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R:\PROJEKTY\RaP\CHBNP_220202 - Chráněné byd. Nová Paka\04_RP - DPS\OS\smazat\"/>
    </mc:Choice>
  </mc:AlternateContent>
  <xr:revisionPtr revIDLastSave="0" documentId="13_ncr:1_{7BE09D5B-C614-4F5F-AFCE-2C4ED754A3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DEM - Demolice" sheetId="2" r:id="rId2"/>
    <sheet name="D.1.1.A - Objekt A" sheetId="3" r:id="rId3"/>
    <sheet name="D.1.1.B - Objekt B" sheetId="4" r:id="rId4"/>
    <sheet name="D.1.1.C - Objekt C" sheetId="5" r:id="rId5"/>
    <sheet name="D.1.1.D - Objekt D" sheetId="6" r:id="rId6"/>
    <sheet name="D.1.2.A - Objekt A" sheetId="7" r:id="rId7"/>
    <sheet name="D.1.2.B - Objekt B" sheetId="8" r:id="rId8"/>
    <sheet name="D.1.2.C - Objekt C" sheetId="9" r:id="rId9"/>
    <sheet name="D.1.2.D - Objekt D" sheetId="10" r:id="rId10"/>
    <sheet name="D.1.4.1 - Zdravotně techn..." sheetId="11" r:id="rId11"/>
    <sheet name="D.1.4.2. - Zdravotně tech..." sheetId="12" r:id="rId12"/>
    <sheet name="D.1.4.3. - Vzduchotechnika" sheetId="13" r:id="rId13"/>
    <sheet name="D.1.4.4. - Vytápění a chl..." sheetId="14" r:id="rId14"/>
    <sheet name="D.1.4.5.1 - Silnoproud (p..." sheetId="15" r:id="rId15"/>
    <sheet name="D.1.4.5.2 - Slaboproud (s..." sheetId="16" r:id="rId16"/>
    <sheet name="D.1.4.5.3 - Slaboproud (s..." sheetId="17" r:id="rId17"/>
    <sheet name="D.1.4.5.4 - Slaboproud (s..." sheetId="18" r:id="rId18"/>
    <sheet name="D.1.5.02 - Vestavný nábyt..." sheetId="19" r:id="rId19"/>
    <sheet name="D.1.5.04 - Vestavné spotř..." sheetId="21" r:id="rId20"/>
    <sheet name="D.1.5.07 - Doplňky pevně ..." sheetId="24" r:id="rId21"/>
    <sheet name="D.2.1. - Dopravní řešení" sheetId="25" r:id="rId22"/>
    <sheet name="D.2.2.1. - Architektonick..." sheetId="26" r:id="rId23"/>
    <sheet name="D.2.2.2. - Stavebně konst..." sheetId="27" r:id="rId24"/>
    <sheet name="D.2.3. - Sadové úpravy" sheetId="28" r:id="rId25"/>
    <sheet name="D.2.4. - Areálové osvětlení" sheetId="29" r:id="rId26"/>
    <sheet name="D.3.1 - Zdroj tepla a chl..." sheetId="30" r:id="rId27"/>
    <sheet name="D.3.2. - Primární okruh t..." sheetId="31" r:id="rId28"/>
    <sheet name="D.4. - IO.02 - FVE" sheetId="32" r:id="rId29"/>
    <sheet name="D.5. - IO 03 - Kanalizačn..." sheetId="33" r:id="rId30"/>
    <sheet name="D.6. - IO 04 - Vodovodní ..." sheetId="34" r:id="rId31"/>
    <sheet name="ODS - Odstranění studny" sheetId="35" r:id="rId32"/>
    <sheet name="VRN - Vedlejší rozpočtové..." sheetId="36" r:id="rId33"/>
    <sheet name="Seznam figur" sheetId="37" r:id="rId34"/>
  </sheets>
  <definedNames>
    <definedName name="_xlnm._FilterDatabase" localSheetId="2" hidden="1">'D.1.1.A - Objekt A'!$C$149:$K$2044</definedName>
    <definedName name="_xlnm._FilterDatabase" localSheetId="3" hidden="1">'D.1.1.B - Objekt B'!$C$149:$K$2008</definedName>
    <definedName name="_xlnm._FilterDatabase" localSheetId="4" hidden="1">'D.1.1.C - Objekt C'!$C$149:$K$2015</definedName>
    <definedName name="_xlnm._FilterDatabase" localSheetId="5" hidden="1">'D.1.1.D - Objekt D'!$C$149:$K$1956</definedName>
    <definedName name="_xlnm._FilterDatabase" localSheetId="6" hidden="1">'D.1.2.A - Objekt A'!$C$128:$K$237</definedName>
    <definedName name="_xlnm._FilterDatabase" localSheetId="7" hidden="1">'D.1.2.B - Objekt B'!$C$128:$K$239</definedName>
    <definedName name="_xlnm._FilterDatabase" localSheetId="8" hidden="1">'D.1.2.C - Objekt C'!$C$128:$K$244</definedName>
    <definedName name="_xlnm._FilterDatabase" localSheetId="9" hidden="1">'D.1.2.D - Objekt D'!$C$128:$K$244</definedName>
    <definedName name="_xlnm._FilterDatabase" localSheetId="10" hidden="1">'D.1.4.1 - Zdravotně techn...'!$C$128:$K$275</definedName>
    <definedName name="_xlnm._FilterDatabase" localSheetId="11" hidden="1">'D.1.4.2. - Zdravotně tech...'!$C$131:$K$313</definedName>
    <definedName name="_xlnm._FilterDatabase" localSheetId="12" hidden="1">'D.1.4.3. - Vzduchotechnika'!$C$127:$K$232</definedName>
    <definedName name="_xlnm._FilterDatabase" localSheetId="13" hidden="1">'D.1.4.4. - Vytápění a chl...'!$C$127:$K$197</definedName>
    <definedName name="_xlnm._FilterDatabase" localSheetId="14" hidden="1">'D.1.4.5.1 - Silnoproud (p...'!$C$133:$K$260</definedName>
    <definedName name="_xlnm._FilterDatabase" localSheetId="15" hidden="1">'D.1.4.5.2 - Slaboproud (s...'!$C$128:$K$195</definedName>
    <definedName name="_xlnm._FilterDatabase" localSheetId="16" hidden="1">'D.1.4.5.3 - Slaboproud (s...'!$C$128:$K$166</definedName>
    <definedName name="_xlnm._FilterDatabase" localSheetId="17" hidden="1">'D.1.4.5.4 - Slaboproud (s...'!$C$127:$K$150</definedName>
    <definedName name="_xlnm._FilterDatabase" localSheetId="18" hidden="1">'D.1.5.02 - Vestavný nábyt...'!$C$126:$K$176</definedName>
    <definedName name="_xlnm._FilterDatabase" localSheetId="19" hidden="1">'D.1.5.04 - Vestavné spotř...'!$C$124:$K$138</definedName>
    <definedName name="_xlnm._FilterDatabase" localSheetId="20" hidden="1">'D.1.5.07 - Doplňky pevně ...'!$C$124:$K$147</definedName>
    <definedName name="_xlnm._FilterDatabase" localSheetId="21" hidden="1">'D.2.1. - Dopravní řešení'!$C$126:$K$288</definedName>
    <definedName name="_xlnm._FilterDatabase" localSheetId="22" hidden="1">'D.2.2.1. - Architektonick...'!$C$127:$K$180</definedName>
    <definedName name="_xlnm._FilterDatabase" localSheetId="23" hidden="1">'D.2.2.2. - Stavebně konst...'!$C$129:$K$464</definedName>
    <definedName name="_xlnm._FilterDatabase" localSheetId="24" hidden="1">'D.2.3. - Sadové úpravy'!$C$126:$K$347</definedName>
    <definedName name="_xlnm._FilterDatabase" localSheetId="25" hidden="1">'D.2.4. - Areálové osvětlení'!$C$123:$K$143</definedName>
    <definedName name="_xlnm._FilterDatabase" localSheetId="26" hidden="1">'D.3.1 - Zdroj tepla a chl...'!$C$126:$K$222</definedName>
    <definedName name="_xlnm._FilterDatabase" localSheetId="27" hidden="1">'D.3.2. - Primární okruh t...'!$C$124:$K$174</definedName>
    <definedName name="_xlnm._FilterDatabase" localSheetId="28" hidden="1">'D.4. - IO.02 - FVE'!$C$123:$K$174</definedName>
    <definedName name="_xlnm._FilterDatabase" localSheetId="29" hidden="1">'D.5. - IO 03 - Kanalizačn...'!$C$124:$K$245</definedName>
    <definedName name="_xlnm._FilterDatabase" localSheetId="30" hidden="1">'D.6. - IO 04 - Vodovodní ...'!$C$123:$K$215</definedName>
    <definedName name="_xlnm._FilterDatabase" localSheetId="1" hidden="1">'DEM - Demolice'!$C$125:$K$448</definedName>
    <definedName name="_xlnm._FilterDatabase" localSheetId="31" hidden="1">'ODS - Odstranění studny'!$C$119:$K$151</definedName>
    <definedName name="_xlnm._FilterDatabase" localSheetId="32" hidden="1">'VRN - Vedlejší rozpočtové...'!$C$116:$K$155</definedName>
    <definedName name="_xlnm.Print_Titles" localSheetId="2">'D.1.1.A - Objekt A'!$149:$149</definedName>
    <definedName name="_xlnm.Print_Titles" localSheetId="3">'D.1.1.B - Objekt B'!$149:$149</definedName>
    <definedName name="_xlnm.Print_Titles" localSheetId="4">'D.1.1.C - Objekt C'!$149:$149</definedName>
    <definedName name="_xlnm.Print_Titles" localSheetId="5">'D.1.1.D - Objekt D'!$149:$149</definedName>
    <definedName name="_xlnm.Print_Titles" localSheetId="6">'D.1.2.A - Objekt A'!$128:$128</definedName>
    <definedName name="_xlnm.Print_Titles" localSheetId="7">'D.1.2.B - Objekt B'!$128:$128</definedName>
    <definedName name="_xlnm.Print_Titles" localSheetId="8">'D.1.2.C - Objekt C'!$128:$128</definedName>
    <definedName name="_xlnm.Print_Titles" localSheetId="9">'D.1.2.D - Objekt D'!$128:$128</definedName>
    <definedName name="_xlnm.Print_Titles" localSheetId="10">'D.1.4.1 - Zdravotně techn...'!$128:$128</definedName>
    <definedName name="_xlnm.Print_Titles" localSheetId="11">'D.1.4.2. - Zdravotně tech...'!$131:$131</definedName>
    <definedName name="_xlnm.Print_Titles" localSheetId="12">'D.1.4.3. - Vzduchotechnika'!$127:$127</definedName>
    <definedName name="_xlnm.Print_Titles" localSheetId="13">'D.1.4.4. - Vytápění a chl...'!$127:$127</definedName>
    <definedName name="_xlnm.Print_Titles" localSheetId="14">'D.1.4.5.1 - Silnoproud (p...'!$133:$133</definedName>
    <definedName name="_xlnm.Print_Titles" localSheetId="15">'D.1.4.5.2 - Slaboproud (s...'!$128:$128</definedName>
    <definedName name="_xlnm.Print_Titles" localSheetId="16">'D.1.4.5.3 - Slaboproud (s...'!$128:$128</definedName>
    <definedName name="_xlnm.Print_Titles" localSheetId="17">'D.1.4.5.4 - Slaboproud (s...'!$127:$127</definedName>
    <definedName name="_xlnm.Print_Titles" localSheetId="18">'D.1.5.02 - Vestavný nábyt...'!$126:$126</definedName>
    <definedName name="_xlnm.Print_Titles" localSheetId="19">'D.1.5.04 - Vestavné spotř...'!$124:$124</definedName>
    <definedName name="_xlnm.Print_Titles" localSheetId="20">'D.1.5.07 - Doplňky pevně ...'!$124:$124</definedName>
    <definedName name="_xlnm.Print_Titles" localSheetId="21">'D.2.1. - Dopravní řešení'!$126:$126</definedName>
    <definedName name="_xlnm.Print_Titles" localSheetId="22">'D.2.2.1. - Architektonick...'!$127:$127</definedName>
    <definedName name="_xlnm.Print_Titles" localSheetId="23">'D.2.2.2. - Stavebně konst...'!$129:$129</definedName>
    <definedName name="_xlnm.Print_Titles" localSheetId="24">'D.2.3. - Sadové úpravy'!$126:$126</definedName>
    <definedName name="_xlnm.Print_Titles" localSheetId="25">'D.2.4. - Areálové osvětlení'!$123:$123</definedName>
    <definedName name="_xlnm.Print_Titles" localSheetId="26">'D.3.1 - Zdroj tepla a chl...'!$126:$126</definedName>
    <definedName name="_xlnm.Print_Titles" localSheetId="27">'D.3.2. - Primární okruh t...'!$124:$124</definedName>
    <definedName name="_xlnm.Print_Titles" localSheetId="28">'D.4. - IO.02 - FVE'!$123:$123</definedName>
    <definedName name="_xlnm.Print_Titles" localSheetId="29">'D.5. - IO 03 - Kanalizačn...'!$124:$124</definedName>
    <definedName name="_xlnm.Print_Titles" localSheetId="30">'D.6. - IO 04 - Vodovodní ...'!$123:$123</definedName>
    <definedName name="_xlnm.Print_Titles" localSheetId="1">'DEM - Demolice'!$125:$125</definedName>
    <definedName name="_xlnm.Print_Titles" localSheetId="31">'ODS - Odstranění studny'!$119:$119</definedName>
    <definedName name="_xlnm.Print_Titles" localSheetId="0">'Rekapitulace stavby'!$92:$92</definedName>
    <definedName name="_xlnm.Print_Titles" localSheetId="33">'Seznam figur'!$9:$9</definedName>
    <definedName name="_xlnm.Print_Titles" localSheetId="32">'VRN - Vedlejší rozpočtové...'!$116:$116</definedName>
    <definedName name="_xlnm.Print_Area" localSheetId="2">'D.1.1.A - Objekt A'!$C$4:$J$76,'D.1.1.A - Objekt A'!$C$82:$J$127,'D.1.1.A - Objekt A'!$C$133:$K$2044</definedName>
    <definedName name="_xlnm.Print_Area" localSheetId="3">'D.1.1.B - Objekt B'!$C$4:$J$76,'D.1.1.B - Objekt B'!$C$82:$J$127,'D.1.1.B - Objekt B'!$C$133:$K$2008</definedName>
    <definedName name="_xlnm.Print_Area" localSheetId="4">'D.1.1.C - Objekt C'!$C$4:$J$76,'D.1.1.C - Objekt C'!$C$82:$J$127,'D.1.1.C - Objekt C'!$C$133:$K$2015</definedName>
    <definedName name="_xlnm.Print_Area" localSheetId="5">'D.1.1.D - Objekt D'!$C$4:$J$76,'D.1.1.D - Objekt D'!$C$82:$J$127,'D.1.1.D - Objekt D'!$C$133:$K$1956</definedName>
    <definedName name="_xlnm.Print_Area" localSheetId="6">'D.1.2.A - Objekt A'!$C$4:$J$76,'D.1.2.A - Objekt A'!$C$82:$J$106,'D.1.2.A - Objekt A'!$C$112:$K$237</definedName>
    <definedName name="_xlnm.Print_Area" localSheetId="7">'D.1.2.B - Objekt B'!$C$4:$J$76,'D.1.2.B - Objekt B'!$C$82:$J$106,'D.1.2.B - Objekt B'!$C$112:$K$239</definedName>
    <definedName name="_xlnm.Print_Area" localSheetId="8">'D.1.2.C - Objekt C'!$C$4:$J$76,'D.1.2.C - Objekt C'!$C$82:$J$106,'D.1.2.C - Objekt C'!$C$112:$K$244</definedName>
    <definedName name="_xlnm.Print_Area" localSheetId="9">'D.1.2.D - Objekt D'!$C$4:$J$76,'D.1.2.D - Objekt D'!$C$82:$J$106,'D.1.2.D - Objekt D'!$C$112:$K$244</definedName>
    <definedName name="_xlnm.Print_Area" localSheetId="10">'D.1.4.1 - Zdravotně techn...'!$C$4:$J$76,'D.1.4.1 - Zdravotně techn...'!$C$82:$J$108,'D.1.4.1 - Zdravotně techn...'!$C$114:$K$275</definedName>
    <definedName name="_xlnm.Print_Area" localSheetId="11">'D.1.4.2. - Zdravotně tech...'!$C$4:$J$76,'D.1.4.2. - Zdravotně tech...'!$C$82:$J$111,'D.1.4.2. - Zdravotně tech...'!$C$117:$K$313</definedName>
    <definedName name="_xlnm.Print_Area" localSheetId="12">'D.1.4.3. - Vzduchotechnika'!$C$4:$J$76,'D.1.4.3. - Vzduchotechnika'!$C$82:$J$107,'D.1.4.3. - Vzduchotechnika'!$C$113:$K$232</definedName>
    <definedName name="_xlnm.Print_Area" localSheetId="13">'D.1.4.4. - Vytápění a chl...'!$C$4:$J$76,'D.1.4.4. - Vytápění a chl...'!$C$82:$J$107,'D.1.4.4. - Vytápění a chl...'!$C$113:$K$197</definedName>
    <definedName name="_xlnm.Print_Area" localSheetId="14">'D.1.4.5.1 - Silnoproud (p...'!$C$4:$J$76,'D.1.4.5.1 - Silnoproud (p...'!$C$82:$J$111,'D.1.4.5.1 - Silnoproud (p...'!$C$117:$K$260</definedName>
    <definedName name="_xlnm.Print_Area" localSheetId="15">'D.1.4.5.2 - Slaboproud (s...'!$C$4:$J$76,'D.1.4.5.2 - Slaboproud (s...'!$C$82:$J$106,'D.1.4.5.2 - Slaboproud (s...'!$C$112:$K$195</definedName>
    <definedName name="_xlnm.Print_Area" localSheetId="16">'D.1.4.5.3 - Slaboproud (s...'!$C$4:$J$76,'D.1.4.5.3 - Slaboproud (s...'!$C$82:$J$106,'D.1.4.5.3 - Slaboproud (s...'!$C$112:$K$166</definedName>
    <definedName name="_xlnm.Print_Area" localSheetId="17">'D.1.4.5.4 - Slaboproud (s...'!$C$4:$J$76,'D.1.4.5.4 - Slaboproud (s...'!$C$82:$J$105,'D.1.4.5.4 - Slaboproud (s...'!$C$111:$K$150</definedName>
    <definedName name="_xlnm.Print_Area" localSheetId="18">'D.1.5.02 - Vestavný nábyt...'!$C$4:$J$76,'D.1.5.02 - Vestavný nábyt...'!$C$82:$J$104,'D.1.5.02 - Vestavný nábyt...'!$C$110:$K$176</definedName>
    <definedName name="_xlnm.Print_Area" localSheetId="19">'D.1.5.04 - Vestavné spotř...'!$C$4:$J$76,'D.1.5.04 - Vestavné spotř...'!$C$82:$J$102,'D.1.5.04 - Vestavné spotř...'!$C$108:$K$138</definedName>
    <definedName name="_xlnm.Print_Area" localSheetId="20">'D.1.5.07 - Doplňky pevně ...'!$C$4:$J$76,'D.1.5.07 - Doplňky pevně ...'!$C$82:$J$102,'D.1.5.07 - Doplňky pevně ...'!$C$108:$K$147</definedName>
    <definedName name="_xlnm.Print_Area" localSheetId="21">'D.2.1. - Dopravní řešení'!$C$4:$J$76,'D.2.1. - Dopravní řešení'!$C$82:$J$106,'D.2.1. - Dopravní řešení'!$C$112:$K$288</definedName>
    <definedName name="_xlnm.Print_Area" localSheetId="22">'D.2.2.1. - Architektonick...'!$C$4:$J$76,'D.2.2.1. - Architektonick...'!$C$82:$J$105,'D.2.2.1. - Architektonick...'!$C$111:$K$180</definedName>
    <definedName name="_xlnm.Print_Area" localSheetId="23">'D.2.2.2. - Stavebně konst...'!$C$4:$J$76,'D.2.2.2. - Stavebně konst...'!$C$82:$J$107,'D.2.2.2. - Stavebně konst...'!$C$113:$K$464</definedName>
    <definedName name="_xlnm.Print_Area" localSheetId="24">'D.2.3. - Sadové úpravy'!$C$4:$J$76,'D.2.3. - Sadové úpravy'!$C$82:$J$106,'D.2.3. - Sadové úpravy'!$C$112:$K$347</definedName>
    <definedName name="_xlnm.Print_Area" localSheetId="25">'D.2.4. - Areálové osvětlení'!$C$4:$J$76,'D.2.4. - Areálové osvětlení'!$C$82:$J$103,'D.2.4. - Areálové osvětlení'!$C$109:$K$143</definedName>
    <definedName name="_xlnm.Print_Area" localSheetId="26">'D.3.1 - Zdroj tepla a chl...'!$C$4:$J$76,'D.3.1 - Zdroj tepla a chl...'!$C$82:$J$106,'D.3.1 - Zdroj tepla a chl...'!$C$112:$K$222</definedName>
    <definedName name="_xlnm.Print_Area" localSheetId="27">'D.3.2. - Primární okruh t...'!$C$4:$J$76,'D.3.2. - Primární okruh t...'!$C$82:$J$104,'D.3.2. - Primární okruh t...'!$C$110:$K$174</definedName>
    <definedName name="_xlnm.Print_Area" localSheetId="28">'D.4. - IO.02 - FVE'!$C$4:$J$76,'D.4. - IO.02 - FVE'!$C$82:$J$105,'D.4. - IO.02 - FVE'!$C$111:$K$174</definedName>
    <definedName name="_xlnm.Print_Area" localSheetId="29">'D.5. - IO 03 - Kanalizačn...'!$C$4:$J$76,'D.5. - IO 03 - Kanalizačn...'!$C$82:$J$106,'D.5. - IO 03 - Kanalizačn...'!$C$112:$K$245</definedName>
    <definedName name="_xlnm.Print_Area" localSheetId="30">'D.6. - IO 04 - Vodovodní ...'!$C$4:$J$76,'D.6. - IO 04 - Vodovodní ...'!$C$82:$J$105,'D.6. - IO 04 - Vodovodní ...'!$C$111:$K$215</definedName>
    <definedName name="_xlnm.Print_Area" localSheetId="1">'DEM - Demolice'!$C$4:$J$76,'DEM - Demolice'!$C$82:$J$107,'DEM - Demolice'!$C$113:$K$448</definedName>
    <definedName name="_xlnm.Print_Area" localSheetId="31">'ODS - Odstranění studny'!$C$4:$J$76,'ODS - Odstranění studny'!$C$82:$J$101,'ODS - Odstranění studny'!$C$107:$K$151</definedName>
    <definedName name="_xlnm.Print_Area" localSheetId="0">'Rekapitulace stavby'!$D$4:$AO$76,'Rekapitulace stavby'!$C$82:$AQ$135</definedName>
    <definedName name="_xlnm.Print_Area" localSheetId="33">'Seznam figur'!$C$4:$G$796</definedName>
    <definedName name="_xlnm.Print_Area" localSheetId="32">'VRN - Vedlejší rozpočtové...'!$C$4:$J$76,'VRN - Vedlejší rozpočtové...'!$C$82:$J$98,'VRN - Vedlejší rozpočtové...'!$C$104:$K$155</definedName>
  </definedNames>
  <calcPr calcId="191029"/>
</workbook>
</file>

<file path=xl/calcChain.xml><?xml version="1.0" encoding="utf-8"?>
<calcChain xmlns="http://schemas.openxmlformats.org/spreadsheetml/2006/main">
  <c r="D7" i="37" l="1"/>
  <c r="J37" i="36"/>
  <c r="J36" i="36"/>
  <c r="AY134" i="1"/>
  <c r="J35" i="36"/>
  <c r="AX134" i="1" s="1"/>
  <c r="BI155" i="36"/>
  <c r="BH155" i="36"/>
  <c r="BG155" i="36"/>
  <c r="BF155" i="36"/>
  <c r="T155" i="36"/>
  <c r="R155" i="36"/>
  <c r="P155" i="36"/>
  <c r="BI154" i="36"/>
  <c r="BH154" i="36"/>
  <c r="BG154" i="36"/>
  <c r="BF154" i="36"/>
  <c r="T154" i="36"/>
  <c r="R154" i="36"/>
  <c r="P154" i="36"/>
  <c r="BI152" i="36"/>
  <c r="BH152" i="36"/>
  <c r="BG152" i="36"/>
  <c r="BF152" i="36"/>
  <c r="T152" i="36"/>
  <c r="R152" i="36"/>
  <c r="P152" i="36"/>
  <c r="BI150" i="36"/>
  <c r="BH150" i="36"/>
  <c r="BG150" i="36"/>
  <c r="BF150" i="36"/>
  <c r="T150" i="36"/>
  <c r="R150" i="36"/>
  <c r="P150" i="36"/>
  <c r="BI148" i="36"/>
  <c r="BH148" i="36"/>
  <c r="BG148" i="36"/>
  <c r="BF148" i="36"/>
  <c r="T148" i="36"/>
  <c r="R148" i="36"/>
  <c r="P148" i="36"/>
  <c r="BI147" i="36"/>
  <c r="BH147" i="36"/>
  <c r="BG147" i="36"/>
  <c r="BF147" i="36"/>
  <c r="T147" i="36"/>
  <c r="R147" i="36"/>
  <c r="P147" i="36"/>
  <c r="BI145" i="36"/>
  <c r="BH145" i="36"/>
  <c r="BG145" i="36"/>
  <c r="BF145" i="36"/>
  <c r="T145" i="36"/>
  <c r="R145" i="36"/>
  <c r="P145" i="36"/>
  <c r="BI143" i="36"/>
  <c r="BH143" i="36"/>
  <c r="BG143" i="36"/>
  <c r="BF143" i="36"/>
  <c r="T143" i="36"/>
  <c r="R143" i="36"/>
  <c r="P143" i="36"/>
  <c r="BI142" i="36"/>
  <c r="BH142" i="36"/>
  <c r="BG142" i="36"/>
  <c r="BF142" i="36"/>
  <c r="T142" i="36"/>
  <c r="R142" i="36"/>
  <c r="P142" i="36"/>
  <c r="BI141" i="36"/>
  <c r="BH141" i="36"/>
  <c r="BG141" i="36"/>
  <c r="BF141" i="36"/>
  <c r="T141" i="36"/>
  <c r="R141" i="36"/>
  <c r="P141" i="36"/>
  <c r="BI140" i="36"/>
  <c r="BH140" i="36"/>
  <c r="BG140" i="36"/>
  <c r="BF140" i="36"/>
  <c r="T140" i="36"/>
  <c r="R140" i="36"/>
  <c r="P140" i="36"/>
  <c r="BI137" i="36"/>
  <c r="BH137" i="36"/>
  <c r="BG137" i="36"/>
  <c r="BF137" i="36"/>
  <c r="T137" i="36"/>
  <c r="R137" i="36"/>
  <c r="P137" i="36"/>
  <c r="BI134" i="36"/>
  <c r="BH134" i="36"/>
  <c r="BG134" i="36"/>
  <c r="BF134" i="36"/>
  <c r="T134" i="36"/>
  <c r="R134" i="36"/>
  <c r="P134" i="36"/>
  <c r="BI132" i="36"/>
  <c r="BH132" i="36"/>
  <c r="BG132" i="36"/>
  <c r="BF132" i="36"/>
  <c r="T132" i="36"/>
  <c r="R132" i="36"/>
  <c r="P132" i="36"/>
  <c r="BI130" i="36"/>
  <c r="BH130" i="36"/>
  <c r="BG130" i="36"/>
  <c r="BF130" i="36"/>
  <c r="T130" i="36"/>
  <c r="R130" i="36"/>
  <c r="P130" i="36"/>
  <c r="BI128" i="36"/>
  <c r="BH128" i="36"/>
  <c r="BG128" i="36"/>
  <c r="BF128" i="36"/>
  <c r="T128" i="36"/>
  <c r="R128" i="36"/>
  <c r="P128" i="36"/>
  <c r="BI126" i="36"/>
  <c r="BH126" i="36"/>
  <c r="BG126" i="36"/>
  <c r="BF126" i="36"/>
  <c r="T126" i="36"/>
  <c r="R126" i="36"/>
  <c r="P126" i="36"/>
  <c r="BI123" i="36"/>
  <c r="BH123" i="36"/>
  <c r="BG123" i="36"/>
  <c r="BF123" i="36"/>
  <c r="T123" i="36"/>
  <c r="R123" i="36"/>
  <c r="P123" i="36"/>
  <c r="BI122" i="36"/>
  <c r="BH122" i="36"/>
  <c r="BG122" i="36"/>
  <c r="BF122" i="36"/>
  <c r="T122" i="36"/>
  <c r="R122" i="36"/>
  <c r="P122" i="36"/>
  <c r="BI121" i="36"/>
  <c r="BH121" i="36"/>
  <c r="BG121" i="36"/>
  <c r="BF121" i="36"/>
  <c r="T121" i="36"/>
  <c r="R121" i="36"/>
  <c r="P121" i="36"/>
  <c r="BI119" i="36"/>
  <c r="BH119" i="36"/>
  <c r="BG119" i="36"/>
  <c r="BF119" i="36"/>
  <c r="T119" i="36"/>
  <c r="R119" i="36"/>
  <c r="P119" i="36"/>
  <c r="J114" i="36"/>
  <c r="J113" i="36"/>
  <c r="F113" i="36"/>
  <c r="F111" i="36"/>
  <c r="E109" i="36"/>
  <c r="J92" i="36"/>
  <c r="J91" i="36"/>
  <c r="F91" i="36"/>
  <c r="F89" i="36"/>
  <c r="E87" i="36"/>
  <c r="J18" i="36"/>
  <c r="E18" i="36"/>
  <c r="F92" i="36" s="1"/>
  <c r="J17" i="36"/>
  <c r="J12" i="36"/>
  <c r="J111" i="36" s="1"/>
  <c r="E7" i="36"/>
  <c r="E107" i="36" s="1"/>
  <c r="J37" i="35"/>
  <c r="J36" i="35"/>
  <c r="AY133" i="1"/>
  <c r="J35" i="35"/>
  <c r="AX133" i="1"/>
  <c r="BI150" i="35"/>
  <c r="BH150" i="35"/>
  <c r="BG150" i="35"/>
  <c r="BF150" i="35"/>
  <c r="T150" i="35"/>
  <c r="R150" i="35"/>
  <c r="P150" i="35"/>
  <c r="BI148" i="35"/>
  <c r="BH148" i="35"/>
  <c r="BG148" i="35"/>
  <c r="BF148" i="35"/>
  <c r="T148" i="35"/>
  <c r="R148" i="35"/>
  <c r="P148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1" i="35"/>
  <c r="BH141" i="35"/>
  <c r="BG141" i="35"/>
  <c r="BF141" i="35"/>
  <c r="T141" i="35"/>
  <c r="R141" i="35"/>
  <c r="P141" i="35"/>
  <c r="BI136" i="35"/>
  <c r="BH136" i="35"/>
  <c r="BG136" i="35"/>
  <c r="BF136" i="35"/>
  <c r="T136" i="35"/>
  <c r="R136" i="35"/>
  <c r="P136" i="35"/>
  <c r="BI131" i="35"/>
  <c r="BH131" i="35"/>
  <c r="BG131" i="35"/>
  <c r="BF131" i="35"/>
  <c r="T131" i="35"/>
  <c r="R131" i="35"/>
  <c r="P131" i="35"/>
  <c r="BI128" i="35"/>
  <c r="BH128" i="35"/>
  <c r="BG128" i="35"/>
  <c r="BF128" i="35"/>
  <c r="T128" i="35"/>
  <c r="R128" i="35"/>
  <c r="P128" i="35"/>
  <c r="BI123" i="35"/>
  <c r="BH123" i="35"/>
  <c r="BG123" i="35"/>
  <c r="BF123" i="35"/>
  <c r="T123" i="35"/>
  <c r="R123" i="35"/>
  <c r="P123" i="35"/>
  <c r="J117" i="35"/>
  <c r="J116" i="35"/>
  <c r="F116" i="35"/>
  <c r="F114" i="35"/>
  <c r="E112" i="35"/>
  <c r="J92" i="35"/>
  <c r="J91" i="35"/>
  <c r="F91" i="35"/>
  <c r="F89" i="35"/>
  <c r="E87" i="35"/>
  <c r="J18" i="35"/>
  <c r="E18" i="35"/>
  <c r="F117" i="35" s="1"/>
  <c r="J17" i="35"/>
  <c r="J12" i="35"/>
  <c r="J89" i="35" s="1"/>
  <c r="E7" i="35"/>
  <c r="E110" i="35" s="1"/>
  <c r="J37" i="34"/>
  <c r="J36" i="34"/>
  <c r="AY132" i="1"/>
  <c r="J35" i="34"/>
  <c r="AX132" i="1"/>
  <c r="BI215" i="34"/>
  <c r="BH215" i="34"/>
  <c r="BG215" i="34"/>
  <c r="BF215" i="34"/>
  <c r="T215" i="34"/>
  <c r="T214" i="34" s="1"/>
  <c r="R215" i="34"/>
  <c r="R214" i="34" s="1"/>
  <c r="P215" i="34"/>
  <c r="P214" i="34"/>
  <c r="BI212" i="34"/>
  <c r="BH212" i="34"/>
  <c r="BG212" i="34"/>
  <c r="BF212" i="34"/>
  <c r="T212" i="34"/>
  <c r="T211" i="34"/>
  <c r="R212" i="34"/>
  <c r="R211" i="34"/>
  <c r="P212" i="34"/>
  <c r="P211" i="34"/>
  <c r="BI209" i="34"/>
  <c r="BH209" i="34"/>
  <c r="BG209" i="34"/>
  <c r="BF209" i="34"/>
  <c r="T209" i="34"/>
  <c r="R209" i="34"/>
  <c r="P209" i="34"/>
  <c r="BI207" i="34"/>
  <c r="BH207" i="34"/>
  <c r="BG207" i="34"/>
  <c r="BF207" i="34"/>
  <c r="T207" i="34"/>
  <c r="R207" i="34"/>
  <c r="P207" i="34"/>
  <c r="BI204" i="34"/>
  <c r="BH204" i="34"/>
  <c r="BG204" i="34"/>
  <c r="BF204" i="34"/>
  <c r="T204" i="34"/>
  <c r="R204" i="34"/>
  <c r="P204" i="34"/>
  <c r="BI202" i="34"/>
  <c r="BH202" i="34"/>
  <c r="BG202" i="34"/>
  <c r="BF202" i="34"/>
  <c r="T202" i="34"/>
  <c r="R202" i="34"/>
  <c r="P202" i="34"/>
  <c r="BI199" i="34"/>
  <c r="BH199" i="34"/>
  <c r="BG199" i="34"/>
  <c r="BF199" i="34"/>
  <c r="T199" i="34"/>
  <c r="R199" i="34"/>
  <c r="P199" i="34"/>
  <c r="BI197" i="34"/>
  <c r="BH197" i="34"/>
  <c r="BG197" i="34"/>
  <c r="BF197" i="34"/>
  <c r="T197" i="34"/>
  <c r="R197" i="34"/>
  <c r="P197" i="34"/>
  <c r="BI194" i="34"/>
  <c r="BH194" i="34"/>
  <c r="BG194" i="34"/>
  <c r="BF194" i="34"/>
  <c r="T194" i="34"/>
  <c r="R194" i="34"/>
  <c r="P194" i="34"/>
  <c r="BI192" i="34"/>
  <c r="BH192" i="34"/>
  <c r="BG192" i="34"/>
  <c r="BF192" i="34"/>
  <c r="T192" i="34"/>
  <c r="R192" i="34"/>
  <c r="P192" i="34"/>
  <c r="BI190" i="34"/>
  <c r="BH190" i="34"/>
  <c r="BG190" i="34"/>
  <c r="BF190" i="34"/>
  <c r="T190" i="34"/>
  <c r="R190" i="34"/>
  <c r="P190" i="34"/>
  <c r="BI188" i="34"/>
  <c r="BH188" i="34"/>
  <c r="BG188" i="34"/>
  <c r="BF188" i="34"/>
  <c r="T188" i="34"/>
  <c r="R188" i="34"/>
  <c r="P188" i="34"/>
  <c r="BI187" i="34"/>
  <c r="BH187" i="34"/>
  <c r="BG187" i="34"/>
  <c r="BF187" i="34"/>
  <c r="T187" i="34"/>
  <c r="R187" i="34"/>
  <c r="P187" i="34"/>
  <c r="BI185" i="34"/>
  <c r="BH185" i="34"/>
  <c r="BG185" i="34"/>
  <c r="BF185" i="34"/>
  <c r="T185" i="34"/>
  <c r="R185" i="34"/>
  <c r="P185" i="34"/>
  <c r="BI184" i="34"/>
  <c r="BH184" i="34"/>
  <c r="BG184" i="34"/>
  <c r="BF184" i="34"/>
  <c r="T184" i="34"/>
  <c r="R184" i="34"/>
  <c r="P184" i="34"/>
  <c r="BI183" i="34"/>
  <c r="BH183" i="34"/>
  <c r="BG183" i="34"/>
  <c r="BF183" i="34"/>
  <c r="T183" i="34"/>
  <c r="R183" i="34"/>
  <c r="P183" i="34"/>
  <c r="BI182" i="34"/>
  <c r="BH182" i="34"/>
  <c r="BG182" i="34"/>
  <c r="BF182" i="34"/>
  <c r="T182" i="34"/>
  <c r="R182" i="34"/>
  <c r="P182" i="34"/>
  <c r="BI180" i="34"/>
  <c r="BH180" i="34"/>
  <c r="BG180" i="34"/>
  <c r="BF180" i="34"/>
  <c r="T180" i="34"/>
  <c r="R180" i="34"/>
  <c r="P180" i="34"/>
  <c r="BI178" i="34"/>
  <c r="BH178" i="34"/>
  <c r="BG178" i="34"/>
  <c r="BF178" i="34"/>
  <c r="T178" i="34"/>
  <c r="R178" i="34"/>
  <c r="P178" i="34"/>
  <c r="BI174" i="34"/>
  <c r="BH174" i="34"/>
  <c r="BG174" i="34"/>
  <c r="BF174" i="34"/>
  <c r="T174" i="34"/>
  <c r="T173" i="34" s="1"/>
  <c r="R174" i="34"/>
  <c r="R173" i="34" s="1"/>
  <c r="P174" i="34"/>
  <c r="P173" i="34" s="1"/>
  <c r="BI170" i="34"/>
  <c r="BH170" i="34"/>
  <c r="BG170" i="34"/>
  <c r="BF170" i="34"/>
  <c r="T170" i="34"/>
  <c r="R170" i="34"/>
  <c r="P170" i="34"/>
  <c r="BI167" i="34"/>
  <c r="BH167" i="34"/>
  <c r="BG167" i="34"/>
  <c r="BF167" i="34"/>
  <c r="T167" i="34"/>
  <c r="R167" i="34"/>
  <c r="P167" i="34"/>
  <c r="BI163" i="34"/>
  <c r="BH163" i="34"/>
  <c r="BG163" i="34"/>
  <c r="BF163" i="34"/>
  <c r="T163" i="34"/>
  <c r="R163" i="34"/>
  <c r="P163" i="34"/>
  <c r="BI156" i="34"/>
  <c r="BH156" i="34"/>
  <c r="BG156" i="34"/>
  <c r="BF156" i="34"/>
  <c r="T156" i="34"/>
  <c r="R156" i="34"/>
  <c r="P156" i="34"/>
  <c r="BI152" i="34"/>
  <c r="BH152" i="34"/>
  <c r="BG152" i="34"/>
  <c r="BF152" i="34"/>
  <c r="T152" i="34"/>
  <c r="R152" i="34"/>
  <c r="P152" i="34"/>
  <c r="BI145" i="34"/>
  <c r="BH145" i="34"/>
  <c r="BG145" i="34"/>
  <c r="BF145" i="34"/>
  <c r="T145" i="34"/>
  <c r="R145" i="34"/>
  <c r="P145" i="34"/>
  <c r="BI142" i="34"/>
  <c r="BH142" i="34"/>
  <c r="BG142" i="34"/>
  <c r="BF142" i="34"/>
  <c r="T142" i="34"/>
  <c r="R142" i="34"/>
  <c r="P142" i="34"/>
  <c r="BI139" i="34"/>
  <c r="BH139" i="34"/>
  <c r="BG139" i="34"/>
  <c r="BF139" i="34"/>
  <c r="T139" i="34"/>
  <c r="R139" i="34"/>
  <c r="P139" i="34"/>
  <c r="BI136" i="34"/>
  <c r="BH136" i="34"/>
  <c r="BG136" i="34"/>
  <c r="BF136" i="34"/>
  <c r="T136" i="34"/>
  <c r="R136" i="34"/>
  <c r="P136" i="34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92" i="34" s="1"/>
  <c r="J17" i="34"/>
  <c r="J12" i="34"/>
  <c r="J89" i="34" s="1"/>
  <c r="E7" i="34"/>
  <c r="E114" i="34" s="1"/>
  <c r="J37" i="33"/>
  <c r="J36" i="33"/>
  <c r="AY131" i="1"/>
  <c r="J35" i="33"/>
  <c r="AX131" i="1"/>
  <c r="BI245" i="33"/>
  <c r="BH245" i="33"/>
  <c r="BG245" i="33"/>
  <c r="BF245" i="33"/>
  <c r="T245" i="33"/>
  <c r="T244" i="33" s="1"/>
  <c r="R245" i="33"/>
  <c r="R244" i="33" s="1"/>
  <c r="P245" i="33"/>
  <c r="P244" i="33"/>
  <c r="BI242" i="33"/>
  <c r="BH242" i="33"/>
  <c r="BG242" i="33"/>
  <c r="BF242" i="33"/>
  <c r="T242" i="33"/>
  <c r="R242" i="33"/>
  <c r="P242" i="33"/>
  <c r="BI240" i="33"/>
  <c r="BH240" i="33"/>
  <c r="BG240" i="33"/>
  <c r="BF240" i="33"/>
  <c r="T240" i="33"/>
  <c r="R240" i="33"/>
  <c r="P240" i="33"/>
  <c r="BI237" i="33"/>
  <c r="BH237" i="33"/>
  <c r="BG237" i="33"/>
  <c r="BF237" i="33"/>
  <c r="T237" i="33"/>
  <c r="R237" i="33"/>
  <c r="P237" i="33"/>
  <c r="BI235" i="33"/>
  <c r="BH235" i="33"/>
  <c r="BG235" i="33"/>
  <c r="BF235" i="33"/>
  <c r="T235" i="33"/>
  <c r="R235" i="33"/>
  <c r="P235" i="33"/>
  <c r="BI232" i="33"/>
  <c r="BH232" i="33"/>
  <c r="BG232" i="33"/>
  <c r="BF232" i="33"/>
  <c r="T232" i="33"/>
  <c r="R232" i="33"/>
  <c r="P232" i="33"/>
  <c r="BI230" i="33"/>
  <c r="BH230" i="33"/>
  <c r="BG230" i="33"/>
  <c r="BF230" i="33"/>
  <c r="T230" i="33"/>
  <c r="R230" i="33"/>
  <c r="P230" i="33"/>
  <c r="BI227" i="33"/>
  <c r="BH227" i="33"/>
  <c r="BG227" i="33"/>
  <c r="BF227" i="33"/>
  <c r="T227" i="33"/>
  <c r="R227" i="33"/>
  <c r="P227" i="33"/>
  <c r="BI225" i="33"/>
  <c r="BH225" i="33"/>
  <c r="BG225" i="33"/>
  <c r="BF225" i="33"/>
  <c r="T225" i="33"/>
  <c r="R225" i="33"/>
  <c r="P225" i="33"/>
  <c r="BI223" i="33"/>
  <c r="BH223" i="33"/>
  <c r="BG223" i="33"/>
  <c r="BF223" i="33"/>
  <c r="T223" i="33"/>
  <c r="R223" i="33"/>
  <c r="P223" i="33"/>
  <c r="BI222" i="33"/>
  <c r="BH222" i="33"/>
  <c r="BG222" i="33"/>
  <c r="BF222" i="33"/>
  <c r="T222" i="33"/>
  <c r="R222" i="33"/>
  <c r="P222" i="33"/>
  <c r="BI221" i="33"/>
  <c r="BH221" i="33"/>
  <c r="BG221" i="33"/>
  <c r="BF221" i="33"/>
  <c r="T221" i="33"/>
  <c r="R221" i="33"/>
  <c r="P221" i="33"/>
  <c r="BI219" i="33"/>
  <c r="BH219" i="33"/>
  <c r="BG219" i="33"/>
  <c r="BF219" i="33"/>
  <c r="T219" i="33"/>
  <c r="R219" i="33"/>
  <c r="P219" i="33"/>
  <c r="BI217" i="33"/>
  <c r="BH217" i="33"/>
  <c r="BG217" i="33"/>
  <c r="BF217" i="33"/>
  <c r="T217" i="33"/>
  <c r="R217" i="33"/>
  <c r="P217" i="33"/>
  <c r="BI213" i="33"/>
  <c r="BH213" i="33"/>
  <c r="BG213" i="33"/>
  <c r="BF213" i="33"/>
  <c r="T213" i="33"/>
  <c r="R213" i="33"/>
  <c r="P213" i="33"/>
  <c r="BI209" i="33"/>
  <c r="BH209" i="33"/>
  <c r="BG209" i="33"/>
  <c r="BF209" i="33"/>
  <c r="T209" i="33"/>
  <c r="R209" i="33"/>
  <c r="P209" i="33"/>
  <c r="BI206" i="33"/>
  <c r="BH206" i="33"/>
  <c r="BG206" i="33"/>
  <c r="BF206" i="33"/>
  <c r="T206" i="33"/>
  <c r="R206" i="33"/>
  <c r="P206" i="33"/>
  <c r="BI203" i="33"/>
  <c r="BH203" i="33"/>
  <c r="BG203" i="33"/>
  <c r="BF203" i="33"/>
  <c r="T203" i="33"/>
  <c r="R203" i="33"/>
  <c r="P203" i="33"/>
  <c r="BI200" i="33"/>
  <c r="BH200" i="33"/>
  <c r="BG200" i="33"/>
  <c r="BF200" i="33"/>
  <c r="T200" i="33"/>
  <c r="R200" i="33"/>
  <c r="P200" i="33"/>
  <c r="BI196" i="33"/>
  <c r="BH196" i="33"/>
  <c r="BG196" i="33"/>
  <c r="BF196" i="33"/>
  <c r="T196" i="33"/>
  <c r="R196" i="33"/>
  <c r="P196" i="33"/>
  <c r="BI193" i="33"/>
  <c r="BH193" i="33"/>
  <c r="BG193" i="33"/>
  <c r="BF193" i="33"/>
  <c r="T193" i="33"/>
  <c r="R193" i="33"/>
  <c r="P193" i="33"/>
  <c r="BI190" i="33"/>
  <c r="BH190" i="33"/>
  <c r="BG190" i="33"/>
  <c r="BF190" i="33"/>
  <c r="T190" i="33"/>
  <c r="R190" i="33"/>
  <c r="P190" i="33"/>
  <c r="BI186" i="33"/>
  <c r="BH186" i="33"/>
  <c r="BG186" i="33"/>
  <c r="BF186" i="33"/>
  <c r="T186" i="33"/>
  <c r="R186" i="33"/>
  <c r="P186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7" i="33"/>
  <c r="BH177" i="33"/>
  <c r="BG177" i="33"/>
  <c r="BF177" i="33"/>
  <c r="T177" i="33"/>
  <c r="R177" i="33"/>
  <c r="P177" i="33"/>
  <c r="BI173" i="33"/>
  <c r="BH173" i="33"/>
  <c r="BG173" i="33"/>
  <c r="BF173" i="33"/>
  <c r="T173" i="33"/>
  <c r="R173" i="33"/>
  <c r="P173" i="33"/>
  <c r="BI166" i="33"/>
  <c r="BH166" i="33"/>
  <c r="BG166" i="33"/>
  <c r="BF166" i="33"/>
  <c r="T166" i="33"/>
  <c r="R166" i="33"/>
  <c r="P166" i="33"/>
  <c r="BI162" i="33"/>
  <c r="BH162" i="33"/>
  <c r="BG162" i="33"/>
  <c r="BF162" i="33"/>
  <c r="T162" i="33"/>
  <c r="R162" i="33"/>
  <c r="P162" i="33"/>
  <c r="BI155" i="33"/>
  <c r="BH155" i="33"/>
  <c r="BG155" i="33"/>
  <c r="BF155" i="33"/>
  <c r="T155" i="33"/>
  <c r="R155" i="33"/>
  <c r="P155" i="33"/>
  <c r="BI152" i="33"/>
  <c r="BH152" i="33"/>
  <c r="BG152" i="33"/>
  <c r="BF152" i="33"/>
  <c r="T152" i="33"/>
  <c r="R152" i="33"/>
  <c r="P152" i="33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3" i="33"/>
  <c r="BH143" i="33"/>
  <c r="BG143" i="33"/>
  <c r="BF143" i="33"/>
  <c r="T143" i="33"/>
  <c r="R143" i="33"/>
  <c r="P143" i="33"/>
  <c r="BI140" i="33"/>
  <c r="BH140" i="33"/>
  <c r="BG140" i="33"/>
  <c r="BF140" i="33"/>
  <c r="T140" i="33"/>
  <c r="R140" i="33"/>
  <c r="P140" i="33"/>
  <c r="BI137" i="33"/>
  <c r="BH137" i="33"/>
  <c r="BG137" i="33"/>
  <c r="BF137" i="33"/>
  <c r="T137" i="33"/>
  <c r="R137" i="33"/>
  <c r="P137" i="33"/>
  <c r="BI134" i="33"/>
  <c r="BH134" i="33"/>
  <c r="BG134" i="33"/>
  <c r="BF134" i="33"/>
  <c r="T134" i="33"/>
  <c r="R134" i="33"/>
  <c r="P134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J122" i="33"/>
  <c r="J121" i="33"/>
  <c r="F121" i="33"/>
  <c r="F119" i="33"/>
  <c r="E117" i="33"/>
  <c r="J92" i="33"/>
  <c r="J91" i="33"/>
  <c r="F91" i="33"/>
  <c r="F89" i="33"/>
  <c r="E87" i="33"/>
  <c r="J18" i="33"/>
  <c r="E18" i="33"/>
  <c r="F122" i="33" s="1"/>
  <c r="J17" i="33"/>
  <c r="J12" i="33"/>
  <c r="J89" i="33" s="1"/>
  <c r="E7" i="33"/>
  <c r="E85" i="33" s="1"/>
  <c r="J37" i="32"/>
  <c r="J36" i="32"/>
  <c r="AY130" i="1"/>
  <c r="J35" i="32"/>
  <c r="AX130" i="1" s="1"/>
  <c r="BI174" i="32"/>
  <c r="BH174" i="32"/>
  <c r="BG174" i="32"/>
  <c r="BF174" i="32"/>
  <c r="T174" i="32"/>
  <c r="R174" i="32"/>
  <c r="P174" i="32"/>
  <c r="BI173" i="32"/>
  <c r="BH173" i="32"/>
  <c r="BG173" i="32"/>
  <c r="BF173" i="32"/>
  <c r="T173" i="32"/>
  <c r="R173" i="32"/>
  <c r="P173" i="32"/>
  <c r="BI172" i="32"/>
  <c r="BH172" i="32"/>
  <c r="BG172" i="32"/>
  <c r="BF172" i="32"/>
  <c r="T172" i="32"/>
  <c r="R172" i="32"/>
  <c r="P172" i="32"/>
  <c r="BI171" i="32"/>
  <c r="BH171" i="32"/>
  <c r="BG171" i="32"/>
  <c r="BF171" i="32"/>
  <c r="T171" i="32"/>
  <c r="R171" i="32"/>
  <c r="P171" i="32"/>
  <c r="BI170" i="32"/>
  <c r="BH170" i="32"/>
  <c r="BG170" i="32"/>
  <c r="BF170" i="32"/>
  <c r="T170" i="32"/>
  <c r="R170" i="32"/>
  <c r="P170" i="32"/>
  <c r="BI169" i="32"/>
  <c r="BH169" i="32"/>
  <c r="BG169" i="32"/>
  <c r="BF169" i="32"/>
  <c r="T169" i="32"/>
  <c r="R169" i="32"/>
  <c r="P169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3" i="32"/>
  <c r="BH163" i="32"/>
  <c r="BG163" i="32"/>
  <c r="BF163" i="32"/>
  <c r="T163" i="32"/>
  <c r="R163" i="32"/>
  <c r="P163" i="32"/>
  <c r="BI161" i="32"/>
  <c r="BH161" i="32"/>
  <c r="BG161" i="32"/>
  <c r="BF161" i="32"/>
  <c r="T161" i="32"/>
  <c r="R161" i="32"/>
  <c r="P161" i="32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6" i="32"/>
  <c r="BH156" i="32"/>
  <c r="BG156" i="32"/>
  <c r="BF156" i="32"/>
  <c r="T156" i="32"/>
  <c r="R156" i="32"/>
  <c r="P156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8" i="32"/>
  <c r="BH148" i="32"/>
  <c r="BG148" i="32"/>
  <c r="BF148" i="32"/>
  <c r="T148" i="32"/>
  <c r="R148" i="32"/>
  <c r="P148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3" i="32"/>
  <c r="BH143" i="32"/>
  <c r="BG143" i="32"/>
  <c r="BF143" i="32"/>
  <c r="T143" i="32"/>
  <c r="R143" i="32"/>
  <c r="P143" i="32"/>
  <c r="BI142" i="32"/>
  <c r="BH142" i="32"/>
  <c r="BG142" i="32"/>
  <c r="BF142" i="32"/>
  <c r="T142" i="32"/>
  <c r="R142" i="32"/>
  <c r="P142" i="32"/>
  <c r="BI141" i="32"/>
  <c r="BH141" i="32"/>
  <c r="BG141" i="32"/>
  <c r="BF141" i="32"/>
  <c r="T141" i="32"/>
  <c r="R141" i="32"/>
  <c r="P141" i="32"/>
  <c r="BI140" i="32"/>
  <c r="BH140" i="32"/>
  <c r="BG140" i="32"/>
  <c r="BF140" i="32"/>
  <c r="T140" i="32"/>
  <c r="R140" i="32"/>
  <c r="P140" i="32"/>
  <c r="BI139" i="32"/>
  <c r="BH139" i="32"/>
  <c r="BG139" i="32"/>
  <c r="BF139" i="32"/>
  <c r="T139" i="32"/>
  <c r="R139" i="32"/>
  <c r="P139" i="32"/>
  <c r="BI138" i="32"/>
  <c r="BH138" i="32"/>
  <c r="BG138" i="32"/>
  <c r="BF138" i="32"/>
  <c r="T138" i="32"/>
  <c r="R138" i="32"/>
  <c r="P138" i="32"/>
  <c r="BI137" i="32"/>
  <c r="BH137" i="32"/>
  <c r="BG137" i="32"/>
  <c r="BF137" i="32"/>
  <c r="T137" i="32"/>
  <c r="R137" i="32"/>
  <c r="P137" i="32"/>
  <c r="BI136" i="32"/>
  <c r="BH136" i="32"/>
  <c r="BG136" i="32"/>
  <c r="BF136" i="32"/>
  <c r="T136" i="32"/>
  <c r="R136" i="32"/>
  <c r="P136" i="32"/>
  <c r="BI135" i="32"/>
  <c r="BH135" i="32"/>
  <c r="BG135" i="32"/>
  <c r="BF135" i="32"/>
  <c r="T135" i="32"/>
  <c r="R135" i="32"/>
  <c r="P135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1" i="32"/>
  <c r="BH131" i="32"/>
  <c r="BG131" i="32"/>
  <c r="BF131" i="32"/>
  <c r="T131" i="32"/>
  <c r="T130" i="32" s="1"/>
  <c r="R131" i="32"/>
  <c r="R130" i="32" s="1"/>
  <c r="P131" i="32"/>
  <c r="P130" i="32" s="1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J121" i="32"/>
  <c r="J120" i="32"/>
  <c r="F120" i="32"/>
  <c r="F118" i="32"/>
  <c r="E116" i="32"/>
  <c r="J92" i="32"/>
  <c r="J91" i="32"/>
  <c r="F91" i="32"/>
  <c r="F89" i="32"/>
  <c r="E87" i="32"/>
  <c r="J18" i="32"/>
  <c r="E18" i="32"/>
  <c r="F92" i="32" s="1"/>
  <c r="J17" i="32"/>
  <c r="J12" i="32"/>
  <c r="J118" i="32" s="1"/>
  <c r="E7" i="32"/>
  <c r="E85" i="32" s="1"/>
  <c r="J39" i="31"/>
  <c r="J38" i="31"/>
  <c r="AY129" i="1"/>
  <c r="J37" i="31"/>
  <c r="AX129" i="1" s="1"/>
  <c r="BI174" i="31"/>
  <c r="BH174" i="31"/>
  <c r="BG174" i="31"/>
  <c r="BF174" i="31"/>
  <c r="T174" i="31"/>
  <c r="R174" i="31"/>
  <c r="P174" i="31"/>
  <c r="BI173" i="31"/>
  <c r="BH173" i="31"/>
  <c r="BG173" i="31"/>
  <c r="BF173" i="31"/>
  <c r="T173" i="31"/>
  <c r="R173" i="31"/>
  <c r="P173" i="31"/>
  <c r="BI172" i="31"/>
  <c r="BH172" i="31"/>
  <c r="BG172" i="31"/>
  <c r="BF172" i="31"/>
  <c r="T172" i="31"/>
  <c r="R172" i="31"/>
  <c r="P172" i="31"/>
  <c r="BI171" i="31"/>
  <c r="BH171" i="31"/>
  <c r="BG171" i="31"/>
  <c r="BF171" i="31"/>
  <c r="T171" i="31"/>
  <c r="R171" i="31"/>
  <c r="P171" i="31"/>
  <c r="BI170" i="31"/>
  <c r="BH170" i="31"/>
  <c r="BG170" i="31"/>
  <c r="BF170" i="31"/>
  <c r="T170" i="31"/>
  <c r="R170" i="31"/>
  <c r="P170" i="31"/>
  <c r="BI169" i="31"/>
  <c r="BH169" i="31"/>
  <c r="BG169" i="31"/>
  <c r="BF169" i="31"/>
  <c r="T169" i="31"/>
  <c r="R169" i="31"/>
  <c r="P169" i="31"/>
  <c r="BI168" i="31"/>
  <c r="BH168" i="31"/>
  <c r="BG168" i="31"/>
  <c r="BF168" i="31"/>
  <c r="T168" i="31"/>
  <c r="R168" i="31"/>
  <c r="P168" i="31"/>
  <c r="BI167" i="31"/>
  <c r="BH167" i="31"/>
  <c r="BG167" i="31"/>
  <c r="BF167" i="31"/>
  <c r="T167" i="31"/>
  <c r="R167" i="31"/>
  <c r="P167" i="31"/>
  <c r="BI166" i="31"/>
  <c r="BH166" i="31"/>
  <c r="BG166" i="31"/>
  <c r="BF166" i="31"/>
  <c r="T166" i="31"/>
  <c r="R166" i="31"/>
  <c r="P166" i="31"/>
  <c r="BI165" i="31"/>
  <c r="BH165" i="31"/>
  <c r="BG165" i="31"/>
  <c r="BF165" i="31"/>
  <c r="T165" i="31"/>
  <c r="R165" i="31"/>
  <c r="P165" i="31"/>
  <c r="BI163" i="31"/>
  <c r="BH163" i="31"/>
  <c r="BG163" i="31"/>
  <c r="BF163" i="31"/>
  <c r="T163" i="31"/>
  <c r="R163" i="31"/>
  <c r="P163" i="31"/>
  <c r="BI160" i="31"/>
  <c r="BH160" i="31"/>
  <c r="BG160" i="31"/>
  <c r="BF160" i="31"/>
  <c r="T160" i="31"/>
  <c r="R160" i="31"/>
  <c r="P160" i="31"/>
  <c r="BI159" i="31"/>
  <c r="BH159" i="31"/>
  <c r="BG159" i="31"/>
  <c r="BF159" i="31"/>
  <c r="T159" i="31"/>
  <c r="R159" i="31"/>
  <c r="P159" i="31"/>
  <c r="BI157" i="31"/>
  <c r="BH157" i="31"/>
  <c r="BG157" i="31"/>
  <c r="BF157" i="31"/>
  <c r="T157" i="31"/>
  <c r="R157" i="31"/>
  <c r="P157" i="31"/>
  <c r="BI156" i="31"/>
  <c r="BH156" i="31"/>
  <c r="BG156" i="31"/>
  <c r="BF156" i="31"/>
  <c r="T156" i="31"/>
  <c r="R156" i="31"/>
  <c r="P156" i="31"/>
  <c r="BI155" i="31"/>
  <c r="BH155" i="31"/>
  <c r="BG155" i="31"/>
  <c r="BF155" i="31"/>
  <c r="T155" i="31"/>
  <c r="R155" i="31"/>
  <c r="P155" i="31"/>
  <c r="BI153" i="31"/>
  <c r="BH153" i="31"/>
  <c r="BG153" i="31"/>
  <c r="BF153" i="31"/>
  <c r="T153" i="31"/>
  <c r="R153" i="31"/>
  <c r="P153" i="31"/>
  <c r="BI152" i="31"/>
  <c r="BH152" i="31"/>
  <c r="BG152" i="31"/>
  <c r="BF152" i="31"/>
  <c r="T152" i="31"/>
  <c r="R152" i="31"/>
  <c r="P152" i="31"/>
  <c r="BI151" i="31"/>
  <c r="BH151" i="31"/>
  <c r="BG151" i="31"/>
  <c r="BF151" i="31"/>
  <c r="T151" i="31"/>
  <c r="R151" i="31"/>
  <c r="P151" i="31"/>
  <c r="BI150" i="31"/>
  <c r="BH150" i="31"/>
  <c r="BG150" i="31"/>
  <c r="BF150" i="31"/>
  <c r="T150" i="31"/>
  <c r="R150" i="31"/>
  <c r="P150" i="31"/>
  <c r="BI149" i="31"/>
  <c r="BH149" i="31"/>
  <c r="BG149" i="31"/>
  <c r="BF149" i="31"/>
  <c r="T149" i="31"/>
  <c r="R149" i="31"/>
  <c r="P149" i="31"/>
  <c r="BI148" i="31"/>
  <c r="BH148" i="31"/>
  <c r="BG148" i="31"/>
  <c r="BF148" i="31"/>
  <c r="T148" i="31"/>
  <c r="R148" i="31"/>
  <c r="P148" i="31"/>
  <c r="BI147" i="31"/>
  <c r="BH147" i="31"/>
  <c r="BG147" i="31"/>
  <c r="BF147" i="31"/>
  <c r="T147" i="31"/>
  <c r="R147" i="31"/>
  <c r="P147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8" i="31"/>
  <c r="BH138" i="31"/>
  <c r="BG138" i="31"/>
  <c r="BF138" i="31"/>
  <c r="T138" i="31"/>
  <c r="R138" i="31"/>
  <c r="P138" i="31"/>
  <c r="BI137" i="31"/>
  <c r="BH137" i="31"/>
  <c r="BG137" i="31"/>
  <c r="BF137" i="31"/>
  <c r="T137" i="31"/>
  <c r="R137" i="31"/>
  <c r="P137" i="31"/>
  <c r="BI135" i="31"/>
  <c r="BH135" i="31"/>
  <c r="BG135" i="31"/>
  <c r="BF135" i="31"/>
  <c r="T135" i="31"/>
  <c r="R135" i="31"/>
  <c r="P135" i="31"/>
  <c r="BI133" i="31"/>
  <c r="BH133" i="31"/>
  <c r="BG133" i="31"/>
  <c r="BF133" i="31"/>
  <c r="T133" i="31"/>
  <c r="R133" i="31"/>
  <c r="P133" i="31"/>
  <c r="BI131" i="31"/>
  <c r="BH131" i="31"/>
  <c r="BG131" i="31"/>
  <c r="BF131" i="31"/>
  <c r="T131" i="31"/>
  <c r="R131" i="31"/>
  <c r="P131" i="31"/>
  <c r="BI130" i="31"/>
  <c r="BH130" i="31"/>
  <c r="BG130" i="31"/>
  <c r="BF130" i="31"/>
  <c r="T130" i="31"/>
  <c r="R130" i="31"/>
  <c r="P130" i="31"/>
  <c r="BI129" i="31"/>
  <c r="BH129" i="31"/>
  <c r="BG129" i="31"/>
  <c r="BF129" i="31"/>
  <c r="T129" i="31"/>
  <c r="R129" i="31"/>
  <c r="P129" i="31"/>
  <c r="BI128" i="31"/>
  <c r="BH128" i="31"/>
  <c r="BG128" i="31"/>
  <c r="BF128" i="31"/>
  <c r="T128" i="31"/>
  <c r="R128" i="31"/>
  <c r="P128" i="31"/>
  <c r="J122" i="31"/>
  <c r="J121" i="31"/>
  <c r="F121" i="31"/>
  <c r="F119" i="31"/>
  <c r="E117" i="31"/>
  <c r="J94" i="31"/>
  <c r="J93" i="31"/>
  <c r="F93" i="31"/>
  <c r="F91" i="31"/>
  <c r="E89" i="31"/>
  <c r="J20" i="31"/>
  <c r="E20" i="31"/>
  <c r="F122" i="31" s="1"/>
  <c r="J19" i="31"/>
  <c r="J14" i="31"/>
  <c r="J91" i="31" s="1"/>
  <c r="E7" i="31"/>
  <c r="E113" i="31" s="1"/>
  <c r="J39" i="30"/>
  <c r="J38" i="30"/>
  <c r="AY128" i="1"/>
  <c r="J37" i="30"/>
  <c r="AX128" i="1"/>
  <c r="BI222" i="30"/>
  <c r="BH222" i="30"/>
  <c r="BG222" i="30"/>
  <c r="BF222" i="30"/>
  <c r="T222" i="30"/>
  <c r="T221" i="30" s="1"/>
  <c r="T218" i="30" s="1"/>
  <c r="R222" i="30"/>
  <c r="R221" i="30" s="1"/>
  <c r="R218" i="30" s="1"/>
  <c r="P222" i="30"/>
  <c r="P221" i="30" s="1"/>
  <c r="P218" i="30" s="1"/>
  <c r="BI219" i="30"/>
  <c r="BH219" i="30"/>
  <c r="BG219" i="30"/>
  <c r="BF219" i="30"/>
  <c r="T219" i="30"/>
  <c r="R219" i="30"/>
  <c r="P219" i="30"/>
  <c r="BI216" i="30"/>
  <c r="BH216" i="30"/>
  <c r="BG216" i="30"/>
  <c r="BF216" i="30"/>
  <c r="T216" i="30"/>
  <c r="R216" i="30"/>
  <c r="P216" i="30"/>
  <c r="BI214" i="30"/>
  <c r="BH214" i="30"/>
  <c r="BG214" i="30"/>
  <c r="BF214" i="30"/>
  <c r="T214" i="30"/>
  <c r="R214" i="30"/>
  <c r="P214" i="30"/>
  <c r="BI213" i="30"/>
  <c r="BH213" i="30"/>
  <c r="BG213" i="30"/>
  <c r="BF213" i="30"/>
  <c r="T213" i="30"/>
  <c r="R213" i="30"/>
  <c r="P213" i="30"/>
  <c r="BI211" i="30"/>
  <c r="BH211" i="30"/>
  <c r="BG211" i="30"/>
  <c r="BF211" i="30"/>
  <c r="T211" i="30"/>
  <c r="R211" i="30"/>
  <c r="P211" i="30"/>
  <c r="BI209" i="30"/>
  <c r="BH209" i="30"/>
  <c r="BG209" i="30"/>
  <c r="BF209" i="30"/>
  <c r="T209" i="30"/>
  <c r="R209" i="30"/>
  <c r="P209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1" i="30"/>
  <c r="BH191" i="30"/>
  <c r="BG191" i="30"/>
  <c r="BF191" i="30"/>
  <c r="T191" i="30"/>
  <c r="R191" i="30"/>
  <c r="P191" i="30"/>
  <c r="BI189" i="30"/>
  <c r="BH189" i="30"/>
  <c r="BG189" i="30"/>
  <c r="BF189" i="30"/>
  <c r="T189" i="30"/>
  <c r="R189" i="30"/>
  <c r="P189" i="30"/>
  <c r="BI187" i="30"/>
  <c r="BH187" i="30"/>
  <c r="BG187" i="30"/>
  <c r="BF187" i="30"/>
  <c r="T187" i="30"/>
  <c r="R187" i="30"/>
  <c r="P187" i="30"/>
  <c r="BI184" i="30"/>
  <c r="BH184" i="30"/>
  <c r="BG184" i="30"/>
  <c r="BF184" i="30"/>
  <c r="T184" i="30"/>
  <c r="R184" i="30"/>
  <c r="P184" i="30"/>
  <c r="BI182" i="30"/>
  <c r="BH182" i="30"/>
  <c r="BG182" i="30"/>
  <c r="BF182" i="30"/>
  <c r="T182" i="30"/>
  <c r="R182" i="30"/>
  <c r="P182" i="30"/>
  <c r="BI180" i="30"/>
  <c r="BH180" i="30"/>
  <c r="BG180" i="30"/>
  <c r="BF180" i="30"/>
  <c r="T180" i="30"/>
  <c r="R180" i="30"/>
  <c r="P180" i="30"/>
  <c r="BI178" i="30"/>
  <c r="BH178" i="30"/>
  <c r="BG178" i="30"/>
  <c r="BF178" i="30"/>
  <c r="T178" i="30"/>
  <c r="R178" i="30"/>
  <c r="P178" i="30"/>
  <c r="BI176" i="30"/>
  <c r="BH176" i="30"/>
  <c r="BG176" i="30"/>
  <c r="BF176" i="30"/>
  <c r="T176" i="30"/>
  <c r="R176" i="30"/>
  <c r="P176" i="30"/>
  <c r="BI174" i="30"/>
  <c r="BH174" i="30"/>
  <c r="BG174" i="30"/>
  <c r="BF174" i="30"/>
  <c r="T174" i="30"/>
  <c r="R174" i="30"/>
  <c r="P174" i="30"/>
  <c r="BI172" i="30"/>
  <c r="BH172" i="30"/>
  <c r="BG172" i="30"/>
  <c r="BF172" i="30"/>
  <c r="T172" i="30"/>
  <c r="R172" i="30"/>
  <c r="P172" i="30"/>
  <c r="BI169" i="30"/>
  <c r="BH169" i="30"/>
  <c r="BG169" i="30"/>
  <c r="BF169" i="30"/>
  <c r="T169" i="30"/>
  <c r="R169" i="30"/>
  <c r="P169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8" i="30"/>
  <c r="BH158" i="30"/>
  <c r="BG158" i="30"/>
  <c r="BF158" i="30"/>
  <c r="T158" i="30"/>
  <c r="R158" i="30"/>
  <c r="P158" i="30"/>
  <c r="BI156" i="30"/>
  <c r="BH156" i="30"/>
  <c r="BG156" i="30"/>
  <c r="BF156" i="30"/>
  <c r="T156" i="30"/>
  <c r="R156" i="30"/>
  <c r="P156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50" i="30"/>
  <c r="BH150" i="30"/>
  <c r="BG150" i="30"/>
  <c r="BF150" i="30"/>
  <c r="T150" i="30"/>
  <c r="R150" i="30"/>
  <c r="P150" i="30"/>
  <c r="BI148" i="30"/>
  <c r="BH148" i="30"/>
  <c r="BG148" i="30"/>
  <c r="BF148" i="30"/>
  <c r="T148" i="30"/>
  <c r="R148" i="30"/>
  <c r="P148" i="30"/>
  <c r="BI146" i="30"/>
  <c r="BH146" i="30"/>
  <c r="BG146" i="30"/>
  <c r="BF146" i="30"/>
  <c r="T146" i="30"/>
  <c r="R146" i="30"/>
  <c r="P146" i="30"/>
  <c r="BI144" i="30"/>
  <c r="BH144" i="30"/>
  <c r="BG144" i="30"/>
  <c r="BF144" i="30"/>
  <c r="T144" i="30"/>
  <c r="R144" i="30"/>
  <c r="P144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6" i="30"/>
  <c r="BH136" i="30"/>
  <c r="BG136" i="30"/>
  <c r="BF136" i="30"/>
  <c r="T136" i="30"/>
  <c r="R136" i="30"/>
  <c r="P136" i="30"/>
  <c r="BI133" i="30"/>
  <c r="BH133" i="30"/>
  <c r="BG133" i="30"/>
  <c r="BF133" i="30"/>
  <c r="T133" i="30"/>
  <c r="R133" i="30"/>
  <c r="P133" i="30"/>
  <c r="BI132" i="30"/>
  <c r="BH132" i="30"/>
  <c r="BG132" i="30"/>
  <c r="BF132" i="30"/>
  <c r="T132" i="30"/>
  <c r="R132" i="30"/>
  <c r="P132" i="30"/>
  <c r="BI130" i="30"/>
  <c r="BH130" i="30"/>
  <c r="BG130" i="30"/>
  <c r="BF130" i="30"/>
  <c r="T130" i="30"/>
  <c r="R130" i="30"/>
  <c r="P130" i="30"/>
  <c r="J124" i="30"/>
  <c r="J123" i="30"/>
  <c r="F123" i="30"/>
  <c r="F121" i="30"/>
  <c r="E119" i="30"/>
  <c r="J94" i="30"/>
  <c r="J93" i="30"/>
  <c r="F93" i="30"/>
  <c r="F91" i="30"/>
  <c r="E89" i="30"/>
  <c r="J20" i="30"/>
  <c r="E20" i="30"/>
  <c r="F124" i="30" s="1"/>
  <c r="J19" i="30"/>
  <c r="J14" i="30"/>
  <c r="J121" i="30" s="1"/>
  <c r="E7" i="30"/>
  <c r="E115" i="30" s="1"/>
  <c r="J39" i="29"/>
  <c r="J38" i="29"/>
  <c r="AY126" i="1"/>
  <c r="J37" i="29"/>
  <c r="AX126" i="1" s="1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BI128" i="29"/>
  <c r="BH128" i="29"/>
  <c r="BG128" i="29"/>
  <c r="BF128" i="29"/>
  <c r="T128" i="29"/>
  <c r="R128" i="29"/>
  <c r="P128" i="29"/>
  <c r="BI127" i="29"/>
  <c r="BH127" i="29"/>
  <c r="BG127" i="29"/>
  <c r="BF127" i="29"/>
  <c r="T127" i="29"/>
  <c r="R127" i="29"/>
  <c r="P127" i="29"/>
  <c r="J121" i="29"/>
  <c r="J120" i="29"/>
  <c r="F120" i="29"/>
  <c r="F118" i="29"/>
  <c r="E116" i="29"/>
  <c r="J94" i="29"/>
  <c r="J93" i="29"/>
  <c r="F93" i="29"/>
  <c r="F91" i="29"/>
  <c r="E89" i="29"/>
  <c r="J20" i="29"/>
  <c r="E20" i="29"/>
  <c r="F94" i="29" s="1"/>
  <c r="J19" i="29"/>
  <c r="J14" i="29"/>
  <c r="J91" i="29" s="1"/>
  <c r="E7" i="29"/>
  <c r="E112" i="29" s="1"/>
  <c r="J39" i="28"/>
  <c r="J38" i="28"/>
  <c r="AY125" i="1"/>
  <c r="J37" i="28"/>
  <c r="AX125" i="1" s="1"/>
  <c r="BI345" i="28"/>
  <c r="BH345" i="28"/>
  <c r="BG345" i="28"/>
  <c r="BF345" i="28"/>
  <c r="T345" i="28"/>
  <c r="T344" i="28" s="1"/>
  <c r="T343" i="28" s="1"/>
  <c r="R345" i="28"/>
  <c r="R344" i="28" s="1"/>
  <c r="R343" i="28" s="1"/>
  <c r="P345" i="28"/>
  <c r="P344" i="28" s="1"/>
  <c r="P343" i="28" s="1"/>
  <c r="BI341" i="28"/>
  <c r="BH341" i="28"/>
  <c r="BG341" i="28"/>
  <c r="BF341" i="28"/>
  <c r="T341" i="28"/>
  <c r="T340" i="28" s="1"/>
  <c r="R341" i="28"/>
  <c r="R340" i="28" s="1"/>
  <c r="P341" i="28"/>
  <c r="P340" i="28"/>
  <c r="BI337" i="28"/>
  <c r="BH337" i="28"/>
  <c r="BG337" i="28"/>
  <c r="BF337" i="28"/>
  <c r="T337" i="28"/>
  <c r="R337" i="28"/>
  <c r="P337" i="28"/>
  <c r="BI333" i="28"/>
  <c r="BH333" i="28"/>
  <c r="BG333" i="28"/>
  <c r="BF333" i="28"/>
  <c r="T333" i="28"/>
  <c r="R333" i="28"/>
  <c r="P333" i="28"/>
  <c r="BI328" i="28"/>
  <c r="BH328" i="28"/>
  <c r="BG328" i="28"/>
  <c r="BF328" i="28"/>
  <c r="T328" i="28"/>
  <c r="R328" i="28"/>
  <c r="P328" i="28"/>
  <c r="BI326" i="28"/>
  <c r="BH326" i="28"/>
  <c r="BG326" i="28"/>
  <c r="BF326" i="28"/>
  <c r="T326" i="28"/>
  <c r="R326" i="28"/>
  <c r="P326" i="28"/>
  <c r="BI324" i="28"/>
  <c r="BH324" i="28"/>
  <c r="BG324" i="28"/>
  <c r="BF324" i="28"/>
  <c r="T324" i="28"/>
  <c r="R324" i="28"/>
  <c r="P324" i="28"/>
  <c r="BI323" i="28"/>
  <c r="BH323" i="28"/>
  <c r="BG323" i="28"/>
  <c r="BF323" i="28"/>
  <c r="T323" i="28"/>
  <c r="R323" i="28"/>
  <c r="P323" i="28"/>
  <c r="BI322" i="28"/>
  <c r="BH322" i="28"/>
  <c r="BG322" i="28"/>
  <c r="BF322" i="28"/>
  <c r="T322" i="28"/>
  <c r="R322" i="28"/>
  <c r="P322" i="28"/>
  <c r="BI321" i="28"/>
  <c r="BH321" i="28"/>
  <c r="BG321" i="28"/>
  <c r="BF321" i="28"/>
  <c r="T321" i="28"/>
  <c r="R321" i="28"/>
  <c r="P321" i="28"/>
  <c r="BI320" i="28"/>
  <c r="BH320" i="28"/>
  <c r="BG320" i="28"/>
  <c r="BF320" i="28"/>
  <c r="T320" i="28"/>
  <c r="R320" i="28"/>
  <c r="P320" i="28"/>
  <c r="BI316" i="28"/>
  <c r="BH316" i="28"/>
  <c r="BG316" i="28"/>
  <c r="BF316" i="28"/>
  <c r="T316" i="28"/>
  <c r="R316" i="28"/>
  <c r="P316" i="28"/>
  <c r="BI311" i="28"/>
  <c r="BH311" i="28"/>
  <c r="BG311" i="28"/>
  <c r="BF311" i="28"/>
  <c r="T311" i="28"/>
  <c r="R311" i="28"/>
  <c r="P311" i="28"/>
  <c r="BI309" i="28"/>
  <c r="BH309" i="28"/>
  <c r="BG309" i="28"/>
  <c r="BF309" i="28"/>
  <c r="T309" i="28"/>
  <c r="R309" i="28"/>
  <c r="P309" i="28"/>
  <c r="BI305" i="28"/>
  <c r="BH305" i="28"/>
  <c r="BG305" i="28"/>
  <c r="BF305" i="28"/>
  <c r="T305" i="28"/>
  <c r="R305" i="28"/>
  <c r="P305" i="28"/>
  <c r="BI301" i="28"/>
  <c r="BH301" i="28"/>
  <c r="BG301" i="28"/>
  <c r="BF301" i="28"/>
  <c r="T301" i="28"/>
  <c r="R301" i="28"/>
  <c r="P301" i="28"/>
  <c r="BI297" i="28"/>
  <c r="BH297" i="28"/>
  <c r="BG297" i="28"/>
  <c r="BF297" i="28"/>
  <c r="T297" i="28"/>
  <c r="R297" i="28"/>
  <c r="P297" i="28"/>
  <c r="BI296" i="28"/>
  <c r="BH296" i="28"/>
  <c r="BG296" i="28"/>
  <c r="BF296" i="28"/>
  <c r="T296" i="28"/>
  <c r="R296" i="28"/>
  <c r="P296" i="28"/>
  <c r="BI295" i="28"/>
  <c r="BH295" i="28"/>
  <c r="BG295" i="28"/>
  <c r="BF295" i="28"/>
  <c r="T295" i="28"/>
  <c r="R295" i="28"/>
  <c r="P295" i="28"/>
  <c r="BI291" i="28"/>
  <c r="BH291" i="28"/>
  <c r="BG291" i="28"/>
  <c r="BF291" i="28"/>
  <c r="T291" i="28"/>
  <c r="R291" i="28"/>
  <c r="P291" i="28"/>
  <c r="BI288" i="28"/>
  <c r="BH288" i="28"/>
  <c r="BG288" i="28"/>
  <c r="BF288" i="28"/>
  <c r="T288" i="28"/>
  <c r="R288" i="28"/>
  <c r="P288" i="28"/>
  <c r="BI285" i="28"/>
  <c r="BH285" i="28"/>
  <c r="BG285" i="28"/>
  <c r="BF285" i="28"/>
  <c r="T285" i="28"/>
  <c r="R285" i="28"/>
  <c r="P285" i="28"/>
  <c r="BI282" i="28"/>
  <c r="BH282" i="28"/>
  <c r="BG282" i="28"/>
  <c r="BF282" i="28"/>
  <c r="T282" i="28"/>
  <c r="R282" i="28"/>
  <c r="P282" i="28"/>
  <c r="BI280" i="28"/>
  <c r="BH280" i="28"/>
  <c r="BG280" i="28"/>
  <c r="BF280" i="28"/>
  <c r="T280" i="28"/>
  <c r="R280" i="28"/>
  <c r="P280" i="28"/>
  <c r="BI277" i="28"/>
  <c r="BH277" i="28"/>
  <c r="BG277" i="28"/>
  <c r="BF277" i="28"/>
  <c r="T277" i="28"/>
  <c r="R277" i="28"/>
  <c r="P277" i="28"/>
  <c r="BI274" i="28"/>
  <c r="BH274" i="28"/>
  <c r="BG274" i="28"/>
  <c r="BF274" i="28"/>
  <c r="T274" i="28"/>
  <c r="R274" i="28"/>
  <c r="P274" i="28"/>
  <c r="BI271" i="28"/>
  <c r="BH271" i="28"/>
  <c r="BG271" i="28"/>
  <c r="BF271" i="28"/>
  <c r="T271" i="28"/>
  <c r="R271" i="28"/>
  <c r="P271" i="28"/>
  <c r="BI268" i="28"/>
  <c r="BH268" i="28"/>
  <c r="BG268" i="28"/>
  <c r="BF268" i="28"/>
  <c r="T268" i="28"/>
  <c r="R268" i="28"/>
  <c r="P268" i="28"/>
  <c r="BI265" i="28"/>
  <c r="BH265" i="28"/>
  <c r="BG265" i="28"/>
  <c r="BF265" i="28"/>
  <c r="T265" i="28"/>
  <c r="R265" i="28"/>
  <c r="P265" i="28"/>
  <c r="BI263" i="28"/>
  <c r="BH263" i="28"/>
  <c r="BG263" i="28"/>
  <c r="BF263" i="28"/>
  <c r="T263" i="28"/>
  <c r="R263" i="28"/>
  <c r="P263" i="28"/>
  <c r="BI260" i="28"/>
  <c r="BH260" i="28"/>
  <c r="BG260" i="28"/>
  <c r="BF260" i="28"/>
  <c r="T260" i="28"/>
  <c r="R260" i="28"/>
  <c r="P260" i="28"/>
  <c r="BI257" i="28"/>
  <c r="BH257" i="28"/>
  <c r="BG257" i="28"/>
  <c r="BF257" i="28"/>
  <c r="T257" i="28"/>
  <c r="R257" i="28"/>
  <c r="P257" i="28"/>
  <c r="BI254" i="28"/>
  <c r="BH254" i="28"/>
  <c r="BG254" i="28"/>
  <c r="BF254" i="28"/>
  <c r="T254" i="28"/>
  <c r="R254" i="28"/>
  <c r="P254" i="28"/>
  <c r="BI251" i="28"/>
  <c r="BH251" i="28"/>
  <c r="BG251" i="28"/>
  <c r="BF251" i="28"/>
  <c r="T251" i="28"/>
  <c r="R251" i="28"/>
  <c r="P251" i="28"/>
  <c r="BI248" i="28"/>
  <c r="BH248" i="28"/>
  <c r="BG248" i="28"/>
  <c r="BF248" i="28"/>
  <c r="T248" i="28"/>
  <c r="R248" i="28"/>
  <c r="P248" i="28"/>
  <c r="BI245" i="28"/>
  <c r="BH245" i="28"/>
  <c r="BG245" i="28"/>
  <c r="BF245" i="28"/>
  <c r="T245" i="28"/>
  <c r="R245" i="28"/>
  <c r="P245" i="28"/>
  <c r="BI243" i="28"/>
  <c r="BH243" i="28"/>
  <c r="BG243" i="28"/>
  <c r="BF243" i="28"/>
  <c r="T243" i="28"/>
  <c r="R243" i="28"/>
  <c r="P243" i="28"/>
  <c r="BI239" i="28"/>
  <c r="BH239" i="28"/>
  <c r="BG239" i="28"/>
  <c r="BF239" i="28"/>
  <c r="T239" i="28"/>
  <c r="R239" i="28"/>
  <c r="P239" i="28"/>
  <c r="BI235" i="28"/>
  <c r="BH235" i="28"/>
  <c r="BG235" i="28"/>
  <c r="BF235" i="28"/>
  <c r="T235" i="28"/>
  <c r="R235" i="28"/>
  <c r="P235" i="28"/>
  <c r="BI231" i="28"/>
  <c r="BH231" i="28"/>
  <c r="BG231" i="28"/>
  <c r="BF231" i="28"/>
  <c r="T231" i="28"/>
  <c r="R231" i="28"/>
  <c r="P231" i="28"/>
  <c r="BI227" i="28"/>
  <c r="BH227" i="28"/>
  <c r="BG227" i="28"/>
  <c r="BF227" i="28"/>
  <c r="T227" i="28"/>
  <c r="R227" i="28"/>
  <c r="P227" i="28"/>
  <c r="BI223" i="28"/>
  <c r="BH223" i="28"/>
  <c r="BG223" i="28"/>
  <c r="BF223" i="28"/>
  <c r="T223" i="28"/>
  <c r="R223" i="28"/>
  <c r="P223" i="28"/>
  <c r="BI221" i="28"/>
  <c r="BH221" i="28"/>
  <c r="BG221" i="28"/>
  <c r="BF221" i="28"/>
  <c r="T221" i="28"/>
  <c r="R221" i="28"/>
  <c r="P221" i="28"/>
  <c r="BI217" i="28"/>
  <c r="BH217" i="28"/>
  <c r="BG217" i="28"/>
  <c r="BF217" i="28"/>
  <c r="T217" i="28"/>
  <c r="R217" i="28"/>
  <c r="P217" i="28"/>
  <c r="BI215" i="28"/>
  <c r="BH215" i="28"/>
  <c r="BG215" i="28"/>
  <c r="BF215" i="28"/>
  <c r="T215" i="28"/>
  <c r="R215" i="28"/>
  <c r="P215" i="28"/>
  <c r="BI212" i="28"/>
  <c r="BH212" i="28"/>
  <c r="BG212" i="28"/>
  <c r="BF212" i="28"/>
  <c r="T212" i="28"/>
  <c r="R212" i="28"/>
  <c r="P212" i="28"/>
  <c r="BI210" i="28"/>
  <c r="BH210" i="28"/>
  <c r="BG210" i="28"/>
  <c r="BF210" i="28"/>
  <c r="T210" i="28"/>
  <c r="R210" i="28"/>
  <c r="P210" i="28"/>
  <c r="BI204" i="28"/>
  <c r="BH204" i="28"/>
  <c r="BG204" i="28"/>
  <c r="BF204" i="28"/>
  <c r="T204" i="28"/>
  <c r="R204" i="28"/>
  <c r="P204" i="28"/>
  <c r="BI200" i="28"/>
  <c r="BH200" i="28"/>
  <c r="BG200" i="28"/>
  <c r="BF200" i="28"/>
  <c r="T200" i="28"/>
  <c r="R200" i="28"/>
  <c r="P200" i="28"/>
  <c r="BI198" i="28"/>
  <c r="BH198" i="28"/>
  <c r="BG198" i="28"/>
  <c r="BF198" i="28"/>
  <c r="T198" i="28"/>
  <c r="R198" i="28"/>
  <c r="P198" i="28"/>
  <c r="BI194" i="28"/>
  <c r="BH194" i="28"/>
  <c r="BG194" i="28"/>
  <c r="BF194" i="28"/>
  <c r="T194" i="28"/>
  <c r="R194" i="28"/>
  <c r="P194" i="28"/>
  <c r="BI190" i="28"/>
  <c r="BH190" i="28"/>
  <c r="BG190" i="28"/>
  <c r="BF190" i="28"/>
  <c r="T190" i="28"/>
  <c r="R190" i="28"/>
  <c r="P190" i="28"/>
  <c r="BI186" i="28"/>
  <c r="BH186" i="28"/>
  <c r="BG186" i="28"/>
  <c r="BF186" i="28"/>
  <c r="T186" i="28"/>
  <c r="R186" i="28"/>
  <c r="P186" i="28"/>
  <c r="BI181" i="28"/>
  <c r="BH181" i="28"/>
  <c r="BG181" i="28"/>
  <c r="BF181" i="28"/>
  <c r="T181" i="28"/>
  <c r="R181" i="28"/>
  <c r="P181" i="28"/>
  <c r="BI177" i="28"/>
  <c r="BH177" i="28"/>
  <c r="BG177" i="28"/>
  <c r="BF177" i="28"/>
  <c r="T177" i="28"/>
  <c r="R177" i="28"/>
  <c r="P177" i="28"/>
  <c r="BI173" i="28"/>
  <c r="BH173" i="28"/>
  <c r="BG173" i="28"/>
  <c r="BF173" i="28"/>
  <c r="T173" i="28"/>
  <c r="R173" i="28"/>
  <c r="P173" i="28"/>
  <c r="BI169" i="28"/>
  <c r="BH169" i="28"/>
  <c r="BG169" i="28"/>
  <c r="BF169" i="28"/>
  <c r="T169" i="28"/>
  <c r="R169" i="28"/>
  <c r="P169" i="28"/>
  <c r="BI165" i="28"/>
  <c r="BH165" i="28"/>
  <c r="BG165" i="28"/>
  <c r="BF165" i="28"/>
  <c r="T165" i="28"/>
  <c r="R165" i="28"/>
  <c r="P165" i="28"/>
  <c r="BI160" i="28"/>
  <c r="BH160" i="28"/>
  <c r="BG160" i="28"/>
  <c r="BF160" i="28"/>
  <c r="T160" i="28"/>
  <c r="R160" i="28"/>
  <c r="P160" i="28"/>
  <c r="BI156" i="28"/>
  <c r="BH156" i="28"/>
  <c r="BG156" i="28"/>
  <c r="BF156" i="28"/>
  <c r="T156" i="28"/>
  <c r="R156" i="28"/>
  <c r="P156" i="28"/>
  <c r="BI152" i="28"/>
  <c r="BH152" i="28"/>
  <c r="BG152" i="28"/>
  <c r="BF152" i="28"/>
  <c r="T152" i="28"/>
  <c r="R152" i="28"/>
  <c r="P152" i="28"/>
  <c r="BI148" i="28"/>
  <c r="BH148" i="28"/>
  <c r="BG148" i="28"/>
  <c r="BF148" i="28"/>
  <c r="T148" i="28"/>
  <c r="R148" i="28"/>
  <c r="P148" i="28"/>
  <c r="BI144" i="28"/>
  <c r="BH144" i="28"/>
  <c r="BG144" i="28"/>
  <c r="BF144" i="28"/>
  <c r="T144" i="28"/>
  <c r="R144" i="28"/>
  <c r="P144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4" i="28"/>
  <c r="BH134" i="28"/>
  <c r="BG134" i="28"/>
  <c r="BF134" i="28"/>
  <c r="T134" i="28"/>
  <c r="R134" i="28"/>
  <c r="P134" i="28"/>
  <c r="BI130" i="28"/>
  <c r="BH130" i="28"/>
  <c r="BG130" i="28"/>
  <c r="BF130" i="28"/>
  <c r="T130" i="28"/>
  <c r="R130" i="28"/>
  <c r="P130" i="28"/>
  <c r="J124" i="28"/>
  <c r="J123" i="28"/>
  <c r="F123" i="28"/>
  <c r="F121" i="28"/>
  <c r="E119" i="28"/>
  <c r="J94" i="28"/>
  <c r="J93" i="28"/>
  <c r="F93" i="28"/>
  <c r="F91" i="28"/>
  <c r="E89" i="28"/>
  <c r="J20" i="28"/>
  <c r="E20" i="28"/>
  <c r="F94" i="28" s="1"/>
  <c r="J19" i="28"/>
  <c r="J14" i="28"/>
  <c r="J91" i="28" s="1"/>
  <c r="E7" i="28"/>
  <c r="E115" i="28" s="1"/>
  <c r="J41" i="27"/>
  <c r="J40" i="27"/>
  <c r="AY124" i="1"/>
  <c r="J39" i="27"/>
  <c r="AX124" i="1"/>
  <c r="BI463" i="27"/>
  <c r="BH463" i="27"/>
  <c r="BG463" i="27"/>
  <c r="BF463" i="27"/>
  <c r="T463" i="27"/>
  <c r="T462" i="27" s="1"/>
  <c r="R463" i="27"/>
  <c r="R462" i="27" s="1"/>
  <c r="P463" i="27"/>
  <c r="P462" i="27"/>
  <c r="BI451" i="27"/>
  <c r="BH451" i="27"/>
  <c r="BG451" i="27"/>
  <c r="BF451" i="27"/>
  <c r="T451" i="27"/>
  <c r="R451" i="27"/>
  <c r="P451" i="27"/>
  <c r="BI447" i="27"/>
  <c r="BH447" i="27"/>
  <c r="BG447" i="27"/>
  <c r="BF447" i="27"/>
  <c r="T447" i="27"/>
  <c r="T446" i="27" s="1"/>
  <c r="R447" i="27"/>
  <c r="R446" i="27" s="1"/>
  <c r="P447" i="27"/>
  <c r="P446" i="27" s="1"/>
  <c r="BI442" i="27"/>
  <c r="BH442" i="27"/>
  <c r="BG442" i="27"/>
  <c r="BF442" i="27"/>
  <c r="T442" i="27"/>
  <c r="R442" i="27"/>
  <c r="P442" i="27"/>
  <c r="BI440" i="27"/>
  <c r="BH440" i="27"/>
  <c r="BG440" i="27"/>
  <c r="BF440" i="27"/>
  <c r="T440" i="27"/>
  <c r="R440" i="27"/>
  <c r="P440" i="27"/>
  <c r="BI426" i="27"/>
  <c r="BH426" i="27"/>
  <c r="BG426" i="27"/>
  <c r="BF426" i="27"/>
  <c r="T426" i="27"/>
  <c r="R426" i="27"/>
  <c r="P426" i="27"/>
  <c r="BI414" i="27"/>
  <c r="BH414" i="27"/>
  <c r="BG414" i="27"/>
  <c r="BF414" i="27"/>
  <c r="T414" i="27"/>
  <c r="R414" i="27"/>
  <c r="P414" i="27"/>
  <c r="BI400" i="27"/>
  <c r="BH400" i="27"/>
  <c r="BG400" i="27"/>
  <c r="BF400" i="27"/>
  <c r="T400" i="27"/>
  <c r="R400" i="27"/>
  <c r="P400" i="27"/>
  <c r="BI386" i="27"/>
  <c r="BH386" i="27"/>
  <c r="BG386" i="27"/>
  <c r="BF386" i="27"/>
  <c r="T386" i="27"/>
  <c r="R386" i="27"/>
  <c r="P386" i="27"/>
  <c r="BI384" i="27"/>
  <c r="BH384" i="27"/>
  <c r="BG384" i="27"/>
  <c r="BF384" i="27"/>
  <c r="T384" i="27"/>
  <c r="R384" i="27"/>
  <c r="P384" i="27"/>
  <c r="BI378" i="27"/>
  <c r="BH378" i="27"/>
  <c r="BG378" i="27"/>
  <c r="BF378" i="27"/>
  <c r="T378" i="27"/>
  <c r="R378" i="27"/>
  <c r="P378" i="27"/>
  <c r="BI372" i="27"/>
  <c r="BH372" i="27"/>
  <c r="BG372" i="27"/>
  <c r="BF372" i="27"/>
  <c r="T372" i="27"/>
  <c r="R372" i="27"/>
  <c r="P372" i="27"/>
  <c r="BI368" i="27"/>
  <c r="BH368" i="27"/>
  <c r="BG368" i="27"/>
  <c r="BF368" i="27"/>
  <c r="T368" i="27"/>
  <c r="R368" i="27"/>
  <c r="P368" i="27"/>
  <c r="BI364" i="27"/>
  <c r="BH364" i="27"/>
  <c r="BG364" i="27"/>
  <c r="BF364" i="27"/>
  <c r="T364" i="27"/>
  <c r="R364" i="27"/>
  <c r="P364" i="27"/>
  <c r="BI356" i="27"/>
  <c r="BH356" i="27"/>
  <c r="BG356" i="27"/>
  <c r="BF356" i="27"/>
  <c r="T356" i="27"/>
  <c r="R356" i="27"/>
  <c r="P356" i="27"/>
  <c r="BI352" i="27"/>
  <c r="BH352" i="27"/>
  <c r="BG352" i="27"/>
  <c r="BF352" i="27"/>
  <c r="T352" i="27"/>
  <c r="R352" i="27"/>
  <c r="P352" i="27"/>
  <c r="BI347" i="27"/>
  <c r="BH347" i="27"/>
  <c r="BG347" i="27"/>
  <c r="BF347" i="27"/>
  <c r="T347" i="27"/>
  <c r="R347" i="27"/>
  <c r="P347" i="27"/>
  <c r="BI336" i="27"/>
  <c r="BH336" i="27"/>
  <c r="BG336" i="27"/>
  <c r="BF336" i="27"/>
  <c r="T336" i="27"/>
  <c r="R336" i="27"/>
  <c r="P336" i="27"/>
  <c r="BI333" i="27"/>
  <c r="BH333" i="27"/>
  <c r="BG333" i="27"/>
  <c r="BF333" i="27"/>
  <c r="T333" i="27"/>
  <c r="R333" i="27"/>
  <c r="P333" i="27"/>
  <c r="BI324" i="27"/>
  <c r="BH324" i="27"/>
  <c r="BG324" i="27"/>
  <c r="BF324" i="27"/>
  <c r="T324" i="27"/>
  <c r="R324" i="27"/>
  <c r="P324" i="27"/>
  <c r="BI299" i="27"/>
  <c r="BH299" i="27"/>
  <c r="BG299" i="27"/>
  <c r="BF299" i="27"/>
  <c r="T299" i="27"/>
  <c r="R299" i="27"/>
  <c r="P299" i="27"/>
  <c r="BI288" i="27"/>
  <c r="BH288" i="27"/>
  <c r="BG288" i="27"/>
  <c r="BF288" i="27"/>
  <c r="T288" i="27"/>
  <c r="R288" i="27"/>
  <c r="P288" i="27"/>
  <c r="BI282" i="27"/>
  <c r="BH282" i="27"/>
  <c r="BG282" i="27"/>
  <c r="BF282" i="27"/>
  <c r="T282" i="27"/>
  <c r="R282" i="27"/>
  <c r="P282" i="27"/>
  <c r="BI271" i="27"/>
  <c r="BH271" i="27"/>
  <c r="BG271" i="27"/>
  <c r="BF271" i="27"/>
  <c r="T271" i="27"/>
  <c r="R271" i="27"/>
  <c r="P271" i="27"/>
  <c r="BI261" i="27"/>
  <c r="BH261" i="27"/>
  <c r="BG261" i="27"/>
  <c r="BF261" i="27"/>
  <c r="T261" i="27"/>
  <c r="R261" i="27"/>
  <c r="P261" i="27"/>
  <c r="BI255" i="27"/>
  <c r="BH255" i="27"/>
  <c r="BG255" i="27"/>
  <c r="BF255" i="27"/>
  <c r="T255" i="27"/>
  <c r="R255" i="27"/>
  <c r="P255" i="27"/>
  <c r="BI250" i="27"/>
  <c r="BH250" i="27"/>
  <c r="BG250" i="27"/>
  <c r="BF250" i="27"/>
  <c r="T250" i="27"/>
  <c r="R250" i="27"/>
  <c r="P250" i="27"/>
  <c r="BI223" i="27"/>
  <c r="BH223" i="27"/>
  <c r="BG223" i="27"/>
  <c r="BF223" i="27"/>
  <c r="T223" i="27"/>
  <c r="R223" i="27"/>
  <c r="P223" i="27"/>
  <c r="BI133" i="27"/>
  <c r="BH133" i="27"/>
  <c r="BG133" i="27"/>
  <c r="BF133" i="27"/>
  <c r="T133" i="27"/>
  <c r="R133" i="27"/>
  <c r="P133" i="27"/>
  <c r="J127" i="27"/>
  <c r="J126" i="27"/>
  <c r="F126" i="27"/>
  <c r="F124" i="27"/>
  <c r="E122" i="27"/>
  <c r="J96" i="27"/>
  <c r="J95" i="27"/>
  <c r="F95" i="27"/>
  <c r="F93" i="27"/>
  <c r="E91" i="27"/>
  <c r="J22" i="27"/>
  <c r="E22" i="27"/>
  <c r="F127" i="27" s="1"/>
  <c r="J21" i="27"/>
  <c r="J16" i="27"/>
  <c r="J124" i="27" s="1"/>
  <c r="E7" i="27"/>
  <c r="E116" i="27" s="1"/>
  <c r="J41" i="26"/>
  <c r="J40" i="26"/>
  <c r="AY123" i="1"/>
  <c r="J39" i="26"/>
  <c r="AX123" i="1"/>
  <c r="BI179" i="26"/>
  <c r="BH179" i="26"/>
  <c r="BG179" i="26"/>
  <c r="BF179" i="26"/>
  <c r="T179" i="26"/>
  <c r="T178" i="26" s="1"/>
  <c r="R179" i="26"/>
  <c r="R178" i="26" s="1"/>
  <c r="P179" i="26"/>
  <c r="P178" i="26" s="1"/>
  <c r="BI176" i="26"/>
  <c r="BH176" i="26"/>
  <c r="BG176" i="26"/>
  <c r="BF176" i="26"/>
  <c r="T176" i="26"/>
  <c r="R176" i="26"/>
  <c r="P176" i="26"/>
  <c r="BI174" i="26"/>
  <c r="BH174" i="26"/>
  <c r="BG174" i="26"/>
  <c r="BF174" i="26"/>
  <c r="T174" i="26"/>
  <c r="R174" i="26"/>
  <c r="P174" i="26"/>
  <c r="BI166" i="26"/>
  <c r="BH166" i="26"/>
  <c r="BG166" i="26"/>
  <c r="BF166" i="26"/>
  <c r="T166" i="26"/>
  <c r="R166" i="26"/>
  <c r="P166" i="26"/>
  <c r="BI165" i="26"/>
  <c r="BH165" i="26"/>
  <c r="BG165" i="26"/>
  <c r="BF165" i="26"/>
  <c r="T165" i="26"/>
  <c r="R165" i="26"/>
  <c r="P165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49" i="26"/>
  <c r="BH149" i="26"/>
  <c r="BG149" i="26"/>
  <c r="BF149" i="26"/>
  <c r="T149" i="26"/>
  <c r="R149" i="26"/>
  <c r="P149" i="26"/>
  <c r="BI145" i="26"/>
  <c r="BH145" i="26"/>
  <c r="BG145" i="26"/>
  <c r="BF145" i="26"/>
  <c r="T145" i="26"/>
  <c r="R145" i="26"/>
  <c r="P145" i="26"/>
  <c r="BI141" i="26"/>
  <c r="BH141" i="26"/>
  <c r="BG141" i="26"/>
  <c r="BF141" i="26"/>
  <c r="T141" i="26"/>
  <c r="R141" i="26"/>
  <c r="P141" i="26"/>
  <c r="BI136" i="26"/>
  <c r="BH136" i="26"/>
  <c r="BG136" i="26"/>
  <c r="BF136" i="26"/>
  <c r="T136" i="26"/>
  <c r="R136" i="26"/>
  <c r="P136" i="26"/>
  <c r="BI131" i="26"/>
  <c r="BH131" i="26"/>
  <c r="BG131" i="26"/>
  <c r="BF131" i="26"/>
  <c r="T131" i="26"/>
  <c r="R131" i="26"/>
  <c r="P131" i="26"/>
  <c r="J125" i="26"/>
  <c r="J124" i="26"/>
  <c r="F124" i="26"/>
  <c r="F122" i="26"/>
  <c r="E120" i="26"/>
  <c r="J96" i="26"/>
  <c r="J95" i="26"/>
  <c r="F95" i="26"/>
  <c r="F93" i="26"/>
  <c r="E91" i="26"/>
  <c r="J22" i="26"/>
  <c r="E22" i="26"/>
  <c r="F125" i="26" s="1"/>
  <c r="J21" i="26"/>
  <c r="J16" i="26"/>
  <c r="J122" i="26" s="1"/>
  <c r="E7" i="26"/>
  <c r="E85" i="26" s="1"/>
  <c r="J39" i="25"/>
  <c r="J38" i="25"/>
  <c r="AY121" i="1"/>
  <c r="J37" i="25"/>
  <c r="AX121" i="1"/>
  <c r="BI287" i="25"/>
  <c r="BH287" i="25"/>
  <c r="BG287" i="25"/>
  <c r="BF287" i="25"/>
  <c r="T287" i="25"/>
  <c r="R287" i="25"/>
  <c r="P287" i="25"/>
  <c r="BI285" i="25"/>
  <c r="BH285" i="25"/>
  <c r="BG285" i="25"/>
  <c r="BF285" i="25"/>
  <c r="T285" i="25"/>
  <c r="R285" i="25"/>
  <c r="P285" i="25"/>
  <c r="BI283" i="25"/>
  <c r="BH283" i="25"/>
  <c r="BG283" i="25"/>
  <c r="BF283" i="25"/>
  <c r="T283" i="25"/>
  <c r="R283" i="25"/>
  <c r="P283" i="25"/>
  <c r="BI281" i="25"/>
  <c r="BH281" i="25"/>
  <c r="BG281" i="25"/>
  <c r="BF281" i="25"/>
  <c r="T281" i="25"/>
  <c r="R281" i="25"/>
  <c r="P281" i="25"/>
  <c r="BI279" i="25"/>
  <c r="BH279" i="25"/>
  <c r="BG279" i="25"/>
  <c r="BF279" i="25"/>
  <c r="T279" i="25"/>
  <c r="R279" i="25"/>
  <c r="P279" i="25"/>
  <c r="BI277" i="25"/>
  <c r="BH277" i="25"/>
  <c r="BG277" i="25"/>
  <c r="BF277" i="25"/>
  <c r="T277" i="25"/>
  <c r="R277" i="25"/>
  <c r="P277" i="25"/>
  <c r="BI275" i="25"/>
  <c r="BH275" i="25"/>
  <c r="BG275" i="25"/>
  <c r="BF275" i="25"/>
  <c r="T275" i="25"/>
  <c r="R275" i="25"/>
  <c r="P275" i="25"/>
  <c r="BI273" i="25"/>
  <c r="BH273" i="25"/>
  <c r="BG273" i="25"/>
  <c r="BF273" i="25"/>
  <c r="T273" i="25"/>
  <c r="R273" i="25"/>
  <c r="P273" i="25"/>
  <c r="BI271" i="25"/>
  <c r="BH271" i="25"/>
  <c r="BG271" i="25"/>
  <c r="BF271" i="25"/>
  <c r="T271" i="25"/>
  <c r="R271" i="25"/>
  <c r="P271" i="25"/>
  <c r="BI268" i="25"/>
  <c r="BH268" i="25"/>
  <c r="BG268" i="25"/>
  <c r="BF268" i="25"/>
  <c r="T268" i="25"/>
  <c r="R268" i="25"/>
  <c r="P268" i="25"/>
  <c r="BI266" i="25"/>
  <c r="BH266" i="25"/>
  <c r="BG266" i="25"/>
  <c r="BF266" i="25"/>
  <c r="T266" i="25"/>
  <c r="R266" i="25"/>
  <c r="P266" i="25"/>
  <c r="BI264" i="25"/>
  <c r="BH264" i="25"/>
  <c r="BG264" i="25"/>
  <c r="BF264" i="25"/>
  <c r="T264" i="25"/>
  <c r="R264" i="25"/>
  <c r="P264" i="25"/>
  <c r="BI261" i="25"/>
  <c r="BH261" i="25"/>
  <c r="BG261" i="25"/>
  <c r="BF261" i="25"/>
  <c r="T261" i="25"/>
  <c r="R261" i="25"/>
  <c r="P261" i="25"/>
  <c r="BI259" i="25"/>
  <c r="BH259" i="25"/>
  <c r="BG259" i="25"/>
  <c r="BF259" i="25"/>
  <c r="T259" i="25"/>
  <c r="R259" i="25"/>
  <c r="P259" i="25"/>
  <c r="BI257" i="25"/>
  <c r="BH257" i="25"/>
  <c r="BG257" i="25"/>
  <c r="BF257" i="25"/>
  <c r="T257" i="25"/>
  <c r="R257" i="25"/>
  <c r="P257" i="25"/>
  <c r="BI255" i="25"/>
  <c r="BH255" i="25"/>
  <c r="BG255" i="25"/>
  <c r="BF255" i="25"/>
  <c r="T255" i="25"/>
  <c r="R255" i="25"/>
  <c r="P255" i="25"/>
  <c r="BI253" i="25"/>
  <c r="BH253" i="25"/>
  <c r="BG253" i="25"/>
  <c r="BF253" i="25"/>
  <c r="T253" i="25"/>
  <c r="R253" i="25"/>
  <c r="P253" i="25"/>
  <c r="BI251" i="25"/>
  <c r="BH251" i="25"/>
  <c r="BG251" i="25"/>
  <c r="BF251" i="25"/>
  <c r="T251" i="25"/>
  <c r="R251" i="25"/>
  <c r="P251" i="25"/>
  <c r="BI249" i="25"/>
  <c r="BH249" i="25"/>
  <c r="BG249" i="25"/>
  <c r="BF249" i="25"/>
  <c r="T249" i="25"/>
  <c r="R249" i="25"/>
  <c r="P249" i="25"/>
  <c r="BI247" i="25"/>
  <c r="BH247" i="25"/>
  <c r="BG247" i="25"/>
  <c r="BF247" i="25"/>
  <c r="T247" i="25"/>
  <c r="R247" i="25"/>
  <c r="P247" i="25"/>
  <c r="BI245" i="25"/>
  <c r="BH245" i="25"/>
  <c r="BG245" i="25"/>
  <c r="BF245" i="25"/>
  <c r="T245" i="25"/>
  <c r="R245" i="25"/>
  <c r="P245" i="25"/>
  <c r="BI243" i="25"/>
  <c r="BH243" i="25"/>
  <c r="BG243" i="25"/>
  <c r="BF243" i="25"/>
  <c r="T243" i="25"/>
  <c r="R243" i="25"/>
  <c r="P243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7" i="25"/>
  <c r="BH237" i="25"/>
  <c r="BG237" i="25"/>
  <c r="BF237" i="25"/>
  <c r="T237" i="25"/>
  <c r="R237" i="25"/>
  <c r="P237" i="25"/>
  <c r="BI235" i="25"/>
  <c r="BH235" i="25"/>
  <c r="BG235" i="25"/>
  <c r="BF235" i="25"/>
  <c r="T235" i="25"/>
  <c r="R235" i="25"/>
  <c r="P235" i="25"/>
  <c r="BI233" i="25"/>
  <c r="BH233" i="25"/>
  <c r="BG233" i="25"/>
  <c r="BF233" i="25"/>
  <c r="T233" i="25"/>
  <c r="R233" i="25"/>
  <c r="P233" i="25"/>
  <c r="BI231" i="25"/>
  <c r="BH231" i="25"/>
  <c r="BG231" i="25"/>
  <c r="BF231" i="25"/>
  <c r="T231" i="25"/>
  <c r="R231" i="25"/>
  <c r="P231" i="25"/>
  <c r="BI229" i="25"/>
  <c r="BH229" i="25"/>
  <c r="BG229" i="25"/>
  <c r="BF229" i="25"/>
  <c r="T229" i="25"/>
  <c r="R229" i="25"/>
  <c r="P229" i="25"/>
  <c r="BI227" i="25"/>
  <c r="BH227" i="25"/>
  <c r="BG227" i="25"/>
  <c r="BF227" i="25"/>
  <c r="T227" i="25"/>
  <c r="R227" i="25"/>
  <c r="P227" i="25"/>
  <c r="BI225" i="25"/>
  <c r="BH225" i="25"/>
  <c r="BG225" i="25"/>
  <c r="BF225" i="25"/>
  <c r="T225" i="25"/>
  <c r="R225" i="25"/>
  <c r="P225" i="25"/>
  <c r="BI223" i="25"/>
  <c r="BH223" i="25"/>
  <c r="BG223" i="25"/>
  <c r="BF223" i="25"/>
  <c r="T223" i="25"/>
  <c r="R223" i="25"/>
  <c r="P223" i="25"/>
  <c r="BI221" i="25"/>
  <c r="BH221" i="25"/>
  <c r="BG221" i="25"/>
  <c r="BF221" i="25"/>
  <c r="T221" i="25"/>
  <c r="R221" i="25"/>
  <c r="P221" i="25"/>
  <c r="BI219" i="25"/>
  <c r="BH219" i="25"/>
  <c r="BG219" i="25"/>
  <c r="BF219" i="25"/>
  <c r="T219" i="25"/>
  <c r="R219" i="25"/>
  <c r="P219" i="25"/>
  <c r="BI217" i="25"/>
  <c r="BH217" i="25"/>
  <c r="BG217" i="25"/>
  <c r="BF217" i="25"/>
  <c r="T217" i="25"/>
  <c r="R217" i="25"/>
  <c r="P217" i="25"/>
  <c r="BI215" i="25"/>
  <c r="BH215" i="25"/>
  <c r="BG215" i="25"/>
  <c r="BF215" i="25"/>
  <c r="T215" i="25"/>
  <c r="R215" i="25"/>
  <c r="P215" i="25"/>
  <c r="BI213" i="25"/>
  <c r="BH213" i="25"/>
  <c r="BG213" i="25"/>
  <c r="BF213" i="25"/>
  <c r="T213" i="25"/>
  <c r="R213" i="25"/>
  <c r="P213" i="25"/>
  <c r="BI211" i="25"/>
  <c r="BH211" i="25"/>
  <c r="BG211" i="25"/>
  <c r="BF211" i="25"/>
  <c r="T211" i="25"/>
  <c r="R211" i="25"/>
  <c r="P211" i="25"/>
  <c r="BI209" i="25"/>
  <c r="BH209" i="25"/>
  <c r="BG209" i="25"/>
  <c r="BF209" i="25"/>
  <c r="T209" i="25"/>
  <c r="R209" i="25"/>
  <c r="P209" i="25"/>
  <c r="BI207" i="25"/>
  <c r="BH207" i="25"/>
  <c r="BG207" i="25"/>
  <c r="BF207" i="25"/>
  <c r="T207" i="25"/>
  <c r="R207" i="25"/>
  <c r="P207" i="25"/>
  <c r="BI204" i="25"/>
  <c r="BH204" i="25"/>
  <c r="BG204" i="25"/>
  <c r="BF204" i="25"/>
  <c r="T204" i="25"/>
  <c r="R204" i="25"/>
  <c r="P204" i="25"/>
  <c r="BI202" i="25"/>
  <c r="BH202" i="25"/>
  <c r="BG202" i="25"/>
  <c r="BF202" i="25"/>
  <c r="T202" i="25"/>
  <c r="R202" i="25"/>
  <c r="P202" i="25"/>
  <c r="BI200" i="25"/>
  <c r="BH200" i="25"/>
  <c r="BG200" i="25"/>
  <c r="BF200" i="25"/>
  <c r="T200" i="25"/>
  <c r="R200" i="25"/>
  <c r="P200" i="25"/>
  <c r="BI198" i="25"/>
  <c r="BH198" i="25"/>
  <c r="BG198" i="25"/>
  <c r="BF198" i="25"/>
  <c r="T198" i="25"/>
  <c r="R198" i="25"/>
  <c r="P198" i="25"/>
  <c r="BI196" i="25"/>
  <c r="BH196" i="25"/>
  <c r="BG196" i="25"/>
  <c r="BF196" i="25"/>
  <c r="T196" i="25"/>
  <c r="R196" i="25"/>
  <c r="P196" i="25"/>
  <c r="BI194" i="25"/>
  <c r="BH194" i="25"/>
  <c r="BG194" i="25"/>
  <c r="BF194" i="25"/>
  <c r="T194" i="25"/>
  <c r="R194" i="25"/>
  <c r="P194" i="25"/>
  <c r="BI191" i="25"/>
  <c r="BH191" i="25"/>
  <c r="BG191" i="25"/>
  <c r="BF191" i="25"/>
  <c r="T191" i="25"/>
  <c r="R191" i="25"/>
  <c r="P191" i="25"/>
  <c r="BI189" i="25"/>
  <c r="BH189" i="25"/>
  <c r="BG189" i="25"/>
  <c r="BF189" i="25"/>
  <c r="T189" i="25"/>
  <c r="R189" i="25"/>
  <c r="P189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3" i="25"/>
  <c r="BH183" i="25"/>
  <c r="BG183" i="25"/>
  <c r="BF183" i="25"/>
  <c r="T183" i="25"/>
  <c r="R183" i="25"/>
  <c r="P183" i="25"/>
  <c r="BI181" i="25"/>
  <c r="BH181" i="25"/>
  <c r="BG181" i="25"/>
  <c r="BF181" i="25"/>
  <c r="T181" i="25"/>
  <c r="R181" i="25"/>
  <c r="P181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1" i="25"/>
  <c r="BH151" i="25"/>
  <c r="BG151" i="25"/>
  <c r="BF151" i="25"/>
  <c r="T151" i="25"/>
  <c r="R151" i="25"/>
  <c r="P151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4" i="25"/>
  <c r="BH144" i="25"/>
  <c r="BG144" i="25"/>
  <c r="BF144" i="25"/>
  <c r="T144" i="25"/>
  <c r="R144" i="25"/>
  <c r="P144" i="25"/>
  <c r="BI142" i="25"/>
  <c r="BH142" i="25"/>
  <c r="BG142" i="25"/>
  <c r="BF142" i="25"/>
  <c r="T142" i="25"/>
  <c r="R142" i="25"/>
  <c r="P142" i="25"/>
  <c r="BI140" i="25"/>
  <c r="BH140" i="25"/>
  <c r="BG140" i="25"/>
  <c r="BF140" i="25"/>
  <c r="T140" i="25"/>
  <c r="R140" i="25"/>
  <c r="P140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J124" i="25"/>
  <c r="J123" i="25"/>
  <c r="F123" i="25"/>
  <c r="F121" i="25"/>
  <c r="E119" i="25"/>
  <c r="J94" i="25"/>
  <c r="J93" i="25"/>
  <c r="F93" i="25"/>
  <c r="F91" i="25"/>
  <c r="E89" i="25"/>
  <c r="J20" i="25"/>
  <c r="E20" i="25"/>
  <c r="F124" i="25" s="1"/>
  <c r="J19" i="25"/>
  <c r="J14" i="25"/>
  <c r="J91" i="25" s="1"/>
  <c r="E7" i="25"/>
  <c r="E115" i="25" s="1"/>
  <c r="J41" i="24"/>
  <c r="J40" i="24"/>
  <c r="AY119" i="1"/>
  <c r="J39" i="24"/>
  <c r="AX119" i="1"/>
  <c r="BI146" i="24"/>
  <c r="BH146" i="24"/>
  <c r="BG146" i="24"/>
  <c r="BF146" i="24"/>
  <c r="T146" i="24"/>
  <c r="R146" i="24"/>
  <c r="P146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40" i="24"/>
  <c r="BH140" i="24"/>
  <c r="BG140" i="24"/>
  <c r="BF140" i="24"/>
  <c r="T140" i="24"/>
  <c r="R140" i="24"/>
  <c r="P140" i="24"/>
  <c r="BI138" i="24"/>
  <c r="BH138" i="24"/>
  <c r="BG138" i="24"/>
  <c r="BF138" i="24"/>
  <c r="T138" i="24"/>
  <c r="R138" i="24"/>
  <c r="P138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J122" i="24"/>
  <c r="J121" i="24"/>
  <c r="F121" i="24"/>
  <c r="F119" i="24"/>
  <c r="E117" i="24"/>
  <c r="J96" i="24"/>
  <c r="J95" i="24"/>
  <c r="F95" i="24"/>
  <c r="F93" i="24"/>
  <c r="E91" i="24"/>
  <c r="J22" i="24"/>
  <c r="E22" i="24"/>
  <c r="F96" i="24" s="1"/>
  <c r="J21" i="24"/>
  <c r="J16" i="24"/>
  <c r="J119" i="24" s="1"/>
  <c r="E7" i="24"/>
  <c r="E111" i="24" s="1"/>
  <c r="J41" i="21"/>
  <c r="J40" i="21"/>
  <c r="AY118" i="1" s="1"/>
  <c r="J39" i="21"/>
  <c r="AX118" i="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BI127" i="21"/>
  <c r="BH127" i="21"/>
  <c r="BG127" i="21"/>
  <c r="BF127" i="21"/>
  <c r="T127" i="21"/>
  <c r="R127" i="21"/>
  <c r="P127" i="21"/>
  <c r="J122" i="21"/>
  <c r="J121" i="21"/>
  <c r="F121" i="21"/>
  <c r="F119" i="21"/>
  <c r="E117" i="21"/>
  <c r="J96" i="21"/>
  <c r="J95" i="21"/>
  <c r="F95" i="21"/>
  <c r="F93" i="21"/>
  <c r="E91" i="21"/>
  <c r="J22" i="21"/>
  <c r="E22" i="21"/>
  <c r="F96" i="21" s="1"/>
  <c r="J21" i="21"/>
  <c r="J16" i="21"/>
  <c r="J119" i="21" s="1"/>
  <c r="E7" i="21"/>
  <c r="E111" i="21" s="1"/>
  <c r="J41" i="19"/>
  <c r="J40" i="19"/>
  <c r="AY117" i="1"/>
  <c r="J39" i="19"/>
  <c r="AX117" i="1"/>
  <c r="BI175" i="19"/>
  <c r="BH175" i="19"/>
  <c r="BG175" i="19"/>
  <c r="BF175" i="19"/>
  <c r="T175" i="19"/>
  <c r="T174" i="19" s="1"/>
  <c r="R175" i="19"/>
  <c r="R174" i="19" s="1"/>
  <c r="P175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J124" i="19"/>
  <c r="J123" i="19"/>
  <c r="F123" i="19"/>
  <c r="F121" i="19"/>
  <c r="E119" i="19"/>
  <c r="J96" i="19"/>
  <c r="J95" i="19"/>
  <c r="F95" i="19"/>
  <c r="F93" i="19"/>
  <c r="E91" i="19"/>
  <c r="J22" i="19"/>
  <c r="E22" i="19"/>
  <c r="F124" i="19" s="1"/>
  <c r="J21" i="19"/>
  <c r="J16" i="19"/>
  <c r="J121" i="19" s="1"/>
  <c r="E7" i="19"/>
  <c r="E113" i="19" s="1"/>
  <c r="J41" i="18"/>
  <c r="J40" i="18"/>
  <c r="AY115" i="1"/>
  <c r="J39" i="18"/>
  <c r="AX115" i="1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J125" i="18"/>
  <c r="J124" i="18"/>
  <c r="F124" i="18"/>
  <c r="F122" i="18"/>
  <c r="E120" i="18"/>
  <c r="J96" i="18"/>
  <c r="J95" i="18"/>
  <c r="F95" i="18"/>
  <c r="F93" i="18"/>
  <c r="E91" i="18"/>
  <c r="J22" i="18"/>
  <c r="E22" i="18"/>
  <c r="F96" i="18" s="1"/>
  <c r="J21" i="18"/>
  <c r="J16" i="18"/>
  <c r="J122" i="18" s="1"/>
  <c r="E7" i="18"/>
  <c r="E85" i="18" s="1"/>
  <c r="J41" i="17"/>
  <c r="J40" i="17"/>
  <c r="AY114" i="1"/>
  <c r="J39" i="17"/>
  <c r="AX114" i="1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J126" i="17"/>
  <c r="J125" i="17"/>
  <c r="F125" i="17"/>
  <c r="F123" i="17"/>
  <c r="E121" i="17"/>
  <c r="J96" i="17"/>
  <c r="J95" i="17"/>
  <c r="F95" i="17"/>
  <c r="F93" i="17"/>
  <c r="E91" i="17"/>
  <c r="J22" i="17"/>
  <c r="E22" i="17"/>
  <c r="F126" i="17" s="1"/>
  <c r="J21" i="17"/>
  <c r="J16" i="17"/>
  <c r="J93" i="17" s="1"/>
  <c r="E7" i="17"/>
  <c r="E85" i="17" s="1"/>
  <c r="J41" i="16"/>
  <c r="J40" i="16"/>
  <c r="AY113" i="1"/>
  <c r="J39" i="16"/>
  <c r="AX113" i="1"/>
  <c r="BI195" i="16"/>
  <c r="BH195" i="16"/>
  <c r="BG195" i="16"/>
  <c r="BF195" i="16"/>
  <c r="T195" i="16"/>
  <c r="R195" i="16"/>
  <c r="P195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J126" i="16"/>
  <c r="J125" i="16"/>
  <c r="F125" i="16"/>
  <c r="F123" i="16"/>
  <c r="E121" i="16"/>
  <c r="J96" i="16"/>
  <c r="J95" i="16"/>
  <c r="F95" i="16"/>
  <c r="F93" i="16"/>
  <c r="E91" i="16"/>
  <c r="J22" i="16"/>
  <c r="E22" i="16"/>
  <c r="F126" i="16" s="1"/>
  <c r="J21" i="16"/>
  <c r="J16" i="16"/>
  <c r="J93" i="16" s="1"/>
  <c r="E7" i="16"/>
  <c r="E85" i="16" s="1"/>
  <c r="J41" i="15"/>
  <c r="J40" i="15"/>
  <c r="AY112" i="1"/>
  <c r="J39" i="15"/>
  <c r="AX112" i="1"/>
  <c r="BI260" i="15"/>
  <c r="BH260" i="15"/>
  <c r="BG260" i="15"/>
  <c r="BF260" i="15"/>
  <c r="T260" i="15"/>
  <c r="R260" i="15"/>
  <c r="P260" i="15"/>
  <c r="BI259" i="15"/>
  <c r="BH259" i="15"/>
  <c r="BG259" i="15"/>
  <c r="BF259" i="15"/>
  <c r="T259" i="15"/>
  <c r="R259" i="15"/>
  <c r="P259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6" i="15"/>
  <c r="BH256" i="15"/>
  <c r="BG256" i="15"/>
  <c r="BF256" i="15"/>
  <c r="T256" i="15"/>
  <c r="R256" i="15"/>
  <c r="P256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3" i="15"/>
  <c r="BH253" i="15"/>
  <c r="BG253" i="15"/>
  <c r="BF253" i="15"/>
  <c r="T253" i="15"/>
  <c r="R253" i="15"/>
  <c r="P253" i="15"/>
  <c r="BI252" i="15"/>
  <c r="BH252" i="15"/>
  <c r="BG252" i="15"/>
  <c r="BF252" i="15"/>
  <c r="T252" i="15"/>
  <c r="R252" i="15"/>
  <c r="P252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9" i="15"/>
  <c r="BH249" i="15"/>
  <c r="BG249" i="15"/>
  <c r="BF249" i="15"/>
  <c r="T249" i="15"/>
  <c r="R249" i="15"/>
  <c r="P249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5" i="15"/>
  <c r="BH245" i="15"/>
  <c r="BG245" i="15"/>
  <c r="BF245" i="15"/>
  <c r="T245" i="15"/>
  <c r="R245" i="15"/>
  <c r="P245" i="15"/>
  <c r="BI244" i="15"/>
  <c r="BH244" i="15"/>
  <c r="BG244" i="15"/>
  <c r="BF244" i="15"/>
  <c r="T244" i="15"/>
  <c r="R244" i="15"/>
  <c r="P244" i="15"/>
  <c r="BI243" i="15"/>
  <c r="BH243" i="15"/>
  <c r="BG243" i="15"/>
  <c r="BF243" i="15"/>
  <c r="T243" i="15"/>
  <c r="R243" i="15"/>
  <c r="P243" i="15"/>
  <c r="BI242" i="15"/>
  <c r="BH242" i="15"/>
  <c r="BG242" i="15"/>
  <c r="BF242" i="15"/>
  <c r="T242" i="15"/>
  <c r="R242" i="15"/>
  <c r="P242" i="15"/>
  <c r="BI241" i="15"/>
  <c r="BH241" i="15"/>
  <c r="BG241" i="15"/>
  <c r="BF241" i="15"/>
  <c r="T241" i="15"/>
  <c r="R241" i="15"/>
  <c r="P241" i="15"/>
  <c r="BI240" i="15"/>
  <c r="BH240" i="15"/>
  <c r="BG240" i="15"/>
  <c r="BF240" i="15"/>
  <c r="T240" i="15"/>
  <c r="R240" i="15"/>
  <c r="P240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2" i="15"/>
  <c r="BH222" i="15"/>
  <c r="BG222" i="15"/>
  <c r="BF222" i="15"/>
  <c r="T222" i="15"/>
  <c r="R222" i="15"/>
  <c r="P222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96" i="15" s="1"/>
  <c r="J21" i="15"/>
  <c r="J16" i="15"/>
  <c r="J93" i="15" s="1"/>
  <c r="E7" i="15"/>
  <c r="E120" i="15" s="1"/>
  <c r="J39" i="14"/>
  <c r="J38" i="14"/>
  <c r="AY110" i="1"/>
  <c r="J37" i="14"/>
  <c r="AX110" i="1" s="1"/>
  <c r="BI197" i="14"/>
  <c r="BH197" i="14"/>
  <c r="BG197" i="14"/>
  <c r="BF197" i="14"/>
  <c r="T197" i="14"/>
  <c r="T196" i="14" s="1"/>
  <c r="R197" i="14"/>
  <c r="R196" i="14" s="1"/>
  <c r="P197" i="14"/>
  <c r="P196" i="14" s="1"/>
  <c r="BI194" i="14"/>
  <c r="BH194" i="14"/>
  <c r="BG194" i="14"/>
  <c r="BF194" i="14"/>
  <c r="T194" i="14"/>
  <c r="T193" i="14" s="1"/>
  <c r="R194" i="14"/>
  <c r="R193" i="14" s="1"/>
  <c r="P194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J125" i="14"/>
  <c r="J124" i="14"/>
  <c r="F124" i="14"/>
  <c r="F122" i="14"/>
  <c r="E120" i="14"/>
  <c r="J94" i="14"/>
  <c r="J93" i="14"/>
  <c r="F93" i="14"/>
  <c r="F91" i="14"/>
  <c r="E89" i="14"/>
  <c r="J20" i="14"/>
  <c r="E20" i="14"/>
  <c r="F125" i="14" s="1"/>
  <c r="J19" i="14"/>
  <c r="J14" i="14"/>
  <c r="J122" i="14" s="1"/>
  <c r="E7" i="14"/>
  <c r="E116" i="14" s="1"/>
  <c r="J39" i="13"/>
  <c r="J38" i="13"/>
  <c r="AY109" i="1"/>
  <c r="J37" i="13"/>
  <c r="AX109" i="1" s="1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P227" i="13" s="1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4" i="13"/>
  <c r="J93" i="13"/>
  <c r="F93" i="13"/>
  <c r="F91" i="13"/>
  <c r="E89" i="13"/>
  <c r="J20" i="13"/>
  <c r="E20" i="13"/>
  <c r="F125" i="13" s="1"/>
  <c r="J19" i="13"/>
  <c r="J14" i="13"/>
  <c r="J122" i="13" s="1"/>
  <c r="E7" i="13"/>
  <c r="E116" i="13" s="1"/>
  <c r="J39" i="12"/>
  <c r="J38" i="12"/>
  <c r="AY108" i="1"/>
  <c r="J37" i="12"/>
  <c r="AX108" i="1"/>
  <c r="BI312" i="12"/>
  <c r="BH312" i="12"/>
  <c r="BG312" i="12"/>
  <c r="BF312" i="12"/>
  <c r="T312" i="12"/>
  <c r="T311" i="12" s="1"/>
  <c r="R312" i="12"/>
  <c r="R311" i="12" s="1"/>
  <c r="P312" i="12"/>
  <c r="P311" i="12" s="1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5" i="12"/>
  <c r="BH305" i="12"/>
  <c r="BG305" i="12"/>
  <c r="BF305" i="12"/>
  <c r="T305" i="12"/>
  <c r="R305" i="12"/>
  <c r="P305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9" i="12"/>
  <c r="BH299" i="12"/>
  <c r="BG299" i="12"/>
  <c r="BF299" i="12"/>
  <c r="T299" i="12"/>
  <c r="R299" i="12"/>
  <c r="P299" i="12"/>
  <c r="BI297" i="12"/>
  <c r="BH297" i="12"/>
  <c r="BG297" i="12"/>
  <c r="BF297" i="12"/>
  <c r="T297" i="12"/>
  <c r="R297" i="12"/>
  <c r="P297" i="12"/>
  <c r="BI296" i="12"/>
  <c r="BH296" i="12"/>
  <c r="BG296" i="12"/>
  <c r="BF296" i="12"/>
  <c r="T296" i="12"/>
  <c r="R296" i="12"/>
  <c r="P296" i="12"/>
  <c r="BI295" i="12"/>
  <c r="BH295" i="12"/>
  <c r="BG295" i="12"/>
  <c r="BF295" i="12"/>
  <c r="T295" i="12"/>
  <c r="R295" i="12"/>
  <c r="P295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4" i="12"/>
  <c r="BH284" i="12"/>
  <c r="BG284" i="12"/>
  <c r="BF284" i="12"/>
  <c r="T284" i="12"/>
  <c r="R284" i="12"/>
  <c r="P284" i="12"/>
  <c r="BI281" i="12"/>
  <c r="BH281" i="12"/>
  <c r="BG281" i="12"/>
  <c r="BF281" i="12"/>
  <c r="T281" i="12"/>
  <c r="R281" i="12"/>
  <c r="P281" i="12"/>
  <c r="BI279" i="12"/>
  <c r="BH279" i="12"/>
  <c r="BG279" i="12"/>
  <c r="BF279" i="12"/>
  <c r="T279" i="12"/>
  <c r="R279" i="12"/>
  <c r="P279" i="12"/>
  <c r="BI278" i="12"/>
  <c r="BH278" i="12"/>
  <c r="BG278" i="12"/>
  <c r="BF278" i="12"/>
  <c r="T278" i="12"/>
  <c r="R278" i="12"/>
  <c r="P278" i="12"/>
  <c r="BI276" i="12"/>
  <c r="BH276" i="12"/>
  <c r="BG276" i="12"/>
  <c r="BF276" i="12"/>
  <c r="T276" i="12"/>
  <c r="R276" i="12"/>
  <c r="P276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0" i="12"/>
  <c r="BH270" i="12"/>
  <c r="BG270" i="12"/>
  <c r="BF270" i="12"/>
  <c r="T270" i="12"/>
  <c r="R270" i="12"/>
  <c r="P270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49" i="12"/>
  <c r="BH249" i="12"/>
  <c r="BG249" i="12"/>
  <c r="BF249" i="12"/>
  <c r="T249" i="12"/>
  <c r="R249" i="12"/>
  <c r="P249" i="12"/>
  <c r="BI247" i="12"/>
  <c r="BH247" i="12"/>
  <c r="BG247" i="12"/>
  <c r="BF247" i="12"/>
  <c r="T247" i="12"/>
  <c r="R247" i="12"/>
  <c r="P247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7" i="12"/>
  <c r="BH237" i="12"/>
  <c r="BG237" i="12"/>
  <c r="BF237" i="12"/>
  <c r="T237" i="12"/>
  <c r="R237" i="12"/>
  <c r="P237" i="12"/>
  <c r="BI235" i="12"/>
  <c r="BH235" i="12"/>
  <c r="BG235" i="12"/>
  <c r="BF235" i="12"/>
  <c r="T235" i="12"/>
  <c r="R235" i="12"/>
  <c r="P235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3" i="12"/>
  <c r="BH203" i="12"/>
  <c r="BG203" i="12"/>
  <c r="BF203" i="12"/>
  <c r="T203" i="12"/>
  <c r="T202" i="12" s="1"/>
  <c r="R203" i="12"/>
  <c r="R202" i="12" s="1"/>
  <c r="P203" i="12"/>
  <c r="P202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T185" i="12" s="1"/>
  <c r="R186" i="12"/>
  <c r="R185" i="12"/>
  <c r="P186" i="12"/>
  <c r="P185" i="12"/>
  <c r="BI182" i="12"/>
  <c r="BH182" i="12"/>
  <c r="BG182" i="12"/>
  <c r="BF182" i="12"/>
  <c r="T182" i="12"/>
  <c r="R182" i="12"/>
  <c r="P182" i="12"/>
  <c r="BI179" i="12"/>
  <c r="BH179" i="12"/>
  <c r="BG179" i="12"/>
  <c r="BF179" i="12"/>
  <c r="T179" i="12"/>
  <c r="R179" i="12"/>
  <c r="P179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69" i="12"/>
  <c r="BH169" i="12"/>
  <c r="BG169" i="12"/>
  <c r="BF169" i="12"/>
  <c r="T169" i="12"/>
  <c r="R169" i="12"/>
  <c r="P169" i="12"/>
  <c r="BI162" i="12"/>
  <c r="BH162" i="12"/>
  <c r="BG162" i="12"/>
  <c r="BF162" i="12"/>
  <c r="T162" i="12"/>
  <c r="R162" i="12"/>
  <c r="P162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J129" i="12"/>
  <c r="J128" i="12"/>
  <c r="F128" i="12"/>
  <c r="F126" i="12"/>
  <c r="E124" i="12"/>
  <c r="J94" i="12"/>
  <c r="J93" i="12"/>
  <c r="F93" i="12"/>
  <c r="F91" i="12"/>
  <c r="E89" i="12"/>
  <c r="J20" i="12"/>
  <c r="E20" i="12"/>
  <c r="F94" i="12" s="1"/>
  <c r="J19" i="12"/>
  <c r="J14" i="12"/>
  <c r="J91" i="12" s="1"/>
  <c r="E7" i="12"/>
  <c r="E120" i="12" s="1"/>
  <c r="J39" i="11"/>
  <c r="J38" i="11"/>
  <c r="AY107" i="1"/>
  <c r="J37" i="11"/>
  <c r="AX107" i="1"/>
  <c r="BI274" i="11"/>
  <c r="BH274" i="11"/>
  <c r="BG274" i="11"/>
  <c r="BF274" i="11"/>
  <c r="T274" i="11"/>
  <c r="T273" i="11" s="1"/>
  <c r="R274" i="11"/>
  <c r="R273" i="11" s="1"/>
  <c r="P274" i="11"/>
  <c r="P273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T184" i="11"/>
  <c r="R185" i="11"/>
  <c r="R184" i="11"/>
  <c r="P185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1" i="11"/>
  <c r="BH161" i="11"/>
  <c r="BG161" i="11"/>
  <c r="BF161" i="11"/>
  <c r="T161" i="11"/>
  <c r="R161" i="11"/>
  <c r="P161" i="11"/>
  <c r="BI157" i="11"/>
  <c r="BH157" i="11"/>
  <c r="BG157" i="11"/>
  <c r="BF157" i="11"/>
  <c r="T157" i="11"/>
  <c r="R157" i="11"/>
  <c r="P157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4" i="11"/>
  <c r="J93" i="11"/>
  <c r="F93" i="11"/>
  <c r="F91" i="11"/>
  <c r="E89" i="11"/>
  <c r="J20" i="11"/>
  <c r="E20" i="11"/>
  <c r="F94" i="11" s="1"/>
  <c r="J19" i="11"/>
  <c r="J14" i="11"/>
  <c r="J123" i="11" s="1"/>
  <c r="E7" i="11"/>
  <c r="E85" i="11" s="1"/>
  <c r="J41" i="10"/>
  <c r="J40" i="10"/>
  <c r="AY106" i="1"/>
  <c r="J39" i="10"/>
  <c r="AX106" i="1"/>
  <c r="BI243" i="10"/>
  <c r="BH243" i="10"/>
  <c r="BG243" i="10"/>
  <c r="BF243" i="10"/>
  <c r="T243" i="10"/>
  <c r="R243" i="10"/>
  <c r="P243" i="10"/>
  <c r="BI234" i="10"/>
  <c r="BH234" i="10"/>
  <c r="BG234" i="10"/>
  <c r="BF234" i="10"/>
  <c r="T234" i="10"/>
  <c r="R234" i="10"/>
  <c r="P234" i="10"/>
  <c r="BI231" i="10"/>
  <c r="BH231" i="10"/>
  <c r="BG231" i="10"/>
  <c r="BF231" i="10"/>
  <c r="T231" i="10"/>
  <c r="R231" i="10"/>
  <c r="P231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10" i="10"/>
  <c r="BH210" i="10"/>
  <c r="BG210" i="10"/>
  <c r="BF210" i="10"/>
  <c r="T210" i="10"/>
  <c r="R210" i="10"/>
  <c r="P210" i="10"/>
  <c r="BI197" i="10"/>
  <c r="BH197" i="10"/>
  <c r="BG197" i="10"/>
  <c r="BF197" i="10"/>
  <c r="T197" i="10"/>
  <c r="R197" i="10"/>
  <c r="P197" i="10"/>
  <c r="BI185" i="10"/>
  <c r="BH185" i="10"/>
  <c r="BG185" i="10"/>
  <c r="BF185" i="10"/>
  <c r="T185" i="10"/>
  <c r="R185" i="10"/>
  <c r="P185" i="10"/>
  <c r="BI172" i="10"/>
  <c r="BH172" i="10"/>
  <c r="BG172" i="10"/>
  <c r="BF172" i="10"/>
  <c r="T172" i="10"/>
  <c r="R172" i="10"/>
  <c r="P172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7" i="10"/>
  <c r="BH137" i="10"/>
  <c r="BG137" i="10"/>
  <c r="BF137" i="10"/>
  <c r="T137" i="10"/>
  <c r="R137" i="10"/>
  <c r="P137" i="10"/>
  <c r="BI132" i="10"/>
  <c r="BH132" i="10"/>
  <c r="BG132" i="10"/>
  <c r="BF132" i="10"/>
  <c r="T132" i="10"/>
  <c r="R132" i="10"/>
  <c r="P132" i="10"/>
  <c r="J126" i="10"/>
  <c r="J125" i="10"/>
  <c r="F125" i="10"/>
  <c r="F123" i="10"/>
  <c r="E121" i="10"/>
  <c r="J96" i="10"/>
  <c r="J95" i="10"/>
  <c r="F95" i="10"/>
  <c r="F93" i="10"/>
  <c r="E91" i="10"/>
  <c r="J22" i="10"/>
  <c r="E22" i="10"/>
  <c r="F96" i="10" s="1"/>
  <c r="J21" i="10"/>
  <c r="J16" i="10"/>
  <c r="J123" i="10" s="1"/>
  <c r="E7" i="10"/>
  <c r="E115" i="10" s="1"/>
  <c r="J41" i="9"/>
  <c r="J40" i="9"/>
  <c r="AY105" i="1"/>
  <c r="J39" i="9"/>
  <c r="AX105" i="1"/>
  <c r="BI243" i="9"/>
  <c r="BH243" i="9"/>
  <c r="BG243" i="9"/>
  <c r="BF243" i="9"/>
  <c r="T243" i="9"/>
  <c r="R243" i="9"/>
  <c r="P243" i="9"/>
  <c r="BI234" i="9"/>
  <c r="BH234" i="9"/>
  <c r="BG234" i="9"/>
  <c r="BF234" i="9"/>
  <c r="T234" i="9"/>
  <c r="R234" i="9"/>
  <c r="P234" i="9"/>
  <c r="BI231" i="9"/>
  <c r="BH231" i="9"/>
  <c r="BG231" i="9"/>
  <c r="BF231" i="9"/>
  <c r="T231" i="9"/>
  <c r="R231" i="9"/>
  <c r="P231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10" i="9"/>
  <c r="BH210" i="9"/>
  <c r="BG210" i="9"/>
  <c r="BF210" i="9"/>
  <c r="T210" i="9"/>
  <c r="R210" i="9"/>
  <c r="P210" i="9"/>
  <c r="BI197" i="9"/>
  <c r="BH197" i="9"/>
  <c r="BG197" i="9"/>
  <c r="BF197" i="9"/>
  <c r="T197" i="9"/>
  <c r="R197" i="9"/>
  <c r="P197" i="9"/>
  <c r="BI185" i="9"/>
  <c r="BH185" i="9"/>
  <c r="BG185" i="9"/>
  <c r="BF185" i="9"/>
  <c r="T185" i="9"/>
  <c r="R185" i="9"/>
  <c r="P185" i="9"/>
  <c r="BI172" i="9"/>
  <c r="BH172" i="9"/>
  <c r="BG172" i="9"/>
  <c r="BF172" i="9"/>
  <c r="T172" i="9"/>
  <c r="R172" i="9"/>
  <c r="P172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96" i="9" s="1"/>
  <c r="J21" i="9"/>
  <c r="J16" i="9"/>
  <c r="J93" i="9" s="1"/>
  <c r="E7" i="9"/>
  <c r="E85" i="9" s="1"/>
  <c r="J41" i="8"/>
  <c r="J40" i="8"/>
  <c r="AY104" i="1"/>
  <c r="J39" i="8"/>
  <c r="AX104" i="1"/>
  <c r="BI238" i="8"/>
  <c r="BH238" i="8"/>
  <c r="BG238" i="8"/>
  <c r="BF238" i="8"/>
  <c r="T238" i="8"/>
  <c r="R238" i="8"/>
  <c r="P238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06" i="8"/>
  <c r="BH206" i="8"/>
  <c r="BG206" i="8"/>
  <c r="BF206" i="8"/>
  <c r="T206" i="8"/>
  <c r="R206" i="8"/>
  <c r="P206" i="8"/>
  <c r="BI194" i="8"/>
  <c r="BH194" i="8"/>
  <c r="BG194" i="8"/>
  <c r="BF194" i="8"/>
  <c r="T194" i="8"/>
  <c r="R194" i="8"/>
  <c r="P194" i="8"/>
  <c r="BI183" i="8"/>
  <c r="BH183" i="8"/>
  <c r="BG183" i="8"/>
  <c r="BF183" i="8"/>
  <c r="T183" i="8"/>
  <c r="R183" i="8"/>
  <c r="P183" i="8"/>
  <c r="BI171" i="8"/>
  <c r="BH171" i="8"/>
  <c r="BG171" i="8"/>
  <c r="BF171" i="8"/>
  <c r="T171" i="8"/>
  <c r="R171" i="8"/>
  <c r="P171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J126" i="8"/>
  <c r="J125" i="8"/>
  <c r="F125" i="8"/>
  <c r="F123" i="8"/>
  <c r="E121" i="8"/>
  <c r="J96" i="8"/>
  <c r="J95" i="8"/>
  <c r="F95" i="8"/>
  <c r="F93" i="8"/>
  <c r="E91" i="8"/>
  <c r="J22" i="8"/>
  <c r="E22" i="8"/>
  <c r="F126" i="8" s="1"/>
  <c r="J21" i="8"/>
  <c r="J16" i="8"/>
  <c r="J123" i="8" s="1"/>
  <c r="E7" i="8"/>
  <c r="E85" i="8" s="1"/>
  <c r="J41" i="7"/>
  <c r="J40" i="7"/>
  <c r="AY103" i="1"/>
  <c r="J39" i="7"/>
  <c r="AX103" i="1" s="1"/>
  <c r="BI236" i="7"/>
  <c r="BH236" i="7"/>
  <c r="BG236" i="7"/>
  <c r="BF236" i="7"/>
  <c r="T236" i="7"/>
  <c r="R236" i="7"/>
  <c r="P236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09" i="7"/>
  <c r="BH209" i="7"/>
  <c r="BG209" i="7"/>
  <c r="BF209" i="7"/>
  <c r="T209" i="7"/>
  <c r="R209" i="7"/>
  <c r="P209" i="7"/>
  <c r="BI196" i="7"/>
  <c r="BH196" i="7"/>
  <c r="BG196" i="7"/>
  <c r="BF196" i="7"/>
  <c r="T196" i="7"/>
  <c r="R196" i="7"/>
  <c r="P196" i="7"/>
  <c r="BI190" i="7"/>
  <c r="BH190" i="7"/>
  <c r="BG190" i="7"/>
  <c r="BF190" i="7"/>
  <c r="T190" i="7"/>
  <c r="R190" i="7"/>
  <c r="P190" i="7"/>
  <c r="BI179" i="7"/>
  <c r="BH179" i="7"/>
  <c r="BG179" i="7"/>
  <c r="BF179" i="7"/>
  <c r="T179" i="7"/>
  <c r="R179" i="7"/>
  <c r="P179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6" i="7"/>
  <c r="J95" i="7"/>
  <c r="F95" i="7"/>
  <c r="F93" i="7"/>
  <c r="E91" i="7"/>
  <c r="J22" i="7"/>
  <c r="E22" i="7"/>
  <c r="F96" i="7" s="1"/>
  <c r="J21" i="7"/>
  <c r="J16" i="7"/>
  <c r="J123" i="7" s="1"/>
  <c r="E7" i="7"/>
  <c r="E85" i="7" s="1"/>
  <c r="J41" i="6"/>
  <c r="J40" i="6"/>
  <c r="AY101" i="1"/>
  <c r="J39" i="6"/>
  <c r="AX101" i="1"/>
  <c r="BI1955" i="6"/>
  <c r="BH1955" i="6"/>
  <c r="BG1955" i="6"/>
  <c r="BF1955" i="6"/>
  <c r="T1955" i="6"/>
  <c r="R1955" i="6"/>
  <c r="P1955" i="6"/>
  <c r="BI1954" i="6"/>
  <c r="BH1954" i="6"/>
  <c r="BG1954" i="6"/>
  <c r="BF1954" i="6"/>
  <c r="T1954" i="6"/>
  <c r="R1954" i="6"/>
  <c r="P1954" i="6"/>
  <c r="BI1941" i="6"/>
  <c r="BH1941" i="6"/>
  <c r="BG1941" i="6"/>
  <c r="BF1941" i="6"/>
  <c r="T1941" i="6"/>
  <c r="R1941" i="6"/>
  <c r="P1941" i="6"/>
  <c r="BI1927" i="6"/>
  <c r="BH1927" i="6"/>
  <c r="BG1927" i="6"/>
  <c r="BF1927" i="6"/>
  <c r="T1927" i="6"/>
  <c r="R1927" i="6"/>
  <c r="P1927" i="6"/>
  <c r="BI1923" i="6"/>
  <c r="BH1923" i="6"/>
  <c r="BG1923" i="6"/>
  <c r="BF1923" i="6"/>
  <c r="T1923" i="6"/>
  <c r="R1923" i="6"/>
  <c r="P1923" i="6"/>
  <c r="BI1891" i="6"/>
  <c r="BH1891" i="6"/>
  <c r="BG1891" i="6"/>
  <c r="BF1891" i="6"/>
  <c r="T1891" i="6"/>
  <c r="R1891" i="6"/>
  <c r="P1891" i="6"/>
  <c r="BI1886" i="6"/>
  <c r="BH1886" i="6"/>
  <c r="BG1886" i="6"/>
  <c r="BF1886" i="6"/>
  <c r="T1886" i="6"/>
  <c r="R1886" i="6"/>
  <c r="P1886" i="6"/>
  <c r="BI1855" i="6"/>
  <c r="BH1855" i="6"/>
  <c r="BG1855" i="6"/>
  <c r="BF1855" i="6"/>
  <c r="T1855" i="6"/>
  <c r="R1855" i="6"/>
  <c r="P1855" i="6"/>
  <c r="BI1854" i="6"/>
  <c r="BH1854" i="6"/>
  <c r="BG1854" i="6"/>
  <c r="BF1854" i="6"/>
  <c r="T1854" i="6"/>
  <c r="R1854" i="6"/>
  <c r="P1854" i="6"/>
  <c r="BI1849" i="6"/>
  <c r="BH1849" i="6"/>
  <c r="BG1849" i="6"/>
  <c r="BF1849" i="6"/>
  <c r="T1849" i="6"/>
  <c r="R1849" i="6"/>
  <c r="P1849" i="6"/>
  <c r="BI1832" i="6"/>
  <c r="BH1832" i="6"/>
  <c r="BG1832" i="6"/>
  <c r="BF1832" i="6"/>
  <c r="T1832" i="6"/>
  <c r="R1832" i="6"/>
  <c r="P1832" i="6"/>
  <c r="BI1816" i="6"/>
  <c r="BH1816" i="6"/>
  <c r="BG1816" i="6"/>
  <c r="BF1816" i="6"/>
  <c r="T1816" i="6"/>
  <c r="R1816" i="6"/>
  <c r="P1816" i="6"/>
  <c r="BI1809" i="6"/>
  <c r="BH1809" i="6"/>
  <c r="BG1809" i="6"/>
  <c r="BF1809" i="6"/>
  <c r="T1809" i="6"/>
  <c r="R1809" i="6"/>
  <c r="P1809" i="6"/>
  <c r="BI1798" i="6"/>
  <c r="BH1798" i="6"/>
  <c r="BG1798" i="6"/>
  <c r="BF1798" i="6"/>
  <c r="T1798" i="6"/>
  <c r="R1798" i="6"/>
  <c r="P1798" i="6"/>
  <c r="BI1795" i="6"/>
  <c r="BH1795" i="6"/>
  <c r="BG1795" i="6"/>
  <c r="BF1795" i="6"/>
  <c r="T1795" i="6"/>
  <c r="R1795" i="6"/>
  <c r="P1795" i="6"/>
  <c r="BI1791" i="6"/>
  <c r="BH1791" i="6"/>
  <c r="BG1791" i="6"/>
  <c r="BF1791" i="6"/>
  <c r="T1791" i="6"/>
  <c r="R1791" i="6"/>
  <c r="P1791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80" i="6"/>
  <c r="BH1780" i="6"/>
  <c r="BG1780" i="6"/>
  <c r="BF1780" i="6"/>
  <c r="T1780" i="6"/>
  <c r="R1780" i="6"/>
  <c r="P1780" i="6"/>
  <c r="BI1770" i="6"/>
  <c r="BH1770" i="6"/>
  <c r="BG1770" i="6"/>
  <c r="BF1770" i="6"/>
  <c r="T1770" i="6"/>
  <c r="R1770" i="6"/>
  <c r="P1770" i="6"/>
  <c r="BI1769" i="6"/>
  <c r="BH1769" i="6"/>
  <c r="BG1769" i="6"/>
  <c r="BF1769" i="6"/>
  <c r="T1769" i="6"/>
  <c r="R1769" i="6"/>
  <c r="P1769" i="6"/>
  <c r="BI1765" i="6"/>
  <c r="BH1765" i="6"/>
  <c r="BG1765" i="6"/>
  <c r="BF1765" i="6"/>
  <c r="T1765" i="6"/>
  <c r="R1765" i="6"/>
  <c r="P1765" i="6"/>
  <c r="BI1761" i="6"/>
  <c r="BH1761" i="6"/>
  <c r="BG1761" i="6"/>
  <c r="BF1761" i="6"/>
  <c r="T1761" i="6"/>
  <c r="R1761" i="6"/>
  <c r="P1761" i="6"/>
  <c r="BI1751" i="6"/>
  <c r="BH1751" i="6"/>
  <c r="BG1751" i="6"/>
  <c r="BF1751" i="6"/>
  <c r="T1751" i="6"/>
  <c r="R1751" i="6"/>
  <c r="P1751" i="6"/>
  <c r="BI1741" i="6"/>
  <c r="BH1741" i="6"/>
  <c r="BG1741" i="6"/>
  <c r="BF1741" i="6"/>
  <c r="T1741" i="6"/>
  <c r="R1741" i="6"/>
  <c r="P1741" i="6"/>
  <c r="BI1738" i="6"/>
  <c r="BH1738" i="6"/>
  <c r="BG1738" i="6"/>
  <c r="BF1738" i="6"/>
  <c r="T1738" i="6"/>
  <c r="R1738" i="6"/>
  <c r="P1738" i="6"/>
  <c r="BI1732" i="6"/>
  <c r="BH1732" i="6"/>
  <c r="BG1732" i="6"/>
  <c r="BF1732" i="6"/>
  <c r="T1732" i="6"/>
  <c r="R1732" i="6"/>
  <c r="P1732" i="6"/>
  <c r="BI1730" i="6"/>
  <c r="BH1730" i="6"/>
  <c r="BG1730" i="6"/>
  <c r="BF1730" i="6"/>
  <c r="T1730" i="6"/>
  <c r="R1730" i="6"/>
  <c r="P1730" i="6"/>
  <c r="BI1724" i="6"/>
  <c r="BH1724" i="6"/>
  <c r="BG1724" i="6"/>
  <c r="BF1724" i="6"/>
  <c r="T1724" i="6"/>
  <c r="R1724" i="6"/>
  <c r="P1724" i="6"/>
  <c r="BI1722" i="6"/>
  <c r="BH1722" i="6"/>
  <c r="BG1722" i="6"/>
  <c r="BF1722" i="6"/>
  <c r="T1722" i="6"/>
  <c r="R1722" i="6"/>
  <c r="P1722" i="6"/>
  <c r="BI1716" i="6"/>
  <c r="BH1716" i="6"/>
  <c r="BG1716" i="6"/>
  <c r="BF1716" i="6"/>
  <c r="T1716" i="6"/>
  <c r="R1716" i="6"/>
  <c r="P1716" i="6"/>
  <c r="BI1710" i="6"/>
  <c r="BH1710" i="6"/>
  <c r="BG1710" i="6"/>
  <c r="BF1710" i="6"/>
  <c r="T1710" i="6"/>
  <c r="R1710" i="6"/>
  <c r="P1710" i="6"/>
  <c r="BI1704" i="6"/>
  <c r="BH1704" i="6"/>
  <c r="BG1704" i="6"/>
  <c r="BF1704" i="6"/>
  <c r="T1704" i="6"/>
  <c r="R1704" i="6"/>
  <c r="P1704" i="6"/>
  <c r="BI1702" i="6"/>
  <c r="BH1702" i="6"/>
  <c r="BG1702" i="6"/>
  <c r="BF1702" i="6"/>
  <c r="T1702" i="6"/>
  <c r="R1702" i="6"/>
  <c r="P1702" i="6"/>
  <c r="BI1696" i="6"/>
  <c r="BH1696" i="6"/>
  <c r="BG1696" i="6"/>
  <c r="BF1696" i="6"/>
  <c r="T1696" i="6"/>
  <c r="R1696" i="6"/>
  <c r="P1696" i="6"/>
  <c r="BI1693" i="6"/>
  <c r="BH1693" i="6"/>
  <c r="BG1693" i="6"/>
  <c r="BF1693" i="6"/>
  <c r="T1693" i="6"/>
  <c r="R1693" i="6"/>
  <c r="P1693" i="6"/>
  <c r="BI1685" i="6"/>
  <c r="BH1685" i="6"/>
  <c r="BG1685" i="6"/>
  <c r="BF1685" i="6"/>
  <c r="T1685" i="6"/>
  <c r="R1685" i="6"/>
  <c r="P1685" i="6"/>
  <c r="BI1683" i="6"/>
  <c r="BH1683" i="6"/>
  <c r="BG1683" i="6"/>
  <c r="BF1683" i="6"/>
  <c r="T1683" i="6"/>
  <c r="R1683" i="6"/>
  <c r="P1683" i="6"/>
  <c r="BI1675" i="6"/>
  <c r="BH1675" i="6"/>
  <c r="BG1675" i="6"/>
  <c r="BF1675" i="6"/>
  <c r="T1675" i="6"/>
  <c r="R1675" i="6"/>
  <c r="P1675" i="6"/>
  <c r="BI1667" i="6"/>
  <c r="BH1667" i="6"/>
  <c r="BG1667" i="6"/>
  <c r="BF1667" i="6"/>
  <c r="T1667" i="6"/>
  <c r="R1667" i="6"/>
  <c r="P1667" i="6"/>
  <c r="BI1660" i="6"/>
  <c r="BH1660" i="6"/>
  <c r="BG1660" i="6"/>
  <c r="BF1660" i="6"/>
  <c r="T1660" i="6"/>
  <c r="R1660" i="6"/>
  <c r="P1660" i="6"/>
  <c r="BI1653" i="6"/>
  <c r="BH1653" i="6"/>
  <c r="BG1653" i="6"/>
  <c r="BF1653" i="6"/>
  <c r="T1653" i="6"/>
  <c r="R1653" i="6"/>
  <c r="P1653" i="6"/>
  <c r="BI1651" i="6"/>
  <c r="BH1651" i="6"/>
  <c r="BG1651" i="6"/>
  <c r="BF1651" i="6"/>
  <c r="T1651" i="6"/>
  <c r="R1651" i="6"/>
  <c r="P1651" i="6"/>
  <c r="BI1645" i="6"/>
  <c r="BH1645" i="6"/>
  <c r="BG1645" i="6"/>
  <c r="BF1645" i="6"/>
  <c r="T1645" i="6"/>
  <c r="R1645" i="6"/>
  <c r="P1645" i="6"/>
  <c r="BI1643" i="6"/>
  <c r="BH1643" i="6"/>
  <c r="BG1643" i="6"/>
  <c r="BF1643" i="6"/>
  <c r="T1643" i="6"/>
  <c r="R1643" i="6"/>
  <c r="P1643" i="6"/>
  <c r="BI1635" i="6"/>
  <c r="BH1635" i="6"/>
  <c r="BG1635" i="6"/>
  <c r="BF1635" i="6"/>
  <c r="T1635" i="6"/>
  <c r="R1635" i="6"/>
  <c r="P1635" i="6"/>
  <c r="BI1633" i="6"/>
  <c r="BH1633" i="6"/>
  <c r="BG1633" i="6"/>
  <c r="BF1633" i="6"/>
  <c r="T1633" i="6"/>
  <c r="R1633" i="6"/>
  <c r="P1633" i="6"/>
  <c r="BI1626" i="6"/>
  <c r="BH1626" i="6"/>
  <c r="BG1626" i="6"/>
  <c r="BF1626" i="6"/>
  <c r="T1626" i="6"/>
  <c r="R1626" i="6"/>
  <c r="P1626" i="6"/>
  <c r="BI1619" i="6"/>
  <c r="BH1619" i="6"/>
  <c r="BG1619" i="6"/>
  <c r="BF1619" i="6"/>
  <c r="T1619" i="6"/>
  <c r="R1619" i="6"/>
  <c r="P1619" i="6"/>
  <c r="BI1617" i="6"/>
  <c r="BH1617" i="6"/>
  <c r="BG1617" i="6"/>
  <c r="BF1617" i="6"/>
  <c r="T1617" i="6"/>
  <c r="R1617" i="6"/>
  <c r="P1617" i="6"/>
  <c r="BI1615" i="6"/>
  <c r="BH1615" i="6"/>
  <c r="BG1615" i="6"/>
  <c r="BF1615" i="6"/>
  <c r="T1615" i="6"/>
  <c r="R1615" i="6"/>
  <c r="P1615" i="6"/>
  <c r="BI1613" i="6"/>
  <c r="BH1613" i="6"/>
  <c r="BG1613" i="6"/>
  <c r="BF1613" i="6"/>
  <c r="T1613" i="6"/>
  <c r="R1613" i="6"/>
  <c r="P1613" i="6"/>
  <c r="BI1611" i="6"/>
  <c r="BH1611" i="6"/>
  <c r="BG1611" i="6"/>
  <c r="BF1611" i="6"/>
  <c r="T1611" i="6"/>
  <c r="R1611" i="6"/>
  <c r="P1611" i="6"/>
  <c r="BI1609" i="6"/>
  <c r="BH1609" i="6"/>
  <c r="BG1609" i="6"/>
  <c r="BF1609" i="6"/>
  <c r="T1609" i="6"/>
  <c r="R1609" i="6"/>
  <c r="P1609" i="6"/>
  <c r="BI1607" i="6"/>
  <c r="BH1607" i="6"/>
  <c r="BG1607" i="6"/>
  <c r="BF1607" i="6"/>
  <c r="T1607" i="6"/>
  <c r="R1607" i="6"/>
  <c r="P1607" i="6"/>
  <c r="BI1605" i="6"/>
  <c r="BH1605" i="6"/>
  <c r="BG1605" i="6"/>
  <c r="BF1605" i="6"/>
  <c r="T1605" i="6"/>
  <c r="R1605" i="6"/>
  <c r="P1605" i="6"/>
  <c r="BI1603" i="6"/>
  <c r="BH1603" i="6"/>
  <c r="BG1603" i="6"/>
  <c r="BF1603" i="6"/>
  <c r="T1603" i="6"/>
  <c r="R1603" i="6"/>
  <c r="P1603" i="6"/>
  <c r="BI1601" i="6"/>
  <c r="BH1601" i="6"/>
  <c r="BG1601" i="6"/>
  <c r="BF1601" i="6"/>
  <c r="T1601" i="6"/>
  <c r="R1601" i="6"/>
  <c r="P1601" i="6"/>
  <c r="BI1599" i="6"/>
  <c r="BH1599" i="6"/>
  <c r="BG1599" i="6"/>
  <c r="BF1599" i="6"/>
  <c r="T1599" i="6"/>
  <c r="R1599" i="6"/>
  <c r="P1599" i="6"/>
  <c r="BI1598" i="6"/>
  <c r="BH1598" i="6"/>
  <c r="BG1598" i="6"/>
  <c r="BF1598" i="6"/>
  <c r="T1598" i="6"/>
  <c r="R1598" i="6"/>
  <c r="P1598" i="6"/>
  <c r="BI1597" i="6"/>
  <c r="BH1597" i="6"/>
  <c r="BG1597" i="6"/>
  <c r="BF1597" i="6"/>
  <c r="T1597" i="6"/>
  <c r="R1597" i="6"/>
  <c r="P1597" i="6"/>
  <c r="BI1596" i="6"/>
  <c r="BH1596" i="6"/>
  <c r="BG1596" i="6"/>
  <c r="BF1596" i="6"/>
  <c r="T1596" i="6"/>
  <c r="R1596" i="6"/>
  <c r="P1596" i="6"/>
  <c r="BI1595" i="6"/>
  <c r="BH1595" i="6"/>
  <c r="BG1595" i="6"/>
  <c r="BF1595" i="6"/>
  <c r="T1595" i="6"/>
  <c r="R1595" i="6"/>
  <c r="P1595" i="6"/>
  <c r="BI1594" i="6"/>
  <c r="BH1594" i="6"/>
  <c r="BG1594" i="6"/>
  <c r="BF1594" i="6"/>
  <c r="T1594" i="6"/>
  <c r="R1594" i="6"/>
  <c r="P1594" i="6"/>
  <c r="BI1593" i="6"/>
  <c r="BH1593" i="6"/>
  <c r="BG1593" i="6"/>
  <c r="BF1593" i="6"/>
  <c r="T1593" i="6"/>
  <c r="R1593" i="6"/>
  <c r="P1593" i="6"/>
  <c r="BI1590" i="6"/>
  <c r="BH1590" i="6"/>
  <c r="BG1590" i="6"/>
  <c r="BF1590" i="6"/>
  <c r="T1590" i="6"/>
  <c r="R1590" i="6"/>
  <c r="P1590" i="6"/>
  <c r="BI1582" i="6"/>
  <c r="BH1582" i="6"/>
  <c r="BG1582" i="6"/>
  <c r="BF1582" i="6"/>
  <c r="T1582" i="6"/>
  <c r="R1582" i="6"/>
  <c r="P1582" i="6"/>
  <c r="BI1579" i="6"/>
  <c r="BH1579" i="6"/>
  <c r="BG1579" i="6"/>
  <c r="BF1579" i="6"/>
  <c r="T1579" i="6"/>
  <c r="R1579" i="6"/>
  <c r="P1579" i="6"/>
  <c r="BI1577" i="6"/>
  <c r="BH1577" i="6"/>
  <c r="BG1577" i="6"/>
  <c r="BF1577" i="6"/>
  <c r="T1577" i="6"/>
  <c r="R1577" i="6"/>
  <c r="P1577" i="6"/>
  <c r="BI1575" i="6"/>
  <c r="BH1575" i="6"/>
  <c r="BG1575" i="6"/>
  <c r="BF1575" i="6"/>
  <c r="T1575" i="6"/>
  <c r="R1575" i="6"/>
  <c r="P1575" i="6"/>
  <c r="BI1573" i="6"/>
  <c r="BH1573" i="6"/>
  <c r="BG1573" i="6"/>
  <c r="BF1573" i="6"/>
  <c r="T1573" i="6"/>
  <c r="R1573" i="6"/>
  <c r="P1573" i="6"/>
  <c r="BI1569" i="6"/>
  <c r="BH1569" i="6"/>
  <c r="BG1569" i="6"/>
  <c r="BF1569" i="6"/>
  <c r="T1569" i="6"/>
  <c r="R1569" i="6"/>
  <c r="P1569" i="6"/>
  <c r="BI1567" i="6"/>
  <c r="BH1567" i="6"/>
  <c r="BG1567" i="6"/>
  <c r="BF1567" i="6"/>
  <c r="T1567" i="6"/>
  <c r="R1567" i="6"/>
  <c r="P1567" i="6"/>
  <c r="BI1561" i="6"/>
  <c r="BH1561" i="6"/>
  <c r="BG1561" i="6"/>
  <c r="BF1561" i="6"/>
  <c r="T1561" i="6"/>
  <c r="R1561" i="6"/>
  <c r="P1561" i="6"/>
  <c r="BI1557" i="6"/>
  <c r="BH1557" i="6"/>
  <c r="BG1557" i="6"/>
  <c r="BF1557" i="6"/>
  <c r="T1557" i="6"/>
  <c r="R1557" i="6"/>
  <c r="P1557" i="6"/>
  <c r="BI1553" i="6"/>
  <c r="BH1553" i="6"/>
  <c r="BG1553" i="6"/>
  <c r="BF1553" i="6"/>
  <c r="T1553" i="6"/>
  <c r="R1553" i="6"/>
  <c r="P1553" i="6"/>
  <c r="BI1549" i="6"/>
  <c r="BH1549" i="6"/>
  <c r="BG1549" i="6"/>
  <c r="BF1549" i="6"/>
  <c r="T1549" i="6"/>
  <c r="R1549" i="6"/>
  <c r="P1549" i="6"/>
  <c r="BI1544" i="6"/>
  <c r="BH1544" i="6"/>
  <c r="BG1544" i="6"/>
  <c r="BF1544" i="6"/>
  <c r="T1544" i="6"/>
  <c r="R1544" i="6"/>
  <c r="P1544" i="6"/>
  <c r="BI1535" i="6"/>
  <c r="BH1535" i="6"/>
  <c r="BG1535" i="6"/>
  <c r="BF1535" i="6"/>
  <c r="T1535" i="6"/>
  <c r="R1535" i="6"/>
  <c r="P1535" i="6"/>
  <c r="BI1532" i="6"/>
  <c r="BH1532" i="6"/>
  <c r="BG1532" i="6"/>
  <c r="BF1532" i="6"/>
  <c r="T1532" i="6"/>
  <c r="R1532" i="6"/>
  <c r="P1532" i="6"/>
  <c r="BI1529" i="6"/>
  <c r="BH1529" i="6"/>
  <c r="BG1529" i="6"/>
  <c r="BF1529" i="6"/>
  <c r="T1529" i="6"/>
  <c r="R1529" i="6"/>
  <c r="P1529" i="6"/>
  <c r="BI1525" i="6"/>
  <c r="BH1525" i="6"/>
  <c r="BG1525" i="6"/>
  <c r="BF1525" i="6"/>
  <c r="T1525" i="6"/>
  <c r="R1525" i="6"/>
  <c r="P1525" i="6"/>
  <c r="BI1521" i="6"/>
  <c r="BH1521" i="6"/>
  <c r="BG1521" i="6"/>
  <c r="BF1521" i="6"/>
  <c r="T1521" i="6"/>
  <c r="R1521" i="6"/>
  <c r="P1521" i="6"/>
  <c r="BI1519" i="6"/>
  <c r="BH1519" i="6"/>
  <c r="BG1519" i="6"/>
  <c r="BF1519" i="6"/>
  <c r="T1519" i="6"/>
  <c r="R1519" i="6"/>
  <c r="P1519" i="6"/>
  <c r="BI1512" i="6"/>
  <c r="BH1512" i="6"/>
  <c r="BG1512" i="6"/>
  <c r="BF1512" i="6"/>
  <c r="T1512" i="6"/>
  <c r="R1512" i="6"/>
  <c r="P1512" i="6"/>
  <c r="BI1510" i="6"/>
  <c r="BH1510" i="6"/>
  <c r="BG1510" i="6"/>
  <c r="BF1510" i="6"/>
  <c r="T1510" i="6"/>
  <c r="R1510" i="6"/>
  <c r="P1510" i="6"/>
  <c r="BI1505" i="6"/>
  <c r="BH1505" i="6"/>
  <c r="BG1505" i="6"/>
  <c r="BF1505" i="6"/>
  <c r="T1505" i="6"/>
  <c r="R1505" i="6"/>
  <c r="P1505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6" i="6"/>
  <c r="BH1496" i="6"/>
  <c r="BG1496" i="6"/>
  <c r="BF1496" i="6"/>
  <c r="T1496" i="6"/>
  <c r="R1496" i="6"/>
  <c r="P1496" i="6"/>
  <c r="BI1492" i="6"/>
  <c r="BH1492" i="6"/>
  <c r="BG1492" i="6"/>
  <c r="BF1492" i="6"/>
  <c r="T1492" i="6"/>
  <c r="R1492" i="6"/>
  <c r="P1492" i="6"/>
  <c r="BI1488" i="6"/>
  <c r="BH1488" i="6"/>
  <c r="BG1488" i="6"/>
  <c r="BF1488" i="6"/>
  <c r="T1488" i="6"/>
  <c r="R1488" i="6"/>
  <c r="P1488" i="6"/>
  <c r="BI1484" i="6"/>
  <c r="BH1484" i="6"/>
  <c r="BG1484" i="6"/>
  <c r="BF1484" i="6"/>
  <c r="T1484" i="6"/>
  <c r="R1484" i="6"/>
  <c r="P1484" i="6"/>
  <c r="BI1480" i="6"/>
  <c r="BH1480" i="6"/>
  <c r="BG1480" i="6"/>
  <c r="BF1480" i="6"/>
  <c r="T1480" i="6"/>
  <c r="R1480" i="6"/>
  <c r="P1480" i="6"/>
  <c r="BI1476" i="6"/>
  <c r="BH1476" i="6"/>
  <c r="BG1476" i="6"/>
  <c r="BF1476" i="6"/>
  <c r="T1476" i="6"/>
  <c r="R1476" i="6"/>
  <c r="P1476" i="6"/>
  <c r="BI1472" i="6"/>
  <c r="BH1472" i="6"/>
  <c r="BG1472" i="6"/>
  <c r="BF1472" i="6"/>
  <c r="T1472" i="6"/>
  <c r="R1472" i="6"/>
  <c r="P1472" i="6"/>
  <c r="BI1468" i="6"/>
  <c r="BH1468" i="6"/>
  <c r="BG1468" i="6"/>
  <c r="BF1468" i="6"/>
  <c r="T1468" i="6"/>
  <c r="R1468" i="6"/>
  <c r="P1468" i="6"/>
  <c r="BI1464" i="6"/>
  <c r="BH1464" i="6"/>
  <c r="BG1464" i="6"/>
  <c r="BF1464" i="6"/>
  <c r="T1464" i="6"/>
  <c r="R1464" i="6"/>
  <c r="P1464" i="6"/>
  <c r="BI1460" i="6"/>
  <c r="BH1460" i="6"/>
  <c r="BG1460" i="6"/>
  <c r="BF1460" i="6"/>
  <c r="T1460" i="6"/>
  <c r="R1460" i="6"/>
  <c r="P1460" i="6"/>
  <c r="BI1456" i="6"/>
  <c r="BH1456" i="6"/>
  <c r="BG1456" i="6"/>
  <c r="BF1456" i="6"/>
  <c r="T1456" i="6"/>
  <c r="R1456" i="6"/>
  <c r="P1456" i="6"/>
  <c r="BI1452" i="6"/>
  <c r="BH1452" i="6"/>
  <c r="BG1452" i="6"/>
  <c r="BF1452" i="6"/>
  <c r="T1452" i="6"/>
  <c r="R1452" i="6"/>
  <c r="P1452" i="6"/>
  <c r="BI1448" i="6"/>
  <c r="BH1448" i="6"/>
  <c r="BG1448" i="6"/>
  <c r="BF1448" i="6"/>
  <c r="T1448" i="6"/>
  <c r="R1448" i="6"/>
  <c r="P1448" i="6"/>
  <c r="BI1445" i="6"/>
  <c r="BH1445" i="6"/>
  <c r="BG1445" i="6"/>
  <c r="BF1445" i="6"/>
  <c r="T1445" i="6"/>
  <c r="R1445" i="6"/>
  <c r="P1445" i="6"/>
  <c r="BI1442" i="6"/>
  <c r="BH1442" i="6"/>
  <c r="BG1442" i="6"/>
  <c r="BF1442" i="6"/>
  <c r="T1442" i="6"/>
  <c r="R1442" i="6"/>
  <c r="P1442" i="6"/>
  <c r="BI1439" i="6"/>
  <c r="BH1439" i="6"/>
  <c r="BG1439" i="6"/>
  <c r="BF1439" i="6"/>
  <c r="T1439" i="6"/>
  <c r="R1439" i="6"/>
  <c r="P1439" i="6"/>
  <c r="BI1437" i="6"/>
  <c r="BH1437" i="6"/>
  <c r="BG1437" i="6"/>
  <c r="BF1437" i="6"/>
  <c r="T1437" i="6"/>
  <c r="R1437" i="6"/>
  <c r="P1437" i="6"/>
  <c r="BI1432" i="6"/>
  <c r="BH1432" i="6"/>
  <c r="BG1432" i="6"/>
  <c r="BF1432" i="6"/>
  <c r="T1432" i="6"/>
  <c r="R1432" i="6"/>
  <c r="P1432" i="6"/>
  <c r="BI1427" i="6"/>
  <c r="BH1427" i="6"/>
  <c r="BG1427" i="6"/>
  <c r="BF1427" i="6"/>
  <c r="T1427" i="6"/>
  <c r="R1427" i="6"/>
  <c r="P1427" i="6"/>
  <c r="BI1417" i="6"/>
  <c r="BH1417" i="6"/>
  <c r="BG1417" i="6"/>
  <c r="BF1417" i="6"/>
  <c r="T1417" i="6"/>
  <c r="R1417" i="6"/>
  <c r="P1417" i="6"/>
  <c r="BI1412" i="6"/>
  <c r="BH1412" i="6"/>
  <c r="BG1412" i="6"/>
  <c r="BF1412" i="6"/>
  <c r="T1412" i="6"/>
  <c r="R1412" i="6"/>
  <c r="P1412" i="6"/>
  <c r="BI1410" i="6"/>
  <c r="BH1410" i="6"/>
  <c r="BG1410" i="6"/>
  <c r="BF1410" i="6"/>
  <c r="T1410" i="6"/>
  <c r="R1410" i="6"/>
  <c r="P1410" i="6"/>
  <c r="BI1406" i="6"/>
  <c r="BH1406" i="6"/>
  <c r="BG1406" i="6"/>
  <c r="BF1406" i="6"/>
  <c r="T1406" i="6"/>
  <c r="R1406" i="6"/>
  <c r="P1406" i="6"/>
  <c r="BI1401" i="6"/>
  <c r="BH1401" i="6"/>
  <c r="BG1401" i="6"/>
  <c r="BF1401" i="6"/>
  <c r="T1401" i="6"/>
  <c r="R1401" i="6"/>
  <c r="P1401" i="6"/>
  <c r="BI1398" i="6"/>
  <c r="BH1398" i="6"/>
  <c r="BG1398" i="6"/>
  <c r="BF1398" i="6"/>
  <c r="T1398" i="6"/>
  <c r="R1398" i="6"/>
  <c r="P1398" i="6"/>
  <c r="BI1392" i="6"/>
  <c r="BH1392" i="6"/>
  <c r="BG1392" i="6"/>
  <c r="BF1392" i="6"/>
  <c r="T1392" i="6"/>
  <c r="R1392" i="6"/>
  <c r="P1392" i="6"/>
  <c r="BI1387" i="6"/>
  <c r="BH1387" i="6"/>
  <c r="BG1387" i="6"/>
  <c r="BF1387" i="6"/>
  <c r="T1387" i="6"/>
  <c r="R1387" i="6"/>
  <c r="P1387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8" i="6"/>
  <c r="BH1378" i="6"/>
  <c r="BG1378" i="6"/>
  <c r="BF1378" i="6"/>
  <c r="T1378" i="6"/>
  <c r="R1378" i="6"/>
  <c r="P1378" i="6"/>
  <c r="BI1375" i="6"/>
  <c r="BH1375" i="6"/>
  <c r="BG1375" i="6"/>
  <c r="BF1375" i="6"/>
  <c r="T1375" i="6"/>
  <c r="R1375" i="6"/>
  <c r="P1375" i="6"/>
  <c r="BI1370" i="6"/>
  <c r="BH1370" i="6"/>
  <c r="BG1370" i="6"/>
  <c r="BF1370" i="6"/>
  <c r="T1370" i="6"/>
  <c r="R1370" i="6"/>
  <c r="P1370" i="6"/>
  <c r="BI1364" i="6"/>
  <c r="BH1364" i="6"/>
  <c r="BG1364" i="6"/>
  <c r="BF1364" i="6"/>
  <c r="T1364" i="6"/>
  <c r="R1364" i="6"/>
  <c r="P1364" i="6"/>
  <c r="BI1355" i="6"/>
  <c r="BH1355" i="6"/>
  <c r="BG1355" i="6"/>
  <c r="BF1355" i="6"/>
  <c r="T1355" i="6"/>
  <c r="R1355" i="6"/>
  <c r="P1355" i="6"/>
  <c r="BI1351" i="6"/>
  <c r="BH1351" i="6"/>
  <c r="BG1351" i="6"/>
  <c r="BF1351" i="6"/>
  <c r="T1351" i="6"/>
  <c r="R1351" i="6"/>
  <c r="P1351" i="6"/>
  <c r="BI1343" i="6"/>
  <c r="BH1343" i="6"/>
  <c r="BG1343" i="6"/>
  <c r="BF1343" i="6"/>
  <c r="T1343" i="6"/>
  <c r="R1343" i="6"/>
  <c r="P1343" i="6"/>
  <c r="BI1339" i="6"/>
  <c r="BH1339" i="6"/>
  <c r="BG1339" i="6"/>
  <c r="BF1339" i="6"/>
  <c r="T1339" i="6"/>
  <c r="R1339" i="6"/>
  <c r="P1339" i="6"/>
  <c r="BI1331" i="6"/>
  <c r="BH1331" i="6"/>
  <c r="BG1331" i="6"/>
  <c r="BF1331" i="6"/>
  <c r="T1331" i="6"/>
  <c r="R1331" i="6"/>
  <c r="P1331" i="6"/>
  <c r="BI1302" i="6"/>
  <c r="BH1302" i="6"/>
  <c r="BG1302" i="6"/>
  <c r="BF1302" i="6"/>
  <c r="T1302" i="6"/>
  <c r="R1302" i="6"/>
  <c r="P1302" i="6"/>
  <c r="BI1297" i="6"/>
  <c r="BH1297" i="6"/>
  <c r="BG1297" i="6"/>
  <c r="BF1297" i="6"/>
  <c r="T1297" i="6"/>
  <c r="R1297" i="6"/>
  <c r="P1297" i="6"/>
  <c r="BI1292" i="6"/>
  <c r="BH1292" i="6"/>
  <c r="BG1292" i="6"/>
  <c r="BF1292" i="6"/>
  <c r="T1292" i="6"/>
  <c r="R1292" i="6"/>
  <c r="P1292" i="6"/>
  <c r="BI1287" i="6"/>
  <c r="BH1287" i="6"/>
  <c r="BG1287" i="6"/>
  <c r="BF1287" i="6"/>
  <c r="T1287" i="6"/>
  <c r="R1287" i="6"/>
  <c r="P1287" i="6"/>
  <c r="BI1285" i="6"/>
  <c r="BH1285" i="6"/>
  <c r="BG1285" i="6"/>
  <c r="BF1285" i="6"/>
  <c r="T1285" i="6"/>
  <c r="R1285" i="6"/>
  <c r="P1285" i="6"/>
  <c r="BI1280" i="6"/>
  <c r="BH1280" i="6"/>
  <c r="BG1280" i="6"/>
  <c r="BF1280" i="6"/>
  <c r="T1280" i="6"/>
  <c r="R1280" i="6"/>
  <c r="P1280" i="6"/>
  <c r="BI1278" i="6"/>
  <c r="BH1278" i="6"/>
  <c r="BG1278" i="6"/>
  <c r="BF1278" i="6"/>
  <c r="T1278" i="6"/>
  <c r="R1278" i="6"/>
  <c r="P1278" i="6"/>
  <c r="BI1266" i="6"/>
  <c r="BH1266" i="6"/>
  <c r="BG1266" i="6"/>
  <c r="BF1266" i="6"/>
  <c r="T1266" i="6"/>
  <c r="R1266" i="6"/>
  <c r="P1266" i="6"/>
  <c r="BI1254" i="6"/>
  <c r="BH1254" i="6"/>
  <c r="BG1254" i="6"/>
  <c r="BF1254" i="6"/>
  <c r="T1254" i="6"/>
  <c r="R1254" i="6"/>
  <c r="P1254" i="6"/>
  <c r="BI1243" i="6"/>
  <c r="BH1243" i="6"/>
  <c r="BG1243" i="6"/>
  <c r="BF1243" i="6"/>
  <c r="T1243" i="6"/>
  <c r="R1243" i="6"/>
  <c r="P1243" i="6"/>
  <c r="BI1239" i="6"/>
  <c r="BH1239" i="6"/>
  <c r="BG1239" i="6"/>
  <c r="BF1239" i="6"/>
  <c r="T1239" i="6"/>
  <c r="R1239" i="6"/>
  <c r="P1239" i="6"/>
  <c r="BI1235" i="6"/>
  <c r="BH1235" i="6"/>
  <c r="BG1235" i="6"/>
  <c r="BF1235" i="6"/>
  <c r="T1235" i="6"/>
  <c r="R1235" i="6"/>
  <c r="P1235" i="6"/>
  <c r="BI1231" i="6"/>
  <c r="BH1231" i="6"/>
  <c r="BG1231" i="6"/>
  <c r="BF1231" i="6"/>
  <c r="T1231" i="6"/>
  <c r="R1231" i="6"/>
  <c r="P1231" i="6"/>
  <c r="BI1227" i="6"/>
  <c r="BH1227" i="6"/>
  <c r="BG1227" i="6"/>
  <c r="BF1227" i="6"/>
  <c r="T1227" i="6"/>
  <c r="R1227" i="6"/>
  <c r="P1227" i="6"/>
  <c r="BI1223" i="6"/>
  <c r="BH1223" i="6"/>
  <c r="BG1223" i="6"/>
  <c r="BF1223" i="6"/>
  <c r="T1223" i="6"/>
  <c r="R1223" i="6"/>
  <c r="P1223" i="6"/>
  <c r="BI1219" i="6"/>
  <c r="BH1219" i="6"/>
  <c r="BG1219" i="6"/>
  <c r="BF1219" i="6"/>
  <c r="T1219" i="6"/>
  <c r="R1219" i="6"/>
  <c r="P1219" i="6"/>
  <c r="BI1215" i="6"/>
  <c r="BH1215" i="6"/>
  <c r="BG1215" i="6"/>
  <c r="BF1215" i="6"/>
  <c r="T1215" i="6"/>
  <c r="R1215" i="6"/>
  <c r="P1215" i="6"/>
  <c r="BI1213" i="6"/>
  <c r="BH1213" i="6"/>
  <c r="BG1213" i="6"/>
  <c r="BF1213" i="6"/>
  <c r="T1213" i="6"/>
  <c r="R1213" i="6"/>
  <c r="P1213" i="6"/>
  <c r="BI1209" i="6"/>
  <c r="BH1209" i="6"/>
  <c r="BG1209" i="6"/>
  <c r="BF1209" i="6"/>
  <c r="T1209" i="6"/>
  <c r="R1209" i="6"/>
  <c r="P1209" i="6"/>
  <c r="BI1191" i="6"/>
  <c r="BH1191" i="6"/>
  <c r="BG1191" i="6"/>
  <c r="BF1191" i="6"/>
  <c r="T1191" i="6"/>
  <c r="R1191" i="6"/>
  <c r="P1191" i="6"/>
  <c r="BI1187" i="6"/>
  <c r="BH1187" i="6"/>
  <c r="BG1187" i="6"/>
  <c r="BF1187" i="6"/>
  <c r="T1187" i="6"/>
  <c r="R1187" i="6"/>
  <c r="P1187" i="6"/>
  <c r="BI1169" i="6"/>
  <c r="BH1169" i="6"/>
  <c r="BG1169" i="6"/>
  <c r="BF1169" i="6"/>
  <c r="T1169" i="6"/>
  <c r="R1169" i="6"/>
  <c r="P1169" i="6"/>
  <c r="BI1165" i="6"/>
  <c r="BH1165" i="6"/>
  <c r="BG1165" i="6"/>
  <c r="BF1165" i="6"/>
  <c r="T1165" i="6"/>
  <c r="R1165" i="6"/>
  <c r="P1165" i="6"/>
  <c r="BI1147" i="6"/>
  <c r="BH1147" i="6"/>
  <c r="BG1147" i="6"/>
  <c r="BF1147" i="6"/>
  <c r="T1147" i="6"/>
  <c r="R1147" i="6"/>
  <c r="P1147" i="6"/>
  <c r="BI1128" i="6"/>
  <c r="BH1128" i="6"/>
  <c r="BG1128" i="6"/>
  <c r="BF1128" i="6"/>
  <c r="T1128" i="6"/>
  <c r="R1128" i="6"/>
  <c r="P1128" i="6"/>
  <c r="BI1108" i="6"/>
  <c r="BH1108" i="6"/>
  <c r="BG1108" i="6"/>
  <c r="BF1108" i="6"/>
  <c r="T1108" i="6"/>
  <c r="R1108" i="6"/>
  <c r="P1108" i="6"/>
  <c r="BI1095" i="6"/>
  <c r="BH1095" i="6"/>
  <c r="BG1095" i="6"/>
  <c r="BF1095" i="6"/>
  <c r="T1095" i="6"/>
  <c r="R1095" i="6"/>
  <c r="P1095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6" i="6"/>
  <c r="BH1086" i="6"/>
  <c r="BG1086" i="6"/>
  <c r="BF1086" i="6"/>
  <c r="T1086" i="6"/>
  <c r="R1086" i="6"/>
  <c r="P1086" i="6"/>
  <c r="BI1083" i="6"/>
  <c r="BH1083" i="6"/>
  <c r="BG1083" i="6"/>
  <c r="BF1083" i="6"/>
  <c r="T1083" i="6"/>
  <c r="R1083" i="6"/>
  <c r="P1083" i="6"/>
  <c r="BI1079" i="6"/>
  <c r="BH1079" i="6"/>
  <c r="BG1079" i="6"/>
  <c r="BF1079" i="6"/>
  <c r="T1079" i="6"/>
  <c r="R1079" i="6"/>
  <c r="P1079" i="6"/>
  <c r="BI1075" i="6"/>
  <c r="BH1075" i="6"/>
  <c r="BG1075" i="6"/>
  <c r="BF1075" i="6"/>
  <c r="T1075" i="6"/>
  <c r="R1075" i="6"/>
  <c r="P1075" i="6"/>
  <c r="BI1071" i="6"/>
  <c r="BH1071" i="6"/>
  <c r="BG1071" i="6"/>
  <c r="BF1071" i="6"/>
  <c r="T1071" i="6"/>
  <c r="R1071" i="6"/>
  <c r="P1071" i="6"/>
  <c r="BI1067" i="6"/>
  <c r="BH1067" i="6"/>
  <c r="BG1067" i="6"/>
  <c r="BF1067" i="6"/>
  <c r="T1067" i="6"/>
  <c r="R1067" i="6"/>
  <c r="P1067" i="6"/>
  <c r="BI1064" i="6"/>
  <c r="BH1064" i="6"/>
  <c r="BG1064" i="6"/>
  <c r="BF1064" i="6"/>
  <c r="T1064" i="6"/>
  <c r="R1064" i="6"/>
  <c r="P1064" i="6"/>
  <c r="BI1059" i="6"/>
  <c r="BH1059" i="6"/>
  <c r="BG1059" i="6"/>
  <c r="BF1059" i="6"/>
  <c r="T1059" i="6"/>
  <c r="R1059" i="6"/>
  <c r="P1059" i="6"/>
  <c r="BI1057" i="6"/>
  <c r="BH1057" i="6"/>
  <c r="BG1057" i="6"/>
  <c r="BF1057" i="6"/>
  <c r="T1057" i="6"/>
  <c r="R1057" i="6"/>
  <c r="P1057" i="6"/>
  <c r="BI1052" i="6"/>
  <c r="BH1052" i="6"/>
  <c r="BG1052" i="6"/>
  <c r="BF1052" i="6"/>
  <c r="T1052" i="6"/>
  <c r="R1052" i="6"/>
  <c r="P1052" i="6"/>
  <c r="BI1050" i="6"/>
  <c r="BH1050" i="6"/>
  <c r="BG1050" i="6"/>
  <c r="BF1050" i="6"/>
  <c r="T1050" i="6"/>
  <c r="R1050" i="6"/>
  <c r="P1050" i="6"/>
  <c r="BI1045" i="6"/>
  <c r="BH1045" i="6"/>
  <c r="BG1045" i="6"/>
  <c r="BF1045" i="6"/>
  <c r="T1045" i="6"/>
  <c r="R1045" i="6"/>
  <c r="P1045" i="6"/>
  <c r="BI1043" i="6"/>
  <c r="BH1043" i="6"/>
  <c r="BG1043" i="6"/>
  <c r="BF1043" i="6"/>
  <c r="T1043" i="6"/>
  <c r="R1043" i="6"/>
  <c r="P1043" i="6"/>
  <c r="BI1038" i="6"/>
  <c r="BH1038" i="6"/>
  <c r="BG1038" i="6"/>
  <c r="BF1038" i="6"/>
  <c r="T1038" i="6"/>
  <c r="R1038" i="6"/>
  <c r="P1038" i="6"/>
  <c r="BI1033" i="6"/>
  <c r="BH1033" i="6"/>
  <c r="BG1033" i="6"/>
  <c r="BF1033" i="6"/>
  <c r="T1033" i="6"/>
  <c r="R1033" i="6"/>
  <c r="P1033" i="6"/>
  <c r="BI1028" i="6"/>
  <c r="BH1028" i="6"/>
  <c r="BG1028" i="6"/>
  <c r="BF1028" i="6"/>
  <c r="T1028" i="6"/>
  <c r="R1028" i="6"/>
  <c r="P1028" i="6"/>
  <c r="BI1021" i="6"/>
  <c r="BH1021" i="6"/>
  <c r="BG1021" i="6"/>
  <c r="BF1021" i="6"/>
  <c r="T1021" i="6"/>
  <c r="R1021" i="6"/>
  <c r="P1021" i="6"/>
  <c r="BI1019" i="6"/>
  <c r="BH1019" i="6"/>
  <c r="BG1019" i="6"/>
  <c r="BF1019" i="6"/>
  <c r="T1019" i="6"/>
  <c r="R1019" i="6"/>
  <c r="P1019" i="6"/>
  <c r="BI1013" i="6"/>
  <c r="BH1013" i="6"/>
  <c r="BG1013" i="6"/>
  <c r="BF1013" i="6"/>
  <c r="T1013" i="6"/>
  <c r="R1013" i="6"/>
  <c r="P1013" i="6"/>
  <c r="BI1007" i="6"/>
  <c r="BH1007" i="6"/>
  <c r="BG1007" i="6"/>
  <c r="BF1007" i="6"/>
  <c r="T1007" i="6"/>
  <c r="R1007" i="6"/>
  <c r="P1007" i="6"/>
  <c r="BI999" i="6"/>
  <c r="BH999" i="6"/>
  <c r="BG999" i="6"/>
  <c r="BF999" i="6"/>
  <c r="T999" i="6"/>
  <c r="R999" i="6"/>
  <c r="P999" i="6"/>
  <c r="BI990" i="6"/>
  <c r="BH990" i="6"/>
  <c r="BG990" i="6"/>
  <c r="BF990" i="6"/>
  <c r="T990" i="6"/>
  <c r="R990" i="6"/>
  <c r="P990" i="6"/>
  <c r="BI988" i="6"/>
  <c r="BH988" i="6"/>
  <c r="BG988" i="6"/>
  <c r="BF988" i="6"/>
  <c r="T988" i="6"/>
  <c r="R988" i="6"/>
  <c r="P988" i="6"/>
  <c r="BI985" i="6"/>
  <c r="BH985" i="6"/>
  <c r="BG985" i="6"/>
  <c r="BF985" i="6"/>
  <c r="T985" i="6"/>
  <c r="R985" i="6"/>
  <c r="P985" i="6"/>
  <c r="BI981" i="6"/>
  <c r="BH981" i="6"/>
  <c r="BG981" i="6"/>
  <c r="BF981" i="6"/>
  <c r="T981" i="6"/>
  <c r="R981" i="6"/>
  <c r="P981" i="6"/>
  <c r="BI972" i="6"/>
  <c r="BH972" i="6"/>
  <c r="BG972" i="6"/>
  <c r="BF972" i="6"/>
  <c r="T972" i="6"/>
  <c r="R972" i="6"/>
  <c r="P972" i="6"/>
  <c r="BI970" i="6"/>
  <c r="BH970" i="6"/>
  <c r="BG970" i="6"/>
  <c r="BF970" i="6"/>
  <c r="T970" i="6"/>
  <c r="R970" i="6"/>
  <c r="P970" i="6"/>
  <c r="BI961" i="6"/>
  <c r="BH961" i="6"/>
  <c r="BG961" i="6"/>
  <c r="BF961" i="6"/>
  <c r="T961" i="6"/>
  <c r="R961" i="6"/>
  <c r="P961" i="6"/>
  <c r="BI957" i="6"/>
  <c r="BH957" i="6"/>
  <c r="BG957" i="6"/>
  <c r="BF957" i="6"/>
  <c r="T957" i="6"/>
  <c r="R957" i="6"/>
  <c r="P957" i="6"/>
  <c r="BI952" i="6"/>
  <c r="BH952" i="6"/>
  <c r="BG952" i="6"/>
  <c r="BF952" i="6"/>
  <c r="T952" i="6"/>
  <c r="R952" i="6"/>
  <c r="P952" i="6"/>
  <c r="BI947" i="6"/>
  <c r="BH947" i="6"/>
  <c r="BG947" i="6"/>
  <c r="BF947" i="6"/>
  <c r="T947" i="6"/>
  <c r="R947" i="6"/>
  <c r="P947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2" i="6"/>
  <c r="BH932" i="6"/>
  <c r="BG932" i="6"/>
  <c r="BF932" i="6"/>
  <c r="T932" i="6"/>
  <c r="R932" i="6"/>
  <c r="P932" i="6"/>
  <c r="BI930" i="6"/>
  <c r="BH930" i="6"/>
  <c r="BG930" i="6"/>
  <c r="BF930" i="6"/>
  <c r="T930" i="6"/>
  <c r="R930" i="6"/>
  <c r="P930" i="6"/>
  <c r="BI922" i="6"/>
  <c r="BH922" i="6"/>
  <c r="BG922" i="6"/>
  <c r="BF922" i="6"/>
  <c r="T922" i="6"/>
  <c r="R922" i="6"/>
  <c r="P922" i="6"/>
  <c r="BI920" i="6"/>
  <c r="BH920" i="6"/>
  <c r="BG920" i="6"/>
  <c r="BF920" i="6"/>
  <c r="T920" i="6"/>
  <c r="R920" i="6"/>
  <c r="P920" i="6"/>
  <c r="BI914" i="6"/>
  <c r="BH914" i="6"/>
  <c r="BG914" i="6"/>
  <c r="BF914" i="6"/>
  <c r="T914" i="6"/>
  <c r="R914" i="6"/>
  <c r="P914" i="6"/>
  <c r="BI912" i="6"/>
  <c r="BH912" i="6"/>
  <c r="BG912" i="6"/>
  <c r="BF912" i="6"/>
  <c r="T912" i="6"/>
  <c r="R912" i="6"/>
  <c r="P912" i="6"/>
  <c r="BI909" i="6"/>
  <c r="BH909" i="6"/>
  <c r="BG909" i="6"/>
  <c r="BF909" i="6"/>
  <c r="T909" i="6"/>
  <c r="R909" i="6"/>
  <c r="P909" i="6"/>
  <c r="BI907" i="6"/>
  <c r="BH907" i="6"/>
  <c r="BG907" i="6"/>
  <c r="BF907" i="6"/>
  <c r="T907" i="6"/>
  <c r="R907" i="6"/>
  <c r="P907" i="6"/>
  <c r="BI899" i="6"/>
  <c r="BH899" i="6"/>
  <c r="BG899" i="6"/>
  <c r="BF899" i="6"/>
  <c r="T899" i="6"/>
  <c r="R899" i="6"/>
  <c r="P899" i="6"/>
  <c r="BI897" i="6"/>
  <c r="BH897" i="6"/>
  <c r="BG897" i="6"/>
  <c r="BF897" i="6"/>
  <c r="T897" i="6"/>
  <c r="R897" i="6"/>
  <c r="P897" i="6"/>
  <c r="BI891" i="6"/>
  <c r="BH891" i="6"/>
  <c r="BG891" i="6"/>
  <c r="BF891" i="6"/>
  <c r="T891" i="6"/>
  <c r="R891" i="6"/>
  <c r="P891" i="6"/>
  <c r="BI889" i="6"/>
  <c r="BH889" i="6"/>
  <c r="BG889" i="6"/>
  <c r="BF889" i="6"/>
  <c r="T889" i="6"/>
  <c r="R889" i="6"/>
  <c r="P889" i="6"/>
  <c r="BI886" i="6"/>
  <c r="BH886" i="6"/>
  <c r="BG886" i="6"/>
  <c r="BF886" i="6"/>
  <c r="T886" i="6"/>
  <c r="R886" i="6"/>
  <c r="P886" i="6"/>
  <c r="BI884" i="6"/>
  <c r="BH884" i="6"/>
  <c r="BG884" i="6"/>
  <c r="BF884" i="6"/>
  <c r="T884" i="6"/>
  <c r="R884" i="6"/>
  <c r="P884" i="6"/>
  <c r="BI873" i="6"/>
  <c r="BH873" i="6"/>
  <c r="BG873" i="6"/>
  <c r="BF873" i="6"/>
  <c r="T873" i="6"/>
  <c r="R873" i="6"/>
  <c r="P873" i="6"/>
  <c r="BI871" i="6"/>
  <c r="BH871" i="6"/>
  <c r="BG871" i="6"/>
  <c r="BF871" i="6"/>
  <c r="T871" i="6"/>
  <c r="R871" i="6"/>
  <c r="P871" i="6"/>
  <c r="BI865" i="6"/>
  <c r="BH865" i="6"/>
  <c r="BG865" i="6"/>
  <c r="BF865" i="6"/>
  <c r="T865" i="6"/>
  <c r="R865" i="6"/>
  <c r="P865" i="6"/>
  <c r="BI863" i="6"/>
  <c r="BH863" i="6"/>
  <c r="BG863" i="6"/>
  <c r="BF863" i="6"/>
  <c r="T863" i="6"/>
  <c r="R863" i="6"/>
  <c r="P863" i="6"/>
  <c r="BI852" i="6"/>
  <c r="BH852" i="6"/>
  <c r="BG852" i="6"/>
  <c r="BF852" i="6"/>
  <c r="T852" i="6"/>
  <c r="R852" i="6"/>
  <c r="P852" i="6"/>
  <c r="BI850" i="6"/>
  <c r="BH850" i="6"/>
  <c r="BG850" i="6"/>
  <c r="BF850" i="6"/>
  <c r="T850" i="6"/>
  <c r="R850" i="6"/>
  <c r="P850" i="6"/>
  <c r="BI845" i="6"/>
  <c r="BH845" i="6"/>
  <c r="BG845" i="6"/>
  <c r="BF845" i="6"/>
  <c r="T845" i="6"/>
  <c r="R845" i="6"/>
  <c r="P845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T838" i="6"/>
  <c r="R839" i="6"/>
  <c r="R838" i="6" s="1"/>
  <c r="P839" i="6"/>
  <c r="P838" i="6"/>
  <c r="BI836" i="6"/>
  <c r="BH836" i="6"/>
  <c r="BG836" i="6"/>
  <c r="BF836" i="6"/>
  <c r="T836" i="6"/>
  <c r="R836" i="6"/>
  <c r="P836" i="6"/>
  <c r="BI828" i="6"/>
  <c r="BH828" i="6"/>
  <c r="BG828" i="6"/>
  <c r="BF828" i="6"/>
  <c r="T828" i="6"/>
  <c r="R828" i="6"/>
  <c r="P828" i="6"/>
  <c r="BI827" i="6"/>
  <c r="BH827" i="6"/>
  <c r="BG827" i="6"/>
  <c r="BF827" i="6"/>
  <c r="T827" i="6"/>
  <c r="R827" i="6"/>
  <c r="P827" i="6"/>
  <c r="BI826" i="6"/>
  <c r="BH826" i="6"/>
  <c r="BG826" i="6"/>
  <c r="BF826" i="6"/>
  <c r="T826" i="6"/>
  <c r="R826" i="6"/>
  <c r="P826" i="6"/>
  <c r="BI825" i="6"/>
  <c r="BH825" i="6"/>
  <c r="BG825" i="6"/>
  <c r="BF825" i="6"/>
  <c r="T825" i="6"/>
  <c r="R825" i="6"/>
  <c r="P825" i="6"/>
  <c r="BI824" i="6"/>
  <c r="BH824" i="6"/>
  <c r="BG824" i="6"/>
  <c r="BF824" i="6"/>
  <c r="T824" i="6"/>
  <c r="R824" i="6"/>
  <c r="P824" i="6"/>
  <c r="BI823" i="6"/>
  <c r="BH823" i="6"/>
  <c r="BG823" i="6"/>
  <c r="BF823" i="6"/>
  <c r="T823" i="6"/>
  <c r="R823" i="6"/>
  <c r="P823" i="6"/>
  <c r="BI822" i="6"/>
  <c r="BH822" i="6"/>
  <c r="BG822" i="6"/>
  <c r="BF822" i="6"/>
  <c r="T822" i="6"/>
  <c r="R822" i="6"/>
  <c r="P822" i="6"/>
  <c r="BI821" i="6"/>
  <c r="BH821" i="6"/>
  <c r="BG821" i="6"/>
  <c r="BF821" i="6"/>
  <c r="T821" i="6"/>
  <c r="R821" i="6"/>
  <c r="P821" i="6"/>
  <c r="BI820" i="6"/>
  <c r="BH820" i="6"/>
  <c r="BG820" i="6"/>
  <c r="BF820" i="6"/>
  <c r="T820" i="6"/>
  <c r="R820" i="6"/>
  <c r="P820" i="6"/>
  <c r="BI819" i="6"/>
  <c r="BH819" i="6"/>
  <c r="BG819" i="6"/>
  <c r="BF819" i="6"/>
  <c r="T819" i="6"/>
  <c r="R819" i="6"/>
  <c r="P819" i="6"/>
  <c r="BI818" i="6"/>
  <c r="BH818" i="6"/>
  <c r="BG818" i="6"/>
  <c r="BF818" i="6"/>
  <c r="T818" i="6"/>
  <c r="R818" i="6"/>
  <c r="P818" i="6"/>
  <c r="BI817" i="6"/>
  <c r="BH817" i="6"/>
  <c r="BG817" i="6"/>
  <c r="BF817" i="6"/>
  <c r="T817" i="6"/>
  <c r="R817" i="6"/>
  <c r="P817" i="6"/>
  <c r="BI816" i="6"/>
  <c r="BH816" i="6"/>
  <c r="BG816" i="6"/>
  <c r="BF816" i="6"/>
  <c r="T816" i="6"/>
  <c r="R816" i="6"/>
  <c r="P816" i="6"/>
  <c r="BI815" i="6"/>
  <c r="BH815" i="6"/>
  <c r="BG815" i="6"/>
  <c r="BF815" i="6"/>
  <c r="T815" i="6"/>
  <c r="R815" i="6"/>
  <c r="P815" i="6"/>
  <c r="BI814" i="6"/>
  <c r="BH814" i="6"/>
  <c r="BG814" i="6"/>
  <c r="BF814" i="6"/>
  <c r="T814" i="6"/>
  <c r="R814" i="6"/>
  <c r="P814" i="6"/>
  <c r="BI813" i="6"/>
  <c r="BH813" i="6"/>
  <c r="BG813" i="6"/>
  <c r="BF813" i="6"/>
  <c r="T813" i="6"/>
  <c r="R813" i="6"/>
  <c r="P813" i="6"/>
  <c r="BI812" i="6"/>
  <c r="BH812" i="6"/>
  <c r="BG812" i="6"/>
  <c r="BF812" i="6"/>
  <c r="T812" i="6"/>
  <c r="R812" i="6"/>
  <c r="P812" i="6"/>
  <c r="BI811" i="6"/>
  <c r="BH811" i="6"/>
  <c r="BG811" i="6"/>
  <c r="BF811" i="6"/>
  <c r="T811" i="6"/>
  <c r="R811" i="6"/>
  <c r="P811" i="6"/>
  <c r="BI810" i="6"/>
  <c r="BH810" i="6"/>
  <c r="BG810" i="6"/>
  <c r="BF810" i="6"/>
  <c r="T810" i="6"/>
  <c r="R810" i="6"/>
  <c r="P810" i="6"/>
  <c r="BI806" i="6"/>
  <c r="BH806" i="6"/>
  <c r="BG806" i="6"/>
  <c r="BF806" i="6"/>
  <c r="T806" i="6"/>
  <c r="R806" i="6"/>
  <c r="P806" i="6"/>
  <c r="BI801" i="6"/>
  <c r="BH801" i="6"/>
  <c r="BG801" i="6"/>
  <c r="BF801" i="6"/>
  <c r="T801" i="6"/>
  <c r="R801" i="6"/>
  <c r="P801" i="6"/>
  <c r="BI794" i="6"/>
  <c r="BH794" i="6"/>
  <c r="BG794" i="6"/>
  <c r="BF794" i="6"/>
  <c r="T794" i="6"/>
  <c r="R794" i="6"/>
  <c r="P794" i="6"/>
  <c r="BI790" i="6"/>
  <c r="BH790" i="6"/>
  <c r="BG790" i="6"/>
  <c r="BF790" i="6"/>
  <c r="T790" i="6"/>
  <c r="R790" i="6"/>
  <c r="P790" i="6"/>
  <c r="BI783" i="6"/>
  <c r="BH783" i="6"/>
  <c r="BG783" i="6"/>
  <c r="BF783" i="6"/>
  <c r="T783" i="6"/>
  <c r="R783" i="6"/>
  <c r="P783" i="6"/>
  <c r="BI778" i="6"/>
  <c r="BH778" i="6"/>
  <c r="BG778" i="6"/>
  <c r="BF778" i="6"/>
  <c r="T778" i="6"/>
  <c r="R778" i="6"/>
  <c r="P778" i="6"/>
  <c r="BI776" i="6"/>
  <c r="BH776" i="6"/>
  <c r="BG776" i="6"/>
  <c r="BF776" i="6"/>
  <c r="T776" i="6"/>
  <c r="R776" i="6"/>
  <c r="P776" i="6"/>
  <c r="BI771" i="6"/>
  <c r="BH771" i="6"/>
  <c r="BG771" i="6"/>
  <c r="BF771" i="6"/>
  <c r="T771" i="6"/>
  <c r="R771" i="6"/>
  <c r="P771" i="6"/>
  <c r="BI766" i="6"/>
  <c r="BH766" i="6"/>
  <c r="BG766" i="6"/>
  <c r="BF766" i="6"/>
  <c r="T766" i="6"/>
  <c r="R766" i="6"/>
  <c r="P766" i="6"/>
  <c r="BI762" i="6"/>
  <c r="BH762" i="6"/>
  <c r="BG762" i="6"/>
  <c r="BF762" i="6"/>
  <c r="T762" i="6"/>
  <c r="R762" i="6"/>
  <c r="P762" i="6"/>
  <c r="BI758" i="6"/>
  <c r="BH758" i="6"/>
  <c r="BG758" i="6"/>
  <c r="BF758" i="6"/>
  <c r="T758" i="6"/>
  <c r="R758" i="6"/>
  <c r="P758" i="6"/>
  <c r="BI755" i="6"/>
  <c r="BH755" i="6"/>
  <c r="BG755" i="6"/>
  <c r="BF755" i="6"/>
  <c r="T755" i="6"/>
  <c r="R755" i="6"/>
  <c r="P755" i="6"/>
  <c r="BI752" i="6"/>
  <c r="BH752" i="6"/>
  <c r="BG752" i="6"/>
  <c r="BF752" i="6"/>
  <c r="T752" i="6"/>
  <c r="R752" i="6"/>
  <c r="P752" i="6"/>
  <c r="BI749" i="6"/>
  <c r="BH749" i="6"/>
  <c r="BG749" i="6"/>
  <c r="BF749" i="6"/>
  <c r="T749" i="6"/>
  <c r="R749" i="6"/>
  <c r="P749" i="6"/>
  <c r="BI746" i="6"/>
  <c r="BH746" i="6"/>
  <c r="BG746" i="6"/>
  <c r="BF746" i="6"/>
  <c r="T746" i="6"/>
  <c r="R746" i="6"/>
  <c r="P746" i="6"/>
  <c r="BI744" i="6"/>
  <c r="BH744" i="6"/>
  <c r="BG744" i="6"/>
  <c r="BF744" i="6"/>
  <c r="T744" i="6"/>
  <c r="R744" i="6"/>
  <c r="P744" i="6"/>
  <c r="BI741" i="6"/>
  <c r="BH741" i="6"/>
  <c r="BG741" i="6"/>
  <c r="BF741" i="6"/>
  <c r="T741" i="6"/>
  <c r="R741" i="6"/>
  <c r="P741" i="6"/>
  <c r="BI736" i="6"/>
  <c r="BH736" i="6"/>
  <c r="BG736" i="6"/>
  <c r="BF736" i="6"/>
  <c r="T736" i="6"/>
  <c r="R736" i="6"/>
  <c r="P736" i="6"/>
  <c r="BI729" i="6"/>
  <c r="BH729" i="6"/>
  <c r="BG729" i="6"/>
  <c r="BF729" i="6"/>
  <c r="T729" i="6"/>
  <c r="R729" i="6"/>
  <c r="P729" i="6"/>
  <c r="BI722" i="6"/>
  <c r="BH722" i="6"/>
  <c r="BG722" i="6"/>
  <c r="BF722" i="6"/>
  <c r="T722" i="6"/>
  <c r="R722" i="6"/>
  <c r="P722" i="6"/>
  <c r="BI714" i="6"/>
  <c r="BH714" i="6"/>
  <c r="BG714" i="6"/>
  <c r="BF714" i="6"/>
  <c r="T714" i="6"/>
  <c r="R714" i="6"/>
  <c r="P714" i="6"/>
  <c r="BI708" i="6"/>
  <c r="BH708" i="6"/>
  <c r="BG708" i="6"/>
  <c r="BF708" i="6"/>
  <c r="T708" i="6"/>
  <c r="R708" i="6"/>
  <c r="P708" i="6"/>
  <c r="BI703" i="6"/>
  <c r="BH703" i="6"/>
  <c r="BG703" i="6"/>
  <c r="BF703" i="6"/>
  <c r="T703" i="6"/>
  <c r="R703" i="6"/>
  <c r="P703" i="6"/>
  <c r="BI692" i="6"/>
  <c r="BH692" i="6"/>
  <c r="BG692" i="6"/>
  <c r="BF692" i="6"/>
  <c r="T692" i="6"/>
  <c r="R692" i="6"/>
  <c r="P692" i="6"/>
  <c r="BI687" i="6"/>
  <c r="BH687" i="6"/>
  <c r="BG687" i="6"/>
  <c r="BF687" i="6"/>
  <c r="T687" i="6"/>
  <c r="R687" i="6"/>
  <c r="P687" i="6"/>
  <c r="BI681" i="6"/>
  <c r="BH681" i="6"/>
  <c r="BG681" i="6"/>
  <c r="BF681" i="6"/>
  <c r="T681" i="6"/>
  <c r="R681" i="6"/>
  <c r="P681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54" i="6"/>
  <c r="BH654" i="6"/>
  <c r="BG654" i="6"/>
  <c r="BF654" i="6"/>
  <c r="T654" i="6"/>
  <c r="R654" i="6"/>
  <c r="P654" i="6"/>
  <c r="BI634" i="6"/>
  <c r="BH634" i="6"/>
  <c r="BG634" i="6"/>
  <c r="BF634" i="6"/>
  <c r="T634" i="6"/>
  <c r="R634" i="6"/>
  <c r="P634" i="6"/>
  <c r="BI630" i="6"/>
  <c r="BH630" i="6"/>
  <c r="BG630" i="6"/>
  <c r="BF630" i="6"/>
  <c r="T630" i="6"/>
  <c r="R630" i="6"/>
  <c r="P630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5" i="6"/>
  <c r="BH615" i="6"/>
  <c r="BG615" i="6"/>
  <c r="BF615" i="6"/>
  <c r="T615" i="6"/>
  <c r="R615" i="6"/>
  <c r="P615" i="6"/>
  <c r="BI610" i="6"/>
  <c r="BH610" i="6"/>
  <c r="BG610" i="6"/>
  <c r="BF610" i="6"/>
  <c r="T610" i="6"/>
  <c r="R610" i="6"/>
  <c r="P610" i="6"/>
  <c r="BI608" i="6"/>
  <c r="BH608" i="6"/>
  <c r="BG608" i="6"/>
  <c r="BF608" i="6"/>
  <c r="T608" i="6"/>
  <c r="R608" i="6"/>
  <c r="P608" i="6"/>
  <c r="BI604" i="6"/>
  <c r="BH604" i="6"/>
  <c r="BG604" i="6"/>
  <c r="BF604" i="6"/>
  <c r="T604" i="6"/>
  <c r="R604" i="6"/>
  <c r="P604" i="6"/>
  <c r="BI602" i="6"/>
  <c r="BH602" i="6"/>
  <c r="BG602" i="6"/>
  <c r="BF602" i="6"/>
  <c r="T602" i="6"/>
  <c r="R602" i="6"/>
  <c r="P602" i="6"/>
  <c r="BI599" i="6"/>
  <c r="BH599" i="6"/>
  <c r="BG599" i="6"/>
  <c r="BF599" i="6"/>
  <c r="T599" i="6"/>
  <c r="R599" i="6"/>
  <c r="P599" i="6"/>
  <c r="BI579" i="6"/>
  <c r="BH579" i="6"/>
  <c r="BG579" i="6"/>
  <c r="BF579" i="6"/>
  <c r="T579" i="6"/>
  <c r="R579" i="6"/>
  <c r="P579" i="6"/>
  <c r="BI570" i="6"/>
  <c r="BH570" i="6"/>
  <c r="BG570" i="6"/>
  <c r="BF570" i="6"/>
  <c r="T570" i="6"/>
  <c r="R570" i="6"/>
  <c r="P570" i="6"/>
  <c r="BI559" i="6"/>
  <c r="BH559" i="6"/>
  <c r="BG559" i="6"/>
  <c r="BF559" i="6"/>
  <c r="T559" i="6"/>
  <c r="R559" i="6"/>
  <c r="P559" i="6"/>
  <c r="BI557" i="6"/>
  <c r="BH557" i="6"/>
  <c r="BG557" i="6"/>
  <c r="BF557" i="6"/>
  <c r="T557" i="6"/>
  <c r="R557" i="6"/>
  <c r="P557" i="6"/>
  <c r="BI552" i="6"/>
  <c r="BH552" i="6"/>
  <c r="BG552" i="6"/>
  <c r="BF552" i="6"/>
  <c r="T552" i="6"/>
  <c r="R552" i="6"/>
  <c r="P552" i="6"/>
  <c r="BI550" i="6"/>
  <c r="BH550" i="6"/>
  <c r="BG550" i="6"/>
  <c r="BF550" i="6"/>
  <c r="T550" i="6"/>
  <c r="R550" i="6"/>
  <c r="P550" i="6"/>
  <c r="BI545" i="6"/>
  <c r="BH545" i="6"/>
  <c r="BG545" i="6"/>
  <c r="BF545" i="6"/>
  <c r="T545" i="6"/>
  <c r="R545" i="6"/>
  <c r="P545" i="6"/>
  <c r="BI543" i="6"/>
  <c r="BH543" i="6"/>
  <c r="BG543" i="6"/>
  <c r="BF543" i="6"/>
  <c r="T543" i="6"/>
  <c r="R543" i="6"/>
  <c r="P543" i="6"/>
  <c r="BI538" i="6"/>
  <c r="BH538" i="6"/>
  <c r="BG538" i="6"/>
  <c r="BF538" i="6"/>
  <c r="T538" i="6"/>
  <c r="R538" i="6"/>
  <c r="P538" i="6"/>
  <c r="BI536" i="6"/>
  <c r="BH536" i="6"/>
  <c r="BG536" i="6"/>
  <c r="BF536" i="6"/>
  <c r="T536" i="6"/>
  <c r="R536" i="6"/>
  <c r="P536" i="6"/>
  <c r="BI532" i="6"/>
  <c r="BH532" i="6"/>
  <c r="BG532" i="6"/>
  <c r="BF532" i="6"/>
  <c r="T532" i="6"/>
  <c r="R532" i="6"/>
  <c r="P532" i="6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3" i="6"/>
  <c r="BH513" i="6"/>
  <c r="BG513" i="6"/>
  <c r="BF513" i="6"/>
  <c r="T513" i="6"/>
  <c r="R513" i="6"/>
  <c r="P513" i="6"/>
  <c r="BI511" i="6"/>
  <c r="BH511" i="6"/>
  <c r="BG511" i="6"/>
  <c r="BF511" i="6"/>
  <c r="T511" i="6"/>
  <c r="R511" i="6"/>
  <c r="P511" i="6"/>
  <c r="BI506" i="6"/>
  <c r="BH506" i="6"/>
  <c r="BG506" i="6"/>
  <c r="BF506" i="6"/>
  <c r="T506" i="6"/>
  <c r="R506" i="6"/>
  <c r="P506" i="6"/>
  <c r="BI504" i="6"/>
  <c r="BH504" i="6"/>
  <c r="BG504" i="6"/>
  <c r="BF504" i="6"/>
  <c r="T504" i="6"/>
  <c r="R504" i="6"/>
  <c r="P504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63" i="6"/>
  <c r="BH463" i="6"/>
  <c r="BG463" i="6"/>
  <c r="BF463" i="6"/>
  <c r="T463" i="6"/>
  <c r="R463" i="6"/>
  <c r="P463" i="6"/>
  <c r="BI454" i="6"/>
  <c r="BH454" i="6"/>
  <c r="BG454" i="6"/>
  <c r="BF454" i="6"/>
  <c r="T454" i="6"/>
  <c r="R454" i="6"/>
  <c r="P454" i="6"/>
  <c r="BI452" i="6"/>
  <c r="BH452" i="6"/>
  <c r="BG452" i="6"/>
  <c r="BF452" i="6"/>
  <c r="T452" i="6"/>
  <c r="R452" i="6"/>
  <c r="P452" i="6"/>
  <c r="BI427" i="6"/>
  <c r="BH427" i="6"/>
  <c r="BG427" i="6"/>
  <c r="BF427" i="6"/>
  <c r="T427" i="6"/>
  <c r="R427" i="6"/>
  <c r="P427" i="6"/>
  <c r="BI424" i="6"/>
  <c r="BH424" i="6"/>
  <c r="BG424" i="6"/>
  <c r="BF424" i="6"/>
  <c r="T424" i="6"/>
  <c r="R424" i="6"/>
  <c r="P424" i="6"/>
  <c r="BI400" i="6"/>
  <c r="BH400" i="6"/>
  <c r="BG400" i="6"/>
  <c r="BF400" i="6"/>
  <c r="T400" i="6"/>
  <c r="R400" i="6"/>
  <c r="P400" i="6"/>
  <c r="BI387" i="6"/>
  <c r="BH387" i="6"/>
  <c r="BG387" i="6"/>
  <c r="BF387" i="6"/>
  <c r="T387" i="6"/>
  <c r="R387" i="6"/>
  <c r="P387" i="6"/>
  <c r="BI353" i="6"/>
  <c r="BH353" i="6"/>
  <c r="BG353" i="6"/>
  <c r="BF353" i="6"/>
  <c r="T353" i="6"/>
  <c r="R353" i="6"/>
  <c r="P353" i="6"/>
  <c r="BI336" i="6"/>
  <c r="BH336" i="6"/>
  <c r="BG336" i="6"/>
  <c r="BF336" i="6"/>
  <c r="T336" i="6"/>
  <c r="R336" i="6"/>
  <c r="P336" i="6"/>
  <c r="BI331" i="6"/>
  <c r="BH331" i="6"/>
  <c r="BG331" i="6"/>
  <c r="BF331" i="6"/>
  <c r="T331" i="6"/>
  <c r="R331" i="6"/>
  <c r="P331" i="6"/>
  <c r="BI324" i="6"/>
  <c r="BH324" i="6"/>
  <c r="BG324" i="6"/>
  <c r="BF324" i="6"/>
  <c r="T324" i="6"/>
  <c r="R324" i="6"/>
  <c r="P324" i="6"/>
  <c r="BI312" i="6"/>
  <c r="BH312" i="6"/>
  <c r="BG312" i="6"/>
  <c r="BF312" i="6"/>
  <c r="T312" i="6"/>
  <c r="R312" i="6"/>
  <c r="P312" i="6"/>
  <c r="BI307" i="6"/>
  <c r="BH307" i="6"/>
  <c r="BG307" i="6"/>
  <c r="BF307" i="6"/>
  <c r="T307" i="6"/>
  <c r="R307" i="6"/>
  <c r="P307" i="6"/>
  <c r="BI303" i="6"/>
  <c r="BH303" i="6"/>
  <c r="BG303" i="6"/>
  <c r="BF303" i="6"/>
  <c r="T303" i="6"/>
  <c r="R303" i="6"/>
  <c r="P303" i="6"/>
  <c r="BI299" i="6"/>
  <c r="BH299" i="6"/>
  <c r="BG299" i="6"/>
  <c r="BF299" i="6"/>
  <c r="T299" i="6"/>
  <c r="R299" i="6"/>
  <c r="P299" i="6"/>
  <c r="BI295" i="6"/>
  <c r="BH295" i="6"/>
  <c r="BG295" i="6"/>
  <c r="BF295" i="6"/>
  <c r="T295" i="6"/>
  <c r="R295" i="6"/>
  <c r="P295" i="6"/>
  <c r="BI291" i="6"/>
  <c r="BH291" i="6"/>
  <c r="BG291" i="6"/>
  <c r="BF291" i="6"/>
  <c r="T291" i="6"/>
  <c r="R291" i="6"/>
  <c r="P291" i="6"/>
  <c r="BI287" i="6"/>
  <c r="BH287" i="6"/>
  <c r="BG287" i="6"/>
  <c r="BF287" i="6"/>
  <c r="T287" i="6"/>
  <c r="R287" i="6"/>
  <c r="P287" i="6"/>
  <c r="BI282" i="6"/>
  <c r="BH282" i="6"/>
  <c r="BG282" i="6"/>
  <c r="BF282" i="6"/>
  <c r="T282" i="6"/>
  <c r="R282" i="6"/>
  <c r="P282" i="6"/>
  <c r="BI278" i="6"/>
  <c r="BH278" i="6"/>
  <c r="BG278" i="6"/>
  <c r="BF278" i="6"/>
  <c r="T278" i="6"/>
  <c r="R278" i="6"/>
  <c r="P278" i="6"/>
  <c r="BI273" i="6"/>
  <c r="BH273" i="6"/>
  <c r="BG273" i="6"/>
  <c r="BF273" i="6"/>
  <c r="T273" i="6"/>
  <c r="R273" i="6"/>
  <c r="P273" i="6"/>
  <c r="BI266" i="6"/>
  <c r="BH266" i="6"/>
  <c r="BG266" i="6"/>
  <c r="BF266" i="6"/>
  <c r="T266" i="6"/>
  <c r="R266" i="6"/>
  <c r="P266" i="6"/>
  <c r="BI258" i="6"/>
  <c r="BH258" i="6"/>
  <c r="BG258" i="6"/>
  <c r="BF258" i="6"/>
  <c r="T258" i="6"/>
  <c r="R258" i="6"/>
  <c r="P258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29" i="6"/>
  <c r="BH229" i="6"/>
  <c r="BG229" i="6"/>
  <c r="BF229" i="6"/>
  <c r="T229" i="6"/>
  <c r="R229" i="6"/>
  <c r="P229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04" i="6"/>
  <c r="BH204" i="6"/>
  <c r="BG204" i="6"/>
  <c r="BF204" i="6"/>
  <c r="T204" i="6"/>
  <c r="R204" i="6"/>
  <c r="P204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4" i="6"/>
  <c r="BH184" i="6"/>
  <c r="BG184" i="6"/>
  <c r="BF184" i="6"/>
  <c r="T184" i="6"/>
  <c r="R184" i="6"/>
  <c r="P184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53" i="6"/>
  <c r="BH153" i="6"/>
  <c r="BG153" i="6"/>
  <c r="BF153" i="6"/>
  <c r="T153" i="6"/>
  <c r="R153" i="6"/>
  <c r="P153" i="6"/>
  <c r="J147" i="6"/>
  <c r="J146" i="6"/>
  <c r="F146" i="6"/>
  <c r="F144" i="6"/>
  <c r="E142" i="6"/>
  <c r="J96" i="6"/>
  <c r="J95" i="6"/>
  <c r="F95" i="6"/>
  <c r="F93" i="6"/>
  <c r="E91" i="6"/>
  <c r="J22" i="6"/>
  <c r="E22" i="6"/>
  <c r="F147" i="6" s="1"/>
  <c r="J21" i="6"/>
  <c r="J16" i="6"/>
  <c r="J93" i="6" s="1"/>
  <c r="E7" i="6"/>
  <c r="E85" i="6" s="1"/>
  <c r="J41" i="5"/>
  <c r="J40" i="5"/>
  <c r="AY100" i="1"/>
  <c r="J39" i="5"/>
  <c r="AX100" i="1"/>
  <c r="BI2014" i="5"/>
  <c r="BH2014" i="5"/>
  <c r="BG2014" i="5"/>
  <c r="BF2014" i="5"/>
  <c r="T2014" i="5"/>
  <c r="R2014" i="5"/>
  <c r="P2014" i="5"/>
  <c r="BI2013" i="5"/>
  <c r="BH2013" i="5"/>
  <c r="BG2013" i="5"/>
  <c r="BF2013" i="5"/>
  <c r="T2013" i="5"/>
  <c r="R2013" i="5"/>
  <c r="P2013" i="5"/>
  <c r="BI1998" i="5"/>
  <c r="BH1998" i="5"/>
  <c r="BG1998" i="5"/>
  <c r="BF1998" i="5"/>
  <c r="T1998" i="5"/>
  <c r="R1998" i="5"/>
  <c r="P1998" i="5"/>
  <c r="BI1982" i="5"/>
  <c r="BH1982" i="5"/>
  <c r="BG1982" i="5"/>
  <c r="BF1982" i="5"/>
  <c r="T1982" i="5"/>
  <c r="R1982" i="5"/>
  <c r="P1982" i="5"/>
  <c r="BI1978" i="5"/>
  <c r="BH1978" i="5"/>
  <c r="BG1978" i="5"/>
  <c r="BF1978" i="5"/>
  <c r="T1978" i="5"/>
  <c r="R1978" i="5"/>
  <c r="P1978" i="5"/>
  <c r="BI1945" i="5"/>
  <c r="BH1945" i="5"/>
  <c r="BG1945" i="5"/>
  <c r="BF1945" i="5"/>
  <c r="T1945" i="5"/>
  <c r="R1945" i="5"/>
  <c r="P1945" i="5"/>
  <c r="BI1940" i="5"/>
  <c r="BH1940" i="5"/>
  <c r="BG1940" i="5"/>
  <c r="BF1940" i="5"/>
  <c r="T1940" i="5"/>
  <c r="R1940" i="5"/>
  <c r="P1940" i="5"/>
  <c r="BI1907" i="5"/>
  <c r="BH1907" i="5"/>
  <c r="BG1907" i="5"/>
  <c r="BF1907" i="5"/>
  <c r="T1907" i="5"/>
  <c r="R1907" i="5"/>
  <c r="P1907" i="5"/>
  <c r="BI1906" i="5"/>
  <c r="BH1906" i="5"/>
  <c r="BG1906" i="5"/>
  <c r="BF1906" i="5"/>
  <c r="T1906" i="5"/>
  <c r="R1906" i="5"/>
  <c r="P1906" i="5"/>
  <c r="BI1901" i="5"/>
  <c r="BH1901" i="5"/>
  <c r="BG1901" i="5"/>
  <c r="BF1901" i="5"/>
  <c r="T1901" i="5"/>
  <c r="R1901" i="5"/>
  <c r="P1901" i="5"/>
  <c r="BI1884" i="5"/>
  <c r="BH1884" i="5"/>
  <c r="BG1884" i="5"/>
  <c r="BF1884" i="5"/>
  <c r="T1884" i="5"/>
  <c r="R1884" i="5"/>
  <c r="P1884" i="5"/>
  <c r="BI1868" i="5"/>
  <c r="BH1868" i="5"/>
  <c r="BG1868" i="5"/>
  <c r="BF1868" i="5"/>
  <c r="T1868" i="5"/>
  <c r="R1868" i="5"/>
  <c r="P1868" i="5"/>
  <c r="BI1861" i="5"/>
  <c r="BH1861" i="5"/>
  <c r="BG1861" i="5"/>
  <c r="BF1861" i="5"/>
  <c r="T1861" i="5"/>
  <c r="R1861" i="5"/>
  <c r="P1861" i="5"/>
  <c r="BI1850" i="5"/>
  <c r="BH1850" i="5"/>
  <c r="BG1850" i="5"/>
  <c r="BF1850" i="5"/>
  <c r="T1850" i="5"/>
  <c r="R1850" i="5"/>
  <c r="P1850" i="5"/>
  <c r="BI1847" i="5"/>
  <c r="BH1847" i="5"/>
  <c r="BG1847" i="5"/>
  <c r="BF1847" i="5"/>
  <c r="T1847" i="5"/>
  <c r="R1847" i="5"/>
  <c r="P1847" i="5"/>
  <c r="BI1843" i="5"/>
  <c r="BH1843" i="5"/>
  <c r="BG1843" i="5"/>
  <c r="BF1843" i="5"/>
  <c r="T1843" i="5"/>
  <c r="R1843" i="5"/>
  <c r="P1843" i="5"/>
  <c r="BI1839" i="5"/>
  <c r="BH1839" i="5"/>
  <c r="BG1839" i="5"/>
  <c r="BF1839" i="5"/>
  <c r="T1839" i="5"/>
  <c r="R1839" i="5"/>
  <c r="P1839" i="5"/>
  <c r="BI1834" i="5"/>
  <c r="BH1834" i="5"/>
  <c r="BG1834" i="5"/>
  <c r="BF1834" i="5"/>
  <c r="T1834" i="5"/>
  <c r="R1834" i="5"/>
  <c r="P1834" i="5"/>
  <c r="BI1832" i="5"/>
  <c r="BH1832" i="5"/>
  <c r="BG1832" i="5"/>
  <c r="BF1832" i="5"/>
  <c r="T1832" i="5"/>
  <c r="R1832" i="5"/>
  <c r="P1832" i="5"/>
  <c r="BI1822" i="5"/>
  <c r="BH1822" i="5"/>
  <c r="BG1822" i="5"/>
  <c r="BF1822" i="5"/>
  <c r="T1822" i="5"/>
  <c r="R1822" i="5"/>
  <c r="P1822" i="5"/>
  <c r="BI1821" i="5"/>
  <c r="BH1821" i="5"/>
  <c r="BG1821" i="5"/>
  <c r="BF1821" i="5"/>
  <c r="T1821" i="5"/>
  <c r="R1821" i="5"/>
  <c r="P1821" i="5"/>
  <c r="BI1817" i="5"/>
  <c r="BH1817" i="5"/>
  <c r="BG1817" i="5"/>
  <c r="BF1817" i="5"/>
  <c r="T1817" i="5"/>
  <c r="R1817" i="5"/>
  <c r="P1817" i="5"/>
  <c r="BI1813" i="5"/>
  <c r="BH1813" i="5"/>
  <c r="BG1813" i="5"/>
  <c r="BF1813" i="5"/>
  <c r="T1813" i="5"/>
  <c r="R1813" i="5"/>
  <c r="P1813" i="5"/>
  <c r="BI1803" i="5"/>
  <c r="BH1803" i="5"/>
  <c r="BG1803" i="5"/>
  <c r="BF1803" i="5"/>
  <c r="T1803" i="5"/>
  <c r="R1803" i="5"/>
  <c r="P1803" i="5"/>
  <c r="BI1793" i="5"/>
  <c r="BH1793" i="5"/>
  <c r="BG1793" i="5"/>
  <c r="BF1793" i="5"/>
  <c r="T1793" i="5"/>
  <c r="R1793" i="5"/>
  <c r="P1793" i="5"/>
  <c r="BI1790" i="5"/>
  <c r="BH1790" i="5"/>
  <c r="BG1790" i="5"/>
  <c r="BF1790" i="5"/>
  <c r="T1790" i="5"/>
  <c r="R1790" i="5"/>
  <c r="P1790" i="5"/>
  <c r="BI1784" i="5"/>
  <c r="BH1784" i="5"/>
  <c r="BG1784" i="5"/>
  <c r="BF1784" i="5"/>
  <c r="T1784" i="5"/>
  <c r="R1784" i="5"/>
  <c r="P1784" i="5"/>
  <c r="BI1782" i="5"/>
  <c r="BH1782" i="5"/>
  <c r="BG1782" i="5"/>
  <c r="BF1782" i="5"/>
  <c r="T1782" i="5"/>
  <c r="R1782" i="5"/>
  <c r="P1782" i="5"/>
  <c r="BI1776" i="5"/>
  <c r="BH1776" i="5"/>
  <c r="BG1776" i="5"/>
  <c r="BF1776" i="5"/>
  <c r="T1776" i="5"/>
  <c r="R1776" i="5"/>
  <c r="P1776" i="5"/>
  <c r="BI1774" i="5"/>
  <c r="BH1774" i="5"/>
  <c r="BG1774" i="5"/>
  <c r="BF1774" i="5"/>
  <c r="T1774" i="5"/>
  <c r="R1774" i="5"/>
  <c r="P1774" i="5"/>
  <c r="BI1768" i="5"/>
  <c r="BH1768" i="5"/>
  <c r="BG1768" i="5"/>
  <c r="BF1768" i="5"/>
  <c r="T1768" i="5"/>
  <c r="R1768" i="5"/>
  <c r="P1768" i="5"/>
  <c r="BI1762" i="5"/>
  <c r="BH1762" i="5"/>
  <c r="BG1762" i="5"/>
  <c r="BF1762" i="5"/>
  <c r="T1762" i="5"/>
  <c r="R1762" i="5"/>
  <c r="P1762" i="5"/>
  <c r="BI1756" i="5"/>
  <c r="BH1756" i="5"/>
  <c r="BG1756" i="5"/>
  <c r="BF1756" i="5"/>
  <c r="T1756" i="5"/>
  <c r="R1756" i="5"/>
  <c r="P1756" i="5"/>
  <c r="BI1754" i="5"/>
  <c r="BH1754" i="5"/>
  <c r="BG1754" i="5"/>
  <c r="BF1754" i="5"/>
  <c r="T1754" i="5"/>
  <c r="R1754" i="5"/>
  <c r="P1754" i="5"/>
  <c r="BI1748" i="5"/>
  <c r="BH1748" i="5"/>
  <c r="BG1748" i="5"/>
  <c r="BF1748" i="5"/>
  <c r="T1748" i="5"/>
  <c r="R1748" i="5"/>
  <c r="P1748" i="5"/>
  <c r="BI1745" i="5"/>
  <c r="BH1745" i="5"/>
  <c r="BG1745" i="5"/>
  <c r="BF1745" i="5"/>
  <c r="T1745" i="5"/>
  <c r="R1745" i="5"/>
  <c r="P1745" i="5"/>
  <c r="BI1738" i="5"/>
  <c r="BH1738" i="5"/>
  <c r="BG1738" i="5"/>
  <c r="BF1738" i="5"/>
  <c r="T1738" i="5"/>
  <c r="R1738" i="5"/>
  <c r="P1738" i="5"/>
  <c r="BI1736" i="5"/>
  <c r="BH1736" i="5"/>
  <c r="BG1736" i="5"/>
  <c r="BF1736" i="5"/>
  <c r="T1736" i="5"/>
  <c r="R1736" i="5"/>
  <c r="P1736" i="5"/>
  <c r="BI1729" i="5"/>
  <c r="BH1729" i="5"/>
  <c r="BG1729" i="5"/>
  <c r="BF1729" i="5"/>
  <c r="T1729" i="5"/>
  <c r="R1729" i="5"/>
  <c r="P1729" i="5"/>
  <c r="BI1722" i="5"/>
  <c r="BH1722" i="5"/>
  <c r="BG1722" i="5"/>
  <c r="BF1722" i="5"/>
  <c r="T1722" i="5"/>
  <c r="R1722" i="5"/>
  <c r="P1722" i="5"/>
  <c r="BI1715" i="5"/>
  <c r="BH1715" i="5"/>
  <c r="BG1715" i="5"/>
  <c r="BF1715" i="5"/>
  <c r="T1715" i="5"/>
  <c r="R1715" i="5"/>
  <c r="P1715" i="5"/>
  <c r="BI1708" i="5"/>
  <c r="BH1708" i="5"/>
  <c r="BG1708" i="5"/>
  <c r="BF1708" i="5"/>
  <c r="T1708" i="5"/>
  <c r="R1708" i="5"/>
  <c r="P1708" i="5"/>
  <c r="BI1706" i="5"/>
  <c r="BH1706" i="5"/>
  <c r="BG1706" i="5"/>
  <c r="BF1706" i="5"/>
  <c r="T1706" i="5"/>
  <c r="R1706" i="5"/>
  <c r="P1706" i="5"/>
  <c r="BI1700" i="5"/>
  <c r="BH1700" i="5"/>
  <c r="BG1700" i="5"/>
  <c r="BF1700" i="5"/>
  <c r="T1700" i="5"/>
  <c r="R1700" i="5"/>
  <c r="P1700" i="5"/>
  <c r="BI1698" i="5"/>
  <c r="BH1698" i="5"/>
  <c r="BG1698" i="5"/>
  <c r="BF1698" i="5"/>
  <c r="T1698" i="5"/>
  <c r="R1698" i="5"/>
  <c r="P1698" i="5"/>
  <c r="BI1691" i="5"/>
  <c r="BH1691" i="5"/>
  <c r="BG1691" i="5"/>
  <c r="BF1691" i="5"/>
  <c r="T1691" i="5"/>
  <c r="R1691" i="5"/>
  <c r="P1691" i="5"/>
  <c r="BI1689" i="5"/>
  <c r="BH1689" i="5"/>
  <c r="BG1689" i="5"/>
  <c r="BF1689" i="5"/>
  <c r="T1689" i="5"/>
  <c r="R1689" i="5"/>
  <c r="P1689" i="5"/>
  <c r="BI1682" i="5"/>
  <c r="BH1682" i="5"/>
  <c r="BG1682" i="5"/>
  <c r="BF1682" i="5"/>
  <c r="T1682" i="5"/>
  <c r="R1682" i="5"/>
  <c r="P1682" i="5"/>
  <c r="BI1675" i="5"/>
  <c r="BH1675" i="5"/>
  <c r="BG1675" i="5"/>
  <c r="BF1675" i="5"/>
  <c r="T1675" i="5"/>
  <c r="R1675" i="5"/>
  <c r="P1675" i="5"/>
  <c r="BI1673" i="5"/>
  <c r="BH1673" i="5"/>
  <c r="BG1673" i="5"/>
  <c r="BF1673" i="5"/>
  <c r="T1673" i="5"/>
  <c r="R1673" i="5"/>
  <c r="P1673" i="5"/>
  <c r="BI1671" i="5"/>
  <c r="BH1671" i="5"/>
  <c r="BG1671" i="5"/>
  <c r="BF1671" i="5"/>
  <c r="T1671" i="5"/>
  <c r="R1671" i="5"/>
  <c r="P1671" i="5"/>
  <c r="BI1669" i="5"/>
  <c r="BH1669" i="5"/>
  <c r="BG1669" i="5"/>
  <c r="BF1669" i="5"/>
  <c r="T1669" i="5"/>
  <c r="R1669" i="5"/>
  <c r="P1669" i="5"/>
  <c r="BI1667" i="5"/>
  <c r="BH1667" i="5"/>
  <c r="BG1667" i="5"/>
  <c r="BF1667" i="5"/>
  <c r="T1667" i="5"/>
  <c r="R1667" i="5"/>
  <c r="P1667" i="5"/>
  <c r="BI1665" i="5"/>
  <c r="BH1665" i="5"/>
  <c r="BG1665" i="5"/>
  <c r="BF1665" i="5"/>
  <c r="T1665" i="5"/>
  <c r="R1665" i="5"/>
  <c r="P1665" i="5"/>
  <c r="BI1663" i="5"/>
  <c r="BH1663" i="5"/>
  <c r="BG1663" i="5"/>
  <c r="BF1663" i="5"/>
  <c r="T1663" i="5"/>
  <c r="R1663" i="5"/>
  <c r="P1663" i="5"/>
  <c r="BI1661" i="5"/>
  <c r="BH1661" i="5"/>
  <c r="BG1661" i="5"/>
  <c r="BF1661" i="5"/>
  <c r="T1661" i="5"/>
  <c r="R1661" i="5"/>
  <c r="P1661" i="5"/>
  <c r="BI1659" i="5"/>
  <c r="BH1659" i="5"/>
  <c r="BG1659" i="5"/>
  <c r="BF1659" i="5"/>
  <c r="T1659" i="5"/>
  <c r="R1659" i="5"/>
  <c r="P1659" i="5"/>
  <c r="BI1657" i="5"/>
  <c r="BH1657" i="5"/>
  <c r="BG1657" i="5"/>
  <c r="BF1657" i="5"/>
  <c r="T1657" i="5"/>
  <c r="R1657" i="5"/>
  <c r="P1657" i="5"/>
  <c r="BI1655" i="5"/>
  <c r="BH1655" i="5"/>
  <c r="BG1655" i="5"/>
  <c r="BF1655" i="5"/>
  <c r="T1655" i="5"/>
  <c r="R1655" i="5"/>
  <c r="P1655" i="5"/>
  <c r="BI1653" i="5"/>
  <c r="BH1653" i="5"/>
  <c r="BG1653" i="5"/>
  <c r="BF1653" i="5"/>
  <c r="T1653" i="5"/>
  <c r="R1653" i="5"/>
  <c r="P1653" i="5"/>
  <c r="BI1652" i="5"/>
  <c r="BH1652" i="5"/>
  <c r="BG1652" i="5"/>
  <c r="BF1652" i="5"/>
  <c r="T1652" i="5"/>
  <c r="R1652" i="5"/>
  <c r="P1652" i="5"/>
  <c r="BI1651" i="5"/>
  <c r="BH1651" i="5"/>
  <c r="BG1651" i="5"/>
  <c r="BF1651" i="5"/>
  <c r="T1651" i="5"/>
  <c r="R1651" i="5"/>
  <c r="P1651" i="5"/>
  <c r="BI1650" i="5"/>
  <c r="BH1650" i="5"/>
  <c r="BG1650" i="5"/>
  <c r="BF1650" i="5"/>
  <c r="T1650" i="5"/>
  <c r="R1650" i="5"/>
  <c r="P1650" i="5"/>
  <c r="BI1649" i="5"/>
  <c r="BH1649" i="5"/>
  <c r="BG1649" i="5"/>
  <c r="BF1649" i="5"/>
  <c r="T1649" i="5"/>
  <c r="R1649" i="5"/>
  <c r="P1649" i="5"/>
  <c r="BI1648" i="5"/>
  <c r="BH1648" i="5"/>
  <c r="BG1648" i="5"/>
  <c r="BF1648" i="5"/>
  <c r="T1648" i="5"/>
  <c r="R1648" i="5"/>
  <c r="P1648" i="5"/>
  <c r="BI1647" i="5"/>
  <c r="BH1647" i="5"/>
  <c r="BG1647" i="5"/>
  <c r="BF1647" i="5"/>
  <c r="T1647" i="5"/>
  <c r="R1647" i="5"/>
  <c r="P1647" i="5"/>
  <c r="BI1646" i="5"/>
  <c r="BH1646" i="5"/>
  <c r="BG1646" i="5"/>
  <c r="BF1646" i="5"/>
  <c r="T1646" i="5"/>
  <c r="R1646" i="5"/>
  <c r="P1646" i="5"/>
  <c r="BI1643" i="5"/>
  <c r="BH1643" i="5"/>
  <c r="BG1643" i="5"/>
  <c r="BF1643" i="5"/>
  <c r="T1643" i="5"/>
  <c r="R1643" i="5"/>
  <c r="P1643" i="5"/>
  <c r="BI1635" i="5"/>
  <c r="BH1635" i="5"/>
  <c r="BG1635" i="5"/>
  <c r="BF1635" i="5"/>
  <c r="T1635" i="5"/>
  <c r="R1635" i="5"/>
  <c r="P1635" i="5"/>
  <c r="BI1632" i="5"/>
  <c r="BH1632" i="5"/>
  <c r="BG1632" i="5"/>
  <c r="BF1632" i="5"/>
  <c r="T1632" i="5"/>
  <c r="R1632" i="5"/>
  <c r="P1632" i="5"/>
  <c r="BI1630" i="5"/>
  <c r="BH1630" i="5"/>
  <c r="BG1630" i="5"/>
  <c r="BF1630" i="5"/>
  <c r="T1630" i="5"/>
  <c r="R1630" i="5"/>
  <c r="P1630" i="5"/>
  <c r="BI1628" i="5"/>
  <c r="BH1628" i="5"/>
  <c r="BG1628" i="5"/>
  <c r="BF1628" i="5"/>
  <c r="T1628" i="5"/>
  <c r="R1628" i="5"/>
  <c r="P1628" i="5"/>
  <c r="BI1626" i="5"/>
  <c r="BH1626" i="5"/>
  <c r="BG1626" i="5"/>
  <c r="BF1626" i="5"/>
  <c r="T1626" i="5"/>
  <c r="R1626" i="5"/>
  <c r="P1626" i="5"/>
  <c r="BI1622" i="5"/>
  <c r="BH1622" i="5"/>
  <c r="BG1622" i="5"/>
  <c r="BF1622" i="5"/>
  <c r="T1622" i="5"/>
  <c r="R1622" i="5"/>
  <c r="P1622" i="5"/>
  <c r="BI1620" i="5"/>
  <c r="BH1620" i="5"/>
  <c r="BG1620" i="5"/>
  <c r="BF1620" i="5"/>
  <c r="T1620" i="5"/>
  <c r="R1620" i="5"/>
  <c r="P1620" i="5"/>
  <c r="BI1611" i="5"/>
  <c r="BH1611" i="5"/>
  <c r="BG1611" i="5"/>
  <c r="BF1611" i="5"/>
  <c r="T1611" i="5"/>
  <c r="R1611" i="5"/>
  <c r="P1611" i="5"/>
  <c r="BI1607" i="5"/>
  <c r="BH1607" i="5"/>
  <c r="BG1607" i="5"/>
  <c r="BF1607" i="5"/>
  <c r="T1607" i="5"/>
  <c r="R1607" i="5"/>
  <c r="P1607" i="5"/>
  <c r="BI1603" i="5"/>
  <c r="BH1603" i="5"/>
  <c r="BG1603" i="5"/>
  <c r="BF1603" i="5"/>
  <c r="T1603" i="5"/>
  <c r="R1603" i="5"/>
  <c r="P1603" i="5"/>
  <c r="BI1599" i="5"/>
  <c r="BH1599" i="5"/>
  <c r="BG1599" i="5"/>
  <c r="BF1599" i="5"/>
  <c r="T1599" i="5"/>
  <c r="R1599" i="5"/>
  <c r="P1599" i="5"/>
  <c r="BI1594" i="5"/>
  <c r="BH1594" i="5"/>
  <c r="BG1594" i="5"/>
  <c r="BF1594" i="5"/>
  <c r="T1594" i="5"/>
  <c r="R1594" i="5"/>
  <c r="P1594" i="5"/>
  <c r="BI1585" i="5"/>
  <c r="BH1585" i="5"/>
  <c r="BG1585" i="5"/>
  <c r="BF1585" i="5"/>
  <c r="T1585" i="5"/>
  <c r="R1585" i="5"/>
  <c r="P1585" i="5"/>
  <c r="BI1582" i="5"/>
  <c r="BH1582" i="5"/>
  <c r="BG1582" i="5"/>
  <c r="BF1582" i="5"/>
  <c r="T1582" i="5"/>
  <c r="R1582" i="5"/>
  <c r="P1582" i="5"/>
  <c r="BI1579" i="5"/>
  <c r="BH1579" i="5"/>
  <c r="BG1579" i="5"/>
  <c r="BF1579" i="5"/>
  <c r="T1579" i="5"/>
  <c r="R1579" i="5"/>
  <c r="P1579" i="5"/>
  <c r="BI1575" i="5"/>
  <c r="BH1575" i="5"/>
  <c r="BG1575" i="5"/>
  <c r="BF1575" i="5"/>
  <c r="T1575" i="5"/>
  <c r="R1575" i="5"/>
  <c r="P1575" i="5"/>
  <c r="BI1571" i="5"/>
  <c r="BH1571" i="5"/>
  <c r="BG1571" i="5"/>
  <c r="BF1571" i="5"/>
  <c r="T1571" i="5"/>
  <c r="R1571" i="5"/>
  <c r="P1571" i="5"/>
  <c r="BI1569" i="5"/>
  <c r="BH1569" i="5"/>
  <c r="BG1569" i="5"/>
  <c r="BF1569" i="5"/>
  <c r="T1569" i="5"/>
  <c r="R1569" i="5"/>
  <c r="P1569" i="5"/>
  <c r="BI1562" i="5"/>
  <c r="BH1562" i="5"/>
  <c r="BG1562" i="5"/>
  <c r="BF1562" i="5"/>
  <c r="T1562" i="5"/>
  <c r="R1562" i="5"/>
  <c r="P1562" i="5"/>
  <c r="BI1560" i="5"/>
  <c r="BH1560" i="5"/>
  <c r="BG1560" i="5"/>
  <c r="BF1560" i="5"/>
  <c r="T1560" i="5"/>
  <c r="R1560" i="5"/>
  <c r="P1560" i="5"/>
  <c r="BI1555" i="5"/>
  <c r="BH1555" i="5"/>
  <c r="BG1555" i="5"/>
  <c r="BF1555" i="5"/>
  <c r="T1555" i="5"/>
  <c r="R1555" i="5"/>
  <c r="P1555" i="5"/>
  <c r="BI1553" i="5"/>
  <c r="BH1553" i="5"/>
  <c r="BG1553" i="5"/>
  <c r="BF1553" i="5"/>
  <c r="T1553" i="5"/>
  <c r="R1553" i="5"/>
  <c r="P1553" i="5"/>
  <c r="BI1549" i="5"/>
  <c r="BH1549" i="5"/>
  <c r="BG1549" i="5"/>
  <c r="BF1549" i="5"/>
  <c r="T1549" i="5"/>
  <c r="R1549" i="5"/>
  <c r="P1549" i="5"/>
  <c r="BI1546" i="5"/>
  <c r="BH1546" i="5"/>
  <c r="BG1546" i="5"/>
  <c r="BF1546" i="5"/>
  <c r="T1546" i="5"/>
  <c r="R1546" i="5"/>
  <c r="P1546" i="5"/>
  <c r="BI1542" i="5"/>
  <c r="BH1542" i="5"/>
  <c r="BG1542" i="5"/>
  <c r="BF1542" i="5"/>
  <c r="T1542" i="5"/>
  <c r="R1542" i="5"/>
  <c r="P1542" i="5"/>
  <c r="BI1538" i="5"/>
  <c r="BH1538" i="5"/>
  <c r="BG1538" i="5"/>
  <c r="BF1538" i="5"/>
  <c r="T1538" i="5"/>
  <c r="R1538" i="5"/>
  <c r="P1538" i="5"/>
  <c r="BI1534" i="5"/>
  <c r="BH1534" i="5"/>
  <c r="BG1534" i="5"/>
  <c r="BF1534" i="5"/>
  <c r="T1534" i="5"/>
  <c r="R1534" i="5"/>
  <c r="P1534" i="5"/>
  <c r="BI1530" i="5"/>
  <c r="BH1530" i="5"/>
  <c r="BG1530" i="5"/>
  <c r="BF1530" i="5"/>
  <c r="T1530" i="5"/>
  <c r="R1530" i="5"/>
  <c r="P1530" i="5"/>
  <c r="BI1526" i="5"/>
  <c r="BH1526" i="5"/>
  <c r="BG1526" i="5"/>
  <c r="BF1526" i="5"/>
  <c r="T1526" i="5"/>
  <c r="R1526" i="5"/>
  <c r="P1526" i="5"/>
  <c r="BI1522" i="5"/>
  <c r="BH1522" i="5"/>
  <c r="BG1522" i="5"/>
  <c r="BF1522" i="5"/>
  <c r="T1522" i="5"/>
  <c r="R1522" i="5"/>
  <c r="P1522" i="5"/>
  <c r="BI1518" i="5"/>
  <c r="BH1518" i="5"/>
  <c r="BG1518" i="5"/>
  <c r="BF1518" i="5"/>
  <c r="T1518" i="5"/>
  <c r="R1518" i="5"/>
  <c r="P1518" i="5"/>
  <c r="BI1514" i="5"/>
  <c r="BH1514" i="5"/>
  <c r="BG1514" i="5"/>
  <c r="BF1514" i="5"/>
  <c r="T1514" i="5"/>
  <c r="R1514" i="5"/>
  <c r="P1514" i="5"/>
  <c r="BI1510" i="5"/>
  <c r="BH1510" i="5"/>
  <c r="BG1510" i="5"/>
  <c r="BF1510" i="5"/>
  <c r="T1510" i="5"/>
  <c r="R1510" i="5"/>
  <c r="P1510" i="5"/>
  <c r="BI1506" i="5"/>
  <c r="BH1506" i="5"/>
  <c r="BG1506" i="5"/>
  <c r="BF1506" i="5"/>
  <c r="T1506" i="5"/>
  <c r="R1506" i="5"/>
  <c r="P1506" i="5"/>
  <c r="BI1502" i="5"/>
  <c r="BH1502" i="5"/>
  <c r="BG1502" i="5"/>
  <c r="BF1502" i="5"/>
  <c r="T1502" i="5"/>
  <c r="R1502" i="5"/>
  <c r="P1502" i="5"/>
  <c r="BI1498" i="5"/>
  <c r="BH1498" i="5"/>
  <c r="BG1498" i="5"/>
  <c r="BF1498" i="5"/>
  <c r="T1498" i="5"/>
  <c r="R1498" i="5"/>
  <c r="P1498" i="5"/>
  <c r="BI1494" i="5"/>
  <c r="BH1494" i="5"/>
  <c r="BG1494" i="5"/>
  <c r="BF1494" i="5"/>
  <c r="T1494" i="5"/>
  <c r="R1494" i="5"/>
  <c r="P1494" i="5"/>
  <c r="BI1491" i="5"/>
  <c r="BH1491" i="5"/>
  <c r="BG1491" i="5"/>
  <c r="BF1491" i="5"/>
  <c r="T1491" i="5"/>
  <c r="R1491" i="5"/>
  <c r="P1491" i="5"/>
  <c r="BI1488" i="5"/>
  <c r="BH1488" i="5"/>
  <c r="BG1488" i="5"/>
  <c r="BF1488" i="5"/>
  <c r="T1488" i="5"/>
  <c r="R1488" i="5"/>
  <c r="P1488" i="5"/>
  <c r="BI1485" i="5"/>
  <c r="BH1485" i="5"/>
  <c r="BG1485" i="5"/>
  <c r="BF1485" i="5"/>
  <c r="T1485" i="5"/>
  <c r="R1485" i="5"/>
  <c r="P1485" i="5"/>
  <c r="BI1482" i="5"/>
  <c r="BH1482" i="5"/>
  <c r="BG1482" i="5"/>
  <c r="BF1482" i="5"/>
  <c r="T1482" i="5"/>
  <c r="R1482" i="5"/>
  <c r="P1482" i="5"/>
  <c r="BI1479" i="5"/>
  <c r="BH1479" i="5"/>
  <c r="BG1479" i="5"/>
  <c r="BF1479" i="5"/>
  <c r="T1479" i="5"/>
  <c r="R1479" i="5"/>
  <c r="P1479" i="5"/>
  <c r="BI1476" i="5"/>
  <c r="BH1476" i="5"/>
  <c r="BG1476" i="5"/>
  <c r="BF1476" i="5"/>
  <c r="T1476" i="5"/>
  <c r="R1476" i="5"/>
  <c r="P1476" i="5"/>
  <c r="BI1473" i="5"/>
  <c r="BH1473" i="5"/>
  <c r="BG1473" i="5"/>
  <c r="BF1473" i="5"/>
  <c r="T1473" i="5"/>
  <c r="R1473" i="5"/>
  <c r="P1473" i="5"/>
  <c r="BI1470" i="5"/>
  <c r="BH1470" i="5"/>
  <c r="BG1470" i="5"/>
  <c r="BF1470" i="5"/>
  <c r="T1470" i="5"/>
  <c r="R1470" i="5"/>
  <c r="P1470" i="5"/>
  <c r="BI1468" i="5"/>
  <c r="BH1468" i="5"/>
  <c r="BG1468" i="5"/>
  <c r="BF1468" i="5"/>
  <c r="T1468" i="5"/>
  <c r="R1468" i="5"/>
  <c r="P1468" i="5"/>
  <c r="BI1463" i="5"/>
  <c r="BH1463" i="5"/>
  <c r="BG1463" i="5"/>
  <c r="BF1463" i="5"/>
  <c r="T1463" i="5"/>
  <c r="R1463" i="5"/>
  <c r="P1463" i="5"/>
  <c r="BI1458" i="5"/>
  <c r="BH1458" i="5"/>
  <c r="BG1458" i="5"/>
  <c r="BF1458" i="5"/>
  <c r="T1458" i="5"/>
  <c r="R1458" i="5"/>
  <c r="P1458" i="5"/>
  <c r="BI1448" i="5"/>
  <c r="BH1448" i="5"/>
  <c r="BG1448" i="5"/>
  <c r="BF1448" i="5"/>
  <c r="T1448" i="5"/>
  <c r="R1448" i="5"/>
  <c r="P1448" i="5"/>
  <c r="BI1443" i="5"/>
  <c r="BH1443" i="5"/>
  <c r="BG1443" i="5"/>
  <c r="BF1443" i="5"/>
  <c r="T1443" i="5"/>
  <c r="R1443" i="5"/>
  <c r="P1443" i="5"/>
  <c r="BI1441" i="5"/>
  <c r="BH1441" i="5"/>
  <c r="BG1441" i="5"/>
  <c r="BF1441" i="5"/>
  <c r="T1441" i="5"/>
  <c r="R1441" i="5"/>
  <c r="P1441" i="5"/>
  <c r="BI1437" i="5"/>
  <c r="BH1437" i="5"/>
  <c r="BG1437" i="5"/>
  <c r="BF1437" i="5"/>
  <c r="T1437" i="5"/>
  <c r="R1437" i="5"/>
  <c r="P1437" i="5"/>
  <c r="BI1432" i="5"/>
  <c r="BH1432" i="5"/>
  <c r="BG1432" i="5"/>
  <c r="BF1432" i="5"/>
  <c r="T1432" i="5"/>
  <c r="R1432" i="5"/>
  <c r="P1432" i="5"/>
  <c r="BI1429" i="5"/>
  <c r="BH1429" i="5"/>
  <c r="BG1429" i="5"/>
  <c r="BF1429" i="5"/>
  <c r="T1429" i="5"/>
  <c r="R1429" i="5"/>
  <c r="P1429" i="5"/>
  <c r="BI1423" i="5"/>
  <c r="BH1423" i="5"/>
  <c r="BG1423" i="5"/>
  <c r="BF1423" i="5"/>
  <c r="T1423" i="5"/>
  <c r="R1423" i="5"/>
  <c r="P1423" i="5"/>
  <c r="BI1418" i="5"/>
  <c r="BH1418" i="5"/>
  <c r="BG1418" i="5"/>
  <c r="BF1418" i="5"/>
  <c r="T1418" i="5"/>
  <c r="R1418" i="5"/>
  <c r="P1418" i="5"/>
  <c r="BI1416" i="5"/>
  <c r="BH1416" i="5"/>
  <c r="BG1416" i="5"/>
  <c r="BF1416" i="5"/>
  <c r="T1416" i="5"/>
  <c r="R1416" i="5"/>
  <c r="P1416" i="5"/>
  <c r="BI1411" i="5"/>
  <c r="BH1411" i="5"/>
  <c r="BG1411" i="5"/>
  <c r="BF1411" i="5"/>
  <c r="T1411" i="5"/>
  <c r="R1411" i="5"/>
  <c r="P1411" i="5"/>
  <c r="BI1409" i="5"/>
  <c r="BH1409" i="5"/>
  <c r="BG1409" i="5"/>
  <c r="BF1409" i="5"/>
  <c r="T1409" i="5"/>
  <c r="R1409" i="5"/>
  <c r="P1409" i="5"/>
  <c r="BI1406" i="5"/>
  <c r="BH1406" i="5"/>
  <c r="BG1406" i="5"/>
  <c r="BF1406" i="5"/>
  <c r="T1406" i="5"/>
  <c r="R1406" i="5"/>
  <c r="P1406" i="5"/>
  <c r="BI1401" i="5"/>
  <c r="BH1401" i="5"/>
  <c r="BG1401" i="5"/>
  <c r="BF1401" i="5"/>
  <c r="T1401" i="5"/>
  <c r="R1401" i="5"/>
  <c r="P1401" i="5"/>
  <c r="BI1395" i="5"/>
  <c r="BH1395" i="5"/>
  <c r="BG1395" i="5"/>
  <c r="BF1395" i="5"/>
  <c r="T1395" i="5"/>
  <c r="R1395" i="5"/>
  <c r="P1395" i="5"/>
  <c r="BI1386" i="5"/>
  <c r="BH1386" i="5"/>
  <c r="BG1386" i="5"/>
  <c r="BF1386" i="5"/>
  <c r="T1386" i="5"/>
  <c r="R1386" i="5"/>
  <c r="P1386" i="5"/>
  <c r="BI1382" i="5"/>
  <c r="BH1382" i="5"/>
  <c r="BG1382" i="5"/>
  <c r="BF1382" i="5"/>
  <c r="T1382" i="5"/>
  <c r="R1382" i="5"/>
  <c r="P1382" i="5"/>
  <c r="BI1374" i="5"/>
  <c r="BH1374" i="5"/>
  <c r="BG1374" i="5"/>
  <c r="BF1374" i="5"/>
  <c r="T1374" i="5"/>
  <c r="R1374" i="5"/>
  <c r="P1374" i="5"/>
  <c r="BI1370" i="5"/>
  <c r="BH1370" i="5"/>
  <c r="BG1370" i="5"/>
  <c r="BF1370" i="5"/>
  <c r="T1370" i="5"/>
  <c r="R1370" i="5"/>
  <c r="P1370" i="5"/>
  <c r="BI1362" i="5"/>
  <c r="BH1362" i="5"/>
  <c r="BG1362" i="5"/>
  <c r="BF1362" i="5"/>
  <c r="T1362" i="5"/>
  <c r="R1362" i="5"/>
  <c r="P1362" i="5"/>
  <c r="BI1333" i="5"/>
  <c r="BH1333" i="5"/>
  <c r="BG1333" i="5"/>
  <c r="BF1333" i="5"/>
  <c r="T1333" i="5"/>
  <c r="R1333" i="5"/>
  <c r="P1333" i="5"/>
  <c r="BI1328" i="5"/>
  <c r="BH1328" i="5"/>
  <c r="BG1328" i="5"/>
  <c r="BF1328" i="5"/>
  <c r="T1328" i="5"/>
  <c r="R1328" i="5"/>
  <c r="P1328" i="5"/>
  <c r="BI1323" i="5"/>
  <c r="BH1323" i="5"/>
  <c r="BG1323" i="5"/>
  <c r="BF1323" i="5"/>
  <c r="T1323" i="5"/>
  <c r="R1323" i="5"/>
  <c r="P1323" i="5"/>
  <c r="BI1318" i="5"/>
  <c r="BH1318" i="5"/>
  <c r="BG1318" i="5"/>
  <c r="BF1318" i="5"/>
  <c r="T1318" i="5"/>
  <c r="R1318" i="5"/>
  <c r="P1318" i="5"/>
  <c r="BI1316" i="5"/>
  <c r="BH1316" i="5"/>
  <c r="BG1316" i="5"/>
  <c r="BF1316" i="5"/>
  <c r="T1316" i="5"/>
  <c r="R1316" i="5"/>
  <c r="P1316" i="5"/>
  <c r="BI1311" i="5"/>
  <c r="BH1311" i="5"/>
  <c r="BG1311" i="5"/>
  <c r="BF1311" i="5"/>
  <c r="T1311" i="5"/>
  <c r="R1311" i="5"/>
  <c r="P1311" i="5"/>
  <c r="BI1309" i="5"/>
  <c r="BH1309" i="5"/>
  <c r="BG1309" i="5"/>
  <c r="BF1309" i="5"/>
  <c r="T1309" i="5"/>
  <c r="R1309" i="5"/>
  <c r="P1309" i="5"/>
  <c r="BI1297" i="5"/>
  <c r="BH1297" i="5"/>
  <c r="BG1297" i="5"/>
  <c r="BF1297" i="5"/>
  <c r="T1297" i="5"/>
  <c r="R1297" i="5"/>
  <c r="P1297" i="5"/>
  <c r="BI1285" i="5"/>
  <c r="BH1285" i="5"/>
  <c r="BG1285" i="5"/>
  <c r="BF1285" i="5"/>
  <c r="T1285" i="5"/>
  <c r="R1285" i="5"/>
  <c r="P1285" i="5"/>
  <c r="BI1274" i="5"/>
  <c r="BH1274" i="5"/>
  <c r="BG1274" i="5"/>
  <c r="BF1274" i="5"/>
  <c r="T1274" i="5"/>
  <c r="R1274" i="5"/>
  <c r="P1274" i="5"/>
  <c r="BI1270" i="5"/>
  <c r="BH1270" i="5"/>
  <c r="BG1270" i="5"/>
  <c r="BF1270" i="5"/>
  <c r="T1270" i="5"/>
  <c r="R1270" i="5"/>
  <c r="P1270" i="5"/>
  <c r="BI1266" i="5"/>
  <c r="BH1266" i="5"/>
  <c r="BG1266" i="5"/>
  <c r="BF1266" i="5"/>
  <c r="T1266" i="5"/>
  <c r="R1266" i="5"/>
  <c r="P1266" i="5"/>
  <c r="BI1262" i="5"/>
  <c r="BH1262" i="5"/>
  <c r="BG1262" i="5"/>
  <c r="BF1262" i="5"/>
  <c r="T1262" i="5"/>
  <c r="R1262" i="5"/>
  <c r="P1262" i="5"/>
  <c r="BI1258" i="5"/>
  <c r="BH1258" i="5"/>
  <c r="BG1258" i="5"/>
  <c r="BF1258" i="5"/>
  <c r="T1258" i="5"/>
  <c r="R1258" i="5"/>
  <c r="P1258" i="5"/>
  <c r="BI1254" i="5"/>
  <c r="BH1254" i="5"/>
  <c r="BG1254" i="5"/>
  <c r="BF1254" i="5"/>
  <c r="T1254" i="5"/>
  <c r="R1254" i="5"/>
  <c r="P1254" i="5"/>
  <c r="BI1250" i="5"/>
  <c r="BH1250" i="5"/>
  <c r="BG1250" i="5"/>
  <c r="BF1250" i="5"/>
  <c r="T1250" i="5"/>
  <c r="R1250" i="5"/>
  <c r="P1250" i="5"/>
  <c r="BI1246" i="5"/>
  <c r="BH1246" i="5"/>
  <c r="BG1246" i="5"/>
  <c r="BF1246" i="5"/>
  <c r="T1246" i="5"/>
  <c r="R1246" i="5"/>
  <c r="P1246" i="5"/>
  <c r="BI1244" i="5"/>
  <c r="BH1244" i="5"/>
  <c r="BG1244" i="5"/>
  <c r="BF1244" i="5"/>
  <c r="T1244" i="5"/>
  <c r="R1244" i="5"/>
  <c r="P1244" i="5"/>
  <c r="BI1240" i="5"/>
  <c r="BH1240" i="5"/>
  <c r="BG1240" i="5"/>
  <c r="BF1240" i="5"/>
  <c r="T1240" i="5"/>
  <c r="R1240" i="5"/>
  <c r="P1240" i="5"/>
  <c r="BI1222" i="5"/>
  <c r="BH1222" i="5"/>
  <c r="BG1222" i="5"/>
  <c r="BF1222" i="5"/>
  <c r="T1222" i="5"/>
  <c r="R1222" i="5"/>
  <c r="P1222" i="5"/>
  <c r="BI1218" i="5"/>
  <c r="BH1218" i="5"/>
  <c r="BG1218" i="5"/>
  <c r="BF1218" i="5"/>
  <c r="T1218" i="5"/>
  <c r="R1218" i="5"/>
  <c r="P1218" i="5"/>
  <c r="BI1200" i="5"/>
  <c r="BH1200" i="5"/>
  <c r="BG1200" i="5"/>
  <c r="BF1200" i="5"/>
  <c r="T1200" i="5"/>
  <c r="R1200" i="5"/>
  <c r="P1200" i="5"/>
  <c r="BI1196" i="5"/>
  <c r="BH1196" i="5"/>
  <c r="BG1196" i="5"/>
  <c r="BF1196" i="5"/>
  <c r="T1196" i="5"/>
  <c r="R1196" i="5"/>
  <c r="P1196" i="5"/>
  <c r="BI1178" i="5"/>
  <c r="BH1178" i="5"/>
  <c r="BG1178" i="5"/>
  <c r="BF1178" i="5"/>
  <c r="T1178" i="5"/>
  <c r="R1178" i="5"/>
  <c r="P1178" i="5"/>
  <c r="BI1159" i="5"/>
  <c r="BH1159" i="5"/>
  <c r="BG1159" i="5"/>
  <c r="BF1159" i="5"/>
  <c r="T1159" i="5"/>
  <c r="R1159" i="5"/>
  <c r="P1159" i="5"/>
  <c r="BI1139" i="5"/>
  <c r="BH1139" i="5"/>
  <c r="BG1139" i="5"/>
  <c r="BF1139" i="5"/>
  <c r="T1139" i="5"/>
  <c r="R1139" i="5"/>
  <c r="P1139" i="5"/>
  <c r="BI1126" i="5"/>
  <c r="BH1126" i="5"/>
  <c r="BG1126" i="5"/>
  <c r="BF1126" i="5"/>
  <c r="T1126" i="5"/>
  <c r="R1126" i="5"/>
  <c r="P1126" i="5"/>
  <c r="BI1123" i="5"/>
  <c r="BH1123" i="5"/>
  <c r="BG1123" i="5"/>
  <c r="BF1123" i="5"/>
  <c r="T1123" i="5"/>
  <c r="R1123" i="5"/>
  <c r="P1123" i="5"/>
  <c r="BI1119" i="5"/>
  <c r="BH1119" i="5"/>
  <c r="BG1119" i="5"/>
  <c r="BF1119" i="5"/>
  <c r="T1119" i="5"/>
  <c r="R1119" i="5"/>
  <c r="P1119" i="5"/>
  <c r="BI1117" i="5"/>
  <c r="BH1117" i="5"/>
  <c r="BG1117" i="5"/>
  <c r="BF1117" i="5"/>
  <c r="T1117" i="5"/>
  <c r="R1117" i="5"/>
  <c r="P1117" i="5"/>
  <c r="BI1114" i="5"/>
  <c r="BH1114" i="5"/>
  <c r="BG1114" i="5"/>
  <c r="BF1114" i="5"/>
  <c r="T1114" i="5"/>
  <c r="R1114" i="5"/>
  <c r="P1114" i="5"/>
  <c r="BI1110" i="5"/>
  <c r="BH1110" i="5"/>
  <c r="BG1110" i="5"/>
  <c r="BF1110" i="5"/>
  <c r="T1110" i="5"/>
  <c r="R1110" i="5"/>
  <c r="P1110" i="5"/>
  <c r="BI1106" i="5"/>
  <c r="BH1106" i="5"/>
  <c r="BG1106" i="5"/>
  <c r="BF1106" i="5"/>
  <c r="T1106" i="5"/>
  <c r="R1106" i="5"/>
  <c r="P1106" i="5"/>
  <c r="BI1102" i="5"/>
  <c r="BH1102" i="5"/>
  <c r="BG1102" i="5"/>
  <c r="BF1102" i="5"/>
  <c r="T1102" i="5"/>
  <c r="R1102" i="5"/>
  <c r="P1102" i="5"/>
  <c r="BI1098" i="5"/>
  <c r="BH1098" i="5"/>
  <c r="BG1098" i="5"/>
  <c r="BF1098" i="5"/>
  <c r="T1098" i="5"/>
  <c r="R1098" i="5"/>
  <c r="P1098" i="5"/>
  <c r="BI1094" i="5"/>
  <c r="BH1094" i="5"/>
  <c r="BG1094" i="5"/>
  <c r="BF1094" i="5"/>
  <c r="T1094" i="5"/>
  <c r="R1094" i="5"/>
  <c r="P1094" i="5"/>
  <c r="BI1091" i="5"/>
  <c r="BH1091" i="5"/>
  <c r="BG1091" i="5"/>
  <c r="BF1091" i="5"/>
  <c r="T1091" i="5"/>
  <c r="R1091" i="5"/>
  <c r="P1091" i="5"/>
  <c r="BI1086" i="5"/>
  <c r="BH1086" i="5"/>
  <c r="BG1086" i="5"/>
  <c r="BF1086" i="5"/>
  <c r="T1086" i="5"/>
  <c r="R1086" i="5"/>
  <c r="P1086" i="5"/>
  <c r="BI1084" i="5"/>
  <c r="BH1084" i="5"/>
  <c r="BG1084" i="5"/>
  <c r="BF1084" i="5"/>
  <c r="T1084" i="5"/>
  <c r="R1084" i="5"/>
  <c r="P1084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72" i="5"/>
  <c r="BH1072" i="5"/>
  <c r="BG1072" i="5"/>
  <c r="BF1072" i="5"/>
  <c r="T1072" i="5"/>
  <c r="R1072" i="5"/>
  <c r="P1072" i="5"/>
  <c r="BI1070" i="5"/>
  <c r="BH1070" i="5"/>
  <c r="BG1070" i="5"/>
  <c r="BF1070" i="5"/>
  <c r="T1070" i="5"/>
  <c r="R1070" i="5"/>
  <c r="P1070" i="5"/>
  <c r="BI1065" i="5"/>
  <c r="BH1065" i="5"/>
  <c r="BG1065" i="5"/>
  <c r="BF1065" i="5"/>
  <c r="T1065" i="5"/>
  <c r="R1065" i="5"/>
  <c r="P1065" i="5"/>
  <c r="BI1060" i="5"/>
  <c r="BH1060" i="5"/>
  <c r="BG1060" i="5"/>
  <c r="BF1060" i="5"/>
  <c r="T1060" i="5"/>
  <c r="R1060" i="5"/>
  <c r="P1060" i="5"/>
  <c r="BI1055" i="5"/>
  <c r="BH1055" i="5"/>
  <c r="BG1055" i="5"/>
  <c r="BF1055" i="5"/>
  <c r="T1055" i="5"/>
  <c r="R1055" i="5"/>
  <c r="P1055" i="5"/>
  <c r="BI1048" i="5"/>
  <c r="BH1048" i="5"/>
  <c r="BG1048" i="5"/>
  <c r="BF1048" i="5"/>
  <c r="T1048" i="5"/>
  <c r="R1048" i="5"/>
  <c r="P1048" i="5"/>
  <c r="BI1046" i="5"/>
  <c r="BH1046" i="5"/>
  <c r="BG1046" i="5"/>
  <c r="BF1046" i="5"/>
  <c r="T1046" i="5"/>
  <c r="R1046" i="5"/>
  <c r="P1046" i="5"/>
  <c r="BI1040" i="5"/>
  <c r="BH1040" i="5"/>
  <c r="BG1040" i="5"/>
  <c r="BF1040" i="5"/>
  <c r="T1040" i="5"/>
  <c r="R1040" i="5"/>
  <c r="P1040" i="5"/>
  <c r="BI1032" i="5"/>
  <c r="BH1032" i="5"/>
  <c r="BG1032" i="5"/>
  <c r="BF1032" i="5"/>
  <c r="T1032" i="5"/>
  <c r="R1032" i="5"/>
  <c r="P1032" i="5"/>
  <c r="BI1023" i="5"/>
  <c r="BH1023" i="5"/>
  <c r="BG1023" i="5"/>
  <c r="BF1023" i="5"/>
  <c r="T1023" i="5"/>
  <c r="R1023" i="5"/>
  <c r="P1023" i="5"/>
  <c r="BI1021" i="5"/>
  <c r="BH1021" i="5"/>
  <c r="BG1021" i="5"/>
  <c r="BF1021" i="5"/>
  <c r="T1021" i="5"/>
  <c r="R1021" i="5"/>
  <c r="P1021" i="5"/>
  <c r="BI1018" i="5"/>
  <c r="BH1018" i="5"/>
  <c r="BG1018" i="5"/>
  <c r="BF1018" i="5"/>
  <c r="T1018" i="5"/>
  <c r="R1018" i="5"/>
  <c r="P1018" i="5"/>
  <c r="BI1014" i="5"/>
  <c r="BH1014" i="5"/>
  <c r="BG1014" i="5"/>
  <c r="BF1014" i="5"/>
  <c r="T1014" i="5"/>
  <c r="R1014" i="5"/>
  <c r="P1014" i="5"/>
  <c r="BI1005" i="5"/>
  <c r="BH1005" i="5"/>
  <c r="BG1005" i="5"/>
  <c r="BF1005" i="5"/>
  <c r="T1005" i="5"/>
  <c r="R1005" i="5"/>
  <c r="P1005" i="5"/>
  <c r="BI1003" i="5"/>
  <c r="BH1003" i="5"/>
  <c r="BG1003" i="5"/>
  <c r="BF1003" i="5"/>
  <c r="T1003" i="5"/>
  <c r="R1003" i="5"/>
  <c r="P1003" i="5"/>
  <c r="BI994" i="5"/>
  <c r="BH994" i="5"/>
  <c r="BG994" i="5"/>
  <c r="BF994" i="5"/>
  <c r="T994" i="5"/>
  <c r="R994" i="5"/>
  <c r="P994" i="5"/>
  <c r="BI990" i="5"/>
  <c r="BH990" i="5"/>
  <c r="BG990" i="5"/>
  <c r="BF990" i="5"/>
  <c r="T990" i="5"/>
  <c r="R990" i="5"/>
  <c r="P990" i="5"/>
  <c r="BI982" i="5"/>
  <c r="BH982" i="5"/>
  <c r="BG982" i="5"/>
  <c r="BF982" i="5"/>
  <c r="T982" i="5"/>
  <c r="R982" i="5"/>
  <c r="P982" i="5"/>
  <c r="BI977" i="5"/>
  <c r="BH977" i="5"/>
  <c r="BG977" i="5"/>
  <c r="BF977" i="5"/>
  <c r="T977" i="5"/>
  <c r="R977" i="5"/>
  <c r="P977" i="5"/>
  <c r="BI973" i="5"/>
  <c r="BH973" i="5"/>
  <c r="BG973" i="5"/>
  <c r="BF973" i="5"/>
  <c r="T973" i="5"/>
  <c r="R973" i="5"/>
  <c r="P973" i="5"/>
  <c r="BI968" i="5"/>
  <c r="BH968" i="5"/>
  <c r="BG968" i="5"/>
  <c r="BF968" i="5"/>
  <c r="T968" i="5"/>
  <c r="R968" i="5"/>
  <c r="P968" i="5"/>
  <c r="BI963" i="5"/>
  <c r="BH963" i="5"/>
  <c r="BG963" i="5"/>
  <c r="BF963" i="5"/>
  <c r="T963" i="5"/>
  <c r="R963" i="5"/>
  <c r="P963" i="5"/>
  <c r="BI958" i="5"/>
  <c r="BH958" i="5"/>
  <c r="BG958" i="5"/>
  <c r="BF958" i="5"/>
  <c r="T958" i="5"/>
  <c r="R958" i="5"/>
  <c r="P958" i="5"/>
  <c r="BI952" i="5"/>
  <c r="BH952" i="5"/>
  <c r="BG952" i="5"/>
  <c r="BF952" i="5"/>
  <c r="T952" i="5"/>
  <c r="R952" i="5"/>
  <c r="P952" i="5"/>
  <c r="BI950" i="5"/>
  <c r="BH950" i="5"/>
  <c r="BG950" i="5"/>
  <c r="BF950" i="5"/>
  <c r="T950" i="5"/>
  <c r="R950" i="5"/>
  <c r="P950" i="5"/>
  <c r="BI942" i="5"/>
  <c r="BH942" i="5"/>
  <c r="BG942" i="5"/>
  <c r="BF942" i="5"/>
  <c r="T942" i="5"/>
  <c r="R942" i="5"/>
  <c r="P942" i="5"/>
  <c r="BI940" i="5"/>
  <c r="BH940" i="5"/>
  <c r="BG940" i="5"/>
  <c r="BF940" i="5"/>
  <c r="T940" i="5"/>
  <c r="R940" i="5"/>
  <c r="P940" i="5"/>
  <c r="BI934" i="5"/>
  <c r="BH934" i="5"/>
  <c r="BG934" i="5"/>
  <c r="BF934" i="5"/>
  <c r="T934" i="5"/>
  <c r="R934" i="5"/>
  <c r="P934" i="5"/>
  <c r="BI932" i="5"/>
  <c r="BH932" i="5"/>
  <c r="BG932" i="5"/>
  <c r="BF932" i="5"/>
  <c r="T932" i="5"/>
  <c r="R932" i="5"/>
  <c r="P932" i="5"/>
  <c r="BI929" i="5"/>
  <c r="BH929" i="5"/>
  <c r="BG929" i="5"/>
  <c r="BF929" i="5"/>
  <c r="T929" i="5"/>
  <c r="R929" i="5"/>
  <c r="P929" i="5"/>
  <c r="BI927" i="5"/>
  <c r="BH927" i="5"/>
  <c r="BG927" i="5"/>
  <c r="BF927" i="5"/>
  <c r="T927" i="5"/>
  <c r="R927" i="5"/>
  <c r="P927" i="5"/>
  <c r="BI919" i="5"/>
  <c r="BH919" i="5"/>
  <c r="BG919" i="5"/>
  <c r="BF919" i="5"/>
  <c r="T919" i="5"/>
  <c r="R919" i="5"/>
  <c r="P919" i="5"/>
  <c r="BI917" i="5"/>
  <c r="BH917" i="5"/>
  <c r="BG917" i="5"/>
  <c r="BF917" i="5"/>
  <c r="T917" i="5"/>
  <c r="R917" i="5"/>
  <c r="P917" i="5"/>
  <c r="BI911" i="5"/>
  <c r="BH911" i="5"/>
  <c r="BG911" i="5"/>
  <c r="BF911" i="5"/>
  <c r="T911" i="5"/>
  <c r="R911" i="5"/>
  <c r="P911" i="5"/>
  <c r="BI909" i="5"/>
  <c r="BH909" i="5"/>
  <c r="BG909" i="5"/>
  <c r="BF909" i="5"/>
  <c r="T909" i="5"/>
  <c r="R909" i="5"/>
  <c r="P909" i="5"/>
  <c r="BI906" i="5"/>
  <c r="BH906" i="5"/>
  <c r="BG906" i="5"/>
  <c r="BF906" i="5"/>
  <c r="T906" i="5"/>
  <c r="R906" i="5"/>
  <c r="P906" i="5"/>
  <c r="BI904" i="5"/>
  <c r="BH904" i="5"/>
  <c r="BG904" i="5"/>
  <c r="BF904" i="5"/>
  <c r="T904" i="5"/>
  <c r="R904" i="5"/>
  <c r="P904" i="5"/>
  <c r="BI893" i="5"/>
  <c r="BH893" i="5"/>
  <c r="BG893" i="5"/>
  <c r="BF893" i="5"/>
  <c r="T893" i="5"/>
  <c r="R893" i="5"/>
  <c r="P893" i="5"/>
  <c r="BI891" i="5"/>
  <c r="BH891" i="5"/>
  <c r="BG891" i="5"/>
  <c r="BF891" i="5"/>
  <c r="T891" i="5"/>
  <c r="R891" i="5"/>
  <c r="P891" i="5"/>
  <c r="BI885" i="5"/>
  <c r="BH885" i="5"/>
  <c r="BG885" i="5"/>
  <c r="BF885" i="5"/>
  <c r="T885" i="5"/>
  <c r="R885" i="5"/>
  <c r="P885" i="5"/>
  <c r="BI883" i="5"/>
  <c r="BH883" i="5"/>
  <c r="BG883" i="5"/>
  <c r="BF883" i="5"/>
  <c r="T883" i="5"/>
  <c r="R883" i="5"/>
  <c r="P883" i="5"/>
  <c r="BI872" i="5"/>
  <c r="BH872" i="5"/>
  <c r="BG872" i="5"/>
  <c r="BF872" i="5"/>
  <c r="T872" i="5"/>
  <c r="R872" i="5"/>
  <c r="P872" i="5"/>
  <c r="BI870" i="5"/>
  <c r="BH870" i="5"/>
  <c r="BG870" i="5"/>
  <c r="BF870" i="5"/>
  <c r="T870" i="5"/>
  <c r="R870" i="5"/>
  <c r="P870" i="5"/>
  <c r="BI865" i="5"/>
  <c r="BH865" i="5"/>
  <c r="BG865" i="5"/>
  <c r="BF865" i="5"/>
  <c r="T865" i="5"/>
  <c r="R865" i="5"/>
  <c r="P865" i="5"/>
  <c r="BI863" i="5"/>
  <c r="BH863" i="5"/>
  <c r="BG863" i="5"/>
  <c r="BF863" i="5"/>
  <c r="T863" i="5"/>
  <c r="R863" i="5"/>
  <c r="P863" i="5"/>
  <c r="BI859" i="5"/>
  <c r="BH859" i="5"/>
  <c r="BG859" i="5"/>
  <c r="BF859" i="5"/>
  <c r="T859" i="5"/>
  <c r="T858" i="5" s="1"/>
  <c r="R859" i="5"/>
  <c r="R858" i="5"/>
  <c r="P859" i="5"/>
  <c r="P858" i="5"/>
  <c r="BI856" i="5"/>
  <c r="BH856" i="5"/>
  <c r="BG856" i="5"/>
  <c r="BF856" i="5"/>
  <c r="T856" i="5"/>
  <c r="R856" i="5"/>
  <c r="P856" i="5"/>
  <c r="BI848" i="5"/>
  <c r="BH848" i="5"/>
  <c r="BG848" i="5"/>
  <c r="BF848" i="5"/>
  <c r="T848" i="5"/>
  <c r="R848" i="5"/>
  <c r="P848" i="5"/>
  <c r="BI847" i="5"/>
  <c r="BH847" i="5"/>
  <c r="BG847" i="5"/>
  <c r="BF847" i="5"/>
  <c r="T847" i="5"/>
  <c r="R847" i="5"/>
  <c r="P847" i="5"/>
  <c r="BI846" i="5"/>
  <c r="BH846" i="5"/>
  <c r="BG846" i="5"/>
  <c r="BF846" i="5"/>
  <c r="T846" i="5"/>
  <c r="R846" i="5"/>
  <c r="P846" i="5"/>
  <c r="BI845" i="5"/>
  <c r="BH845" i="5"/>
  <c r="BG845" i="5"/>
  <c r="BF845" i="5"/>
  <c r="T845" i="5"/>
  <c r="R845" i="5"/>
  <c r="P845" i="5"/>
  <c r="BI844" i="5"/>
  <c r="BH844" i="5"/>
  <c r="BG844" i="5"/>
  <c r="BF844" i="5"/>
  <c r="T844" i="5"/>
  <c r="R844" i="5"/>
  <c r="P844" i="5"/>
  <c r="BI843" i="5"/>
  <c r="BH843" i="5"/>
  <c r="BG843" i="5"/>
  <c r="BF843" i="5"/>
  <c r="T843" i="5"/>
  <c r="R843" i="5"/>
  <c r="P843" i="5"/>
  <c r="BI842" i="5"/>
  <c r="BH842" i="5"/>
  <c r="BG842" i="5"/>
  <c r="BF842" i="5"/>
  <c r="T842" i="5"/>
  <c r="R842" i="5"/>
  <c r="P842" i="5"/>
  <c r="BI841" i="5"/>
  <c r="BH841" i="5"/>
  <c r="BG841" i="5"/>
  <c r="BF841" i="5"/>
  <c r="T841" i="5"/>
  <c r="R841" i="5"/>
  <c r="P841" i="5"/>
  <c r="BI840" i="5"/>
  <c r="BH840" i="5"/>
  <c r="BG840" i="5"/>
  <c r="BF840" i="5"/>
  <c r="T840" i="5"/>
  <c r="R840" i="5"/>
  <c r="P840" i="5"/>
  <c r="BI839" i="5"/>
  <c r="BH839" i="5"/>
  <c r="BG839" i="5"/>
  <c r="BF839" i="5"/>
  <c r="T839" i="5"/>
  <c r="R839" i="5"/>
  <c r="P839" i="5"/>
  <c r="BI838" i="5"/>
  <c r="BH838" i="5"/>
  <c r="BG838" i="5"/>
  <c r="BF838" i="5"/>
  <c r="T838" i="5"/>
  <c r="R838" i="5"/>
  <c r="P838" i="5"/>
  <c r="BI837" i="5"/>
  <c r="BH837" i="5"/>
  <c r="BG837" i="5"/>
  <c r="BF837" i="5"/>
  <c r="T837" i="5"/>
  <c r="R837" i="5"/>
  <c r="P837" i="5"/>
  <c r="BI836" i="5"/>
  <c r="BH836" i="5"/>
  <c r="BG836" i="5"/>
  <c r="BF836" i="5"/>
  <c r="T836" i="5"/>
  <c r="R836" i="5"/>
  <c r="P836" i="5"/>
  <c r="BI832" i="5"/>
  <c r="BH832" i="5"/>
  <c r="BG832" i="5"/>
  <c r="BF832" i="5"/>
  <c r="T832" i="5"/>
  <c r="R832" i="5"/>
  <c r="P832" i="5"/>
  <c r="BI827" i="5"/>
  <c r="BH827" i="5"/>
  <c r="BG827" i="5"/>
  <c r="BF827" i="5"/>
  <c r="T827" i="5"/>
  <c r="R827" i="5"/>
  <c r="P827" i="5"/>
  <c r="BI820" i="5"/>
  <c r="BH820" i="5"/>
  <c r="BG820" i="5"/>
  <c r="BF820" i="5"/>
  <c r="T820" i="5"/>
  <c r="R820" i="5"/>
  <c r="P820" i="5"/>
  <c r="BI816" i="5"/>
  <c r="BH816" i="5"/>
  <c r="BG816" i="5"/>
  <c r="BF816" i="5"/>
  <c r="T816" i="5"/>
  <c r="R816" i="5"/>
  <c r="P816" i="5"/>
  <c r="BI809" i="5"/>
  <c r="BH809" i="5"/>
  <c r="BG809" i="5"/>
  <c r="BF809" i="5"/>
  <c r="T809" i="5"/>
  <c r="R809" i="5"/>
  <c r="P809" i="5"/>
  <c r="BI804" i="5"/>
  <c r="BH804" i="5"/>
  <c r="BG804" i="5"/>
  <c r="BF804" i="5"/>
  <c r="T804" i="5"/>
  <c r="R804" i="5"/>
  <c r="P804" i="5"/>
  <c r="BI802" i="5"/>
  <c r="BH802" i="5"/>
  <c r="BG802" i="5"/>
  <c r="BF802" i="5"/>
  <c r="T802" i="5"/>
  <c r="R802" i="5"/>
  <c r="P802" i="5"/>
  <c r="BI796" i="5"/>
  <c r="BH796" i="5"/>
  <c r="BG796" i="5"/>
  <c r="BF796" i="5"/>
  <c r="T796" i="5"/>
  <c r="R796" i="5"/>
  <c r="P796" i="5"/>
  <c r="BI790" i="5"/>
  <c r="BH790" i="5"/>
  <c r="BG790" i="5"/>
  <c r="BF790" i="5"/>
  <c r="T790" i="5"/>
  <c r="R790" i="5"/>
  <c r="P790" i="5"/>
  <c r="BI786" i="5"/>
  <c r="BH786" i="5"/>
  <c r="BG786" i="5"/>
  <c r="BF786" i="5"/>
  <c r="T786" i="5"/>
  <c r="R786" i="5"/>
  <c r="P786" i="5"/>
  <c r="BI782" i="5"/>
  <c r="BH782" i="5"/>
  <c r="BG782" i="5"/>
  <c r="BF782" i="5"/>
  <c r="T782" i="5"/>
  <c r="R782" i="5"/>
  <c r="P782" i="5"/>
  <c r="BI779" i="5"/>
  <c r="BH779" i="5"/>
  <c r="BG779" i="5"/>
  <c r="BF779" i="5"/>
  <c r="T779" i="5"/>
  <c r="R779" i="5"/>
  <c r="P779" i="5"/>
  <c r="BI776" i="5"/>
  <c r="BH776" i="5"/>
  <c r="BG776" i="5"/>
  <c r="BF776" i="5"/>
  <c r="T776" i="5"/>
  <c r="R776" i="5"/>
  <c r="P776" i="5"/>
  <c r="BI773" i="5"/>
  <c r="BH773" i="5"/>
  <c r="BG773" i="5"/>
  <c r="BF773" i="5"/>
  <c r="T773" i="5"/>
  <c r="R773" i="5"/>
  <c r="P773" i="5"/>
  <c r="BI770" i="5"/>
  <c r="BH770" i="5"/>
  <c r="BG770" i="5"/>
  <c r="BF770" i="5"/>
  <c r="T770" i="5"/>
  <c r="R770" i="5"/>
  <c r="P770" i="5"/>
  <c r="BI768" i="5"/>
  <c r="BH768" i="5"/>
  <c r="BG768" i="5"/>
  <c r="BF768" i="5"/>
  <c r="T768" i="5"/>
  <c r="R768" i="5"/>
  <c r="P768" i="5"/>
  <c r="BI765" i="5"/>
  <c r="BH765" i="5"/>
  <c r="BG765" i="5"/>
  <c r="BF765" i="5"/>
  <c r="T765" i="5"/>
  <c r="R765" i="5"/>
  <c r="P765" i="5"/>
  <c r="BI760" i="5"/>
  <c r="BH760" i="5"/>
  <c r="BG760" i="5"/>
  <c r="BF760" i="5"/>
  <c r="T760" i="5"/>
  <c r="R760" i="5"/>
  <c r="P760" i="5"/>
  <c r="BI753" i="5"/>
  <c r="BH753" i="5"/>
  <c r="BG753" i="5"/>
  <c r="BF753" i="5"/>
  <c r="T753" i="5"/>
  <c r="R753" i="5"/>
  <c r="P753" i="5"/>
  <c r="BI746" i="5"/>
  <c r="BH746" i="5"/>
  <c r="BG746" i="5"/>
  <c r="BF746" i="5"/>
  <c r="T746" i="5"/>
  <c r="R746" i="5"/>
  <c r="P746" i="5"/>
  <c r="BI738" i="5"/>
  <c r="BH738" i="5"/>
  <c r="BG738" i="5"/>
  <c r="BF738" i="5"/>
  <c r="T738" i="5"/>
  <c r="R738" i="5"/>
  <c r="P738" i="5"/>
  <c r="BI732" i="5"/>
  <c r="BH732" i="5"/>
  <c r="BG732" i="5"/>
  <c r="BF732" i="5"/>
  <c r="T732" i="5"/>
  <c r="R732" i="5"/>
  <c r="P732" i="5"/>
  <c r="BI726" i="5"/>
  <c r="BH726" i="5"/>
  <c r="BG726" i="5"/>
  <c r="BF726" i="5"/>
  <c r="T726" i="5"/>
  <c r="R726" i="5"/>
  <c r="P726" i="5"/>
  <c r="BI715" i="5"/>
  <c r="BH715" i="5"/>
  <c r="BG715" i="5"/>
  <c r="BF715" i="5"/>
  <c r="T715" i="5"/>
  <c r="R715" i="5"/>
  <c r="P715" i="5"/>
  <c r="BI709" i="5"/>
  <c r="BH709" i="5"/>
  <c r="BG709" i="5"/>
  <c r="BF709" i="5"/>
  <c r="T709" i="5"/>
  <c r="R709" i="5"/>
  <c r="P709" i="5"/>
  <c r="BI703" i="5"/>
  <c r="BH703" i="5"/>
  <c r="BG703" i="5"/>
  <c r="BF703" i="5"/>
  <c r="T703" i="5"/>
  <c r="R703" i="5"/>
  <c r="P703" i="5"/>
  <c r="BI697" i="5"/>
  <c r="BH697" i="5"/>
  <c r="BG697" i="5"/>
  <c r="BF697" i="5"/>
  <c r="T697" i="5"/>
  <c r="R697" i="5"/>
  <c r="P697" i="5"/>
  <c r="BI692" i="5"/>
  <c r="BH692" i="5"/>
  <c r="BG692" i="5"/>
  <c r="BF692" i="5"/>
  <c r="T692" i="5"/>
  <c r="R692" i="5"/>
  <c r="P692" i="5"/>
  <c r="BI676" i="5"/>
  <c r="BH676" i="5"/>
  <c r="BG676" i="5"/>
  <c r="BF676" i="5"/>
  <c r="T676" i="5"/>
  <c r="R676" i="5"/>
  <c r="P676" i="5"/>
  <c r="BI656" i="5"/>
  <c r="BH656" i="5"/>
  <c r="BG656" i="5"/>
  <c r="BF656" i="5"/>
  <c r="T656" i="5"/>
  <c r="R656" i="5"/>
  <c r="P656" i="5"/>
  <c r="BI652" i="5"/>
  <c r="BH652" i="5"/>
  <c r="BG652" i="5"/>
  <c r="BF652" i="5"/>
  <c r="T652" i="5"/>
  <c r="R652" i="5"/>
  <c r="P652" i="5"/>
  <c r="BI647" i="5"/>
  <c r="BH647" i="5"/>
  <c r="BG647" i="5"/>
  <c r="BF647" i="5"/>
  <c r="T647" i="5"/>
  <c r="R647" i="5"/>
  <c r="P647" i="5"/>
  <c r="BI642" i="5"/>
  <c r="BH642" i="5"/>
  <c r="BG642" i="5"/>
  <c r="BF642" i="5"/>
  <c r="T642" i="5"/>
  <c r="R642" i="5"/>
  <c r="P642" i="5"/>
  <c r="BI637" i="5"/>
  <c r="BH637" i="5"/>
  <c r="BG637" i="5"/>
  <c r="BF637" i="5"/>
  <c r="T637" i="5"/>
  <c r="R637" i="5"/>
  <c r="P637" i="5"/>
  <c r="BI632" i="5"/>
  <c r="BH632" i="5"/>
  <c r="BG632" i="5"/>
  <c r="BF632" i="5"/>
  <c r="T632" i="5"/>
  <c r="R632" i="5"/>
  <c r="P632" i="5"/>
  <c r="BI630" i="5"/>
  <c r="BH630" i="5"/>
  <c r="BG630" i="5"/>
  <c r="BF630" i="5"/>
  <c r="T630" i="5"/>
  <c r="R630" i="5"/>
  <c r="P630" i="5"/>
  <c r="BI626" i="5"/>
  <c r="BH626" i="5"/>
  <c r="BG626" i="5"/>
  <c r="BF626" i="5"/>
  <c r="T626" i="5"/>
  <c r="R626" i="5"/>
  <c r="P626" i="5"/>
  <c r="BI624" i="5"/>
  <c r="BH624" i="5"/>
  <c r="BG624" i="5"/>
  <c r="BF624" i="5"/>
  <c r="T624" i="5"/>
  <c r="R624" i="5"/>
  <c r="P624" i="5"/>
  <c r="BI621" i="5"/>
  <c r="BH621" i="5"/>
  <c r="BG621" i="5"/>
  <c r="BF621" i="5"/>
  <c r="T621" i="5"/>
  <c r="R621" i="5"/>
  <c r="P621" i="5"/>
  <c r="BI601" i="5"/>
  <c r="BH601" i="5"/>
  <c r="BG601" i="5"/>
  <c r="BF601" i="5"/>
  <c r="T601" i="5"/>
  <c r="R601" i="5"/>
  <c r="P601" i="5"/>
  <c r="BI592" i="5"/>
  <c r="BH592" i="5"/>
  <c r="BG592" i="5"/>
  <c r="BF592" i="5"/>
  <c r="T592" i="5"/>
  <c r="R592" i="5"/>
  <c r="P592" i="5"/>
  <c r="BI581" i="5"/>
  <c r="BH581" i="5"/>
  <c r="BG581" i="5"/>
  <c r="BF581" i="5"/>
  <c r="T581" i="5"/>
  <c r="R581" i="5"/>
  <c r="P581" i="5"/>
  <c r="BI579" i="5"/>
  <c r="BH579" i="5"/>
  <c r="BG579" i="5"/>
  <c r="BF579" i="5"/>
  <c r="T579" i="5"/>
  <c r="R579" i="5"/>
  <c r="P579" i="5"/>
  <c r="BI574" i="5"/>
  <c r="BH574" i="5"/>
  <c r="BG574" i="5"/>
  <c r="BF574" i="5"/>
  <c r="T574" i="5"/>
  <c r="R574" i="5"/>
  <c r="P574" i="5"/>
  <c r="BI572" i="5"/>
  <c r="BH572" i="5"/>
  <c r="BG572" i="5"/>
  <c r="BF572" i="5"/>
  <c r="T572" i="5"/>
  <c r="R572" i="5"/>
  <c r="P572" i="5"/>
  <c r="BI567" i="5"/>
  <c r="BH567" i="5"/>
  <c r="BG567" i="5"/>
  <c r="BF567" i="5"/>
  <c r="T567" i="5"/>
  <c r="R567" i="5"/>
  <c r="P567" i="5"/>
  <c r="BI565" i="5"/>
  <c r="BH565" i="5"/>
  <c r="BG565" i="5"/>
  <c r="BF565" i="5"/>
  <c r="T565" i="5"/>
  <c r="R565" i="5"/>
  <c r="P565" i="5"/>
  <c r="BI560" i="5"/>
  <c r="BH560" i="5"/>
  <c r="BG560" i="5"/>
  <c r="BF560" i="5"/>
  <c r="T560" i="5"/>
  <c r="R560" i="5"/>
  <c r="P560" i="5"/>
  <c r="BI558" i="5"/>
  <c r="BH558" i="5"/>
  <c r="BG558" i="5"/>
  <c r="BF558" i="5"/>
  <c r="T558" i="5"/>
  <c r="R558" i="5"/>
  <c r="P558" i="5"/>
  <c r="BI554" i="5"/>
  <c r="BH554" i="5"/>
  <c r="BG554" i="5"/>
  <c r="BF554" i="5"/>
  <c r="T554" i="5"/>
  <c r="R554" i="5"/>
  <c r="P554" i="5"/>
  <c r="BI552" i="5"/>
  <c r="BH552" i="5"/>
  <c r="BG552" i="5"/>
  <c r="BF552" i="5"/>
  <c r="T552" i="5"/>
  <c r="R552" i="5"/>
  <c r="P552" i="5"/>
  <c r="BI548" i="5"/>
  <c r="BH548" i="5"/>
  <c r="BG548" i="5"/>
  <c r="BF548" i="5"/>
  <c r="T548" i="5"/>
  <c r="R548" i="5"/>
  <c r="P548" i="5"/>
  <c r="BI535" i="5"/>
  <c r="BH535" i="5"/>
  <c r="BG535" i="5"/>
  <c r="BF535" i="5"/>
  <c r="T535" i="5"/>
  <c r="R535" i="5"/>
  <c r="P535" i="5"/>
  <c r="BI533" i="5"/>
  <c r="BH533" i="5"/>
  <c r="BG533" i="5"/>
  <c r="BF533" i="5"/>
  <c r="T533" i="5"/>
  <c r="R533" i="5"/>
  <c r="P533" i="5"/>
  <c r="BI528" i="5"/>
  <c r="BH528" i="5"/>
  <c r="BG528" i="5"/>
  <c r="BF528" i="5"/>
  <c r="T528" i="5"/>
  <c r="R528" i="5"/>
  <c r="P528" i="5"/>
  <c r="BI526" i="5"/>
  <c r="BH526" i="5"/>
  <c r="BG526" i="5"/>
  <c r="BF526" i="5"/>
  <c r="T526" i="5"/>
  <c r="R526" i="5"/>
  <c r="P526" i="5"/>
  <c r="BI509" i="5"/>
  <c r="BH509" i="5"/>
  <c r="BG509" i="5"/>
  <c r="BF509" i="5"/>
  <c r="T509" i="5"/>
  <c r="R509" i="5"/>
  <c r="P509" i="5"/>
  <c r="BI505" i="5"/>
  <c r="BH505" i="5"/>
  <c r="BG505" i="5"/>
  <c r="BF505" i="5"/>
  <c r="T505" i="5"/>
  <c r="R505" i="5"/>
  <c r="P505" i="5"/>
  <c r="BI485" i="5"/>
  <c r="BH485" i="5"/>
  <c r="BG485" i="5"/>
  <c r="BF485" i="5"/>
  <c r="T485" i="5"/>
  <c r="R485" i="5"/>
  <c r="P485" i="5"/>
  <c r="BI476" i="5"/>
  <c r="BH476" i="5"/>
  <c r="BG476" i="5"/>
  <c r="BF476" i="5"/>
  <c r="T476" i="5"/>
  <c r="R476" i="5"/>
  <c r="P476" i="5"/>
  <c r="BI474" i="5"/>
  <c r="BH474" i="5"/>
  <c r="BG474" i="5"/>
  <c r="BF474" i="5"/>
  <c r="T474" i="5"/>
  <c r="R474" i="5"/>
  <c r="P474" i="5"/>
  <c r="BI448" i="5"/>
  <c r="BH448" i="5"/>
  <c r="BG448" i="5"/>
  <c r="BF448" i="5"/>
  <c r="T448" i="5"/>
  <c r="R448" i="5"/>
  <c r="P448" i="5"/>
  <c r="BI445" i="5"/>
  <c r="BH445" i="5"/>
  <c r="BG445" i="5"/>
  <c r="BF445" i="5"/>
  <c r="T445" i="5"/>
  <c r="R445" i="5"/>
  <c r="P445" i="5"/>
  <c r="BI420" i="5"/>
  <c r="BH420" i="5"/>
  <c r="BG420" i="5"/>
  <c r="BF420" i="5"/>
  <c r="T420" i="5"/>
  <c r="R420" i="5"/>
  <c r="P420" i="5"/>
  <c r="BI407" i="5"/>
  <c r="BH407" i="5"/>
  <c r="BG407" i="5"/>
  <c r="BF407" i="5"/>
  <c r="T407" i="5"/>
  <c r="R407" i="5"/>
  <c r="P407" i="5"/>
  <c r="BI372" i="5"/>
  <c r="BH372" i="5"/>
  <c r="BG372" i="5"/>
  <c r="BF372" i="5"/>
  <c r="T372" i="5"/>
  <c r="R372" i="5"/>
  <c r="P372" i="5"/>
  <c r="BI355" i="5"/>
  <c r="BH355" i="5"/>
  <c r="BG355" i="5"/>
  <c r="BF355" i="5"/>
  <c r="T355" i="5"/>
  <c r="R355" i="5"/>
  <c r="P355" i="5"/>
  <c r="BI349" i="5"/>
  <c r="BH349" i="5"/>
  <c r="BG349" i="5"/>
  <c r="BF349" i="5"/>
  <c r="T349" i="5"/>
  <c r="R349" i="5"/>
  <c r="P349" i="5"/>
  <c r="BI345" i="5"/>
  <c r="BH345" i="5"/>
  <c r="BG345" i="5"/>
  <c r="BF345" i="5"/>
  <c r="T345" i="5"/>
  <c r="R345" i="5"/>
  <c r="P345" i="5"/>
  <c r="BI338" i="5"/>
  <c r="BH338" i="5"/>
  <c r="BG338" i="5"/>
  <c r="BF338" i="5"/>
  <c r="T338" i="5"/>
  <c r="R338" i="5"/>
  <c r="P338" i="5"/>
  <c r="BI326" i="5"/>
  <c r="BH326" i="5"/>
  <c r="BG326" i="5"/>
  <c r="BF326" i="5"/>
  <c r="T326" i="5"/>
  <c r="R326" i="5"/>
  <c r="P326" i="5"/>
  <c r="BI321" i="5"/>
  <c r="BH321" i="5"/>
  <c r="BG321" i="5"/>
  <c r="BF321" i="5"/>
  <c r="T321" i="5"/>
  <c r="R321" i="5"/>
  <c r="P321" i="5"/>
  <c r="BI317" i="5"/>
  <c r="BH317" i="5"/>
  <c r="BG317" i="5"/>
  <c r="BF317" i="5"/>
  <c r="T317" i="5"/>
  <c r="R317" i="5"/>
  <c r="P317" i="5"/>
  <c r="BI313" i="5"/>
  <c r="BH313" i="5"/>
  <c r="BG313" i="5"/>
  <c r="BF313" i="5"/>
  <c r="T313" i="5"/>
  <c r="R313" i="5"/>
  <c r="P313" i="5"/>
  <c r="BI307" i="5"/>
  <c r="BH307" i="5"/>
  <c r="BG307" i="5"/>
  <c r="BF307" i="5"/>
  <c r="T307" i="5"/>
  <c r="R307" i="5"/>
  <c r="P307" i="5"/>
  <c r="BI298" i="5"/>
  <c r="BH298" i="5"/>
  <c r="BG298" i="5"/>
  <c r="BF298" i="5"/>
  <c r="T298" i="5"/>
  <c r="R298" i="5"/>
  <c r="P298" i="5"/>
  <c r="BI293" i="5"/>
  <c r="BH293" i="5"/>
  <c r="BG293" i="5"/>
  <c r="BF293" i="5"/>
  <c r="T293" i="5"/>
  <c r="R293" i="5"/>
  <c r="P293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79" i="5"/>
  <c r="BH279" i="5"/>
  <c r="BG279" i="5"/>
  <c r="BF279" i="5"/>
  <c r="T279" i="5"/>
  <c r="R279" i="5"/>
  <c r="P279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19" i="5"/>
  <c r="BH219" i="5"/>
  <c r="BG219" i="5"/>
  <c r="BF219" i="5"/>
  <c r="T219" i="5"/>
  <c r="R219" i="5"/>
  <c r="P219" i="5"/>
  <c r="BI209" i="5"/>
  <c r="BH209" i="5"/>
  <c r="BG209" i="5"/>
  <c r="BF209" i="5"/>
  <c r="T209" i="5"/>
  <c r="R209" i="5"/>
  <c r="P209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89" i="5"/>
  <c r="BH189" i="5"/>
  <c r="BG189" i="5"/>
  <c r="BF189" i="5"/>
  <c r="T189" i="5"/>
  <c r="R189" i="5"/>
  <c r="P189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3" i="5"/>
  <c r="BH153" i="5"/>
  <c r="BG153" i="5"/>
  <c r="BF153" i="5"/>
  <c r="T153" i="5"/>
  <c r="R153" i="5"/>
  <c r="P153" i="5"/>
  <c r="J147" i="5"/>
  <c r="J146" i="5"/>
  <c r="F146" i="5"/>
  <c r="F144" i="5"/>
  <c r="E142" i="5"/>
  <c r="J96" i="5"/>
  <c r="J95" i="5"/>
  <c r="F95" i="5"/>
  <c r="F93" i="5"/>
  <c r="E91" i="5"/>
  <c r="J22" i="5"/>
  <c r="E22" i="5"/>
  <c r="F147" i="5" s="1"/>
  <c r="J21" i="5"/>
  <c r="J16" i="5"/>
  <c r="J144" i="5" s="1"/>
  <c r="E7" i="5"/>
  <c r="E136" i="5" s="1"/>
  <c r="J41" i="4"/>
  <c r="J40" i="4"/>
  <c r="AY99" i="1"/>
  <c r="J39" i="4"/>
  <c r="AX99" i="1"/>
  <c r="BI2007" i="4"/>
  <c r="BH2007" i="4"/>
  <c r="BG2007" i="4"/>
  <c r="BF2007" i="4"/>
  <c r="T2007" i="4"/>
  <c r="R2007" i="4"/>
  <c r="P2007" i="4"/>
  <c r="BI2006" i="4"/>
  <c r="BH2006" i="4"/>
  <c r="BG2006" i="4"/>
  <c r="BF2006" i="4"/>
  <c r="T2006" i="4"/>
  <c r="R2006" i="4"/>
  <c r="P2006" i="4"/>
  <c r="BI1991" i="4"/>
  <c r="BH1991" i="4"/>
  <c r="BG1991" i="4"/>
  <c r="BF1991" i="4"/>
  <c r="T1991" i="4"/>
  <c r="R1991" i="4"/>
  <c r="P1991" i="4"/>
  <c r="BI1975" i="4"/>
  <c r="BH1975" i="4"/>
  <c r="BG1975" i="4"/>
  <c r="BF1975" i="4"/>
  <c r="T1975" i="4"/>
  <c r="R1975" i="4"/>
  <c r="P1975" i="4"/>
  <c r="BI1971" i="4"/>
  <c r="BH1971" i="4"/>
  <c r="BG1971" i="4"/>
  <c r="BF1971" i="4"/>
  <c r="T1971" i="4"/>
  <c r="R1971" i="4"/>
  <c r="P1971" i="4"/>
  <c r="BI1938" i="4"/>
  <c r="BH1938" i="4"/>
  <c r="BG1938" i="4"/>
  <c r="BF1938" i="4"/>
  <c r="T1938" i="4"/>
  <c r="R1938" i="4"/>
  <c r="P1938" i="4"/>
  <c r="BI1933" i="4"/>
  <c r="BH1933" i="4"/>
  <c r="BG1933" i="4"/>
  <c r="BF1933" i="4"/>
  <c r="T1933" i="4"/>
  <c r="R1933" i="4"/>
  <c r="P1933" i="4"/>
  <c r="BI1900" i="4"/>
  <c r="BH1900" i="4"/>
  <c r="BG1900" i="4"/>
  <c r="BF1900" i="4"/>
  <c r="T1900" i="4"/>
  <c r="R1900" i="4"/>
  <c r="P1900" i="4"/>
  <c r="BI1899" i="4"/>
  <c r="BH1899" i="4"/>
  <c r="BG1899" i="4"/>
  <c r="BF1899" i="4"/>
  <c r="T1899" i="4"/>
  <c r="R1899" i="4"/>
  <c r="P1899" i="4"/>
  <c r="BI1894" i="4"/>
  <c r="BH1894" i="4"/>
  <c r="BG1894" i="4"/>
  <c r="BF1894" i="4"/>
  <c r="T1894" i="4"/>
  <c r="R1894" i="4"/>
  <c r="P1894" i="4"/>
  <c r="BI1877" i="4"/>
  <c r="BH1877" i="4"/>
  <c r="BG1877" i="4"/>
  <c r="BF1877" i="4"/>
  <c r="T1877" i="4"/>
  <c r="R1877" i="4"/>
  <c r="P1877" i="4"/>
  <c r="BI1861" i="4"/>
  <c r="BH1861" i="4"/>
  <c r="BG1861" i="4"/>
  <c r="BF1861" i="4"/>
  <c r="T1861" i="4"/>
  <c r="R1861" i="4"/>
  <c r="P1861" i="4"/>
  <c r="BI1854" i="4"/>
  <c r="BH1854" i="4"/>
  <c r="BG1854" i="4"/>
  <c r="BF1854" i="4"/>
  <c r="T1854" i="4"/>
  <c r="R1854" i="4"/>
  <c r="P1854" i="4"/>
  <c r="BI1842" i="4"/>
  <c r="BH1842" i="4"/>
  <c r="BG1842" i="4"/>
  <c r="BF1842" i="4"/>
  <c r="T1842" i="4"/>
  <c r="R1842" i="4"/>
  <c r="P1842" i="4"/>
  <c r="BI1839" i="4"/>
  <c r="BH1839" i="4"/>
  <c r="BG1839" i="4"/>
  <c r="BF1839" i="4"/>
  <c r="T1839" i="4"/>
  <c r="R1839" i="4"/>
  <c r="P1839" i="4"/>
  <c r="BI1835" i="4"/>
  <c r="BH1835" i="4"/>
  <c r="BG1835" i="4"/>
  <c r="BF1835" i="4"/>
  <c r="T1835" i="4"/>
  <c r="R1835" i="4"/>
  <c r="P1835" i="4"/>
  <c r="BI1831" i="4"/>
  <c r="BH1831" i="4"/>
  <c r="BG1831" i="4"/>
  <c r="BF1831" i="4"/>
  <c r="T1831" i="4"/>
  <c r="R1831" i="4"/>
  <c r="P1831" i="4"/>
  <c r="BI1826" i="4"/>
  <c r="BH1826" i="4"/>
  <c r="BG1826" i="4"/>
  <c r="BF1826" i="4"/>
  <c r="T1826" i="4"/>
  <c r="R1826" i="4"/>
  <c r="P1826" i="4"/>
  <c r="BI1824" i="4"/>
  <c r="BH1824" i="4"/>
  <c r="BG1824" i="4"/>
  <c r="BF1824" i="4"/>
  <c r="T1824" i="4"/>
  <c r="R1824" i="4"/>
  <c r="P1824" i="4"/>
  <c r="BI1814" i="4"/>
  <c r="BH1814" i="4"/>
  <c r="BG1814" i="4"/>
  <c r="BF1814" i="4"/>
  <c r="T1814" i="4"/>
  <c r="R1814" i="4"/>
  <c r="P1814" i="4"/>
  <c r="BI1813" i="4"/>
  <c r="BH1813" i="4"/>
  <c r="BG1813" i="4"/>
  <c r="BF1813" i="4"/>
  <c r="T1813" i="4"/>
  <c r="R1813" i="4"/>
  <c r="P1813" i="4"/>
  <c r="BI1809" i="4"/>
  <c r="BH1809" i="4"/>
  <c r="BG1809" i="4"/>
  <c r="BF1809" i="4"/>
  <c r="T1809" i="4"/>
  <c r="R1809" i="4"/>
  <c r="P1809" i="4"/>
  <c r="BI1805" i="4"/>
  <c r="BH1805" i="4"/>
  <c r="BG1805" i="4"/>
  <c r="BF1805" i="4"/>
  <c r="T1805" i="4"/>
  <c r="R1805" i="4"/>
  <c r="P1805" i="4"/>
  <c r="BI1795" i="4"/>
  <c r="BH1795" i="4"/>
  <c r="BG1795" i="4"/>
  <c r="BF1795" i="4"/>
  <c r="T1795" i="4"/>
  <c r="R1795" i="4"/>
  <c r="P1795" i="4"/>
  <c r="BI1785" i="4"/>
  <c r="BH1785" i="4"/>
  <c r="BG1785" i="4"/>
  <c r="BF1785" i="4"/>
  <c r="T1785" i="4"/>
  <c r="R1785" i="4"/>
  <c r="P1785" i="4"/>
  <c r="BI1782" i="4"/>
  <c r="BH1782" i="4"/>
  <c r="BG1782" i="4"/>
  <c r="BF1782" i="4"/>
  <c r="T1782" i="4"/>
  <c r="R1782" i="4"/>
  <c r="P1782" i="4"/>
  <c r="BI1776" i="4"/>
  <c r="BH1776" i="4"/>
  <c r="BG1776" i="4"/>
  <c r="BF1776" i="4"/>
  <c r="T1776" i="4"/>
  <c r="R1776" i="4"/>
  <c r="P1776" i="4"/>
  <c r="BI1774" i="4"/>
  <c r="BH1774" i="4"/>
  <c r="BG1774" i="4"/>
  <c r="BF1774" i="4"/>
  <c r="T1774" i="4"/>
  <c r="R1774" i="4"/>
  <c r="P1774" i="4"/>
  <c r="BI1768" i="4"/>
  <c r="BH1768" i="4"/>
  <c r="BG1768" i="4"/>
  <c r="BF1768" i="4"/>
  <c r="T1768" i="4"/>
  <c r="R1768" i="4"/>
  <c r="P1768" i="4"/>
  <c r="BI1766" i="4"/>
  <c r="BH1766" i="4"/>
  <c r="BG1766" i="4"/>
  <c r="BF1766" i="4"/>
  <c r="T1766" i="4"/>
  <c r="R1766" i="4"/>
  <c r="P1766" i="4"/>
  <c r="BI1760" i="4"/>
  <c r="BH1760" i="4"/>
  <c r="BG1760" i="4"/>
  <c r="BF1760" i="4"/>
  <c r="T1760" i="4"/>
  <c r="R1760" i="4"/>
  <c r="P1760" i="4"/>
  <c r="BI1754" i="4"/>
  <c r="BH1754" i="4"/>
  <c r="BG1754" i="4"/>
  <c r="BF1754" i="4"/>
  <c r="T1754" i="4"/>
  <c r="R1754" i="4"/>
  <c r="P1754" i="4"/>
  <c r="BI1748" i="4"/>
  <c r="BH1748" i="4"/>
  <c r="BG1748" i="4"/>
  <c r="BF1748" i="4"/>
  <c r="T1748" i="4"/>
  <c r="R1748" i="4"/>
  <c r="P1748" i="4"/>
  <c r="BI1746" i="4"/>
  <c r="BH1746" i="4"/>
  <c r="BG1746" i="4"/>
  <c r="BF1746" i="4"/>
  <c r="T1746" i="4"/>
  <c r="R1746" i="4"/>
  <c r="P1746" i="4"/>
  <c r="BI1740" i="4"/>
  <c r="BH1740" i="4"/>
  <c r="BG1740" i="4"/>
  <c r="BF1740" i="4"/>
  <c r="T1740" i="4"/>
  <c r="R1740" i="4"/>
  <c r="P1740" i="4"/>
  <c r="BI1737" i="4"/>
  <c r="BH1737" i="4"/>
  <c r="BG1737" i="4"/>
  <c r="BF1737" i="4"/>
  <c r="T1737" i="4"/>
  <c r="R1737" i="4"/>
  <c r="P1737" i="4"/>
  <c r="BI1730" i="4"/>
  <c r="BH1730" i="4"/>
  <c r="BG1730" i="4"/>
  <c r="BF1730" i="4"/>
  <c r="T1730" i="4"/>
  <c r="R1730" i="4"/>
  <c r="P1730" i="4"/>
  <c r="BI1728" i="4"/>
  <c r="BH1728" i="4"/>
  <c r="BG1728" i="4"/>
  <c r="BF1728" i="4"/>
  <c r="T1728" i="4"/>
  <c r="R1728" i="4"/>
  <c r="P1728" i="4"/>
  <c r="BI1721" i="4"/>
  <c r="BH1721" i="4"/>
  <c r="BG1721" i="4"/>
  <c r="BF1721" i="4"/>
  <c r="T1721" i="4"/>
  <c r="R1721" i="4"/>
  <c r="P1721" i="4"/>
  <c r="BI1714" i="4"/>
  <c r="BH1714" i="4"/>
  <c r="BG1714" i="4"/>
  <c r="BF1714" i="4"/>
  <c r="T1714" i="4"/>
  <c r="R1714" i="4"/>
  <c r="P1714" i="4"/>
  <c r="BI1707" i="4"/>
  <c r="BH1707" i="4"/>
  <c r="BG1707" i="4"/>
  <c r="BF1707" i="4"/>
  <c r="T1707" i="4"/>
  <c r="R1707" i="4"/>
  <c r="P1707" i="4"/>
  <c r="BI1700" i="4"/>
  <c r="BH1700" i="4"/>
  <c r="BG1700" i="4"/>
  <c r="BF1700" i="4"/>
  <c r="T1700" i="4"/>
  <c r="R1700" i="4"/>
  <c r="P1700" i="4"/>
  <c r="BI1698" i="4"/>
  <c r="BH1698" i="4"/>
  <c r="BG1698" i="4"/>
  <c r="BF1698" i="4"/>
  <c r="T1698" i="4"/>
  <c r="R1698" i="4"/>
  <c r="P1698" i="4"/>
  <c r="BI1692" i="4"/>
  <c r="BH1692" i="4"/>
  <c r="BG1692" i="4"/>
  <c r="BF1692" i="4"/>
  <c r="T1692" i="4"/>
  <c r="R1692" i="4"/>
  <c r="P1692" i="4"/>
  <c r="BI1690" i="4"/>
  <c r="BH1690" i="4"/>
  <c r="BG1690" i="4"/>
  <c r="BF1690" i="4"/>
  <c r="T1690" i="4"/>
  <c r="R1690" i="4"/>
  <c r="P1690" i="4"/>
  <c r="BI1683" i="4"/>
  <c r="BH1683" i="4"/>
  <c r="BG1683" i="4"/>
  <c r="BF1683" i="4"/>
  <c r="T1683" i="4"/>
  <c r="R1683" i="4"/>
  <c r="P1683" i="4"/>
  <c r="BI1681" i="4"/>
  <c r="BH1681" i="4"/>
  <c r="BG1681" i="4"/>
  <c r="BF1681" i="4"/>
  <c r="T1681" i="4"/>
  <c r="R1681" i="4"/>
  <c r="P1681" i="4"/>
  <c r="BI1674" i="4"/>
  <c r="BH1674" i="4"/>
  <c r="BG1674" i="4"/>
  <c r="BF1674" i="4"/>
  <c r="T1674" i="4"/>
  <c r="R1674" i="4"/>
  <c r="P1674" i="4"/>
  <c r="BI1667" i="4"/>
  <c r="BH1667" i="4"/>
  <c r="BG1667" i="4"/>
  <c r="BF1667" i="4"/>
  <c r="T1667" i="4"/>
  <c r="R1667" i="4"/>
  <c r="P1667" i="4"/>
  <c r="BI1665" i="4"/>
  <c r="BH1665" i="4"/>
  <c r="BG1665" i="4"/>
  <c r="BF1665" i="4"/>
  <c r="T1665" i="4"/>
  <c r="R1665" i="4"/>
  <c r="P1665" i="4"/>
  <c r="BI1663" i="4"/>
  <c r="BH1663" i="4"/>
  <c r="BG1663" i="4"/>
  <c r="BF1663" i="4"/>
  <c r="T1663" i="4"/>
  <c r="R1663" i="4"/>
  <c r="P1663" i="4"/>
  <c r="BI1661" i="4"/>
  <c r="BH1661" i="4"/>
  <c r="BG1661" i="4"/>
  <c r="BF1661" i="4"/>
  <c r="T1661" i="4"/>
  <c r="R1661" i="4"/>
  <c r="P1661" i="4"/>
  <c r="BI1659" i="4"/>
  <c r="BH1659" i="4"/>
  <c r="BG1659" i="4"/>
  <c r="BF1659" i="4"/>
  <c r="T1659" i="4"/>
  <c r="R1659" i="4"/>
  <c r="P1659" i="4"/>
  <c r="BI1657" i="4"/>
  <c r="BH1657" i="4"/>
  <c r="BG1657" i="4"/>
  <c r="BF1657" i="4"/>
  <c r="T1657" i="4"/>
  <c r="R1657" i="4"/>
  <c r="P1657" i="4"/>
  <c r="BI1655" i="4"/>
  <c r="BH1655" i="4"/>
  <c r="BG1655" i="4"/>
  <c r="BF1655" i="4"/>
  <c r="T1655" i="4"/>
  <c r="R1655" i="4"/>
  <c r="P1655" i="4"/>
  <c r="BI1653" i="4"/>
  <c r="BH1653" i="4"/>
  <c r="BG1653" i="4"/>
  <c r="BF1653" i="4"/>
  <c r="T1653" i="4"/>
  <c r="R1653" i="4"/>
  <c r="P1653" i="4"/>
  <c r="BI1651" i="4"/>
  <c r="BH1651" i="4"/>
  <c r="BG1651" i="4"/>
  <c r="BF1651" i="4"/>
  <c r="T1651" i="4"/>
  <c r="R1651" i="4"/>
  <c r="P1651" i="4"/>
  <c r="BI1649" i="4"/>
  <c r="BH1649" i="4"/>
  <c r="BG1649" i="4"/>
  <c r="BF1649" i="4"/>
  <c r="T1649" i="4"/>
  <c r="R1649" i="4"/>
  <c r="P1649" i="4"/>
  <c r="BI1647" i="4"/>
  <c r="BH1647" i="4"/>
  <c r="BG1647" i="4"/>
  <c r="BF1647" i="4"/>
  <c r="T1647" i="4"/>
  <c r="R1647" i="4"/>
  <c r="P1647" i="4"/>
  <c r="BI1645" i="4"/>
  <c r="BH1645" i="4"/>
  <c r="BG1645" i="4"/>
  <c r="BF1645" i="4"/>
  <c r="T1645" i="4"/>
  <c r="R1645" i="4"/>
  <c r="P1645" i="4"/>
  <c r="BI1644" i="4"/>
  <c r="BH1644" i="4"/>
  <c r="BG1644" i="4"/>
  <c r="BF1644" i="4"/>
  <c r="T1644" i="4"/>
  <c r="R1644" i="4"/>
  <c r="P1644" i="4"/>
  <c r="BI1643" i="4"/>
  <c r="BH1643" i="4"/>
  <c r="BG1643" i="4"/>
  <c r="BF1643" i="4"/>
  <c r="T1643" i="4"/>
  <c r="R1643" i="4"/>
  <c r="P1643" i="4"/>
  <c r="BI1642" i="4"/>
  <c r="BH1642" i="4"/>
  <c r="BG1642" i="4"/>
  <c r="BF1642" i="4"/>
  <c r="T1642" i="4"/>
  <c r="R1642" i="4"/>
  <c r="P1642" i="4"/>
  <c r="BI1641" i="4"/>
  <c r="BH1641" i="4"/>
  <c r="BG1641" i="4"/>
  <c r="BF1641" i="4"/>
  <c r="T1641" i="4"/>
  <c r="R1641" i="4"/>
  <c r="P1641" i="4"/>
  <c r="BI1640" i="4"/>
  <c r="BH1640" i="4"/>
  <c r="BG1640" i="4"/>
  <c r="BF1640" i="4"/>
  <c r="T1640" i="4"/>
  <c r="R1640" i="4"/>
  <c r="P1640" i="4"/>
  <c r="BI1639" i="4"/>
  <c r="BH1639" i="4"/>
  <c r="BG1639" i="4"/>
  <c r="BF1639" i="4"/>
  <c r="T1639" i="4"/>
  <c r="R1639" i="4"/>
  <c r="P1639" i="4"/>
  <c r="BI1638" i="4"/>
  <c r="BH1638" i="4"/>
  <c r="BG1638" i="4"/>
  <c r="BF1638" i="4"/>
  <c r="T1638" i="4"/>
  <c r="R1638" i="4"/>
  <c r="P1638" i="4"/>
  <c r="BI1635" i="4"/>
  <c r="BH1635" i="4"/>
  <c r="BG1635" i="4"/>
  <c r="BF1635" i="4"/>
  <c r="T1635" i="4"/>
  <c r="R1635" i="4"/>
  <c r="P1635" i="4"/>
  <c r="BI1627" i="4"/>
  <c r="BH1627" i="4"/>
  <c r="BG1627" i="4"/>
  <c r="BF1627" i="4"/>
  <c r="T1627" i="4"/>
  <c r="R1627" i="4"/>
  <c r="P1627" i="4"/>
  <c r="BI1624" i="4"/>
  <c r="BH1624" i="4"/>
  <c r="BG1624" i="4"/>
  <c r="BF1624" i="4"/>
  <c r="T1624" i="4"/>
  <c r="R1624" i="4"/>
  <c r="P1624" i="4"/>
  <c r="BI1622" i="4"/>
  <c r="BH1622" i="4"/>
  <c r="BG1622" i="4"/>
  <c r="BF1622" i="4"/>
  <c r="T1622" i="4"/>
  <c r="R1622" i="4"/>
  <c r="P1622" i="4"/>
  <c r="BI1620" i="4"/>
  <c r="BH1620" i="4"/>
  <c r="BG1620" i="4"/>
  <c r="BF1620" i="4"/>
  <c r="T1620" i="4"/>
  <c r="R1620" i="4"/>
  <c r="P1620" i="4"/>
  <c r="BI1618" i="4"/>
  <c r="BH1618" i="4"/>
  <c r="BG1618" i="4"/>
  <c r="BF1618" i="4"/>
  <c r="T1618" i="4"/>
  <c r="R1618" i="4"/>
  <c r="P1618" i="4"/>
  <c r="BI1614" i="4"/>
  <c r="BH1614" i="4"/>
  <c r="BG1614" i="4"/>
  <c r="BF1614" i="4"/>
  <c r="T1614" i="4"/>
  <c r="R1614" i="4"/>
  <c r="P1614" i="4"/>
  <c r="BI1612" i="4"/>
  <c r="BH1612" i="4"/>
  <c r="BG1612" i="4"/>
  <c r="BF1612" i="4"/>
  <c r="T1612" i="4"/>
  <c r="R1612" i="4"/>
  <c r="P1612" i="4"/>
  <c r="BI1606" i="4"/>
  <c r="BH1606" i="4"/>
  <c r="BG1606" i="4"/>
  <c r="BF1606" i="4"/>
  <c r="T1606" i="4"/>
  <c r="R1606" i="4"/>
  <c r="P1606" i="4"/>
  <c r="BI1602" i="4"/>
  <c r="BH1602" i="4"/>
  <c r="BG1602" i="4"/>
  <c r="BF1602" i="4"/>
  <c r="T1602" i="4"/>
  <c r="R1602" i="4"/>
  <c r="P1602" i="4"/>
  <c r="BI1598" i="4"/>
  <c r="BH1598" i="4"/>
  <c r="BG1598" i="4"/>
  <c r="BF1598" i="4"/>
  <c r="T1598" i="4"/>
  <c r="R1598" i="4"/>
  <c r="P1598" i="4"/>
  <c r="BI1594" i="4"/>
  <c r="BH1594" i="4"/>
  <c r="BG1594" i="4"/>
  <c r="BF1594" i="4"/>
  <c r="T1594" i="4"/>
  <c r="R1594" i="4"/>
  <c r="P1594" i="4"/>
  <c r="BI1589" i="4"/>
  <c r="BH1589" i="4"/>
  <c r="BG1589" i="4"/>
  <c r="BF1589" i="4"/>
  <c r="T1589" i="4"/>
  <c r="R1589" i="4"/>
  <c r="P1589" i="4"/>
  <c r="BI1580" i="4"/>
  <c r="BH1580" i="4"/>
  <c r="BG1580" i="4"/>
  <c r="BF1580" i="4"/>
  <c r="T1580" i="4"/>
  <c r="R1580" i="4"/>
  <c r="P1580" i="4"/>
  <c r="BI1577" i="4"/>
  <c r="BH1577" i="4"/>
  <c r="BG1577" i="4"/>
  <c r="BF1577" i="4"/>
  <c r="T1577" i="4"/>
  <c r="R1577" i="4"/>
  <c r="P1577" i="4"/>
  <c r="BI1574" i="4"/>
  <c r="BH1574" i="4"/>
  <c r="BG1574" i="4"/>
  <c r="BF1574" i="4"/>
  <c r="T1574" i="4"/>
  <c r="R1574" i="4"/>
  <c r="P1574" i="4"/>
  <c r="BI1570" i="4"/>
  <c r="BH1570" i="4"/>
  <c r="BG1570" i="4"/>
  <c r="BF1570" i="4"/>
  <c r="T1570" i="4"/>
  <c r="R1570" i="4"/>
  <c r="P1570" i="4"/>
  <c r="BI1566" i="4"/>
  <c r="BH1566" i="4"/>
  <c r="BG1566" i="4"/>
  <c r="BF1566" i="4"/>
  <c r="T1566" i="4"/>
  <c r="R1566" i="4"/>
  <c r="P1566" i="4"/>
  <c r="BI1564" i="4"/>
  <c r="BH1564" i="4"/>
  <c r="BG1564" i="4"/>
  <c r="BF1564" i="4"/>
  <c r="T1564" i="4"/>
  <c r="R1564" i="4"/>
  <c r="P1564" i="4"/>
  <c r="BI1557" i="4"/>
  <c r="BH1557" i="4"/>
  <c r="BG1557" i="4"/>
  <c r="BF1557" i="4"/>
  <c r="T1557" i="4"/>
  <c r="R1557" i="4"/>
  <c r="P1557" i="4"/>
  <c r="BI1555" i="4"/>
  <c r="BH1555" i="4"/>
  <c r="BG1555" i="4"/>
  <c r="BF1555" i="4"/>
  <c r="T1555" i="4"/>
  <c r="R1555" i="4"/>
  <c r="P1555" i="4"/>
  <c r="BI1550" i="4"/>
  <c r="BH1550" i="4"/>
  <c r="BG1550" i="4"/>
  <c r="BF1550" i="4"/>
  <c r="T1550" i="4"/>
  <c r="R1550" i="4"/>
  <c r="P1550" i="4"/>
  <c r="BI1548" i="4"/>
  <c r="BH1548" i="4"/>
  <c r="BG1548" i="4"/>
  <c r="BF1548" i="4"/>
  <c r="T1548" i="4"/>
  <c r="R1548" i="4"/>
  <c r="P1548" i="4"/>
  <c r="BI1544" i="4"/>
  <c r="BH1544" i="4"/>
  <c r="BG1544" i="4"/>
  <c r="BF1544" i="4"/>
  <c r="T1544" i="4"/>
  <c r="R1544" i="4"/>
  <c r="P1544" i="4"/>
  <c r="BI1541" i="4"/>
  <c r="BH1541" i="4"/>
  <c r="BG1541" i="4"/>
  <c r="BF1541" i="4"/>
  <c r="T1541" i="4"/>
  <c r="R1541" i="4"/>
  <c r="P1541" i="4"/>
  <c r="BI1537" i="4"/>
  <c r="BH1537" i="4"/>
  <c r="BG1537" i="4"/>
  <c r="BF1537" i="4"/>
  <c r="T1537" i="4"/>
  <c r="R1537" i="4"/>
  <c r="P1537" i="4"/>
  <c r="BI1533" i="4"/>
  <c r="BH1533" i="4"/>
  <c r="BG1533" i="4"/>
  <c r="BF1533" i="4"/>
  <c r="T1533" i="4"/>
  <c r="R1533" i="4"/>
  <c r="P1533" i="4"/>
  <c r="BI1529" i="4"/>
  <c r="BH1529" i="4"/>
  <c r="BG1529" i="4"/>
  <c r="BF1529" i="4"/>
  <c r="T1529" i="4"/>
  <c r="R1529" i="4"/>
  <c r="P1529" i="4"/>
  <c r="BI1525" i="4"/>
  <c r="BH1525" i="4"/>
  <c r="BG1525" i="4"/>
  <c r="BF1525" i="4"/>
  <c r="T1525" i="4"/>
  <c r="R1525" i="4"/>
  <c r="P1525" i="4"/>
  <c r="BI1521" i="4"/>
  <c r="BH1521" i="4"/>
  <c r="BG1521" i="4"/>
  <c r="BF1521" i="4"/>
  <c r="T1521" i="4"/>
  <c r="R1521" i="4"/>
  <c r="P1521" i="4"/>
  <c r="BI1517" i="4"/>
  <c r="BH1517" i="4"/>
  <c r="BG1517" i="4"/>
  <c r="BF1517" i="4"/>
  <c r="T1517" i="4"/>
  <c r="R1517" i="4"/>
  <c r="P1517" i="4"/>
  <c r="BI1513" i="4"/>
  <c r="BH1513" i="4"/>
  <c r="BG1513" i="4"/>
  <c r="BF1513" i="4"/>
  <c r="T1513" i="4"/>
  <c r="R1513" i="4"/>
  <c r="P1513" i="4"/>
  <c r="BI1509" i="4"/>
  <c r="BH1509" i="4"/>
  <c r="BG1509" i="4"/>
  <c r="BF1509" i="4"/>
  <c r="T1509" i="4"/>
  <c r="R1509" i="4"/>
  <c r="P1509" i="4"/>
  <c r="BI1505" i="4"/>
  <c r="BH1505" i="4"/>
  <c r="BG1505" i="4"/>
  <c r="BF1505" i="4"/>
  <c r="T1505" i="4"/>
  <c r="R1505" i="4"/>
  <c r="P1505" i="4"/>
  <c r="BI1501" i="4"/>
  <c r="BH1501" i="4"/>
  <c r="BG1501" i="4"/>
  <c r="BF1501" i="4"/>
  <c r="T1501" i="4"/>
  <c r="R1501" i="4"/>
  <c r="P1501" i="4"/>
  <c r="BI1497" i="4"/>
  <c r="BH1497" i="4"/>
  <c r="BG1497" i="4"/>
  <c r="BF1497" i="4"/>
  <c r="T1497" i="4"/>
  <c r="R1497" i="4"/>
  <c r="P1497" i="4"/>
  <c r="BI1493" i="4"/>
  <c r="BH1493" i="4"/>
  <c r="BG1493" i="4"/>
  <c r="BF1493" i="4"/>
  <c r="T1493" i="4"/>
  <c r="R1493" i="4"/>
  <c r="P1493" i="4"/>
  <c r="BI1490" i="4"/>
  <c r="BH1490" i="4"/>
  <c r="BG1490" i="4"/>
  <c r="BF1490" i="4"/>
  <c r="T1490" i="4"/>
  <c r="R1490" i="4"/>
  <c r="P1490" i="4"/>
  <c r="BI1487" i="4"/>
  <c r="BH1487" i="4"/>
  <c r="BG1487" i="4"/>
  <c r="BF1487" i="4"/>
  <c r="T1487" i="4"/>
  <c r="R1487" i="4"/>
  <c r="P1487" i="4"/>
  <c r="BI1484" i="4"/>
  <c r="BH1484" i="4"/>
  <c r="BG1484" i="4"/>
  <c r="BF1484" i="4"/>
  <c r="T1484" i="4"/>
  <c r="R1484" i="4"/>
  <c r="P1484" i="4"/>
  <c r="BI1481" i="4"/>
  <c r="BH1481" i="4"/>
  <c r="BG1481" i="4"/>
  <c r="BF1481" i="4"/>
  <c r="T1481" i="4"/>
  <c r="R1481" i="4"/>
  <c r="P1481" i="4"/>
  <c r="BI1478" i="4"/>
  <c r="BH1478" i="4"/>
  <c r="BG1478" i="4"/>
  <c r="BF1478" i="4"/>
  <c r="T1478" i="4"/>
  <c r="R1478" i="4"/>
  <c r="P1478" i="4"/>
  <c r="BI1475" i="4"/>
  <c r="BH1475" i="4"/>
  <c r="BG1475" i="4"/>
  <c r="BF1475" i="4"/>
  <c r="T1475" i="4"/>
  <c r="R1475" i="4"/>
  <c r="P1475" i="4"/>
  <c r="BI1473" i="4"/>
  <c r="BH1473" i="4"/>
  <c r="BG1473" i="4"/>
  <c r="BF1473" i="4"/>
  <c r="T1473" i="4"/>
  <c r="R1473" i="4"/>
  <c r="P1473" i="4"/>
  <c r="BI1468" i="4"/>
  <c r="BH1468" i="4"/>
  <c r="BG1468" i="4"/>
  <c r="BF1468" i="4"/>
  <c r="T1468" i="4"/>
  <c r="R1468" i="4"/>
  <c r="P1468" i="4"/>
  <c r="BI1463" i="4"/>
  <c r="BH1463" i="4"/>
  <c r="BG1463" i="4"/>
  <c r="BF1463" i="4"/>
  <c r="T1463" i="4"/>
  <c r="R1463" i="4"/>
  <c r="P1463" i="4"/>
  <c r="BI1453" i="4"/>
  <c r="BH1453" i="4"/>
  <c r="BG1453" i="4"/>
  <c r="BF1453" i="4"/>
  <c r="T1453" i="4"/>
  <c r="R1453" i="4"/>
  <c r="P1453" i="4"/>
  <c r="BI1448" i="4"/>
  <c r="BH1448" i="4"/>
  <c r="BG1448" i="4"/>
  <c r="BF1448" i="4"/>
  <c r="T1448" i="4"/>
  <c r="R1448" i="4"/>
  <c r="P1448" i="4"/>
  <c r="BI1446" i="4"/>
  <c r="BH1446" i="4"/>
  <c r="BG1446" i="4"/>
  <c r="BF1446" i="4"/>
  <c r="T1446" i="4"/>
  <c r="R1446" i="4"/>
  <c r="P1446" i="4"/>
  <c r="BI1442" i="4"/>
  <c r="BH1442" i="4"/>
  <c r="BG1442" i="4"/>
  <c r="BF1442" i="4"/>
  <c r="T1442" i="4"/>
  <c r="R1442" i="4"/>
  <c r="P1442" i="4"/>
  <c r="BI1437" i="4"/>
  <c r="BH1437" i="4"/>
  <c r="BG1437" i="4"/>
  <c r="BF1437" i="4"/>
  <c r="T1437" i="4"/>
  <c r="R1437" i="4"/>
  <c r="P1437" i="4"/>
  <c r="BI1434" i="4"/>
  <c r="BH1434" i="4"/>
  <c r="BG1434" i="4"/>
  <c r="BF1434" i="4"/>
  <c r="T1434" i="4"/>
  <c r="R1434" i="4"/>
  <c r="P1434" i="4"/>
  <c r="BI1428" i="4"/>
  <c r="BH1428" i="4"/>
  <c r="BG1428" i="4"/>
  <c r="BF1428" i="4"/>
  <c r="T1428" i="4"/>
  <c r="R1428" i="4"/>
  <c r="P1428" i="4"/>
  <c r="BI1423" i="4"/>
  <c r="BH1423" i="4"/>
  <c r="BG1423" i="4"/>
  <c r="BF1423" i="4"/>
  <c r="T1423" i="4"/>
  <c r="R1423" i="4"/>
  <c r="P1423" i="4"/>
  <c r="BI1421" i="4"/>
  <c r="BH1421" i="4"/>
  <c r="BG1421" i="4"/>
  <c r="BF1421" i="4"/>
  <c r="T1421" i="4"/>
  <c r="R1421" i="4"/>
  <c r="P1421" i="4"/>
  <c r="BI1416" i="4"/>
  <c r="BH1416" i="4"/>
  <c r="BG1416" i="4"/>
  <c r="BF1416" i="4"/>
  <c r="T1416" i="4"/>
  <c r="R1416" i="4"/>
  <c r="P1416" i="4"/>
  <c r="BI1414" i="4"/>
  <c r="BH1414" i="4"/>
  <c r="BG1414" i="4"/>
  <c r="BF1414" i="4"/>
  <c r="T1414" i="4"/>
  <c r="R1414" i="4"/>
  <c r="P1414" i="4"/>
  <c r="BI1411" i="4"/>
  <c r="BH1411" i="4"/>
  <c r="BG1411" i="4"/>
  <c r="BF1411" i="4"/>
  <c r="T1411" i="4"/>
  <c r="R1411" i="4"/>
  <c r="P1411" i="4"/>
  <c r="BI1406" i="4"/>
  <c r="BH1406" i="4"/>
  <c r="BG1406" i="4"/>
  <c r="BF1406" i="4"/>
  <c r="T1406" i="4"/>
  <c r="R1406" i="4"/>
  <c r="P1406" i="4"/>
  <c r="BI1400" i="4"/>
  <c r="BH1400" i="4"/>
  <c r="BG1400" i="4"/>
  <c r="BF1400" i="4"/>
  <c r="T1400" i="4"/>
  <c r="R1400" i="4"/>
  <c r="P1400" i="4"/>
  <c r="BI1391" i="4"/>
  <c r="BH1391" i="4"/>
  <c r="BG1391" i="4"/>
  <c r="BF1391" i="4"/>
  <c r="T1391" i="4"/>
  <c r="R1391" i="4"/>
  <c r="P1391" i="4"/>
  <c r="BI1387" i="4"/>
  <c r="BH1387" i="4"/>
  <c r="BG1387" i="4"/>
  <c r="BF1387" i="4"/>
  <c r="T1387" i="4"/>
  <c r="R1387" i="4"/>
  <c r="P1387" i="4"/>
  <c r="BI1379" i="4"/>
  <c r="BH1379" i="4"/>
  <c r="BG1379" i="4"/>
  <c r="BF1379" i="4"/>
  <c r="T1379" i="4"/>
  <c r="R1379" i="4"/>
  <c r="P1379" i="4"/>
  <c r="BI1375" i="4"/>
  <c r="BH1375" i="4"/>
  <c r="BG1375" i="4"/>
  <c r="BF1375" i="4"/>
  <c r="T1375" i="4"/>
  <c r="R1375" i="4"/>
  <c r="P1375" i="4"/>
  <c r="BI1367" i="4"/>
  <c r="BH1367" i="4"/>
  <c r="BG1367" i="4"/>
  <c r="BF1367" i="4"/>
  <c r="T1367" i="4"/>
  <c r="R1367" i="4"/>
  <c r="P1367" i="4"/>
  <c r="BI1336" i="4"/>
  <c r="BH1336" i="4"/>
  <c r="BG1336" i="4"/>
  <c r="BF1336" i="4"/>
  <c r="T1336" i="4"/>
  <c r="R1336" i="4"/>
  <c r="P1336" i="4"/>
  <c r="BI1331" i="4"/>
  <c r="BH1331" i="4"/>
  <c r="BG1331" i="4"/>
  <c r="BF1331" i="4"/>
  <c r="T1331" i="4"/>
  <c r="R1331" i="4"/>
  <c r="P1331" i="4"/>
  <c r="BI1326" i="4"/>
  <c r="BH1326" i="4"/>
  <c r="BG1326" i="4"/>
  <c r="BF1326" i="4"/>
  <c r="T1326" i="4"/>
  <c r="R1326" i="4"/>
  <c r="P1326" i="4"/>
  <c r="BI1321" i="4"/>
  <c r="BH1321" i="4"/>
  <c r="BG1321" i="4"/>
  <c r="BF1321" i="4"/>
  <c r="T1321" i="4"/>
  <c r="R1321" i="4"/>
  <c r="P1321" i="4"/>
  <c r="BI1319" i="4"/>
  <c r="BH1319" i="4"/>
  <c r="BG1319" i="4"/>
  <c r="BF1319" i="4"/>
  <c r="T1319" i="4"/>
  <c r="R1319" i="4"/>
  <c r="P1319" i="4"/>
  <c r="BI1314" i="4"/>
  <c r="BH1314" i="4"/>
  <c r="BG1314" i="4"/>
  <c r="BF1314" i="4"/>
  <c r="T1314" i="4"/>
  <c r="R1314" i="4"/>
  <c r="P1314" i="4"/>
  <c r="BI1312" i="4"/>
  <c r="BH1312" i="4"/>
  <c r="BG1312" i="4"/>
  <c r="BF1312" i="4"/>
  <c r="T1312" i="4"/>
  <c r="R1312" i="4"/>
  <c r="P1312" i="4"/>
  <c r="BI1308" i="4"/>
  <c r="BH1308" i="4"/>
  <c r="BG1308" i="4"/>
  <c r="BF1308" i="4"/>
  <c r="T1308" i="4"/>
  <c r="R1308" i="4"/>
  <c r="P1308" i="4"/>
  <c r="BI1304" i="4"/>
  <c r="BH1304" i="4"/>
  <c r="BG1304" i="4"/>
  <c r="BF1304" i="4"/>
  <c r="T1304" i="4"/>
  <c r="R1304" i="4"/>
  <c r="P1304" i="4"/>
  <c r="BI1292" i="4"/>
  <c r="BH1292" i="4"/>
  <c r="BG1292" i="4"/>
  <c r="BF1292" i="4"/>
  <c r="T1292" i="4"/>
  <c r="R1292" i="4"/>
  <c r="P1292" i="4"/>
  <c r="BI1280" i="4"/>
  <c r="BH1280" i="4"/>
  <c r="BG1280" i="4"/>
  <c r="BF1280" i="4"/>
  <c r="T1280" i="4"/>
  <c r="R1280" i="4"/>
  <c r="P1280" i="4"/>
  <c r="BI1268" i="4"/>
  <c r="BH1268" i="4"/>
  <c r="BG1268" i="4"/>
  <c r="BF1268" i="4"/>
  <c r="T1268" i="4"/>
  <c r="R1268" i="4"/>
  <c r="P1268" i="4"/>
  <c r="BI1264" i="4"/>
  <c r="BH1264" i="4"/>
  <c r="BG1264" i="4"/>
  <c r="BF1264" i="4"/>
  <c r="T1264" i="4"/>
  <c r="R1264" i="4"/>
  <c r="P1264" i="4"/>
  <c r="BI1260" i="4"/>
  <c r="BH1260" i="4"/>
  <c r="BG1260" i="4"/>
  <c r="BF1260" i="4"/>
  <c r="T1260" i="4"/>
  <c r="R1260" i="4"/>
  <c r="P1260" i="4"/>
  <c r="BI1256" i="4"/>
  <c r="BH1256" i="4"/>
  <c r="BG1256" i="4"/>
  <c r="BF1256" i="4"/>
  <c r="T1256" i="4"/>
  <c r="R1256" i="4"/>
  <c r="P1256" i="4"/>
  <c r="BI1252" i="4"/>
  <c r="BH1252" i="4"/>
  <c r="BG1252" i="4"/>
  <c r="BF1252" i="4"/>
  <c r="T1252" i="4"/>
  <c r="R1252" i="4"/>
  <c r="P1252" i="4"/>
  <c r="BI1248" i="4"/>
  <c r="BH1248" i="4"/>
  <c r="BG1248" i="4"/>
  <c r="BF1248" i="4"/>
  <c r="T1248" i="4"/>
  <c r="R1248" i="4"/>
  <c r="P1248" i="4"/>
  <c r="BI1244" i="4"/>
  <c r="BH1244" i="4"/>
  <c r="BG1244" i="4"/>
  <c r="BF1244" i="4"/>
  <c r="T1244" i="4"/>
  <c r="R1244" i="4"/>
  <c r="P1244" i="4"/>
  <c r="BI1240" i="4"/>
  <c r="BH1240" i="4"/>
  <c r="BG1240" i="4"/>
  <c r="BF1240" i="4"/>
  <c r="T1240" i="4"/>
  <c r="R1240" i="4"/>
  <c r="P1240" i="4"/>
  <c r="BI1238" i="4"/>
  <c r="BH1238" i="4"/>
  <c r="BG1238" i="4"/>
  <c r="BF1238" i="4"/>
  <c r="T1238" i="4"/>
  <c r="R1238" i="4"/>
  <c r="P1238" i="4"/>
  <c r="BI1234" i="4"/>
  <c r="BH1234" i="4"/>
  <c r="BG1234" i="4"/>
  <c r="BF1234" i="4"/>
  <c r="T1234" i="4"/>
  <c r="R1234" i="4"/>
  <c r="P1234" i="4"/>
  <c r="BI1215" i="4"/>
  <c r="BH1215" i="4"/>
  <c r="BG1215" i="4"/>
  <c r="BF1215" i="4"/>
  <c r="T1215" i="4"/>
  <c r="R1215" i="4"/>
  <c r="P1215" i="4"/>
  <c r="BI1211" i="4"/>
  <c r="BH1211" i="4"/>
  <c r="BG1211" i="4"/>
  <c r="BF1211" i="4"/>
  <c r="T1211" i="4"/>
  <c r="R1211" i="4"/>
  <c r="P1211" i="4"/>
  <c r="BI1192" i="4"/>
  <c r="BH1192" i="4"/>
  <c r="BG1192" i="4"/>
  <c r="BF1192" i="4"/>
  <c r="T1192" i="4"/>
  <c r="R1192" i="4"/>
  <c r="P1192" i="4"/>
  <c r="BI1188" i="4"/>
  <c r="BH1188" i="4"/>
  <c r="BG1188" i="4"/>
  <c r="BF1188" i="4"/>
  <c r="T1188" i="4"/>
  <c r="R1188" i="4"/>
  <c r="P1188" i="4"/>
  <c r="BI1170" i="4"/>
  <c r="BH1170" i="4"/>
  <c r="BG1170" i="4"/>
  <c r="BF1170" i="4"/>
  <c r="T1170" i="4"/>
  <c r="R1170" i="4"/>
  <c r="P1170" i="4"/>
  <c r="BI1151" i="4"/>
  <c r="BH1151" i="4"/>
  <c r="BG1151" i="4"/>
  <c r="BF1151" i="4"/>
  <c r="T1151" i="4"/>
  <c r="R1151" i="4"/>
  <c r="P1151" i="4"/>
  <c r="BI1129" i="4"/>
  <c r="BH1129" i="4"/>
  <c r="BG1129" i="4"/>
  <c r="BF1129" i="4"/>
  <c r="T1129" i="4"/>
  <c r="R1129" i="4"/>
  <c r="P1129" i="4"/>
  <c r="BI1113" i="4"/>
  <c r="BH1113" i="4"/>
  <c r="BG1113" i="4"/>
  <c r="BF1113" i="4"/>
  <c r="T1113" i="4"/>
  <c r="R1113" i="4"/>
  <c r="P1113" i="4"/>
  <c r="BI1110" i="4"/>
  <c r="BH1110" i="4"/>
  <c r="BG1110" i="4"/>
  <c r="BF1110" i="4"/>
  <c r="T1110" i="4"/>
  <c r="R1110" i="4"/>
  <c r="P1110" i="4"/>
  <c r="BI1106" i="4"/>
  <c r="BH1106" i="4"/>
  <c r="BG1106" i="4"/>
  <c r="BF1106" i="4"/>
  <c r="T1106" i="4"/>
  <c r="R1106" i="4"/>
  <c r="P1106" i="4"/>
  <c r="BI1104" i="4"/>
  <c r="BH1104" i="4"/>
  <c r="BG1104" i="4"/>
  <c r="BF1104" i="4"/>
  <c r="T1104" i="4"/>
  <c r="R1104" i="4"/>
  <c r="P1104" i="4"/>
  <c r="BI1101" i="4"/>
  <c r="BH1101" i="4"/>
  <c r="BG1101" i="4"/>
  <c r="BF1101" i="4"/>
  <c r="T1101" i="4"/>
  <c r="R1101" i="4"/>
  <c r="P1101" i="4"/>
  <c r="BI1097" i="4"/>
  <c r="BH1097" i="4"/>
  <c r="BG1097" i="4"/>
  <c r="BF1097" i="4"/>
  <c r="T1097" i="4"/>
  <c r="R1097" i="4"/>
  <c r="P1097" i="4"/>
  <c r="BI1093" i="4"/>
  <c r="BH1093" i="4"/>
  <c r="BG1093" i="4"/>
  <c r="BF1093" i="4"/>
  <c r="T1093" i="4"/>
  <c r="R1093" i="4"/>
  <c r="P1093" i="4"/>
  <c r="BI1089" i="4"/>
  <c r="BH1089" i="4"/>
  <c r="BG1089" i="4"/>
  <c r="BF1089" i="4"/>
  <c r="T1089" i="4"/>
  <c r="R1089" i="4"/>
  <c r="P1089" i="4"/>
  <c r="BI1085" i="4"/>
  <c r="BH1085" i="4"/>
  <c r="BG1085" i="4"/>
  <c r="BF1085" i="4"/>
  <c r="T1085" i="4"/>
  <c r="R1085" i="4"/>
  <c r="P1085" i="4"/>
  <c r="BI1081" i="4"/>
  <c r="BH1081" i="4"/>
  <c r="BG1081" i="4"/>
  <c r="BF1081" i="4"/>
  <c r="T1081" i="4"/>
  <c r="R1081" i="4"/>
  <c r="P1081" i="4"/>
  <c r="BI1078" i="4"/>
  <c r="BH1078" i="4"/>
  <c r="BG1078" i="4"/>
  <c r="BF1078" i="4"/>
  <c r="T1078" i="4"/>
  <c r="R1078" i="4"/>
  <c r="P1078" i="4"/>
  <c r="BI1073" i="4"/>
  <c r="BH1073" i="4"/>
  <c r="BG1073" i="4"/>
  <c r="BF1073" i="4"/>
  <c r="T1073" i="4"/>
  <c r="R1073" i="4"/>
  <c r="P1073" i="4"/>
  <c r="BI1071" i="4"/>
  <c r="BH1071" i="4"/>
  <c r="BG1071" i="4"/>
  <c r="BF1071" i="4"/>
  <c r="T1071" i="4"/>
  <c r="R1071" i="4"/>
  <c r="P1071" i="4"/>
  <c r="BI1066" i="4"/>
  <c r="BH1066" i="4"/>
  <c r="BG1066" i="4"/>
  <c r="BF1066" i="4"/>
  <c r="T1066" i="4"/>
  <c r="R1066" i="4"/>
  <c r="P1066" i="4"/>
  <c r="BI1064" i="4"/>
  <c r="BH1064" i="4"/>
  <c r="BG1064" i="4"/>
  <c r="BF1064" i="4"/>
  <c r="T1064" i="4"/>
  <c r="R1064" i="4"/>
  <c r="P1064" i="4"/>
  <c r="BI1059" i="4"/>
  <c r="BH1059" i="4"/>
  <c r="BG1059" i="4"/>
  <c r="BF1059" i="4"/>
  <c r="T1059" i="4"/>
  <c r="R1059" i="4"/>
  <c r="P1059" i="4"/>
  <c r="BI1057" i="4"/>
  <c r="BH1057" i="4"/>
  <c r="BG1057" i="4"/>
  <c r="BF1057" i="4"/>
  <c r="T1057" i="4"/>
  <c r="R1057" i="4"/>
  <c r="P1057" i="4"/>
  <c r="BI1052" i="4"/>
  <c r="BH1052" i="4"/>
  <c r="BG1052" i="4"/>
  <c r="BF1052" i="4"/>
  <c r="T1052" i="4"/>
  <c r="R1052" i="4"/>
  <c r="P1052" i="4"/>
  <c r="BI1047" i="4"/>
  <c r="BH1047" i="4"/>
  <c r="BG1047" i="4"/>
  <c r="BF1047" i="4"/>
  <c r="T1047" i="4"/>
  <c r="R1047" i="4"/>
  <c r="P1047" i="4"/>
  <c r="BI1042" i="4"/>
  <c r="BH1042" i="4"/>
  <c r="BG1042" i="4"/>
  <c r="BF1042" i="4"/>
  <c r="T1042" i="4"/>
  <c r="R1042" i="4"/>
  <c r="P1042" i="4"/>
  <c r="BI1035" i="4"/>
  <c r="BH1035" i="4"/>
  <c r="BG1035" i="4"/>
  <c r="BF1035" i="4"/>
  <c r="T1035" i="4"/>
  <c r="R1035" i="4"/>
  <c r="P1035" i="4"/>
  <c r="BI1033" i="4"/>
  <c r="BH1033" i="4"/>
  <c r="BG1033" i="4"/>
  <c r="BF1033" i="4"/>
  <c r="T1033" i="4"/>
  <c r="R1033" i="4"/>
  <c r="P1033" i="4"/>
  <c r="BI1027" i="4"/>
  <c r="BH1027" i="4"/>
  <c r="BG1027" i="4"/>
  <c r="BF1027" i="4"/>
  <c r="T1027" i="4"/>
  <c r="R1027" i="4"/>
  <c r="P1027" i="4"/>
  <c r="BI1019" i="4"/>
  <c r="BH1019" i="4"/>
  <c r="BG1019" i="4"/>
  <c r="BF1019" i="4"/>
  <c r="T1019" i="4"/>
  <c r="R1019" i="4"/>
  <c r="P1019" i="4"/>
  <c r="BI1010" i="4"/>
  <c r="BH1010" i="4"/>
  <c r="BG1010" i="4"/>
  <c r="BF1010" i="4"/>
  <c r="T1010" i="4"/>
  <c r="R1010" i="4"/>
  <c r="P1010" i="4"/>
  <c r="BI1008" i="4"/>
  <c r="BH1008" i="4"/>
  <c r="BG1008" i="4"/>
  <c r="BF1008" i="4"/>
  <c r="T1008" i="4"/>
  <c r="R1008" i="4"/>
  <c r="P1008" i="4"/>
  <c r="BI1005" i="4"/>
  <c r="BH1005" i="4"/>
  <c r="BG1005" i="4"/>
  <c r="BF1005" i="4"/>
  <c r="T1005" i="4"/>
  <c r="R1005" i="4"/>
  <c r="P1005" i="4"/>
  <c r="BI1001" i="4"/>
  <c r="BH1001" i="4"/>
  <c r="BG1001" i="4"/>
  <c r="BF1001" i="4"/>
  <c r="T1001" i="4"/>
  <c r="R1001" i="4"/>
  <c r="P1001" i="4"/>
  <c r="BI992" i="4"/>
  <c r="BH992" i="4"/>
  <c r="BG992" i="4"/>
  <c r="BF992" i="4"/>
  <c r="T992" i="4"/>
  <c r="R992" i="4"/>
  <c r="P992" i="4"/>
  <c r="BI990" i="4"/>
  <c r="BH990" i="4"/>
  <c r="BG990" i="4"/>
  <c r="BF990" i="4"/>
  <c r="T990" i="4"/>
  <c r="R990" i="4"/>
  <c r="P990" i="4"/>
  <c r="BI981" i="4"/>
  <c r="BH981" i="4"/>
  <c r="BG981" i="4"/>
  <c r="BF981" i="4"/>
  <c r="T981" i="4"/>
  <c r="R981" i="4"/>
  <c r="P981" i="4"/>
  <c r="BI977" i="4"/>
  <c r="BH977" i="4"/>
  <c r="BG977" i="4"/>
  <c r="BF977" i="4"/>
  <c r="T977" i="4"/>
  <c r="R977" i="4"/>
  <c r="P977" i="4"/>
  <c r="BI972" i="4"/>
  <c r="BH972" i="4"/>
  <c r="BG972" i="4"/>
  <c r="BF972" i="4"/>
  <c r="T972" i="4"/>
  <c r="R972" i="4"/>
  <c r="P972" i="4"/>
  <c r="BI967" i="4"/>
  <c r="BH967" i="4"/>
  <c r="BG967" i="4"/>
  <c r="BF967" i="4"/>
  <c r="T967" i="4"/>
  <c r="R967" i="4"/>
  <c r="P967" i="4"/>
  <c r="BI963" i="4"/>
  <c r="BH963" i="4"/>
  <c r="BG963" i="4"/>
  <c r="BF963" i="4"/>
  <c r="T963" i="4"/>
  <c r="R963" i="4"/>
  <c r="P963" i="4"/>
  <c r="BI958" i="4"/>
  <c r="BH958" i="4"/>
  <c r="BG958" i="4"/>
  <c r="BF958" i="4"/>
  <c r="T958" i="4"/>
  <c r="R958" i="4"/>
  <c r="P958" i="4"/>
  <c r="BI952" i="4"/>
  <c r="BH952" i="4"/>
  <c r="BG952" i="4"/>
  <c r="BF952" i="4"/>
  <c r="T952" i="4"/>
  <c r="R952" i="4"/>
  <c r="P952" i="4"/>
  <c r="BI950" i="4"/>
  <c r="BH950" i="4"/>
  <c r="BG950" i="4"/>
  <c r="BF950" i="4"/>
  <c r="T950" i="4"/>
  <c r="R950" i="4"/>
  <c r="P950" i="4"/>
  <c r="BI942" i="4"/>
  <c r="BH942" i="4"/>
  <c r="BG942" i="4"/>
  <c r="BF942" i="4"/>
  <c r="T942" i="4"/>
  <c r="R942" i="4"/>
  <c r="P942" i="4"/>
  <c r="BI940" i="4"/>
  <c r="BH940" i="4"/>
  <c r="BG940" i="4"/>
  <c r="BF940" i="4"/>
  <c r="T940" i="4"/>
  <c r="R940" i="4"/>
  <c r="P940" i="4"/>
  <c r="BI934" i="4"/>
  <c r="BH934" i="4"/>
  <c r="BG934" i="4"/>
  <c r="BF934" i="4"/>
  <c r="T934" i="4"/>
  <c r="R934" i="4"/>
  <c r="P934" i="4"/>
  <c r="BI932" i="4"/>
  <c r="BH932" i="4"/>
  <c r="BG932" i="4"/>
  <c r="BF932" i="4"/>
  <c r="T932" i="4"/>
  <c r="R932" i="4"/>
  <c r="P932" i="4"/>
  <c r="BI929" i="4"/>
  <c r="BH929" i="4"/>
  <c r="BG929" i="4"/>
  <c r="BF929" i="4"/>
  <c r="T929" i="4"/>
  <c r="R929" i="4"/>
  <c r="P929" i="4"/>
  <c r="BI927" i="4"/>
  <c r="BH927" i="4"/>
  <c r="BG927" i="4"/>
  <c r="BF927" i="4"/>
  <c r="T927" i="4"/>
  <c r="R927" i="4"/>
  <c r="P927" i="4"/>
  <c r="BI919" i="4"/>
  <c r="BH919" i="4"/>
  <c r="BG919" i="4"/>
  <c r="BF919" i="4"/>
  <c r="T919" i="4"/>
  <c r="R919" i="4"/>
  <c r="P919" i="4"/>
  <c r="BI917" i="4"/>
  <c r="BH917" i="4"/>
  <c r="BG917" i="4"/>
  <c r="BF917" i="4"/>
  <c r="T917" i="4"/>
  <c r="R917" i="4"/>
  <c r="P917" i="4"/>
  <c r="BI911" i="4"/>
  <c r="BH911" i="4"/>
  <c r="BG911" i="4"/>
  <c r="BF911" i="4"/>
  <c r="T911" i="4"/>
  <c r="R911" i="4"/>
  <c r="P911" i="4"/>
  <c r="BI909" i="4"/>
  <c r="BH909" i="4"/>
  <c r="BG909" i="4"/>
  <c r="BF909" i="4"/>
  <c r="T909" i="4"/>
  <c r="R909" i="4"/>
  <c r="P909" i="4"/>
  <c r="BI906" i="4"/>
  <c r="BH906" i="4"/>
  <c r="BG906" i="4"/>
  <c r="BF906" i="4"/>
  <c r="T906" i="4"/>
  <c r="R906" i="4"/>
  <c r="P906" i="4"/>
  <c r="BI904" i="4"/>
  <c r="BH904" i="4"/>
  <c r="BG904" i="4"/>
  <c r="BF904" i="4"/>
  <c r="T904" i="4"/>
  <c r="R904" i="4"/>
  <c r="P904" i="4"/>
  <c r="BI893" i="4"/>
  <c r="BH893" i="4"/>
  <c r="BG893" i="4"/>
  <c r="BF893" i="4"/>
  <c r="T893" i="4"/>
  <c r="R893" i="4"/>
  <c r="P893" i="4"/>
  <c r="BI891" i="4"/>
  <c r="BH891" i="4"/>
  <c r="BG891" i="4"/>
  <c r="BF891" i="4"/>
  <c r="T891" i="4"/>
  <c r="R891" i="4"/>
  <c r="P891" i="4"/>
  <c r="BI885" i="4"/>
  <c r="BH885" i="4"/>
  <c r="BG885" i="4"/>
  <c r="BF885" i="4"/>
  <c r="T885" i="4"/>
  <c r="R885" i="4"/>
  <c r="P885" i="4"/>
  <c r="BI883" i="4"/>
  <c r="BH883" i="4"/>
  <c r="BG883" i="4"/>
  <c r="BF883" i="4"/>
  <c r="T883" i="4"/>
  <c r="R883" i="4"/>
  <c r="P883" i="4"/>
  <c r="BI872" i="4"/>
  <c r="BH872" i="4"/>
  <c r="BG872" i="4"/>
  <c r="BF872" i="4"/>
  <c r="T872" i="4"/>
  <c r="R872" i="4"/>
  <c r="P872" i="4"/>
  <c r="BI870" i="4"/>
  <c r="BH870" i="4"/>
  <c r="BG870" i="4"/>
  <c r="BF870" i="4"/>
  <c r="T870" i="4"/>
  <c r="R870" i="4"/>
  <c r="P870" i="4"/>
  <c r="BI865" i="4"/>
  <c r="BH865" i="4"/>
  <c r="BG865" i="4"/>
  <c r="BF865" i="4"/>
  <c r="T865" i="4"/>
  <c r="R865" i="4"/>
  <c r="P865" i="4"/>
  <c r="BI863" i="4"/>
  <c r="BH863" i="4"/>
  <c r="BG863" i="4"/>
  <c r="BF863" i="4"/>
  <c r="T863" i="4"/>
  <c r="R863" i="4"/>
  <c r="P863" i="4"/>
  <c r="BI859" i="4"/>
  <c r="BH859" i="4"/>
  <c r="BG859" i="4"/>
  <c r="BF859" i="4"/>
  <c r="T859" i="4"/>
  <c r="T858" i="4" s="1"/>
  <c r="R859" i="4"/>
  <c r="R858" i="4" s="1"/>
  <c r="P859" i="4"/>
  <c r="P858" i="4"/>
  <c r="BI856" i="4"/>
  <c r="BH856" i="4"/>
  <c r="BG856" i="4"/>
  <c r="BF856" i="4"/>
  <c r="T856" i="4"/>
  <c r="R856" i="4"/>
  <c r="P856" i="4"/>
  <c r="BI848" i="4"/>
  <c r="BH848" i="4"/>
  <c r="BG848" i="4"/>
  <c r="BF848" i="4"/>
  <c r="T848" i="4"/>
  <c r="R848" i="4"/>
  <c r="P848" i="4"/>
  <c r="BI847" i="4"/>
  <c r="BH847" i="4"/>
  <c r="BG847" i="4"/>
  <c r="BF847" i="4"/>
  <c r="T847" i="4"/>
  <c r="R847" i="4"/>
  <c r="P847" i="4"/>
  <c r="BI846" i="4"/>
  <c r="BH846" i="4"/>
  <c r="BG846" i="4"/>
  <c r="BF846" i="4"/>
  <c r="T846" i="4"/>
  <c r="R846" i="4"/>
  <c r="P846" i="4"/>
  <c r="BI845" i="4"/>
  <c r="BH845" i="4"/>
  <c r="BG845" i="4"/>
  <c r="BF845" i="4"/>
  <c r="T845" i="4"/>
  <c r="R845" i="4"/>
  <c r="P845" i="4"/>
  <c r="BI844" i="4"/>
  <c r="BH844" i="4"/>
  <c r="BG844" i="4"/>
  <c r="BF844" i="4"/>
  <c r="T844" i="4"/>
  <c r="R844" i="4"/>
  <c r="P844" i="4"/>
  <c r="BI843" i="4"/>
  <c r="BH843" i="4"/>
  <c r="BG843" i="4"/>
  <c r="BF843" i="4"/>
  <c r="T843" i="4"/>
  <c r="R843" i="4"/>
  <c r="P843" i="4"/>
  <c r="BI842" i="4"/>
  <c r="BH842" i="4"/>
  <c r="BG842" i="4"/>
  <c r="BF842" i="4"/>
  <c r="T842" i="4"/>
  <c r="R842" i="4"/>
  <c r="P842" i="4"/>
  <c r="BI841" i="4"/>
  <c r="BH841" i="4"/>
  <c r="BG841" i="4"/>
  <c r="BF841" i="4"/>
  <c r="T841" i="4"/>
  <c r="R841" i="4"/>
  <c r="P841" i="4"/>
  <c r="BI840" i="4"/>
  <c r="BH840" i="4"/>
  <c r="BG840" i="4"/>
  <c r="BF840" i="4"/>
  <c r="T840" i="4"/>
  <c r="R840" i="4"/>
  <c r="P840" i="4"/>
  <c r="BI839" i="4"/>
  <c r="BH839" i="4"/>
  <c r="BG839" i="4"/>
  <c r="BF839" i="4"/>
  <c r="T839" i="4"/>
  <c r="R839" i="4"/>
  <c r="P839" i="4"/>
  <c r="BI838" i="4"/>
  <c r="BH838" i="4"/>
  <c r="BG838" i="4"/>
  <c r="BF838" i="4"/>
  <c r="T838" i="4"/>
  <c r="R838" i="4"/>
  <c r="P838" i="4"/>
  <c r="BI837" i="4"/>
  <c r="BH837" i="4"/>
  <c r="BG837" i="4"/>
  <c r="BF837" i="4"/>
  <c r="T837" i="4"/>
  <c r="R837" i="4"/>
  <c r="P837" i="4"/>
  <c r="BI836" i="4"/>
  <c r="BH836" i="4"/>
  <c r="BG836" i="4"/>
  <c r="BF836" i="4"/>
  <c r="T836" i="4"/>
  <c r="R836" i="4"/>
  <c r="P836" i="4"/>
  <c r="BI832" i="4"/>
  <c r="BH832" i="4"/>
  <c r="BG832" i="4"/>
  <c r="BF832" i="4"/>
  <c r="T832" i="4"/>
  <c r="R832" i="4"/>
  <c r="P832" i="4"/>
  <c r="BI827" i="4"/>
  <c r="BH827" i="4"/>
  <c r="BG827" i="4"/>
  <c r="BF827" i="4"/>
  <c r="T827" i="4"/>
  <c r="R827" i="4"/>
  <c r="P827" i="4"/>
  <c r="BI820" i="4"/>
  <c r="BH820" i="4"/>
  <c r="BG820" i="4"/>
  <c r="BF820" i="4"/>
  <c r="T820" i="4"/>
  <c r="R820" i="4"/>
  <c r="P820" i="4"/>
  <c r="BI816" i="4"/>
  <c r="BH816" i="4"/>
  <c r="BG816" i="4"/>
  <c r="BF816" i="4"/>
  <c r="T816" i="4"/>
  <c r="R816" i="4"/>
  <c r="P816" i="4"/>
  <c r="BI809" i="4"/>
  <c r="BH809" i="4"/>
  <c r="BG809" i="4"/>
  <c r="BF809" i="4"/>
  <c r="T809" i="4"/>
  <c r="R809" i="4"/>
  <c r="P809" i="4"/>
  <c r="BI804" i="4"/>
  <c r="BH804" i="4"/>
  <c r="BG804" i="4"/>
  <c r="BF804" i="4"/>
  <c r="T804" i="4"/>
  <c r="R804" i="4"/>
  <c r="P804" i="4"/>
  <c r="BI802" i="4"/>
  <c r="BH802" i="4"/>
  <c r="BG802" i="4"/>
  <c r="BF802" i="4"/>
  <c r="T802" i="4"/>
  <c r="R802" i="4"/>
  <c r="P802" i="4"/>
  <c r="BI796" i="4"/>
  <c r="BH796" i="4"/>
  <c r="BG796" i="4"/>
  <c r="BF796" i="4"/>
  <c r="T796" i="4"/>
  <c r="R796" i="4"/>
  <c r="P796" i="4"/>
  <c r="BI790" i="4"/>
  <c r="BH790" i="4"/>
  <c r="BG790" i="4"/>
  <c r="BF790" i="4"/>
  <c r="T790" i="4"/>
  <c r="R790" i="4"/>
  <c r="P790" i="4"/>
  <c r="BI786" i="4"/>
  <c r="BH786" i="4"/>
  <c r="BG786" i="4"/>
  <c r="BF786" i="4"/>
  <c r="T786" i="4"/>
  <c r="R786" i="4"/>
  <c r="P786" i="4"/>
  <c r="BI782" i="4"/>
  <c r="BH782" i="4"/>
  <c r="BG782" i="4"/>
  <c r="BF782" i="4"/>
  <c r="T782" i="4"/>
  <c r="R782" i="4"/>
  <c r="P782" i="4"/>
  <c r="BI779" i="4"/>
  <c r="BH779" i="4"/>
  <c r="BG779" i="4"/>
  <c r="BF779" i="4"/>
  <c r="T779" i="4"/>
  <c r="R779" i="4"/>
  <c r="P779" i="4"/>
  <c r="BI776" i="4"/>
  <c r="BH776" i="4"/>
  <c r="BG776" i="4"/>
  <c r="BF776" i="4"/>
  <c r="T776" i="4"/>
  <c r="R776" i="4"/>
  <c r="P776" i="4"/>
  <c r="BI773" i="4"/>
  <c r="BH773" i="4"/>
  <c r="BG773" i="4"/>
  <c r="BF773" i="4"/>
  <c r="T773" i="4"/>
  <c r="R773" i="4"/>
  <c r="P773" i="4"/>
  <c r="BI770" i="4"/>
  <c r="BH770" i="4"/>
  <c r="BG770" i="4"/>
  <c r="BF770" i="4"/>
  <c r="T770" i="4"/>
  <c r="R770" i="4"/>
  <c r="P770" i="4"/>
  <c r="BI768" i="4"/>
  <c r="BH768" i="4"/>
  <c r="BG768" i="4"/>
  <c r="BF768" i="4"/>
  <c r="T768" i="4"/>
  <c r="R768" i="4"/>
  <c r="P768" i="4"/>
  <c r="BI765" i="4"/>
  <c r="BH765" i="4"/>
  <c r="BG765" i="4"/>
  <c r="BF765" i="4"/>
  <c r="T765" i="4"/>
  <c r="R765" i="4"/>
  <c r="P765" i="4"/>
  <c r="BI760" i="4"/>
  <c r="BH760" i="4"/>
  <c r="BG760" i="4"/>
  <c r="BF760" i="4"/>
  <c r="T760" i="4"/>
  <c r="R760" i="4"/>
  <c r="P760" i="4"/>
  <c r="BI753" i="4"/>
  <c r="BH753" i="4"/>
  <c r="BG753" i="4"/>
  <c r="BF753" i="4"/>
  <c r="T753" i="4"/>
  <c r="R753" i="4"/>
  <c r="P753" i="4"/>
  <c r="BI746" i="4"/>
  <c r="BH746" i="4"/>
  <c r="BG746" i="4"/>
  <c r="BF746" i="4"/>
  <c r="T746" i="4"/>
  <c r="R746" i="4"/>
  <c r="P746" i="4"/>
  <c r="BI738" i="4"/>
  <c r="BH738" i="4"/>
  <c r="BG738" i="4"/>
  <c r="BF738" i="4"/>
  <c r="T738" i="4"/>
  <c r="R738" i="4"/>
  <c r="P738" i="4"/>
  <c r="BI732" i="4"/>
  <c r="BH732" i="4"/>
  <c r="BG732" i="4"/>
  <c r="BF732" i="4"/>
  <c r="T732" i="4"/>
  <c r="R732" i="4"/>
  <c r="P732" i="4"/>
  <c r="BI726" i="4"/>
  <c r="BH726" i="4"/>
  <c r="BG726" i="4"/>
  <c r="BF726" i="4"/>
  <c r="T726" i="4"/>
  <c r="R726" i="4"/>
  <c r="P726" i="4"/>
  <c r="BI715" i="4"/>
  <c r="BH715" i="4"/>
  <c r="BG715" i="4"/>
  <c r="BF715" i="4"/>
  <c r="T715" i="4"/>
  <c r="R715" i="4"/>
  <c r="P715" i="4"/>
  <c r="BI709" i="4"/>
  <c r="BH709" i="4"/>
  <c r="BG709" i="4"/>
  <c r="BF709" i="4"/>
  <c r="T709" i="4"/>
  <c r="R709" i="4"/>
  <c r="P709" i="4"/>
  <c r="BI703" i="4"/>
  <c r="BH703" i="4"/>
  <c r="BG703" i="4"/>
  <c r="BF703" i="4"/>
  <c r="T703" i="4"/>
  <c r="R703" i="4"/>
  <c r="P703" i="4"/>
  <c r="BI697" i="4"/>
  <c r="BH697" i="4"/>
  <c r="BG697" i="4"/>
  <c r="BF697" i="4"/>
  <c r="T697" i="4"/>
  <c r="R697" i="4"/>
  <c r="P697" i="4"/>
  <c r="BI692" i="4"/>
  <c r="BH692" i="4"/>
  <c r="BG692" i="4"/>
  <c r="BF692" i="4"/>
  <c r="T692" i="4"/>
  <c r="R692" i="4"/>
  <c r="P692" i="4"/>
  <c r="BI676" i="4"/>
  <c r="BH676" i="4"/>
  <c r="BG676" i="4"/>
  <c r="BF676" i="4"/>
  <c r="T676" i="4"/>
  <c r="R676" i="4"/>
  <c r="P676" i="4"/>
  <c r="BI656" i="4"/>
  <c r="BH656" i="4"/>
  <c r="BG656" i="4"/>
  <c r="BF656" i="4"/>
  <c r="T656" i="4"/>
  <c r="R656" i="4"/>
  <c r="P656" i="4"/>
  <c r="BI652" i="4"/>
  <c r="BH652" i="4"/>
  <c r="BG652" i="4"/>
  <c r="BF652" i="4"/>
  <c r="T652" i="4"/>
  <c r="R652" i="4"/>
  <c r="P652" i="4"/>
  <c r="BI647" i="4"/>
  <c r="BH647" i="4"/>
  <c r="BG647" i="4"/>
  <c r="BF647" i="4"/>
  <c r="T647" i="4"/>
  <c r="R647" i="4"/>
  <c r="P647" i="4"/>
  <c r="BI642" i="4"/>
  <c r="BH642" i="4"/>
  <c r="BG642" i="4"/>
  <c r="BF642" i="4"/>
  <c r="T642" i="4"/>
  <c r="R642" i="4"/>
  <c r="P642" i="4"/>
  <c r="BI637" i="4"/>
  <c r="BH637" i="4"/>
  <c r="BG637" i="4"/>
  <c r="BF637" i="4"/>
  <c r="T637" i="4"/>
  <c r="R637" i="4"/>
  <c r="P637" i="4"/>
  <c r="BI632" i="4"/>
  <c r="BH632" i="4"/>
  <c r="BG632" i="4"/>
  <c r="BF632" i="4"/>
  <c r="T632" i="4"/>
  <c r="R632" i="4"/>
  <c r="P632" i="4"/>
  <c r="BI630" i="4"/>
  <c r="BH630" i="4"/>
  <c r="BG630" i="4"/>
  <c r="BF630" i="4"/>
  <c r="T630" i="4"/>
  <c r="R630" i="4"/>
  <c r="P630" i="4"/>
  <c r="BI626" i="4"/>
  <c r="BH626" i="4"/>
  <c r="BG626" i="4"/>
  <c r="BF626" i="4"/>
  <c r="T626" i="4"/>
  <c r="R626" i="4"/>
  <c r="P626" i="4"/>
  <c r="BI624" i="4"/>
  <c r="BH624" i="4"/>
  <c r="BG624" i="4"/>
  <c r="BF624" i="4"/>
  <c r="T624" i="4"/>
  <c r="R624" i="4"/>
  <c r="P624" i="4"/>
  <c r="BI621" i="4"/>
  <c r="BH621" i="4"/>
  <c r="BG621" i="4"/>
  <c r="BF621" i="4"/>
  <c r="T621" i="4"/>
  <c r="R621" i="4"/>
  <c r="P621" i="4"/>
  <c r="BI601" i="4"/>
  <c r="BH601" i="4"/>
  <c r="BG601" i="4"/>
  <c r="BF601" i="4"/>
  <c r="T601" i="4"/>
  <c r="R601" i="4"/>
  <c r="P601" i="4"/>
  <c r="BI593" i="4"/>
  <c r="BH593" i="4"/>
  <c r="BG593" i="4"/>
  <c r="BF593" i="4"/>
  <c r="T593" i="4"/>
  <c r="R593" i="4"/>
  <c r="P593" i="4"/>
  <c r="BI582" i="4"/>
  <c r="BH582" i="4"/>
  <c r="BG582" i="4"/>
  <c r="BF582" i="4"/>
  <c r="T582" i="4"/>
  <c r="R582" i="4"/>
  <c r="P582" i="4"/>
  <c r="BI580" i="4"/>
  <c r="BH580" i="4"/>
  <c r="BG580" i="4"/>
  <c r="BF580" i="4"/>
  <c r="T580" i="4"/>
  <c r="R580" i="4"/>
  <c r="P580" i="4"/>
  <c r="BI575" i="4"/>
  <c r="BH575" i="4"/>
  <c r="BG575" i="4"/>
  <c r="BF575" i="4"/>
  <c r="T575" i="4"/>
  <c r="R575" i="4"/>
  <c r="P575" i="4"/>
  <c r="BI573" i="4"/>
  <c r="BH573" i="4"/>
  <c r="BG573" i="4"/>
  <c r="BF573" i="4"/>
  <c r="T573" i="4"/>
  <c r="R573" i="4"/>
  <c r="P573" i="4"/>
  <c r="BI568" i="4"/>
  <c r="BH568" i="4"/>
  <c r="BG568" i="4"/>
  <c r="BF568" i="4"/>
  <c r="T568" i="4"/>
  <c r="R568" i="4"/>
  <c r="P568" i="4"/>
  <c r="BI566" i="4"/>
  <c r="BH566" i="4"/>
  <c r="BG566" i="4"/>
  <c r="BF566" i="4"/>
  <c r="T566" i="4"/>
  <c r="R566" i="4"/>
  <c r="P566" i="4"/>
  <c r="BI561" i="4"/>
  <c r="BH561" i="4"/>
  <c r="BG561" i="4"/>
  <c r="BF561" i="4"/>
  <c r="T561" i="4"/>
  <c r="R561" i="4"/>
  <c r="P561" i="4"/>
  <c r="BI559" i="4"/>
  <c r="BH559" i="4"/>
  <c r="BG559" i="4"/>
  <c r="BF559" i="4"/>
  <c r="T559" i="4"/>
  <c r="R559" i="4"/>
  <c r="P559" i="4"/>
  <c r="BI555" i="4"/>
  <c r="BH555" i="4"/>
  <c r="BG555" i="4"/>
  <c r="BF555" i="4"/>
  <c r="T555" i="4"/>
  <c r="R555" i="4"/>
  <c r="P555" i="4"/>
  <c r="BI553" i="4"/>
  <c r="BH553" i="4"/>
  <c r="BG553" i="4"/>
  <c r="BF553" i="4"/>
  <c r="T553" i="4"/>
  <c r="R553" i="4"/>
  <c r="P553" i="4"/>
  <c r="BI549" i="4"/>
  <c r="BH549" i="4"/>
  <c r="BG549" i="4"/>
  <c r="BF549" i="4"/>
  <c r="T549" i="4"/>
  <c r="R549" i="4"/>
  <c r="P549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10" i="4"/>
  <c r="BH510" i="4"/>
  <c r="BG510" i="4"/>
  <c r="BF510" i="4"/>
  <c r="T510" i="4"/>
  <c r="R510" i="4"/>
  <c r="P510" i="4"/>
  <c r="BI506" i="4"/>
  <c r="BH506" i="4"/>
  <c r="BG506" i="4"/>
  <c r="BF506" i="4"/>
  <c r="T506" i="4"/>
  <c r="R506" i="4"/>
  <c r="P506" i="4"/>
  <c r="BI486" i="4"/>
  <c r="BH486" i="4"/>
  <c r="BG486" i="4"/>
  <c r="BF486" i="4"/>
  <c r="T486" i="4"/>
  <c r="R486" i="4"/>
  <c r="P486" i="4"/>
  <c r="BI478" i="4"/>
  <c r="BH478" i="4"/>
  <c r="BG478" i="4"/>
  <c r="BF478" i="4"/>
  <c r="T478" i="4"/>
  <c r="R478" i="4"/>
  <c r="P478" i="4"/>
  <c r="BI476" i="4"/>
  <c r="BH476" i="4"/>
  <c r="BG476" i="4"/>
  <c r="BF476" i="4"/>
  <c r="T476" i="4"/>
  <c r="R476" i="4"/>
  <c r="P476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22" i="4"/>
  <c r="BH422" i="4"/>
  <c r="BG422" i="4"/>
  <c r="BF422" i="4"/>
  <c r="T422" i="4"/>
  <c r="R422" i="4"/>
  <c r="P422" i="4"/>
  <c r="BI409" i="4"/>
  <c r="BH409" i="4"/>
  <c r="BG409" i="4"/>
  <c r="BF409" i="4"/>
  <c r="T409" i="4"/>
  <c r="R409" i="4"/>
  <c r="P409" i="4"/>
  <c r="BI374" i="4"/>
  <c r="BH374" i="4"/>
  <c r="BG374" i="4"/>
  <c r="BF374" i="4"/>
  <c r="T374" i="4"/>
  <c r="R374" i="4"/>
  <c r="P374" i="4"/>
  <c r="BI357" i="4"/>
  <c r="BH357" i="4"/>
  <c r="BG357" i="4"/>
  <c r="BF357" i="4"/>
  <c r="T357" i="4"/>
  <c r="R357" i="4"/>
  <c r="P357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R347" i="4"/>
  <c r="P347" i="4"/>
  <c r="BI340" i="4"/>
  <c r="BH340" i="4"/>
  <c r="BG340" i="4"/>
  <c r="BF340" i="4"/>
  <c r="T340" i="4"/>
  <c r="R340" i="4"/>
  <c r="P340" i="4"/>
  <c r="BI328" i="4"/>
  <c r="BH328" i="4"/>
  <c r="BG328" i="4"/>
  <c r="BF328" i="4"/>
  <c r="T328" i="4"/>
  <c r="R328" i="4"/>
  <c r="P328" i="4"/>
  <c r="BI323" i="4"/>
  <c r="BH323" i="4"/>
  <c r="BG323" i="4"/>
  <c r="BF323" i="4"/>
  <c r="T323" i="4"/>
  <c r="R323" i="4"/>
  <c r="P323" i="4"/>
  <c r="BI319" i="4"/>
  <c r="BH319" i="4"/>
  <c r="BG319" i="4"/>
  <c r="BF319" i="4"/>
  <c r="T319" i="4"/>
  <c r="R319" i="4"/>
  <c r="P319" i="4"/>
  <c r="BI315" i="4"/>
  <c r="BH315" i="4"/>
  <c r="BG315" i="4"/>
  <c r="BF315" i="4"/>
  <c r="T315" i="4"/>
  <c r="R315" i="4"/>
  <c r="P315" i="4"/>
  <c r="BI311" i="4"/>
  <c r="BH311" i="4"/>
  <c r="BG311" i="4"/>
  <c r="BF311" i="4"/>
  <c r="T311" i="4"/>
  <c r="R311" i="4"/>
  <c r="P311" i="4"/>
  <c r="BI306" i="4"/>
  <c r="BH306" i="4"/>
  <c r="BG306" i="4"/>
  <c r="BF306" i="4"/>
  <c r="T306" i="4"/>
  <c r="R306" i="4"/>
  <c r="P306" i="4"/>
  <c r="BI301" i="4"/>
  <c r="BH301" i="4"/>
  <c r="BG301" i="4"/>
  <c r="BF301" i="4"/>
  <c r="T301" i="4"/>
  <c r="R301" i="4"/>
  <c r="P301" i="4"/>
  <c r="BI292" i="4"/>
  <c r="BH292" i="4"/>
  <c r="BG292" i="4"/>
  <c r="BF292" i="4"/>
  <c r="T292" i="4"/>
  <c r="R292" i="4"/>
  <c r="P292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0" i="4"/>
  <c r="BH210" i="4"/>
  <c r="BG210" i="4"/>
  <c r="BF210" i="4"/>
  <c r="T210" i="4"/>
  <c r="R210" i="4"/>
  <c r="P210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0" i="4"/>
  <c r="BH190" i="4"/>
  <c r="BG190" i="4"/>
  <c r="BF190" i="4"/>
  <c r="T190" i="4"/>
  <c r="R190" i="4"/>
  <c r="P190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J147" i="4"/>
  <c r="J146" i="4"/>
  <c r="F146" i="4"/>
  <c r="F144" i="4"/>
  <c r="E142" i="4"/>
  <c r="J96" i="4"/>
  <c r="J95" i="4"/>
  <c r="F95" i="4"/>
  <c r="F93" i="4"/>
  <c r="E91" i="4"/>
  <c r="J22" i="4"/>
  <c r="E22" i="4"/>
  <c r="F147" i="4" s="1"/>
  <c r="J21" i="4"/>
  <c r="J16" i="4"/>
  <c r="J144" i="4" s="1"/>
  <c r="E7" i="4"/>
  <c r="E85" i="4" s="1"/>
  <c r="J41" i="3"/>
  <c r="J40" i="3"/>
  <c r="AY98" i="1" s="1"/>
  <c r="J39" i="3"/>
  <c r="AX98" i="1"/>
  <c r="BI2043" i="3"/>
  <c r="BH2043" i="3"/>
  <c r="BG2043" i="3"/>
  <c r="BF2043" i="3"/>
  <c r="T2043" i="3"/>
  <c r="R2043" i="3"/>
  <c r="P2043" i="3"/>
  <c r="BI2042" i="3"/>
  <c r="BH2042" i="3"/>
  <c r="BG2042" i="3"/>
  <c r="BF2042" i="3"/>
  <c r="T2042" i="3"/>
  <c r="R2042" i="3"/>
  <c r="P2042" i="3"/>
  <c r="BI2028" i="3"/>
  <c r="BH2028" i="3"/>
  <c r="BG2028" i="3"/>
  <c r="BF2028" i="3"/>
  <c r="T2028" i="3"/>
  <c r="R2028" i="3"/>
  <c r="P2028" i="3"/>
  <c r="BI2013" i="3"/>
  <c r="BH2013" i="3"/>
  <c r="BG2013" i="3"/>
  <c r="BF2013" i="3"/>
  <c r="T2013" i="3"/>
  <c r="R2013" i="3"/>
  <c r="P2013" i="3"/>
  <c r="BI2009" i="3"/>
  <c r="BH2009" i="3"/>
  <c r="BG2009" i="3"/>
  <c r="BF2009" i="3"/>
  <c r="T2009" i="3"/>
  <c r="R2009" i="3"/>
  <c r="P2009" i="3"/>
  <c r="BI1974" i="3"/>
  <c r="BH1974" i="3"/>
  <c r="BG1974" i="3"/>
  <c r="BF1974" i="3"/>
  <c r="T1974" i="3"/>
  <c r="R1974" i="3"/>
  <c r="P1974" i="3"/>
  <c r="BI1969" i="3"/>
  <c r="BH1969" i="3"/>
  <c r="BG1969" i="3"/>
  <c r="BF1969" i="3"/>
  <c r="T1969" i="3"/>
  <c r="R1969" i="3"/>
  <c r="P1969" i="3"/>
  <c r="BI1933" i="3"/>
  <c r="BH1933" i="3"/>
  <c r="BG1933" i="3"/>
  <c r="BF1933" i="3"/>
  <c r="T1933" i="3"/>
  <c r="R1933" i="3"/>
  <c r="P1933" i="3"/>
  <c r="BI1932" i="3"/>
  <c r="BH1932" i="3"/>
  <c r="BG1932" i="3"/>
  <c r="BF1932" i="3"/>
  <c r="T1932" i="3"/>
  <c r="R1932" i="3"/>
  <c r="P1932" i="3"/>
  <c r="BI1927" i="3"/>
  <c r="BH1927" i="3"/>
  <c r="BG1927" i="3"/>
  <c r="BF1927" i="3"/>
  <c r="T1927" i="3"/>
  <c r="R1927" i="3"/>
  <c r="P1927" i="3"/>
  <c r="BI1910" i="3"/>
  <c r="BH1910" i="3"/>
  <c r="BG1910" i="3"/>
  <c r="BF1910" i="3"/>
  <c r="T1910" i="3"/>
  <c r="R1910" i="3"/>
  <c r="P1910" i="3"/>
  <c r="BI1894" i="3"/>
  <c r="BH1894" i="3"/>
  <c r="BG1894" i="3"/>
  <c r="BF1894" i="3"/>
  <c r="T1894" i="3"/>
  <c r="R1894" i="3"/>
  <c r="P1894" i="3"/>
  <c r="BI1887" i="3"/>
  <c r="BH1887" i="3"/>
  <c r="BG1887" i="3"/>
  <c r="BF1887" i="3"/>
  <c r="T1887" i="3"/>
  <c r="R1887" i="3"/>
  <c r="P1887" i="3"/>
  <c r="BI1876" i="3"/>
  <c r="BH1876" i="3"/>
  <c r="BG1876" i="3"/>
  <c r="BF1876" i="3"/>
  <c r="T1876" i="3"/>
  <c r="R1876" i="3"/>
  <c r="P1876" i="3"/>
  <c r="BI1873" i="3"/>
  <c r="BH1873" i="3"/>
  <c r="BG1873" i="3"/>
  <c r="BF1873" i="3"/>
  <c r="T1873" i="3"/>
  <c r="R1873" i="3"/>
  <c r="P1873" i="3"/>
  <c r="BI1869" i="3"/>
  <c r="BH1869" i="3"/>
  <c r="BG1869" i="3"/>
  <c r="BF1869" i="3"/>
  <c r="T1869" i="3"/>
  <c r="R1869" i="3"/>
  <c r="P1869" i="3"/>
  <c r="BI1865" i="3"/>
  <c r="BH1865" i="3"/>
  <c r="BG1865" i="3"/>
  <c r="BF1865" i="3"/>
  <c r="T1865" i="3"/>
  <c r="R1865" i="3"/>
  <c r="P1865" i="3"/>
  <c r="BI1860" i="3"/>
  <c r="BH1860" i="3"/>
  <c r="BG1860" i="3"/>
  <c r="BF1860" i="3"/>
  <c r="T1860" i="3"/>
  <c r="R1860" i="3"/>
  <c r="P1860" i="3"/>
  <c r="BI1858" i="3"/>
  <c r="BH1858" i="3"/>
  <c r="BG1858" i="3"/>
  <c r="BF1858" i="3"/>
  <c r="T1858" i="3"/>
  <c r="R1858" i="3"/>
  <c r="P1858" i="3"/>
  <c r="BI1848" i="3"/>
  <c r="BH1848" i="3"/>
  <c r="BG1848" i="3"/>
  <c r="BF1848" i="3"/>
  <c r="T1848" i="3"/>
  <c r="R1848" i="3"/>
  <c r="P1848" i="3"/>
  <c r="BI1847" i="3"/>
  <c r="BH1847" i="3"/>
  <c r="BG1847" i="3"/>
  <c r="BF1847" i="3"/>
  <c r="T1847" i="3"/>
  <c r="R1847" i="3"/>
  <c r="P1847" i="3"/>
  <c r="BI1843" i="3"/>
  <c r="BH1843" i="3"/>
  <c r="BG1843" i="3"/>
  <c r="BF1843" i="3"/>
  <c r="T1843" i="3"/>
  <c r="R1843" i="3"/>
  <c r="P1843" i="3"/>
  <c r="BI1839" i="3"/>
  <c r="BH1839" i="3"/>
  <c r="BG1839" i="3"/>
  <c r="BF1839" i="3"/>
  <c r="T1839" i="3"/>
  <c r="R1839" i="3"/>
  <c r="P1839" i="3"/>
  <c r="BI1829" i="3"/>
  <c r="BH1829" i="3"/>
  <c r="BG1829" i="3"/>
  <c r="BF1829" i="3"/>
  <c r="T1829" i="3"/>
  <c r="R1829" i="3"/>
  <c r="P1829" i="3"/>
  <c r="BI1819" i="3"/>
  <c r="BH1819" i="3"/>
  <c r="BG1819" i="3"/>
  <c r="BF1819" i="3"/>
  <c r="T1819" i="3"/>
  <c r="R1819" i="3"/>
  <c r="P1819" i="3"/>
  <c r="BI1816" i="3"/>
  <c r="BH1816" i="3"/>
  <c r="BG1816" i="3"/>
  <c r="BF1816" i="3"/>
  <c r="T1816" i="3"/>
  <c r="R1816" i="3"/>
  <c r="P1816" i="3"/>
  <c r="BI1810" i="3"/>
  <c r="BH1810" i="3"/>
  <c r="BG1810" i="3"/>
  <c r="BF1810" i="3"/>
  <c r="T1810" i="3"/>
  <c r="R1810" i="3"/>
  <c r="P1810" i="3"/>
  <c r="BI1808" i="3"/>
  <c r="BH1808" i="3"/>
  <c r="BG1808" i="3"/>
  <c r="BF1808" i="3"/>
  <c r="T1808" i="3"/>
  <c r="R1808" i="3"/>
  <c r="P1808" i="3"/>
  <c r="BI1802" i="3"/>
  <c r="BH1802" i="3"/>
  <c r="BG1802" i="3"/>
  <c r="BF1802" i="3"/>
  <c r="T1802" i="3"/>
  <c r="R1802" i="3"/>
  <c r="P1802" i="3"/>
  <c r="BI1800" i="3"/>
  <c r="BH1800" i="3"/>
  <c r="BG1800" i="3"/>
  <c r="BF1800" i="3"/>
  <c r="T1800" i="3"/>
  <c r="R1800" i="3"/>
  <c r="P1800" i="3"/>
  <c r="BI1794" i="3"/>
  <c r="BH1794" i="3"/>
  <c r="BG1794" i="3"/>
  <c r="BF1794" i="3"/>
  <c r="T1794" i="3"/>
  <c r="R1794" i="3"/>
  <c r="P1794" i="3"/>
  <c r="BI1788" i="3"/>
  <c r="BH1788" i="3"/>
  <c r="BG1788" i="3"/>
  <c r="BF1788" i="3"/>
  <c r="T1788" i="3"/>
  <c r="R1788" i="3"/>
  <c r="P1788" i="3"/>
  <c r="BI1782" i="3"/>
  <c r="BH1782" i="3"/>
  <c r="BG1782" i="3"/>
  <c r="BF1782" i="3"/>
  <c r="T1782" i="3"/>
  <c r="R1782" i="3"/>
  <c r="P1782" i="3"/>
  <c r="BI1780" i="3"/>
  <c r="BH1780" i="3"/>
  <c r="BG1780" i="3"/>
  <c r="BF1780" i="3"/>
  <c r="T1780" i="3"/>
  <c r="R1780" i="3"/>
  <c r="P1780" i="3"/>
  <c r="BI1774" i="3"/>
  <c r="BH1774" i="3"/>
  <c r="BG1774" i="3"/>
  <c r="BF1774" i="3"/>
  <c r="T1774" i="3"/>
  <c r="R1774" i="3"/>
  <c r="P1774" i="3"/>
  <c r="BI1771" i="3"/>
  <c r="BH1771" i="3"/>
  <c r="BG1771" i="3"/>
  <c r="BF1771" i="3"/>
  <c r="T1771" i="3"/>
  <c r="R1771" i="3"/>
  <c r="P1771" i="3"/>
  <c r="BI1762" i="3"/>
  <c r="BH1762" i="3"/>
  <c r="BG1762" i="3"/>
  <c r="BF1762" i="3"/>
  <c r="T1762" i="3"/>
  <c r="R1762" i="3"/>
  <c r="P1762" i="3"/>
  <c r="BI1760" i="3"/>
  <c r="BH1760" i="3"/>
  <c r="BG1760" i="3"/>
  <c r="BF1760" i="3"/>
  <c r="T1760" i="3"/>
  <c r="R1760" i="3"/>
  <c r="P1760" i="3"/>
  <c r="BI1751" i="3"/>
  <c r="BH1751" i="3"/>
  <c r="BG1751" i="3"/>
  <c r="BF1751" i="3"/>
  <c r="T1751" i="3"/>
  <c r="R1751" i="3"/>
  <c r="P1751" i="3"/>
  <c r="BI1742" i="3"/>
  <c r="BH1742" i="3"/>
  <c r="BG1742" i="3"/>
  <c r="BF1742" i="3"/>
  <c r="T1742" i="3"/>
  <c r="R1742" i="3"/>
  <c r="P1742" i="3"/>
  <c r="BI1735" i="3"/>
  <c r="BH1735" i="3"/>
  <c r="BG1735" i="3"/>
  <c r="BF1735" i="3"/>
  <c r="T1735" i="3"/>
  <c r="R1735" i="3"/>
  <c r="P1735" i="3"/>
  <c r="BI1727" i="3"/>
  <c r="BH1727" i="3"/>
  <c r="BG1727" i="3"/>
  <c r="BF1727" i="3"/>
  <c r="T1727" i="3"/>
  <c r="R1727" i="3"/>
  <c r="P1727" i="3"/>
  <c r="BI1725" i="3"/>
  <c r="BH1725" i="3"/>
  <c r="BG1725" i="3"/>
  <c r="BF1725" i="3"/>
  <c r="T1725" i="3"/>
  <c r="R1725" i="3"/>
  <c r="P1725" i="3"/>
  <c r="BI1719" i="3"/>
  <c r="BH1719" i="3"/>
  <c r="BG1719" i="3"/>
  <c r="BF1719" i="3"/>
  <c r="T1719" i="3"/>
  <c r="R1719" i="3"/>
  <c r="P1719" i="3"/>
  <c r="BI1717" i="3"/>
  <c r="BH1717" i="3"/>
  <c r="BG1717" i="3"/>
  <c r="BF1717" i="3"/>
  <c r="T1717" i="3"/>
  <c r="R1717" i="3"/>
  <c r="P1717" i="3"/>
  <c r="BI1715" i="3"/>
  <c r="BH1715" i="3"/>
  <c r="BG1715" i="3"/>
  <c r="BF1715" i="3"/>
  <c r="T1715" i="3"/>
  <c r="R1715" i="3"/>
  <c r="P1715" i="3"/>
  <c r="BI1713" i="3"/>
  <c r="BH1713" i="3"/>
  <c r="BG1713" i="3"/>
  <c r="BF1713" i="3"/>
  <c r="T1713" i="3"/>
  <c r="R1713" i="3"/>
  <c r="P1713" i="3"/>
  <c r="BI1705" i="3"/>
  <c r="BH1705" i="3"/>
  <c r="BG1705" i="3"/>
  <c r="BF1705" i="3"/>
  <c r="T1705" i="3"/>
  <c r="R1705" i="3"/>
  <c r="P1705" i="3"/>
  <c r="BI1697" i="3"/>
  <c r="BH1697" i="3"/>
  <c r="BG1697" i="3"/>
  <c r="BF1697" i="3"/>
  <c r="T1697" i="3"/>
  <c r="R1697" i="3"/>
  <c r="P1697" i="3"/>
  <c r="BI1695" i="3"/>
  <c r="BH1695" i="3"/>
  <c r="BG1695" i="3"/>
  <c r="BF1695" i="3"/>
  <c r="T1695" i="3"/>
  <c r="R1695" i="3"/>
  <c r="P1695" i="3"/>
  <c r="BI1693" i="3"/>
  <c r="BH1693" i="3"/>
  <c r="BG1693" i="3"/>
  <c r="BF1693" i="3"/>
  <c r="T1693" i="3"/>
  <c r="R1693" i="3"/>
  <c r="P1693" i="3"/>
  <c r="BI1691" i="3"/>
  <c r="BH1691" i="3"/>
  <c r="BG1691" i="3"/>
  <c r="BF1691" i="3"/>
  <c r="T1691" i="3"/>
  <c r="R1691" i="3"/>
  <c r="P1691" i="3"/>
  <c r="BI1689" i="3"/>
  <c r="BH1689" i="3"/>
  <c r="BG1689" i="3"/>
  <c r="BF1689" i="3"/>
  <c r="T1689" i="3"/>
  <c r="R1689" i="3"/>
  <c r="P1689" i="3"/>
  <c r="BI1687" i="3"/>
  <c r="BH1687" i="3"/>
  <c r="BG1687" i="3"/>
  <c r="BF1687" i="3"/>
  <c r="T1687" i="3"/>
  <c r="R1687" i="3"/>
  <c r="P1687" i="3"/>
  <c r="BI1685" i="3"/>
  <c r="BH1685" i="3"/>
  <c r="BG1685" i="3"/>
  <c r="BF1685" i="3"/>
  <c r="T1685" i="3"/>
  <c r="R1685" i="3"/>
  <c r="P1685" i="3"/>
  <c r="BI1683" i="3"/>
  <c r="BH1683" i="3"/>
  <c r="BG1683" i="3"/>
  <c r="BF1683" i="3"/>
  <c r="T1683" i="3"/>
  <c r="R1683" i="3"/>
  <c r="P1683" i="3"/>
  <c r="BI1681" i="3"/>
  <c r="BH1681" i="3"/>
  <c r="BG1681" i="3"/>
  <c r="BF1681" i="3"/>
  <c r="T1681" i="3"/>
  <c r="R1681" i="3"/>
  <c r="P1681" i="3"/>
  <c r="BI1679" i="3"/>
  <c r="BH1679" i="3"/>
  <c r="BG1679" i="3"/>
  <c r="BF1679" i="3"/>
  <c r="T1679" i="3"/>
  <c r="R1679" i="3"/>
  <c r="P1679" i="3"/>
  <c r="BI1677" i="3"/>
  <c r="BH1677" i="3"/>
  <c r="BG1677" i="3"/>
  <c r="BF1677" i="3"/>
  <c r="T1677" i="3"/>
  <c r="R1677" i="3"/>
  <c r="P1677" i="3"/>
  <c r="BI1676" i="3"/>
  <c r="BH1676" i="3"/>
  <c r="BG1676" i="3"/>
  <c r="BF1676" i="3"/>
  <c r="T1676" i="3"/>
  <c r="R1676" i="3"/>
  <c r="P1676" i="3"/>
  <c r="BI1675" i="3"/>
  <c r="BH1675" i="3"/>
  <c r="BG1675" i="3"/>
  <c r="BF1675" i="3"/>
  <c r="T1675" i="3"/>
  <c r="R1675" i="3"/>
  <c r="P1675" i="3"/>
  <c r="BI1674" i="3"/>
  <c r="BH1674" i="3"/>
  <c r="BG1674" i="3"/>
  <c r="BF1674" i="3"/>
  <c r="T1674" i="3"/>
  <c r="R1674" i="3"/>
  <c r="P1674" i="3"/>
  <c r="BI1673" i="3"/>
  <c r="BH1673" i="3"/>
  <c r="BG1673" i="3"/>
  <c r="BF1673" i="3"/>
  <c r="T1673" i="3"/>
  <c r="R1673" i="3"/>
  <c r="P1673" i="3"/>
  <c r="BI1672" i="3"/>
  <c r="BH1672" i="3"/>
  <c r="BG1672" i="3"/>
  <c r="BF1672" i="3"/>
  <c r="T1672" i="3"/>
  <c r="R1672" i="3"/>
  <c r="P1672" i="3"/>
  <c r="BI1671" i="3"/>
  <c r="BH1671" i="3"/>
  <c r="BG1671" i="3"/>
  <c r="BF1671" i="3"/>
  <c r="T1671" i="3"/>
  <c r="R1671" i="3"/>
  <c r="P1671" i="3"/>
  <c r="BI1670" i="3"/>
  <c r="BH1670" i="3"/>
  <c r="BG1670" i="3"/>
  <c r="BF1670" i="3"/>
  <c r="T1670" i="3"/>
  <c r="R1670" i="3"/>
  <c r="P1670" i="3"/>
  <c r="BI1669" i="3"/>
  <c r="BH1669" i="3"/>
  <c r="BG1669" i="3"/>
  <c r="BF1669" i="3"/>
  <c r="T1669" i="3"/>
  <c r="R1669" i="3"/>
  <c r="P1669" i="3"/>
  <c r="BI1666" i="3"/>
  <c r="BH1666" i="3"/>
  <c r="BG1666" i="3"/>
  <c r="BF1666" i="3"/>
  <c r="T1666" i="3"/>
  <c r="R1666" i="3"/>
  <c r="P1666" i="3"/>
  <c r="BI1658" i="3"/>
  <c r="BH1658" i="3"/>
  <c r="BG1658" i="3"/>
  <c r="BF1658" i="3"/>
  <c r="T1658" i="3"/>
  <c r="R1658" i="3"/>
  <c r="P1658" i="3"/>
  <c r="BI1655" i="3"/>
  <c r="BH1655" i="3"/>
  <c r="BG1655" i="3"/>
  <c r="BF1655" i="3"/>
  <c r="T1655" i="3"/>
  <c r="R1655" i="3"/>
  <c r="P1655" i="3"/>
  <c r="BI1653" i="3"/>
  <c r="BH1653" i="3"/>
  <c r="BG1653" i="3"/>
  <c r="BF1653" i="3"/>
  <c r="T1653" i="3"/>
  <c r="R1653" i="3"/>
  <c r="P1653" i="3"/>
  <c r="BI1651" i="3"/>
  <c r="BH1651" i="3"/>
  <c r="BG1651" i="3"/>
  <c r="BF1651" i="3"/>
  <c r="T1651" i="3"/>
  <c r="R1651" i="3"/>
  <c r="P1651" i="3"/>
  <c r="BI1649" i="3"/>
  <c r="BH1649" i="3"/>
  <c r="BG1649" i="3"/>
  <c r="BF1649" i="3"/>
  <c r="T1649" i="3"/>
  <c r="R1649" i="3"/>
  <c r="P1649" i="3"/>
  <c r="BI1645" i="3"/>
  <c r="BH1645" i="3"/>
  <c r="BG1645" i="3"/>
  <c r="BF1645" i="3"/>
  <c r="T1645" i="3"/>
  <c r="R1645" i="3"/>
  <c r="P1645" i="3"/>
  <c r="BI1643" i="3"/>
  <c r="BH1643" i="3"/>
  <c r="BG1643" i="3"/>
  <c r="BF1643" i="3"/>
  <c r="T1643" i="3"/>
  <c r="R1643" i="3"/>
  <c r="P1643" i="3"/>
  <c r="BI1634" i="3"/>
  <c r="BH1634" i="3"/>
  <c r="BG1634" i="3"/>
  <c r="BF1634" i="3"/>
  <c r="T1634" i="3"/>
  <c r="R1634" i="3"/>
  <c r="P1634" i="3"/>
  <c r="BI1630" i="3"/>
  <c r="BH1630" i="3"/>
  <c r="BG1630" i="3"/>
  <c r="BF1630" i="3"/>
  <c r="T1630" i="3"/>
  <c r="R1630" i="3"/>
  <c r="P1630" i="3"/>
  <c r="BI1626" i="3"/>
  <c r="BH1626" i="3"/>
  <c r="BG1626" i="3"/>
  <c r="BF1626" i="3"/>
  <c r="T1626" i="3"/>
  <c r="R1626" i="3"/>
  <c r="P1626" i="3"/>
  <c r="BI1622" i="3"/>
  <c r="BH1622" i="3"/>
  <c r="BG1622" i="3"/>
  <c r="BF1622" i="3"/>
  <c r="T1622" i="3"/>
  <c r="R1622" i="3"/>
  <c r="P1622" i="3"/>
  <c r="BI1617" i="3"/>
  <c r="BH1617" i="3"/>
  <c r="BG1617" i="3"/>
  <c r="BF1617" i="3"/>
  <c r="T1617" i="3"/>
  <c r="R1617" i="3"/>
  <c r="P1617" i="3"/>
  <c r="BI1608" i="3"/>
  <c r="BH1608" i="3"/>
  <c r="BG1608" i="3"/>
  <c r="BF1608" i="3"/>
  <c r="T1608" i="3"/>
  <c r="R1608" i="3"/>
  <c r="P1608" i="3"/>
  <c r="BI1605" i="3"/>
  <c r="BH1605" i="3"/>
  <c r="BG1605" i="3"/>
  <c r="BF1605" i="3"/>
  <c r="T1605" i="3"/>
  <c r="R1605" i="3"/>
  <c r="P1605" i="3"/>
  <c r="BI1602" i="3"/>
  <c r="BH1602" i="3"/>
  <c r="BG1602" i="3"/>
  <c r="BF1602" i="3"/>
  <c r="T1602" i="3"/>
  <c r="R1602" i="3"/>
  <c r="P1602" i="3"/>
  <c r="BI1598" i="3"/>
  <c r="BH1598" i="3"/>
  <c r="BG1598" i="3"/>
  <c r="BF1598" i="3"/>
  <c r="T1598" i="3"/>
  <c r="R1598" i="3"/>
  <c r="P1598" i="3"/>
  <c r="BI1594" i="3"/>
  <c r="BH1594" i="3"/>
  <c r="BG1594" i="3"/>
  <c r="BF1594" i="3"/>
  <c r="T1594" i="3"/>
  <c r="R1594" i="3"/>
  <c r="P1594" i="3"/>
  <c r="BI1592" i="3"/>
  <c r="BH1592" i="3"/>
  <c r="BG1592" i="3"/>
  <c r="BF1592" i="3"/>
  <c r="T1592" i="3"/>
  <c r="R1592" i="3"/>
  <c r="P1592" i="3"/>
  <c r="BI1585" i="3"/>
  <c r="BH1585" i="3"/>
  <c r="BG1585" i="3"/>
  <c r="BF1585" i="3"/>
  <c r="T1585" i="3"/>
  <c r="R1585" i="3"/>
  <c r="P1585" i="3"/>
  <c r="BI1583" i="3"/>
  <c r="BH1583" i="3"/>
  <c r="BG1583" i="3"/>
  <c r="BF1583" i="3"/>
  <c r="T1583" i="3"/>
  <c r="R1583" i="3"/>
  <c r="P1583" i="3"/>
  <c r="BI1578" i="3"/>
  <c r="BH1578" i="3"/>
  <c r="BG1578" i="3"/>
  <c r="BF1578" i="3"/>
  <c r="T1578" i="3"/>
  <c r="R1578" i="3"/>
  <c r="P1578" i="3"/>
  <c r="BI1576" i="3"/>
  <c r="BH1576" i="3"/>
  <c r="BG1576" i="3"/>
  <c r="BF1576" i="3"/>
  <c r="T1576" i="3"/>
  <c r="R1576" i="3"/>
  <c r="P1576" i="3"/>
  <c r="BI1572" i="3"/>
  <c r="BH1572" i="3"/>
  <c r="BG1572" i="3"/>
  <c r="BF1572" i="3"/>
  <c r="T1572" i="3"/>
  <c r="R1572" i="3"/>
  <c r="P1572" i="3"/>
  <c r="BI1569" i="3"/>
  <c r="BH1569" i="3"/>
  <c r="BG1569" i="3"/>
  <c r="BF1569" i="3"/>
  <c r="T1569" i="3"/>
  <c r="R1569" i="3"/>
  <c r="P1569" i="3"/>
  <c r="BI1565" i="3"/>
  <c r="BH1565" i="3"/>
  <c r="BG1565" i="3"/>
  <c r="BF1565" i="3"/>
  <c r="T1565" i="3"/>
  <c r="R1565" i="3"/>
  <c r="P1565" i="3"/>
  <c r="BI1561" i="3"/>
  <c r="BH1561" i="3"/>
  <c r="BG1561" i="3"/>
  <c r="BF1561" i="3"/>
  <c r="T1561" i="3"/>
  <c r="R1561" i="3"/>
  <c r="P1561" i="3"/>
  <c r="BI1557" i="3"/>
  <c r="BH1557" i="3"/>
  <c r="BG1557" i="3"/>
  <c r="BF1557" i="3"/>
  <c r="T1557" i="3"/>
  <c r="R1557" i="3"/>
  <c r="P1557" i="3"/>
  <c r="BI1553" i="3"/>
  <c r="BH1553" i="3"/>
  <c r="BG1553" i="3"/>
  <c r="BF1553" i="3"/>
  <c r="T1553" i="3"/>
  <c r="R1553" i="3"/>
  <c r="P1553" i="3"/>
  <c r="BI1549" i="3"/>
  <c r="BH1549" i="3"/>
  <c r="BG1549" i="3"/>
  <c r="BF1549" i="3"/>
  <c r="T1549" i="3"/>
  <c r="R1549" i="3"/>
  <c r="P1549" i="3"/>
  <c r="BI1545" i="3"/>
  <c r="BH1545" i="3"/>
  <c r="BG1545" i="3"/>
  <c r="BF1545" i="3"/>
  <c r="T1545" i="3"/>
  <c r="R1545" i="3"/>
  <c r="P1545" i="3"/>
  <c r="BI1541" i="3"/>
  <c r="BH1541" i="3"/>
  <c r="BG1541" i="3"/>
  <c r="BF1541" i="3"/>
  <c r="T1541" i="3"/>
  <c r="R1541" i="3"/>
  <c r="P1541" i="3"/>
  <c r="BI1537" i="3"/>
  <c r="BH1537" i="3"/>
  <c r="BG1537" i="3"/>
  <c r="BF1537" i="3"/>
  <c r="T1537" i="3"/>
  <c r="R1537" i="3"/>
  <c r="P1537" i="3"/>
  <c r="BI1533" i="3"/>
  <c r="BH1533" i="3"/>
  <c r="BG1533" i="3"/>
  <c r="BF1533" i="3"/>
  <c r="T1533" i="3"/>
  <c r="R1533" i="3"/>
  <c r="P1533" i="3"/>
  <c r="BI1529" i="3"/>
  <c r="BH1529" i="3"/>
  <c r="BG1529" i="3"/>
  <c r="BF1529" i="3"/>
  <c r="T1529" i="3"/>
  <c r="R1529" i="3"/>
  <c r="P1529" i="3"/>
  <c r="BI1525" i="3"/>
  <c r="BH1525" i="3"/>
  <c r="BG1525" i="3"/>
  <c r="BF1525" i="3"/>
  <c r="T1525" i="3"/>
  <c r="R1525" i="3"/>
  <c r="P1525" i="3"/>
  <c r="BI1521" i="3"/>
  <c r="BH1521" i="3"/>
  <c r="BG1521" i="3"/>
  <c r="BF1521" i="3"/>
  <c r="T1521" i="3"/>
  <c r="R1521" i="3"/>
  <c r="P1521" i="3"/>
  <c r="BI1517" i="3"/>
  <c r="BH1517" i="3"/>
  <c r="BG1517" i="3"/>
  <c r="BF1517" i="3"/>
  <c r="T1517" i="3"/>
  <c r="R1517" i="3"/>
  <c r="P1517" i="3"/>
  <c r="BI1514" i="3"/>
  <c r="BH1514" i="3"/>
  <c r="BG1514" i="3"/>
  <c r="BF1514" i="3"/>
  <c r="T1514" i="3"/>
  <c r="R1514" i="3"/>
  <c r="P1514" i="3"/>
  <c r="BI1511" i="3"/>
  <c r="BH1511" i="3"/>
  <c r="BG1511" i="3"/>
  <c r="BF1511" i="3"/>
  <c r="T1511" i="3"/>
  <c r="R1511" i="3"/>
  <c r="P1511" i="3"/>
  <c r="BI1508" i="3"/>
  <c r="BH1508" i="3"/>
  <c r="BG1508" i="3"/>
  <c r="BF1508" i="3"/>
  <c r="T1508" i="3"/>
  <c r="R1508" i="3"/>
  <c r="P1508" i="3"/>
  <c r="BI1505" i="3"/>
  <c r="BH1505" i="3"/>
  <c r="BG1505" i="3"/>
  <c r="BF1505" i="3"/>
  <c r="T1505" i="3"/>
  <c r="R1505" i="3"/>
  <c r="P1505" i="3"/>
  <c r="BI1502" i="3"/>
  <c r="BH1502" i="3"/>
  <c r="BG1502" i="3"/>
  <c r="BF1502" i="3"/>
  <c r="T1502" i="3"/>
  <c r="R1502" i="3"/>
  <c r="P1502" i="3"/>
  <c r="BI1500" i="3"/>
  <c r="BH1500" i="3"/>
  <c r="BG1500" i="3"/>
  <c r="BF1500" i="3"/>
  <c r="T1500" i="3"/>
  <c r="R1500" i="3"/>
  <c r="P1500" i="3"/>
  <c r="BI1495" i="3"/>
  <c r="BH1495" i="3"/>
  <c r="BG1495" i="3"/>
  <c r="BF1495" i="3"/>
  <c r="T1495" i="3"/>
  <c r="R1495" i="3"/>
  <c r="P1495" i="3"/>
  <c r="BI1490" i="3"/>
  <c r="BH1490" i="3"/>
  <c r="BG1490" i="3"/>
  <c r="BF1490" i="3"/>
  <c r="T1490" i="3"/>
  <c r="R1490" i="3"/>
  <c r="P1490" i="3"/>
  <c r="BI1485" i="3"/>
  <c r="BH1485" i="3"/>
  <c r="BG1485" i="3"/>
  <c r="BF1485" i="3"/>
  <c r="T1485" i="3"/>
  <c r="R1485" i="3"/>
  <c r="P1485" i="3"/>
  <c r="BI1475" i="3"/>
  <c r="BH1475" i="3"/>
  <c r="BG1475" i="3"/>
  <c r="BF1475" i="3"/>
  <c r="T1475" i="3"/>
  <c r="R1475" i="3"/>
  <c r="P1475" i="3"/>
  <c r="BI1470" i="3"/>
  <c r="BH1470" i="3"/>
  <c r="BG1470" i="3"/>
  <c r="BF1470" i="3"/>
  <c r="T1470" i="3"/>
  <c r="R1470" i="3"/>
  <c r="P1470" i="3"/>
  <c r="BI1468" i="3"/>
  <c r="BH1468" i="3"/>
  <c r="BG1468" i="3"/>
  <c r="BF1468" i="3"/>
  <c r="T1468" i="3"/>
  <c r="R1468" i="3"/>
  <c r="P1468" i="3"/>
  <c r="BI1464" i="3"/>
  <c r="BH1464" i="3"/>
  <c r="BG1464" i="3"/>
  <c r="BF1464" i="3"/>
  <c r="T1464" i="3"/>
  <c r="R1464" i="3"/>
  <c r="P1464" i="3"/>
  <c r="BI1459" i="3"/>
  <c r="BH1459" i="3"/>
  <c r="BG1459" i="3"/>
  <c r="BF1459" i="3"/>
  <c r="T1459" i="3"/>
  <c r="R1459" i="3"/>
  <c r="P1459" i="3"/>
  <c r="BI1456" i="3"/>
  <c r="BH1456" i="3"/>
  <c r="BG1456" i="3"/>
  <c r="BF1456" i="3"/>
  <c r="T1456" i="3"/>
  <c r="R1456" i="3"/>
  <c r="P1456" i="3"/>
  <c r="BI1450" i="3"/>
  <c r="BH1450" i="3"/>
  <c r="BG1450" i="3"/>
  <c r="BF1450" i="3"/>
  <c r="T1450" i="3"/>
  <c r="R1450" i="3"/>
  <c r="P1450" i="3"/>
  <c r="BI1445" i="3"/>
  <c r="BH1445" i="3"/>
  <c r="BG1445" i="3"/>
  <c r="BF1445" i="3"/>
  <c r="T1445" i="3"/>
  <c r="R1445" i="3"/>
  <c r="P1445" i="3"/>
  <c r="BI1443" i="3"/>
  <c r="BH1443" i="3"/>
  <c r="BG1443" i="3"/>
  <c r="BF1443" i="3"/>
  <c r="T1443" i="3"/>
  <c r="R1443" i="3"/>
  <c r="P1443" i="3"/>
  <c r="BI1438" i="3"/>
  <c r="BH1438" i="3"/>
  <c r="BG1438" i="3"/>
  <c r="BF1438" i="3"/>
  <c r="T1438" i="3"/>
  <c r="R1438" i="3"/>
  <c r="P1438" i="3"/>
  <c r="BI1436" i="3"/>
  <c r="BH1436" i="3"/>
  <c r="BG1436" i="3"/>
  <c r="BF1436" i="3"/>
  <c r="T1436" i="3"/>
  <c r="R1436" i="3"/>
  <c r="P1436" i="3"/>
  <c r="BI1433" i="3"/>
  <c r="BH1433" i="3"/>
  <c r="BG1433" i="3"/>
  <c r="BF1433" i="3"/>
  <c r="T1433" i="3"/>
  <c r="R1433" i="3"/>
  <c r="P1433" i="3"/>
  <c r="BI1428" i="3"/>
  <c r="BH1428" i="3"/>
  <c r="BG1428" i="3"/>
  <c r="BF1428" i="3"/>
  <c r="T1428" i="3"/>
  <c r="R1428" i="3"/>
  <c r="P1428" i="3"/>
  <c r="BI1422" i="3"/>
  <c r="BH1422" i="3"/>
  <c r="BG1422" i="3"/>
  <c r="BF1422" i="3"/>
  <c r="T1422" i="3"/>
  <c r="R1422" i="3"/>
  <c r="P1422" i="3"/>
  <c r="BI1413" i="3"/>
  <c r="BH1413" i="3"/>
  <c r="BG1413" i="3"/>
  <c r="BF1413" i="3"/>
  <c r="T1413" i="3"/>
  <c r="R1413" i="3"/>
  <c r="P1413" i="3"/>
  <c r="BI1409" i="3"/>
  <c r="BH1409" i="3"/>
  <c r="BG1409" i="3"/>
  <c r="BF1409" i="3"/>
  <c r="T1409" i="3"/>
  <c r="R1409" i="3"/>
  <c r="P1409" i="3"/>
  <c r="BI1401" i="3"/>
  <c r="BH1401" i="3"/>
  <c r="BG1401" i="3"/>
  <c r="BF1401" i="3"/>
  <c r="T1401" i="3"/>
  <c r="R1401" i="3"/>
  <c r="P1401" i="3"/>
  <c r="BI1397" i="3"/>
  <c r="BH1397" i="3"/>
  <c r="BG1397" i="3"/>
  <c r="BF1397" i="3"/>
  <c r="T1397" i="3"/>
  <c r="R1397" i="3"/>
  <c r="P1397" i="3"/>
  <c r="BI1389" i="3"/>
  <c r="BH1389" i="3"/>
  <c r="BG1389" i="3"/>
  <c r="BF1389" i="3"/>
  <c r="T1389" i="3"/>
  <c r="R1389" i="3"/>
  <c r="P1389" i="3"/>
  <c r="BI1360" i="3"/>
  <c r="BH1360" i="3"/>
  <c r="BG1360" i="3"/>
  <c r="BF1360" i="3"/>
  <c r="T1360" i="3"/>
  <c r="R1360" i="3"/>
  <c r="P1360" i="3"/>
  <c r="BI1355" i="3"/>
  <c r="BH1355" i="3"/>
  <c r="BG1355" i="3"/>
  <c r="BF1355" i="3"/>
  <c r="T1355" i="3"/>
  <c r="R1355" i="3"/>
  <c r="P1355" i="3"/>
  <c r="BI1350" i="3"/>
  <c r="BH1350" i="3"/>
  <c r="BG1350" i="3"/>
  <c r="BF1350" i="3"/>
  <c r="T1350" i="3"/>
  <c r="R1350" i="3"/>
  <c r="P1350" i="3"/>
  <c r="BI1345" i="3"/>
  <c r="BH1345" i="3"/>
  <c r="BG1345" i="3"/>
  <c r="BF1345" i="3"/>
  <c r="T1345" i="3"/>
  <c r="R1345" i="3"/>
  <c r="P1345" i="3"/>
  <c r="BI1343" i="3"/>
  <c r="BH1343" i="3"/>
  <c r="BG1343" i="3"/>
  <c r="BF1343" i="3"/>
  <c r="T1343" i="3"/>
  <c r="R1343" i="3"/>
  <c r="P1343" i="3"/>
  <c r="BI1338" i="3"/>
  <c r="BH1338" i="3"/>
  <c r="BG1338" i="3"/>
  <c r="BF1338" i="3"/>
  <c r="T1338" i="3"/>
  <c r="R1338" i="3"/>
  <c r="P1338" i="3"/>
  <c r="BI1336" i="3"/>
  <c r="BH1336" i="3"/>
  <c r="BG1336" i="3"/>
  <c r="BF1336" i="3"/>
  <c r="T1336" i="3"/>
  <c r="R1336" i="3"/>
  <c r="P1336" i="3"/>
  <c r="BI1324" i="3"/>
  <c r="BH1324" i="3"/>
  <c r="BG1324" i="3"/>
  <c r="BF1324" i="3"/>
  <c r="T1324" i="3"/>
  <c r="R1324" i="3"/>
  <c r="P1324" i="3"/>
  <c r="BI1312" i="3"/>
  <c r="BH1312" i="3"/>
  <c r="BG1312" i="3"/>
  <c r="BF1312" i="3"/>
  <c r="T1312" i="3"/>
  <c r="R1312" i="3"/>
  <c r="P1312" i="3"/>
  <c r="BI1301" i="3"/>
  <c r="BH1301" i="3"/>
  <c r="BG1301" i="3"/>
  <c r="BF1301" i="3"/>
  <c r="T1301" i="3"/>
  <c r="R1301" i="3"/>
  <c r="P1301" i="3"/>
  <c r="BI1297" i="3"/>
  <c r="BH1297" i="3"/>
  <c r="BG1297" i="3"/>
  <c r="BF1297" i="3"/>
  <c r="T1297" i="3"/>
  <c r="R1297" i="3"/>
  <c r="P1297" i="3"/>
  <c r="BI1293" i="3"/>
  <c r="BH1293" i="3"/>
  <c r="BG1293" i="3"/>
  <c r="BF1293" i="3"/>
  <c r="T1293" i="3"/>
  <c r="R1293" i="3"/>
  <c r="P1293" i="3"/>
  <c r="BI1289" i="3"/>
  <c r="BH1289" i="3"/>
  <c r="BG1289" i="3"/>
  <c r="BF1289" i="3"/>
  <c r="T1289" i="3"/>
  <c r="R1289" i="3"/>
  <c r="P1289" i="3"/>
  <c r="BI1285" i="3"/>
  <c r="BH1285" i="3"/>
  <c r="BG1285" i="3"/>
  <c r="BF1285" i="3"/>
  <c r="T1285" i="3"/>
  <c r="R1285" i="3"/>
  <c r="P1285" i="3"/>
  <c r="BI1281" i="3"/>
  <c r="BH1281" i="3"/>
  <c r="BG1281" i="3"/>
  <c r="BF1281" i="3"/>
  <c r="T1281" i="3"/>
  <c r="R1281" i="3"/>
  <c r="P1281" i="3"/>
  <c r="BI1277" i="3"/>
  <c r="BH1277" i="3"/>
  <c r="BG1277" i="3"/>
  <c r="BF1277" i="3"/>
  <c r="T1277" i="3"/>
  <c r="R1277" i="3"/>
  <c r="P1277" i="3"/>
  <c r="BI1273" i="3"/>
  <c r="BH1273" i="3"/>
  <c r="BG1273" i="3"/>
  <c r="BF1273" i="3"/>
  <c r="T1273" i="3"/>
  <c r="R1273" i="3"/>
  <c r="P1273" i="3"/>
  <c r="BI1271" i="3"/>
  <c r="BH1271" i="3"/>
  <c r="BG1271" i="3"/>
  <c r="BF1271" i="3"/>
  <c r="T1271" i="3"/>
  <c r="R1271" i="3"/>
  <c r="P1271" i="3"/>
  <c r="BI1267" i="3"/>
  <c r="BH1267" i="3"/>
  <c r="BG1267" i="3"/>
  <c r="BF1267" i="3"/>
  <c r="T1267" i="3"/>
  <c r="R1267" i="3"/>
  <c r="P1267" i="3"/>
  <c r="BI1249" i="3"/>
  <c r="BH1249" i="3"/>
  <c r="BG1249" i="3"/>
  <c r="BF1249" i="3"/>
  <c r="T1249" i="3"/>
  <c r="R1249" i="3"/>
  <c r="P1249" i="3"/>
  <c r="BI1245" i="3"/>
  <c r="BH1245" i="3"/>
  <c r="BG1245" i="3"/>
  <c r="BF1245" i="3"/>
  <c r="T1245" i="3"/>
  <c r="R1245" i="3"/>
  <c r="P1245" i="3"/>
  <c r="BI1227" i="3"/>
  <c r="BH1227" i="3"/>
  <c r="BG1227" i="3"/>
  <c r="BF1227" i="3"/>
  <c r="T1227" i="3"/>
  <c r="R1227" i="3"/>
  <c r="P1227" i="3"/>
  <c r="BI1223" i="3"/>
  <c r="BH1223" i="3"/>
  <c r="BG1223" i="3"/>
  <c r="BF1223" i="3"/>
  <c r="T1223" i="3"/>
  <c r="R1223" i="3"/>
  <c r="P1223" i="3"/>
  <c r="BI1205" i="3"/>
  <c r="BH1205" i="3"/>
  <c r="BG1205" i="3"/>
  <c r="BF1205" i="3"/>
  <c r="T1205" i="3"/>
  <c r="R1205" i="3"/>
  <c r="P1205" i="3"/>
  <c r="BI1186" i="3"/>
  <c r="BH1186" i="3"/>
  <c r="BG1186" i="3"/>
  <c r="BF1186" i="3"/>
  <c r="T1186" i="3"/>
  <c r="R1186" i="3"/>
  <c r="P1186" i="3"/>
  <c r="BI1166" i="3"/>
  <c r="BH1166" i="3"/>
  <c r="BG1166" i="3"/>
  <c r="BF1166" i="3"/>
  <c r="T1166" i="3"/>
  <c r="R1166" i="3"/>
  <c r="P1166" i="3"/>
  <c r="BI1153" i="3"/>
  <c r="BH1153" i="3"/>
  <c r="BG1153" i="3"/>
  <c r="BF1153" i="3"/>
  <c r="T1153" i="3"/>
  <c r="R1153" i="3"/>
  <c r="P1153" i="3"/>
  <c r="BI1150" i="3"/>
  <c r="BH1150" i="3"/>
  <c r="BG1150" i="3"/>
  <c r="BF1150" i="3"/>
  <c r="T1150" i="3"/>
  <c r="R1150" i="3"/>
  <c r="P1150" i="3"/>
  <c r="BI1146" i="3"/>
  <c r="BH1146" i="3"/>
  <c r="BG1146" i="3"/>
  <c r="BF1146" i="3"/>
  <c r="T1146" i="3"/>
  <c r="R1146" i="3"/>
  <c r="P1146" i="3"/>
  <c r="BI1144" i="3"/>
  <c r="BH1144" i="3"/>
  <c r="BG1144" i="3"/>
  <c r="BF1144" i="3"/>
  <c r="T1144" i="3"/>
  <c r="R1144" i="3"/>
  <c r="P1144" i="3"/>
  <c r="BI1140" i="3"/>
  <c r="BH1140" i="3"/>
  <c r="BG1140" i="3"/>
  <c r="BF1140" i="3"/>
  <c r="T1140" i="3"/>
  <c r="R1140" i="3"/>
  <c r="P1140" i="3"/>
  <c r="BI1138" i="3"/>
  <c r="BH1138" i="3"/>
  <c r="BG1138" i="3"/>
  <c r="BF1138" i="3"/>
  <c r="T1138" i="3"/>
  <c r="R1138" i="3"/>
  <c r="P1138" i="3"/>
  <c r="BI1135" i="3"/>
  <c r="BH1135" i="3"/>
  <c r="BG1135" i="3"/>
  <c r="BF1135" i="3"/>
  <c r="T1135" i="3"/>
  <c r="R1135" i="3"/>
  <c r="P1135" i="3"/>
  <c r="BI1131" i="3"/>
  <c r="BH1131" i="3"/>
  <c r="BG1131" i="3"/>
  <c r="BF1131" i="3"/>
  <c r="T1131" i="3"/>
  <c r="R1131" i="3"/>
  <c r="P1131" i="3"/>
  <c r="BI1127" i="3"/>
  <c r="BH1127" i="3"/>
  <c r="BG1127" i="3"/>
  <c r="BF1127" i="3"/>
  <c r="T1127" i="3"/>
  <c r="R1127" i="3"/>
  <c r="P1127" i="3"/>
  <c r="BI1123" i="3"/>
  <c r="BH1123" i="3"/>
  <c r="BG1123" i="3"/>
  <c r="BF1123" i="3"/>
  <c r="T1123" i="3"/>
  <c r="R1123" i="3"/>
  <c r="P1123" i="3"/>
  <c r="BI1119" i="3"/>
  <c r="BH1119" i="3"/>
  <c r="BG1119" i="3"/>
  <c r="BF1119" i="3"/>
  <c r="T1119" i="3"/>
  <c r="R1119" i="3"/>
  <c r="P1119" i="3"/>
  <c r="BI1116" i="3"/>
  <c r="BH1116" i="3"/>
  <c r="BG1116" i="3"/>
  <c r="BF1116" i="3"/>
  <c r="T1116" i="3"/>
  <c r="R1116" i="3"/>
  <c r="P1116" i="3"/>
  <c r="BI1111" i="3"/>
  <c r="BH1111" i="3"/>
  <c r="BG1111" i="3"/>
  <c r="BF1111" i="3"/>
  <c r="T1111" i="3"/>
  <c r="R1111" i="3"/>
  <c r="P1111" i="3"/>
  <c r="BI1109" i="3"/>
  <c r="BH1109" i="3"/>
  <c r="BG1109" i="3"/>
  <c r="BF1109" i="3"/>
  <c r="T1109" i="3"/>
  <c r="R1109" i="3"/>
  <c r="P1109" i="3"/>
  <c r="BI1104" i="3"/>
  <c r="BH1104" i="3"/>
  <c r="BG1104" i="3"/>
  <c r="BF1104" i="3"/>
  <c r="T1104" i="3"/>
  <c r="R1104" i="3"/>
  <c r="P1104" i="3"/>
  <c r="BI1102" i="3"/>
  <c r="BH1102" i="3"/>
  <c r="BG1102" i="3"/>
  <c r="BF1102" i="3"/>
  <c r="T1102" i="3"/>
  <c r="R1102" i="3"/>
  <c r="P1102" i="3"/>
  <c r="BI1097" i="3"/>
  <c r="BH1097" i="3"/>
  <c r="BG1097" i="3"/>
  <c r="BF1097" i="3"/>
  <c r="T1097" i="3"/>
  <c r="R1097" i="3"/>
  <c r="P1097" i="3"/>
  <c r="BI1095" i="3"/>
  <c r="BH1095" i="3"/>
  <c r="BG1095" i="3"/>
  <c r="BF1095" i="3"/>
  <c r="T1095" i="3"/>
  <c r="R1095" i="3"/>
  <c r="P1095" i="3"/>
  <c r="BI1090" i="3"/>
  <c r="BH1090" i="3"/>
  <c r="BG1090" i="3"/>
  <c r="BF1090" i="3"/>
  <c r="T1090" i="3"/>
  <c r="R1090" i="3"/>
  <c r="P1090" i="3"/>
  <c r="BI1085" i="3"/>
  <c r="BH1085" i="3"/>
  <c r="BG1085" i="3"/>
  <c r="BF1085" i="3"/>
  <c r="T1085" i="3"/>
  <c r="R1085" i="3"/>
  <c r="P1085" i="3"/>
  <c r="BI1080" i="3"/>
  <c r="BH1080" i="3"/>
  <c r="BG1080" i="3"/>
  <c r="BF1080" i="3"/>
  <c r="T1080" i="3"/>
  <c r="R1080" i="3"/>
  <c r="P1080" i="3"/>
  <c r="BI1073" i="3"/>
  <c r="BH1073" i="3"/>
  <c r="BG1073" i="3"/>
  <c r="BF1073" i="3"/>
  <c r="T1073" i="3"/>
  <c r="R1073" i="3"/>
  <c r="P1073" i="3"/>
  <c r="BI1071" i="3"/>
  <c r="BH1071" i="3"/>
  <c r="BG1071" i="3"/>
  <c r="BF1071" i="3"/>
  <c r="T1071" i="3"/>
  <c r="R1071" i="3"/>
  <c r="P1071" i="3"/>
  <c r="BI1065" i="3"/>
  <c r="BH1065" i="3"/>
  <c r="BG1065" i="3"/>
  <c r="BF1065" i="3"/>
  <c r="T1065" i="3"/>
  <c r="R1065" i="3"/>
  <c r="P1065" i="3"/>
  <c r="BI1056" i="3"/>
  <c r="BH1056" i="3"/>
  <c r="BG1056" i="3"/>
  <c r="BF1056" i="3"/>
  <c r="T1056" i="3"/>
  <c r="R1056" i="3"/>
  <c r="P1056" i="3"/>
  <c r="BI1046" i="3"/>
  <c r="BH1046" i="3"/>
  <c r="BG1046" i="3"/>
  <c r="BF1046" i="3"/>
  <c r="T1046" i="3"/>
  <c r="R1046" i="3"/>
  <c r="P1046" i="3"/>
  <c r="BI1044" i="3"/>
  <c r="BH1044" i="3"/>
  <c r="BG1044" i="3"/>
  <c r="BF1044" i="3"/>
  <c r="T1044" i="3"/>
  <c r="R1044" i="3"/>
  <c r="P1044" i="3"/>
  <c r="BI1041" i="3"/>
  <c r="BH1041" i="3"/>
  <c r="BG1041" i="3"/>
  <c r="BF1041" i="3"/>
  <c r="T1041" i="3"/>
  <c r="R1041" i="3"/>
  <c r="P1041" i="3"/>
  <c r="BI1037" i="3"/>
  <c r="BH1037" i="3"/>
  <c r="BG1037" i="3"/>
  <c r="BF1037" i="3"/>
  <c r="T1037" i="3"/>
  <c r="R1037" i="3"/>
  <c r="P1037" i="3"/>
  <c r="BI1028" i="3"/>
  <c r="BH1028" i="3"/>
  <c r="BG1028" i="3"/>
  <c r="BF1028" i="3"/>
  <c r="T1028" i="3"/>
  <c r="R1028" i="3"/>
  <c r="P1028" i="3"/>
  <c r="BI1026" i="3"/>
  <c r="BH1026" i="3"/>
  <c r="BG1026" i="3"/>
  <c r="BF1026" i="3"/>
  <c r="T1026" i="3"/>
  <c r="R1026" i="3"/>
  <c r="P1026" i="3"/>
  <c r="BI1017" i="3"/>
  <c r="BH1017" i="3"/>
  <c r="BG1017" i="3"/>
  <c r="BF1017" i="3"/>
  <c r="T1017" i="3"/>
  <c r="R1017" i="3"/>
  <c r="P1017" i="3"/>
  <c r="BI1013" i="3"/>
  <c r="BH1013" i="3"/>
  <c r="BG1013" i="3"/>
  <c r="BF1013" i="3"/>
  <c r="T1013" i="3"/>
  <c r="R1013" i="3"/>
  <c r="P1013" i="3"/>
  <c r="BI1005" i="3"/>
  <c r="BH1005" i="3"/>
  <c r="BG1005" i="3"/>
  <c r="BF1005" i="3"/>
  <c r="T1005" i="3"/>
  <c r="R1005" i="3"/>
  <c r="P1005" i="3"/>
  <c r="BI1000" i="3"/>
  <c r="BH1000" i="3"/>
  <c r="BG1000" i="3"/>
  <c r="BF1000" i="3"/>
  <c r="T1000" i="3"/>
  <c r="R1000" i="3"/>
  <c r="P1000" i="3"/>
  <c r="BI996" i="3"/>
  <c r="BH996" i="3"/>
  <c r="BG996" i="3"/>
  <c r="BF996" i="3"/>
  <c r="T996" i="3"/>
  <c r="R996" i="3"/>
  <c r="P996" i="3"/>
  <c r="BI991" i="3"/>
  <c r="BH991" i="3"/>
  <c r="BG991" i="3"/>
  <c r="BF991" i="3"/>
  <c r="T991" i="3"/>
  <c r="R991" i="3"/>
  <c r="P991" i="3"/>
  <c r="BI986" i="3"/>
  <c r="BH986" i="3"/>
  <c r="BG986" i="3"/>
  <c r="BF986" i="3"/>
  <c r="T986" i="3"/>
  <c r="R986" i="3"/>
  <c r="P986" i="3"/>
  <c r="BI981" i="3"/>
  <c r="BH981" i="3"/>
  <c r="BG981" i="3"/>
  <c r="BF981" i="3"/>
  <c r="T981" i="3"/>
  <c r="R981" i="3"/>
  <c r="P981" i="3"/>
  <c r="BI975" i="3"/>
  <c r="BH975" i="3"/>
  <c r="BG975" i="3"/>
  <c r="BF975" i="3"/>
  <c r="T975" i="3"/>
  <c r="R975" i="3"/>
  <c r="P975" i="3"/>
  <c r="BI973" i="3"/>
  <c r="BH973" i="3"/>
  <c r="BG973" i="3"/>
  <c r="BF973" i="3"/>
  <c r="T973" i="3"/>
  <c r="R973" i="3"/>
  <c r="P973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57" i="3"/>
  <c r="BH957" i="3"/>
  <c r="BG957" i="3"/>
  <c r="BF957" i="3"/>
  <c r="T957" i="3"/>
  <c r="R957" i="3"/>
  <c r="P957" i="3"/>
  <c r="BI955" i="3"/>
  <c r="BH955" i="3"/>
  <c r="BG955" i="3"/>
  <c r="BF955" i="3"/>
  <c r="T955" i="3"/>
  <c r="R955" i="3"/>
  <c r="P955" i="3"/>
  <c r="BI952" i="3"/>
  <c r="BH952" i="3"/>
  <c r="BG952" i="3"/>
  <c r="BF952" i="3"/>
  <c r="T952" i="3"/>
  <c r="R952" i="3"/>
  <c r="P952" i="3"/>
  <c r="BI950" i="3"/>
  <c r="BH950" i="3"/>
  <c r="BG950" i="3"/>
  <c r="BF950" i="3"/>
  <c r="T950" i="3"/>
  <c r="R950" i="3"/>
  <c r="P950" i="3"/>
  <c r="BI943" i="3"/>
  <c r="BH943" i="3"/>
  <c r="BG943" i="3"/>
  <c r="BF943" i="3"/>
  <c r="T943" i="3"/>
  <c r="R943" i="3"/>
  <c r="P943" i="3"/>
  <c r="BI941" i="3"/>
  <c r="BH941" i="3"/>
  <c r="BG941" i="3"/>
  <c r="BF941" i="3"/>
  <c r="T941" i="3"/>
  <c r="R941" i="3"/>
  <c r="P941" i="3"/>
  <c r="BI935" i="3"/>
  <c r="BH935" i="3"/>
  <c r="BG935" i="3"/>
  <c r="BF935" i="3"/>
  <c r="T935" i="3"/>
  <c r="R935" i="3"/>
  <c r="P935" i="3"/>
  <c r="BI933" i="3"/>
  <c r="BH933" i="3"/>
  <c r="BG933" i="3"/>
  <c r="BF933" i="3"/>
  <c r="T933" i="3"/>
  <c r="R933" i="3"/>
  <c r="P933" i="3"/>
  <c r="BI929" i="3"/>
  <c r="BH929" i="3"/>
  <c r="BG929" i="3"/>
  <c r="BF929" i="3"/>
  <c r="T929" i="3"/>
  <c r="R929" i="3"/>
  <c r="P929" i="3"/>
  <c r="BI927" i="3"/>
  <c r="BH927" i="3"/>
  <c r="BG927" i="3"/>
  <c r="BF927" i="3"/>
  <c r="T927" i="3"/>
  <c r="R927" i="3"/>
  <c r="P927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08" i="3"/>
  <c r="BH908" i="3"/>
  <c r="BG908" i="3"/>
  <c r="BF908" i="3"/>
  <c r="T908" i="3"/>
  <c r="R908" i="3"/>
  <c r="P908" i="3"/>
  <c r="BI906" i="3"/>
  <c r="BH906" i="3"/>
  <c r="BG906" i="3"/>
  <c r="BF906" i="3"/>
  <c r="T906" i="3"/>
  <c r="R906" i="3"/>
  <c r="P906" i="3"/>
  <c r="BI895" i="3"/>
  <c r="BH895" i="3"/>
  <c r="BG895" i="3"/>
  <c r="BF895" i="3"/>
  <c r="T895" i="3"/>
  <c r="R895" i="3"/>
  <c r="P895" i="3"/>
  <c r="BI893" i="3"/>
  <c r="BH893" i="3"/>
  <c r="BG893" i="3"/>
  <c r="BF893" i="3"/>
  <c r="T893" i="3"/>
  <c r="R893" i="3"/>
  <c r="P893" i="3"/>
  <c r="BI888" i="3"/>
  <c r="BH888" i="3"/>
  <c r="BG888" i="3"/>
  <c r="BF888" i="3"/>
  <c r="T888" i="3"/>
  <c r="R888" i="3"/>
  <c r="P888" i="3"/>
  <c r="BI886" i="3"/>
  <c r="BH886" i="3"/>
  <c r="BG886" i="3"/>
  <c r="BF886" i="3"/>
  <c r="T886" i="3"/>
  <c r="R886" i="3"/>
  <c r="P886" i="3"/>
  <c r="BI882" i="3"/>
  <c r="BH882" i="3"/>
  <c r="BG882" i="3"/>
  <c r="BF882" i="3"/>
  <c r="T882" i="3"/>
  <c r="T881" i="3"/>
  <c r="R882" i="3"/>
  <c r="R881" i="3"/>
  <c r="P882" i="3"/>
  <c r="P881" i="3" s="1"/>
  <c r="BI879" i="3"/>
  <c r="BH879" i="3"/>
  <c r="BG879" i="3"/>
  <c r="BF879" i="3"/>
  <c r="T879" i="3"/>
  <c r="R879" i="3"/>
  <c r="P879" i="3"/>
  <c r="BI871" i="3"/>
  <c r="BH871" i="3"/>
  <c r="BG871" i="3"/>
  <c r="BF871" i="3"/>
  <c r="T871" i="3"/>
  <c r="R871" i="3"/>
  <c r="P871" i="3"/>
  <c r="BI870" i="3"/>
  <c r="BH870" i="3"/>
  <c r="BG870" i="3"/>
  <c r="BF870" i="3"/>
  <c r="T870" i="3"/>
  <c r="R870" i="3"/>
  <c r="P870" i="3"/>
  <c r="BI869" i="3"/>
  <c r="BH869" i="3"/>
  <c r="BG869" i="3"/>
  <c r="BF869" i="3"/>
  <c r="T869" i="3"/>
  <c r="R869" i="3"/>
  <c r="P869" i="3"/>
  <c r="BI868" i="3"/>
  <c r="BH868" i="3"/>
  <c r="BG868" i="3"/>
  <c r="BF868" i="3"/>
  <c r="T868" i="3"/>
  <c r="R868" i="3"/>
  <c r="P868" i="3"/>
  <c r="BI867" i="3"/>
  <c r="BH867" i="3"/>
  <c r="BG867" i="3"/>
  <c r="BF867" i="3"/>
  <c r="T867" i="3"/>
  <c r="R867" i="3"/>
  <c r="P867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64" i="3"/>
  <c r="BH864" i="3"/>
  <c r="BG864" i="3"/>
  <c r="BF864" i="3"/>
  <c r="T864" i="3"/>
  <c r="R864" i="3"/>
  <c r="P864" i="3"/>
  <c r="BI863" i="3"/>
  <c r="BH863" i="3"/>
  <c r="BG863" i="3"/>
  <c r="BF863" i="3"/>
  <c r="T863" i="3"/>
  <c r="R863" i="3"/>
  <c r="P863" i="3"/>
  <c r="BI862" i="3"/>
  <c r="BH862" i="3"/>
  <c r="BG862" i="3"/>
  <c r="BF862" i="3"/>
  <c r="T862" i="3"/>
  <c r="R862" i="3"/>
  <c r="P862" i="3"/>
  <c r="BI861" i="3"/>
  <c r="BH861" i="3"/>
  <c r="BG861" i="3"/>
  <c r="BF861" i="3"/>
  <c r="T861" i="3"/>
  <c r="R861" i="3"/>
  <c r="P861" i="3"/>
  <c r="BI860" i="3"/>
  <c r="BH860" i="3"/>
  <c r="BG860" i="3"/>
  <c r="BF860" i="3"/>
  <c r="T860" i="3"/>
  <c r="R860" i="3"/>
  <c r="P860" i="3"/>
  <c r="BI859" i="3"/>
  <c r="BH859" i="3"/>
  <c r="BG859" i="3"/>
  <c r="BF859" i="3"/>
  <c r="T859" i="3"/>
  <c r="R859" i="3"/>
  <c r="P859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53" i="3"/>
  <c r="BH853" i="3"/>
  <c r="BG853" i="3"/>
  <c r="BF853" i="3"/>
  <c r="T853" i="3"/>
  <c r="R853" i="3"/>
  <c r="P853" i="3"/>
  <c r="BI848" i="3"/>
  <c r="BH848" i="3"/>
  <c r="BG848" i="3"/>
  <c r="BF848" i="3"/>
  <c r="T848" i="3"/>
  <c r="R848" i="3"/>
  <c r="P848" i="3"/>
  <c r="BI841" i="3"/>
  <c r="BH841" i="3"/>
  <c r="BG841" i="3"/>
  <c r="BF841" i="3"/>
  <c r="T841" i="3"/>
  <c r="R841" i="3"/>
  <c r="P841" i="3"/>
  <c r="BI837" i="3"/>
  <c r="BH837" i="3"/>
  <c r="BG837" i="3"/>
  <c r="BF837" i="3"/>
  <c r="T837" i="3"/>
  <c r="R837" i="3"/>
  <c r="P837" i="3"/>
  <c r="BI830" i="3"/>
  <c r="BH830" i="3"/>
  <c r="BG830" i="3"/>
  <c r="BF830" i="3"/>
  <c r="T830" i="3"/>
  <c r="R830" i="3"/>
  <c r="P830" i="3"/>
  <c r="BI825" i="3"/>
  <c r="BH825" i="3"/>
  <c r="BG825" i="3"/>
  <c r="BF825" i="3"/>
  <c r="T825" i="3"/>
  <c r="R825" i="3"/>
  <c r="P825" i="3"/>
  <c r="BI823" i="3"/>
  <c r="BH823" i="3"/>
  <c r="BG823" i="3"/>
  <c r="BF823" i="3"/>
  <c r="T823" i="3"/>
  <c r="R823" i="3"/>
  <c r="P823" i="3"/>
  <c r="BI817" i="3"/>
  <c r="BH817" i="3"/>
  <c r="BG817" i="3"/>
  <c r="BF817" i="3"/>
  <c r="T817" i="3"/>
  <c r="R817" i="3"/>
  <c r="P817" i="3"/>
  <c r="BI812" i="3"/>
  <c r="BH812" i="3"/>
  <c r="BG812" i="3"/>
  <c r="BF812" i="3"/>
  <c r="T812" i="3"/>
  <c r="R812" i="3"/>
  <c r="P812" i="3"/>
  <c r="BI808" i="3"/>
  <c r="BH808" i="3"/>
  <c r="BG808" i="3"/>
  <c r="BF808" i="3"/>
  <c r="T808" i="3"/>
  <c r="R808" i="3"/>
  <c r="P808" i="3"/>
  <c r="BI804" i="3"/>
  <c r="BH804" i="3"/>
  <c r="BG804" i="3"/>
  <c r="BF804" i="3"/>
  <c r="T804" i="3"/>
  <c r="R804" i="3"/>
  <c r="P804" i="3"/>
  <c r="BI801" i="3"/>
  <c r="BH801" i="3"/>
  <c r="BG801" i="3"/>
  <c r="BF801" i="3"/>
  <c r="T801" i="3"/>
  <c r="R801" i="3"/>
  <c r="P801" i="3"/>
  <c r="BI798" i="3"/>
  <c r="BH798" i="3"/>
  <c r="BG798" i="3"/>
  <c r="BF798" i="3"/>
  <c r="T798" i="3"/>
  <c r="R798" i="3"/>
  <c r="P798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2" i="3"/>
  <c r="BH782" i="3"/>
  <c r="BG782" i="3"/>
  <c r="BF782" i="3"/>
  <c r="T782" i="3"/>
  <c r="R782" i="3"/>
  <c r="P782" i="3"/>
  <c r="BI775" i="3"/>
  <c r="BH775" i="3"/>
  <c r="BG775" i="3"/>
  <c r="BF775" i="3"/>
  <c r="T775" i="3"/>
  <c r="R775" i="3"/>
  <c r="P775" i="3"/>
  <c r="BI768" i="3"/>
  <c r="BH768" i="3"/>
  <c r="BG768" i="3"/>
  <c r="BF768" i="3"/>
  <c r="T768" i="3"/>
  <c r="R768" i="3"/>
  <c r="P768" i="3"/>
  <c r="BI758" i="3"/>
  <c r="BH758" i="3"/>
  <c r="BG758" i="3"/>
  <c r="BF758" i="3"/>
  <c r="T758" i="3"/>
  <c r="R758" i="3"/>
  <c r="P758" i="3"/>
  <c r="BI749" i="3"/>
  <c r="BH749" i="3"/>
  <c r="BG749" i="3"/>
  <c r="BF749" i="3"/>
  <c r="T749" i="3"/>
  <c r="R749" i="3"/>
  <c r="P749" i="3"/>
  <c r="BI743" i="3"/>
  <c r="BH743" i="3"/>
  <c r="BG743" i="3"/>
  <c r="BF743" i="3"/>
  <c r="T743" i="3"/>
  <c r="R743" i="3"/>
  <c r="P743" i="3"/>
  <c r="BI738" i="3"/>
  <c r="BH738" i="3"/>
  <c r="BG738" i="3"/>
  <c r="BF738" i="3"/>
  <c r="T738" i="3"/>
  <c r="R738" i="3"/>
  <c r="P738" i="3"/>
  <c r="BI727" i="3"/>
  <c r="BH727" i="3"/>
  <c r="BG727" i="3"/>
  <c r="BF727" i="3"/>
  <c r="T727" i="3"/>
  <c r="R727" i="3"/>
  <c r="P727" i="3"/>
  <c r="BI722" i="3"/>
  <c r="BH722" i="3"/>
  <c r="BG722" i="3"/>
  <c r="BF722" i="3"/>
  <c r="T722" i="3"/>
  <c r="R722" i="3"/>
  <c r="P722" i="3"/>
  <c r="BI716" i="3"/>
  <c r="BH716" i="3"/>
  <c r="BG716" i="3"/>
  <c r="BF716" i="3"/>
  <c r="T716" i="3"/>
  <c r="R716" i="3"/>
  <c r="P716" i="3"/>
  <c r="BI710" i="3"/>
  <c r="BH710" i="3"/>
  <c r="BG710" i="3"/>
  <c r="BF710" i="3"/>
  <c r="T710" i="3"/>
  <c r="R710" i="3"/>
  <c r="P710" i="3"/>
  <c r="BI705" i="3"/>
  <c r="BH705" i="3"/>
  <c r="BG705" i="3"/>
  <c r="BF705" i="3"/>
  <c r="T705" i="3"/>
  <c r="R705" i="3"/>
  <c r="P705" i="3"/>
  <c r="BI689" i="3"/>
  <c r="BH689" i="3"/>
  <c r="BG689" i="3"/>
  <c r="BF689" i="3"/>
  <c r="T689" i="3"/>
  <c r="R689" i="3"/>
  <c r="P689" i="3"/>
  <c r="BI669" i="3"/>
  <c r="BH669" i="3"/>
  <c r="BG669" i="3"/>
  <c r="BF669" i="3"/>
  <c r="T669" i="3"/>
  <c r="R669" i="3"/>
  <c r="P669" i="3"/>
  <c r="BI665" i="3"/>
  <c r="BH665" i="3"/>
  <c r="BG665" i="3"/>
  <c r="BF665" i="3"/>
  <c r="T665" i="3"/>
  <c r="R665" i="3"/>
  <c r="P665" i="3"/>
  <c r="BI660" i="3"/>
  <c r="BH660" i="3"/>
  <c r="BG660" i="3"/>
  <c r="BF660" i="3"/>
  <c r="T660" i="3"/>
  <c r="R660" i="3"/>
  <c r="P660" i="3"/>
  <c r="BI655" i="3"/>
  <c r="BH655" i="3"/>
  <c r="BG655" i="3"/>
  <c r="BF655" i="3"/>
  <c r="T655" i="3"/>
  <c r="R655" i="3"/>
  <c r="P655" i="3"/>
  <c r="BI650" i="3"/>
  <c r="BH650" i="3"/>
  <c r="BG650" i="3"/>
  <c r="BF650" i="3"/>
  <c r="T650" i="3"/>
  <c r="R650" i="3"/>
  <c r="P650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R637" i="3"/>
  <c r="P637" i="3"/>
  <c r="BI634" i="3"/>
  <c r="BH634" i="3"/>
  <c r="BG634" i="3"/>
  <c r="BF634" i="3"/>
  <c r="T634" i="3"/>
  <c r="R634" i="3"/>
  <c r="P634" i="3"/>
  <c r="BI611" i="3"/>
  <c r="BH611" i="3"/>
  <c r="BG611" i="3"/>
  <c r="BF611" i="3"/>
  <c r="T611" i="3"/>
  <c r="R611" i="3"/>
  <c r="P611" i="3"/>
  <c r="BI602" i="3"/>
  <c r="BH602" i="3"/>
  <c r="BG602" i="3"/>
  <c r="BF602" i="3"/>
  <c r="T602" i="3"/>
  <c r="R602" i="3"/>
  <c r="P602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0" i="3"/>
  <c r="BH570" i="3"/>
  <c r="BG570" i="3"/>
  <c r="BF570" i="3"/>
  <c r="T570" i="3"/>
  <c r="R570" i="3"/>
  <c r="P570" i="3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62" i="3"/>
  <c r="BH562" i="3"/>
  <c r="BG562" i="3"/>
  <c r="BF562" i="3"/>
  <c r="T562" i="3"/>
  <c r="R562" i="3"/>
  <c r="P562" i="3"/>
  <c r="BI558" i="3"/>
  <c r="BH558" i="3"/>
  <c r="BG558" i="3"/>
  <c r="BF558" i="3"/>
  <c r="T558" i="3"/>
  <c r="R558" i="3"/>
  <c r="P558" i="3"/>
  <c r="BI545" i="3"/>
  <c r="BH545" i="3"/>
  <c r="BG545" i="3"/>
  <c r="BF545" i="3"/>
  <c r="T545" i="3"/>
  <c r="R545" i="3"/>
  <c r="P545" i="3"/>
  <c r="BI543" i="3"/>
  <c r="BH543" i="3"/>
  <c r="BG543" i="3"/>
  <c r="BF543" i="3"/>
  <c r="T543" i="3"/>
  <c r="R543" i="3"/>
  <c r="P543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495" i="3"/>
  <c r="BH495" i="3"/>
  <c r="BG495" i="3"/>
  <c r="BF495" i="3"/>
  <c r="T495" i="3"/>
  <c r="R495" i="3"/>
  <c r="P495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30" i="3"/>
  <c r="BH430" i="3"/>
  <c r="BG430" i="3"/>
  <c r="BF430" i="3"/>
  <c r="T430" i="3"/>
  <c r="R430" i="3"/>
  <c r="P430" i="3"/>
  <c r="BI417" i="3"/>
  <c r="BH417" i="3"/>
  <c r="BG417" i="3"/>
  <c r="BF417" i="3"/>
  <c r="T417" i="3"/>
  <c r="R417" i="3"/>
  <c r="P417" i="3"/>
  <c r="BI382" i="3"/>
  <c r="BH382" i="3"/>
  <c r="BG382" i="3"/>
  <c r="BF382" i="3"/>
  <c r="T382" i="3"/>
  <c r="R382" i="3"/>
  <c r="P382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2" i="3"/>
  <c r="BH352" i="3"/>
  <c r="BG352" i="3"/>
  <c r="BF352" i="3"/>
  <c r="T352" i="3"/>
  <c r="R352" i="3"/>
  <c r="P352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5" i="3"/>
  <c r="BH325" i="3"/>
  <c r="BG325" i="3"/>
  <c r="BF325" i="3"/>
  <c r="T325" i="3"/>
  <c r="R325" i="3"/>
  <c r="P325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85" i="3"/>
  <c r="BH285" i="3"/>
  <c r="BG285" i="3"/>
  <c r="BF285" i="3"/>
  <c r="T285" i="3"/>
  <c r="R285" i="3"/>
  <c r="P285" i="3"/>
  <c r="BI277" i="3"/>
  <c r="BH277" i="3"/>
  <c r="BG277" i="3"/>
  <c r="BF277" i="3"/>
  <c r="T277" i="3"/>
  <c r="R277" i="3"/>
  <c r="P277" i="3"/>
  <c r="BI271" i="3"/>
  <c r="BH271" i="3"/>
  <c r="BG271" i="3"/>
  <c r="BF271" i="3"/>
  <c r="T271" i="3"/>
  <c r="R271" i="3"/>
  <c r="P271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197" i="3"/>
  <c r="BH197" i="3"/>
  <c r="BG197" i="3"/>
  <c r="BF197" i="3"/>
  <c r="T197" i="3"/>
  <c r="R197" i="3"/>
  <c r="P197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J147" i="3"/>
  <c r="J146" i="3"/>
  <c r="F146" i="3"/>
  <c r="F144" i="3"/>
  <c r="E142" i="3"/>
  <c r="J96" i="3"/>
  <c r="J95" i="3"/>
  <c r="F95" i="3"/>
  <c r="F93" i="3"/>
  <c r="E91" i="3"/>
  <c r="J22" i="3"/>
  <c r="E22" i="3"/>
  <c r="F147" i="3" s="1"/>
  <c r="J21" i="3"/>
  <c r="J16" i="3"/>
  <c r="J144" i="3" s="1"/>
  <c r="E7" i="3"/>
  <c r="E136" i="3" s="1"/>
  <c r="J37" i="2"/>
  <c r="J36" i="2"/>
  <c r="AY95" i="1"/>
  <c r="J35" i="2"/>
  <c r="AX95" i="1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199" i="2"/>
  <c r="BH199" i="2"/>
  <c r="BG199" i="2"/>
  <c r="BF199" i="2"/>
  <c r="T199" i="2"/>
  <c r="R199" i="2"/>
  <c r="P199" i="2"/>
  <c r="BI180" i="2"/>
  <c r="BH180" i="2"/>
  <c r="BG180" i="2"/>
  <c r="BF180" i="2"/>
  <c r="T180" i="2"/>
  <c r="R180" i="2"/>
  <c r="P180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57" i="2"/>
  <c r="BH157" i="2"/>
  <c r="BG157" i="2"/>
  <c r="BF157" i="2"/>
  <c r="T157" i="2"/>
  <c r="R157" i="2"/>
  <c r="P157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437" i="2"/>
  <c r="J421" i="2"/>
  <c r="J359" i="2"/>
  <c r="BK233" i="2"/>
  <c r="J407" i="2"/>
  <c r="J308" i="2"/>
  <c r="BK135" i="2"/>
  <c r="BK406" i="2"/>
  <c r="BK359" i="2"/>
  <c r="J253" i="2"/>
  <c r="BK139" i="2"/>
  <c r="BK277" i="2"/>
  <c r="BK219" i="2"/>
  <c r="J440" i="2"/>
  <c r="BK386" i="2"/>
  <c r="J348" i="2"/>
  <c r="BK146" i="2"/>
  <c r="BK407" i="2"/>
  <c r="J376" i="2"/>
  <c r="BK314" i="2"/>
  <c r="J225" i="2"/>
  <c r="AS102" i="1"/>
  <c r="J386" i="2"/>
  <c r="BK316" i="2"/>
  <c r="BK221" i="2"/>
  <c r="J419" i="2"/>
  <c r="J351" i="2"/>
  <c r="BK225" i="2"/>
  <c r="BK172" i="2"/>
  <c r="BK1839" i="3"/>
  <c r="J1742" i="3"/>
  <c r="BK1608" i="3"/>
  <c r="J1521" i="3"/>
  <c r="J1413" i="3"/>
  <c r="J1138" i="3"/>
  <c r="BK1041" i="3"/>
  <c r="J882" i="3"/>
  <c r="BK841" i="3"/>
  <c r="BK669" i="3"/>
  <c r="BK536" i="3"/>
  <c r="J344" i="3"/>
  <c r="BK190" i="3"/>
  <c r="J1848" i="3"/>
  <c r="J1675" i="3"/>
  <c r="BK1565" i="3"/>
  <c r="BK1338" i="3"/>
  <c r="BK1090" i="3"/>
  <c r="BK991" i="3"/>
  <c r="J860" i="3"/>
  <c r="BK575" i="3"/>
  <c r="BK297" i="3"/>
  <c r="BK1762" i="3"/>
  <c r="BK1666" i="3"/>
  <c r="BK1569" i="3"/>
  <c r="J1470" i="3"/>
  <c r="J1277" i="3"/>
  <c r="BK1097" i="3"/>
  <c r="BK1000" i="3"/>
  <c r="J758" i="3"/>
  <c r="BK582" i="3"/>
  <c r="J242" i="3"/>
  <c r="J1829" i="3"/>
  <c r="J1683" i="3"/>
  <c r="J1602" i="3"/>
  <c r="BK1475" i="3"/>
  <c r="J1350" i="3"/>
  <c r="J1037" i="3"/>
  <c r="J927" i="3"/>
  <c r="J870" i="3"/>
  <c r="J808" i="3"/>
  <c r="BK639" i="3"/>
  <c r="J538" i="3"/>
  <c r="BK310" i="3"/>
  <c r="BK163" i="3"/>
  <c r="BK1794" i="3"/>
  <c r="J1677" i="3"/>
  <c r="J1592" i="3"/>
  <c r="J1533" i="3"/>
  <c r="BK1459" i="3"/>
  <c r="BK1413" i="3"/>
  <c r="BK1350" i="3"/>
  <c r="BK1186" i="3"/>
  <c r="J1090" i="3"/>
  <c r="BK1017" i="3"/>
  <c r="BK929" i="3"/>
  <c r="BK865" i="3"/>
  <c r="BK837" i="3"/>
  <c r="BK790" i="3"/>
  <c r="J650" i="3"/>
  <c r="J568" i="3"/>
  <c r="BK271" i="3"/>
  <c r="BK1847" i="3"/>
  <c r="J1725" i="3"/>
  <c r="J1655" i="3"/>
  <c r="J1065" i="3"/>
  <c r="BK950" i="3"/>
  <c r="BK812" i="3"/>
  <c r="BK645" i="3"/>
  <c r="BK545" i="3"/>
  <c r="J301" i="3"/>
  <c r="J1771" i="3"/>
  <c r="BK1687" i="3"/>
  <c r="J1630" i="3"/>
  <c r="J1565" i="3"/>
  <c r="J1508" i="3"/>
  <c r="J1456" i="3"/>
  <c r="J1267" i="3"/>
  <c r="J1085" i="3"/>
  <c r="J1000" i="3"/>
  <c r="J906" i="3"/>
  <c r="J848" i="3"/>
  <c r="J727" i="3"/>
  <c r="J611" i="3"/>
  <c r="J331" i="3"/>
  <c r="J2043" i="3"/>
  <c r="J2013" i="3"/>
  <c r="BK1969" i="3"/>
  <c r="J1927" i="3"/>
  <c r="BK1876" i="3"/>
  <c r="BK1800" i="3"/>
  <c r="J1681" i="3"/>
  <c r="BK1617" i="3"/>
  <c r="J1511" i="3"/>
  <c r="J1436" i="3"/>
  <c r="BK1281" i="3"/>
  <c r="J1111" i="3"/>
  <c r="BK1028" i="3"/>
  <c r="BK941" i="3"/>
  <c r="J868" i="3"/>
  <c r="J817" i="3"/>
  <c r="J716" i="3"/>
  <c r="BK515" i="3"/>
  <c r="BK292" i="3"/>
  <c r="J205" i="3"/>
  <c r="BK1714" i="4"/>
  <c r="BK1505" i="4"/>
  <c r="J1406" i="4"/>
  <c r="BK1192" i="4"/>
  <c r="BK963" i="4"/>
  <c r="BK856" i="4"/>
  <c r="BK768" i="4"/>
  <c r="J568" i="4"/>
  <c r="BK264" i="4"/>
  <c r="J1814" i="4"/>
  <c r="BK1690" i="4"/>
  <c r="J1624" i="4"/>
  <c r="BK1570" i="4"/>
  <c r="BK1484" i="4"/>
  <c r="BK1387" i="4"/>
  <c r="BK1234" i="4"/>
  <c r="BK1081" i="4"/>
  <c r="BK981" i="4"/>
  <c r="J883" i="4"/>
  <c r="J630" i="4"/>
  <c r="BK450" i="4"/>
  <c r="BK257" i="4"/>
  <c r="BK1795" i="4"/>
  <c r="BK1663" i="4"/>
  <c r="BK1612" i="4"/>
  <c r="J1517" i="4"/>
  <c r="BK1321" i="4"/>
  <c r="J1106" i="4"/>
  <c r="J963" i="4"/>
  <c r="J870" i="4"/>
  <c r="J770" i="4"/>
  <c r="J566" i="4"/>
  <c r="J256" i="4"/>
  <c r="J164" i="4"/>
  <c r="BK1754" i="4"/>
  <c r="BK1653" i="4"/>
  <c r="BK1537" i="4"/>
  <c r="BK1434" i="4"/>
  <c r="J1252" i="4"/>
  <c r="J1064" i="4"/>
  <c r="BK845" i="4"/>
  <c r="BK796" i="4"/>
  <c r="BK697" i="4"/>
  <c r="J447" i="4"/>
  <c r="J292" i="4"/>
  <c r="J159" i="4"/>
  <c r="J1737" i="4"/>
  <c r="BK1641" i="4"/>
  <c r="BK1589" i="4"/>
  <c r="J1501" i="4"/>
  <c r="BK1446" i="4"/>
  <c r="BK1129" i="4"/>
  <c r="BK958" i="4"/>
  <c r="BK848" i="4"/>
  <c r="J652" i="4"/>
  <c r="BK374" i="4"/>
  <c r="J202" i="4"/>
  <c r="J1622" i="4"/>
  <c r="BK1248" i="4"/>
  <c r="J1129" i="4"/>
  <c r="J1047" i="4"/>
  <c r="J940" i="4"/>
  <c r="J796" i="4"/>
  <c r="BK732" i="4"/>
  <c r="J553" i="4"/>
  <c r="J264" i="4"/>
  <c r="BK190" i="4"/>
  <c r="BK1698" i="4"/>
  <c r="J1642" i="4"/>
  <c r="J1557" i="4"/>
  <c r="BK1453" i="4"/>
  <c r="BK1400" i="4"/>
  <c r="J1308" i="4"/>
  <c r="BK1170" i="4"/>
  <c r="J1005" i="4"/>
  <c r="BK863" i="4"/>
  <c r="J832" i="4"/>
  <c r="BK637" i="4"/>
  <c r="J559" i="4"/>
  <c r="J306" i="4"/>
  <c r="J2006" i="4"/>
  <c r="J1938" i="4"/>
  <c r="BK1894" i="4"/>
  <c r="BK1854" i="4"/>
  <c r="BK1766" i="4"/>
  <c r="J1665" i="4"/>
  <c r="J1564" i="4"/>
  <c r="BK1379" i="4"/>
  <c r="J1248" i="4"/>
  <c r="BK1047" i="4"/>
  <c r="BK891" i="4"/>
  <c r="BK832" i="4"/>
  <c r="BK647" i="4"/>
  <c r="BK506" i="4"/>
  <c r="BK1729" i="5"/>
  <c r="BK1582" i="5"/>
  <c r="BK1494" i="5"/>
  <c r="J1311" i="5"/>
  <c r="J1086" i="5"/>
  <c r="J990" i="5"/>
  <c r="BK865" i="5"/>
  <c r="BK642" i="5"/>
  <c r="BK445" i="5"/>
  <c r="J345" i="5"/>
  <c r="BK164" i="5"/>
  <c r="J1650" i="5"/>
  <c r="J1510" i="5"/>
  <c r="J1423" i="5"/>
  <c r="BK1196" i="5"/>
  <c r="J1040" i="5"/>
  <c r="BK859" i="5"/>
  <c r="BK765" i="5"/>
  <c r="J642" i="5"/>
  <c r="J420" i="5"/>
  <c r="J255" i="5"/>
  <c r="J1762" i="5"/>
  <c r="J1689" i="5"/>
  <c r="J1599" i="5"/>
  <c r="J1479" i="5"/>
  <c r="BK1126" i="5"/>
  <c r="J1032" i="5"/>
  <c r="J911" i="5"/>
  <c r="BK837" i="5"/>
  <c r="J592" i="5"/>
  <c r="BK505" i="5"/>
  <c r="J197" i="5"/>
  <c r="BK1682" i="5"/>
  <c r="BK1622" i="5"/>
  <c r="J1488" i="5"/>
  <c r="BK1250" i="5"/>
  <c r="BK1048" i="5"/>
  <c r="BK870" i="5"/>
  <c r="J820" i="5"/>
  <c r="BK567" i="5"/>
  <c r="J317" i="5"/>
  <c r="J242" i="5"/>
  <c r="J1729" i="5"/>
  <c r="BK1648" i="5"/>
  <c r="BK1522" i="5"/>
  <c r="BK1374" i="5"/>
  <c r="J1196" i="5"/>
  <c r="J977" i="5"/>
  <c r="BK872" i="5"/>
  <c r="BK768" i="5"/>
  <c r="J548" i="5"/>
  <c r="J153" i="5"/>
  <c r="BK1691" i="5"/>
  <c r="J1622" i="5"/>
  <c r="BK1542" i="5"/>
  <c r="BK1470" i="5"/>
  <c r="BK1323" i="5"/>
  <c r="J1139" i="5"/>
  <c r="J891" i="5"/>
  <c r="J776" i="5"/>
  <c r="BK474" i="5"/>
  <c r="J189" i="5"/>
  <c r="BK1675" i="5"/>
  <c r="J1571" i="5"/>
  <c r="J1518" i="5"/>
  <c r="BK1416" i="5"/>
  <c r="J1270" i="5"/>
  <c r="J1098" i="5"/>
  <c r="J963" i="5"/>
  <c r="J790" i="5"/>
  <c r="J715" i="5"/>
  <c r="J448" i="5"/>
  <c r="J219" i="5"/>
  <c r="J2013" i="5"/>
  <c r="BK1945" i="5"/>
  <c r="BK1901" i="5"/>
  <c r="J1861" i="5"/>
  <c r="BK1839" i="5"/>
  <c r="J1822" i="5"/>
  <c r="J1738" i="5"/>
  <c r="BK1650" i="5"/>
  <c r="BK1530" i="5"/>
  <c r="J1406" i="5"/>
  <c r="J1119" i="5"/>
  <c r="BK982" i="5"/>
  <c r="BK847" i="5"/>
  <c r="J738" i="5"/>
  <c r="BK621" i="5"/>
  <c r="BK1722" i="6"/>
  <c r="J1603" i="6"/>
  <c r="J1496" i="6"/>
  <c r="BK1380" i="6"/>
  <c r="BK1067" i="6"/>
  <c r="J990" i="6"/>
  <c r="J826" i="6"/>
  <c r="J783" i="6"/>
  <c r="BK776" i="6"/>
  <c r="J755" i="6"/>
  <c r="J736" i="6"/>
  <c r="J681" i="6"/>
  <c r="J615" i="6"/>
  <c r="BK599" i="6"/>
  <c r="BK538" i="6"/>
  <c r="BK511" i="6"/>
  <c r="J487" i="6"/>
  <c r="J424" i="6"/>
  <c r="BK291" i="6"/>
  <c r="BK250" i="6"/>
  <c r="BK163" i="6"/>
  <c r="BK1702" i="6"/>
  <c r="J1617" i="6"/>
  <c r="BK1569" i="6"/>
  <c r="BK1488" i="6"/>
  <c r="BK1437" i="6"/>
  <c r="J1227" i="6"/>
  <c r="J1083" i="6"/>
  <c r="J985" i="6"/>
  <c r="J909" i="6"/>
  <c r="BK814" i="6"/>
  <c r="J729" i="6"/>
  <c r="BK545" i="6"/>
  <c r="BK387" i="6"/>
  <c r="BK168" i="6"/>
  <c r="J1613" i="6"/>
  <c r="BK1573" i="6"/>
  <c r="BK1472" i="6"/>
  <c r="J1387" i="6"/>
  <c r="J1223" i="6"/>
  <c r="J1052" i="6"/>
  <c r="BK952" i="6"/>
  <c r="J821" i="6"/>
  <c r="J749" i="6"/>
  <c r="BK454" i="6"/>
  <c r="J238" i="6"/>
  <c r="J1427" i="6"/>
  <c r="J1165" i="6"/>
  <c r="BK1050" i="6"/>
  <c r="BK871" i="6"/>
  <c r="BK570" i="6"/>
  <c r="J295" i="6"/>
  <c r="J177" i="6"/>
  <c r="BK1590" i="6"/>
  <c r="BK1476" i="6"/>
  <c r="BK1427" i="6"/>
  <c r="BK1213" i="6"/>
  <c r="J938" i="6"/>
  <c r="J778" i="6"/>
  <c r="BK608" i="6"/>
  <c r="J1579" i="6"/>
  <c r="BK1510" i="6"/>
  <c r="BK1492" i="6"/>
  <c r="BK1464" i="6"/>
  <c r="BK1456" i="6"/>
  <c r="BK1439" i="6"/>
  <c r="J1412" i="6"/>
  <c r="BK1392" i="6"/>
  <c r="J1380" i="6"/>
  <c r="J1378" i="6"/>
  <c r="BK1375" i="6"/>
  <c r="J1351" i="6"/>
  <c r="J1339" i="6"/>
  <c r="J1302" i="6"/>
  <c r="J1280" i="6"/>
  <c r="J1266" i="6"/>
  <c r="BK1223" i="6"/>
  <c r="J1219" i="6"/>
  <c r="J1209" i="6"/>
  <c r="J1169" i="6"/>
  <c r="BK1165" i="6"/>
  <c r="BK1147" i="6"/>
  <c r="BK1128" i="6"/>
  <c r="J1092" i="6"/>
  <c r="J1088" i="6"/>
  <c r="J1075" i="6"/>
  <c r="J1067" i="6"/>
  <c r="BK1064" i="6"/>
  <c r="J1045" i="6"/>
  <c r="J1028" i="6"/>
  <c r="BK988" i="6"/>
  <c r="J961" i="6"/>
  <c r="J930" i="6"/>
  <c r="J907" i="6"/>
  <c r="BK899" i="6"/>
  <c r="BK889" i="6"/>
  <c r="BK884" i="6"/>
  <c r="BK865" i="6"/>
  <c r="BK843" i="6"/>
  <c r="BK836" i="6"/>
  <c r="BK824" i="6"/>
  <c r="BK818" i="6"/>
  <c r="J815" i="6"/>
  <c r="BK813" i="6"/>
  <c r="J752" i="6"/>
  <c r="BK615" i="6"/>
  <c r="BK295" i="6"/>
  <c r="BK1696" i="6"/>
  <c r="J1595" i="6"/>
  <c r="J1448" i="6"/>
  <c r="BK1219" i="6"/>
  <c r="BK972" i="6"/>
  <c r="BK752" i="6"/>
  <c r="J604" i="6"/>
  <c r="J506" i="6"/>
  <c r="BK1955" i="6"/>
  <c r="BK1855" i="6"/>
  <c r="J1832" i="6"/>
  <c r="BK1795" i="6"/>
  <c r="J1782" i="6"/>
  <c r="BK1769" i="6"/>
  <c r="J1751" i="6"/>
  <c r="BK1732" i="6"/>
  <c r="BK1685" i="6"/>
  <c r="BK1605" i="6"/>
  <c r="J1535" i="6"/>
  <c r="J1464" i="6"/>
  <c r="J1343" i="6"/>
  <c r="BK1209" i="6"/>
  <c r="J1013" i="6"/>
  <c r="J863" i="6"/>
  <c r="J817" i="6"/>
  <c r="BK758" i="6"/>
  <c r="J312" i="6"/>
  <c r="J163" i="6"/>
  <c r="J132" i="7"/>
  <c r="J163" i="7"/>
  <c r="BK217" i="7"/>
  <c r="BK209" i="7"/>
  <c r="BK190" i="7"/>
  <c r="BK163" i="8"/>
  <c r="BK158" i="8"/>
  <c r="J145" i="8"/>
  <c r="BK151" i="8"/>
  <c r="J183" i="8"/>
  <c r="J220" i="8"/>
  <c r="J132" i="9"/>
  <c r="J231" i="9"/>
  <c r="J163" i="9"/>
  <c r="BK137" i="9"/>
  <c r="BK243" i="9"/>
  <c r="BK132" i="10"/>
  <c r="BK225" i="10"/>
  <c r="J145" i="10"/>
  <c r="BK210" i="10"/>
  <c r="BK151" i="10"/>
  <c r="BK254" i="11"/>
  <c r="BK219" i="11"/>
  <c r="J144" i="11"/>
  <c r="J233" i="11"/>
  <c r="BK262" i="11"/>
  <c r="BK198" i="11"/>
  <c r="BK172" i="11"/>
  <c r="BK223" i="11"/>
  <c r="J268" i="11"/>
  <c r="J224" i="11"/>
  <c r="BK195" i="11"/>
  <c r="BK235" i="11"/>
  <c r="BK274" i="11"/>
  <c r="J246" i="11"/>
  <c r="J193" i="11"/>
  <c r="BK294" i="12"/>
  <c r="BK237" i="12"/>
  <c r="BK196" i="12"/>
  <c r="BK299" i="12"/>
  <c r="J243" i="12"/>
  <c r="J302" i="12"/>
  <c r="BK252" i="12"/>
  <c r="J203" i="12"/>
  <c r="BK305" i="12"/>
  <c r="J252" i="12"/>
  <c r="BK209" i="12"/>
  <c r="J288" i="12"/>
  <c r="J216" i="12"/>
  <c r="BK274" i="12"/>
  <c r="J217" i="12"/>
  <c r="J169" i="12"/>
  <c r="BK307" i="12"/>
  <c r="J272" i="12"/>
  <c r="J251" i="12"/>
  <c r="BK216" i="12"/>
  <c r="J255" i="12"/>
  <c r="J155" i="12"/>
  <c r="BK200" i="13"/>
  <c r="BK165" i="13"/>
  <c r="BK209" i="13"/>
  <c r="BK183" i="13"/>
  <c r="BK137" i="13"/>
  <c r="BK217" i="13"/>
  <c r="J171" i="13"/>
  <c r="BK150" i="13"/>
  <c r="J223" i="13"/>
  <c r="J198" i="13"/>
  <c r="BK133" i="13"/>
  <c r="J180" i="13"/>
  <c r="BK158" i="13"/>
  <c r="BK141" i="13"/>
  <c r="J199" i="13"/>
  <c r="J157" i="13"/>
  <c r="BK224" i="13"/>
  <c r="BK184" i="13"/>
  <c r="BK231" i="13"/>
  <c r="J206" i="13"/>
  <c r="BK157" i="13"/>
  <c r="BK183" i="14"/>
  <c r="J143" i="14"/>
  <c r="J161" i="14"/>
  <c r="BK161" i="14"/>
  <c r="BK167" i="14"/>
  <c r="J194" i="14"/>
  <c r="J150" i="14"/>
  <c r="J183" i="14"/>
  <c r="BK169" i="14"/>
  <c r="BK137" i="14"/>
  <c r="BK215" i="15"/>
  <c r="J180" i="15"/>
  <c r="BK140" i="15"/>
  <c r="J228" i="15"/>
  <c r="BK186" i="15"/>
  <c r="BK160" i="15"/>
  <c r="J251" i="15"/>
  <c r="J219" i="15"/>
  <c r="BK199" i="15"/>
  <c r="BK178" i="15"/>
  <c r="J143" i="15"/>
  <c r="BK238" i="15"/>
  <c r="BK201" i="15"/>
  <c r="BK165" i="15"/>
  <c r="J249" i="15"/>
  <c r="BK192" i="15"/>
  <c r="BK156" i="15"/>
  <c r="BK239" i="15"/>
  <c r="BK217" i="15"/>
  <c r="J170" i="15"/>
  <c r="BK256" i="15"/>
  <c r="BK219" i="15"/>
  <c r="BK191" i="15"/>
  <c r="J158" i="15"/>
  <c r="J258" i="15"/>
  <c r="BK224" i="15"/>
  <c r="BK181" i="15"/>
  <c r="BK146" i="15"/>
  <c r="BK181" i="16"/>
  <c r="J186" i="16"/>
  <c r="BK162" i="16"/>
  <c r="J136" i="16"/>
  <c r="J171" i="16"/>
  <c r="J139" i="16"/>
  <c r="J147" i="16"/>
  <c r="J163" i="16"/>
  <c r="J137" i="16"/>
  <c r="J178" i="16"/>
  <c r="J158" i="16"/>
  <c r="BK147" i="16"/>
  <c r="J187" i="16"/>
  <c r="BK144" i="16"/>
  <c r="BK190" i="16"/>
  <c r="BK158" i="16"/>
  <c r="BK160" i="17"/>
  <c r="J144" i="17"/>
  <c r="J146" i="17"/>
  <c r="BK166" i="17"/>
  <c r="BK136" i="17"/>
  <c r="BK146" i="17"/>
  <c r="BK152" i="17"/>
  <c r="BK158" i="17"/>
  <c r="BK134" i="17"/>
  <c r="J143" i="18"/>
  <c r="BK148" i="18"/>
  <c r="BK132" i="18"/>
  <c r="BK141" i="18"/>
  <c r="J164" i="19"/>
  <c r="J150" i="19"/>
  <c r="BK144" i="19"/>
  <c r="BK175" i="19"/>
  <c r="BK166" i="19"/>
  <c r="J132" i="19"/>
  <c r="J131" i="21"/>
  <c r="J137" i="21"/>
  <c r="BK142" i="24"/>
  <c r="BK130" i="24"/>
  <c r="BK136" i="24"/>
  <c r="BK131" i="24"/>
  <c r="J231" i="25"/>
  <c r="J177" i="25"/>
  <c r="J285" i="25"/>
  <c r="BK253" i="25"/>
  <c r="J171" i="25"/>
  <c r="J264" i="25"/>
  <c r="BK207" i="25"/>
  <c r="BK165" i="25"/>
  <c r="BK279" i="25"/>
  <c r="J209" i="25"/>
  <c r="BK241" i="25"/>
  <c r="J198" i="25"/>
  <c r="J136" i="25"/>
  <c r="J253" i="25"/>
  <c r="BK132" i="25"/>
  <c r="BK227" i="25"/>
  <c r="BK153" i="25"/>
  <c r="BK189" i="25"/>
  <c r="J138" i="25"/>
  <c r="J174" i="26"/>
  <c r="J153" i="26"/>
  <c r="J176" i="26"/>
  <c r="BK299" i="27"/>
  <c r="J463" i="27"/>
  <c r="BK336" i="27"/>
  <c r="BK347" i="27"/>
  <c r="J400" i="27"/>
  <c r="J282" i="27"/>
  <c r="BK368" i="27"/>
  <c r="J356" i="27"/>
  <c r="BK297" i="28"/>
  <c r="BK160" i="28"/>
  <c r="BK271" i="28"/>
  <c r="BK190" i="28"/>
  <c r="J285" i="28"/>
  <c r="J134" i="28"/>
  <c r="BK322" i="28"/>
  <c r="BK254" i="28"/>
  <c r="BK181" i="28"/>
  <c r="J322" i="28"/>
  <c r="BK221" i="28"/>
  <c r="BK144" i="28"/>
  <c r="BK243" i="28"/>
  <c r="J341" i="28"/>
  <c r="BK320" i="28"/>
  <c r="BK251" i="28"/>
  <c r="J134" i="29"/>
  <c r="J192" i="30"/>
  <c r="BK152" i="30"/>
  <c r="BK189" i="30"/>
  <c r="J213" i="30"/>
  <c r="J132" i="30"/>
  <c r="J160" i="30"/>
  <c r="J154" i="30"/>
  <c r="J202" i="30"/>
  <c r="J150" i="31"/>
  <c r="BK146" i="31"/>
  <c r="J165" i="31"/>
  <c r="J172" i="31"/>
  <c r="BK173" i="31"/>
  <c r="J129" i="31"/>
  <c r="J137" i="31"/>
  <c r="BK157" i="31"/>
  <c r="BK173" i="32"/>
  <c r="J138" i="32"/>
  <c r="J139" i="32"/>
  <c r="J154" i="32"/>
  <c r="BK167" i="32"/>
  <c r="BK172" i="32"/>
  <c r="BK152" i="32"/>
  <c r="J209" i="33"/>
  <c r="J146" i="33"/>
  <c r="J162" i="33"/>
  <c r="BK209" i="34"/>
  <c r="BK170" i="34"/>
  <c r="BK167" i="34"/>
  <c r="J148" i="35"/>
  <c r="J141" i="35"/>
  <c r="J143" i="36"/>
  <c r="J150" i="36"/>
  <c r="J155" i="36"/>
  <c r="BK143" i="36"/>
  <c r="BK130" i="36"/>
  <c r="J447" i="2"/>
  <c r="BK412" i="2"/>
  <c r="BK351" i="2"/>
  <c r="BK157" i="2"/>
  <c r="BK327" i="2"/>
  <c r="BK285" i="2"/>
  <c r="AS127" i="1"/>
  <c r="J277" i="2"/>
  <c r="J180" i="2"/>
  <c r="BK330" i="2"/>
  <c r="J243" i="2"/>
  <c r="J133" i="2"/>
  <c r="J435" i="2"/>
  <c r="BK385" i="2"/>
  <c r="J353" i="2"/>
  <c r="J172" i="2"/>
  <c r="J438" i="2"/>
  <c r="BK394" i="2"/>
  <c r="BK353" i="2"/>
  <c r="J285" i="2"/>
  <c r="J157" i="2"/>
  <c r="J441" i="2"/>
  <c r="J437" i="2"/>
  <c r="J406" i="2"/>
  <c r="J321" i="2"/>
  <c r="BK283" i="2"/>
  <c r="BK129" i="2"/>
  <c r="J378" i="2"/>
  <c r="BK311" i="2"/>
  <c r="J168" i="2"/>
  <c r="BK1860" i="3"/>
  <c r="BK1693" i="3"/>
  <c r="J1651" i="3"/>
  <c r="BK1511" i="3"/>
  <c r="BK1285" i="3"/>
  <c r="BK1123" i="3"/>
  <c r="J963" i="3"/>
  <c r="J866" i="3"/>
  <c r="BK801" i="3"/>
  <c r="BK584" i="3"/>
  <c r="J495" i="3"/>
  <c r="BK251" i="3"/>
  <c r="J153" i="3"/>
  <c r="BK1735" i="3"/>
  <c r="J1715" i="3"/>
  <c r="BK1598" i="3"/>
  <c r="BK1436" i="3"/>
  <c r="BK1223" i="3"/>
  <c r="J1028" i="3"/>
  <c r="J888" i="3"/>
  <c r="J782" i="3"/>
  <c r="BK562" i="3"/>
  <c r="J1847" i="3"/>
  <c r="BK1685" i="3"/>
  <c r="BK1545" i="3"/>
  <c r="J1389" i="3"/>
  <c r="BK1227" i="3"/>
  <c r="J1071" i="3"/>
  <c r="J792" i="3"/>
  <c r="BK705" i="3"/>
  <c r="J325" i="3"/>
  <c r="J186" i="3"/>
  <c r="J1689" i="3"/>
  <c r="J1643" i="3"/>
  <c r="J1464" i="3"/>
  <c r="BK1343" i="3"/>
  <c r="BK986" i="3"/>
  <c r="BK914" i="3"/>
  <c r="BK860" i="3"/>
  <c r="BK650" i="3"/>
  <c r="BK344" i="3"/>
  <c r="BK197" i="3"/>
  <c r="J1819" i="3"/>
  <c r="BK1669" i="3"/>
  <c r="BK1572" i="3"/>
  <c r="BK1517" i="3"/>
  <c r="J1450" i="3"/>
  <c r="BK1267" i="3"/>
  <c r="J1127" i="3"/>
  <c r="J1026" i="3"/>
  <c r="BK458" i="3"/>
  <c r="J158" i="3"/>
  <c r="J1774" i="3"/>
  <c r="J1691" i="3"/>
  <c r="BK1073" i="3"/>
  <c r="J996" i="3"/>
  <c r="BK857" i="3"/>
  <c r="J634" i="3"/>
  <c r="BK331" i="3"/>
  <c r="J277" i="3"/>
  <c r="BK1705" i="3"/>
  <c r="BK1649" i="3"/>
  <c r="J1561" i="3"/>
  <c r="BK1505" i="3"/>
  <c r="J1428" i="3"/>
  <c r="BK1273" i="3"/>
  <c r="BK1127" i="3"/>
  <c r="J1013" i="3"/>
  <c r="J861" i="3"/>
  <c r="BK782" i="3"/>
  <c r="J665" i="3"/>
  <c r="BK564" i="3"/>
  <c r="J247" i="3"/>
  <c r="BK2028" i="3"/>
  <c r="BK1932" i="3"/>
  <c r="J1894" i="3"/>
  <c r="J1816" i="3"/>
  <c r="BK1691" i="3"/>
  <c r="BK1651" i="3"/>
  <c r="J1569" i="3"/>
  <c r="J1475" i="3"/>
  <c r="BK1293" i="3"/>
  <c r="BK1140" i="3"/>
  <c r="BK1095" i="3"/>
  <c r="BK957" i="3"/>
  <c r="BK862" i="3"/>
  <c r="J795" i="3"/>
  <c r="BK589" i="3"/>
  <c r="J455" i="3"/>
  <c r="J251" i="3"/>
  <c r="J1754" i="4"/>
  <c r="BK1533" i="4"/>
  <c r="J1423" i="4"/>
  <c r="J1240" i="4"/>
  <c r="BK992" i="4"/>
  <c r="J904" i="4"/>
  <c r="BK773" i="4"/>
  <c r="J647" i="4"/>
  <c r="BK422" i="4"/>
  <c r="J198" i="4"/>
  <c r="J1813" i="4"/>
  <c r="BK1746" i="4"/>
  <c r="BK1643" i="4"/>
  <c r="BK1501" i="4"/>
  <c r="J1414" i="4"/>
  <c r="BK1256" i="4"/>
  <c r="BK1089" i="4"/>
  <c r="J992" i="4"/>
  <c r="BK827" i="4"/>
  <c r="BK656" i="4"/>
  <c r="J506" i="4"/>
  <c r="BK340" i="4"/>
  <c r="J179" i="4"/>
  <c r="BK1728" i="4"/>
  <c r="BK1594" i="4"/>
  <c r="BK1548" i="4"/>
  <c r="BK1326" i="4"/>
  <c r="BK1101" i="4"/>
  <c r="J1010" i="4"/>
  <c r="BK846" i="4"/>
  <c r="BK746" i="4"/>
  <c r="BK486" i="4"/>
  <c r="BK225" i="4"/>
  <c r="J1774" i="4"/>
  <c r="J1698" i="4"/>
  <c r="J1574" i="4"/>
  <c r="J1478" i="4"/>
  <c r="J1379" i="4"/>
  <c r="BK1151" i="4"/>
  <c r="BK942" i="4"/>
  <c r="J840" i="4"/>
  <c r="J746" i="4"/>
  <c r="BK555" i="4"/>
  <c r="J323" i="4"/>
  <c r="J230" i="4"/>
  <c r="J1776" i="4"/>
  <c r="J1663" i="4"/>
  <c r="J1627" i="4"/>
  <c r="BK1513" i="4"/>
  <c r="J1319" i="4"/>
  <c r="J1073" i="4"/>
  <c r="J929" i="4"/>
  <c r="BK843" i="4"/>
  <c r="BK642" i="4"/>
  <c r="J301" i="4"/>
  <c r="J1645" i="4"/>
  <c r="BK1544" i="4"/>
  <c r="BK1238" i="4"/>
  <c r="BK1059" i="4"/>
  <c r="J977" i="4"/>
  <c r="BK842" i="4"/>
  <c r="BK776" i="4"/>
  <c r="BK626" i="4"/>
  <c r="BK527" i="4"/>
  <c r="J244" i="4"/>
  <c r="J1766" i="4"/>
  <c r="J1653" i="4"/>
  <c r="J1614" i="4"/>
  <c r="J1525" i="4"/>
  <c r="J1468" i="4"/>
  <c r="BK1416" i="4"/>
  <c r="J1280" i="4"/>
  <c r="J1033" i="4"/>
  <c r="BK950" i="4"/>
  <c r="J845" i="4"/>
  <c r="BK809" i="4"/>
  <c r="J738" i="4"/>
  <c r="J450" i="4"/>
  <c r="BK2007" i="4"/>
  <c r="J1975" i="4"/>
  <c r="BK1900" i="4"/>
  <c r="BK1877" i="4"/>
  <c r="BK1831" i="4"/>
  <c r="J1746" i="4"/>
  <c r="J1643" i="4"/>
  <c r="J1505" i="4"/>
  <c r="BK1406" i="4"/>
  <c r="J1264" i="4"/>
  <c r="BK1078" i="4"/>
  <c r="J942" i="4"/>
  <c r="J846" i="4"/>
  <c r="BK703" i="4"/>
  <c r="J601" i="4"/>
  <c r="BK1784" i="5"/>
  <c r="J1648" i="5"/>
  <c r="BK1518" i="5"/>
  <c r="J1370" i="5"/>
  <c r="J1200" i="5"/>
  <c r="BK1005" i="5"/>
  <c r="J934" i="5"/>
  <c r="BK842" i="5"/>
  <c r="BK692" i="5"/>
  <c r="BK420" i="5"/>
  <c r="BK279" i="5"/>
  <c r="BK1689" i="5"/>
  <c r="BK1526" i="5"/>
  <c r="J1429" i="5"/>
  <c r="J1254" i="5"/>
  <c r="BK1060" i="5"/>
  <c r="J932" i="5"/>
  <c r="J782" i="5"/>
  <c r="J692" i="5"/>
  <c r="J474" i="5"/>
  <c r="J228" i="5"/>
  <c r="BK1754" i="5"/>
  <c r="BK1657" i="5"/>
  <c r="J1498" i="5"/>
  <c r="BK1254" i="5"/>
  <c r="J1091" i="5"/>
  <c r="J919" i="5"/>
  <c r="BK840" i="5"/>
  <c r="J709" i="5"/>
  <c r="BK552" i="5"/>
  <c r="BK261" i="5"/>
  <c r="BK1715" i="5"/>
  <c r="J1649" i="5"/>
  <c r="BK1514" i="5"/>
  <c r="J1309" i="5"/>
  <c r="BK1084" i="5"/>
  <c r="BK927" i="5"/>
  <c r="J845" i="5"/>
  <c r="BK656" i="5"/>
  <c r="BK560" i="5"/>
  <c r="J293" i="5"/>
  <c r="J1748" i="5"/>
  <c r="J1667" i="5"/>
  <c r="J1646" i="5"/>
  <c r="BK1482" i="5"/>
  <c r="BK1309" i="5"/>
  <c r="BK1040" i="5"/>
  <c r="BK929" i="5"/>
  <c r="J832" i="5"/>
  <c r="J572" i="5"/>
  <c r="J209" i="5"/>
  <c r="J1756" i="5"/>
  <c r="BK1647" i="5"/>
  <c r="BK1599" i="5"/>
  <c r="J1526" i="5"/>
  <c r="BK1432" i="5"/>
  <c r="J1266" i="5"/>
  <c r="J1005" i="5"/>
  <c r="J827" i="5"/>
  <c r="BK676" i="5"/>
  <c r="BK448" i="5"/>
  <c r="J178" i="5"/>
  <c r="BK1667" i="5"/>
  <c r="J1628" i="5"/>
  <c r="J1534" i="5"/>
  <c r="BK1423" i="5"/>
  <c r="J1328" i="5"/>
  <c r="J1110" i="5"/>
  <c r="J994" i="5"/>
  <c r="J872" i="5"/>
  <c r="J773" i="5"/>
  <c r="BK626" i="5"/>
  <c r="J476" i="5"/>
  <c r="J201" i="5"/>
  <c r="BK1982" i="5"/>
  <c r="BK1940" i="5"/>
  <c r="BK1884" i="5"/>
  <c r="BK1847" i="5"/>
  <c r="J1832" i="5"/>
  <c r="J1817" i="5"/>
  <c r="J1736" i="5"/>
  <c r="J1620" i="5"/>
  <c r="J1491" i="5"/>
  <c r="J1333" i="5"/>
  <c r="J1114" i="5"/>
  <c r="J1018" i="5"/>
  <c r="J865" i="5"/>
  <c r="J836" i="5"/>
  <c r="J676" i="5"/>
  <c r="BK372" i="5"/>
  <c r="J1643" i="6"/>
  <c r="J1597" i="6"/>
  <c r="J1456" i="6"/>
  <c r="J1071" i="6"/>
  <c r="J947" i="6"/>
  <c r="J825" i="6"/>
  <c r="J811" i="6"/>
  <c r="J1417" i="6"/>
  <c r="BK943" i="6"/>
  <c r="J850" i="6"/>
  <c r="BK823" i="6"/>
  <c r="J675" i="6"/>
  <c r="J536" i="6"/>
  <c r="J266" i="6"/>
  <c r="BK1633" i="6"/>
  <c r="BK1579" i="6"/>
  <c r="BK1468" i="6"/>
  <c r="J1331" i="6"/>
  <c r="BK1191" i="6"/>
  <c r="BK1045" i="6"/>
  <c r="J932" i="6"/>
  <c r="BK820" i="6"/>
  <c r="BK744" i="6"/>
  <c r="J526" i="6"/>
  <c r="BK1460" i="6"/>
  <c r="BK1278" i="6"/>
  <c r="BK1088" i="6"/>
  <c r="BK1021" i="6"/>
  <c r="BK552" i="6"/>
  <c r="BK307" i="6"/>
  <c r="BK214" i="6"/>
  <c r="J1573" i="6"/>
  <c r="J1472" i="6"/>
  <c r="J1410" i="6"/>
  <c r="BK1266" i="6"/>
  <c r="J952" i="6"/>
  <c r="J836" i="6"/>
  <c r="BK708" i="6"/>
  <c r="J454" i="6"/>
  <c r="J153" i="6"/>
  <c r="J1611" i="6"/>
  <c r="J1593" i="6"/>
  <c r="J552" i="6"/>
  <c r="J303" i="6"/>
  <c r="J173" i="6"/>
  <c r="J1615" i="6"/>
  <c r="J1492" i="6"/>
  <c r="BK1351" i="6"/>
  <c r="J1191" i="6"/>
  <c r="J839" i="6"/>
  <c r="J744" i="6"/>
  <c r="BK602" i="6"/>
  <c r="J530" i="6"/>
  <c r="BK299" i="6"/>
  <c r="J1941" i="6"/>
  <c r="BK1891" i="6"/>
  <c r="J1855" i="6"/>
  <c r="J1816" i="6"/>
  <c r="BK1791" i="6"/>
  <c r="BK1780" i="6"/>
  <c r="BK1761" i="6"/>
  <c r="J1738" i="6"/>
  <c r="J1702" i="6"/>
  <c r="J1569" i="6"/>
  <c r="BK1521" i="6"/>
  <c r="BK1480" i="6"/>
  <c r="J1285" i="6"/>
  <c r="BK1187" i="6"/>
  <c r="BK970" i="6"/>
  <c r="J827" i="6"/>
  <c r="J813" i="6"/>
  <c r="J687" i="6"/>
  <c r="J273" i="6"/>
  <c r="BK151" i="7"/>
  <c r="J209" i="7"/>
  <c r="BK227" i="7"/>
  <c r="BK132" i="7"/>
  <c r="BK170" i="7"/>
  <c r="BK137" i="7"/>
  <c r="J141" i="8"/>
  <c r="J160" i="8"/>
  <c r="BK220" i="8"/>
  <c r="BK183" i="8"/>
  <c r="BK238" i="8"/>
  <c r="J194" i="8"/>
  <c r="BK141" i="9"/>
  <c r="J147" i="9"/>
  <c r="J197" i="9"/>
  <c r="J151" i="9"/>
  <c r="BK160" i="9"/>
  <c r="J185" i="9"/>
  <c r="J164" i="10"/>
  <c r="BK185" i="10"/>
  <c r="J197" i="10"/>
  <c r="BK156" i="10"/>
  <c r="J172" i="10"/>
  <c r="J241" i="11"/>
  <c r="J147" i="11"/>
  <c r="J237" i="11"/>
  <c r="J208" i="11"/>
  <c r="J204" i="11"/>
  <c r="J266" i="11"/>
  <c r="J214" i="11"/>
  <c r="J178" i="11"/>
  <c r="BK245" i="11"/>
  <c r="BK214" i="11"/>
  <c r="J175" i="11"/>
  <c r="J258" i="11"/>
  <c r="BK168" i="11"/>
  <c r="J271" i="11"/>
  <c r="J239" i="11"/>
  <c r="J206" i="11"/>
  <c r="BK185" i="11"/>
  <c r="J292" i="12"/>
  <c r="BK231" i="12"/>
  <c r="J192" i="12"/>
  <c r="BK141" i="12"/>
  <c r="BK257" i="12"/>
  <c r="BK194" i="12"/>
  <c r="J135" i="12"/>
  <c r="J263" i="12"/>
  <c r="BK218" i="12"/>
  <c r="J138" i="12"/>
  <c r="J274" i="12"/>
  <c r="J233" i="12"/>
  <c r="BK300" i="12"/>
  <c r="J237" i="12"/>
  <c r="J194" i="12"/>
  <c r="BK223" i="12"/>
  <c r="J312" i="12"/>
  <c r="J281" i="12"/>
  <c r="BK239" i="12"/>
  <c r="BK213" i="12"/>
  <c r="BK225" i="12"/>
  <c r="J224" i="13"/>
  <c r="J193" i="13"/>
  <c r="J166" i="13"/>
  <c r="BK228" i="13"/>
  <c r="J205" i="13"/>
  <c r="BK174" i="13"/>
  <c r="J141" i="13"/>
  <c r="BK223" i="13"/>
  <c r="J185" i="13"/>
  <c r="BK159" i="13"/>
  <c r="BK136" i="13"/>
  <c r="BK212" i="13"/>
  <c r="J196" i="13"/>
  <c r="BK218" i="13"/>
  <c r="BK189" i="13"/>
  <c r="J161" i="13"/>
  <c r="J147" i="13"/>
  <c r="BK220" i="13"/>
  <c r="BK188" i="13"/>
  <c r="BK148" i="13"/>
  <c r="BK186" i="13"/>
  <c r="BK143" i="13"/>
  <c r="J209" i="13"/>
  <c r="BK179" i="13"/>
  <c r="BK155" i="13"/>
  <c r="BK189" i="14"/>
  <c r="J144" i="14"/>
  <c r="J175" i="14"/>
  <c r="J163" i="14"/>
  <c r="J157" i="14"/>
  <c r="J181" i="14"/>
  <c r="BK152" i="14"/>
  <c r="BK191" i="14"/>
  <c r="BK133" i="14"/>
  <c r="J165" i="14"/>
  <c r="J246" i="15"/>
  <c r="BK210" i="15"/>
  <c r="BK166" i="15"/>
  <c r="BK137" i="15"/>
  <c r="J241" i="15"/>
  <c r="BK203" i="15"/>
  <c r="BK179" i="15"/>
  <c r="J156" i="15"/>
  <c r="BK233" i="15"/>
  <c r="BK213" i="15"/>
  <c r="J193" i="15"/>
  <c r="BK177" i="15"/>
  <c r="BK155" i="15"/>
  <c r="BK225" i="15"/>
  <c r="J183" i="15"/>
  <c r="BK158" i="15"/>
  <c r="J257" i="15"/>
  <c r="J217" i="15"/>
  <c r="J186" i="15"/>
  <c r="J243" i="15"/>
  <c r="J221" i="15"/>
  <c r="BK174" i="15"/>
  <c r="J144" i="15"/>
  <c r="BK237" i="15"/>
  <c r="J211" i="15"/>
  <c r="J179" i="15"/>
  <c r="BK144" i="15"/>
  <c r="BK258" i="15"/>
  <c r="J235" i="15"/>
  <c r="J203" i="15"/>
  <c r="J164" i="15"/>
  <c r="BK187" i="16"/>
  <c r="BK133" i="16"/>
  <c r="BK157" i="16"/>
  <c r="BK191" i="16"/>
  <c r="BK172" i="16"/>
  <c r="J148" i="16"/>
  <c r="J132" i="16"/>
  <c r="BK185" i="16"/>
  <c r="BK139" i="16"/>
  <c r="J181" i="16"/>
  <c r="J151" i="16"/>
  <c r="BK192" i="16"/>
  <c r="BK168" i="16"/>
  <c r="J134" i="16"/>
  <c r="BK159" i="16"/>
  <c r="J163" i="17"/>
  <c r="BK141" i="17"/>
  <c r="BK163" i="17"/>
  <c r="J160" i="17"/>
  <c r="J165" i="17"/>
  <c r="J149" i="17"/>
  <c r="BK132" i="17"/>
  <c r="BK144" i="18"/>
  <c r="BK134" i="18"/>
  <c r="BK142" i="18"/>
  <c r="J132" i="18"/>
  <c r="J144" i="18"/>
  <c r="BK132" i="19"/>
  <c r="BK170" i="19"/>
  <c r="BK148" i="19"/>
  <c r="BK140" i="19"/>
  <c r="J152" i="19"/>
  <c r="J144" i="19"/>
  <c r="J127" i="21"/>
  <c r="BK127" i="21"/>
  <c r="BK144" i="24"/>
  <c r="J128" i="24"/>
  <c r="J132" i="24"/>
  <c r="J131" i="24"/>
  <c r="J277" i="25"/>
  <c r="BK219" i="25"/>
  <c r="J173" i="25"/>
  <c r="J287" i="25"/>
  <c r="BK243" i="25"/>
  <c r="J155" i="25"/>
  <c r="J283" i="25"/>
  <c r="BK171" i="25"/>
  <c r="BK138" i="25"/>
  <c r="BK239" i="25"/>
  <c r="BK198" i="25"/>
  <c r="BK273" i="25"/>
  <c r="BK221" i="25"/>
  <c r="BK130" i="25"/>
  <c r="J257" i="25"/>
  <c r="BK215" i="25"/>
  <c r="BK264" i="25"/>
  <c r="BK229" i="25"/>
  <c r="J142" i="25"/>
  <c r="BK173" i="25"/>
  <c r="BK165" i="26"/>
  <c r="BK153" i="26"/>
  <c r="BK141" i="26"/>
  <c r="J131" i="26"/>
  <c r="BK364" i="27"/>
  <c r="J442" i="27"/>
  <c r="J451" i="27"/>
  <c r="BK261" i="27"/>
  <c r="BK384" i="27"/>
  <c r="BK463" i="27"/>
  <c r="BK372" i="27"/>
  <c r="J372" i="27"/>
  <c r="BK217" i="28"/>
  <c r="BK130" i="28"/>
  <c r="BK260" i="28"/>
  <c r="J169" i="28"/>
  <c r="BK288" i="28"/>
  <c r="BK177" i="28"/>
  <c r="J248" i="28"/>
  <c r="J274" i="28"/>
  <c r="BK212" i="28"/>
  <c r="BK328" i="28"/>
  <c r="BK274" i="28"/>
  <c r="J200" i="28"/>
  <c r="BK134" i="28"/>
  <c r="J245" i="28"/>
  <c r="BK345" i="28"/>
  <c r="J321" i="28"/>
  <c r="J268" i="28"/>
  <c r="J204" i="28"/>
  <c r="BK134" i="29"/>
  <c r="BK132" i="29"/>
  <c r="BK128" i="29"/>
  <c r="BK139" i="29"/>
  <c r="J184" i="30"/>
  <c r="BK146" i="30"/>
  <c r="BK169" i="30"/>
  <c r="J136" i="30"/>
  <c r="J169" i="30"/>
  <c r="BK196" i="30"/>
  <c r="BK140" i="30"/>
  <c r="J180" i="30"/>
  <c r="BK130" i="30"/>
  <c r="BK160" i="31"/>
  <c r="BK129" i="31"/>
  <c r="J133" i="31"/>
  <c r="J130" i="31"/>
  <c r="BK138" i="31"/>
  <c r="BK131" i="31"/>
  <c r="BK165" i="31"/>
  <c r="J135" i="31"/>
  <c r="BK156" i="32"/>
  <c r="BK129" i="32"/>
  <c r="J167" i="32"/>
  <c r="BK128" i="32"/>
  <c r="J144" i="32"/>
  <c r="BK158" i="32"/>
  <c r="BK141" i="32"/>
  <c r="J149" i="32"/>
  <c r="J170" i="32"/>
  <c r="BK169" i="32"/>
  <c r="J141" i="32"/>
  <c r="J206" i="33"/>
  <c r="J143" i="33"/>
  <c r="J180" i="33"/>
  <c r="J131" i="33"/>
  <c r="J221" i="33"/>
  <c r="BK227" i="33"/>
  <c r="J173" i="33"/>
  <c r="BK152" i="33"/>
  <c r="J227" i="33"/>
  <c r="BK136" i="34"/>
  <c r="BK190" i="34"/>
  <c r="BK204" i="34"/>
  <c r="BK127" i="34"/>
  <c r="J136" i="34"/>
  <c r="J178" i="34"/>
  <c r="J204" i="34"/>
  <c r="J156" i="34"/>
  <c r="J131" i="35"/>
  <c r="J123" i="35"/>
  <c r="J145" i="36"/>
  <c r="J154" i="36"/>
  <c r="BK145" i="36"/>
  <c r="J123" i="36"/>
  <c r="BK152" i="36"/>
  <c r="J130" i="36"/>
  <c r="BK433" i="2"/>
  <c r="BK423" i="2"/>
  <c r="BK355" i="2"/>
  <c r="J227" i="2"/>
  <c r="BK313" i="2"/>
  <c r="BK223" i="2"/>
  <c r="J417" i="2"/>
  <c r="BK363" i="2"/>
  <c r="BK240" i="2"/>
  <c r="J141" i="2"/>
  <c r="BK324" i="2"/>
  <c r="J146" i="2"/>
  <c r="BK439" i="2"/>
  <c r="BK378" i="2"/>
  <c r="BK335" i="2"/>
  <c r="J423" i="2"/>
  <c r="BK361" i="2"/>
  <c r="J310" i="2"/>
  <c r="J137" i="2"/>
  <c r="BK440" i="2"/>
  <c r="J433" i="2"/>
  <c r="J339" i="2"/>
  <c r="BK213" i="2"/>
  <c r="J412" i="2"/>
  <c r="J316" i="2"/>
  <c r="BK141" i="2"/>
  <c r="BK1760" i="3"/>
  <c r="BK1602" i="3"/>
  <c r="BK1443" i="3"/>
  <c r="J1153" i="3"/>
  <c r="J1073" i="3"/>
  <c r="BK955" i="3"/>
  <c r="BK861" i="3"/>
  <c r="J787" i="3"/>
  <c r="BK538" i="3"/>
  <c r="BK382" i="3"/>
  <c r="BK209" i="3"/>
  <c r="BK1751" i="3"/>
  <c r="BK1643" i="3"/>
  <c r="J1583" i="3"/>
  <c r="BK1401" i="3"/>
  <c r="J1095" i="3"/>
  <c r="J981" i="3"/>
  <c r="J863" i="3"/>
  <c r="BK749" i="3"/>
  <c r="J382" i="3"/>
  <c r="BK1873" i="3"/>
  <c r="BK1697" i="3"/>
  <c r="BK1594" i="3"/>
  <c r="BK1445" i="3"/>
  <c r="J1281" i="3"/>
  <c r="J1056" i="3"/>
  <c r="J933" i="3"/>
  <c r="BK738" i="3"/>
  <c r="J352" i="3"/>
  <c r="J209" i="3"/>
  <c r="BK1771" i="3"/>
  <c r="BK1670" i="3"/>
  <c r="J1505" i="3"/>
  <c r="BK1428" i="3"/>
  <c r="J1271" i="3"/>
  <c r="J955" i="3"/>
  <c r="BK906" i="3"/>
  <c r="BK710" i="3"/>
  <c r="J564" i="3"/>
  <c r="BK417" i="3"/>
  <c r="BK217" i="3"/>
  <c r="J1810" i="3"/>
  <c r="J1697" i="3"/>
  <c r="BK1622" i="3"/>
  <c r="J1537" i="3"/>
  <c r="J1490" i="3"/>
  <c r="BK1438" i="3"/>
  <c r="J1343" i="3"/>
  <c r="BK1138" i="3"/>
  <c r="BK1065" i="3"/>
  <c r="J1578" i="3"/>
  <c r="BK1525" i="3"/>
  <c r="BK1470" i="3"/>
  <c r="J1301" i="3"/>
  <c r="BK1135" i="3"/>
  <c r="BK1026" i="3"/>
  <c r="J914" i="3"/>
  <c r="BK858" i="3"/>
  <c r="J749" i="3"/>
  <c r="BK634" i="3"/>
  <c r="BK339" i="3"/>
  <c r="J2042" i="3"/>
  <c r="BK1974" i="3"/>
  <c r="J1932" i="3"/>
  <c r="BK1887" i="3"/>
  <c r="BK1843" i="3"/>
  <c r="J1762" i="3"/>
  <c r="BK1645" i="3"/>
  <c r="BK1533" i="3"/>
  <c r="BK1468" i="3"/>
  <c r="J1289" i="3"/>
  <c r="BK1144" i="3"/>
  <c r="BK1109" i="3"/>
  <c r="J973" i="3"/>
  <c r="BK870" i="3"/>
  <c r="J837" i="3"/>
  <c r="J798" i="3"/>
  <c r="J705" i="3"/>
  <c r="J545" i="3"/>
  <c r="J316" i="3"/>
  <c r="BK1839" i="4"/>
  <c r="J1690" i="4"/>
  <c r="J1544" i="4"/>
  <c r="J1473" i="4"/>
  <c r="BK1367" i="4"/>
  <c r="J1188" i="4"/>
  <c r="BK972" i="4"/>
  <c r="J891" i="4"/>
  <c r="J790" i="4"/>
  <c r="BK738" i="4"/>
  <c r="BK549" i="4"/>
  <c r="BK323" i="4"/>
  <c r="BK159" i="4"/>
  <c r="BK1774" i="4"/>
  <c r="BK1674" i="4"/>
  <c r="J1612" i="4"/>
  <c r="J1521" i="4"/>
  <c r="BK1468" i="4"/>
  <c r="BK1264" i="4"/>
  <c r="BK1113" i="4"/>
  <c r="BK1027" i="4"/>
  <c r="J906" i="4"/>
  <c r="BK726" i="4"/>
  <c r="J624" i="4"/>
  <c r="J374" i="4"/>
  <c r="J225" i="4"/>
  <c r="BK1748" i="4"/>
  <c r="BK1642" i="4"/>
  <c r="J1577" i="4"/>
  <c r="J1555" i="4"/>
  <c r="J1391" i="4"/>
  <c r="J1110" i="4"/>
  <c r="BK1008" i="4"/>
  <c r="BK893" i="4"/>
  <c r="J827" i="4"/>
  <c r="BK692" i="4"/>
  <c r="BK478" i="4"/>
  <c r="J235" i="4"/>
  <c r="BK1826" i="4"/>
  <c r="BK1737" i="4"/>
  <c r="J1674" i="4"/>
  <c r="J1541" i="4"/>
  <c r="BK1442" i="4"/>
  <c r="J1387" i="4"/>
  <c r="BK1240" i="4"/>
  <c r="J1027" i="4"/>
  <c r="J865" i="4"/>
  <c r="J837" i="4"/>
  <c r="BK566" i="4"/>
  <c r="BK409" i="4"/>
  <c r="BK283" i="4"/>
  <c r="BK198" i="4"/>
  <c r="J1805" i="4"/>
  <c r="BK1700" i="4"/>
  <c r="BK1647" i="4"/>
  <c r="J1594" i="4"/>
  <c r="J1487" i="4"/>
  <c r="BK1391" i="4"/>
  <c r="J1089" i="4"/>
  <c r="BK1005" i="4"/>
  <c r="BK906" i="4"/>
  <c r="J692" i="4"/>
  <c r="BK568" i="4"/>
  <c r="BK328" i="4"/>
  <c r="BK1649" i="4"/>
  <c r="J1606" i="4"/>
  <c r="BK1517" i="4"/>
  <c r="BK1110" i="4"/>
  <c r="BK1042" i="4"/>
  <c r="BK932" i="4"/>
  <c r="BK790" i="4"/>
  <c r="J676" i="4"/>
  <c r="BK561" i="4"/>
  <c r="BK270" i="4"/>
  <c r="BK164" i="4"/>
  <c r="J1707" i="4"/>
  <c r="BK1651" i="4"/>
  <c r="J1618" i="4"/>
  <c r="BK1550" i="4"/>
  <c r="J1446" i="4"/>
  <c r="J1375" i="4"/>
  <c r="BK1260" i="4"/>
  <c r="BK1064" i="4"/>
  <c r="J911" i="4"/>
  <c r="J838" i="4"/>
  <c r="J593" i="4"/>
  <c r="BK357" i="4"/>
  <c r="J2007" i="4"/>
  <c r="BK1938" i="4"/>
  <c r="J1899" i="4"/>
  <c r="J1854" i="4"/>
  <c r="J1785" i="4"/>
  <c r="J1644" i="4"/>
  <c r="J1566" i="4"/>
  <c r="BK1428" i="4"/>
  <c r="J1256" i="4"/>
  <c r="BK1066" i="4"/>
  <c r="J932" i="4"/>
  <c r="J843" i="4"/>
  <c r="BK786" i="4"/>
  <c r="J555" i="4"/>
  <c r="J210" i="4"/>
  <c r="J1708" i="5"/>
  <c r="BK1562" i="5"/>
  <c r="BK1473" i="5"/>
  <c r="J1285" i="5"/>
  <c r="BK1072" i="5"/>
  <c r="J952" i="5"/>
  <c r="J843" i="5"/>
  <c r="BK703" i="5"/>
  <c r="BK579" i="5"/>
  <c r="J326" i="5"/>
  <c r="BK1628" i="5"/>
  <c r="J1443" i="5"/>
  <c r="BK1316" i="5"/>
  <c r="BK1098" i="5"/>
  <c r="BK952" i="5"/>
  <c r="J840" i="5"/>
  <c r="BK647" i="5"/>
  <c r="BK485" i="5"/>
  <c r="BK288" i="5"/>
  <c r="BK1756" i="5"/>
  <c r="J1663" i="5"/>
  <c r="BK1549" i="5"/>
  <c r="J1432" i="5"/>
  <c r="J1123" i="5"/>
  <c r="BK1003" i="5"/>
  <c r="BK845" i="5"/>
  <c r="BK726" i="5"/>
  <c r="BK574" i="5"/>
  <c r="BK355" i="5"/>
  <c r="J1784" i="5"/>
  <c r="J1673" i="5"/>
  <c r="BK1620" i="5"/>
  <c r="BK1333" i="5"/>
  <c r="BK1222" i="5"/>
  <c r="BK1018" i="5"/>
  <c r="J904" i="5"/>
  <c r="BK776" i="5"/>
  <c r="J407" i="5"/>
  <c r="J288" i="5"/>
  <c r="J1715" i="5"/>
  <c r="J1635" i="5"/>
  <c r="BK1468" i="5"/>
  <c r="BK1262" i="5"/>
  <c r="J1003" i="5"/>
  <c r="BK885" i="5"/>
  <c r="BK773" i="5"/>
  <c r="BK266" i="5"/>
  <c r="J1768" i="5"/>
  <c r="J1665" i="5"/>
  <c r="J1611" i="5"/>
  <c r="J1546" i="5"/>
  <c r="J1374" i="5"/>
  <c r="J1218" i="5"/>
  <c r="BK904" i="5"/>
  <c r="J786" i="5"/>
  <c r="BK284" i="5"/>
  <c r="J159" i="5"/>
  <c r="BK1652" i="5"/>
  <c r="BK1569" i="5"/>
  <c r="BK1443" i="5"/>
  <c r="J1382" i="5"/>
  <c r="BK1086" i="5"/>
  <c r="J929" i="5"/>
  <c r="BK782" i="5"/>
  <c r="J726" i="5"/>
  <c r="BK558" i="5"/>
  <c r="J261" i="5"/>
  <c r="BK2013" i="5"/>
  <c r="J1978" i="5"/>
  <c r="J1906" i="5"/>
  <c r="J1850" i="5"/>
  <c r="BK1834" i="5"/>
  <c r="BK1803" i="5"/>
  <c r="BK1669" i="5"/>
  <c r="BK1510" i="5"/>
  <c r="BK1429" i="5"/>
  <c r="J1159" i="5"/>
  <c r="BK1014" i="5"/>
  <c r="J883" i="5"/>
  <c r="BK820" i="5"/>
  <c r="BK630" i="5"/>
  <c r="J233" i="5"/>
  <c r="BK1635" i="6"/>
  <c r="BK1525" i="6"/>
  <c r="BK1285" i="6"/>
  <c r="J1033" i="6"/>
  <c r="J897" i="6"/>
  <c r="J819" i="6"/>
  <c r="J204" i="6"/>
  <c r="BK1683" i="6"/>
  <c r="J1598" i="6"/>
  <c r="BK1557" i="6"/>
  <c r="J1476" i="6"/>
  <c r="J1406" i="6"/>
  <c r="J1187" i="6"/>
  <c r="BK1033" i="6"/>
  <c r="BK922" i="6"/>
  <c r="J843" i="6"/>
  <c r="J790" i="6"/>
  <c r="J625" i="6"/>
  <c r="J463" i="6"/>
  <c r="BK204" i="6"/>
  <c r="J1722" i="6"/>
  <c r="BK1598" i="6"/>
  <c r="BK1519" i="6"/>
  <c r="BK1398" i="6"/>
  <c r="BK1235" i="6"/>
  <c r="J1064" i="6"/>
  <c r="J943" i="6"/>
  <c r="BK839" i="6"/>
  <c r="J758" i="6"/>
  <c r="J579" i="6"/>
  <c r="BK1532" i="6"/>
  <c r="J1480" i="6"/>
  <c r="BK1297" i="6"/>
  <c r="J1095" i="6"/>
  <c r="BK1007" i="6"/>
  <c r="BK620" i="6"/>
  <c r="BK463" i="6"/>
  <c r="J282" i="6"/>
  <c r="J1693" i="6"/>
  <c r="BK1582" i="6"/>
  <c r="J1510" i="6"/>
  <c r="J1442" i="6"/>
  <c r="J1355" i="6"/>
  <c r="J999" i="6"/>
  <c r="BK863" i="6"/>
  <c r="J714" i="6"/>
  <c r="BK536" i="6"/>
  <c r="J307" i="6"/>
  <c r="J1704" i="6"/>
  <c r="BK762" i="6"/>
  <c r="BK670" i="6"/>
  <c r="BK452" i="6"/>
  <c r="BK258" i="6"/>
  <c r="J1653" i="6"/>
  <c r="BK1544" i="6"/>
  <c r="BK1287" i="6"/>
  <c r="BK1095" i="6"/>
  <c r="BK909" i="6"/>
  <c r="BK812" i="6"/>
  <c r="BK703" i="6"/>
  <c r="J538" i="6"/>
  <c r="BK312" i="6"/>
  <c r="BK1941" i="6"/>
  <c r="J1886" i="6"/>
  <c r="J1849" i="6"/>
  <c r="J1809" i="6"/>
  <c r="BK1787" i="6"/>
  <c r="J1770" i="6"/>
  <c r="BK1751" i="6"/>
  <c r="J1732" i="6"/>
  <c r="BK1704" i="6"/>
  <c r="J1601" i="6"/>
  <c r="J1519" i="6"/>
  <c r="BK1410" i="6"/>
  <c r="J1278" i="6"/>
  <c r="J1057" i="6"/>
  <c r="J899" i="6"/>
  <c r="BK819" i="6"/>
  <c r="BK766" i="6"/>
  <c r="J483" i="6"/>
  <c r="J168" i="6"/>
  <c r="BK236" i="7"/>
  <c r="BK161" i="7"/>
  <c r="BK224" i="7"/>
  <c r="J217" i="7"/>
  <c r="J227" i="7"/>
  <c r="J141" i="9"/>
  <c r="BK163" i="9"/>
  <c r="J160" i="9"/>
  <c r="BK224" i="9"/>
  <c r="BK210" i="9"/>
  <c r="J185" i="10"/>
  <c r="BK197" i="10"/>
  <c r="J147" i="10"/>
  <c r="J141" i="10"/>
  <c r="BK164" i="10"/>
  <c r="J242" i="11"/>
  <c r="BK161" i="11"/>
  <c r="BK266" i="11"/>
  <c r="BK242" i="11"/>
  <c r="BK132" i="11"/>
  <c r="J201" i="11"/>
  <c r="J181" i="11"/>
  <c r="BK236" i="11"/>
  <c r="BK200" i="11"/>
  <c r="BK270" i="11"/>
  <c r="J227" i="11"/>
  <c r="J138" i="11"/>
  <c r="BK201" i="11"/>
  <c r="J274" i="11"/>
  <c r="BK249" i="11"/>
  <c r="J216" i="11"/>
  <c r="J172" i="11"/>
  <c r="BK281" i="12"/>
  <c r="BK203" i="12"/>
  <c r="BK169" i="12"/>
  <c r="BK245" i="12"/>
  <c r="J193" i="12"/>
  <c r="BK286" i="12"/>
  <c r="J225" i="12"/>
  <c r="BK144" i="12"/>
  <c r="BK270" i="12"/>
  <c r="J212" i="12"/>
  <c r="BK302" i="12"/>
  <c r="BK241" i="12"/>
  <c r="J286" i="12"/>
  <c r="J219" i="12"/>
  <c r="J190" i="12"/>
  <c r="BK312" i="12"/>
  <c r="BK278" i="12"/>
  <c r="J231" i="12"/>
  <c r="J295" i="12"/>
  <c r="J176" i="12"/>
  <c r="J213" i="13"/>
  <c r="J188" i="13"/>
  <c r="BK161" i="13"/>
  <c r="BK219" i="13"/>
  <c r="J191" i="13"/>
  <c r="BK144" i="13"/>
  <c r="J228" i="13"/>
  <c r="BK201" i="13"/>
  <c r="J142" i="13"/>
  <c r="J204" i="13"/>
  <c r="BK163" i="13"/>
  <c r="J211" i="13"/>
  <c r="J163" i="13"/>
  <c r="J148" i="13"/>
  <c r="BK211" i="13"/>
  <c r="BK180" i="13"/>
  <c r="BK145" i="13"/>
  <c r="BK213" i="13"/>
  <c r="BK147" i="13"/>
  <c r="BK230" i="13"/>
  <c r="BK166" i="13"/>
  <c r="BK131" i="13"/>
  <c r="J149" i="14"/>
  <c r="BK181" i="14"/>
  <c r="J191" i="14"/>
  <c r="BK144" i="14"/>
  <c r="J155" i="14"/>
  <c r="BK171" i="14"/>
  <c r="BK157" i="14"/>
  <c r="BK177" i="14"/>
  <c r="J156" i="14"/>
  <c r="BK254" i="15"/>
  <c r="BK212" i="15"/>
  <c r="J190" i="15"/>
  <c r="J145" i="15"/>
  <c r="BK247" i="15"/>
  <c r="J216" i="15"/>
  <c r="BK180" i="15"/>
  <c r="J154" i="15"/>
  <c r="BK230" i="15"/>
  <c r="J210" i="15"/>
  <c r="BK190" i="15"/>
  <c r="J165" i="15"/>
  <c r="J146" i="15"/>
  <c r="J244" i="15"/>
  <c r="BK189" i="15"/>
  <c r="J168" i="15"/>
  <c r="J137" i="15"/>
  <c r="BK226" i="15"/>
  <c r="BK175" i="15"/>
  <c r="BK143" i="15"/>
  <c r="J232" i="15"/>
  <c r="BK197" i="15"/>
  <c r="J169" i="15"/>
  <c r="BK252" i="15"/>
  <c r="BK218" i="15"/>
  <c r="BK185" i="15"/>
  <c r="J153" i="15"/>
  <c r="J259" i="15"/>
  <c r="J239" i="15"/>
  <c r="BK195" i="15"/>
  <c r="J157" i="15"/>
  <c r="BK164" i="16"/>
  <c r="J179" i="16"/>
  <c r="BK140" i="16"/>
  <c r="BK173" i="16"/>
  <c r="J159" i="16"/>
  <c r="BK134" i="16"/>
  <c r="J133" i="16"/>
  <c r="J165" i="16"/>
  <c r="J146" i="16"/>
  <c r="J185" i="16"/>
  <c r="BK170" i="16"/>
  <c r="J150" i="16"/>
  <c r="J191" i="16"/>
  <c r="BK154" i="16"/>
  <c r="J194" i="16"/>
  <c r="J162" i="16"/>
  <c r="J164" i="17"/>
  <c r="BK154" i="17"/>
  <c r="J134" i="17"/>
  <c r="BK145" i="17"/>
  <c r="BK151" i="17"/>
  <c r="BK157" i="17"/>
  <c r="J135" i="17"/>
  <c r="J141" i="17"/>
  <c r="J135" i="18"/>
  <c r="BK149" i="18"/>
  <c r="J148" i="18"/>
  <c r="J149" i="18"/>
  <c r="J170" i="19"/>
  <c r="BK160" i="19"/>
  <c r="BK146" i="19"/>
  <c r="J175" i="19"/>
  <c r="BK162" i="19"/>
  <c r="BK172" i="19"/>
  <c r="J140" i="19"/>
  <c r="BK129" i="21"/>
  <c r="J136" i="24"/>
  <c r="J138" i="24"/>
  <c r="J133" i="24"/>
  <c r="BK285" i="25"/>
  <c r="BK213" i="25"/>
  <c r="BK161" i="25"/>
  <c r="J273" i="25"/>
  <c r="BK191" i="25"/>
  <c r="J146" i="25"/>
  <c r="BK233" i="25"/>
  <c r="BK183" i="25"/>
  <c r="J144" i="25"/>
  <c r="J249" i="25"/>
  <c r="BK202" i="25"/>
  <c r="BK281" i="25"/>
  <c r="BK223" i="25"/>
  <c r="BK283" i="25"/>
  <c r="BK259" i="25"/>
  <c r="J225" i="25"/>
  <c r="J279" i="25"/>
  <c r="J211" i="25"/>
  <c r="J140" i="25"/>
  <c r="BK175" i="25"/>
  <c r="BK136" i="25"/>
  <c r="J179" i="26"/>
  <c r="BK176" i="26"/>
  <c r="J149" i="26"/>
  <c r="J352" i="27"/>
  <c r="J426" i="27"/>
  <c r="J368" i="27"/>
  <c r="J133" i="27"/>
  <c r="J364" i="27"/>
  <c r="BK414" i="27"/>
  <c r="J440" i="27"/>
  <c r="BK265" i="28"/>
  <c r="BK316" i="28"/>
  <c r="J243" i="28"/>
  <c r="J181" i="28"/>
  <c r="J280" i="28"/>
  <c r="J156" i="28"/>
  <c r="J186" i="28"/>
  <c r="BK285" i="28"/>
  <c r="J215" i="28"/>
  <c r="J326" i="28"/>
  <c r="BK268" i="28"/>
  <c r="BK156" i="28"/>
  <c r="J263" i="28"/>
  <c r="J190" i="28"/>
  <c r="J328" i="28"/>
  <c r="J305" i="28"/>
  <c r="J217" i="28"/>
  <c r="BK143" i="29"/>
  <c r="J130" i="29"/>
  <c r="J143" i="29"/>
  <c r="J129" i="29"/>
  <c r="J191" i="30"/>
  <c r="J130" i="30"/>
  <c r="J174" i="30"/>
  <c r="J152" i="30"/>
  <c r="BK184" i="30"/>
  <c r="BK198" i="30"/>
  <c r="J156" i="30"/>
  <c r="BK164" i="30"/>
  <c r="BK214" i="30"/>
  <c r="BK156" i="31"/>
  <c r="BK139" i="31"/>
  <c r="BK163" i="31"/>
  <c r="BK171" i="31"/>
  <c r="J151" i="31"/>
  <c r="J167" i="31"/>
  <c r="J174" i="31"/>
  <c r="J152" i="31"/>
  <c r="J158" i="32"/>
  <c r="J134" i="32"/>
  <c r="J128" i="32"/>
  <c r="BK131" i="32"/>
  <c r="BK140" i="32"/>
  <c r="J156" i="32"/>
  <c r="BK134" i="32"/>
  <c r="J133" i="32"/>
  <c r="J159" i="32"/>
  <c r="BK135" i="32"/>
  <c r="BK160" i="32"/>
  <c r="J237" i="33"/>
  <c r="J155" i="33"/>
  <c r="J219" i="33"/>
  <c r="J230" i="33"/>
  <c r="BK131" i="33"/>
  <c r="BK230" i="33"/>
  <c r="J177" i="33"/>
  <c r="J213" i="33"/>
  <c r="BK149" i="33"/>
  <c r="J190" i="33"/>
  <c r="BK235" i="33"/>
  <c r="J199" i="34"/>
  <c r="J139" i="34"/>
  <c r="J194" i="34"/>
  <c r="J167" i="34"/>
  <c r="BK185" i="34"/>
  <c r="BK202" i="34"/>
  <c r="BK212" i="34"/>
  <c r="J142" i="34"/>
  <c r="J163" i="34"/>
  <c r="J145" i="34"/>
  <c r="BK143" i="35"/>
  <c r="BK128" i="35"/>
  <c r="BK134" i="36"/>
  <c r="J137" i="36"/>
  <c r="BK155" i="36"/>
  <c r="J134" i="36"/>
  <c r="J147" i="36"/>
  <c r="BK435" i="2"/>
  <c r="BK379" i="2"/>
  <c r="J311" i="2"/>
  <c r="J380" i="2"/>
  <c r="BK180" i="2"/>
  <c r="J377" i="2"/>
  <c r="J312" i="2"/>
  <c r="BK217" i="2"/>
  <c r="J313" i="2"/>
  <c r="J209" i="2"/>
  <c r="J413" i="2"/>
  <c r="BK377" i="2"/>
  <c r="J309" i="2"/>
  <c r="J434" i="2"/>
  <c r="BK382" i="2"/>
  <c r="J335" i="2"/>
  <c r="J219" i="2"/>
  <c r="BK447" i="2"/>
  <c r="BK438" i="2"/>
  <c r="J425" i="2"/>
  <c r="J327" i="2"/>
  <c r="J272" i="2"/>
  <c r="BK428" i="2"/>
  <c r="BK367" i="2"/>
  <c r="BK308" i="2"/>
  <c r="J135" i="2"/>
  <c r="BK1810" i="3"/>
  <c r="J1666" i="3"/>
  <c r="J1549" i="3"/>
  <c r="BK1422" i="3"/>
  <c r="BK1166" i="3"/>
  <c r="J1046" i="3"/>
  <c r="J943" i="3"/>
  <c r="J862" i="3"/>
  <c r="BK775" i="3"/>
  <c r="J562" i="3"/>
  <c r="J232" i="3"/>
  <c r="J1800" i="3"/>
  <c r="BK1683" i="3"/>
  <c r="BK1578" i="3"/>
  <c r="J1293" i="3"/>
  <c r="BK1085" i="3"/>
  <c r="BK933" i="3"/>
  <c r="BK882" i="3"/>
  <c r="J804" i="3"/>
  <c r="J558" i="3"/>
  <c r="BK186" i="3"/>
  <c r="J1735" i="3"/>
  <c r="BK1655" i="3"/>
  <c r="J1525" i="3"/>
  <c r="BK1312" i="3"/>
  <c r="BK1146" i="3"/>
  <c r="BK1037" i="3"/>
  <c r="BK768" i="3"/>
  <c r="BK519" i="3"/>
  <c r="BK205" i="3"/>
  <c r="BK1719" i="3"/>
  <c r="BK1630" i="3"/>
  <c r="J1468" i="3"/>
  <c r="J1336" i="3"/>
  <c r="J952" i="3"/>
  <c r="BK895" i="3"/>
  <c r="J823" i="3"/>
  <c r="J543" i="3"/>
  <c r="J335" i="3"/>
  <c r="BK153" i="3"/>
  <c r="BK1727" i="3"/>
  <c r="BK1653" i="3"/>
  <c r="J1541" i="3"/>
  <c r="BK1485" i="3"/>
  <c r="BK1409" i="3"/>
  <c r="J1223" i="3"/>
  <c r="J1097" i="3"/>
  <c r="J957" i="3"/>
  <c r="BK871" i="3"/>
  <c r="J859" i="3"/>
  <c r="BK798" i="3"/>
  <c r="BK716" i="3"/>
  <c r="BK591" i="3"/>
  <c r="J486" i="3"/>
  <c r="J292" i="3"/>
  <c r="BK1848" i="3"/>
  <c r="J1713" i="3"/>
  <c r="BK1673" i="3"/>
  <c r="J1109" i="3"/>
  <c r="J1005" i="3"/>
  <c r="BK893" i="3"/>
  <c r="J768" i="3"/>
  <c r="BK558" i="3"/>
  <c r="J310" i="3"/>
  <c r="J163" i="3"/>
  <c r="BK1715" i="3"/>
  <c r="J1670" i="3"/>
  <c r="BK1583" i="3"/>
  <c r="J1529" i="3"/>
  <c r="J1438" i="3"/>
  <c r="J1324" i="3"/>
  <c r="BK1102" i="3"/>
  <c r="J965" i="3"/>
  <c r="BK866" i="3"/>
  <c r="J812" i="3"/>
  <c r="BK637" i="3"/>
  <c r="BK455" i="3"/>
  <c r="BK2043" i="3"/>
  <c r="BK2009" i="3"/>
  <c r="J1969" i="3"/>
  <c r="J1910" i="3"/>
  <c r="BK1865" i="3"/>
  <c r="J1760" i="3"/>
  <c r="BK1671" i="3"/>
  <c r="J1572" i="3"/>
  <c r="J1495" i="3"/>
  <c r="J1312" i="3"/>
  <c r="J1080" i="3"/>
  <c r="BK888" i="3"/>
  <c r="BK863" i="3"/>
  <c r="J775" i="3"/>
  <c r="J584" i="3"/>
  <c r="BK325" i="3"/>
  <c r="BK242" i="3"/>
  <c r="BK1667" i="4"/>
  <c r="BK1497" i="4"/>
  <c r="BK1244" i="4"/>
  <c r="J1151" i="4"/>
  <c r="BK952" i="4"/>
  <c r="BK841" i="4"/>
  <c r="J753" i="4"/>
  <c r="BK553" i="4"/>
  <c r="J357" i="4"/>
  <c r="J190" i="4"/>
  <c r="BK1760" i="4"/>
  <c r="J1661" i="4"/>
  <c r="BK1606" i="4"/>
  <c r="J1493" i="4"/>
  <c r="J1326" i="4"/>
  <c r="BK1104" i="4"/>
  <c r="J1001" i="4"/>
  <c r="J893" i="4"/>
  <c r="BK715" i="4"/>
  <c r="BK510" i="4"/>
  <c r="J311" i="4"/>
  <c r="BK1842" i="4"/>
  <c r="BK1692" i="4"/>
  <c r="J1638" i="4"/>
  <c r="BK1566" i="4"/>
  <c r="BK1411" i="4"/>
  <c r="BK1252" i="4"/>
  <c r="BK1033" i="4"/>
  <c r="BK885" i="4"/>
  <c r="J786" i="4"/>
  <c r="BK580" i="4"/>
  <c r="J340" i="4"/>
  <c r="BK1814" i="4"/>
  <c r="J1728" i="4"/>
  <c r="BK1655" i="4"/>
  <c r="BK1487" i="4"/>
  <c r="J1336" i="4"/>
  <c r="J1104" i="4"/>
  <c r="BK911" i="4"/>
  <c r="J836" i="4"/>
  <c r="J703" i="4"/>
  <c r="J351" i="4"/>
  <c r="BK202" i="4"/>
  <c r="J1768" i="4"/>
  <c r="BK1659" i="4"/>
  <c r="BK1639" i="4"/>
  <c r="J1548" i="4"/>
  <c r="J1411" i="4"/>
  <c r="J1101" i="4"/>
  <c r="BK927" i="4"/>
  <c r="BK847" i="4"/>
  <c r="J527" i="4"/>
  <c r="BK230" i="4"/>
  <c r="BK1525" i="4"/>
  <c r="BK1188" i="4"/>
  <c r="J981" i="4"/>
  <c r="BK870" i="4"/>
  <c r="J779" i="4"/>
  <c r="J637" i="4"/>
  <c r="BK559" i="4"/>
  <c r="BK240" i="4"/>
  <c r="J1748" i="4"/>
  <c r="BK1657" i="4"/>
  <c r="J1635" i="4"/>
  <c r="BK1541" i="4"/>
  <c r="J1484" i="4"/>
  <c r="J1428" i="4"/>
  <c r="BK1292" i="4"/>
  <c r="BK1106" i="4"/>
  <c r="BK1010" i="4"/>
  <c r="J927" i="4"/>
  <c r="J844" i="4"/>
  <c r="BK779" i="4"/>
  <c r="J575" i="4"/>
  <c r="BK315" i="4"/>
  <c r="BK2006" i="4"/>
  <c r="J1971" i="4"/>
  <c r="J1894" i="4"/>
  <c r="J1782" i="4"/>
  <c r="BK1645" i="4"/>
  <c r="BK1614" i="4"/>
  <c r="BK1448" i="4"/>
  <c r="BK1319" i="4"/>
  <c r="J1113" i="4"/>
  <c r="BK1001" i="4"/>
  <c r="BK883" i="4"/>
  <c r="J820" i="4"/>
  <c r="J621" i="4"/>
  <c r="J328" i="4"/>
  <c r="BK1722" i="5"/>
  <c r="BK1553" i="5"/>
  <c r="J1458" i="5"/>
  <c r="J1117" i="5"/>
  <c r="BK958" i="5"/>
  <c r="J837" i="5"/>
  <c r="BK652" i="5"/>
  <c r="BK407" i="5"/>
  <c r="BK254" i="5"/>
  <c r="BK1663" i="5"/>
  <c r="J1553" i="5"/>
  <c r="J1506" i="5"/>
  <c r="BK1382" i="5"/>
  <c r="BK1106" i="5"/>
  <c r="BK963" i="5"/>
  <c r="J842" i="5"/>
  <c r="BK753" i="5"/>
  <c r="J624" i="5"/>
  <c r="J321" i="5"/>
  <c r="J223" i="5"/>
  <c r="J1745" i="5"/>
  <c r="BK1635" i="5"/>
  <c r="J1494" i="5"/>
  <c r="BK1297" i="5"/>
  <c r="J1106" i="5"/>
  <c r="J1014" i="5"/>
  <c r="J844" i="5"/>
  <c r="J697" i="5"/>
  <c r="J554" i="5"/>
  <c r="J298" i="5"/>
  <c r="BK1762" i="5"/>
  <c r="J1651" i="5"/>
  <c r="J1579" i="5"/>
  <c r="J1473" i="5"/>
  <c r="BK1246" i="5"/>
  <c r="BK1021" i="5"/>
  <c r="BK891" i="5"/>
  <c r="BK816" i="5"/>
  <c r="J552" i="5"/>
  <c r="BK307" i="5"/>
  <c r="J1776" i="5"/>
  <c r="BK1665" i="5"/>
  <c r="J1607" i="5"/>
  <c r="BK1418" i="5"/>
  <c r="J1250" i="5"/>
  <c r="BK1065" i="5"/>
  <c r="BK883" i="5"/>
  <c r="J703" i="5"/>
  <c r="BK273" i="5"/>
  <c r="BK1793" i="5"/>
  <c r="J1669" i="5"/>
  <c r="BK1630" i="5"/>
  <c r="J1569" i="5"/>
  <c r="J1441" i="5"/>
  <c r="J1240" i="5"/>
  <c r="J906" i="5"/>
  <c r="J839" i="5"/>
  <c r="J560" i="5"/>
  <c r="J254" i="5"/>
  <c r="J164" i="5"/>
  <c r="BK1653" i="5"/>
  <c r="J1514" i="5"/>
  <c r="BK1406" i="5"/>
  <c r="J1244" i="5"/>
  <c r="J1048" i="5"/>
  <c r="BK909" i="5"/>
  <c r="BK709" i="5"/>
  <c r="BK345" i="5"/>
  <c r="BK2014" i="5"/>
  <c r="BK1978" i="5"/>
  <c r="J1907" i="5"/>
  <c r="BK1868" i="5"/>
  <c r="J1839" i="5"/>
  <c r="J1821" i="5"/>
  <c r="J1793" i="5"/>
  <c r="BK1661" i="5"/>
  <c r="BK1546" i="5"/>
  <c r="BK1448" i="5"/>
  <c r="J1246" i="5"/>
  <c r="J1065" i="5"/>
  <c r="J885" i="5"/>
  <c r="BK832" i="5"/>
  <c r="J574" i="5"/>
  <c r="J1716" i="6"/>
  <c r="J1567" i="6"/>
  <c r="BK1417" i="6"/>
  <c r="J1213" i="6"/>
  <c r="BK957" i="6"/>
  <c r="BK828" i="6"/>
  <c r="BK817" i="6"/>
  <c r="J1512" i="6"/>
  <c r="BK1052" i="6"/>
  <c r="BK912" i="6"/>
  <c r="J824" i="6"/>
  <c r="J746" i="6"/>
  <c r="J608" i="6"/>
  <c r="J400" i="6"/>
  <c r="BK196" i="6"/>
  <c r="BK1593" i="6"/>
  <c r="J1460" i="6"/>
  <c r="BK1292" i="6"/>
  <c r="BK1092" i="6"/>
  <c r="BK897" i="6"/>
  <c r="BK810" i="6"/>
  <c r="J557" i="6"/>
  <c r="BK1503" i="6"/>
  <c r="BK1412" i="6"/>
  <c r="BK1231" i="6"/>
  <c r="BK1038" i="6"/>
  <c r="BK850" i="6"/>
  <c r="BK532" i="6"/>
  <c r="J291" i="6"/>
  <c r="BK1710" i="6"/>
  <c r="J1577" i="6"/>
  <c r="J1445" i="6"/>
  <c r="BK1370" i="6"/>
  <c r="BK1083" i="6"/>
  <c r="J845" i="6"/>
  <c r="BK746" i="6"/>
  <c r="BK530" i="6"/>
  <c r="BK266" i="6"/>
  <c r="BK790" i="6"/>
  <c r="BK741" i="6"/>
  <c r="J532" i="6"/>
  <c r="J287" i="6"/>
  <c r="BK1619" i="6"/>
  <c r="BK1561" i="6"/>
  <c r="BK1387" i="6"/>
  <c r="BK1169" i="6"/>
  <c r="J922" i="6"/>
  <c r="BK815" i="6"/>
  <c r="J620" i="6"/>
  <c r="J511" i="6"/>
  <c r="BK229" i="6"/>
  <c r="J1954" i="6"/>
  <c r="J1923" i="6"/>
  <c r="BK1849" i="6"/>
  <c r="J1798" i="6"/>
  <c r="J1787" i="6"/>
  <c r="J1765" i="6"/>
  <c r="BK1738" i="6"/>
  <c r="BK1716" i="6"/>
  <c r="BK1596" i="6"/>
  <c r="BK1499" i="6"/>
  <c r="J1287" i="6"/>
  <c r="J1079" i="6"/>
  <c r="BK932" i="6"/>
  <c r="BK825" i="6"/>
  <c r="BK806" i="6"/>
  <c r="BK557" i="6"/>
  <c r="BK179" i="7"/>
  <c r="BK147" i="7"/>
  <c r="J147" i="7"/>
  <c r="BK165" i="7"/>
  <c r="J170" i="7"/>
  <c r="BK160" i="8"/>
  <c r="J219" i="8"/>
  <c r="J156" i="8"/>
  <c r="BK219" i="8"/>
  <c r="J145" i="9"/>
  <c r="BK197" i="9"/>
  <c r="BK151" i="9"/>
  <c r="BK172" i="9"/>
  <c r="J234" i="10"/>
  <c r="BK145" i="10"/>
  <c r="J156" i="10"/>
  <c r="BK141" i="10"/>
  <c r="BK147" i="10"/>
  <c r="BK251" i="11"/>
  <c r="BK197" i="11"/>
  <c r="BK256" i="11"/>
  <c r="J229" i="11"/>
  <c r="BK260" i="11"/>
  <c r="J185" i="11"/>
  <c r="BK227" i="11"/>
  <c r="J168" i="11"/>
  <c r="BK231" i="11"/>
  <c r="BK203" i="11"/>
  <c r="BK247" i="11"/>
  <c r="J161" i="11"/>
  <c r="J262" i="11"/>
  <c r="J221" i="11"/>
  <c r="J191" i="11"/>
  <c r="J141" i="11"/>
  <c r="J215" i="12"/>
  <c r="BK176" i="12"/>
  <c r="J261" i="12"/>
  <c r="BK200" i="12"/>
  <c r="J290" i="12"/>
  <c r="J241" i="12"/>
  <c r="BK179" i="12"/>
  <c r="BK284" i="12"/>
  <c r="J239" i="12"/>
  <c r="J199" i="12"/>
  <c r="BK251" i="12"/>
  <c r="BK296" i="12"/>
  <c r="J245" i="12"/>
  <c r="BK192" i="12"/>
  <c r="J309" i="12"/>
  <c r="J268" i="12"/>
  <c r="BK233" i="12"/>
  <c r="BK297" i="12"/>
  <c r="J220" i="12"/>
  <c r="J207" i="13"/>
  <c r="BK177" i="13"/>
  <c r="BK139" i="13"/>
  <c r="BK208" i="13"/>
  <c r="J182" i="13"/>
  <c r="BK142" i="13"/>
  <c r="BK207" i="13"/>
  <c r="J168" i="13"/>
  <c r="J152" i="13"/>
  <c r="J218" i="13"/>
  <c r="J192" i="13"/>
  <c r="J140" i="13"/>
  <c r="BK199" i="13"/>
  <c r="BK162" i="13"/>
  <c r="J143" i="13"/>
  <c r="BK205" i="13"/>
  <c r="J187" i="13"/>
  <c r="J144" i="13"/>
  <c r="BK203" i="13"/>
  <c r="J164" i="13"/>
  <c r="J190" i="13"/>
  <c r="J156" i="13"/>
  <c r="J152" i="14"/>
  <c r="BK182" i="14"/>
  <c r="J189" i="14"/>
  <c r="BK141" i="14"/>
  <c r="J184" i="14"/>
  <c r="BK149" i="14"/>
  <c r="J182" i="14"/>
  <c r="J141" i="14"/>
  <c r="BK228" i="15"/>
  <c r="BK198" i="15"/>
  <c r="BK142" i="15"/>
  <c r="BK244" i="15"/>
  <c r="J204" i="15"/>
  <c r="J175" i="15"/>
  <c r="J150" i="15"/>
  <c r="J231" i="15"/>
  <c r="BK202" i="15"/>
  <c r="J181" i="15"/>
  <c r="BK147" i="15"/>
  <c r="J218" i="15"/>
  <c r="J187" i="15"/>
  <c r="J160" i="15"/>
  <c r="J253" i="15"/>
  <c r="BK227" i="15"/>
  <c r="BK172" i="15"/>
  <c r="BK236" i="15"/>
  <c r="BK187" i="15"/>
  <c r="J162" i="15"/>
  <c r="J236" i="15"/>
  <c r="J209" i="15"/>
  <c r="BK162" i="15"/>
  <c r="J260" i="15"/>
  <c r="BK250" i="15"/>
  <c r="BK207" i="15"/>
  <c r="J163" i="15"/>
  <c r="BK139" i="15"/>
  <c r="BK149" i="16"/>
  <c r="J170" i="16"/>
  <c r="J154" i="16"/>
  <c r="J175" i="16"/>
  <c r="BK146" i="16"/>
  <c r="J174" i="16"/>
  <c r="J169" i="16"/>
  <c r="J189" i="16"/>
  <c r="J160" i="16"/>
  <c r="J141" i="16"/>
  <c r="J180" i="16"/>
  <c r="BK138" i="16"/>
  <c r="BK169" i="16"/>
  <c r="J159" i="17"/>
  <c r="BK149" i="17"/>
  <c r="BK159" i="17"/>
  <c r="J156" i="17"/>
  <c r="BK162" i="17"/>
  <c r="BK140" i="17"/>
  <c r="J148" i="17"/>
  <c r="BK139" i="18"/>
  <c r="J134" i="18"/>
  <c r="J141" i="18"/>
  <c r="BK145" i="18"/>
  <c r="BK142" i="19"/>
  <c r="J142" i="19"/>
  <c r="BK156" i="19"/>
  <c r="BK136" i="19"/>
  <c r="J166" i="19"/>
  <c r="J156" i="19"/>
  <c r="BK137" i="21"/>
  <c r="J129" i="21"/>
  <c r="BK134" i="24"/>
  <c r="J129" i="24"/>
  <c r="BK135" i="24"/>
  <c r="BK132" i="24"/>
  <c r="J227" i="25"/>
  <c r="BK204" i="25"/>
  <c r="BK140" i="25"/>
  <c r="BK261" i="25"/>
  <c r="BK185" i="25"/>
  <c r="BK266" i="25"/>
  <c r="J202" i="25"/>
  <c r="J167" i="25"/>
  <c r="BK235" i="25"/>
  <c r="J191" i="25"/>
  <c r="BK271" i="25"/>
  <c r="BK200" i="25"/>
  <c r="BK146" i="25"/>
  <c r="BK249" i="25"/>
  <c r="BK179" i="25"/>
  <c r="J245" i="25"/>
  <c r="J151" i="25"/>
  <c r="J153" i="25"/>
  <c r="J141" i="26"/>
  <c r="BK166" i="26"/>
  <c r="BK145" i="26"/>
  <c r="J384" i="27"/>
  <c r="BK133" i="27"/>
  <c r="BK324" i="27"/>
  <c r="BK288" i="27"/>
  <c r="J347" i="27"/>
  <c r="BK440" i="27"/>
  <c r="BK271" i="27"/>
  <c r="J299" i="27"/>
  <c r="J177" i="28"/>
  <c r="BK311" i="28"/>
  <c r="BK227" i="28"/>
  <c r="BK321" i="28"/>
  <c r="J271" i="28"/>
  <c r="J152" i="28"/>
  <c r="BK165" i="28"/>
  <c r="BK263" i="28"/>
  <c r="BK204" i="28"/>
  <c r="BK296" i="28"/>
  <c r="J210" i="28"/>
  <c r="BK277" i="28"/>
  <c r="BK223" i="28"/>
  <c r="J337" i="28"/>
  <c r="J260" i="28"/>
  <c r="J138" i="28"/>
  <c r="J132" i="29"/>
  <c r="BK127" i="29"/>
  <c r="BK137" i="29"/>
  <c r="J128" i="29"/>
  <c r="BK160" i="30"/>
  <c r="J166" i="30"/>
  <c r="BK204" i="30"/>
  <c r="J148" i="30"/>
  <c r="J178" i="30"/>
  <c r="J196" i="30"/>
  <c r="BK138" i="30"/>
  <c r="BK133" i="30"/>
  <c r="J160" i="31"/>
  <c r="J138" i="31"/>
  <c r="J153" i="31"/>
  <c r="BK167" i="31"/>
  <c r="J170" i="31"/>
  <c r="BK135" i="31"/>
  <c r="J163" i="31"/>
  <c r="BK174" i="32"/>
  <c r="BK150" i="32"/>
  <c r="J136" i="32"/>
  <c r="J142" i="32"/>
  <c r="J151" i="32"/>
  <c r="BK159" i="32"/>
  <c r="J171" i="32"/>
  <c r="BK137" i="32"/>
  <c r="J155" i="32"/>
  <c r="J174" i="32"/>
  <c r="BK133" i="32"/>
  <c r="BK162" i="33"/>
  <c r="BK190" i="33"/>
  <c r="BK193" i="33"/>
  <c r="J240" i="33"/>
  <c r="BK186" i="33"/>
  <c r="J235" i="33"/>
  <c r="BK183" i="33"/>
  <c r="BK206" i="33"/>
  <c r="BK128" i="33"/>
  <c r="J203" i="33"/>
  <c r="J134" i="33"/>
  <c r="J180" i="34"/>
  <c r="BK130" i="34"/>
  <c r="BK180" i="34"/>
  <c r="J207" i="34"/>
  <c r="J188" i="34"/>
  <c r="J197" i="34"/>
  <c r="J212" i="34"/>
  <c r="J127" i="34"/>
  <c r="J145" i="35"/>
  <c r="BK141" i="35"/>
  <c r="BK136" i="35"/>
  <c r="BK141" i="36"/>
  <c r="J142" i="36"/>
  <c r="J128" i="36"/>
  <c r="BK142" i="36"/>
  <c r="J141" i="36"/>
  <c r="J126" i="36"/>
  <c r="BK425" i="2"/>
  <c r="BK417" i="2"/>
  <c r="J357" i="2"/>
  <c r="J139" i="2"/>
  <c r="J330" i="2"/>
  <c r="BK227" i="2"/>
  <c r="BK419" i="2"/>
  <c r="J367" i="2"/>
  <c r="BK321" i="2"/>
  <c r="J233" i="2"/>
  <c r="BK415" i="2"/>
  <c r="J355" i="2"/>
  <c r="J217" i="2"/>
  <c r="J443" i="2"/>
  <c r="BK396" i="2"/>
  <c r="J363" i="2"/>
  <c r="BK282" i="2"/>
  <c r="J439" i="2"/>
  <c r="J385" i="2"/>
  <c r="BK348" i="2"/>
  <c r="J282" i="2"/>
  <c r="AS116" i="1"/>
  <c r="J383" i="2"/>
  <c r="BK312" i="2"/>
  <c r="BK209" i="2"/>
  <c r="BK376" i="2"/>
  <c r="J283" i="2"/>
  <c r="J199" i="2"/>
  <c r="J1865" i="3"/>
  <c r="BK1802" i="3"/>
  <c r="J1685" i="3"/>
  <c r="J1553" i="3"/>
  <c r="J1500" i="3"/>
  <c r="BK1360" i="3"/>
  <c r="J1146" i="3"/>
  <c r="J1102" i="3"/>
  <c r="J941" i="3"/>
  <c r="J857" i="3"/>
  <c r="BK722" i="3"/>
  <c r="BK543" i="3"/>
  <c r="J360" i="3"/>
  <c r="BK158" i="3"/>
  <c r="BK1774" i="3"/>
  <c r="J1676" i="3"/>
  <c r="BK1592" i="3"/>
  <c r="J1422" i="3"/>
  <c r="BK1150" i="3"/>
  <c r="BK935" i="3"/>
  <c r="BK868" i="3"/>
  <c r="J738" i="3"/>
  <c r="J365" i="3"/>
  <c r="BK1788" i="3"/>
  <c r="BK1675" i="3"/>
  <c r="BK1605" i="3"/>
  <c r="BK1521" i="3"/>
  <c r="J1345" i="3"/>
  <c r="J1166" i="3"/>
  <c r="BK1111" i="3"/>
  <c r="J986" i="3"/>
  <c r="J645" i="3"/>
  <c r="J297" i="3"/>
  <c r="BK1816" i="3"/>
  <c r="J1672" i="3"/>
  <c r="J1594" i="3"/>
  <c r="J1397" i="3"/>
  <c r="BK1297" i="3"/>
  <c r="BK943" i="3"/>
  <c r="BK886" i="3"/>
  <c r="J801" i="3"/>
  <c r="J570" i="3"/>
  <c r="J458" i="3"/>
  <c r="J264" i="3"/>
  <c r="BK1829" i="3"/>
  <c r="J1719" i="3"/>
  <c r="BK872" i="4"/>
  <c r="BK837" i="4"/>
  <c r="J726" i="4"/>
  <c r="J319" i="4"/>
  <c r="BK183" i="4"/>
  <c r="BK1971" i="4"/>
  <c r="BK1899" i="4"/>
  <c r="J1842" i="4"/>
  <c r="BK1776" i="4"/>
  <c r="J1683" i="4"/>
  <c r="BK1627" i="4"/>
  <c r="BK1481" i="4"/>
  <c r="J1367" i="4"/>
  <c r="J1238" i="4"/>
  <c r="J967" i="4"/>
  <c r="BK844" i="4"/>
  <c r="J732" i="4"/>
  <c r="J529" i="4"/>
  <c r="BK1768" i="5"/>
  <c r="BK1585" i="5"/>
  <c r="BK1502" i="5"/>
  <c r="BK1270" i="5"/>
  <c r="BK1055" i="5"/>
  <c r="J950" i="5"/>
  <c r="J796" i="5"/>
  <c r="BK632" i="5"/>
  <c r="J355" i="5"/>
  <c r="BK233" i="5"/>
  <c r="BK1790" i="5"/>
  <c r="J1700" i="5"/>
  <c r="BK1538" i="5"/>
  <c r="J1274" i="5"/>
  <c r="BK1102" i="5"/>
  <c r="J982" i="5"/>
  <c r="BK809" i="5"/>
  <c r="J632" i="5"/>
  <c r="BK535" i="5"/>
  <c r="BK293" i="5"/>
  <c r="BK1748" i="5"/>
  <c r="BK1655" i="5"/>
  <c r="BK1611" i="5"/>
  <c r="J1463" i="5"/>
  <c r="BK1117" i="5"/>
  <c r="J942" i="5"/>
  <c r="J841" i="5"/>
  <c r="J579" i="5"/>
  <c r="BK476" i="5"/>
  <c r="BK238" i="5"/>
  <c r="BK1706" i="5"/>
  <c r="J1653" i="5"/>
  <c r="BK1575" i="5"/>
  <c r="J1318" i="5"/>
  <c r="J1102" i="5"/>
  <c r="BK950" i="5"/>
  <c r="J856" i="5"/>
  <c r="J802" i="5"/>
  <c r="J626" i="5"/>
  <c r="BK509" i="5"/>
  <c r="J1790" i="5"/>
  <c r="J1657" i="5"/>
  <c r="BK1603" i="5"/>
  <c r="BK1555" i="5"/>
  <c r="J1482" i="5"/>
  <c r="BK1311" i="5"/>
  <c r="J1084" i="5"/>
  <c r="J847" i="5"/>
  <c r="J621" i="5"/>
  <c r="J273" i="5"/>
  <c r="J1691" i="5"/>
  <c r="J1575" i="5"/>
  <c r="BK1476" i="5"/>
  <c r="J1362" i="5"/>
  <c r="BK1159" i="5"/>
  <c r="J1072" i="5"/>
  <c r="J863" i="5"/>
  <c r="BK779" i="5"/>
  <c r="BK592" i="5"/>
  <c r="J445" i="5"/>
  <c r="J182" i="5"/>
  <c r="J1945" i="5"/>
  <c r="J1884" i="5"/>
  <c r="J1847" i="5"/>
  <c r="J1834" i="5"/>
  <c r="BK1817" i="5"/>
  <c r="J1774" i="5"/>
  <c r="BK1632" i="5"/>
  <c r="J1476" i="5"/>
  <c r="BK1395" i="5"/>
  <c r="BK1110" i="5"/>
  <c r="J968" i="5"/>
  <c r="J848" i="5"/>
  <c r="BK770" i="5"/>
  <c r="J567" i="5"/>
  <c r="BK1660" i="6"/>
  <c r="J1619" i="6"/>
  <c r="J1505" i="6"/>
  <c r="BK1302" i="6"/>
  <c r="J1021" i="6"/>
  <c r="BK873" i="6"/>
  <c r="J794" i="6"/>
  <c r="J766" i="6"/>
  <c r="J741" i="6"/>
  <c r="BK722" i="6"/>
  <c r="BK625" i="6"/>
  <c r="J602" i="6"/>
  <c r="BK559" i="6"/>
  <c r="BK526" i="6"/>
  <c r="BK506" i="6"/>
  <c r="J452" i="6"/>
  <c r="J336" i="6"/>
  <c r="BK278" i="6"/>
  <c r="J184" i="6"/>
  <c r="BK153" i="6"/>
  <c r="J1685" i="6"/>
  <c r="BK1611" i="6"/>
  <c r="BK1577" i="6"/>
  <c r="J1532" i="6"/>
  <c r="J1439" i="6"/>
  <c r="BK1239" i="6"/>
  <c r="J1059" i="6"/>
  <c r="J972" i="6"/>
  <c r="BK907" i="6"/>
  <c r="BK827" i="6"/>
  <c r="BK749" i="6"/>
  <c r="BK543" i="6"/>
  <c r="J299" i="6"/>
  <c r="J1645" i="6"/>
  <c r="J1582" i="6"/>
  <c r="BK1496" i="6"/>
  <c r="BK1385" i="6"/>
  <c r="BK1215" i="6"/>
  <c r="J1050" i="6"/>
  <c r="BK920" i="6"/>
  <c r="J818" i="6"/>
  <c r="BK675" i="6"/>
  <c r="BK303" i="6"/>
  <c r="J1499" i="6"/>
  <c r="BK1401" i="6"/>
  <c r="BK1071" i="6"/>
  <c r="J957" i="6"/>
  <c r="J599" i="6"/>
  <c r="BK331" i="6"/>
  <c r="BK224" i="6"/>
  <c r="BK1594" i="6"/>
  <c r="J1529" i="6"/>
  <c r="BK1406" i="6"/>
  <c r="BK1227" i="6"/>
  <c r="BK947" i="6"/>
  <c r="J820" i="6"/>
  <c r="J703" i="6"/>
  <c r="BK504" i="6"/>
  <c r="BK184" i="6"/>
  <c r="J1605" i="6"/>
  <c r="BK1599" i="6"/>
  <c r="J610" i="6"/>
  <c r="BK282" i="6"/>
  <c r="J1660" i="6"/>
  <c r="BK1512" i="6"/>
  <c r="BK1254" i="6"/>
  <c r="BK990" i="6"/>
  <c r="J865" i="6"/>
  <c r="BK801" i="6"/>
  <c r="BK687" i="6"/>
  <c r="J545" i="6"/>
  <c r="J387" i="6"/>
  <c r="J1955" i="6"/>
  <c r="BK1923" i="6"/>
  <c r="BK218" i="7"/>
  <c r="J141" i="7"/>
  <c r="J236" i="7"/>
  <c r="BK141" i="8"/>
  <c r="BK145" i="8"/>
  <c r="J132" i="8"/>
  <c r="J217" i="8"/>
  <c r="BK156" i="8"/>
  <c r="BK132" i="8"/>
  <c r="J156" i="9"/>
  <c r="BK145" i="9"/>
  <c r="BK185" i="9"/>
  <c r="BK158" i="9"/>
  <c r="J210" i="10"/>
  <c r="BK243" i="10"/>
  <c r="J231" i="10"/>
  <c r="J151" i="10"/>
  <c r="J243" i="10"/>
  <c r="BK243" i="11"/>
  <c r="J200" i="11"/>
  <c r="J269" i="11"/>
  <c r="BK226" i="11"/>
  <c r="J247" i="11"/>
  <c r="BK193" i="11"/>
  <c r="J231" i="11"/>
  <c r="J195" i="11"/>
  <c r="J251" i="11"/>
  <c r="BK208" i="11"/>
  <c r="BK144" i="11"/>
  <c r="BK241" i="11"/>
  <c r="BK147" i="11"/>
  <c r="BK271" i="11"/>
  <c r="BK224" i="11"/>
  <c r="J189" i="11"/>
  <c r="BK272" i="12"/>
  <c r="BK210" i="12"/>
  <c r="BK190" i="12"/>
  <c r="BK290" i="12"/>
  <c r="J235" i="12"/>
  <c r="BK186" i="12"/>
  <c r="BK279" i="12"/>
  <c r="BK235" i="12"/>
  <c r="BK193" i="12"/>
  <c r="BK288" i="12"/>
  <c r="BK254" i="12"/>
  <c r="BK211" i="12"/>
  <c r="BK292" i="12"/>
  <c r="J229" i="12"/>
  <c r="J299" i="12"/>
  <c r="BK247" i="12"/>
  <c r="BK182" i="12"/>
  <c r="J141" i="12"/>
  <c r="J296" i="12"/>
  <c r="BK255" i="12"/>
  <c r="BK138" i="12"/>
  <c r="J186" i="12"/>
  <c r="J220" i="13"/>
  <c r="BK192" i="13"/>
  <c r="BK164" i="13"/>
  <c r="J226" i="13"/>
  <c r="BK185" i="13"/>
  <c r="J138" i="13"/>
  <c r="J200" i="13"/>
  <c r="J158" i="13"/>
  <c r="J135" i="13"/>
  <c r="J201" i="13"/>
  <c r="J162" i="13"/>
  <c r="BK196" i="13"/>
  <c r="J160" i="13"/>
  <c r="J139" i="13"/>
  <c r="BK202" i="13"/>
  <c r="J177" i="13"/>
  <c r="J225" i="13"/>
  <c r="J183" i="13"/>
  <c r="BK135" i="13"/>
  <c r="BK215" i="13"/>
  <c r="J174" i="13"/>
  <c r="BK146" i="13"/>
  <c r="BK165" i="14"/>
  <c r="BK134" i="14"/>
  <c r="BK143" i="14"/>
  <c r="BK184" i="14"/>
  <c r="BK156" i="14"/>
  <c r="J177" i="14"/>
  <c r="BK146" i="14"/>
  <c r="BK186" i="14"/>
  <c r="BK175" i="14"/>
  <c r="J255" i="15"/>
  <c r="J213" i="15"/>
  <c r="J176" i="15"/>
  <c r="BK251" i="15"/>
  <c r="BK221" i="15"/>
  <c r="J195" i="15"/>
  <c r="J161" i="15"/>
  <c r="BK235" i="15"/>
  <c r="BK211" i="15"/>
  <c r="J185" i="15"/>
  <c r="J139" i="15"/>
  <c r="J212" i="15"/>
  <c r="BK184" i="15"/>
  <c r="J152" i="15"/>
  <c r="BK240" i="15"/>
  <c r="J189" i="15"/>
  <c r="J151" i="15"/>
  <c r="J237" i="15"/>
  <c r="BK209" i="15"/>
  <c r="J166" i="15"/>
  <c r="J242" i="15"/>
  <c r="J215" i="15"/>
  <c r="J188" i="15"/>
  <c r="BK157" i="15"/>
  <c r="J256" i="15"/>
  <c r="J234" i="15"/>
  <c r="J199" i="15"/>
  <c r="BK151" i="15"/>
  <c r="BK182" i="16"/>
  <c r="J182" i="16"/>
  <c r="J156" i="16"/>
  <c r="BK189" i="16"/>
  <c r="BK163" i="16"/>
  <c r="J142" i="16"/>
  <c r="BK148" i="16"/>
  <c r="J173" i="16"/>
  <c r="BK150" i="16"/>
  <c r="J184" i="16"/>
  <c r="J157" i="16"/>
  <c r="BK195" i="16"/>
  <c r="BK143" i="16"/>
  <c r="BK178" i="16"/>
  <c r="J142" i="17"/>
  <c r="J143" i="17"/>
  <c r="J151" i="17"/>
  <c r="J152" i="17"/>
  <c r="BK142" i="17"/>
  <c r="J136" i="17"/>
  <c r="BK143" i="17"/>
  <c r="J142" i="18"/>
  <c r="BK133" i="18"/>
  <c r="J145" i="18"/>
  <c r="BK136" i="18"/>
  <c r="J133" i="18"/>
  <c r="J160" i="19"/>
  <c r="BK164" i="19"/>
  <c r="J154" i="19"/>
  <c r="BK138" i="19"/>
  <c r="J172" i="19"/>
  <c r="J168" i="19"/>
  <c r="J138" i="19"/>
  <c r="BK131" i="21"/>
  <c r="BK140" i="24"/>
  <c r="J144" i="24"/>
  <c r="J135" i="24"/>
  <c r="BK128" i="24"/>
  <c r="BK251" i="25"/>
  <c r="J179" i="25"/>
  <c r="J132" i="25"/>
  <c r="BK245" i="25"/>
  <c r="J161" i="25"/>
  <c r="J255" i="25"/>
  <c r="J189" i="25"/>
  <c r="BK134" i="25"/>
  <c r="J247" i="25"/>
  <c r="BK169" i="25"/>
  <c r="J237" i="25"/>
  <c r="BK177" i="25"/>
  <c r="J275" i="25"/>
  <c r="J239" i="25"/>
  <c r="BK167" i="25"/>
  <c r="BK237" i="25"/>
  <c r="J165" i="25"/>
  <c r="J157" i="25"/>
  <c r="J165" i="26"/>
  <c r="BK179" i="26"/>
  <c r="BK131" i="26"/>
  <c r="BK174" i="26"/>
  <c r="J250" i="27"/>
  <c r="BK378" i="27"/>
  <c r="BK352" i="27"/>
  <c r="BK442" i="27"/>
  <c r="J288" i="27"/>
  <c r="J386" i="27"/>
  <c r="BK301" i="28"/>
  <c r="J165" i="28"/>
  <c r="J296" i="28"/>
  <c r="BK198" i="28"/>
  <c r="J320" i="28"/>
  <c r="J194" i="28"/>
  <c r="J212" i="28"/>
  <c r="J309" i="28"/>
  <c r="J231" i="28"/>
  <c r="J160" i="28"/>
  <c r="J311" i="28"/>
  <c r="BK245" i="28"/>
  <c r="J148" i="28"/>
  <c r="J251" i="28"/>
  <c r="BK341" i="28"/>
  <c r="BK309" i="28"/>
  <c r="BK210" i="28"/>
  <c r="J136" i="29"/>
  <c r="J137" i="29"/>
  <c r="BK141" i="29"/>
  <c r="J131" i="29"/>
  <c r="J209" i="30"/>
  <c r="BK172" i="30"/>
  <c r="BK202" i="30"/>
  <c r="J142" i="30"/>
  <c r="J146" i="30"/>
  <c r="J172" i="30"/>
  <c r="BK194" i="30"/>
  <c r="J140" i="30"/>
  <c r="BK150" i="30"/>
  <c r="J148" i="31"/>
  <c r="J131" i="31"/>
  <c r="BK147" i="31"/>
  <c r="BK133" i="31"/>
  <c r="BK145" i="31"/>
  <c r="J147" i="31"/>
  <c r="J173" i="31"/>
  <c r="BK143" i="31"/>
  <c r="J163" i="32"/>
  <c r="J168" i="32"/>
  <c r="J165" i="32"/>
  <c r="J172" i="32"/>
  <c r="J137" i="32"/>
  <c r="J153" i="32"/>
  <c r="BK144" i="32"/>
  <c r="BK127" i="32"/>
  <c r="BK136" i="32"/>
  <c r="BK143" i="32"/>
  <c r="BK200" i="33"/>
  <c r="BK140" i="33"/>
  <c r="BK217" i="33"/>
  <c r="BK196" i="33"/>
  <c r="BK166" i="33"/>
  <c r="BK209" i="33"/>
  <c r="BK242" i="33"/>
  <c r="J193" i="33"/>
  <c r="BK213" i="33"/>
  <c r="BK134" i="33"/>
  <c r="J183" i="33"/>
  <c r="J190" i="34"/>
  <c r="BK207" i="34"/>
  <c r="BK187" i="34"/>
  <c r="J130" i="34"/>
  <c r="BK178" i="34"/>
  <c r="J170" i="34"/>
  <c r="J185" i="34"/>
  <c r="BK133" i="34"/>
  <c r="BK215" i="34"/>
  <c r="J128" i="35"/>
  <c r="BK150" i="35"/>
  <c r="BK131" i="35"/>
  <c r="BK126" i="36"/>
  <c r="BK121" i="36"/>
  <c r="BK119" i="36"/>
  <c r="J121" i="36"/>
  <c r="J129" i="2"/>
  <c r="BK1695" i="3"/>
  <c r="BK1585" i="3"/>
  <c r="J1485" i="3"/>
  <c r="J1245" i="3"/>
  <c r="BK1116" i="3"/>
  <c r="BK996" i="3"/>
  <c r="BK916" i="3"/>
  <c r="BK848" i="3"/>
  <c r="J643" i="3"/>
  <c r="J519" i="3"/>
  <c r="BK335" i="3"/>
  <c r="J197" i="3"/>
  <c r="J1843" i="3"/>
  <c r="J1669" i="3"/>
  <c r="BK1529" i="3"/>
  <c r="BK1245" i="3"/>
  <c r="BK1046" i="3"/>
  <c r="J886" i="3"/>
  <c r="BK830" i="3"/>
  <c r="BK570" i="3"/>
  <c r="J1780" i="3"/>
  <c r="J1673" i="3"/>
  <c r="J1585" i="3"/>
  <c r="BK1490" i="3"/>
  <c r="BK1289" i="3"/>
  <c r="BK1119" i="3"/>
  <c r="J864" i="3"/>
  <c r="BK602" i="3"/>
  <c r="J1858" i="3"/>
  <c r="J1705" i="3"/>
  <c r="J1649" i="3"/>
  <c r="BK1495" i="3"/>
  <c r="BK1389" i="3"/>
  <c r="BK1277" i="3"/>
  <c r="J950" i="3"/>
  <c r="BK867" i="3"/>
  <c r="J660" i="3"/>
  <c r="J536" i="3"/>
  <c r="J285" i="3"/>
  <c r="BK1869" i="3"/>
  <c r="J1782" i="3"/>
  <c r="BK1658" i="3"/>
  <c r="BK1561" i="3"/>
  <c r="BK1508" i="3"/>
  <c r="J1433" i="3"/>
  <c r="BK1271" i="3"/>
  <c r="J1140" i="3"/>
  <c r="BK1056" i="3"/>
  <c r="BK952" i="3"/>
  <c r="J869" i="3"/>
  <c r="J841" i="3"/>
  <c r="BK792" i="3"/>
  <c r="BK665" i="3"/>
  <c r="J582" i="3"/>
  <c r="BK365" i="3"/>
  <c r="J190" i="3"/>
  <c r="BK1819" i="3"/>
  <c r="J1695" i="3"/>
  <c r="J1653" i="3"/>
  <c r="J991" i="3"/>
  <c r="BK817" i="3"/>
  <c r="BK611" i="3"/>
  <c r="BK360" i="3"/>
  <c r="BK285" i="3"/>
  <c r="BK1742" i="3"/>
  <c r="BK1676" i="3"/>
  <c r="J1626" i="3"/>
  <c r="J1514" i="3"/>
  <c r="BK1397" i="3"/>
  <c r="J1249" i="3"/>
  <c r="J1041" i="3"/>
  <c r="J916" i="3"/>
  <c r="BK864" i="3"/>
  <c r="BK795" i="3"/>
  <c r="J655" i="3"/>
  <c r="BK486" i="3"/>
  <c r="BK227" i="3"/>
  <c r="BK2013" i="3"/>
  <c r="J1974" i="3"/>
  <c r="BK1927" i="3"/>
  <c r="J1887" i="3"/>
  <c r="BK1782" i="3"/>
  <c r="BK1689" i="3"/>
  <c r="BK1672" i="3"/>
  <c r="J1622" i="3"/>
  <c r="J1557" i="3"/>
  <c r="J1459" i="3"/>
  <c r="J1285" i="3"/>
  <c r="J1135" i="3"/>
  <c r="BK1044" i="3"/>
  <c r="BK879" i="3"/>
  <c r="J858" i="3"/>
  <c r="BK787" i="3"/>
  <c r="J639" i="3"/>
  <c r="BK352" i="3"/>
  <c r="J227" i="3"/>
  <c r="J1740" i="4"/>
  <c r="BK1638" i="4"/>
  <c r="BK1375" i="4"/>
  <c r="J1234" i="4"/>
  <c r="BK990" i="4"/>
  <c r="J885" i="4"/>
  <c r="BK770" i="4"/>
  <c r="J697" i="4"/>
  <c r="J536" i="4"/>
  <c r="BK476" i="4"/>
  <c r="J240" i="4"/>
  <c r="J1809" i="4"/>
  <c r="BK1665" i="4"/>
  <c r="J1589" i="4"/>
  <c r="BK1509" i="4"/>
  <c r="J1416" i="4"/>
  <c r="J1260" i="4"/>
  <c r="BK1073" i="4"/>
  <c r="J958" i="4"/>
  <c r="BK753" i="4"/>
  <c r="J582" i="4"/>
  <c r="J422" i="4"/>
  <c r="BK278" i="4"/>
  <c r="BK1805" i="4"/>
  <c r="BK1683" i="4"/>
  <c r="J1598" i="4"/>
  <c r="J1497" i="4"/>
  <c r="BK1052" i="4"/>
  <c r="J909" i="4"/>
  <c r="J804" i="4"/>
  <c r="J549" i="4"/>
  <c r="J287" i="4"/>
  <c r="BK1809" i="4"/>
  <c r="BK1730" i="4"/>
  <c r="BK1602" i="4"/>
  <c r="BK1521" i="4"/>
  <c r="BK1423" i="4"/>
  <c r="BK1331" i="4"/>
  <c r="J1078" i="4"/>
  <c r="J842" i="4"/>
  <c r="J782" i="4"/>
  <c r="J561" i="4"/>
  <c r="BK306" i="4"/>
  <c r="BK179" i="4"/>
  <c r="BK1740" i="4"/>
  <c r="J1655" i="4"/>
  <c r="BK1635" i="4"/>
  <c r="J1537" i="4"/>
  <c r="J1448" i="4"/>
  <c r="BK1215" i="4"/>
  <c r="J1042" i="4"/>
  <c r="J919" i="4"/>
  <c r="J776" i="4"/>
  <c r="BK582" i="4"/>
  <c r="J476" i="4"/>
  <c r="J183" i="4"/>
  <c r="BK1577" i="4"/>
  <c r="J1244" i="4"/>
  <c r="BK1057" i="4"/>
  <c r="BK967" i="4"/>
  <c r="J856" i="4"/>
  <c r="BK782" i="4"/>
  <c r="BK621" i="4"/>
  <c r="BK351" i="4"/>
  <c r="BK210" i="4"/>
  <c r="J1692" i="4"/>
  <c r="J1647" i="4"/>
  <c r="BK1574" i="4"/>
  <c r="J1509" i="4"/>
  <c r="J1421" i="4"/>
  <c r="J1312" i="4"/>
  <c r="J1097" i="4"/>
  <c r="BK1019" i="4"/>
  <c r="BK909" i="4"/>
  <c r="J859" i="4"/>
  <c r="BK820" i="4"/>
  <c r="J626" i="4"/>
  <c r="J486" i="4"/>
  <c r="J270" i="4"/>
  <c r="BK1991" i="4"/>
  <c r="BK1933" i="4"/>
  <c r="J1877" i="4"/>
  <c r="J1839" i="4"/>
  <c r="J1721" i="4"/>
  <c r="J1639" i="4"/>
  <c r="J1550" i="4"/>
  <c r="J1331" i="4"/>
  <c r="BK1093" i="4"/>
  <c r="J1019" i="4"/>
  <c r="J872" i="4"/>
  <c r="BK816" i="4"/>
  <c r="BK630" i="4"/>
  <c r="J315" i="4"/>
  <c r="BK1651" i="5"/>
  <c r="BK1534" i="5"/>
  <c r="J1386" i="5"/>
  <c r="BK1094" i="5"/>
  <c r="BK994" i="5"/>
  <c r="BK856" i="5"/>
  <c r="BK732" i="5"/>
  <c r="BK601" i="5"/>
  <c r="BK338" i="5"/>
  <c r="J1698" i="5"/>
  <c r="BK1579" i="5"/>
  <c r="BK1479" i="5"/>
  <c r="BK1328" i="5"/>
  <c r="BK1079" i="5"/>
  <c r="J958" i="5"/>
  <c r="BK802" i="5"/>
  <c r="J732" i="5"/>
  <c r="J535" i="5"/>
  <c r="J313" i="5"/>
  <c r="BK189" i="5"/>
  <c r="J1722" i="5"/>
  <c r="J1647" i="5"/>
  <c r="BK1488" i="5"/>
  <c r="J1262" i="5"/>
  <c r="J1077" i="5"/>
  <c r="J893" i="5"/>
  <c r="BK838" i="5"/>
  <c r="J647" i="5"/>
  <c r="J526" i="5"/>
  <c r="BK178" i="5"/>
  <c r="BK1659" i="5"/>
  <c r="J1530" i="5"/>
  <c r="J1416" i="5"/>
  <c r="BK1070" i="5"/>
  <c r="J909" i="5"/>
  <c r="BK839" i="5"/>
  <c r="J601" i="5"/>
  <c r="BK526" i="5"/>
  <c r="BK298" i="5"/>
  <c r="J1754" i="5"/>
  <c r="BK1673" i="5"/>
  <c r="BK1643" i="5"/>
  <c r="BK1437" i="5"/>
  <c r="BK1274" i="5"/>
  <c r="J1079" i="5"/>
  <c r="BK940" i="5"/>
  <c r="BK844" i="5"/>
  <c r="BK760" i="5"/>
  <c r="BK554" i="5"/>
  <c r="BK201" i="5"/>
  <c r="BK1708" i="5"/>
  <c r="J1643" i="5"/>
  <c r="J1594" i="5"/>
  <c r="J1485" i="5"/>
  <c r="BK1362" i="5"/>
  <c r="J1178" i="5"/>
  <c r="J917" i="5"/>
  <c r="J809" i="5"/>
  <c r="J533" i="5"/>
  <c r="J238" i="5"/>
  <c r="BK153" i="5"/>
  <c r="BK1646" i="5"/>
  <c r="J1542" i="5"/>
  <c r="J1470" i="5"/>
  <c r="J1401" i="5"/>
  <c r="BK1266" i="5"/>
  <c r="BK1091" i="5"/>
  <c r="J973" i="5"/>
  <c r="BK841" i="5"/>
  <c r="BK697" i="5"/>
  <c r="J528" i="5"/>
  <c r="BK255" i="5"/>
  <c r="J1998" i="5"/>
  <c r="J1940" i="5"/>
  <c r="J1901" i="5"/>
  <c r="BK1850" i="5"/>
  <c r="BK1832" i="5"/>
  <c r="J1813" i="5"/>
  <c r="J1706" i="5"/>
  <c r="J1626" i="5"/>
  <c r="BK1498" i="5"/>
  <c r="BK1401" i="5"/>
  <c r="BK1244" i="5"/>
  <c r="J1023" i="5"/>
  <c r="BK893" i="5"/>
  <c r="J838" i="5"/>
  <c r="J637" i="5"/>
  <c r="J349" i="5"/>
  <c r="J1651" i="6"/>
  <c r="J1575" i="6"/>
  <c r="J1468" i="6"/>
  <c r="J1243" i="6"/>
  <c r="J981" i="6"/>
  <c r="J891" i="6"/>
  <c r="BK816" i="6"/>
  <c r="BK219" i="6"/>
  <c r="BK1613" i="6"/>
  <c r="J1594" i="6"/>
  <c r="J1549" i="6"/>
  <c r="BK1445" i="6"/>
  <c r="J1385" i="6"/>
  <c r="J1215" i="6"/>
  <c r="BK1043" i="6"/>
  <c r="BK938" i="6"/>
  <c r="J873" i="6"/>
  <c r="J801" i="6"/>
  <c r="J634" i="6"/>
  <c r="BK550" i="6"/>
  <c r="BK336" i="6"/>
  <c r="BK1724" i="6"/>
  <c r="BK1603" i="6"/>
  <c r="BK1529" i="6"/>
  <c r="BK1442" i="6"/>
  <c r="J1231" i="6"/>
  <c r="BK1057" i="6"/>
  <c r="BK981" i="6"/>
  <c r="J871" i="6"/>
  <c r="J812" i="6"/>
  <c r="J229" i="6"/>
  <c r="BK173" i="6"/>
  <c r="J1696" i="6"/>
  <c r="J1675" i="6"/>
  <c r="J1667" i="6"/>
  <c r="BK1651" i="6"/>
  <c r="BK1645" i="6"/>
  <c r="BK1615" i="6"/>
  <c r="BK1609" i="6"/>
  <c r="J1596" i="6"/>
  <c r="BK1595" i="6"/>
  <c r="J1590" i="6"/>
  <c r="BK1575" i="6"/>
  <c r="J1544" i="6"/>
  <c r="J1521" i="6"/>
  <c r="J1437" i="6"/>
  <c r="J1239" i="6"/>
  <c r="BK1059" i="6"/>
  <c r="BK886" i="6"/>
  <c r="BK579" i="6"/>
  <c r="J427" i="6"/>
  <c r="BK251" i="6"/>
  <c r="BK1597" i="6"/>
  <c r="J1488" i="6"/>
  <c r="J1432" i="6"/>
  <c r="J1297" i="6"/>
  <c r="BK961" i="6"/>
  <c r="J889" i="6"/>
  <c r="J771" i="6"/>
  <c r="J654" i="6"/>
  <c r="BK324" i="6"/>
  <c r="J196" i="6"/>
  <c r="BK1693" i="6"/>
  <c r="BK771" i="6"/>
  <c r="J708" i="6"/>
  <c r="J513" i="6"/>
  <c r="BK238" i="6"/>
  <c r="BK1643" i="6"/>
  <c r="BK1452" i="6"/>
  <c r="J1292" i="6"/>
  <c r="BK1086" i="6"/>
  <c r="BK891" i="6"/>
  <c r="J816" i="6"/>
  <c r="J670" i="6"/>
  <c r="J550" i="6"/>
  <c r="J278" i="6"/>
  <c r="BK1954" i="6"/>
  <c r="BK1886" i="6"/>
  <c r="J1854" i="6"/>
  <c r="BK1816" i="6"/>
  <c r="J1795" i="6"/>
  <c r="J1780" i="6"/>
  <c r="BK1765" i="6"/>
  <c r="BK1741" i="6"/>
  <c r="J1724" i="6"/>
  <c r="J1607" i="6"/>
  <c r="BK1549" i="6"/>
  <c r="BK1484" i="6"/>
  <c r="J1370" i="6"/>
  <c r="J1254" i="6"/>
  <c r="BK1019" i="6"/>
  <c r="J886" i="6"/>
  <c r="BK821" i="6"/>
  <c r="BK794" i="6"/>
  <c r="BK634" i="6"/>
  <c r="J250" i="6"/>
  <c r="J190" i="7"/>
  <c r="J179" i="7"/>
  <c r="J196" i="7"/>
  <c r="J218" i="7"/>
  <c r="J224" i="7"/>
  <c r="J171" i="8"/>
  <c r="BK217" i="8"/>
  <c r="J226" i="8"/>
  <c r="BK137" i="8"/>
  <c r="J229" i="8"/>
  <c r="BK226" i="8"/>
  <c r="J151" i="8"/>
  <c r="J224" i="9"/>
  <c r="J172" i="9"/>
  <c r="J222" i="9"/>
  <c r="BK132" i="9"/>
  <c r="J243" i="9"/>
  <c r="BK224" i="10"/>
  <c r="BK222" i="10"/>
  <c r="J224" i="10"/>
  <c r="J132" i="10"/>
  <c r="J222" i="10"/>
  <c r="J249" i="11"/>
  <c r="BK175" i="11"/>
  <c r="J245" i="11"/>
  <c r="J219" i="11"/>
  <c r="J243" i="11"/>
  <c r="BK189" i="11"/>
  <c r="BK264" i="11"/>
  <c r="J203" i="11"/>
  <c r="BK269" i="11"/>
  <c r="BK237" i="11"/>
  <c r="BK204" i="11"/>
  <c r="BK135" i="11"/>
  <c r="J236" i="11"/>
  <c r="BK138" i="11"/>
  <c r="J254" i="11"/>
  <c r="J226" i="11"/>
  <c r="J197" i="11"/>
  <c r="J294" i="12"/>
  <c r="J223" i="12"/>
  <c r="BK155" i="12"/>
  <c r="J270" i="12"/>
  <c r="BK243" i="12"/>
  <c r="J207" i="12"/>
  <c r="J278" i="12"/>
  <c r="BK220" i="12"/>
  <c r="J162" i="12"/>
  <c r="J247" i="12"/>
  <c r="BK197" i="12"/>
  <c r="BK269" i="12"/>
  <c r="BK215" i="12"/>
  <c r="J173" i="12"/>
  <c r="BK309" i="12"/>
  <c r="BK265" i="12"/>
  <c r="BK227" i="12"/>
  <c r="J196" i="12"/>
  <c r="J249" i="12"/>
  <c r="BK204" i="13"/>
  <c r="J179" i="13"/>
  <c r="J155" i="13"/>
  <c r="J215" i="13"/>
  <c r="BK190" i="13"/>
  <c r="BK171" i="13"/>
  <c r="J134" i="13"/>
  <c r="J219" i="13"/>
  <c r="BK178" i="13"/>
  <c r="BK154" i="13"/>
  <c r="J131" i="13"/>
  <c r="J208" i="13"/>
  <c r="J184" i="13"/>
  <c r="J214" i="13"/>
  <c r="J172" i="13"/>
  <c r="J150" i="13"/>
  <c r="J221" i="13"/>
  <c r="BK191" i="13"/>
  <c r="BK167" i="13"/>
  <c r="J136" i="13"/>
  <c r="J189" i="13"/>
  <c r="J146" i="13"/>
  <c r="BK226" i="13"/>
  <c r="BK172" i="13"/>
  <c r="J145" i="13"/>
  <c r="J146" i="14"/>
  <c r="J167" i="14"/>
  <c r="J171" i="14"/>
  <c r="J179" i="14"/>
  <c r="J139" i="14"/>
  <c r="J159" i="14"/>
  <c r="J197" i="14"/>
  <c r="BK159" i="14"/>
  <c r="BK163" i="14"/>
  <c r="BK249" i="15"/>
  <c r="J207" i="15"/>
  <c r="J167" i="15"/>
  <c r="BK138" i="15"/>
  <c r="J225" i="15"/>
  <c r="J200" i="15"/>
  <c r="BK170" i="15"/>
  <c r="BK253" i="15"/>
  <c r="BK216" i="15"/>
  <c r="J197" i="15"/>
  <c r="BK163" i="15"/>
  <c r="J138" i="15"/>
  <c r="J233" i="15"/>
  <c r="BK200" i="15"/>
  <c r="BK169" i="15"/>
  <c r="J141" i="15"/>
  <c r="BK231" i="15"/>
  <c r="J201" i="15"/>
  <c r="BK150" i="15"/>
  <c r="J222" i="15"/>
  <c r="J184" i="15"/>
  <c r="BK159" i="15"/>
  <c r="BK241" i="15"/>
  <c r="J192" i="15"/>
  <c r="J159" i="15"/>
  <c r="BK259" i="15"/>
  <c r="J247" i="15"/>
  <c r="BK223" i="15"/>
  <c r="BK167" i="15"/>
  <c r="BK194" i="16"/>
  <c r="BK145" i="16"/>
  <c r="J164" i="16"/>
  <c r="BK142" i="16"/>
  <c r="BK183" i="16"/>
  <c r="J167" i="16"/>
  <c r="J145" i="16"/>
  <c r="J177" i="16"/>
  <c r="BK184" i="16"/>
  <c r="BK152" i="16"/>
  <c r="J192" i="16"/>
  <c r="BK167" i="16"/>
  <c r="J153" i="16"/>
  <c r="J195" i="16"/>
  <c r="BK153" i="16"/>
  <c r="J172" i="16"/>
  <c r="J135" i="16"/>
  <c r="BK156" i="17"/>
  <c r="BK133" i="17"/>
  <c r="J137" i="17"/>
  <c r="BK144" i="17"/>
  <c r="BK153" i="17"/>
  <c r="J145" i="17"/>
  <c r="BK147" i="17"/>
  <c r="J157" i="17"/>
  <c r="J133" i="17"/>
  <c r="BK137" i="18"/>
  <c r="BK131" i="18"/>
  <c r="BK147" i="18"/>
  <c r="J147" i="18"/>
  <c r="J139" i="18"/>
  <c r="BK168" i="19"/>
  <c r="J148" i="19"/>
  <c r="BK133" i="21"/>
  <c r="J133" i="21"/>
  <c r="BK133" i="24"/>
  <c r="BK127" i="24"/>
  <c r="J130" i="24"/>
  <c r="BK138" i="24"/>
  <c r="J261" i="25"/>
  <c r="BK209" i="25"/>
  <c r="BK155" i="25"/>
  <c r="J266" i="25"/>
  <c r="BK211" i="25"/>
  <c r="BK144" i="25"/>
  <c r="J251" i="25"/>
  <c r="J221" i="25"/>
  <c r="J169" i="25"/>
  <c r="BK142" i="25"/>
  <c r="J268" i="25"/>
  <c r="BK187" i="25"/>
  <c r="J235" i="25"/>
  <c r="J183" i="25"/>
  <c r="BK268" i="25"/>
  <c r="J229" i="25"/>
  <c r="BK181" i="25"/>
  <c r="J241" i="25"/>
  <c r="J196" i="25"/>
  <c r="J200" i="25"/>
  <c r="BK163" i="25"/>
  <c r="BK136" i="26"/>
  <c r="J223" i="27"/>
  <c r="BK400" i="27"/>
  <c r="BK333" i="27"/>
  <c r="J414" i="27"/>
  <c r="J261" i="27"/>
  <c r="BK255" i="27"/>
  <c r="J336" i="27"/>
  <c r="J223" i="28"/>
  <c r="J323" i="28"/>
  <c r="BK231" i="28"/>
  <c r="BK139" i="28"/>
  <c r="BK215" i="28"/>
  <c r="J288" i="28"/>
  <c r="J316" i="28"/>
  <c r="BK248" i="28"/>
  <c r="J130" i="28"/>
  <c r="J282" i="28"/>
  <c r="J198" i="28"/>
  <c r="J291" i="28"/>
  <c r="BK239" i="28"/>
  <c r="J345" i="28"/>
  <c r="J277" i="28"/>
  <c r="BK148" i="28"/>
  <c r="J127" i="29"/>
  <c r="J141" i="29"/>
  <c r="J139" i="29"/>
  <c r="BK130" i="29"/>
  <c r="J204" i="30"/>
  <c r="BK154" i="30"/>
  <c r="J168" i="30"/>
  <c r="BK208" i="30"/>
  <c r="BK168" i="30"/>
  <c r="BK213" i="30"/>
  <c r="BK211" i="30"/>
  <c r="BK156" i="30"/>
  <c r="J189" i="30"/>
  <c r="J219" i="30"/>
  <c r="J216" i="30"/>
  <c r="J211" i="30"/>
  <c r="BK206" i="30"/>
  <c r="J187" i="30"/>
  <c r="BK162" i="30"/>
  <c r="BK142" i="30"/>
  <c r="BK136" i="30"/>
  <c r="J198" i="30"/>
  <c r="BK182" i="30"/>
  <c r="BK178" i="30"/>
  <c r="J164" i="30"/>
  <c r="BK148" i="30"/>
  <c r="J169" i="31"/>
  <c r="J166" i="31"/>
  <c r="BK151" i="31"/>
  <c r="J128" i="31"/>
  <c r="BK170" i="31"/>
  <c r="J144" i="31"/>
  <c r="BK155" i="31"/>
  <c r="BK137" i="31"/>
  <c r="J145" i="31"/>
  <c r="BK152" i="31"/>
  <c r="J159" i="31"/>
  <c r="J146" i="31"/>
  <c r="BK166" i="31"/>
  <c r="BK168" i="32"/>
  <c r="J140" i="32"/>
  <c r="BK165" i="32"/>
  <c r="BK148" i="32"/>
  <c r="BK146" i="32"/>
  <c r="J161" i="32"/>
  <c r="J173" i="32"/>
  <c r="J145" i="32"/>
  <c r="J129" i="32"/>
  <c r="BK145" i="32"/>
  <c r="J146" i="32"/>
  <c r="BK203" i="33"/>
  <c r="J225" i="33"/>
  <c r="J137" i="33"/>
  <c r="J232" i="33"/>
  <c r="BK137" i="33"/>
  <c r="J200" i="33"/>
  <c r="BK225" i="33"/>
  <c r="BK146" i="33"/>
  <c r="BK219" i="33"/>
  <c r="J209" i="34"/>
  <c r="J174" i="34"/>
  <c r="BK199" i="34"/>
  <c r="BK156" i="34"/>
  <c r="BK163" i="34"/>
  <c r="BK139" i="34"/>
  <c r="J152" i="34"/>
  <c r="BK174" i="34"/>
  <c r="J182" i="34"/>
  <c r="BK148" i="35"/>
  <c r="J150" i="35"/>
  <c r="J148" i="36"/>
  <c r="J119" i="36"/>
  <c r="J122" i="36"/>
  <c r="BK150" i="36"/>
  <c r="BK122" i="36"/>
  <c r="BK434" i="2"/>
  <c r="BK383" i="2"/>
  <c r="J314" i="2"/>
  <c r="BK215" i="2"/>
  <c r="J379" i="2"/>
  <c r="J250" i="2"/>
  <c r="BK380" i="2"/>
  <c r="J344" i="2"/>
  <c r="BK243" i="2"/>
  <c r="J215" i="2"/>
  <c r="J382" i="2"/>
  <c r="BK250" i="2"/>
  <c r="BK137" i="2"/>
  <c r="BK436" i="2"/>
  <c r="J394" i="2"/>
  <c r="J211" i="2"/>
  <c r="BK413" i="2"/>
  <c r="BK344" i="2"/>
  <c r="BK211" i="2"/>
  <c r="AS111" i="1"/>
  <c r="J1658" i="3"/>
  <c r="BK1537" i="3"/>
  <c r="J1445" i="3"/>
  <c r="BK1301" i="3"/>
  <c r="J1144" i="3"/>
  <c r="J1044" i="3"/>
  <c r="J935" i="3"/>
  <c r="J830" i="3"/>
  <c r="BK660" i="3"/>
  <c r="J430" i="3"/>
  <c r="BK237" i="3"/>
  <c r="J1860" i="3"/>
  <c r="J1717" i="3"/>
  <c r="J1605" i="3"/>
  <c r="J1443" i="3"/>
  <c r="BK1249" i="3"/>
  <c r="BK1071" i="3"/>
  <c r="J895" i="3"/>
  <c r="BK859" i="3"/>
  <c r="J669" i="3"/>
  <c r="BK316" i="3"/>
  <c r="J1839" i="3"/>
  <c r="J1727" i="3"/>
  <c r="BK1626" i="3"/>
  <c r="BK1541" i="3"/>
  <c r="J1355" i="3"/>
  <c r="BK1131" i="3"/>
  <c r="BK1013" i="3"/>
  <c r="J790" i="3"/>
  <c r="BK568" i="3"/>
  <c r="BK264" i="3"/>
  <c r="J1788" i="3"/>
  <c r="BK1677" i="3"/>
  <c r="BK1576" i="3"/>
  <c r="BK1450" i="3"/>
  <c r="J1205" i="3"/>
  <c r="BK263" i="3"/>
  <c r="J1751" i="3"/>
  <c r="J1679" i="3"/>
  <c r="J1123" i="3"/>
  <c r="BK973" i="3"/>
  <c r="J871" i="3"/>
  <c r="J710" i="3"/>
  <c r="J893" i="3"/>
  <c r="BK823" i="3"/>
  <c r="J689" i="3"/>
  <c r="J575" i="3"/>
  <c r="BK277" i="3"/>
  <c r="BK2042" i="3"/>
  <c r="J2009" i="3"/>
  <c r="J1933" i="3"/>
  <c r="BK1894" i="3"/>
  <c r="J1876" i="3"/>
  <c r="BK1808" i="3"/>
  <c r="J1687" i="3"/>
  <c r="BK1634" i="3"/>
  <c r="BK1514" i="3"/>
  <c r="J1360" i="3"/>
  <c r="J1273" i="3"/>
  <c r="BK804" i="3"/>
  <c r="J591" i="3"/>
  <c r="J417" i="3"/>
  <c r="J263" i="3"/>
  <c r="BK1813" i="4"/>
  <c r="J1640" i="4"/>
  <c r="J1481" i="4"/>
  <c r="BK1304" i="4"/>
  <c r="J1057" i="4"/>
  <c r="J917" i="4"/>
  <c r="J816" i="4"/>
  <c r="BK676" i="4"/>
  <c r="BK534" i="4"/>
  <c r="BK287" i="4"/>
  <c r="J1831" i="4"/>
  <c r="J1700" i="4"/>
  <c r="J1659" i="4"/>
  <c r="BK1557" i="4"/>
  <c r="J1475" i="4"/>
  <c r="J1321" i="4"/>
  <c r="BK1211" i="4"/>
  <c r="J1059" i="4"/>
  <c r="BK929" i="4"/>
  <c r="J773" i="4"/>
  <c r="BK632" i="4"/>
  <c r="J478" i="4"/>
  <c r="BK292" i="4"/>
  <c r="BK1835" i="4"/>
  <c r="BK1644" i="4"/>
  <c r="BK1618" i="4"/>
  <c r="BK1473" i="4"/>
  <c r="BK1312" i="4"/>
  <c r="BK1085" i="4"/>
  <c r="J950" i="4"/>
  <c r="BK840" i="4"/>
  <c r="BK760" i="4"/>
  <c r="BK573" i="4"/>
  <c r="BK301" i="4"/>
  <c r="J153" i="4"/>
  <c r="J1681" i="4"/>
  <c r="BK1564" i="4"/>
  <c r="BK1475" i="4"/>
  <c r="BK1414" i="4"/>
  <c r="J1314" i="4"/>
  <c r="J1093" i="4"/>
  <c r="J863" i="4"/>
  <c r="BK802" i="4"/>
  <c r="BK652" i="4"/>
  <c r="J347" i="4"/>
  <c r="BK235" i="4"/>
  <c r="J1826" i="4"/>
  <c r="J1667" i="4"/>
  <c r="BK1640" i="4"/>
  <c r="J1580" i="4"/>
  <c r="BK1478" i="4"/>
  <c r="J1434" i="4"/>
  <c r="J1192" i="4"/>
  <c r="BK977" i="4"/>
  <c r="BK865" i="4"/>
  <c r="BK709" i="4"/>
  <c r="BK536" i="4"/>
  <c r="BK319" i="4"/>
  <c r="J1641" i="4"/>
  <c r="J1529" i="4"/>
  <c r="J1215" i="4"/>
  <c r="BK1785" i="4"/>
  <c r="BK1681" i="4"/>
  <c r="J1620" i="4"/>
  <c r="BK1555" i="4"/>
  <c r="BK1493" i="4"/>
  <c r="J1442" i="4"/>
  <c r="J1304" i="4"/>
  <c r="J1035" i="4"/>
  <c r="J972" i="4"/>
  <c r="J841" i="4"/>
  <c r="J802" i="4"/>
  <c r="J656" i="4"/>
  <c r="J573" i="4"/>
  <c r="BK311" i="4"/>
  <c r="J1991" i="4"/>
  <c r="J1933" i="4"/>
  <c r="BK1861" i="4"/>
  <c r="J1795" i="4"/>
  <c r="J1714" i="4"/>
  <c r="BK1624" i="4"/>
  <c r="BK1490" i="4"/>
  <c r="BK1308" i="4"/>
  <c r="J1081" i="4"/>
  <c r="J952" i="4"/>
  <c r="BK859" i="4"/>
  <c r="BK804" i="4"/>
  <c r="BK624" i="4"/>
  <c r="BK153" i="4"/>
  <c r="J1655" i="5"/>
  <c r="BK1506" i="5"/>
  <c r="J1316" i="5"/>
  <c r="BK1032" i="5"/>
  <c r="BK906" i="5"/>
  <c r="J753" i="5"/>
  <c r="BK159" i="5"/>
  <c r="J1538" i="5"/>
  <c r="J1409" i="5"/>
  <c r="BK1139" i="5"/>
  <c r="BK1023" i="5"/>
  <c r="BK911" i="5"/>
  <c r="J779" i="5"/>
  <c r="J581" i="5"/>
  <c r="BK317" i="5"/>
  <c r="BK219" i="5"/>
  <c r="BK1698" i="5"/>
  <c r="J1522" i="5"/>
  <c r="J1418" i="5"/>
  <c r="BK1119" i="5"/>
  <c r="J1021" i="5"/>
  <c r="BK863" i="5"/>
  <c r="BK786" i="5"/>
  <c r="BK624" i="5"/>
  <c r="BK528" i="5"/>
  <c r="J266" i="5"/>
  <c r="J1630" i="5"/>
  <c r="BK1485" i="5"/>
  <c r="J1323" i="5"/>
  <c r="BK1114" i="5"/>
  <c r="BK917" i="5"/>
  <c r="BK827" i="5"/>
  <c r="BK637" i="5"/>
  <c r="BK321" i="5"/>
  <c r="J284" i="5"/>
  <c r="BK1736" i="5"/>
  <c r="J1652" i="5"/>
  <c r="J1582" i="5"/>
  <c r="J1411" i="5"/>
  <c r="BK1240" i="5"/>
  <c r="BK990" i="5"/>
  <c r="BK919" i="5"/>
  <c r="BK796" i="5"/>
  <c r="J565" i="5"/>
  <c r="BK326" i="5"/>
  <c r="BK1776" i="5"/>
  <c r="J1661" i="5"/>
  <c r="BK1571" i="5"/>
  <c r="BK1491" i="5"/>
  <c r="BK1411" i="5"/>
  <c r="J1258" i="5"/>
  <c r="BK973" i="5"/>
  <c r="BK804" i="5"/>
  <c r="BK572" i="5"/>
  <c r="J279" i="5"/>
  <c r="BK1745" i="5"/>
  <c r="BK1594" i="5"/>
  <c r="J1502" i="5"/>
  <c r="J1395" i="5"/>
  <c r="J1222" i="5"/>
  <c r="J1055" i="5"/>
  <c r="J927" i="5"/>
  <c r="J760" i="5"/>
  <c r="J656" i="5"/>
  <c r="J485" i="5"/>
  <c r="BK242" i="5"/>
  <c r="BK1998" i="5"/>
  <c r="BK1907" i="5"/>
  <c r="J1868" i="5"/>
  <c r="J1843" i="5"/>
  <c r="BK1821" i="5"/>
  <c r="J1803" i="5"/>
  <c r="J1671" i="5"/>
  <c r="J1555" i="5"/>
  <c r="BK1463" i="5"/>
  <c r="BK1318" i="5"/>
  <c r="BK1077" i="5"/>
  <c r="BK934" i="5"/>
  <c r="BK790" i="5"/>
  <c r="J652" i="5"/>
  <c r="BK223" i="5"/>
  <c r="BK1626" i="6"/>
  <c r="J1484" i="6"/>
  <c r="BK1331" i="6"/>
  <c r="BK1028" i="6"/>
  <c r="BK914" i="6"/>
  <c r="J822" i="6"/>
  <c r="J1364" i="6"/>
  <c r="J970" i="6"/>
  <c r="J884" i="6"/>
  <c r="J810" i="6"/>
  <c r="BK630" i="6"/>
  <c r="BK487" i="6"/>
  <c r="J224" i="6"/>
  <c r="BK1653" i="6"/>
  <c r="J1599" i="6"/>
  <c r="J1525" i="6"/>
  <c r="BK1448" i="6"/>
  <c r="BK1378" i="6"/>
  <c r="J1147" i="6"/>
  <c r="J1038" i="6"/>
  <c r="J914" i="6"/>
  <c r="J814" i="6"/>
  <c r="BK729" i="6"/>
  <c r="BK424" i="6"/>
  <c r="J251" i="6"/>
  <c r="BK1243" i="6"/>
  <c r="J1086" i="6"/>
  <c r="J988" i="6"/>
  <c r="BK610" i="6"/>
  <c r="BK513" i="6"/>
  <c r="BK287" i="6"/>
  <c r="J1635" i="6"/>
  <c r="J1561" i="6"/>
  <c r="J1452" i="6"/>
  <c r="J1398" i="6"/>
  <c r="BK1108" i="6"/>
  <c r="J912" i="6"/>
  <c r="BK755" i="6"/>
  <c r="BK681" i="6"/>
  <c r="J353" i="6"/>
  <c r="J1710" i="6"/>
  <c r="BK783" i="6"/>
  <c r="J722" i="6"/>
  <c r="J559" i="6"/>
  <c r="J324" i="6"/>
  <c r="BK177" i="6"/>
  <c r="BK1617" i="6"/>
  <c r="BK1505" i="6"/>
  <c r="BK1343" i="6"/>
  <c r="J1007" i="6"/>
  <c r="J852" i="6"/>
  <c r="J762" i="6"/>
  <c r="J630" i="6"/>
  <c r="J504" i="6"/>
  <c r="J219" i="6"/>
  <c r="BK1927" i="6"/>
  <c r="J1891" i="6"/>
  <c r="BK1832" i="6"/>
  <c r="BK1798" i="6"/>
  <c r="BK1782" i="6"/>
  <c r="J1769" i="6"/>
  <c r="J1741" i="6"/>
  <c r="J1730" i="6"/>
  <c r="BK1667" i="6"/>
  <c r="BK1567" i="6"/>
  <c r="J1503" i="6"/>
  <c r="J1392" i="6"/>
  <c r="J1235" i="6"/>
  <c r="BK985" i="6"/>
  <c r="BK845" i="6"/>
  <c r="BK811" i="6"/>
  <c r="BK736" i="6"/>
  <c r="J331" i="6"/>
  <c r="J215" i="7"/>
  <c r="BK196" i="7"/>
  <c r="BK141" i="7"/>
  <c r="J145" i="7"/>
  <c r="J137" i="7"/>
  <c r="J151" i="7"/>
  <c r="BK147" i="8"/>
  <c r="J163" i="8"/>
  <c r="BK171" i="8"/>
  <c r="J147" i="8"/>
  <c r="BK229" i="8"/>
  <c r="J137" i="8"/>
  <c r="J234" i="9"/>
  <c r="BK234" i="9"/>
  <c r="BK225" i="9"/>
  <c r="J137" i="9"/>
  <c r="J210" i="9"/>
  <c r="J225" i="10"/>
  <c r="BK234" i="10"/>
  <c r="BK158" i="10"/>
  <c r="BK137" i="10"/>
  <c r="J158" i="10"/>
  <c r="J256" i="11"/>
  <c r="BK221" i="11"/>
  <c r="J270" i="11"/>
  <c r="BK233" i="11"/>
  <c r="J212" i="11"/>
  <c r="BK216" i="11"/>
  <c r="BK191" i="11"/>
  <c r="BK239" i="11"/>
  <c r="J198" i="11"/>
  <c r="BK258" i="11"/>
  <c r="J223" i="11"/>
  <c r="J199" i="11"/>
  <c r="J264" i="11"/>
  <c r="BK181" i="11"/>
  <c r="J132" i="11"/>
  <c r="J260" i="11"/>
  <c r="J235" i="11"/>
  <c r="BK199" i="11"/>
  <c r="BK157" i="11"/>
  <c r="J257" i="12"/>
  <c r="J209" i="12"/>
  <c r="J182" i="12"/>
  <c r="BK268" i="12"/>
  <c r="BK219" i="12"/>
  <c r="BK151" i="12"/>
  <c r="BK259" i="12"/>
  <c r="BK162" i="12"/>
  <c r="BK276" i="12"/>
  <c r="BK229" i="12"/>
  <c r="J179" i="12"/>
  <c r="J284" i="12"/>
  <c r="J210" i="12"/>
  <c r="J279" i="12"/>
  <c r="J211" i="12"/>
  <c r="J151" i="12"/>
  <c r="J305" i="12"/>
  <c r="BK261" i="12"/>
  <c r="J218" i="12"/>
  <c r="J300" i="12"/>
  <c r="J227" i="12"/>
  <c r="BK229" i="13"/>
  <c r="J194" i="13"/>
  <c r="J169" i="13"/>
  <c r="BK221" i="13"/>
  <c r="J202" i="13"/>
  <c r="BK169" i="13"/>
  <c r="J133" i="13"/>
  <c r="BK194" i="13"/>
  <c r="J165" i="13"/>
  <c r="BK140" i="13"/>
  <c r="J210" i="13"/>
  <c r="BK182" i="13"/>
  <c r="J217" i="13"/>
  <c r="J178" i="13"/>
  <c r="J159" i="13"/>
  <c r="J229" i="13"/>
  <c r="J203" i="13"/>
  <c r="BK170" i="13"/>
  <c r="BK138" i="13"/>
  <c r="BK193" i="13"/>
  <c r="J170" i="13"/>
  <c r="J231" i="13"/>
  <c r="BK181" i="13"/>
  <c r="J167" i="13"/>
  <c r="J137" i="13"/>
  <c r="BK150" i="14"/>
  <c r="J186" i="14"/>
  <c r="J137" i="14"/>
  <c r="BK173" i="14"/>
  <c r="J134" i="14"/>
  <c r="J169" i="14"/>
  <c r="BK194" i="14"/>
  <c r="J180" i="14"/>
  <c r="BK155" i="14"/>
  <c r="BK245" i="15"/>
  <c r="BK206" i="15"/>
  <c r="BK153" i="15"/>
  <c r="BK257" i="15"/>
  <c r="BK232" i="15"/>
  <c r="BK196" i="15"/>
  <c r="BK164" i="15"/>
  <c r="J240" i="15"/>
  <c r="J214" i="15"/>
  <c r="BK188" i="15"/>
  <c r="J254" i="15"/>
  <c r="J223" i="15"/>
  <c r="J196" i="15"/>
  <c r="J177" i="15"/>
  <c r="J142" i="15"/>
  <c r="J245" i="15"/>
  <c r="BK214" i="15"/>
  <c r="J174" i="15"/>
  <c r="BK255" i="15"/>
  <c r="J227" i="15"/>
  <c r="BK176" i="15"/>
  <c r="BK154" i="15"/>
  <c r="BK222" i="15"/>
  <c r="J198" i="15"/>
  <c r="BK168" i="15"/>
  <c r="BK145" i="15"/>
  <c r="J252" i="15"/>
  <c r="J230" i="15"/>
  <c r="J172" i="15"/>
  <c r="J140" i="15"/>
  <c r="BK161" i="16"/>
  <c r="J168" i="16"/>
  <c r="J138" i="16"/>
  <c r="BK180" i="16"/>
  <c r="BK151" i="16"/>
  <c r="J183" i="16"/>
  <c r="BK193" i="16"/>
  <c r="J161" i="16"/>
  <c r="BK141" i="16"/>
  <c r="BK171" i="16"/>
  <c r="BK156" i="16"/>
  <c r="J149" i="16"/>
  <c r="BK175" i="16"/>
  <c r="J140" i="16"/>
  <c r="BK179" i="16"/>
  <c r="J144" i="16"/>
  <c r="J158" i="17"/>
  <c r="BK138" i="17"/>
  <c r="J138" i="17"/>
  <c r="J153" i="17"/>
  <c r="J162" i="17"/>
  <c r="J166" i="17"/>
  <c r="BK164" i="17"/>
  <c r="J139" i="17"/>
  <c r="J154" i="17"/>
  <c r="BK143" i="18"/>
  <c r="J131" i="18"/>
  <c r="BK150" i="18"/>
  <c r="BK138" i="18"/>
  <c r="J137" i="18"/>
  <c r="BK158" i="19"/>
  <c r="BK154" i="19"/>
  <c r="J162" i="19"/>
  <c r="BK152" i="19"/>
  <c r="BK134" i="19"/>
  <c r="BK150" i="19"/>
  <c r="J146" i="19"/>
  <c r="BK130" i="19"/>
  <c r="BK135" i="21"/>
  <c r="BK129" i="24"/>
  <c r="J146" i="24"/>
  <c r="BK146" i="24"/>
  <c r="J140" i="24"/>
  <c r="J271" i="25"/>
  <c r="J215" i="25"/>
  <c r="J163" i="25"/>
  <c r="BK275" i="25"/>
  <c r="BK217" i="25"/>
  <c r="J134" i="25"/>
  <c r="BK225" i="25"/>
  <c r="J181" i="25"/>
  <c r="BK287" i="25"/>
  <c r="J223" i="25"/>
  <c r="BK159" i="25"/>
  <c r="J233" i="25"/>
  <c r="J175" i="25"/>
  <c r="BK277" i="25"/>
  <c r="BK231" i="25"/>
  <c r="J187" i="25"/>
  <c r="J213" i="25"/>
  <c r="J217" i="25"/>
  <c r="J185" i="25"/>
  <c r="J166" i="26"/>
  <c r="BK149" i="26"/>
  <c r="J157" i="26"/>
  <c r="BK282" i="27"/>
  <c r="BK447" i="27"/>
  <c r="BK223" i="27"/>
  <c r="BK250" i="27"/>
  <c r="J333" i="27"/>
  <c r="J447" i="27"/>
  <c r="BK356" i="27"/>
  <c r="J324" i="28"/>
  <c r="BK186" i="28"/>
  <c r="J265" i="28"/>
  <c r="BK194" i="28"/>
  <c r="J301" i="28"/>
  <c r="J221" i="28"/>
  <c r="BK138" i="28"/>
  <c r="BK326" i="28"/>
  <c r="BK282" i="28"/>
  <c r="J239" i="28"/>
  <c r="J144" i="28"/>
  <c r="J254" i="28"/>
  <c r="BK169" i="28"/>
  <c r="BK295" i="28"/>
  <c r="J139" i="28"/>
  <c r="BK324" i="28"/>
  <c r="J295" i="28"/>
  <c r="J227" i="28"/>
  <c r="BK142" i="29"/>
  <c r="J140" i="29"/>
  <c r="BK129" i="29"/>
  <c r="BK140" i="29"/>
  <c r="BK131" i="29"/>
  <c r="BK174" i="30"/>
  <c r="J200" i="30"/>
  <c r="J162" i="30"/>
  <c r="J194" i="30"/>
  <c r="BK209" i="30"/>
  <c r="J133" i="30"/>
  <c r="J150" i="30"/>
  <c r="BK222" i="30"/>
  <c r="J214" i="30"/>
  <c r="J208" i="30"/>
  <c r="BK191" i="30"/>
  <c r="J182" i="30"/>
  <c r="BK144" i="30"/>
  <c r="J138" i="30"/>
  <c r="BK219" i="30"/>
  <c r="BK192" i="30"/>
  <c r="BK180" i="30"/>
  <c r="J176" i="30"/>
  <c r="BK158" i="30"/>
  <c r="BK132" i="30"/>
  <c r="BK168" i="31"/>
  <c r="J155" i="31"/>
  <c r="J149" i="31"/>
  <c r="BK172" i="31"/>
  <c r="BK169" i="31"/>
  <c r="BK128" i="31"/>
  <c r="J143" i="31"/>
  <c r="J168" i="31"/>
  <c r="J139" i="31"/>
  <c r="J140" i="31"/>
  <c r="BK148" i="31"/>
  <c r="J157" i="31"/>
  <c r="BK174" i="31"/>
  <c r="BK153" i="31"/>
  <c r="BK170" i="32"/>
  <c r="BK139" i="32"/>
  <c r="BK142" i="32"/>
  <c r="J135" i="32"/>
  <c r="J148" i="32"/>
  <c r="BK164" i="32"/>
  <c r="BK149" i="32"/>
  <c r="BK153" i="32"/>
  <c r="J131" i="32"/>
  <c r="BK154" i="32"/>
  <c r="J164" i="32"/>
  <c r="BK138" i="32"/>
  <c r="J196" i="33"/>
  <c r="BK232" i="33"/>
  <c r="BK143" i="33"/>
  <c r="J140" i="33"/>
  <c r="BK237" i="33"/>
  <c r="J152" i="33"/>
  <c r="BK222" i="33"/>
  <c r="J128" i="33"/>
  <c r="J166" i="33"/>
  <c r="J222" i="33"/>
  <c r="J149" i="33"/>
  <c r="J187" i="34"/>
  <c r="J202" i="34"/>
  <c r="BK182" i="34"/>
  <c r="BK194" i="34"/>
  <c r="BK184" i="34"/>
  <c r="J192" i="34"/>
  <c r="BK192" i="34"/>
  <c r="J215" i="34"/>
  <c r="BK145" i="35"/>
  <c r="J136" i="35"/>
  <c r="J152" i="36"/>
  <c r="BK123" i="36"/>
  <c r="BK132" i="36"/>
  <c r="J140" i="36"/>
  <c r="BK137" i="36"/>
  <c r="BK128" i="36"/>
  <c r="J428" i="2"/>
  <c r="BK371" i="2"/>
  <c r="J240" i="2"/>
  <c r="BK339" i="2"/>
  <c r="BK272" i="2"/>
  <c r="AS97" i="1"/>
  <c r="J223" i="2"/>
  <c r="J396" i="2"/>
  <c r="BK253" i="2"/>
  <c r="BK168" i="2"/>
  <c r="BK441" i="2"/>
  <c r="J397" i="2"/>
  <c r="BK357" i="2"/>
  <c r="BK133" i="2"/>
  <c r="J415" i="2"/>
  <c r="J371" i="2"/>
  <c r="BK309" i="2"/>
  <c r="J213" i="2"/>
  <c r="BK443" i="2"/>
  <c r="J436" i="2"/>
  <c r="BK421" i="2"/>
  <c r="J361" i="2"/>
  <c r="BK310" i="2"/>
  <c r="BK199" i="2"/>
  <c r="BK397" i="2"/>
  <c r="J324" i="2"/>
  <c r="J221" i="2"/>
  <c r="AS122" i="1"/>
  <c r="BK1681" i="3"/>
  <c r="J1576" i="3"/>
  <c r="J1517" i="3"/>
  <c r="J1401" i="3"/>
  <c r="BK1205" i="3"/>
  <c r="J1104" i="3"/>
  <c r="J975" i="3"/>
  <c r="J879" i="3"/>
  <c r="BK808" i="3"/>
  <c r="J577" i="3"/>
  <c r="BK484" i="3"/>
  <c r="BK247" i="3"/>
  <c r="J1873" i="3"/>
  <c r="BK1725" i="3"/>
  <c r="J1634" i="3"/>
  <c r="BK1553" i="3"/>
  <c r="BK1433" i="3"/>
  <c r="J1186" i="3"/>
  <c r="BK975" i="3"/>
  <c r="J867" i="3"/>
  <c r="BK758" i="3"/>
  <c r="J339" i="3"/>
  <c r="J1794" i="3"/>
  <c r="BK1679" i="3"/>
  <c r="J1617" i="3"/>
  <c r="BK1502" i="3"/>
  <c r="BK1336" i="3"/>
  <c r="BK1153" i="3"/>
  <c r="J1116" i="3"/>
  <c r="J929" i="3"/>
  <c r="BK689" i="3"/>
  <c r="J515" i="3"/>
  <c r="J217" i="3"/>
  <c r="BK1780" i="3"/>
  <c r="J1671" i="3"/>
  <c r="BK1557" i="3"/>
  <c r="J1409" i="3"/>
  <c r="BK1324" i="3"/>
  <c r="BK981" i="3"/>
  <c r="J908" i="3"/>
  <c r="J853" i="3"/>
  <c r="BK655" i="3"/>
  <c r="BK430" i="3"/>
  <c r="J237" i="3"/>
  <c r="J1808" i="3"/>
  <c r="BK1717" i="3"/>
  <c r="J1645" i="3"/>
  <c r="BK1549" i="3"/>
  <c r="BK1500" i="3"/>
  <c r="BK1456" i="3"/>
  <c r="BK1355" i="3"/>
  <c r="J1297" i="3"/>
  <c r="J1131" i="3"/>
  <c r="BK1080" i="3"/>
  <c r="BK965" i="3"/>
  <c r="BK927" i="3"/>
  <c r="BK853" i="3"/>
  <c r="J825" i="3"/>
  <c r="J722" i="3"/>
  <c r="J602" i="3"/>
  <c r="BK577" i="3"/>
  <c r="BK301" i="3"/>
  <c r="BK1858" i="3"/>
  <c r="J1802" i="3"/>
  <c r="J1693" i="3"/>
  <c r="BK1104" i="3"/>
  <c r="BK1005" i="3"/>
  <c r="BK908" i="3"/>
  <c r="BK727" i="3"/>
  <c r="J589" i="3"/>
  <c r="J1674" i="3"/>
  <c r="J1598" i="3"/>
  <c r="J1545" i="3"/>
  <c r="BK1464" i="3"/>
  <c r="J1338" i="3"/>
  <c r="J1227" i="3"/>
  <c r="J1017" i="3"/>
  <c r="J865" i="3"/>
  <c r="J743" i="3"/>
  <c r="BK643" i="3"/>
  <c r="BK495" i="3"/>
  <c r="BK232" i="3"/>
  <c r="J2028" i="3"/>
  <c r="BK1933" i="3"/>
  <c r="BK1910" i="3"/>
  <c r="J1869" i="3"/>
  <c r="BK1713" i="3"/>
  <c r="BK1674" i="3"/>
  <c r="J1608" i="3"/>
  <c r="J1502" i="3"/>
  <c r="BK1345" i="3"/>
  <c r="J1150" i="3"/>
  <c r="J1119" i="3"/>
  <c r="BK963" i="3"/>
  <c r="BK869" i="3"/>
  <c r="BK825" i="3"/>
  <c r="BK743" i="3"/>
  <c r="J637" i="3"/>
  <c r="J484" i="3"/>
  <c r="J271" i="3"/>
  <c r="J1824" i="4"/>
  <c r="BK1661" i="4"/>
  <c r="J1437" i="4"/>
  <c r="J1211" i="4"/>
  <c r="J1052" i="4"/>
  <c r="J934" i="4"/>
  <c r="J847" i="4"/>
  <c r="J765" i="4"/>
  <c r="J632" i="4"/>
  <c r="BK529" i="4"/>
  <c r="BK256" i="4"/>
  <c r="BK1824" i="4"/>
  <c r="J1730" i="4"/>
  <c r="BK1620" i="4"/>
  <c r="J1533" i="4"/>
  <c r="BK1421" i="4"/>
  <c r="J1268" i="4"/>
  <c r="BK1097" i="4"/>
  <c r="BK934" i="4"/>
  <c r="J768" i="4"/>
  <c r="BK593" i="4"/>
  <c r="J409" i="4"/>
  <c r="BK244" i="4"/>
  <c r="BK1782" i="4"/>
  <c r="J1651" i="4"/>
  <c r="J1570" i="4"/>
  <c r="J1490" i="4"/>
  <c r="J1292" i="4"/>
  <c r="BK1035" i="4"/>
  <c r="BK940" i="4"/>
  <c r="BK836" i="4"/>
  <c r="J709" i="4"/>
  <c r="BK447" i="4"/>
  <c r="BK220" i="4"/>
  <c r="J1760" i="4"/>
  <c r="BK1707" i="4"/>
  <c r="BK1580" i="4"/>
  <c r="J1453" i="4"/>
  <c r="J1400" i="4"/>
  <c r="J1170" i="4"/>
  <c r="J1008" i="4"/>
  <c r="BK839" i="4"/>
  <c r="J715" i="4"/>
  <c r="J534" i="4"/>
  <c r="J257" i="4"/>
  <c r="J1835" i="4"/>
  <c r="BK1721" i="4"/>
  <c r="J1649" i="4"/>
  <c r="BK1598" i="4"/>
  <c r="BK1529" i="4"/>
  <c r="BK1463" i="4"/>
  <c r="BK1314" i="4"/>
  <c r="J1066" i="4"/>
  <c r="BK917" i="4"/>
  <c r="J809" i="4"/>
  <c r="J580" i="4"/>
  <c r="J283" i="4"/>
  <c r="J1602" i="4"/>
  <c r="J1463" i="4"/>
  <c r="BK1071" i="4"/>
  <c r="J990" i="4"/>
  <c r="J848" i="4"/>
  <c r="BK765" i="4"/>
  <c r="BK575" i="4"/>
  <c r="J278" i="4"/>
  <c r="J1513" i="4"/>
  <c r="BK1336" i="4"/>
  <c r="BK1268" i="4"/>
  <c r="J1085" i="4"/>
  <c r="BK904" i="4"/>
  <c r="J839" i="4"/>
  <c r="J760" i="4"/>
  <c r="BK601" i="4"/>
  <c r="BK347" i="4"/>
  <c r="J220" i="4"/>
  <c r="BK1975" i="4"/>
  <c r="J1900" i="4"/>
  <c r="J1861" i="4"/>
  <c r="BK1768" i="4"/>
  <c r="J1657" i="4"/>
  <c r="BK1622" i="4"/>
  <c r="BK1437" i="4"/>
  <c r="BK1280" i="4"/>
  <c r="J1071" i="4"/>
  <c r="BK919" i="4"/>
  <c r="BK838" i="4"/>
  <c r="J642" i="4"/>
  <c r="J510" i="4"/>
  <c r="J1682" i="5"/>
  <c r="J1549" i="5"/>
  <c r="J1437" i="5"/>
  <c r="BK1218" i="5"/>
  <c r="J1060" i="5"/>
  <c r="J870" i="5"/>
  <c r="J770" i="5"/>
  <c r="J630" i="5"/>
  <c r="BK349" i="5"/>
  <c r="BK182" i="5"/>
  <c r="BK1626" i="5"/>
  <c r="J1448" i="5"/>
  <c r="BK1285" i="5"/>
  <c r="J1070" i="5"/>
  <c r="J940" i="5"/>
  <c r="J816" i="5"/>
  <c r="J746" i="5"/>
  <c r="BK533" i="5"/>
  <c r="J307" i="5"/>
  <c r="BK1774" i="5"/>
  <c r="BK1738" i="5"/>
  <c r="BK1607" i="5"/>
  <c r="BK1458" i="5"/>
  <c r="BK1200" i="5"/>
  <c r="BK1046" i="5"/>
  <c r="J859" i="5"/>
  <c r="J768" i="5"/>
  <c r="BK581" i="5"/>
  <c r="J372" i="5"/>
  <c r="BK209" i="5"/>
  <c r="BK1671" i="5"/>
  <c r="J1585" i="5"/>
  <c r="BK1386" i="5"/>
  <c r="BK1178" i="5"/>
  <c r="BK932" i="5"/>
  <c r="BK848" i="5"/>
  <c r="J804" i="5"/>
  <c r="BK548" i="5"/>
  <c r="BK313" i="5"/>
  <c r="J1782" i="5"/>
  <c r="J1659" i="5"/>
  <c r="J1603" i="5"/>
  <c r="BK1370" i="5"/>
  <c r="BK1123" i="5"/>
  <c r="BK968" i="5"/>
  <c r="BK846" i="5"/>
  <c r="J765" i="5"/>
  <c r="J558" i="5"/>
  <c r="BK197" i="5"/>
  <c r="J1675" i="5"/>
  <c r="J1632" i="5"/>
  <c r="J1560" i="5"/>
  <c r="BK1409" i="5"/>
  <c r="J1046" i="5"/>
  <c r="BK843" i="5"/>
  <c r="BK746" i="5"/>
  <c r="J509" i="5"/>
  <c r="BK228" i="5"/>
  <c r="BK1782" i="5"/>
  <c r="BK1649" i="5"/>
  <c r="BK1560" i="5"/>
  <c r="BK1441" i="5"/>
  <c r="J1297" i="5"/>
  <c r="J1126" i="5"/>
  <c r="BK977" i="5"/>
  <c r="BK836" i="5"/>
  <c r="BK738" i="5"/>
  <c r="BK565" i="5"/>
  <c r="J338" i="5"/>
  <c r="J2014" i="5"/>
  <c r="J1982" i="5"/>
  <c r="BK1906" i="5"/>
  <c r="BK1861" i="5"/>
  <c r="BK1843" i="5"/>
  <c r="BK1822" i="5"/>
  <c r="BK1813" i="5"/>
  <c r="BK1700" i="5"/>
  <c r="J1562" i="5"/>
  <c r="J1468" i="5"/>
  <c r="BK1258" i="5"/>
  <c r="J1094" i="5"/>
  <c r="BK942" i="5"/>
  <c r="J846" i="5"/>
  <c r="BK715" i="5"/>
  <c r="J505" i="5"/>
  <c r="J1633" i="6"/>
  <c r="J1557" i="6"/>
  <c r="BK1355" i="6"/>
  <c r="J1043" i="6"/>
  <c r="J920" i="6"/>
  <c r="J823" i="6"/>
  <c r="J806" i="6"/>
  <c r="BK234" i="6"/>
  <c r="J1609" i="6"/>
  <c r="BK1535" i="6"/>
  <c r="J1401" i="6"/>
  <c r="BK1280" i="6"/>
  <c r="BK1079" i="6"/>
  <c r="BK1013" i="6"/>
  <c r="BK826" i="6"/>
  <c r="BK778" i="6"/>
  <c r="BK654" i="6"/>
  <c r="J258" i="6"/>
  <c r="BK1339" i="6"/>
  <c r="J1128" i="6"/>
  <c r="BK999" i="6"/>
  <c r="BK604" i="6"/>
  <c r="BK353" i="6"/>
  <c r="BK273" i="6"/>
  <c r="J1626" i="6"/>
  <c r="BK1553" i="6"/>
  <c r="J1375" i="6"/>
  <c r="J1019" i="6"/>
  <c r="BK852" i="6"/>
  <c r="BK692" i="6"/>
  <c r="BK400" i="6"/>
  <c r="BK192" i="6"/>
  <c r="J1683" i="6"/>
  <c r="BK1601" i="6"/>
  <c r="J692" i="6"/>
  <c r="BK483" i="6"/>
  <c r="J234" i="6"/>
  <c r="BK1607" i="6"/>
  <c r="BK1432" i="6"/>
  <c r="BK1075" i="6"/>
  <c r="J828" i="6"/>
  <c r="BK714" i="6"/>
  <c r="J570" i="6"/>
  <c r="BK427" i="6"/>
  <c r="J192" i="6"/>
  <c r="J1927" i="6"/>
  <c r="BK1854" i="6"/>
  <c r="BK1809" i="6"/>
  <c r="J1791" i="6"/>
  <c r="BK1770" i="6"/>
  <c r="J1761" i="6"/>
  <c r="BK1730" i="6"/>
  <c r="BK1675" i="6"/>
  <c r="J1553" i="6"/>
  <c r="BK1364" i="6"/>
  <c r="J1108" i="6"/>
  <c r="BK930" i="6"/>
  <c r="BK822" i="6"/>
  <c r="J776" i="6"/>
  <c r="J543" i="6"/>
  <c r="J214" i="6"/>
  <c r="BK145" i="7"/>
  <c r="BK215" i="7"/>
  <c r="J165" i="7"/>
  <c r="BK163" i="7"/>
  <c r="J161" i="7"/>
  <c r="J158" i="8"/>
  <c r="BK194" i="8"/>
  <c r="J206" i="8"/>
  <c r="BK206" i="8"/>
  <c r="J238" i="8"/>
  <c r="BK147" i="9"/>
  <c r="J225" i="9"/>
  <c r="BK156" i="9"/>
  <c r="J158" i="9"/>
  <c r="BK222" i="9"/>
  <c r="BK231" i="9"/>
  <c r="J137" i="10"/>
  <c r="BK172" i="10"/>
  <c r="J160" i="10"/>
  <c r="BK160" i="10"/>
  <c r="BK231" i="10"/>
  <c r="BK246" i="11"/>
  <c r="J157" i="11"/>
  <c r="BK229" i="11"/>
  <c r="J202" i="11"/>
  <c r="BK202" i="11"/>
  <c r="BK178" i="11"/>
  <c r="BK206" i="11"/>
  <c r="J135" i="11"/>
  <c r="BK218" i="11"/>
  <c r="J150" i="11"/>
  <c r="J218" i="11"/>
  <c r="BK141" i="11"/>
  <c r="BK268" i="11"/>
  <c r="BK212" i="11"/>
  <c r="BK150" i="11"/>
  <c r="J254" i="12"/>
  <c r="BK199" i="12"/>
  <c r="J297" i="12"/>
  <c r="J213" i="12"/>
  <c r="BK295" i="12"/>
  <c r="BK249" i="12"/>
  <c r="BK212" i="12"/>
  <c r="BK135" i="12"/>
  <c r="J259" i="12"/>
  <c r="J200" i="12"/>
  <c r="J269" i="12"/>
  <c r="BK207" i="12"/>
  <c r="J265" i="12"/>
  <c r="J197" i="12"/>
  <c r="J144" i="12"/>
  <c r="J307" i="12"/>
  <c r="BK263" i="12"/>
  <c r="BK217" i="12"/>
  <c r="J276" i="12"/>
  <c r="BK173" i="12"/>
  <c r="BK206" i="13"/>
  <c r="J176" i="13"/>
  <c r="BK160" i="13"/>
  <c r="J212" i="13"/>
  <c r="J186" i="13"/>
  <c r="BK149" i="13"/>
  <c r="BK225" i="13"/>
  <c r="J181" i="13"/>
  <c r="BK156" i="13"/>
  <c r="BK214" i="13"/>
  <c r="BK168" i="13"/>
  <c r="BK134" i="13"/>
  <c r="BK187" i="13"/>
  <c r="J149" i="13"/>
  <c r="BK198" i="13"/>
  <c r="J154" i="13"/>
  <c r="BK210" i="13"/>
  <c r="J230" i="13"/>
  <c r="BK176" i="13"/>
  <c r="BK152" i="13"/>
  <c r="J173" i="14"/>
  <c r="J131" i="14"/>
  <c r="BK131" i="14"/>
  <c r="J133" i="14"/>
  <c r="BK179" i="14"/>
  <c r="BK197" i="14"/>
  <c r="BK180" i="14"/>
  <c r="BK139" i="14"/>
  <c r="BK243" i="15"/>
  <c r="J205" i="15"/>
  <c r="BK152" i="15"/>
  <c r="BK242" i="15"/>
  <c r="J202" i="15"/>
  <c r="J173" i="15"/>
  <c r="BK141" i="15"/>
  <c r="J226" i="15"/>
  <c r="J191" i="15"/>
  <c r="BK161" i="15"/>
  <c r="J250" i="15"/>
  <c r="J206" i="15"/>
  <c r="J178" i="15"/>
  <c r="J147" i="15"/>
  <c r="J238" i="15"/>
  <c r="BK205" i="15"/>
  <c r="J155" i="15"/>
  <c r="BK234" i="15"/>
  <c r="BK183" i="15"/>
  <c r="J148" i="15"/>
  <c r="J224" i="15"/>
  <c r="BK204" i="15"/>
  <c r="BK173" i="15"/>
  <c r="BK260" i="15"/>
  <c r="BK246" i="15"/>
  <c r="BK193" i="15"/>
  <c r="BK148" i="15"/>
  <c r="BK155" i="16"/>
  <c r="BK165" i="16"/>
  <c r="J143" i="16"/>
  <c r="BK186" i="16"/>
  <c r="J152" i="16"/>
  <c r="BK136" i="16"/>
  <c r="J190" i="16"/>
  <c r="J193" i="16"/>
  <c r="BK177" i="16"/>
  <c r="J155" i="16"/>
  <c r="BK137" i="16"/>
  <c r="BK174" i="16"/>
  <c r="BK135" i="16"/>
  <c r="BK160" i="16"/>
  <c r="BK132" i="16"/>
  <c r="J147" i="17"/>
  <c r="BK148" i="17"/>
  <c r="BK165" i="17"/>
  <c r="BK139" i="17"/>
  <c r="J140" i="17"/>
  <c r="J132" i="17"/>
  <c r="BK137" i="17"/>
  <c r="BK135" i="17"/>
  <c r="J138" i="18"/>
  <c r="BK135" i="18"/>
  <c r="J150" i="18"/>
  <c r="J136" i="18"/>
  <c r="J136" i="19"/>
  <c r="J158" i="19"/>
  <c r="J130" i="19"/>
  <c r="J134" i="19"/>
  <c r="J135" i="21"/>
  <c r="J127" i="24"/>
  <c r="J142" i="24"/>
  <c r="J134" i="24"/>
  <c r="J259" i="25"/>
  <c r="BK151" i="25"/>
  <c r="J281" i="25"/>
  <c r="J204" i="25"/>
  <c r="BK148" i="25"/>
  <c r="J243" i="25"/>
  <c r="J194" i="25"/>
  <c r="J159" i="25"/>
  <c r="BK255" i="25"/>
  <c r="J130" i="25"/>
  <c r="J219" i="25"/>
  <c r="BK157" i="25"/>
  <c r="BK247" i="25"/>
  <c r="BK194" i="25"/>
  <c r="BK257" i="25"/>
  <c r="J207" i="25"/>
  <c r="BK196" i="25"/>
  <c r="J148" i="25"/>
  <c r="BK157" i="26"/>
  <c r="J136" i="26"/>
  <c r="J145" i="26"/>
  <c r="J324" i="27"/>
  <c r="BK451" i="27"/>
  <c r="J255" i="27"/>
  <c r="J271" i="27"/>
  <c r="J378" i="27"/>
  <c r="BK426" i="27"/>
  <c r="BK386" i="27"/>
  <c r="BK305" i="28"/>
  <c r="BK173" i="28"/>
  <c r="BK280" i="28"/>
  <c r="BK323" i="28"/>
  <c r="J235" i="28"/>
  <c r="J333" i="28"/>
  <c r="BK291" i="28"/>
  <c r="BK235" i="28"/>
  <c r="BK333" i="28"/>
  <c r="J257" i="28"/>
  <c r="BK152" i="28"/>
  <c r="BK257" i="28"/>
  <c r="BK200" i="28"/>
  <c r="BK337" i="28"/>
  <c r="J297" i="28"/>
  <c r="J173" i="28"/>
  <c r="J135" i="29"/>
  <c r="BK136" i="29"/>
  <c r="J142" i="29"/>
  <c r="BK135" i="29"/>
  <c r="BK176" i="30"/>
  <c r="BK216" i="30"/>
  <c r="J158" i="30"/>
  <c r="BK200" i="30"/>
  <c r="J222" i="30"/>
  <c r="BK166" i="30"/>
  <c r="J206" i="30"/>
  <c r="J144" i="30"/>
  <c r="BK187" i="30"/>
  <c r="BK149" i="31"/>
  <c r="BK140" i="31"/>
  <c r="J156" i="31"/>
  <c r="BK159" i="31"/>
  <c r="BK150" i="31"/>
  <c r="BK144" i="31"/>
  <c r="J171" i="31"/>
  <c r="BK130" i="31"/>
  <c r="BK151" i="32"/>
  <c r="J127" i="32"/>
  <c r="BK161" i="32"/>
  <c r="J160" i="32"/>
  <c r="BK171" i="32"/>
  <c r="J150" i="32"/>
  <c r="BK155" i="32"/>
  <c r="J143" i="32"/>
  <c r="J169" i="32"/>
  <c r="J152" i="32"/>
  <c r="BK163" i="32"/>
  <c r="BK240" i="33"/>
  <c r="J186" i="33"/>
  <c r="J242" i="33"/>
  <c r="BK177" i="33"/>
  <c r="BK155" i="33"/>
  <c r="BK245" i="33"/>
  <c r="J223" i="33"/>
  <c r="J245" i="33"/>
  <c r="BK223" i="33"/>
  <c r="J217" i="33"/>
  <c r="BK173" i="33"/>
  <c r="BK221" i="33"/>
  <c r="BK180" i="33"/>
  <c r="BK197" i="34"/>
  <c r="BK152" i="34"/>
  <c r="BK183" i="34"/>
  <c r="BK142" i="34"/>
  <c r="J133" i="34"/>
  <c r="BK145" i="34"/>
  <c r="BK188" i="34"/>
  <c r="J184" i="34"/>
  <c r="J183" i="34"/>
  <c r="BK123" i="35"/>
  <c r="J143" i="35"/>
  <c r="BK147" i="36"/>
  <c r="BK148" i="36"/>
  <c r="BK140" i="36"/>
  <c r="BK154" i="36"/>
  <c r="J132" i="36"/>
  <c r="P193" i="14" l="1"/>
  <c r="BK284" i="2"/>
  <c r="J284" i="2" s="1"/>
  <c r="J100" i="2" s="1"/>
  <c r="R284" i="2"/>
  <c r="BK375" i="2"/>
  <c r="R381" i="2"/>
  <c r="T395" i="2"/>
  <c r="T364" i="3"/>
  <c r="P885" i="3"/>
  <c r="BK1152" i="3"/>
  <c r="J1152" i="3" s="1"/>
  <c r="J114" i="3" s="1"/>
  <c r="T1458" i="3"/>
  <c r="P1571" i="3"/>
  <c r="T1571" i="3"/>
  <c r="BK1668" i="3"/>
  <c r="J1668" i="3"/>
  <c r="J119" i="3" s="1"/>
  <c r="R1696" i="3"/>
  <c r="P1818" i="3"/>
  <c r="T1875" i="3"/>
  <c r="P2008" i="3"/>
  <c r="R152" i="4"/>
  <c r="R224" i="4"/>
  <c r="T255" i="4"/>
  <c r="BK759" i="4"/>
  <c r="J759" i="4" s="1"/>
  <c r="J106" i="4" s="1"/>
  <c r="R1112" i="4"/>
  <c r="R1492" i="4"/>
  <c r="T1543" i="4"/>
  <c r="T1637" i="4"/>
  <c r="T1646" i="4"/>
  <c r="R1739" i="4"/>
  <c r="R1841" i="4"/>
  <c r="T1970" i="4"/>
  <c r="T152" i="5"/>
  <c r="T222" i="5"/>
  <c r="BK253" i="5"/>
  <c r="J253" i="5"/>
  <c r="J104" i="5"/>
  <c r="T759" i="5"/>
  <c r="P1125" i="5"/>
  <c r="BK1493" i="5"/>
  <c r="J1493" i="5"/>
  <c r="J116" i="5" s="1"/>
  <c r="T1548" i="5"/>
  <c r="P1674" i="5"/>
  <c r="P1792" i="5"/>
  <c r="T1900" i="5"/>
  <c r="BK152" i="6"/>
  <c r="J152" i="6"/>
  <c r="J102" i="6" s="1"/>
  <c r="BK335" i="6"/>
  <c r="J335" i="6" s="1"/>
  <c r="J105" i="6" s="1"/>
  <c r="R735" i="6"/>
  <c r="BK842" i="6"/>
  <c r="J842" i="6" s="1"/>
  <c r="J109" i="6" s="1"/>
  <c r="BK911" i="6"/>
  <c r="BK841" i="6" s="1"/>
  <c r="J841" i="6" s="1"/>
  <c r="J108" i="6" s="1"/>
  <c r="P911" i="6"/>
  <c r="BK987" i="6"/>
  <c r="J987" i="6" s="1"/>
  <c r="J111" i="6" s="1"/>
  <c r="P987" i="6"/>
  <c r="BK1066" i="6"/>
  <c r="J1066" i="6" s="1"/>
  <c r="J112" i="6" s="1"/>
  <c r="R1066" i="6"/>
  <c r="P1085" i="6"/>
  <c r="BK1400" i="6"/>
  <c r="J1400" i="6" s="1"/>
  <c r="J115" i="6" s="1"/>
  <c r="R1400" i="6"/>
  <c r="BK1498" i="6"/>
  <c r="J1498" i="6"/>
  <c r="J117" i="6" s="1"/>
  <c r="T1531" i="6"/>
  <c r="BK1618" i="6"/>
  <c r="J1618" i="6"/>
  <c r="J121" i="6"/>
  <c r="BK1695" i="6"/>
  <c r="J1695" i="6" s="1"/>
  <c r="J122" i="6" s="1"/>
  <c r="P1740" i="6"/>
  <c r="BK1848" i="6"/>
  <c r="J1848" i="6" s="1"/>
  <c r="J125" i="6" s="1"/>
  <c r="T1848" i="6"/>
  <c r="BK131" i="7"/>
  <c r="BK130" i="7" s="1"/>
  <c r="J130" i="7" s="1"/>
  <c r="J101" i="7" s="1"/>
  <c r="BK178" i="7"/>
  <c r="J178" i="7"/>
  <c r="J103" i="7" s="1"/>
  <c r="BK223" i="7"/>
  <c r="BK222" i="7"/>
  <c r="J222" i="7" s="1"/>
  <c r="J104" i="7" s="1"/>
  <c r="P131" i="8"/>
  <c r="R170" i="8"/>
  <c r="T225" i="8"/>
  <c r="T224" i="8" s="1"/>
  <c r="BK131" i="9"/>
  <c r="J131" i="9"/>
  <c r="J102" i="9"/>
  <c r="R171" i="9"/>
  <c r="BK131" i="10"/>
  <c r="J131" i="10" s="1"/>
  <c r="J102" i="10" s="1"/>
  <c r="BK171" i="10"/>
  <c r="J171" i="10"/>
  <c r="J103" i="10"/>
  <c r="P230" i="10"/>
  <c r="P229" i="10" s="1"/>
  <c r="BK131" i="11"/>
  <c r="J131" i="11"/>
  <c r="J100" i="11"/>
  <c r="BK188" i="11"/>
  <c r="J188" i="11" s="1"/>
  <c r="J102" i="11" s="1"/>
  <c r="BK211" i="11"/>
  <c r="BK210" i="11" s="1"/>
  <c r="J210" i="11" s="1"/>
  <c r="J104" i="11" s="1"/>
  <c r="T253" i="11"/>
  <c r="R134" i="12"/>
  <c r="T189" i="12"/>
  <c r="BK206" i="12"/>
  <c r="J206" i="12"/>
  <c r="J105" i="12" s="1"/>
  <c r="P206" i="12"/>
  <c r="BK267" i="12"/>
  <c r="J267" i="12"/>
  <c r="J107" i="12"/>
  <c r="BK283" i="12"/>
  <c r="J283" i="12" s="1"/>
  <c r="J108" i="12" s="1"/>
  <c r="BK304" i="12"/>
  <c r="BK205" i="12" s="1"/>
  <c r="J205" i="12" s="1"/>
  <c r="J104" i="12" s="1"/>
  <c r="T130" i="13"/>
  <c r="R173" i="13"/>
  <c r="BK216" i="13"/>
  <c r="J216" i="13"/>
  <c r="J104" i="13"/>
  <c r="T222" i="13"/>
  <c r="T130" i="14"/>
  <c r="R154" i="14"/>
  <c r="BK149" i="15"/>
  <c r="J149" i="15"/>
  <c r="J103" i="15" s="1"/>
  <c r="P182" i="15"/>
  <c r="BK208" i="15"/>
  <c r="J208" i="15"/>
  <c r="J107" i="15" s="1"/>
  <c r="T220" i="15"/>
  <c r="R248" i="15"/>
  <c r="R131" i="16"/>
  <c r="R176" i="16"/>
  <c r="T131" i="17"/>
  <c r="BK161" i="17"/>
  <c r="J161" i="17" s="1"/>
  <c r="J105" i="17" s="1"/>
  <c r="BK140" i="18"/>
  <c r="J140" i="18"/>
  <c r="J103" i="18"/>
  <c r="R126" i="21"/>
  <c r="R125" i="21" s="1"/>
  <c r="T126" i="24"/>
  <c r="T125" i="24" s="1"/>
  <c r="T150" i="25"/>
  <c r="R193" i="25"/>
  <c r="BK270" i="25"/>
  <c r="J270" i="25"/>
  <c r="J105" i="25"/>
  <c r="BK173" i="26"/>
  <c r="J173" i="26" s="1"/>
  <c r="J103" i="26" s="1"/>
  <c r="T132" i="27"/>
  <c r="T399" i="27"/>
  <c r="T129" i="28"/>
  <c r="T332" i="28"/>
  <c r="BK133" i="29"/>
  <c r="J133" i="29"/>
  <c r="J101" i="29" s="1"/>
  <c r="R138" i="29"/>
  <c r="P129" i="30"/>
  <c r="BK171" i="30"/>
  <c r="J171" i="30" s="1"/>
  <c r="J102" i="30" s="1"/>
  <c r="T171" i="30"/>
  <c r="BK276" i="2"/>
  <c r="J276" i="2" s="1"/>
  <c r="J99" i="2" s="1"/>
  <c r="BK315" i="2"/>
  <c r="J315" i="2"/>
  <c r="J101" i="2" s="1"/>
  <c r="T375" i="2"/>
  <c r="R395" i="2"/>
  <c r="R364" i="3"/>
  <c r="R885" i="3"/>
  <c r="T1152" i="3"/>
  <c r="BK1516" i="3"/>
  <c r="J1516" i="3" s="1"/>
  <c r="J116" i="3" s="1"/>
  <c r="R1604" i="3"/>
  <c r="P1696" i="3"/>
  <c r="T1773" i="3"/>
  <c r="P1875" i="3"/>
  <c r="T2008" i="3"/>
  <c r="BK356" i="4"/>
  <c r="J356" i="4"/>
  <c r="J105" i="4" s="1"/>
  <c r="P1112" i="4"/>
  <c r="BK1492" i="4"/>
  <c r="J1492" i="4"/>
  <c r="J116" i="4" s="1"/>
  <c r="BK1543" i="4"/>
  <c r="J1543" i="4"/>
  <c r="J117" i="4" s="1"/>
  <c r="BK1637" i="4"/>
  <c r="J1637" i="4"/>
  <c r="J119" i="4"/>
  <c r="BK1646" i="4"/>
  <c r="J1646" i="4" s="1"/>
  <c r="J120" i="4" s="1"/>
  <c r="T1739" i="4"/>
  <c r="T1841" i="4"/>
  <c r="R1970" i="4"/>
  <c r="BK354" i="5"/>
  <c r="J354" i="5" s="1"/>
  <c r="J105" i="5" s="1"/>
  <c r="P862" i="5"/>
  <c r="P931" i="5"/>
  <c r="T1020" i="5"/>
  <c r="R1093" i="5"/>
  <c r="R1116" i="5"/>
  <c r="R1431" i="5"/>
  <c r="P1581" i="5"/>
  <c r="T1674" i="5"/>
  <c r="R1792" i="5"/>
  <c r="R1900" i="5"/>
  <c r="R335" i="6"/>
  <c r="P1094" i="6"/>
  <c r="T1447" i="6"/>
  <c r="P1498" i="6"/>
  <c r="BK1600" i="6"/>
  <c r="J1600" i="6"/>
  <c r="J120" i="6" s="1"/>
  <c r="R1600" i="6"/>
  <c r="P1695" i="6"/>
  <c r="P1797" i="6"/>
  <c r="R1922" i="6"/>
  <c r="R131" i="7"/>
  <c r="T223" i="7"/>
  <c r="T222" i="7"/>
  <c r="P170" i="8"/>
  <c r="R225" i="8"/>
  <c r="R224" i="8"/>
  <c r="BK171" i="9"/>
  <c r="BK130" i="9" s="1"/>
  <c r="J130" i="9" s="1"/>
  <c r="J101" i="9" s="1"/>
  <c r="P230" i="9"/>
  <c r="P229" i="9"/>
  <c r="R131" i="10"/>
  <c r="BK230" i="10"/>
  <c r="BK229" i="10"/>
  <c r="J229" i="10" s="1"/>
  <c r="J104" i="10" s="1"/>
  <c r="R188" i="11"/>
  <c r="P205" i="11"/>
  <c r="BK253" i="11"/>
  <c r="J253" i="11" s="1"/>
  <c r="J106" i="11" s="1"/>
  <c r="P222" i="12"/>
  <c r="R283" i="12"/>
  <c r="BK173" i="13"/>
  <c r="J173" i="13"/>
  <c r="J102" i="13" s="1"/>
  <c r="R195" i="13"/>
  <c r="BK227" i="13"/>
  <c r="J227" i="13"/>
  <c r="J106" i="13"/>
  <c r="BK154" i="14"/>
  <c r="J154" i="14" s="1"/>
  <c r="J103" i="14" s="1"/>
  <c r="BK136" i="15"/>
  <c r="T136" i="15"/>
  <c r="P171" i="15"/>
  <c r="BK194" i="15"/>
  <c r="J194" i="15"/>
  <c r="J106" i="15"/>
  <c r="R208" i="15"/>
  <c r="T229" i="15"/>
  <c r="BK166" i="16"/>
  <c r="J166" i="16"/>
  <c r="J103" i="16" s="1"/>
  <c r="BK188" i="16"/>
  <c r="J188" i="16"/>
  <c r="J105" i="16" s="1"/>
  <c r="T150" i="17"/>
  <c r="T161" i="17"/>
  <c r="R130" i="18"/>
  <c r="T140" i="18"/>
  <c r="R129" i="19"/>
  <c r="R128" i="19" s="1"/>
  <c r="R127" i="19" s="1"/>
  <c r="BK126" i="21"/>
  <c r="J126" i="21" s="1"/>
  <c r="J101" i="21" s="1"/>
  <c r="R129" i="25"/>
  <c r="BK206" i="25"/>
  <c r="J206" i="25" s="1"/>
  <c r="J103" i="25" s="1"/>
  <c r="R270" i="25"/>
  <c r="R173" i="26"/>
  <c r="P323" i="27"/>
  <c r="BK129" i="28"/>
  <c r="J129" i="28"/>
  <c r="J100" i="28"/>
  <c r="T325" i="28"/>
  <c r="T126" i="29"/>
  <c r="BK138" i="29"/>
  <c r="J138" i="29"/>
  <c r="J102" i="29" s="1"/>
  <c r="R135" i="30"/>
  <c r="R171" i="30"/>
  <c r="T127" i="31"/>
  <c r="T132" i="31"/>
  <c r="P162" i="31"/>
  <c r="BK126" i="32"/>
  <c r="J126" i="32" s="1"/>
  <c r="J98" i="32" s="1"/>
  <c r="T132" i="32"/>
  <c r="T157" i="32"/>
  <c r="T162" i="32"/>
  <c r="BK127" i="33"/>
  <c r="J127" i="33" s="1"/>
  <c r="J98" i="33" s="1"/>
  <c r="P189" i="33"/>
  <c r="BK216" i="33"/>
  <c r="J216" i="33"/>
  <c r="J101" i="33" s="1"/>
  <c r="P224" i="33"/>
  <c r="BK239" i="33"/>
  <c r="J239" i="33"/>
  <c r="J104" i="33"/>
  <c r="BK126" i="34"/>
  <c r="J126" i="34" s="1"/>
  <c r="J98" i="34" s="1"/>
  <c r="T177" i="34"/>
  <c r="P201" i="34"/>
  <c r="P122" i="35"/>
  <c r="T142" i="35"/>
  <c r="R128" i="2"/>
  <c r="R276" i="2"/>
  <c r="P284" i="2"/>
  <c r="BK395" i="2"/>
  <c r="J395" i="2" s="1"/>
  <c r="J105" i="2" s="1"/>
  <c r="P427" i="2"/>
  <c r="BK152" i="3"/>
  <c r="T152" i="3"/>
  <c r="BK262" i="3"/>
  <c r="J262" i="3" s="1"/>
  <c r="J104" i="3" s="1"/>
  <c r="R262" i="3"/>
  <c r="BK781" i="3"/>
  <c r="J781" i="3" s="1"/>
  <c r="J106" i="3" s="1"/>
  <c r="T885" i="3"/>
  <c r="R954" i="3"/>
  <c r="R1043" i="3"/>
  <c r="P1118" i="3"/>
  <c r="BK1137" i="3"/>
  <c r="J1137" i="3"/>
  <c r="J113" i="3" s="1"/>
  <c r="R1137" i="3"/>
  <c r="P1458" i="3"/>
  <c r="T1696" i="3"/>
  <c r="T1818" i="3"/>
  <c r="P1926" i="3"/>
  <c r="P152" i="4"/>
  <c r="P224" i="4"/>
  <c r="P255" i="4"/>
  <c r="R759" i="4"/>
  <c r="BK1112" i="4"/>
  <c r="J1112" i="4"/>
  <c r="J114" i="4" s="1"/>
  <c r="P1492" i="4"/>
  <c r="P1543" i="4"/>
  <c r="R1637" i="4"/>
  <c r="P1646" i="4"/>
  <c r="P1739" i="4"/>
  <c r="BK1841" i="4"/>
  <c r="J1841" i="4" s="1"/>
  <c r="J124" i="4" s="1"/>
  <c r="BK1970" i="4"/>
  <c r="J1970" i="4"/>
  <c r="J126" i="4"/>
  <c r="BK152" i="5"/>
  <c r="J152" i="5" s="1"/>
  <c r="J102" i="5" s="1"/>
  <c r="BK222" i="5"/>
  <c r="J222" i="5" s="1"/>
  <c r="J103" i="5" s="1"/>
  <c r="P253" i="5"/>
  <c r="R759" i="5"/>
  <c r="R1125" i="5"/>
  <c r="R1493" i="5"/>
  <c r="BK1548" i="5"/>
  <c r="J1548" i="5" s="1"/>
  <c r="J117" i="5" s="1"/>
  <c r="BK1674" i="5"/>
  <c r="J1674" i="5"/>
  <c r="J121" i="5"/>
  <c r="T1792" i="5"/>
  <c r="P1900" i="5"/>
  <c r="P335" i="6"/>
  <c r="P842" i="6"/>
  <c r="BK1094" i="6"/>
  <c r="J1094" i="6"/>
  <c r="J114" i="6" s="1"/>
  <c r="P1447" i="6"/>
  <c r="T1498" i="6"/>
  <c r="BK1592" i="6"/>
  <c r="J1592" i="6"/>
  <c r="J119" i="6" s="1"/>
  <c r="P1600" i="6"/>
  <c r="R1695" i="6"/>
  <c r="BK1797" i="6"/>
  <c r="J1797" i="6"/>
  <c r="J124" i="6" s="1"/>
  <c r="T1922" i="6"/>
  <c r="P131" i="7"/>
  <c r="R223" i="7"/>
  <c r="R222" i="7" s="1"/>
  <c r="R131" i="8"/>
  <c r="R130" i="8" s="1"/>
  <c r="R129" i="8" s="1"/>
  <c r="P131" i="9"/>
  <c r="BK230" i="9"/>
  <c r="J230" i="9"/>
  <c r="J105" i="9" s="1"/>
  <c r="P171" i="10"/>
  <c r="R131" i="11"/>
  <c r="R211" i="11"/>
  <c r="BK134" i="12"/>
  <c r="T222" i="12"/>
  <c r="P283" i="12"/>
  <c r="BK130" i="13"/>
  <c r="T151" i="13"/>
  <c r="T195" i="13"/>
  <c r="R222" i="13"/>
  <c r="R129" i="13" s="1"/>
  <c r="R128" i="13" s="1"/>
  <c r="P136" i="14"/>
  <c r="R148" i="14"/>
  <c r="R188" i="14"/>
  <c r="P149" i="15"/>
  <c r="R182" i="15"/>
  <c r="P208" i="15"/>
  <c r="R220" i="15"/>
  <c r="P248" i="15"/>
  <c r="BK176" i="16"/>
  <c r="J176" i="16"/>
  <c r="J104" i="16" s="1"/>
  <c r="R131" i="17"/>
  <c r="T155" i="17"/>
  <c r="R140" i="18"/>
  <c r="BK126" i="24"/>
  <c r="BK125" i="24" s="1"/>
  <c r="J125" i="24" s="1"/>
  <c r="P150" i="25"/>
  <c r="BK193" i="25"/>
  <c r="J193" i="25"/>
  <c r="J102" i="25" s="1"/>
  <c r="T193" i="25"/>
  <c r="BK263" i="25"/>
  <c r="J263" i="25"/>
  <c r="J104" i="25" s="1"/>
  <c r="R263" i="25"/>
  <c r="P173" i="26"/>
  <c r="R323" i="27"/>
  <c r="BK325" i="28"/>
  <c r="J325" i="28"/>
  <c r="J101" i="28"/>
  <c r="R332" i="28"/>
  <c r="T135" i="30"/>
  <c r="P171" i="30"/>
  <c r="R127" i="31"/>
  <c r="R132" i="31"/>
  <c r="BK162" i="31"/>
  <c r="J162" i="31" s="1"/>
  <c r="J103" i="31" s="1"/>
  <c r="P126" i="32"/>
  <c r="R132" i="32"/>
  <c r="P157" i="32"/>
  <c r="P166" i="32"/>
  <c r="R127" i="33"/>
  <c r="T199" i="33"/>
  <c r="BK224" i="33"/>
  <c r="J224" i="33"/>
  <c r="J102" i="33" s="1"/>
  <c r="T229" i="33"/>
  <c r="BK177" i="34"/>
  <c r="J177" i="34"/>
  <c r="J100" i="34"/>
  <c r="BK201" i="34"/>
  <c r="J201" i="34" s="1"/>
  <c r="J102" i="34" s="1"/>
  <c r="BK122" i="35"/>
  <c r="BK121" i="35" s="1"/>
  <c r="BK120" i="35" s="1"/>
  <c r="J120" i="35" s="1"/>
  <c r="J96" i="35" s="1"/>
  <c r="BK142" i="35"/>
  <c r="J142" i="35"/>
  <c r="J100" i="35" s="1"/>
  <c r="BK364" i="3"/>
  <c r="J364" i="3"/>
  <c r="J105" i="3" s="1"/>
  <c r="P781" i="3"/>
  <c r="BK954" i="3"/>
  <c r="J954" i="3" s="1"/>
  <c r="J110" i="3" s="1"/>
  <c r="T954" i="3"/>
  <c r="P1043" i="3"/>
  <c r="BK1118" i="3"/>
  <c r="J1118" i="3"/>
  <c r="J112" i="3" s="1"/>
  <c r="T1118" i="3"/>
  <c r="BK1458" i="3"/>
  <c r="J1458" i="3"/>
  <c r="J115" i="3" s="1"/>
  <c r="T1516" i="3"/>
  <c r="BK1604" i="3"/>
  <c r="J1604" i="3" s="1"/>
  <c r="J118" i="3" s="1"/>
  <c r="P1668" i="3"/>
  <c r="T1668" i="3"/>
  <c r="R1678" i="3"/>
  <c r="P1773" i="3"/>
  <c r="BK1875" i="3"/>
  <c r="J1875" i="3"/>
  <c r="J124" i="3"/>
  <c r="R1926" i="3"/>
  <c r="R356" i="4"/>
  <c r="T1112" i="4"/>
  <c r="T1492" i="4"/>
  <c r="R1543" i="4"/>
  <c r="P1637" i="4"/>
  <c r="R1646" i="4"/>
  <c r="BK1739" i="4"/>
  <c r="J1739" i="4" s="1"/>
  <c r="J122" i="4" s="1"/>
  <c r="P1841" i="4"/>
  <c r="P1970" i="4"/>
  <c r="R354" i="5"/>
  <c r="BK862" i="5"/>
  <c r="BK1125" i="5"/>
  <c r="J1125" i="5"/>
  <c r="J114" i="5" s="1"/>
  <c r="P1493" i="5"/>
  <c r="P1548" i="5"/>
  <c r="R1674" i="5"/>
  <c r="BK1792" i="5"/>
  <c r="J1792" i="5"/>
  <c r="J123" i="5"/>
  <c r="BK1900" i="5"/>
  <c r="J1900" i="5" s="1"/>
  <c r="J125" i="5" s="1"/>
  <c r="T152" i="6"/>
  <c r="BK249" i="6"/>
  <c r="J249" i="6"/>
  <c r="J104" i="6" s="1"/>
  <c r="T249" i="6"/>
  <c r="T735" i="6"/>
  <c r="T1094" i="6"/>
  <c r="T1400" i="6"/>
  <c r="P1531" i="6"/>
  <c r="P1592" i="6"/>
  <c r="T1600" i="6"/>
  <c r="T1695" i="6"/>
  <c r="R1797" i="6"/>
  <c r="BK1922" i="6"/>
  <c r="J1922" i="6" s="1"/>
  <c r="J126" i="6" s="1"/>
  <c r="R178" i="7"/>
  <c r="BK170" i="8"/>
  <c r="J170" i="8"/>
  <c r="J103" i="8" s="1"/>
  <c r="P225" i="8"/>
  <c r="P224" i="8"/>
  <c r="T171" i="9"/>
  <c r="P131" i="10"/>
  <c r="P130" i="10" s="1"/>
  <c r="R230" i="10"/>
  <c r="R229" i="10"/>
  <c r="P188" i="11"/>
  <c r="BK205" i="11"/>
  <c r="J205" i="11"/>
  <c r="J103" i="11"/>
  <c r="T205" i="11"/>
  <c r="R253" i="11"/>
  <c r="BK189" i="12"/>
  <c r="J189" i="12"/>
  <c r="J102" i="12"/>
  <c r="BK222" i="12"/>
  <c r="J222" i="12"/>
  <c r="J106" i="12" s="1"/>
  <c r="T267" i="12"/>
  <c r="T304" i="12"/>
  <c r="P130" i="13"/>
  <c r="R151" i="13"/>
  <c r="P195" i="13"/>
  <c r="T216" i="13"/>
  <c r="P222" i="13"/>
  <c r="R130" i="14"/>
  <c r="BK148" i="14"/>
  <c r="J148" i="14"/>
  <c r="J102" i="14" s="1"/>
  <c r="T148" i="14"/>
  <c r="P188" i="14"/>
  <c r="P136" i="15"/>
  <c r="BK182" i="15"/>
  <c r="J182" i="15" s="1"/>
  <c r="J105" i="15" s="1"/>
  <c r="R194" i="15"/>
  <c r="BK220" i="15"/>
  <c r="J220" i="15"/>
  <c r="J108" i="15" s="1"/>
  <c r="R229" i="15"/>
  <c r="P166" i="16"/>
  <c r="R188" i="16"/>
  <c r="P150" i="17"/>
  <c r="R161" i="17"/>
  <c r="T146" i="18"/>
  <c r="R150" i="25"/>
  <c r="P193" i="25"/>
  <c r="P270" i="25"/>
  <c r="T173" i="26"/>
  <c r="P132" i="27"/>
  <c r="R399" i="27"/>
  <c r="R325" i="28"/>
  <c r="P133" i="29"/>
  <c r="T138" i="29"/>
  <c r="BK129" i="30"/>
  <c r="BK128" i="30" s="1"/>
  <c r="J128" i="30" s="1"/>
  <c r="J99" i="30" s="1"/>
  <c r="J129" i="30"/>
  <c r="J100" i="30" s="1"/>
  <c r="R129" i="30"/>
  <c r="BK186" i="30"/>
  <c r="J186" i="30"/>
  <c r="J103" i="30" s="1"/>
  <c r="BK127" i="31"/>
  <c r="J127" i="31"/>
  <c r="J100" i="31" s="1"/>
  <c r="P142" i="31"/>
  <c r="R126" i="32"/>
  <c r="T147" i="32"/>
  <c r="P162" i="32"/>
  <c r="P127" i="33"/>
  <c r="P199" i="33"/>
  <c r="R224" i="33"/>
  <c r="P239" i="33"/>
  <c r="R177" i="34"/>
  <c r="T201" i="34"/>
  <c r="R135" i="35"/>
  <c r="P128" i="2"/>
  <c r="P315" i="2"/>
  <c r="P381" i="2"/>
  <c r="R427" i="2"/>
  <c r="P152" i="3"/>
  <c r="BK231" i="3"/>
  <c r="J231" i="3"/>
  <c r="J103" i="3"/>
  <c r="R231" i="3"/>
  <c r="R151" i="3" s="1"/>
  <c r="T262" i="3"/>
  <c r="R781" i="3"/>
  <c r="P954" i="3"/>
  <c r="BK1043" i="3"/>
  <c r="BK884" i="3" s="1"/>
  <c r="J884" i="3" s="1"/>
  <c r="J108" i="3" s="1"/>
  <c r="T1043" i="3"/>
  <c r="R1118" i="3"/>
  <c r="P1137" i="3"/>
  <c r="T1137" i="3"/>
  <c r="R1458" i="3"/>
  <c r="BK1571" i="3"/>
  <c r="J1571" i="3" s="1"/>
  <c r="J117" i="3" s="1"/>
  <c r="R1571" i="3"/>
  <c r="BK1696" i="3"/>
  <c r="J1696" i="3"/>
  <c r="J121" i="3" s="1"/>
  <c r="R1773" i="3"/>
  <c r="BK1926" i="3"/>
  <c r="J1926" i="3" s="1"/>
  <c r="J125" i="3" s="1"/>
  <c r="BK2008" i="3"/>
  <c r="J2008" i="3"/>
  <c r="J126" i="3" s="1"/>
  <c r="BK152" i="4"/>
  <c r="J152" i="4"/>
  <c r="J102" i="4" s="1"/>
  <c r="BK224" i="4"/>
  <c r="J224" i="4"/>
  <c r="J103" i="4"/>
  <c r="R255" i="4"/>
  <c r="P759" i="4"/>
  <c r="P862" i="4"/>
  <c r="T931" i="4"/>
  <c r="R1007" i="4"/>
  <c r="P1080" i="4"/>
  <c r="P1103" i="4"/>
  <c r="P1436" i="4"/>
  <c r="P1576" i="4"/>
  <c r="P1666" i="4"/>
  <c r="P1784" i="4"/>
  <c r="T1893" i="4"/>
  <c r="P354" i="5"/>
  <c r="R862" i="5"/>
  <c r="T931" i="5"/>
  <c r="BK1020" i="5"/>
  <c r="J1020" i="5"/>
  <c r="J111" i="5"/>
  <c r="BK1093" i="5"/>
  <c r="J1093" i="5"/>
  <c r="J112" i="5"/>
  <c r="BK1116" i="5"/>
  <c r="J1116" i="5"/>
  <c r="J113" i="5" s="1"/>
  <c r="BK1431" i="5"/>
  <c r="J1431" i="5" s="1"/>
  <c r="J115" i="5" s="1"/>
  <c r="T1581" i="5"/>
  <c r="BK1645" i="5"/>
  <c r="J1645" i="5" s="1"/>
  <c r="J119" i="5" s="1"/>
  <c r="P1654" i="5"/>
  <c r="R1747" i="5"/>
  <c r="T1849" i="5"/>
  <c r="BK1977" i="5"/>
  <c r="J1977" i="5"/>
  <c r="J126" i="5"/>
  <c r="R152" i="6"/>
  <c r="P218" i="6"/>
  <c r="T218" i="6"/>
  <c r="R249" i="6"/>
  <c r="P735" i="6"/>
  <c r="T842" i="6"/>
  <c r="T911" i="6"/>
  <c r="T987" i="6"/>
  <c r="T1066" i="6"/>
  <c r="T1085" i="6"/>
  <c r="R1447" i="6"/>
  <c r="R1498" i="6"/>
  <c r="R1592" i="6"/>
  <c r="T1618" i="6"/>
  <c r="R1740" i="6"/>
  <c r="R1848" i="6"/>
  <c r="P178" i="7"/>
  <c r="R131" i="9"/>
  <c r="R130" i="9" s="1"/>
  <c r="T230" i="9"/>
  <c r="T229" i="9" s="1"/>
  <c r="T131" i="10"/>
  <c r="T230" i="10"/>
  <c r="T229" i="10" s="1"/>
  <c r="P131" i="11"/>
  <c r="P130" i="11"/>
  <c r="T188" i="11"/>
  <c r="R205" i="11"/>
  <c r="P253" i="11"/>
  <c r="T134" i="12"/>
  <c r="T133" i="12"/>
  <c r="R189" i="12"/>
  <c r="T206" i="12"/>
  <c r="P267" i="12"/>
  <c r="P304" i="12"/>
  <c r="BK151" i="13"/>
  <c r="J151" i="13" s="1"/>
  <c r="J101" i="13" s="1"/>
  <c r="T173" i="13"/>
  <c r="P216" i="13"/>
  <c r="R227" i="13"/>
  <c r="P130" i="14"/>
  <c r="P154" i="14"/>
  <c r="T149" i="15"/>
  <c r="T171" i="15"/>
  <c r="P194" i="15"/>
  <c r="BK229" i="15"/>
  <c r="J229" i="15"/>
  <c r="J109" i="15" s="1"/>
  <c r="T248" i="15"/>
  <c r="P176" i="16"/>
  <c r="BK131" i="17"/>
  <c r="J131" i="17" s="1"/>
  <c r="J102" i="17" s="1"/>
  <c r="BK155" i="17"/>
  <c r="J155" i="17" s="1"/>
  <c r="J104" i="17" s="1"/>
  <c r="P140" i="18"/>
  <c r="BK129" i="19"/>
  <c r="J129" i="19"/>
  <c r="J102" i="19"/>
  <c r="T126" i="21"/>
  <c r="T125" i="21"/>
  <c r="BK150" i="25"/>
  <c r="J150" i="25" s="1"/>
  <c r="J101" i="25" s="1"/>
  <c r="BK130" i="26"/>
  <c r="J130" i="26"/>
  <c r="J102" i="26"/>
  <c r="BK323" i="27"/>
  <c r="J323" i="27" s="1"/>
  <c r="J103" i="27" s="1"/>
  <c r="P127" i="31"/>
  <c r="T142" i="31"/>
  <c r="P132" i="32"/>
  <c r="BK157" i="32"/>
  <c r="J157" i="32"/>
  <c r="J102" i="32"/>
  <c r="BK166" i="32"/>
  <c r="J166" i="32"/>
  <c r="J104" i="32" s="1"/>
  <c r="BK199" i="33"/>
  <c r="J199" i="33" s="1"/>
  <c r="J100" i="33" s="1"/>
  <c r="T216" i="33"/>
  <c r="R229" i="33"/>
  <c r="T126" i="34"/>
  <c r="P196" i="34"/>
  <c r="T122" i="35"/>
  <c r="P142" i="35"/>
  <c r="T118" i="36"/>
  <c r="T117" i="36" s="1"/>
  <c r="T128" i="2"/>
  <c r="T315" i="2"/>
  <c r="BK381" i="2"/>
  <c r="J381" i="2"/>
  <c r="J104" i="2" s="1"/>
  <c r="T427" i="2"/>
  <c r="R152" i="3"/>
  <c r="P231" i="3"/>
  <c r="T231" i="3"/>
  <c r="P262" i="3"/>
  <c r="T781" i="3"/>
  <c r="P1152" i="3"/>
  <c r="P1516" i="3"/>
  <c r="P1604" i="3"/>
  <c r="BK1678" i="3"/>
  <c r="J1678" i="3"/>
  <c r="J120" i="3"/>
  <c r="T1678" i="3"/>
  <c r="BK1818" i="3"/>
  <c r="J1818" i="3" s="1"/>
  <c r="J123" i="3" s="1"/>
  <c r="R1875" i="3"/>
  <c r="R2008" i="3"/>
  <c r="T152" i="4"/>
  <c r="T224" i="4"/>
  <c r="BK255" i="4"/>
  <c r="J255" i="4"/>
  <c r="J104" i="4"/>
  <c r="T759" i="4"/>
  <c r="BK862" i="4"/>
  <c r="J862" i="4" s="1"/>
  <c r="J109" i="4" s="1"/>
  <c r="P931" i="4"/>
  <c r="P1007" i="4"/>
  <c r="BK1080" i="4"/>
  <c r="J1080" i="4" s="1"/>
  <c r="J112" i="4" s="1"/>
  <c r="BK1103" i="4"/>
  <c r="J1103" i="4"/>
  <c r="J113" i="4"/>
  <c r="R1436" i="4"/>
  <c r="BK1576" i="4"/>
  <c r="J1576" i="4"/>
  <c r="J118" i="4"/>
  <c r="BK1666" i="4"/>
  <c r="J1666" i="4"/>
  <c r="J121" i="4" s="1"/>
  <c r="BK1784" i="4"/>
  <c r="J1784" i="4"/>
  <c r="J123" i="4" s="1"/>
  <c r="R1893" i="4"/>
  <c r="R152" i="5"/>
  <c r="R222" i="5"/>
  <c r="T253" i="5"/>
  <c r="BK759" i="5"/>
  <c r="J759" i="5"/>
  <c r="J106" i="5" s="1"/>
  <c r="BK931" i="5"/>
  <c r="J931" i="5"/>
  <c r="J110" i="5"/>
  <c r="R1020" i="5"/>
  <c r="P1093" i="5"/>
  <c r="P1116" i="5"/>
  <c r="P1431" i="5"/>
  <c r="R1581" i="5"/>
  <c r="T1645" i="5"/>
  <c r="BK1654" i="5"/>
  <c r="J1654" i="5" s="1"/>
  <c r="J120" i="5" s="1"/>
  <c r="P1747" i="5"/>
  <c r="P1849" i="5"/>
  <c r="T1977" i="5"/>
  <c r="BK136" i="14"/>
  <c r="J136" i="14" s="1"/>
  <c r="J101" i="14" s="1"/>
  <c r="T154" i="14"/>
  <c r="R136" i="15"/>
  <c r="BK171" i="15"/>
  <c r="J171" i="15" s="1"/>
  <c r="J104" i="15" s="1"/>
  <c r="T182" i="15"/>
  <c r="T208" i="15"/>
  <c r="P229" i="15"/>
  <c r="P131" i="16"/>
  <c r="P130" i="16"/>
  <c r="P129" i="16" s="1"/>
  <c r="AU113" i="1" s="1"/>
  <c r="T166" i="16"/>
  <c r="P188" i="16"/>
  <c r="P131" i="17"/>
  <c r="P155" i="17"/>
  <c r="P130" i="18"/>
  <c r="R146" i="18"/>
  <c r="P126" i="21"/>
  <c r="P125" i="21" s="1"/>
  <c r="AU118" i="1" s="1"/>
  <c r="R126" i="24"/>
  <c r="R125" i="24"/>
  <c r="T129" i="25"/>
  <c r="T206" i="25"/>
  <c r="P263" i="25"/>
  <c r="P130" i="26"/>
  <c r="P129" i="26"/>
  <c r="P128" i="26"/>
  <c r="AU123" i="1"/>
  <c r="R132" i="27"/>
  <c r="R131" i="27"/>
  <c r="R130" i="27"/>
  <c r="P399" i="27"/>
  <c r="R129" i="28"/>
  <c r="R128" i="28" s="1"/>
  <c r="R127" i="28" s="1"/>
  <c r="BK332" i="28"/>
  <c r="J332" i="28"/>
  <c r="J102" i="28"/>
  <c r="BK126" i="29"/>
  <c r="BK125" i="29" s="1"/>
  <c r="R133" i="29"/>
  <c r="P135" i="30"/>
  <c r="P186" i="30"/>
  <c r="R142" i="31"/>
  <c r="BK147" i="32"/>
  <c r="J147" i="32"/>
  <c r="J101" i="32" s="1"/>
  <c r="R157" i="32"/>
  <c r="R166" i="32"/>
  <c r="BK189" i="33"/>
  <c r="J189" i="33"/>
  <c r="J99" i="33" s="1"/>
  <c r="T189" i="33"/>
  <c r="R216" i="33"/>
  <c r="P229" i="33"/>
  <c r="P126" i="34"/>
  <c r="R196" i="34"/>
  <c r="BK135" i="35"/>
  <c r="J135" i="35"/>
  <c r="J99" i="35"/>
  <c r="R142" i="35"/>
  <c r="R118" i="36"/>
  <c r="R117" i="36" s="1"/>
  <c r="BK128" i="2"/>
  <c r="BK127" i="2" s="1"/>
  <c r="J127" i="2" s="1"/>
  <c r="J97" i="2" s="1"/>
  <c r="R315" i="2"/>
  <c r="T381" i="2"/>
  <c r="BK427" i="2"/>
  <c r="J427" i="2"/>
  <c r="J106" i="2"/>
  <c r="P356" i="4"/>
  <c r="T862" i="4"/>
  <c r="R931" i="4"/>
  <c r="T1007" i="4"/>
  <c r="T1080" i="4"/>
  <c r="R1103" i="4"/>
  <c r="BK1436" i="4"/>
  <c r="J1436" i="4"/>
  <c r="J115" i="4" s="1"/>
  <c r="T1576" i="4"/>
  <c r="R1666" i="4"/>
  <c r="T1784" i="4"/>
  <c r="BK1893" i="4"/>
  <c r="J1893" i="4"/>
  <c r="J125" i="4"/>
  <c r="T354" i="5"/>
  <c r="T862" i="5"/>
  <c r="R931" i="5"/>
  <c r="P1020" i="5"/>
  <c r="T1093" i="5"/>
  <c r="T1116" i="5"/>
  <c r="T1431" i="5"/>
  <c r="BK1581" i="5"/>
  <c r="J1581" i="5"/>
  <c r="J118" i="5" s="1"/>
  <c r="P1645" i="5"/>
  <c r="R1654" i="5"/>
  <c r="BK1747" i="5"/>
  <c r="J1747" i="5" s="1"/>
  <c r="J122" i="5" s="1"/>
  <c r="R1849" i="5"/>
  <c r="P1977" i="5"/>
  <c r="P152" i="6"/>
  <c r="BK218" i="6"/>
  <c r="J218" i="6"/>
  <c r="J103" i="6"/>
  <c r="R218" i="6"/>
  <c r="P249" i="6"/>
  <c r="BK735" i="6"/>
  <c r="J735" i="6"/>
  <c r="J106" i="6" s="1"/>
  <c r="R842" i="6"/>
  <c r="R911" i="6"/>
  <c r="R987" i="6"/>
  <c r="P1066" i="6"/>
  <c r="BK1085" i="6"/>
  <c r="J1085" i="6"/>
  <c r="J113" i="6"/>
  <c r="R1085" i="6"/>
  <c r="BK1447" i="6"/>
  <c r="J1447" i="6"/>
  <c r="J116" i="6"/>
  <c r="R1531" i="6"/>
  <c r="P1618" i="6"/>
  <c r="BK1740" i="6"/>
  <c r="J1740" i="6"/>
  <c r="J123" i="6" s="1"/>
  <c r="T1797" i="6"/>
  <c r="P1922" i="6"/>
  <c r="T131" i="7"/>
  <c r="P223" i="7"/>
  <c r="P222" i="7"/>
  <c r="BK131" i="8"/>
  <c r="J131" i="8"/>
  <c r="J102" i="8"/>
  <c r="T170" i="8"/>
  <c r="T131" i="9"/>
  <c r="T130" i="9"/>
  <c r="R230" i="9"/>
  <c r="R229" i="9" s="1"/>
  <c r="T171" i="10"/>
  <c r="T211" i="11"/>
  <c r="T210" i="11"/>
  <c r="R222" i="12"/>
  <c r="T283" i="12"/>
  <c r="P151" i="13"/>
  <c r="BK195" i="13"/>
  <c r="J195" i="13"/>
  <c r="J103" i="13"/>
  <c r="T227" i="13"/>
  <c r="BK130" i="14"/>
  <c r="R136" i="14"/>
  <c r="P148" i="14"/>
  <c r="T188" i="14"/>
  <c r="T131" i="16"/>
  <c r="T176" i="16"/>
  <c r="BK150" i="17"/>
  <c r="J150" i="17" s="1"/>
  <c r="J103" i="17" s="1"/>
  <c r="R155" i="17"/>
  <c r="T130" i="18"/>
  <c r="T129" i="18" s="1"/>
  <c r="T128" i="18" s="1"/>
  <c r="BK146" i="18"/>
  <c r="J146" i="18"/>
  <c r="J104" i="18"/>
  <c r="T129" i="19"/>
  <c r="T128" i="19"/>
  <c r="T127" i="19"/>
  <c r="P126" i="24"/>
  <c r="P125" i="24"/>
  <c r="AU119" i="1" s="1"/>
  <c r="BK129" i="25"/>
  <c r="J129" i="25"/>
  <c r="J100" i="25"/>
  <c r="R206" i="25"/>
  <c r="T263" i="25"/>
  <c r="R130" i="26"/>
  <c r="R129" i="26"/>
  <c r="R128" i="26"/>
  <c r="BK132" i="27"/>
  <c r="J132" i="27"/>
  <c r="J102" i="27" s="1"/>
  <c r="BK399" i="27"/>
  <c r="J399" i="27" s="1"/>
  <c r="J104" i="27" s="1"/>
  <c r="P325" i="28"/>
  <c r="R126" i="29"/>
  <c r="R125" i="29" s="1"/>
  <c r="R124" i="29" s="1"/>
  <c r="P138" i="29"/>
  <c r="BK135" i="30"/>
  <c r="J135" i="30"/>
  <c r="J101" i="30" s="1"/>
  <c r="T186" i="30"/>
  <c r="BK132" i="31"/>
  <c r="BK126" i="31" s="1"/>
  <c r="J126" i="31" s="1"/>
  <c r="J99" i="31" s="1"/>
  <c r="P132" i="31"/>
  <c r="T162" i="31"/>
  <c r="T126" i="32"/>
  <c r="P147" i="32"/>
  <c r="BK162" i="32"/>
  <c r="J162" i="32" s="1"/>
  <c r="J103" i="32" s="1"/>
  <c r="T166" i="32"/>
  <c r="T127" i="33"/>
  <c r="R189" i="33"/>
  <c r="P216" i="33"/>
  <c r="T224" i="33"/>
  <c r="R239" i="33"/>
  <c r="P177" i="34"/>
  <c r="T196" i="34"/>
  <c r="P135" i="35"/>
  <c r="P118" i="36"/>
  <c r="P117" i="36"/>
  <c r="AU134" i="1" s="1"/>
  <c r="P276" i="2"/>
  <c r="T276" i="2"/>
  <c r="T284" i="2"/>
  <c r="P375" i="2"/>
  <c r="R375" i="2"/>
  <c r="R374" i="2"/>
  <c r="P395" i="2"/>
  <c r="P364" i="3"/>
  <c r="BK885" i="3"/>
  <c r="R1152" i="3"/>
  <c r="R1516" i="3"/>
  <c r="T1604" i="3"/>
  <c r="R1668" i="3"/>
  <c r="P1678" i="3"/>
  <c r="BK1773" i="3"/>
  <c r="J1773" i="3" s="1"/>
  <c r="J122" i="3" s="1"/>
  <c r="R1818" i="3"/>
  <c r="T1926" i="3"/>
  <c r="T356" i="4"/>
  <c r="R862" i="4"/>
  <c r="BK931" i="4"/>
  <c r="J931" i="4"/>
  <c r="J110" i="4"/>
  <c r="BK1007" i="4"/>
  <c r="J1007" i="4"/>
  <c r="J111" i="4" s="1"/>
  <c r="R1080" i="4"/>
  <c r="T1103" i="4"/>
  <c r="T1436" i="4"/>
  <c r="R1576" i="4"/>
  <c r="T1666" i="4"/>
  <c r="R1784" i="4"/>
  <c r="P1893" i="4"/>
  <c r="P152" i="5"/>
  <c r="P222" i="5"/>
  <c r="R253" i="5"/>
  <c r="P759" i="5"/>
  <c r="T1125" i="5"/>
  <c r="T1493" i="5"/>
  <c r="R1548" i="5"/>
  <c r="R1645" i="5"/>
  <c r="T1654" i="5"/>
  <c r="T1747" i="5"/>
  <c r="BK1849" i="5"/>
  <c r="J1849" i="5"/>
  <c r="J124" i="5"/>
  <c r="R1977" i="5"/>
  <c r="T335" i="6"/>
  <c r="R1094" i="6"/>
  <c r="P1400" i="6"/>
  <c r="BK1531" i="6"/>
  <c r="J1531" i="6"/>
  <c r="J118" i="6" s="1"/>
  <c r="T1592" i="6"/>
  <c r="R1618" i="6"/>
  <c r="T1740" i="6"/>
  <c r="P1848" i="6"/>
  <c r="T178" i="7"/>
  <c r="T131" i="8"/>
  <c r="BK225" i="8"/>
  <c r="J225" i="8"/>
  <c r="J105" i="8"/>
  <c r="P171" i="9"/>
  <c r="R171" i="10"/>
  <c r="T131" i="11"/>
  <c r="T130" i="11"/>
  <c r="T129" i="11"/>
  <c r="P211" i="11"/>
  <c r="P210" i="11" s="1"/>
  <c r="P134" i="12"/>
  <c r="P133" i="12"/>
  <c r="P189" i="12"/>
  <c r="R206" i="12"/>
  <c r="R267" i="12"/>
  <c r="R304" i="12"/>
  <c r="R130" i="13"/>
  <c r="P173" i="13"/>
  <c r="R216" i="13"/>
  <c r="BK222" i="13"/>
  <c r="J222" i="13"/>
  <c r="J105" i="13"/>
  <c r="T136" i="14"/>
  <c r="BK188" i="14"/>
  <c r="J188" i="14"/>
  <c r="J104" i="14"/>
  <c r="R149" i="15"/>
  <c r="R171" i="15"/>
  <c r="T194" i="15"/>
  <c r="P220" i="15"/>
  <c r="BK248" i="15"/>
  <c r="J248" i="15"/>
  <c r="J110" i="15"/>
  <c r="BK131" i="16"/>
  <c r="J131" i="16" s="1"/>
  <c r="J102" i="16" s="1"/>
  <c r="R166" i="16"/>
  <c r="T188" i="16"/>
  <c r="R150" i="17"/>
  <c r="P161" i="17"/>
  <c r="BK130" i="18"/>
  <c r="J130" i="18" s="1"/>
  <c r="J102" i="18" s="1"/>
  <c r="BK129" i="18"/>
  <c r="BK128" i="18" s="1"/>
  <c r="J128" i="18" s="1"/>
  <c r="J100" i="18" s="1"/>
  <c r="P146" i="18"/>
  <c r="P129" i="19"/>
  <c r="P128" i="19" s="1"/>
  <c r="P127" i="19" s="1"/>
  <c r="AU117" i="1" s="1"/>
  <c r="P129" i="25"/>
  <c r="P206" i="25"/>
  <c r="T270" i="25"/>
  <c r="T130" i="26"/>
  <c r="T129" i="26"/>
  <c r="T128" i="26"/>
  <c r="T323" i="27"/>
  <c r="P129" i="28"/>
  <c r="P128" i="28"/>
  <c r="P127" i="28" s="1"/>
  <c r="AU125" i="1" s="1"/>
  <c r="P332" i="28"/>
  <c r="P126" i="29"/>
  <c r="P125" i="29" s="1"/>
  <c r="P124" i="29" s="1"/>
  <c r="AU126" i="1" s="1"/>
  <c r="T133" i="29"/>
  <c r="T129" i="30"/>
  <c r="R186" i="30"/>
  <c r="BK142" i="31"/>
  <c r="J142" i="31"/>
  <c r="J102" i="31"/>
  <c r="R162" i="31"/>
  <c r="BK132" i="32"/>
  <c r="J132" i="32"/>
  <c r="J100" i="32" s="1"/>
  <c r="R147" i="32"/>
  <c r="R162" i="32"/>
  <c r="R199" i="33"/>
  <c r="BK229" i="33"/>
  <c r="J229" i="33"/>
  <c r="J103" i="33"/>
  <c r="T239" i="33"/>
  <c r="R126" i="34"/>
  <c r="BK196" i="34"/>
  <c r="BK125" i="34" s="1"/>
  <c r="J125" i="34" s="1"/>
  <c r="J97" i="34" s="1"/>
  <c r="J196" i="34"/>
  <c r="J101" i="34" s="1"/>
  <c r="R201" i="34"/>
  <c r="R125" i="34" s="1"/>
  <c r="R124" i="34" s="1"/>
  <c r="R122" i="35"/>
  <c r="R121" i="35" s="1"/>
  <c r="R120" i="35" s="1"/>
  <c r="T135" i="35"/>
  <c r="BK118" i="36"/>
  <c r="J118" i="36" s="1"/>
  <c r="J97" i="36" s="1"/>
  <c r="BK858" i="4"/>
  <c r="J858" i="4" s="1"/>
  <c r="J107" i="4" s="1"/>
  <c r="BK184" i="11"/>
  <c r="J184" i="11"/>
  <c r="J101" i="11"/>
  <c r="BK446" i="27"/>
  <c r="J446" i="27" s="1"/>
  <c r="J105" i="27" s="1"/>
  <c r="BK311" i="12"/>
  <c r="J311" i="12" s="1"/>
  <c r="J110" i="12" s="1"/>
  <c r="BK244" i="33"/>
  <c r="J244" i="33"/>
  <c r="J105" i="33" s="1"/>
  <c r="BK214" i="34"/>
  <c r="J214" i="34"/>
  <c r="J104" i="34" s="1"/>
  <c r="BK881" i="3"/>
  <c r="J881" i="3"/>
  <c r="J107" i="3"/>
  <c r="BK858" i="5"/>
  <c r="J858" i="5"/>
  <c r="J107" i="5" s="1"/>
  <c r="BK174" i="19"/>
  <c r="BK128" i="19" s="1"/>
  <c r="J128" i="19" s="1"/>
  <c r="J101" i="19" s="1"/>
  <c r="J174" i="19"/>
  <c r="J103" i="19" s="1"/>
  <c r="BK178" i="26"/>
  <c r="J178" i="26" s="1"/>
  <c r="J104" i="26" s="1"/>
  <c r="BK173" i="34"/>
  <c r="J173" i="34"/>
  <c r="J99" i="34"/>
  <c r="BK211" i="34"/>
  <c r="J211" i="34" s="1"/>
  <c r="J103" i="34" s="1"/>
  <c r="BK185" i="12"/>
  <c r="J185" i="12"/>
  <c r="J101" i="12"/>
  <c r="BK196" i="14"/>
  <c r="J196" i="14"/>
  <c r="J106" i="14"/>
  <c r="BK462" i="27"/>
  <c r="J462" i="27"/>
  <c r="J106" i="27" s="1"/>
  <c r="BK340" i="28"/>
  <c r="J340" i="28" s="1"/>
  <c r="J103" i="28" s="1"/>
  <c r="BK130" i="32"/>
  <c r="BK125" i="32" s="1"/>
  <c r="BK124" i="32" s="1"/>
  <c r="J124" i="32" s="1"/>
  <c r="J96" i="32" s="1"/>
  <c r="BK838" i="6"/>
  <c r="J838" i="6"/>
  <c r="J107" i="6"/>
  <c r="BK273" i="11"/>
  <c r="J273" i="11" s="1"/>
  <c r="J107" i="11" s="1"/>
  <c r="BK202" i="12"/>
  <c r="J202" i="12" s="1"/>
  <c r="J103" i="12" s="1"/>
  <c r="BK344" i="28"/>
  <c r="J344" i="28"/>
  <c r="J105" i="28" s="1"/>
  <c r="BK221" i="30"/>
  <c r="J221" i="30"/>
  <c r="J105" i="30" s="1"/>
  <c r="E85" i="36"/>
  <c r="F114" i="36"/>
  <c r="BE128" i="36"/>
  <c r="BE155" i="36"/>
  <c r="J89" i="36"/>
  <c r="BE121" i="36"/>
  <c r="BE122" i="36"/>
  <c r="BE130" i="36"/>
  <c r="BE141" i="36"/>
  <c r="BE148" i="36"/>
  <c r="BE126" i="36"/>
  <c r="BE132" i="36"/>
  <c r="BE134" i="36"/>
  <c r="BE150" i="36"/>
  <c r="BE152" i="36"/>
  <c r="BE119" i="36"/>
  <c r="BE137" i="36"/>
  <c r="BE142" i="36"/>
  <c r="BE143" i="36"/>
  <c r="BE123" i="36"/>
  <c r="BE145" i="36"/>
  <c r="BE147" i="36"/>
  <c r="BE140" i="36"/>
  <c r="BE154" i="36"/>
  <c r="BE123" i="35"/>
  <c r="E85" i="35"/>
  <c r="J114" i="35"/>
  <c r="BE145" i="35"/>
  <c r="BE136" i="35"/>
  <c r="BE128" i="35"/>
  <c r="BE131" i="35"/>
  <c r="BE141" i="35"/>
  <c r="F92" i="35"/>
  <c r="BE143" i="35"/>
  <c r="BE148" i="35"/>
  <c r="BE150" i="35"/>
  <c r="BK126" i="33"/>
  <c r="BK125" i="33" s="1"/>
  <c r="J125" i="33" s="1"/>
  <c r="J30" i="33" s="1"/>
  <c r="J118" i="34"/>
  <c r="BE130" i="34"/>
  <c r="BE178" i="34"/>
  <c r="BE185" i="34"/>
  <c r="BE188" i="34"/>
  <c r="BE215" i="34"/>
  <c r="BE180" i="34"/>
  <c r="BE197" i="34"/>
  <c r="BE199" i="34"/>
  <c r="F121" i="34"/>
  <c r="BE167" i="34"/>
  <c r="BE170" i="34"/>
  <c r="BE174" i="34"/>
  <c r="BE202" i="34"/>
  <c r="BE207" i="34"/>
  <c r="BE127" i="34"/>
  <c r="BE133" i="34"/>
  <c r="BE152" i="34"/>
  <c r="BE156" i="34"/>
  <c r="BE163" i="34"/>
  <c r="BE190" i="34"/>
  <c r="BE209" i="34"/>
  <c r="E85" i="34"/>
  <c r="BE136" i="34"/>
  <c r="BE183" i="34"/>
  <c r="BE139" i="34"/>
  <c r="BE142" i="34"/>
  <c r="BE145" i="34"/>
  <c r="BE184" i="34"/>
  <c r="BE212" i="34"/>
  <c r="BE182" i="34"/>
  <c r="BE187" i="34"/>
  <c r="BE192" i="34"/>
  <c r="BE194" i="34"/>
  <c r="BE204" i="34"/>
  <c r="J119" i="33"/>
  <c r="BE128" i="33"/>
  <c r="BE140" i="33"/>
  <c r="BE143" i="33"/>
  <c r="BE166" i="33"/>
  <c r="BE209" i="33"/>
  <c r="BE217" i="33"/>
  <c r="F92" i="33"/>
  <c r="BE200" i="33"/>
  <c r="BE203" i="33"/>
  <c r="BE230" i="33"/>
  <c r="BE219" i="33"/>
  <c r="BE162" i="33"/>
  <c r="BE206" i="33"/>
  <c r="BE242" i="33"/>
  <c r="E115" i="33"/>
  <c r="BE137" i="33"/>
  <c r="BE155" i="33"/>
  <c r="BE173" i="33"/>
  <c r="BE186" i="33"/>
  <c r="BE190" i="33"/>
  <c r="BE193" i="33"/>
  <c r="BE213" i="33"/>
  <c r="BE221" i="33"/>
  <c r="BE225" i="33"/>
  <c r="BE237" i="33"/>
  <c r="BE146" i="33"/>
  <c r="BE223" i="33"/>
  <c r="BE131" i="33"/>
  <c r="BE149" i="33"/>
  <c r="BE152" i="33"/>
  <c r="BE180" i="33"/>
  <c r="BE183" i="33"/>
  <c r="BE196" i="33"/>
  <c r="BE222" i="33"/>
  <c r="BE235" i="33"/>
  <c r="BE240" i="33"/>
  <c r="BE134" i="33"/>
  <c r="BE177" i="33"/>
  <c r="BE227" i="33"/>
  <c r="BE232" i="33"/>
  <c r="BE245" i="33"/>
  <c r="BE149" i="32"/>
  <c r="BE154" i="32"/>
  <c r="BE158" i="32"/>
  <c r="BE165" i="32"/>
  <c r="BE167" i="32"/>
  <c r="BE174" i="32"/>
  <c r="J89" i="32"/>
  <c r="F121" i="32"/>
  <c r="BE129" i="32"/>
  <c r="BE131" i="32"/>
  <c r="BE133" i="32"/>
  <c r="BE150" i="32"/>
  <c r="BE163" i="32"/>
  <c r="BE134" i="32"/>
  <c r="BE135" i="32"/>
  <c r="BE139" i="32"/>
  <c r="BE141" i="32"/>
  <c r="BE161" i="32"/>
  <c r="BE164" i="32"/>
  <c r="BE144" i="32"/>
  <c r="BE151" i="32"/>
  <c r="BE169" i="32"/>
  <c r="BE173" i="32"/>
  <c r="BE142" i="32"/>
  <c r="BE152" i="32"/>
  <c r="E114" i="32"/>
  <c r="BE127" i="32"/>
  <c r="BE136" i="32"/>
  <c r="BE138" i="32"/>
  <c r="BE140" i="32"/>
  <c r="BE143" i="32"/>
  <c r="BE145" i="32"/>
  <c r="BE146" i="32"/>
  <c r="BE155" i="32"/>
  <c r="BE160" i="32"/>
  <c r="BE168" i="32"/>
  <c r="BE170" i="32"/>
  <c r="BE137" i="32"/>
  <c r="BE156" i="32"/>
  <c r="BE159" i="32"/>
  <c r="BE171" i="32"/>
  <c r="BE128" i="32"/>
  <c r="BE148" i="32"/>
  <c r="BE153" i="32"/>
  <c r="BE172" i="32"/>
  <c r="BE174" i="31"/>
  <c r="BE150" i="31"/>
  <c r="BE172" i="31"/>
  <c r="J119" i="31"/>
  <c r="BE131" i="31"/>
  <c r="BE135" i="31"/>
  <c r="BE140" i="31"/>
  <c r="BE143" i="31"/>
  <c r="BE153" i="31"/>
  <c r="BE167" i="31"/>
  <c r="BE128" i="31"/>
  <c r="BE145" i="31"/>
  <c r="BE146" i="31"/>
  <c r="BE148" i="31"/>
  <c r="BE155" i="31"/>
  <c r="BE160" i="31"/>
  <c r="BE163" i="31"/>
  <c r="BE165" i="31"/>
  <c r="E85" i="31"/>
  <c r="BE129" i="31"/>
  <c r="BE137" i="31"/>
  <c r="BE152" i="31"/>
  <c r="BE159" i="31"/>
  <c r="BE169" i="31"/>
  <c r="BE171" i="31"/>
  <c r="BE173" i="31"/>
  <c r="F94" i="31"/>
  <c r="BE144" i="31"/>
  <c r="BE149" i="31"/>
  <c r="BE151" i="31"/>
  <c r="BE166" i="31"/>
  <c r="BE168" i="31"/>
  <c r="BE133" i="31"/>
  <c r="BE138" i="31"/>
  <c r="BE139" i="31"/>
  <c r="BE157" i="31"/>
  <c r="BE130" i="31"/>
  <c r="BE147" i="31"/>
  <c r="BE156" i="31"/>
  <c r="BE170" i="31"/>
  <c r="BE138" i="30"/>
  <c r="BE152" i="30"/>
  <c r="BE209" i="30"/>
  <c r="BE216" i="30"/>
  <c r="BE222" i="30"/>
  <c r="J126" i="29"/>
  <c r="J100" i="29" s="1"/>
  <c r="BE132" i="30"/>
  <c r="BE133" i="30"/>
  <c r="BE150" i="30"/>
  <c r="BE154" i="30"/>
  <c r="BE158" i="30"/>
  <c r="BE168" i="30"/>
  <c r="BE178" i="30"/>
  <c r="F94" i="30"/>
  <c r="BE144" i="30"/>
  <c r="BE146" i="30"/>
  <c r="BE160" i="30"/>
  <c r="BE174" i="30"/>
  <c r="BE182" i="30"/>
  <c r="BE198" i="30"/>
  <c r="BE206" i="30"/>
  <c r="BE211" i="30"/>
  <c r="BE219" i="30"/>
  <c r="BE172" i="30"/>
  <c r="BE176" i="30"/>
  <c r="BE200" i="30"/>
  <c r="BE202" i="30"/>
  <c r="BE213" i="30"/>
  <c r="BE214" i="30"/>
  <c r="J91" i="30"/>
  <c r="BE148" i="30"/>
  <c r="BE184" i="30"/>
  <c r="BE187" i="30"/>
  <c r="BE189" i="30"/>
  <c r="BE204" i="30"/>
  <c r="BE142" i="30"/>
  <c r="BE156" i="30"/>
  <c r="BE162" i="30"/>
  <c r="BE180" i="30"/>
  <c r="BE191" i="30"/>
  <c r="BE130" i="30"/>
  <c r="BE192" i="30"/>
  <c r="BE194" i="30"/>
  <c r="BE196" i="30"/>
  <c r="BE208" i="30"/>
  <c r="E85" i="30"/>
  <c r="BE136" i="30"/>
  <c r="BE140" i="30"/>
  <c r="BE164" i="30"/>
  <c r="BE166" i="30"/>
  <c r="BE169" i="30"/>
  <c r="E85" i="29"/>
  <c r="BE132" i="29"/>
  <c r="BE136" i="29"/>
  <c r="BE140" i="29"/>
  <c r="BE137" i="29"/>
  <c r="BE142" i="29"/>
  <c r="BK128" i="28"/>
  <c r="BE135" i="29"/>
  <c r="J118" i="29"/>
  <c r="BE139" i="29"/>
  <c r="BK343" i="28"/>
  <c r="J343" i="28"/>
  <c r="J104" i="28" s="1"/>
  <c r="F121" i="29"/>
  <c r="BE127" i="29"/>
  <c r="BE129" i="29"/>
  <c r="BE131" i="29"/>
  <c r="BE128" i="29"/>
  <c r="BE143" i="29"/>
  <c r="BE130" i="29"/>
  <c r="BE134" i="29"/>
  <c r="BE141" i="29"/>
  <c r="BK131" i="27"/>
  <c r="J131" i="27"/>
  <c r="J101" i="27" s="1"/>
  <c r="J121" i="28"/>
  <c r="BE130" i="28"/>
  <c r="BE160" i="28"/>
  <c r="BE190" i="28"/>
  <c r="BE212" i="28"/>
  <c r="BE333" i="28"/>
  <c r="BE337" i="28"/>
  <c r="BE341" i="28"/>
  <c r="BE345" i="28"/>
  <c r="E85" i="28"/>
  <c r="BE152" i="28"/>
  <c r="BE165" i="28"/>
  <c r="BE169" i="28"/>
  <c r="BE181" i="28"/>
  <c r="BE215" i="28"/>
  <c r="BE231" i="28"/>
  <c r="BE297" i="28"/>
  <c r="BE301" i="28"/>
  <c r="BE305" i="28"/>
  <c r="BE316" i="28"/>
  <c r="BE322" i="28"/>
  <c r="F124" i="28"/>
  <c r="BE186" i="28"/>
  <c r="BE217" i="28"/>
  <c r="BE265" i="28"/>
  <c r="BE291" i="28"/>
  <c r="BE321" i="28"/>
  <c r="BE138" i="28"/>
  <c r="BE139" i="28"/>
  <c r="BE198" i="28"/>
  <c r="BE223" i="28"/>
  <c r="BE245" i="28"/>
  <c r="BE268" i="28"/>
  <c r="BE296" i="28"/>
  <c r="BE328" i="28"/>
  <c r="BE148" i="28"/>
  <c r="BE156" i="28"/>
  <c r="BE177" i="28"/>
  <c r="BE204" i="28"/>
  <c r="BE227" i="28"/>
  <c r="BE239" i="28"/>
  <c r="BE243" i="28"/>
  <c r="BE271" i="28"/>
  <c r="BE277" i="28"/>
  <c r="BE295" i="28"/>
  <c r="BE311" i="28"/>
  <c r="BE320" i="28"/>
  <c r="BE323" i="28"/>
  <c r="BE200" i="28"/>
  <c r="BE254" i="28"/>
  <c r="BE257" i="28"/>
  <c r="BE260" i="28"/>
  <c r="BE263" i="28"/>
  <c r="BE173" i="28"/>
  <c r="BE221" i="28"/>
  <c r="BE288" i="28"/>
  <c r="BE324" i="28"/>
  <c r="BE326" i="28"/>
  <c r="BE134" i="28"/>
  <c r="BE144" i="28"/>
  <c r="BE194" i="28"/>
  <c r="BE210" i="28"/>
  <c r="BE235" i="28"/>
  <c r="BE248" i="28"/>
  <c r="BE251" i="28"/>
  <c r="BE274" i="28"/>
  <c r="BE280" i="28"/>
  <c r="BE282" i="28"/>
  <c r="BE285" i="28"/>
  <c r="BE309" i="28"/>
  <c r="J93" i="27"/>
  <c r="BE378" i="27"/>
  <c r="BE384" i="27"/>
  <c r="BE426" i="27"/>
  <c r="BE442" i="27"/>
  <c r="BE451" i="27"/>
  <c r="F96" i="27"/>
  <c r="BE250" i="27"/>
  <c r="BE261" i="27"/>
  <c r="BE352" i="27"/>
  <c r="BE400" i="27"/>
  <c r="BE271" i="27"/>
  <c r="BE324" i="27"/>
  <c r="BE356" i="27"/>
  <c r="BE372" i="27"/>
  <c r="BE440" i="27"/>
  <c r="E85" i="27"/>
  <c r="BE223" i="27"/>
  <c r="BE255" i="27"/>
  <c r="BE282" i="27"/>
  <c r="BE336" i="27"/>
  <c r="BE364" i="27"/>
  <c r="BE447" i="27"/>
  <c r="BE133" i="27"/>
  <c r="BE299" i="27"/>
  <c r="BE333" i="27"/>
  <c r="BE368" i="27"/>
  <c r="BE386" i="27"/>
  <c r="BE414" i="27"/>
  <c r="BE463" i="27"/>
  <c r="BE288" i="27"/>
  <c r="BE347" i="27"/>
  <c r="BE131" i="26"/>
  <c r="BE179" i="26"/>
  <c r="BE149" i="26"/>
  <c r="F96" i="26"/>
  <c r="BE153" i="26"/>
  <c r="BE157" i="26"/>
  <c r="E114" i="26"/>
  <c r="BE165" i="26"/>
  <c r="J93" i="26"/>
  <c r="BE141" i="26"/>
  <c r="BE145" i="26"/>
  <c r="BE176" i="26"/>
  <c r="BE136" i="26"/>
  <c r="BE166" i="26"/>
  <c r="BE174" i="26"/>
  <c r="BE179" i="25"/>
  <c r="BE181" i="25"/>
  <c r="BE213" i="25"/>
  <c r="BE219" i="25"/>
  <c r="BE225" i="25"/>
  <c r="J126" i="24"/>
  <c r="J101" i="24"/>
  <c r="E85" i="25"/>
  <c r="F94" i="25"/>
  <c r="BE132" i="25"/>
  <c r="BE159" i="25"/>
  <c r="BE161" i="25"/>
  <c r="BE169" i="25"/>
  <c r="BE177" i="25"/>
  <c r="BE185" i="25"/>
  <c r="BE187" i="25"/>
  <c r="BE189" i="25"/>
  <c r="BE223" i="25"/>
  <c r="BE249" i="25"/>
  <c r="BE253" i="25"/>
  <c r="BE268" i="25"/>
  <c r="BE271" i="25"/>
  <c r="BE144" i="25"/>
  <c r="BE146" i="25"/>
  <c r="BE157" i="25"/>
  <c r="BE171" i="25"/>
  <c r="BE173" i="25"/>
  <c r="BE202" i="25"/>
  <c r="BE221" i="25"/>
  <c r="BE261" i="25"/>
  <c r="BE264" i="25"/>
  <c r="BE266" i="25"/>
  <c r="J121" i="25"/>
  <c r="BE140" i="25"/>
  <c r="BE142" i="25"/>
  <c r="BE151" i="25"/>
  <c r="BE153" i="25"/>
  <c r="BE165" i="25"/>
  <c r="BE167" i="25"/>
  <c r="BE204" i="25"/>
  <c r="BE209" i="25"/>
  <c r="BE211" i="25"/>
  <c r="BE215" i="25"/>
  <c r="BE227" i="25"/>
  <c r="BE229" i="25"/>
  <c r="BE239" i="25"/>
  <c r="BE251" i="25"/>
  <c r="BE283" i="25"/>
  <c r="BE134" i="25"/>
  <c r="BE138" i="25"/>
  <c r="BE148" i="25"/>
  <c r="BE136" i="25"/>
  <c r="BE155" i="25"/>
  <c r="BE196" i="25"/>
  <c r="BE217" i="25"/>
  <c r="BE273" i="25"/>
  <c r="BE275" i="25"/>
  <c r="BE277" i="25"/>
  <c r="BE279" i="25"/>
  <c r="BE281" i="25"/>
  <c r="BE285" i="25"/>
  <c r="BE130" i="25"/>
  <c r="BE163" i="25"/>
  <c r="BE175" i="25"/>
  <c r="BE207" i="25"/>
  <c r="BE231" i="25"/>
  <c r="BE233" i="25"/>
  <c r="BE235" i="25"/>
  <c r="BE241" i="25"/>
  <c r="BE259" i="25"/>
  <c r="BE183" i="25"/>
  <c r="BE191" i="25"/>
  <c r="BE194" i="25"/>
  <c r="BE198" i="25"/>
  <c r="BE200" i="25"/>
  <c r="BE237" i="25"/>
  <c r="BE243" i="25"/>
  <c r="BE245" i="25"/>
  <c r="BE247" i="25"/>
  <c r="BE255" i="25"/>
  <c r="BE257" i="25"/>
  <c r="BE287" i="25"/>
  <c r="E85" i="24"/>
  <c r="BE142" i="24"/>
  <c r="J93" i="24"/>
  <c r="BE129" i="24"/>
  <c r="F122" i="24"/>
  <c r="BE144" i="24"/>
  <c r="BE133" i="24"/>
  <c r="BE134" i="24"/>
  <c r="BE136" i="24"/>
  <c r="BE130" i="24"/>
  <c r="BE131" i="24"/>
  <c r="BE132" i="24"/>
  <c r="BE138" i="24"/>
  <c r="BE140" i="24"/>
  <c r="BE127" i="24"/>
  <c r="BE128" i="24"/>
  <c r="BE135" i="24"/>
  <c r="BE146" i="24"/>
  <c r="BK125" i="21"/>
  <c r="J125" i="21" s="1"/>
  <c r="J100" i="21" s="1"/>
  <c r="E85" i="21"/>
  <c r="F122" i="21"/>
  <c r="J93" i="21"/>
  <c r="BE127" i="21"/>
  <c r="BE129" i="21"/>
  <c r="BE133" i="21"/>
  <c r="BE135" i="21"/>
  <c r="BE137" i="21"/>
  <c r="BE131" i="21"/>
  <c r="BE152" i="19"/>
  <c r="BE162" i="19"/>
  <c r="J93" i="19"/>
  <c r="BE138" i="19"/>
  <c r="BE140" i="19"/>
  <c r="BE142" i="19"/>
  <c r="BE144" i="19"/>
  <c r="BE146" i="19"/>
  <c r="BE156" i="19"/>
  <c r="BE158" i="19"/>
  <c r="BE175" i="19"/>
  <c r="E85" i="19"/>
  <c r="F96" i="19"/>
  <c r="BE132" i="19"/>
  <c r="BE150" i="19"/>
  <c r="BE154" i="19"/>
  <c r="BE160" i="19"/>
  <c r="BE164" i="19"/>
  <c r="BE166" i="19"/>
  <c r="BE168" i="19"/>
  <c r="BE170" i="19"/>
  <c r="BE136" i="19"/>
  <c r="BE134" i="19"/>
  <c r="BE130" i="19"/>
  <c r="BE172" i="19"/>
  <c r="BE148" i="19"/>
  <c r="E114" i="18"/>
  <c r="F125" i="18"/>
  <c r="BE137" i="18"/>
  <c r="BE148" i="18"/>
  <c r="BK130" i="17"/>
  <c r="J130" i="17"/>
  <c r="J101" i="17" s="1"/>
  <c r="BE131" i="18"/>
  <c r="BE143" i="18"/>
  <c r="BE150" i="18"/>
  <c r="BE134" i="18"/>
  <c r="BE145" i="18"/>
  <c r="BE147" i="18"/>
  <c r="J93" i="18"/>
  <c r="BE135" i="18"/>
  <c r="BE136" i="18"/>
  <c r="BE133" i="18"/>
  <c r="BE138" i="18"/>
  <c r="BE139" i="18"/>
  <c r="BE141" i="18"/>
  <c r="BE142" i="18"/>
  <c r="BE144" i="18"/>
  <c r="BE132" i="18"/>
  <c r="BE149" i="18"/>
  <c r="BE137" i="17"/>
  <c r="BE144" i="17"/>
  <c r="BE145" i="17"/>
  <c r="BE146" i="17"/>
  <c r="BE163" i="17"/>
  <c r="E115" i="17"/>
  <c r="BE133" i="17"/>
  <c r="BE134" i="17"/>
  <c r="BE159" i="17"/>
  <c r="BE160" i="17"/>
  <c r="BE166" i="17"/>
  <c r="BE139" i="17"/>
  <c r="BE140" i="17"/>
  <c r="BE153" i="17"/>
  <c r="J123" i="17"/>
  <c r="BE142" i="17"/>
  <c r="BE148" i="17"/>
  <c r="BE149" i="17"/>
  <c r="BE138" i="17"/>
  <c r="BE143" i="17"/>
  <c r="BE147" i="17"/>
  <c r="BE154" i="17"/>
  <c r="BE156" i="17"/>
  <c r="BK130" i="16"/>
  <c r="J130" i="16" s="1"/>
  <c r="J101" i="16" s="1"/>
  <c r="BE132" i="17"/>
  <c r="BE135" i="17"/>
  <c r="BE136" i="17"/>
  <c r="BE141" i="17"/>
  <c r="BE162" i="17"/>
  <c r="BE164" i="17"/>
  <c r="F96" i="17"/>
  <c r="BE151" i="17"/>
  <c r="BE152" i="17"/>
  <c r="BE157" i="17"/>
  <c r="BE158" i="17"/>
  <c r="BE165" i="17"/>
  <c r="J136" i="15"/>
  <c r="J102" i="15"/>
  <c r="F96" i="16"/>
  <c r="BE138" i="16"/>
  <c r="BE139" i="16"/>
  <c r="BE141" i="16"/>
  <c r="BE142" i="16"/>
  <c r="BE146" i="16"/>
  <c r="BE165" i="16"/>
  <c r="BE167" i="16"/>
  <c r="BE170" i="16"/>
  <c r="BE147" i="16"/>
  <c r="BE148" i="16"/>
  <c r="BE169" i="16"/>
  <c r="BE195" i="16"/>
  <c r="J123" i="16"/>
  <c r="BE133" i="16"/>
  <c r="BE136" i="16"/>
  <c r="BE152" i="16"/>
  <c r="BE163" i="16"/>
  <c r="BE182" i="16"/>
  <c r="BE186" i="16"/>
  <c r="BE190" i="16"/>
  <c r="E115" i="16"/>
  <c r="BE154" i="16"/>
  <c r="BE172" i="16"/>
  <c r="BE178" i="16"/>
  <c r="BE143" i="16"/>
  <c r="BE144" i="16"/>
  <c r="BE145" i="16"/>
  <c r="BE151" i="16"/>
  <c r="BE153" i="16"/>
  <c r="BE155" i="16"/>
  <c r="BE157" i="16"/>
  <c r="BE164" i="16"/>
  <c r="BE168" i="16"/>
  <c r="BE185" i="16"/>
  <c r="BE187" i="16"/>
  <c r="BE189" i="16"/>
  <c r="BE194" i="16"/>
  <c r="BE140" i="16"/>
  <c r="BE149" i="16"/>
  <c r="BE156" i="16"/>
  <c r="BE161" i="16"/>
  <c r="BE162" i="16"/>
  <c r="BE181" i="16"/>
  <c r="BE132" i="16"/>
  <c r="BE150" i="16"/>
  <c r="BE160" i="16"/>
  <c r="BE173" i="16"/>
  <c r="BE174" i="16"/>
  <c r="BE175" i="16"/>
  <c r="BE180" i="16"/>
  <c r="BE184" i="16"/>
  <c r="BE191" i="16"/>
  <c r="BE192" i="16"/>
  <c r="BE134" i="16"/>
  <c r="BE135" i="16"/>
  <c r="BE137" i="16"/>
  <c r="BE158" i="16"/>
  <c r="BE159" i="16"/>
  <c r="BE171" i="16"/>
  <c r="BE177" i="16"/>
  <c r="BE179" i="16"/>
  <c r="BE183" i="16"/>
  <c r="BE193" i="16"/>
  <c r="E85" i="15"/>
  <c r="F131" i="15"/>
  <c r="BE138" i="15"/>
  <c r="BE142" i="15"/>
  <c r="BE144" i="15"/>
  <c r="BE161" i="15"/>
  <c r="BE173" i="15"/>
  <c r="BE177" i="15"/>
  <c r="BE179" i="15"/>
  <c r="BE188" i="15"/>
  <c r="BE197" i="15"/>
  <c r="BE216" i="15"/>
  <c r="BE218" i="15"/>
  <c r="BE221" i="15"/>
  <c r="BE232" i="15"/>
  <c r="BE242" i="15"/>
  <c r="BE244" i="15"/>
  <c r="BE257" i="15"/>
  <c r="BE258" i="15"/>
  <c r="BE259" i="15"/>
  <c r="BE260" i="15"/>
  <c r="J130" i="14"/>
  <c r="J100" i="14" s="1"/>
  <c r="J128" i="15"/>
  <c r="BE155" i="15"/>
  <c r="BE175" i="15"/>
  <c r="BE193" i="15"/>
  <c r="BE206" i="15"/>
  <c r="BE230" i="15"/>
  <c r="BE246" i="15"/>
  <c r="BE253" i="15"/>
  <c r="BE145" i="15"/>
  <c r="BE146" i="15"/>
  <c r="BE151" i="15"/>
  <c r="BE156" i="15"/>
  <c r="BE160" i="15"/>
  <c r="BE163" i="15"/>
  <c r="BE164" i="15"/>
  <c r="BE189" i="15"/>
  <c r="BE191" i="15"/>
  <c r="BE199" i="15"/>
  <c r="BE200" i="15"/>
  <c r="BE201" i="15"/>
  <c r="BE202" i="15"/>
  <c r="BE203" i="15"/>
  <c r="BE205" i="15"/>
  <c r="BE219" i="15"/>
  <c r="BE252" i="15"/>
  <c r="BE256" i="15"/>
  <c r="BE137" i="15"/>
  <c r="BE139" i="15"/>
  <c r="BE148" i="15"/>
  <c r="BE165" i="15"/>
  <c r="BE169" i="15"/>
  <c r="BE181" i="15"/>
  <c r="BE209" i="15"/>
  <c r="BE210" i="15"/>
  <c r="BE211" i="15"/>
  <c r="BE222" i="15"/>
  <c r="BE223" i="15"/>
  <c r="BE233" i="15"/>
  <c r="BE243" i="15"/>
  <c r="BE251" i="15"/>
  <c r="BE254" i="15"/>
  <c r="BE143" i="15"/>
  <c r="BE162" i="15"/>
  <c r="BE172" i="15"/>
  <c r="BE180" i="15"/>
  <c r="BE185" i="15"/>
  <c r="BE204" i="15"/>
  <c r="BE215" i="15"/>
  <c r="BE231" i="15"/>
  <c r="BE235" i="15"/>
  <c r="BE236" i="15"/>
  <c r="BE240" i="15"/>
  <c r="BE245" i="15"/>
  <c r="BE249" i="15"/>
  <c r="BE255" i="15"/>
  <c r="BE140" i="15"/>
  <c r="BE141" i="15"/>
  <c r="BE150" i="15"/>
  <c r="BE152" i="15"/>
  <c r="BE153" i="15"/>
  <c r="BE157" i="15"/>
  <c r="BE170" i="15"/>
  <c r="BE174" i="15"/>
  <c r="BE187" i="15"/>
  <c r="BE195" i="15"/>
  <c r="BE207" i="15"/>
  <c r="BE212" i="15"/>
  <c r="BE217" i="15"/>
  <c r="BE224" i="15"/>
  <c r="BE228" i="15"/>
  <c r="BE247" i="15"/>
  <c r="BE250" i="15"/>
  <c r="BE159" i="15"/>
  <c r="BE166" i="15"/>
  <c r="BE167" i="15"/>
  <c r="BE168" i="15"/>
  <c r="BE176" i="15"/>
  <c r="BE178" i="15"/>
  <c r="BE183" i="15"/>
  <c r="BE190" i="15"/>
  <c r="BE198" i="15"/>
  <c r="BE213" i="15"/>
  <c r="BE214" i="15"/>
  <c r="BE227" i="15"/>
  <c r="BE237" i="15"/>
  <c r="BE239" i="15"/>
  <c r="BE147" i="15"/>
  <c r="BE154" i="15"/>
  <c r="BE158" i="15"/>
  <c r="BE184" i="15"/>
  <c r="BE186" i="15"/>
  <c r="BE192" i="15"/>
  <c r="BE196" i="15"/>
  <c r="BE225" i="15"/>
  <c r="BE226" i="15"/>
  <c r="BE234" i="15"/>
  <c r="BE238" i="15"/>
  <c r="BE241" i="15"/>
  <c r="J130" i="13"/>
  <c r="J100" i="13"/>
  <c r="BE131" i="14"/>
  <c r="BE134" i="14"/>
  <c r="BE159" i="14"/>
  <c r="BE177" i="14"/>
  <c r="BE183" i="14"/>
  <c r="F94" i="14"/>
  <c r="BE156" i="14"/>
  <c r="BE165" i="14"/>
  <c r="BE167" i="14"/>
  <c r="BE197" i="14"/>
  <c r="BE169" i="14"/>
  <c r="BE171" i="14"/>
  <c r="BE184" i="14"/>
  <c r="E85" i="14"/>
  <c r="BE133" i="14"/>
  <c r="BE143" i="14"/>
  <c r="BE144" i="14"/>
  <c r="BE155" i="14"/>
  <c r="BE173" i="14"/>
  <c r="BE175" i="14"/>
  <c r="BE189" i="14"/>
  <c r="J91" i="14"/>
  <c r="BE137" i="14"/>
  <c r="BE161" i="14"/>
  <c r="BE163" i="14"/>
  <c r="BE186" i="14"/>
  <c r="BE181" i="14"/>
  <c r="BE182" i="14"/>
  <c r="BE139" i="14"/>
  <c r="BE157" i="14"/>
  <c r="BE179" i="14"/>
  <c r="BE180" i="14"/>
  <c r="BE191" i="14"/>
  <c r="BE194" i="14"/>
  <c r="BE141" i="14"/>
  <c r="BE146" i="14"/>
  <c r="BE149" i="14"/>
  <c r="BE150" i="14"/>
  <c r="BE152" i="14"/>
  <c r="E85" i="13"/>
  <c r="BE133" i="13"/>
  <c r="BE134" i="13"/>
  <c r="BE135" i="13"/>
  <c r="BE147" i="13"/>
  <c r="BE148" i="13"/>
  <c r="BE149" i="13"/>
  <c r="BE150" i="13"/>
  <c r="BE160" i="13"/>
  <c r="BE161" i="13"/>
  <c r="BE163" i="13"/>
  <c r="BE164" i="13"/>
  <c r="BE180" i="13"/>
  <c r="BE182" i="13"/>
  <c r="BE183" i="13"/>
  <c r="BE185" i="13"/>
  <c r="BE204" i="13"/>
  <c r="BE210" i="13"/>
  <c r="BE211" i="13"/>
  <c r="BE218" i="13"/>
  <c r="BE220" i="13"/>
  <c r="BE230" i="13"/>
  <c r="BE231" i="13"/>
  <c r="F94" i="13"/>
  <c r="BE131" i="13"/>
  <c r="BE140" i="13"/>
  <c r="BE141" i="13"/>
  <c r="BE142" i="13"/>
  <c r="BE156" i="13"/>
  <c r="BE162" i="13"/>
  <c r="BE172" i="13"/>
  <c r="BE177" i="13"/>
  <c r="BE179" i="13"/>
  <c r="BE196" i="13"/>
  <c r="BE200" i="13"/>
  <c r="BE201" i="13"/>
  <c r="BE205" i="13"/>
  <c r="BE212" i="13"/>
  <c r="BE215" i="13"/>
  <c r="BE217" i="13"/>
  <c r="BE174" i="13"/>
  <c r="BE209" i="13"/>
  <c r="BE224" i="13"/>
  <c r="BE225" i="13"/>
  <c r="J134" i="12"/>
  <c r="J100" i="12"/>
  <c r="BE165" i="13"/>
  <c r="BE167" i="13"/>
  <c r="BE169" i="13"/>
  <c r="BE170" i="13"/>
  <c r="BE176" i="13"/>
  <c r="BE184" i="13"/>
  <c r="BE190" i="13"/>
  <c r="BE194" i="13"/>
  <c r="BE202" i="13"/>
  <c r="BE203" i="13"/>
  <c r="BE207" i="13"/>
  <c r="BE208" i="13"/>
  <c r="BE219" i="13"/>
  <c r="BE136" i="13"/>
  <c r="BE137" i="13"/>
  <c r="BE139" i="13"/>
  <c r="BE143" i="13"/>
  <c r="BE145" i="13"/>
  <c r="BE146" i="13"/>
  <c r="BE154" i="13"/>
  <c r="BE171" i="13"/>
  <c r="BE181" i="13"/>
  <c r="BE199" i="13"/>
  <c r="BE206" i="13"/>
  <c r="BE138" i="13"/>
  <c r="BE144" i="13"/>
  <c r="BE186" i="13"/>
  <c r="BE187" i="13"/>
  <c r="BE188" i="13"/>
  <c r="BE189" i="13"/>
  <c r="BE191" i="13"/>
  <c r="BE192" i="13"/>
  <c r="BE198" i="13"/>
  <c r="BE213" i="13"/>
  <c r="BE214" i="13"/>
  <c r="BE221" i="13"/>
  <c r="BE226" i="13"/>
  <c r="J91" i="13"/>
  <c r="BE152" i="13"/>
  <c r="BE155" i="13"/>
  <c r="BE157" i="13"/>
  <c r="BE158" i="13"/>
  <c r="BE159" i="13"/>
  <c r="BE166" i="13"/>
  <c r="BE168" i="13"/>
  <c r="BE178" i="13"/>
  <c r="BE193" i="13"/>
  <c r="BE223" i="13"/>
  <c r="BE229" i="13"/>
  <c r="BE228" i="13"/>
  <c r="E85" i="12"/>
  <c r="BE144" i="12"/>
  <c r="BE192" i="12"/>
  <c r="BE203" i="12"/>
  <c r="BE207" i="12"/>
  <c r="BE213" i="12"/>
  <c r="BE215" i="12"/>
  <c r="BE217" i="12"/>
  <c r="BE218" i="12"/>
  <c r="BE237" i="12"/>
  <c r="BE257" i="12"/>
  <c r="BE261" i="12"/>
  <c r="BE265" i="12"/>
  <c r="BE270" i="12"/>
  <c r="BE281" i="12"/>
  <c r="BE288" i="12"/>
  <c r="BE135" i="12"/>
  <c r="BE162" i="12"/>
  <c r="BE182" i="12"/>
  <c r="BE186" i="12"/>
  <c r="BE190" i="12"/>
  <c r="BE193" i="12"/>
  <c r="BE210" i="12"/>
  <c r="BE223" i="12"/>
  <c r="BE247" i="12"/>
  <c r="BE300" i="12"/>
  <c r="BE307" i="12"/>
  <c r="BE309" i="12"/>
  <c r="BE312" i="12"/>
  <c r="BK130" i="11"/>
  <c r="J130" i="11" s="1"/>
  <c r="J99" i="11" s="1"/>
  <c r="F129" i="12"/>
  <c r="BE179" i="12"/>
  <c r="BE194" i="12"/>
  <c r="BE212" i="12"/>
  <c r="BE225" i="12"/>
  <c r="BE233" i="12"/>
  <c r="BE239" i="12"/>
  <c r="BE243" i="12"/>
  <c r="BE255" i="12"/>
  <c r="BE284" i="12"/>
  <c r="BE292" i="12"/>
  <c r="BE294" i="12"/>
  <c r="BE295" i="12"/>
  <c r="BE200" i="12"/>
  <c r="BE252" i="12"/>
  <c r="BE259" i="12"/>
  <c r="BE279" i="12"/>
  <c r="BE290" i="12"/>
  <c r="BE305" i="12"/>
  <c r="J126" i="12"/>
  <c r="BE138" i="12"/>
  <c r="BE141" i="12"/>
  <c r="BE151" i="12"/>
  <c r="BE155" i="12"/>
  <c r="BE173" i="12"/>
  <c r="BE196" i="12"/>
  <c r="BE235" i="12"/>
  <c r="BE241" i="12"/>
  <c r="BE245" i="12"/>
  <c r="BE249" i="12"/>
  <c r="BE263" i="12"/>
  <c r="BE302" i="12"/>
  <c r="BE199" i="12"/>
  <c r="BE211" i="12"/>
  <c r="BE220" i="12"/>
  <c r="BE227" i="12"/>
  <c r="BE229" i="12"/>
  <c r="BE231" i="12"/>
  <c r="BE268" i="12"/>
  <c r="BE272" i="12"/>
  <c r="BE276" i="12"/>
  <c r="BE296" i="12"/>
  <c r="BE297" i="12"/>
  <c r="BE299" i="12"/>
  <c r="BE169" i="12"/>
  <c r="BE176" i="12"/>
  <c r="BE197" i="12"/>
  <c r="BE209" i="12"/>
  <c r="BE254" i="12"/>
  <c r="BE274" i="12"/>
  <c r="BE216" i="12"/>
  <c r="BE219" i="12"/>
  <c r="BE251" i="12"/>
  <c r="BE269" i="12"/>
  <c r="BE278" i="12"/>
  <c r="BE286" i="12"/>
  <c r="J230" i="10"/>
  <c r="J105" i="10" s="1"/>
  <c r="F126" i="11"/>
  <c r="BE144" i="11"/>
  <c r="BE147" i="11"/>
  <c r="BE161" i="11"/>
  <c r="BE168" i="11"/>
  <c r="BE181" i="11"/>
  <c r="BE185" i="11"/>
  <c r="BE189" i="11"/>
  <c r="BE193" i="11"/>
  <c r="BE229" i="11"/>
  <c r="BE243" i="11"/>
  <c r="BE270" i="11"/>
  <c r="BE271" i="11"/>
  <c r="BE274" i="11"/>
  <c r="E117" i="11"/>
  <c r="BE175" i="11"/>
  <c r="BE195" i="11"/>
  <c r="BE197" i="11"/>
  <c r="BE198" i="11"/>
  <c r="BE199" i="11"/>
  <c r="BE204" i="11"/>
  <c r="BE206" i="11"/>
  <c r="BE208" i="11"/>
  <c r="BE216" i="11"/>
  <c r="BE223" i="11"/>
  <c r="BE227" i="11"/>
  <c r="BE132" i="11"/>
  <c r="BE157" i="11"/>
  <c r="BE172" i="11"/>
  <c r="BE212" i="11"/>
  <c r="BE264" i="11"/>
  <c r="BE141" i="11"/>
  <c r="BE150" i="11"/>
  <c r="BE268" i="11"/>
  <c r="J91" i="11"/>
  <c r="BE135" i="11"/>
  <c r="BE138" i="11"/>
  <c r="BE191" i="11"/>
  <c r="BE214" i="11"/>
  <c r="BE219" i="11"/>
  <c r="BE221" i="11"/>
  <c r="BE231" i="11"/>
  <c r="BE233" i="11"/>
  <c r="BE236" i="11"/>
  <c r="BE241" i="11"/>
  <c r="BE251" i="11"/>
  <c r="BE200" i="11"/>
  <c r="BE201" i="11"/>
  <c r="BE237" i="11"/>
  <c r="BE239" i="11"/>
  <c r="BE246" i="11"/>
  <c r="BE254" i="11"/>
  <c r="BE256" i="11"/>
  <c r="BE258" i="11"/>
  <c r="BE260" i="11"/>
  <c r="BE262" i="11"/>
  <c r="BE269" i="11"/>
  <c r="BE242" i="11"/>
  <c r="BE247" i="11"/>
  <c r="BE249" i="11"/>
  <c r="BE178" i="11"/>
  <c r="BE202" i="11"/>
  <c r="BE203" i="11"/>
  <c r="BE218" i="11"/>
  <c r="BE224" i="11"/>
  <c r="BE226" i="11"/>
  <c r="BE235" i="11"/>
  <c r="BE245" i="11"/>
  <c r="BE266" i="11"/>
  <c r="E85" i="10"/>
  <c r="BE132" i="10"/>
  <c r="BE151" i="10"/>
  <c r="BE224" i="10"/>
  <c r="BE243" i="10"/>
  <c r="BE185" i="10"/>
  <c r="BE225" i="10"/>
  <c r="BK229" i="9"/>
  <c r="J229" i="9"/>
  <c r="J104" i="9"/>
  <c r="J93" i="10"/>
  <c r="BE210" i="10"/>
  <c r="F126" i="10"/>
  <c r="BE234" i="10"/>
  <c r="BE147" i="10"/>
  <c r="BE197" i="10"/>
  <c r="BE222" i="10"/>
  <c r="BE231" i="10"/>
  <c r="BE137" i="10"/>
  <c r="BE156" i="10"/>
  <c r="BE141" i="10"/>
  <c r="BE145" i="10"/>
  <c r="BE158" i="10"/>
  <c r="BE160" i="10"/>
  <c r="BE164" i="10"/>
  <c r="BE172" i="10"/>
  <c r="E115" i="9"/>
  <c r="F126" i="9"/>
  <c r="BE145" i="9"/>
  <c r="BE225" i="9"/>
  <c r="BE234" i="9"/>
  <c r="BE243" i="9"/>
  <c r="J123" i="9"/>
  <c r="BE156" i="9"/>
  <c r="BE141" i="9"/>
  <c r="BK224" i="8"/>
  <c r="J224" i="8" s="1"/>
  <c r="J104" i="8" s="1"/>
  <c r="BE137" i="9"/>
  <c r="BE158" i="9"/>
  <c r="BE163" i="9"/>
  <c r="BE132" i="9"/>
  <c r="BE147" i="9"/>
  <c r="BE160" i="9"/>
  <c r="BE210" i="9"/>
  <c r="BE151" i="9"/>
  <c r="BE172" i="9"/>
  <c r="BE185" i="9"/>
  <c r="BE197" i="9"/>
  <c r="BE222" i="9"/>
  <c r="BE224" i="9"/>
  <c r="BE231" i="9"/>
  <c r="BE158" i="8"/>
  <c r="BE163" i="8"/>
  <c r="BE171" i="8"/>
  <c r="BE238" i="8"/>
  <c r="J223" i="7"/>
  <c r="J105" i="7" s="1"/>
  <c r="F96" i="8"/>
  <c r="BE132" i="8"/>
  <c r="BE137" i="8"/>
  <c r="BE141" i="8"/>
  <c r="BE145" i="8"/>
  <c r="BE206" i="8"/>
  <c r="BE226" i="8"/>
  <c r="BE156" i="8"/>
  <c r="BE160" i="8"/>
  <c r="J93" i="8"/>
  <c r="BE229" i="8"/>
  <c r="E115" i="8"/>
  <c r="BE183" i="8"/>
  <c r="BE217" i="8"/>
  <c r="BE220" i="8"/>
  <c r="BE151" i="8"/>
  <c r="BE219" i="8"/>
  <c r="BE147" i="8"/>
  <c r="BE194" i="8"/>
  <c r="BK151" i="6"/>
  <c r="J151" i="6"/>
  <c r="J101" i="6"/>
  <c r="E115" i="7"/>
  <c r="F126" i="7"/>
  <c r="BE179" i="7"/>
  <c r="BE218" i="7"/>
  <c r="BE137" i="7"/>
  <c r="BE141" i="7"/>
  <c r="BE145" i="7"/>
  <c r="BE161" i="7"/>
  <c r="BE163" i="7"/>
  <c r="BE209" i="7"/>
  <c r="J93" i="7"/>
  <c r="BE147" i="7"/>
  <c r="BE151" i="7"/>
  <c r="BE190" i="7"/>
  <c r="BE196" i="7"/>
  <c r="BE224" i="7"/>
  <c r="BE227" i="7"/>
  <c r="BE236" i="7"/>
  <c r="BE132" i="7"/>
  <c r="BE215" i="7"/>
  <c r="BE217" i="7"/>
  <c r="BE165" i="7"/>
  <c r="BE170" i="7"/>
  <c r="E136" i="6"/>
  <c r="BE192" i="6"/>
  <c r="BE196" i="6"/>
  <c r="BE229" i="6"/>
  <c r="BE234" i="6"/>
  <c r="BE278" i="6"/>
  <c r="BE487" i="6"/>
  <c r="BE536" i="6"/>
  <c r="BE570" i="6"/>
  <c r="BE670" i="6"/>
  <c r="BE675" i="6"/>
  <c r="BE681" i="6"/>
  <c r="BE703" i="6"/>
  <c r="BE744" i="6"/>
  <c r="BE746" i="6"/>
  <c r="BE749" i="6"/>
  <c r="BE752" i="6"/>
  <c r="BE755" i="6"/>
  <c r="BE783" i="6"/>
  <c r="BE790" i="6"/>
  <c r="BE814" i="6"/>
  <c r="BE816" i="6"/>
  <c r="BE820" i="6"/>
  <c r="BE824" i="6"/>
  <c r="BE920" i="6"/>
  <c r="BE990" i="6"/>
  <c r="BE999" i="6"/>
  <c r="BE1038" i="6"/>
  <c r="BE1043" i="6"/>
  <c r="BE1045" i="6"/>
  <c r="BE1050" i="6"/>
  <c r="BE1052" i="6"/>
  <c r="BE1071" i="6"/>
  <c r="BE1219" i="6"/>
  <c r="BE1223" i="6"/>
  <c r="BE1227" i="6"/>
  <c r="BE1239" i="6"/>
  <c r="BE1302" i="6"/>
  <c r="BE1442" i="6"/>
  <c r="BE1445" i="6"/>
  <c r="BE1456" i="6"/>
  <c r="BE1472" i="6"/>
  <c r="BE1488" i="6"/>
  <c r="BE1492" i="6"/>
  <c r="BE1496" i="6"/>
  <c r="BE1590" i="6"/>
  <c r="BE1617" i="6"/>
  <c r="BE1619" i="6"/>
  <c r="BE1626" i="6"/>
  <c r="BE1633" i="6"/>
  <c r="BE1643" i="6"/>
  <c r="BE1653" i="6"/>
  <c r="BE1722" i="6"/>
  <c r="BE1732" i="6"/>
  <c r="BE1738" i="6"/>
  <c r="BE1741" i="6"/>
  <c r="BE1751" i="6"/>
  <c r="BE1761" i="6"/>
  <c r="BE1765" i="6"/>
  <c r="BE1769" i="6"/>
  <c r="BE1770" i="6"/>
  <c r="BE1780" i="6"/>
  <c r="BE1782" i="6"/>
  <c r="BE1787" i="6"/>
  <c r="BE1791" i="6"/>
  <c r="BE1795" i="6"/>
  <c r="BE1798" i="6"/>
  <c r="BE1809" i="6"/>
  <c r="BE1816" i="6"/>
  <c r="BE1832" i="6"/>
  <c r="BE1849" i="6"/>
  <c r="BE1854" i="6"/>
  <c r="BE1855" i="6"/>
  <c r="BE1886" i="6"/>
  <c r="BE1891" i="6"/>
  <c r="BE1923" i="6"/>
  <c r="BE1927" i="6"/>
  <c r="BE1941" i="6"/>
  <c r="BE1954" i="6"/>
  <c r="BE1955" i="6"/>
  <c r="J862" i="5"/>
  <c r="J109" i="5" s="1"/>
  <c r="F96" i="6"/>
  <c r="BE153" i="6"/>
  <c r="BE266" i="6"/>
  <c r="BE291" i="6"/>
  <c r="BE336" i="6"/>
  <c r="BE463" i="6"/>
  <c r="BE599" i="6"/>
  <c r="BE692" i="6"/>
  <c r="BE708" i="6"/>
  <c r="BE766" i="6"/>
  <c r="BE771" i="6"/>
  <c r="BE776" i="6"/>
  <c r="BE794" i="6"/>
  <c r="BE843" i="6"/>
  <c r="BE873" i="6"/>
  <c r="BE889" i="6"/>
  <c r="BE943" i="6"/>
  <c r="BE957" i="6"/>
  <c r="BE961" i="6"/>
  <c r="BE1019" i="6"/>
  <c r="BE1083" i="6"/>
  <c r="BE1108" i="6"/>
  <c r="BE1231" i="6"/>
  <c r="BE1235" i="6"/>
  <c r="BE1297" i="6"/>
  <c r="BE1331" i="6"/>
  <c r="BE1364" i="6"/>
  <c r="BE1378" i="6"/>
  <c r="BE1380" i="6"/>
  <c r="BE1401" i="6"/>
  <c r="BE1406" i="6"/>
  <c r="BE1417" i="6"/>
  <c r="BE1464" i="6"/>
  <c r="BE1476" i="6"/>
  <c r="BE1480" i="6"/>
  <c r="BE1503" i="6"/>
  <c r="BE1532" i="6"/>
  <c r="BE1573" i="6"/>
  <c r="BE1575" i="6"/>
  <c r="BE1579" i="6"/>
  <c r="BE1601" i="6"/>
  <c r="BE1645" i="6"/>
  <c r="BE204" i="6"/>
  <c r="BE224" i="6"/>
  <c r="BE299" i="6"/>
  <c r="BE387" i="6"/>
  <c r="BE504" i="6"/>
  <c r="BE625" i="6"/>
  <c r="BE654" i="6"/>
  <c r="BE687" i="6"/>
  <c r="BE758" i="6"/>
  <c r="BE778" i="6"/>
  <c r="BE810" i="6"/>
  <c r="BE811" i="6"/>
  <c r="BE812" i="6"/>
  <c r="BE817" i="6"/>
  <c r="BE823" i="6"/>
  <c r="BE826" i="6"/>
  <c r="BE827" i="6"/>
  <c r="BE828" i="6"/>
  <c r="BE891" i="6"/>
  <c r="BE1021" i="6"/>
  <c r="BE1243" i="6"/>
  <c r="BE1292" i="6"/>
  <c r="BE1468" i="6"/>
  <c r="BE1499" i="6"/>
  <c r="BE1544" i="6"/>
  <c r="BE1553" i="6"/>
  <c r="BE1557" i="6"/>
  <c r="BE1582" i="6"/>
  <c r="BE1651" i="6"/>
  <c r="BE173" i="6"/>
  <c r="BE214" i="6"/>
  <c r="BE251" i="6"/>
  <c r="BE287" i="6"/>
  <c r="BE424" i="6"/>
  <c r="BE483" i="6"/>
  <c r="BE513" i="6"/>
  <c r="BE543" i="6"/>
  <c r="BE557" i="6"/>
  <c r="BE729" i="6"/>
  <c r="BE871" i="6"/>
  <c r="BE899" i="6"/>
  <c r="BE914" i="6"/>
  <c r="BE922" i="6"/>
  <c r="BE981" i="6"/>
  <c r="BE1033" i="6"/>
  <c r="BE1075" i="6"/>
  <c r="BE1088" i="6"/>
  <c r="BE1165" i="6"/>
  <c r="BE1187" i="6"/>
  <c r="BE1280" i="6"/>
  <c r="BE1385" i="6"/>
  <c r="BE1460" i="6"/>
  <c r="BE1519" i="6"/>
  <c r="BE1521" i="6"/>
  <c r="BE1605" i="6"/>
  <c r="BE1609" i="6"/>
  <c r="BE1611" i="6"/>
  <c r="BE1667" i="6"/>
  <c r="BE1683" i="6"/>
  <c r="BE1716" i="6"/>
  <c r="BE168" i="6"/>
  <c r="BE238" i="6"/>
  <c r="BE400" i="6"/>
  <c r="BE454" i="6"/>
  <c r="BE506" i="6"/>
  <c r="BE526" i="6"/>
  <c r="BE538" i="6"/>
  <c r="BE608" i="6"/>
  <c r="BE909" i="6"/>
  <c r="BE912" i="6"/>
  <c r="BE932" i="6"/>
  <c r="BE947" i="6"/>
  <c r="BE1057" i="6"/>
  <c r="BE1213" i="6"/>
  <c r="BE1215" i="6"/>
  <c r="BE1266" i="6"/>
  <c r="BE1387" i="6"/>
  <c r="BE1439" i="6"/>
  <c r="BE1510" i="6"/>
  <c r="BE1512" i="6"/>
  <c r="BE1525" i="6"/>
  <c r="BE1567" i="6"/>
  <c r="BE1569" i="6"/>
  <c r="BE1597" i="6"/>
  <c r="BE1598" i="6"/>
  <c r="BE1724" i="6"/>
  <c r="BE1730" i="6"/>
  <c r="BE163" i="6"/>
  <c r="BE177" i="6"/>
  <c r="BE184" i="6"/>
  <c r="BE219" i="6"/>
  <c r="BE273" i="6"/>
  <c r="BE324" i="6"/>
  <c r="BE353" i="6"/>
  <c r="BE532" i="6"/>
  <c r="BE604" i="6"/>
  <c r="BE610" i="6"/>
  <c r="BE630" i="6"/>
  <c r="BE634" i="6"/>
  <c r="BE722" i="6"/>
  <c r="BE736" i="6"/>
  <c r="BE741" i="6"/>
  <c r="BE801" i="6"/>
  <c r="BE806" i="6"/>
  <c r="BE813" i="6"/>
  <c r="BE815" i="6"/>
  <c r="BE819" i="6"/>
  <c r="BE825" i="6"/>
  <c r="BE845" i="6"/>
  <c r="BE852" i="6"/>
  <c r="BE865" i="6"/>
  <c r="BE884" i="6"/>
  <c r="BE907" i="6"/>
  <c r="BE972" i="6"/>
  <c r="BE985" i="6"/>
  <c r="BE988" i="6"/>
  <c r="BE1067" i="6"/>
  <c r="BE1169" i="6"/>
  <c r="BE1287" i="6"/>
  <c r="BE1343" i="6"/>
  <c r="BE1351" i="6"/>
  <c r="BE1355" i="6"/>
  <c r="BE1375" i="6"/>
  <c r="BE1392" i="6"/>
  <c r="BE1410" i="6"/>
  <c r="BE1432" i="6"/>
  <c r="BE1437" i="6"/>
  <c r="BE1484" i="6"/>
  <c r="BE1577" i="6"/>
  <c r="BE1594" i="6"/>
  <c r="BE1635" i="6"/>
  <c r="BE1693" i="6"/>
  <c r="BE1696" i="6"/>
  <c r="BE1702" i="6"/>
  <c r="BE1710" i="6"/>
  <c r="J144" i="6"/>
  <c r="BE250" i="6"/>
  <c r="BE258" i="6"/>
  <c r="BE282" i="6"/>
  <c r="BE303" i="6"/>
  <c r="BE307" i="6"/>
  <c r="BE331" i="6"/>
  <c r="BE427" i="6"/>
  <c r="BE452" i="6"/>
  <c r="BE511" i="6"/>
  <c r="BE530" i="6"/>
  <c r="BE559" i="6"/>
  <c r="BE579" i="6"/>
  <c r="BE602" i="6"/>
  <c r="BE615" i="6"/>
  <c r="BE822" i="6"/>
  <c r="BE836" i="6"/>
  <c r="BE839" i="6"/>
  <c r="BE897" i="6"/>
  <c r="BE930" i="6"/>
  <c r="BE952" i="6"/>
  <c r="BE1013" i="6"/>
  <c r="BE1028" i="6"/>
  <c r="BE1092" i="6"/>
  <c r="BE1095" i="6"/>
  <c r="BE1128" i="6"/>
  <c r="BE1191" i="6"/>
  <c r="BE1209" i="6"/>
  <c r="BE1278" i="6"/>
  <c r="BE1285" i="6"/>
  <c r="BE1398" i="6"/>
  <c r="BE1412" i="6"/>
  <c r="BE1427" i="6"/>
  <c r="BE1452" i="6"/>
  <c r="BE1505" i="6"/>
  <c r="BE1529" i="6"/>
  <c r="BE1561" i="6"/>
  <c r="BE1596" i="6"/>
  <c r="BE1603" i="6"/>
  <c r="BE1607" i="6"/>
  <c r="BE1660" i="6"/>
  <c r="BE295" i="6"/>
  <c r="BE312" i="6"/>
  <c r="BE545" i="6"/>
  <c r="BE550" i="6"/>
  <c r="BE552" i="6"/>
  <c r="BE620" i="6"/>
  <c r="BE714" i="6"/>
  <c r="BE762" i="6"/>
  <c r="BE818" i="6"/>
  <c r="BE821" i="6"/>
  <c r="BE850" i="6"/>
  <c r="BE863" i="6"/>
  <c r="BE886" i="6"/>
  <c r="BE938" i="6"/>
  <c r="BE970" i="6"/>
  <c r="BE1007" i="6"/>
  <c r="BE1059" i="6"/>
  <c r="BE1064" i="6"/>
  <c r="BE1079" i="6"/>
  <c r="BE1086" i="6"/>
  <c r="BE1147" i="6"/>
  <c r="BE1254" i="6"/>
  <c r="BE1339" i="6"/>
  <c r="BE1370" i="6"/>
  <c r="BE1448" i="6"/>
  <c r="BE1535" i="6"/>
  <c r="BE1549" i="6"/>
  <c r="BE1593" i="6"/>
  <c r="BE1595" i="6"/>
  <c r="BE1599" i="6"/>
  <c r="BE1613" i="6"/>
  <c r="BE1615" i="6"/>
  <c r="BE1675" i="6"/>
  <c r="BE1685" i="6"/>
  <c r="BE1704" i="6"/>
  <c r="F96" i="5"/>
  <c r="BE201" i="5"/>
  <c r="BE242" i="5"/>
  <c r="BE266" i="5"/>
  <c r="BE298" i="5"/>
  <c r="BE420" i="5"/>
  <c r="BE528" i="5"/>
  <c r="BE592" i="5"/>
  <c r="BE642" i="5"/>
  <c r="BE697" i="5"/>
  <c r="BE746" i="5"/>
  <c r="BE768" i="5"/>
  <c r="BE844" i="5"/>
  <c r="BE917" i="5"/>
  <c r="BE919" i="5"/>
  <c r="BE927" i="5"/>
  <c r="BE932" i="5"/>
  <c r="BE1032" i="5"/>
  <c r="BE1046" i="5"/>
  <c r="BE1102" i="5"/>
  <c r="BE1106" i="5"/>
  <c r="BE1126" i="5"/>
  <c r="BE1218" i="5"/>
  <c r="BE1240" i="5"/>
  <c r="BE1362" i="5"/>
  <c r="BE1416" i="5"/>
  <c r="BE1441" i="5"/>
  <c r="BE1482" i="5"/>
  <c r="BE1502" i="5"/>
  <c r="BE1518" i="5"/>
  <c r="BE1579" i="5"/>
  <c r="BE1635" i="5"/>
  <c r="BE1648" i="5"/>
  <c r="BE1652" i="5"/>
  <c r="BE1691" i="5"/>
  <c r="BE1715" i="5"/>
  <c r="BE1745" i="5"/>
  <c r="BE1756" i="5"/>
  <c r="BE1782" i="5"/>
  <c r="BE1784" i="5"/>
  <c r="BE1793" i="5"/>
  <c r="BE1803" i="5"/>
  <c r="BE1813" i="5"/>
  <c r="BE1817" i="5"/>
  <c r="BE1821" i="5"/>
  <c r="BE1822" i="5"/>
  <c r="BE1832" i="5"/>
  <c r="BE1834" i="5"/>
  <c r="BE1839" i="5"/>
  <c r="BE1843" i="5"/>
  <c r="BE1847" i="5"/>
  <c r="BE1850" i="5"/>
  <c r="BE1861" i="5"/>
  <c r="BE1868" i="5"/>
  <c r="BE1884" i="5"/>
  <c r="BE1901" i="5"/>
  <c r="BE1906" i="5"/>
  <c r="BE1907" i="5"/>
  <c r="BE1940" i="5"/>
  <c r="BE1945" i="5"/>
  <c r="BE1978" i="5"/>
  <c r="BE1982" i="5"/>
  <c r="BE1998" i="5"/>
  <c r="BE2013" i="5"/>
  <c r="BE2014" i="5"/>
  <c r="BE284" i="5"/>
  <c r="BE535" i="5"/>
  <c r="BE548" i="5"/>
  <c r="BE572" i="5"/>
  <c r="BE632" i="5"/>
  <c r="BE692" i="5"/>
  <c r="BE703" i="5"/>
  <c r="BE732" i="5"/>
  <c r="BE809" i="5"/>
  <c r="BE845" i="5"/>
  <c r="BE846" i="5"/>
  <c r="BE847" i="5"/>
  <c r="BE883" i="5"/>
  <c r="BE885" i="5"/>
  <c r="BE906" i="5"/>
  <c r="BE934" i="5"/>
  <c r="BE950" i="5"/>
  <c r="BE1014" i="5"/>
  <c r="BE1079" i="5"/>
  <c r="BE1250" i="5"/>
  <c r="BE1254" i="5"/>
  <c r="BE1258" i="5"/>
  <c r="BE1411" i="5"/>
  <c r="BE1432" i="5"/>
  <c r="BE1485" i="5"/>
  <c r="BE1630" i="5"/>
  <c r="BE1650" i="5"/>
  <c r="BE1659" i="5"/>
  <c r="BE1663" i="5"/>
  <c r="BE1673" i="5"/>
  <c r="BE1700" i="5"/>
  <c r="BE1768" i="5"/>
  <c r="E85" i="5"/>
  <c r="BE209" i="5"/>
  <c r="BE223" i="5"/>
  <c r="BE261" i="5"/>
  <c r="BE321" i="5"/>
  <c r="BE326" i="5"/>
  <c r="BE552" i="5"/>
  <c r="BE579" i="5"/>
  <c r="BE738" i="5"/>
  <c r="BE773" i="5"/>
  <c r="BE802" i="5"/>
  <c r="BE816" i="5"/>
  <c r="BE840" i="5"/>
  <c r="BE859" i="5"/>
  <c r="BE865" i="5"/>
  <c r="BE872" i="5"/>
  <c r="BE958" i="5"/>
  <c r="BE1021" i="5"/>
  <c r="BE1065" i="5"/>
  <c r="BE1072" i="5"/>
  <c r="BE1094" i="5"/>
  <c r="BE1098" i="5"/>
  <c r="BE1119" i="5"/>
  <c r="BE1123" i="5"/>
  <c r="BE1244" i="5"/>
  <c r="BE1270" i="5"/>
  <c r="BE1316" i="5"/>
  <c r="BE1458" i="5"/>
  <c r="BE1476" i="5"/>
  <c r="BE1510" i="5"/>
  <c r="BE1534" i="5"/>
  <c r="BE1582" i="5"/>
  <c r="BE1607" i="5"/>
  <c r="BE1628" i="5"/>
  <c r="BE1649" i="5"/>
  <c r="BE1651" i="5"/>
  <c r="BE1682" i="5"/>
  <c r="BE1706" i="5"/>
  <c r="BE1748" i="5"/>
  <c r="J93" i="5"/>
  <c r="BE164" i="5"/>
  <c r="BE178" i="5"/>
  <c r="BE182" i="5"/>
  <c r="BE189" i="5"/>
  <c r="BE219" i="5"/>
  <c r="BE255" i="5"/>
  <c r="BE279" i="5"/>
  <c r="BE338" i="5"/>
  <c r="BE345" i="5"/>
  <c r="BE407" i="5"/>
  <c r="BE505" i="5"/>
  <c r="BE621" i="5"/>
  <c r="BE776" i="5"/>
  <c r="BE820" i="5"/>
  <c r="BE838" i="5"/>
  <c r="BE839" i="5"/>
  <c r="BE841" i="5"/>
  <c r="BE893" i="5"/>
  <c r="BE904" i="5"/>
  <c r="BE909" i="5"/>
  <c r="BE911" i="5"/>
  <c r="BE1023" i="5"/>
  <c r="BE1060" i="5"/>
  <c r="BE1077" i="5"/>
  <c r="BE1114" i="5"/>
  <c r="BE1117" i="5"/>
  <c r="BE1200" i="5"/>
  <c r="BE1285" i="5"/>
  <c r="BE1406" i="5"/>
  <c r="BE1423" i="5"/>
  <c r="BE1473" i="5"/>
  <c r="BE1498" i="5"/>
  <c r="BE1506" i="5"/>
  <c r="BE1514" i="5"/>
  <c r="BE1546" i="5"/>
  <c r="BE1553" i="5"/>
  <c r="BE1562" i="5"/>
  <c r="BE1569" i="5"/>
  <c r="BE1669" i="5"/>
  <c r="BE1689" i="5"/>
  <c r="BE1738" i="5"/>
  <c r="BE317" i="5"/>
  <c r="BE355" i="5"/>
  <c r="BE448" i="5"/>
  <c r="BE509" i="5"/>
  <c r="BE581" i="5"/>
  <c r="BE624" i="5"/>
  <c r="BE630" i="5"/>
  <c r="BE753" i="5"/>
  <c r="BE765" i="5"/>
  <c r="BE770" i="5"/>
  <c r="BE782" i="5"/>
  <c r="BE790" i="5"/>
  <c r="BE837" i="5"/>
  <c r="BE842" i="5"/>
  <c r="BE843" i="5"/>
  <c r="BE856" i="5"/>
  <c r="BE929" i="5"/>
  <c r="BE952" i="5"/>
  <c r="BE963" i="5"/>
  <c r="BE982" i="5"/>
  <c r="BE1005" i="5"/>
  <c r="BE1091" i="5"/>
  <c r="BE1159" i="5"/>
  <c r="BE1382" i="5"/>
  <c r="BE1395" i="5"/>
  <c r="BE1443" i="5"/>
  <c r="BE1522" i="5"/>
  <c r="BE1538" i="5"/>
  <c r="BE1542" i="5"/>
  <c r="BE1549" i="5"/>
  <c r="BE1555" i="5"/>
  <c r="BE1560" i="5"/>
  <c r="BE1594" i="5"/>
  <c r="BE1599" i="5"/>
  <c r="BE1603" i="5"/>
  <c r="BE1643" i="5"/>
  <c r="BE1647" i="5"/>
  <c r="BE1698" i="5"/>
  <c r="BE1729" i="5"/>
  <c r="BE153" i="5"/>
  <c r="BE159" i="5"/>
  <c r="BE254" i="5"/>
  <c r="BE349" i="5"/>
  <c r="BE445" i="5"/>
  <c r="BE474" i="5"/>
  <c r="BE485" i="5"/>
  <c r="BE533" i="5"/>
  <c r="BE565" i="5"/>
  <c r="BE601" i="5"/>
  <c r="BE626" i="5"/>
  <c r="BE652" i="5"/>
  <c r="BE656" i="5"/>
  <c r="BE676" i="5"/>
  <c r="BE715" i="5"/>
  <c r="BE760" i="5"/>
  <c r="BE836" i="5"/>
  <c r="BE848" i="5"/>
  <c r="BE870" i="5"/>
  <c r="BE940" i="5"/>
  <c r="BE968" i="5"/>
  <c r="BE973" i="5"/>
  <c r="BE994" i="5"/>
  <c r="BE1040" i="5"/>
  <c r="BE1070" i="5"/>
  <c r="BE1178" i="5"/>
  <c r="BE1246" i="5"/>
  <c r="BE1266" i="5"/>
  <c r="BE1309" i="5"/>
  <c r="BE1311" i="5"/>
  <c r="BE1328" i="5"/>
  <c r="BE1370" i="5"/>
  <c r="BE1448" i="5"/>
  <c r="BE1470" i="5"/>
  <c r="BE1491" i="5"/>
  <c r="BE1585" i="5"/>
  <c r="BE1611" i="5"/>
  <c r="BE1620" i="5"/>
  <c r="BE1622" i="5"/>
  <c r="BE1626" i="5"/>
  <c r="BE1675" i="5"/>
  <c r="BE1708" i="5"/>
  <c r="BE1776" i="5"/>
  <c r="BE233" i="5"/>
  <c r="BE238" i="5"/>
  <c r="BE273" i="5"/>
  <c r="BE307" i="5"/>
  <c r="BE313" i="5"/>
  <c r="BE372" i="5"/>
  <c r="BE558" i="5"/>
  <c r="BE560" i="5"/>
  <c r="BE567" i="5"/>
  <c r="BE574" i="5"/>
  <c r="BE637" i="5"/>
  <c r="BE709" i="5"/>
  <c r="BE796" i="5"/>
  <c r="BE804" i="5"/>
  <c r="BE863" i="5"/>
  <c r="BE891" i="5"/>
  <c r="BE942" i="5"/>
  <c r="BE990" i="5"/>
  <c r="BE1003" i="5"/>
  <c r="BE1018" i="5"/>
  <c r="BE1055" i="5"/>
  <c r="BE1086" i="5"/>
  <c r="BE1110" i="5"/>
  <c r="BE1222" i="5"/>
  <c r="BE1274" i="5"/>
  <c r="BE1318" i="5"/>
  <c r="BE1386" i="5"/>
  <c r="BE1401" i="5"/>
  <c r="BE1437" i="5"/>
  <c r="BE1494" i="5"/>
  <c r="BE1571" i="5"/>
  <c r="BE1653" i="5"/>
  <c r="BE1655" i="5"/>
  <c r="BE1657" i="5"/>
  <c r="BE1667" i="5"/>
  <c r="BE1671" i="5"/>
  <c r="BE1722" i="5"/>
  <c r="BE1736" i="5"/>
  <c r="BE1754" i="5"/>
  <c r="BE1762" i="5"/>
  <c r="BE1790" i="5"/>
  <c r="BE197" i="5"/>
  <c r="BE228" i="5"/>
  <c r="BE288" i="5"/>
  <c r="BE293" i="5"/>
  <c r="BE476" i="5"/>
  <c r="BE526" i="5"/>
  <c r="BE554" i="5"/>
  <c r="BE647" i="5"/>
  <c r="BE726" i="5"/>
  <c r="BE779" i="5"/>
  <c r="BE786" i="5"/>
  <c r="BE827" i="5"/>
  <c r="BE832" i="5"/>
  <c r="BE977" i="5"/>
  <c r="BE1048" i="5"/>
  <c r="BE1084" i="5"/>
  <c r="BE1139" i="5"/>
  <c r="BE1196" i="5"/>
  <c r="BE1262" i="5"/>
  <c r="BE1297" i="5"/>
  <c r="BE1323" i="5"/>
  <c r="BE1333" i="5"/>
  <c r="BE1374" i="5"/>
  <c r="BE1409" i="5"/>
  <c r="BE1418" i="5"/>
  <c r="BE1429" i="5"/>
  <c r="BE1463" i="5"/>
  <c r="BE1468" i="5"/>
  <c r="BE1479" i="5"/>
  <c r="BE1488" i="5"/>
  <c r="BE1526" i="5"/>
  <c r="BE1530" i="5"/>
  <c r="BE1575" i="5"/>
  <c r="BE1632" i="5"/>
  <c r="BE1646" i="5"/>
  <c r="BE1661" i="5"/>
  <c r="BE1665" i="5"/>
  <c r="BE1774" i="5"/>
  <c r="F96" i="4"/>
  <c r="BE198" i="4"/>
  <c r="BE220" i="4"/>
  <c r="BE230" i="4"/>
  <c r="BE292" i="4"/>
  <c r="BE306" i="4"/>
  <c r="BE351" i="4"/>
  <c r="BE409" i="4"/>
  <c r="BE422" i="4"/>
  <c r="BE447" i="4"/>
  <c r="BE476" i="4"/>
  <c r="BE478" i="4"/>
  <c r="BE534" i="4"/>
  <c r="BE559" i="4"/>
  <c r="BE561" i="4"/>
  <c r="BE582" i="4"/>
  <c r="BE593" i="4"/>
  <c r="BE656" i="4"/>
  <c r="BE676" i="4"/>
  <c r="BE692" i="4"/>
  <c r="BE697" i="4"/>
  <c r="BE715" i="4"/>
  <c r="BE738" i="4"/>
  <c r="BE746" i="4"/>
  <c r="BE765" i="4"/>
  <c r="BE768" i="4"/>
  <c r="BE770" i="4"/>
  <c r="BE773" i="4"/>
  <c r="BE779" i="4"/>
  <c r="BE863" i="4"/>
  <c r="BE865" i="4"/>
  <c r="BE870" i="4"/>
  <c r="BE904" i="4"/>
  <c r="BE911" i="4"/>
  <c r="BE929" i="4"/>
  <c r="BE934" i="4"/>
  <c r="BE1008" i="4"/>
  <c r="BE1211" i="4"/>
  <c r="BE1215" i="4"/>
  <c r="BE1423" i="4"/>
  <c r="BE1434" i="4"/>
  <c r="BE1513" i="4"/>
  <c r="BE1577" i="4"/>
  <c r="BE1594" i="4"/>
  <c r="BE1598" i="4"/>
  <c r="BE1606" i="4"/>
  <c r="BE1659" i="4"/>
  <c r="BE1728" i="4"/>
  <c r="BE1730" i="4"/>
  <c r="BE1737" i="4"/>
  <c r="BE1760" i="4"/>
  <c r="BE1774" i="4"/>
  <c r="BE1782" i="4"/>
  <c r="BE1842" i="4"/>
  <c r="BE1854" i="4"/>
  <c r="BE1861" i="4"/>
  <c r="BE1877" i="4"/>
  <c r="BE1894" i="4"/>
  <c r="BE1899" i="4"/>
  <c r="BE1900" i="4"/>
  <c r="BE1933" i="4"/>
  <c r="BE1938" i="4"/>
  <c r="BE1971" i="4"/>
  <c r="BE1975" i="4"/>
  <c r="BE1991" i="4"/>
  <c r="BE2006" i="4"/>
  <c r="BE2007" i="4"/>
  <c r="E136" i="4"/>
  <c r="BE202" i="4"/>
  <c r="BE225" i="4"/>
  <c r="BE235" i="4"/>
  <c r="BE240" i="4"/>
  <c r="BE256" i="4"/>
  <c r="BE782" i="4"/>
  <c r="BE847" i="4"/>
  <c r="BE883" i="4"/>
  <c r="BE1001" i="4"/>
  <c r="BE1057" i="4"/>
  <c r="BE1078" i="4"/>
  <c r="BE1244" i="4"/>
  <c r="BE1321" i="4"/>
  <c r="BE1331" i="4"/>
  <c r="BE1379" i="4"/>
  <c r="BE1387" i="4"/>
  <c r="BE1537" i="4"/>
  <c r="BE1566" i="4"/>
  <c r="BE1580" i="4"/>
  <c r="BE1663" i="4"/>
  <c r="BE1665" i="4"/>
  <c r="BE1667" i="4"/>
  <c r="BE1674" i="4"/>
  <c r="BE1690" i="4"/>
  <c r="BE1776" i="4"/>
  <c r="J152" i="3"/>
  <c r="J102" i="3" s="1"/>
  <c r="J885" i="3"/>
  <c r="J109" i="3"/>
  <c r="BE287" i="4"/>
  <c r="BE301" i="4"/>
  <c r="BE315" i="4"/>
  <c r="BE328" i="4"/>
  <c r="BE374" i="4"/>
  <c r="BE450" i="4"/>
  <c r="BE506" i="4"/>
  <c r="BE568" i="4"/>
  <c r="BE601" i="4"/>
  <c r="BE652" i="4"/>
  <c r="BE703" i="4"/>
  <c r="BE760" i="4"/>
  <c r="BE802" i="4"/>
  <c r="BE809" i="4"/>
  <c r="BE843" i="4"/>
  <c r="BE846" i="4"/>
  <c r="BE891" i="4"/>
  <c r="BE893" i="4"/>
  <c r="BE909" i="4"/>
  <c r="BE917" i="4"/>
  <c r="BE1027" i="4"/>
  <c r="BE1064" i="4"/>
  <c r="BE1085" i="4"/>
  <c r="BE1093" i="4"/>
  <c r="BE1104" i="4"/>
  <c r="BE1252" i="4"/>
  <c r="BE1280" i="4"/>
  <c r="BE1304" i="4"/>
  <c r="BE1312" i="4"/>
  <c r="BE1314" i="4"/>
  <c r="BE1367" i="4"/>
  <c r="BE1416" i="4"/>
  <c r="BE1473" i="4"/>
  <c r="BE1521" i="4"/>
  <c r="BE1541" i="4"/>
  <c r="BE1548" i="4"/>
  <c r="BE1639" i="4"/>
  <c r="BE1640" i="4"/>
  <c r="BE1641" i="4"/>
  <c r="BE1651" i="4"/>
  <c r="BE1657" i="4"/>
  <c r="J93" i="4"/>
  <c r="BE164" i="4"/>
  <c r="BE270" i="4"/>
  <c r="BE786" i="4"/>
  <c r="BE836" i="4"/>
  <c r="BE838" i="4"/>
  <c r="BE859" i="4"/>
  <c r="BE872" i="4"/>
  <c r="BE885" i="4"/>
  <c r="BE950" i="4"/>
  <c r="BE981" i="4"/>
  <c r="BE1019" i="4"/>
  <c r="BE1033" i="4"/>
  <c r="BE1052" i="4"/>
  <c r="BE1059" i="4"/>
  <c r="BE1113" i="4"/>
  <c r="BE1170" i="4"/>
  <c r="BE1421" i="4"/>
  <c r="BE1564" i="4"/>
  <c r="BE1602" i="4"/>
  <c r="BE1612" i="4"/>
  <c r="BE1644" i="4"/>
  <c r="BE1661" i="4"/>
  <c r="BE1692" i="4"/>
  <c r="BE1698" i="4"/>
  <c r="BE1707" i="4"/>
  <c r="BE1714" i="4"/>
  <c r="BE1748" i="4"/>
  <c r="BE1754" i="4"/>
  <c r="BE1766" i="4"/>
  <c r="BE1785" i="4"/>
  <c r="BE1795" i="4"/>
  <c r="BE1824" i="4"/>
  <c r="BE190" i="4"/>
  <c r="BE244" i="4"/>
  <c r="BE264" i="4"/>
  <c r="BE311" i="4"/>
  <c r="BE486" i="4"/>
  <c r="BE527" i="4"/>
  <c r="BE536" i="4"/>
  <c r="BE549" i="4"/>
  <c r="BE632" i="4"/>
  <c r="BE637" i="4"/>
  <c r="BE642" i="4"/>
  <c r="BE647" i="4"/>
  <c r="BE776" i="4"/>
  <c r="BE790" i="4"/>
  <c r="BE816" i="4"/>
  <c r="BE820" i="4"/>
  <c r="BE906" i="4"/>
  <c r="BE958" i="4"/>
  <c r="BE967" i="4"/>
  <c r="BE990" i="4"/>
  <c r="BE1035" i="4"/>
  <c r="BE1042" i="4"/>
  <c r="BE1071" i="4"/>
  <c r="BE1106" i="4"/>
  <c r="BE1110" i="4"/>
  <c r="BE1129" i="4"/>
  <c r="BE1192" i="4"/>
  <c r="BE1256" i="4"/>
  <c r="BE1264" i="4"/>
  <c r="BE1308" i="4"/>
  <c r="BE1411" i="4"/>
  <c r="BE1437" i="4"/>
  <c r="BE1490" i="4"/>
  <c r="BE1493" i="4"/>
  <c r="BE1497" i="4"/>
  <c r="BE1505" i="4"/>
  <c r="BE1544" i="4"/>
  <c r="BE1614" i="4"/>
  <c r="BE1643" i="4"/>
  <c r="BE1746" i="4"/>
  <c r="BE1813" i="4"/>
  <c r="BE183" i="4"/>
  <c r="BE278" i="4"/>
  <c r="BE323" i="4"/>
  <c r="BE357" i="4"/>
  <c r="BE553" i="4"/>
  <c r="BE575" i="4"/>
  <c r="BE621" i="4"/>
  <c r="BE624" i="4"/>
  <c r="BE626" i="4"/>
  <c r="BE630" i="4"/>
  <c r="BE732" i="4"/>
  <c r="BE753" i="4"/>
  <c r="BE796" i="4"/>
  <c r="BE839" i="4"/>
  <c r="BE841" i="4"/>
  <c r="BE842" i="4"/>
  <c r="BE844" i="4"/>
  <c r="BE845" i="4"/>
  <c r="BE848" i="4"/>
  <c r="BE856" i="4"/>
  <c r="BE927" i="4"/>
  <c r="BE932" i="4"/>
  <c r="BE952" i="4"/>
  <c r="BE972" i="4"/>
  <c r="BE992" i="4"/>
  <c r="BE1066" i="4"/>
  <c r="BE1089" i="4"/>
  <c r="BE1151" i="4"/>
  <c r="BE1188" i="4"/>
  <c r="BE1234" i="4"/>
  <c r="BE1260" i="4"/>
  <c r="BE1268" i="4"/>
  <c r="BE1319" i="4"/>
  <c r="BE1375" i="4"/>
  <c r="BE1400" i="4"/>
  <c r="BE1442" i="4"/>
  <c r="BE1446" i="4"/>
  <c r="BE1453" i="4"/>
  <c r="BE1468" i="4"/>
  <c r="BE1475" i="4"/>
  <c r="BE1481" i="4"/>
  <c r="BE1484" i="4"/>
  <c r="BE1501" i="4"/>
  <c r="BE1509" i="4"/>
  <c r="BE1525" i="4"/>
  <c r="BE1529" i="4"/>
  <c r="BE1533" i="4"/>
  <c r="BE1627" i="4"/>
  <c r="BE1635" i="4"/>
  <c r="BE1681" i="4"/>
  <c r="BE1700" i="4"/>
  <c r="BE1768" i="4"/>
  <c r="BE1814" i="4"/>
  <c r="BE1826" i="4"/>
  <c r="BE1831" i="4"/>
  <c r="BE1839" i="4"/>
  <c r="BE153" i="4"/>
  <c r="BE159" i="4"/>
  <c r="BE210" i="4"/>
  <c r="BE283" i="4"/>
  <c r="BE319" i="4"/>
  <c r="BE529" i="4"/>
  <c r="BE573" i="4"/>
  <c r="BE580" i="4"/>
  <c r="BE837" i="4"/>
  <c r="BE840" i="4"/>
  <c r="BE963" i="4"/>
  <c r="BE1005" i="4"/>
  <c r="BE1010" i="4"/>
  <c r="BE1101" i="4"/>
  <c r="BE1238" i="4"/>
  <c r="BE1240" i="4"/>
  <c r="BE1248" i="4"/>
  <c r="BE1292" i="4"/>
  <c r="BE1391" i="4"/>
  <c r="BE1406" i="4"/>
  <c r="BE1428" i="4"/>
  <c r="BE1478" i="4"/>
  <c r="BE1555" i="4"/>
  <c r="BE1618" i="4"/>
  <c r="BE1638" i="4"/>
  <c r="BE1645" i="4"/>
  <c r="BE1653" i="4"/>
  <c r="BE1655" i="4"/>
  <c r="BE1683" i="4"/>
  <c r="BE1721" i="4"/>
  <c r="BE1740" i="4"/>
  <c r="BE179" i="4"/>
  <c r="BE257" i="4"/>
  <c r="BE340" i="4"/>
  <c r="BE347" i="4"/>
  <c r="BE510" i="4"/>
  <c r="BE555" i="4"/>
  <c r="BE566" i="4"/>
  <c r="BE709" i="4"/>
  <c r="BE726" i="4"/>
  <c r="BE804" i="4"/>
  <c r="BE827" i="4"/>
  <c r="BE832" i="4"/>
  <c r="BE919" i="4"/>
  <c r="BE940" i="4"/>
  <c r="BE942" i="4"/>
  <c r="BE977" i="4"/>
  <c r="BE1047" i="4"/>
  <c r="BE1073" i="4"/>
  <c r="BE1081" i="4"/>
  <c r="BE1097" i="4"/>
  <c r="BE1326" i="4"/>
  <c r="BE1336" i="4"/>
  <c r="BE1414" i="4"/>
  <c r="BE1448" i="4"/>
  <c r="BE1463" i="4"/>
  <c r="BE1487" i="4"/>
  <c r="BE1517" i="4"/>
  <c r="BE1550" i="4"/>
  <c r="BE1557" i="4"/>
  <c r="BE1570" i="4"/>
  <c r="BE1574" i="4"/>
  <c r="BE1589" i="4"/>
  <c r="BE1620" i="4"/>
  <c r="BE1622" i="4"/>
  <c r="BE1624" i="4"/>
  <c r="BE1642" i="4"/>
  <c r="BE1647" i="4"/>
  <c r="BE1649" i="4"/>
  <c r="BE1805" i="4"/>
  <c r="BE1809" i="4"/>
  <c r="BE1835" i="4"/>
  <c r="J375" i="2"/>
  <c r="J103" i="2" s="1"/>
  <c r="E85" i="3"/>
  <c r="BE190" i="3"/>
  <c r="BE197" i="3"/>
  <c r="BE301" i="3"/>
  <c r="BE382" i="3"/>
  <c r="BE564" i="3"/>
  <c r="BE570" i="3"/>
  <c r="BE577" i="3"/>
  <c r="BE665" i="3"/>
  <c r="BE916" i="3"/>
  <c r="BE927" i="3"/>
  <c r="BE929" i="3"/>
  <c r="BE975" i="3"/>
  <c r="BE996" i="3"/>
  <c r="BE1065" i="3"/>
  <c r="BE1071" i="3"/>
  <c r="BE1127" i="3"/>
  <c r="BE1131" i="3"/>
  <c r="BE1271" i="3"/>
  <c r="BE1277" i="3"/>
  <c r="BE1397" i="3"/>
  <c r="BE1413" i="3"/>
  <c r="BE1422" i="3"/>
  <c r="BE1428" i="3"/>
  <c r="BE1521" i="3"/>
  <c r="BE1565" i="3"/>
  <c r="BE1630" i="3"/>
  <c r="BE1666" i="3"/>
  <c r="BE1683" i="3"/>
  <c r="BE1725" i="3"/>
  <c r="BE1771" i="3"/>
  <c r="BE1774" i="3"/>
  <c r="BE1780" i="3"/>
  <c r="BE1829" i="3"/>
  <c r="BE1839" i="3"/>
  <c r="BE1858" i="3"/>
  <c r="BE1860" i="3"/>
  <c r="BE1869" i="3"/>
  <c r="BE1876" i="3"/>
  <c r="BE1887" i="3"/>
  <c r="BE1894" i="3"/>
  <c r="BE1910" i="3"/>
  <c r="BE1927" i="3"/>
  <c r="BE1932" i="3"/>
  <c r="BE1933" i="3"/>
  <c r="BE1969" i="3"/>
  <c r="BE1974" i="3"/>
  <c r="BE2009" i="3"/>
  <c r="BE2013" i="3"/>
  <c r="BE2028" i="3"/>
  <c r="BE2042" i="3"/>
  <c r="BE2043" i="3"/>
  <c r="F96" i="3"/>
  <c r="BE163" i="3"/>
  <c r="BE264" i="3"/>
  <c r="BE417" i="3"/>
  <c r="BE484" i="3"/>
  <c r="BE545" i="3"/>
  <c r="BE584" i="3"/>
  <c r="BE710" i="3"/>
  <c r="BE716" i="3"/>
  <c r="BE722" i="3"/>
  <c r="BE738" i="3"/>
  <c r="BE787" i="3"/>
  <c r="BE790" i="3"/>
  <c r="BE792" i="3"/>
  <c r="BE804" i="3"/>
  <c r="BE830" i="3"/>
  <c r="BE857" i="3"/>
  <c r="BE871" i="3"/>
  <c r="BE879" i="3"/>
  <c r="BE888" i="3"/>
  <c r="BE935" i="3"/>
  <c r="BE943" i="3"/>
  <c r="BE950" i="3"/>
  <c r="BE952" i="3"/>
  <c r="BE955" i="3"/>
  <c r="BE973" i="3"/>
  <c r="BE1037" i="3"/>
  <c r="BE1140" i="3"/>
  <c r="BE1281" i="3"/>
  <c r="BE1285" i="3"/>
  <c r="BE1289" i="3"/>
  <c r="BE1293" i="3"/>
  <c r="BE1297" i="3"/>
  <c r="BE1389" i="3"/>
  <c r="BE1409" i="3"/>
  <c r="BE1450" i="3"/>
  <c r="BE1502" i="3"/>
  <c r="BE1557" i="3"/>
  <c r="BE1645" i="3"/>
  <c r="BE1655" i="3"/>
  <c r="BE1658" i="3"/>
  <c r="BE1673" i="3"/>
  <c r="BE1681" i="3"/>
  <c r="BE1685" i="3"/>
  <c r="BE1751" i="3"/>
  <c r="J128" i="2"/>
  <c r="J98" i="2"/>
  <c r="J93" i="3"/>
  <c r="BE153" i="3"/>
  <c r="BE186" i="3"/>
  <c r="BE242" i="3"/>
  <c r="BE251" i="3"/>
  <c r="BE316" i="3"/>
  <c r="BE335" i="3"/>
  <c r="BE344" i="3"/>
  <c r="BE455" i="3"/>
  <c r="BE543" i="3"/>
  <c r="BE568" i="3"/>
  <c r="BE575" i="3"/>
  <c r="BE582" i="3"/>
  <c r="BE655" i="3"/>
  <c r="BE660" i="3"/>
  <c r="BE689" i="3"/>
  <c r="BE782" i="3"/>
  <c r="BE823" i="3"/>
  <c r="BE825" i="3"/>
  <c r="BE837" i="3"/>
  <c r="BE848" i="3"/>
  <c r="BE865" i="3"/>
  <c r="BE866" i="3"/>
  <c r="BE882" i="3"/>
  <c r="BE933" i="3"/>
  <c r="BE957" i="3"/>
  <c r="BE981" i="3"/>
  <c r="BE1005" i="3"/>
  <c r="BE1017" i="3"/>
  <c r="BE1046" i="3"/>
  <c r="BE1095" i="3"/>
  <c r="BE1138" i="3"/>
  <c r="BE1150" i="3"/>
  <c r="BE1166" i="3"/>
  <c r="BE1651" i="3"/>
  <c r="BE1669" i="3"/>
  <c r="BE1670" i="3"/>
  <c r="BE1674" i="3"/>
  <c r="BE1675" i="3"/>
  <c r="BE1715" i="3"/>
  <c r="BE1717" i="3"/>
  <c r="BE1800" i="3"/>
  <c r="BE1810" i="3"/>
  <c r="BE1816" i="3"/>
  <c r="BE1843" i="3"/>
  <c r="BE209" i="3"/>
  <c r="BE237" i="3"/>
  <c r="BE247" i="3"/>
  <c r="BE277" i="3"/>
  <c r="BE297" i="3"/>
  <c r="BE310" i="3"/>
  <c r="BE325" i="3"/>
  <c r="BE352" i="3"/>
  <c r="BE637" i="3"/>
  <c r="BE643" i="3"/>
  <c r="BE795" i="3"/>
  <c r="BE895" i="3"/>
  <c r="BE1245" i="3"/>
  <c r="BE1249" i="3"/>
  <c r="BE1505" i="3"/>
  <c r="BE1569" i="3"/>
  <c r="BE1602" i="3"/>
  <c r="BE1605" i="3"/>
  <c r="BE1634" i="3"/>
  <c r="BE1643" i="3"/>
  <c r="BE1760" i="3"/>
  <c r="BE1802" i="3"/>
  <c r="BE1847" i="3"/>
  <c r="BE1848" i="3"/>
  <c r="BE1873" i="3"/>
  <c r="BE360" i="3"/>
  <c r="BE365" i="3"/>
  <c r="BE519" i="3"/>
  <c r="BE536" i="3"/>
  <c r="BE538" i="3"/>
  <c r="BE558" i="3"/>
  <c r="BE611" i="3"/>
  <c r="BE634" i="3"/>
  <c r="BE669" i="3"/>
  <c r="BE775" i="3"/>
  <c r="BE798" i="3"/>
  <c r="BE841" i="3"/>
  <c r="BE863" i="3"/>
  <c r="BE991" i="3"/>
  <c r="BE1026" i="3"/>
  <c r="BE1044" i="3"/>
  <c r="BE1056" i="3"/>
  <c r="BE1073" i="3"/>
  <c r="BE1080" i="3"/>
  <c r="BE1146" i="3"/>
  <c r="BE1153" i="3"/>
  <c r="BE1267" i="3"/>
  <c r="BE1312" i="3"/>
  <c r="BE1360" i="3"/>
  <c r="BE1401" i="3"/>
  <c r="BE1433" i="3"/>
  <c r="BE1436" i="3"/>
  <c r="BE1438" i="3"/>
  <c r="BE1443" i="3"/>
  <c r="BE1445" i="3"/>
  <c r="BE1456" i="3"/>
  <c r="BE1459" i="3"/>
  <c r="BE1485" i="3"/>
  <c r="BE1490" i="3"/>
  <c r="BE1500" i="3"/>
  <c r="BE1511" i="3"/>
  <c r="BE1514" i="3"/>
  <c r="BE1517" i="3"/>
  <c r="BE1537" i="3"/>
  <c r="BE1541" i="3"/>
  <c r="BE1545" i="3"/>
  <c r="BE1549" i="3"/>
  <c r="BE1553" i="3"/>
  <c r="BE1572" i="3"/>
  <c r="BE1578" i="3"/>
  <c r="BE1583" i="3"/>
  <c r="BE1585" i="3"/>
  <c r="BE1592" i="3"/>
  <c r="BE1608" i="3"/>
  <c r="BE1617" i="3"/>
  <c r="BE1622" i="3"/>
  <c r="BE1626" i="3"/>
  <c r="BE1695" i="3"/>
  <c r="BE1727" i="3"/>
  <c r="BE1735" i="3"/>
  <c r="BE1742" i="3"/>
  <c r="BE1865" i="3"/>
  <c r="BE232" i="3"/>
  <c r="BE285" i="3"/>
  <c r="BE331" i="3"/>
  <c r="BE339" i="3"/>
  <c r="BE458" i="3"/>
  <c r="BE495" i="3"/>
  <c r="BE562" i="3"/>
  <c r="BE639" i="3"/>
  <c r="BE727" i="3"/>
  <c r="BE808" i="3"/>
  <c r="BE817" i="3"/>
  <c r="BE859" i="3"/>
  <c r="BE860" i="3"/>
  <c r="BE862" i="3"/>
  <c r="BE867" i="3"/>
  <c r="BE869" i="3"/>
  <c r="BE870" i="3"/>
  <c r="BE886" i="3"/>
  <c r="BE893" i="3"/>
  <c r="BE906" i="3"/>
  <c r="BE941" i="3"/>
  <c r="BE963" i="3"/>
  <c r="BE965" i="3"/>
  <c r="BE1041" i="3"/>
  <c r="BE1085" i="3"/>
  <c r="BE1104" i="3"/>
  <c r="BE1223" i="3"/>
  <c r="BE1273" i="3"/>
  <c r="BE1301" i="3"/>
  <c r="BE1468" i="3"/>
  <c r="BE1576" i="3"/>
  <c r="BE1653" i="3"/>
  <c r="BE1671" i="3"/>
  <c r="BE1672" i="3"/>
  <c r="BE1677" i="3"/>
  <c r="BE1719" i="3"/>
  <c r="BE1782" i="3"/>
  <c r="BE1819" i="3"/>
  <c r="BE158" i="3"/>
  <c r="BE217" i="3"/>
  <c r="BE292" i="3"/>
  <c r="BE430" i="3"/>
  <c r="BE589" i="3"/>
  <c r="BE645" i="3"/>
  <c r="BE705" i="3"/>
  <c r="BE801" i="3"/>
  <c r="BE853" i="3"/>
  <c r="BE858" i="3"/>
  <c r="BE861" i="3"/>
  <c r="BE914" i="3"/>
  <c r="BE1013" i="3"/>
  <c r="BE1102" i="3"/>
  <c r="BE1109" i="3"/>
  <c r="BE1116" i="3"/>
  <c r="BE1119" i="3"/>
  <c r="BE1123" i="3"/>
  <c r="BE1144" i="3"/>
  <c r="BE1205" i="3"/>
  <c r="BE1470" i="3"/>
  <c r="BE1475" i="3"/>
  <c r="BE1594" i="3"/>
  <c r="BE1687" i="3"/>
  <c r="BE1689" i="3"/>
  <c r="BE1691" i="3"/>
  <c r="BE1693" i="3"/>
  <c r="BE1705" i="3"/>
  <c r="BE1762" i="3"/>
  <c r="BE1788" i="3"/>
  <c r="BE1794" i="3"/>
  <c r="BE205" i="3"/>
  <c r="BE227" i="3"/>
  <c r="BE263" i="3"/>
  <c r="BE271" i="3"/>
  <c r="BE486" i="3"/>
  <c r="BE515" i="3"/>
  <c r="BE591" i="3"/>
  <c r="BE602" i="3"/>
  <c r="BE650" i="3"/>
  <c r="BE743" i="3"/>
  <c r="BE749" i="3"/>
  <c r="BE758" i="3"/>
  <c r="BE768" i="3"/>
  <c r="BE812" i="3"/>
  <c r="BE864" i="3"/>
  <c r="BE868" i="3"/>
  <c r="BE908" i="3"/>
  <c r="BE986" i="3"/>
  <c r="BE1000" i="3"/>
  <c r="BE1028" i="3"/>
  <c r="BE1090" i="3"/>
  <c r="BE1097" i="3"/>
  <c r="BE1111" i="3"/>
  <c r="BE1135" i="3"/>
  <c r="BE1186" i="3"/>
  <c r="BE1227" i="3"/>
  <c r="BE1324" i="3"/>
  <c r="BE1336" i="3"/>
  <c r="BE1338" i="3"/>
  <c r="BE1343" i="3"/>
  <c r="BE1345" i="3"/>
  <c r="BE1350" i="3"/>
  <c r="BE1355" i="3"/>
  <c r="BE1464" i="3"/>
  <c r="BE1495" i="3"/>
  <c r="BE1508" i="3"/>
  <c r="BE1525" i="3"/>
  <c r="BE1529" i="3"/>
  <c r="BE1533" i="3"/>
  <c r="BE1561" i="3"/>
  <c r="BE1598" i="3"/>
  <c r="BE1649" i="3"/>
  <c r="BE1676" i="3"/>
  <c r="BE1679" i="3"/>
  <c r="BE1697" i="3"/>
  <c r="BE1713" i="3"/>
  <c r="BE1808" i="3"/>
  <c r="E116" i="2"/>
  <c r="BE240" i="2"/>
  <c r="BE357" i="2"/>
  <c r="BE359" i="2"/>
  <c r="BE361" i="2"/>
  <c r="BE363" i="2"/>
  <c r="BE385" i="2"/>
  <c r="BE417" i="2"/>
  <c r="BE133" i="2"/>
  <c r="BE137" i="2"/>
  <c r="BE157" i="2"/>
  <c r="BE168" i="2"/>
  <c r="BE180" i="2"/>
  <c r="BE217" i="2"/>
  <c r="BE221" i="2"/>
  <c r="BE225" i="2"/>
  <c r="BE233" i="2"/>
  <c r="BE277" i="2"/>
  <c r="BE308" i="2"/>
  <c r="BE344" i="2"/>
  <c r="BE355" i="2"/>
  <c r="BE367" i="2"/>
  <c r="BE371" i="2"/>
  <c r="BE396" i="2"/>
  <c r="BE412" i="2"/>
  <c r="BE419" i="2"/>
  <c r="BE423" i="2"/>
  <c r="BE428" i="2"/>
  <c r="BE434" i="2"/>
  <c r="BE129" i="2"/>
  <c r="BE146" i="2"/>
  <c r="BE243" i="2"/>
  <c r="BE312" i="2"/>
  <c r="BE378" i="2"/>
  <c r="BE379" i="2"/>
  <c r="BE383" i="2"/>
  <c r="BE421" i="2"/>
  <c r="BE435" i="2"/>
  <c r="BE436" i="2"/>
  <c r="BE440" i="2"/>
  <c r="BE447" i="2"/>
  <c r="BE139" i="2"/>
  <c r="BE199" i="2"/>
  <c r="BE215" i="2"/>
  <c r="BE219" i="2"/>
  <c r="BE223" i="2"/>
  <c r="BE227" i="2"/>
  <c r="BE250" i="2"/>
  <c r="BE253" i="2"/>
  <c r="BE313" i="2"/>
  <c r="BE316" i="2"/>
  <c r="BE321" i="2"/>
  <c r="BE324" i="2"/>
  <c r="BE406" i="2"/>
  <c r="BE425" i="2"/>
  <c r="BE433" i="2"/>
  <c r="BE437" i="2"/>
  <c r="F92" i="2"/>
  <c r="BE135" i="2"/>
  <c r="BE211" i="2"/>
  <c r="BE285" i="2"/>
  <c r="BE339" i="2"/>
  <c r="BE386" i="2"/>
  <c r="BE407" i="2"/>
  <c r="J120" i="2"/>
  <c r="BE209" i="2"/>
  <c r="BE272" i="2"/>
  <c r="BE309" i="2"/>
  <c r="BE310" i="2"/>
  <c r="BE327" i="2"/>
  <c r="BE330" i="2"/>
  <c r="BE351" i="2"/>
  <c r="BE415" i="2"/>
  <c r="BE141" i="2"/>
  <c r="BE213" i="2"/>
  <c r="BE311" i="2"/>
  <c r="BE314" i="2"/>
  <c r="BE353" i="2"/>
  <c r="BE376" i="2"/>
  <c r="BE377" i="2"/>
  <c r="BE397" i="2"/>
  <c r="BE172" i="2"/>
  <c r="BE282" i="2"/>
  <c r="BE283" i="2"/>
  <c r="BE335" i="2"/>
  <c r="BE348" i="2"/>
  <c r="BE380" i="2"/>
  <c r="BE382" i="2"/>
  <c r="BE394" i="2"/>
  <c r="BE413" i="2"/>
  <c r="BE438" i="2"/>
  <c r="BE439" i="2"/>
  <c r="BE441" i="2"/>
  <c r="BE443" i="2"/>
  <c r="F37" i="2"/>
  <c r="BD95" i="1" s="1"/>
  <c r="F38" i="4"/>
  <c r="BA99" i="1" s="1"/>
  <c r="F39" i="6"/>
  <c r="BB101" i="1" s="1"/>
  <c r="F41" i="6"/>
  <c r="BD101" i="1" s="1"/>
  <c r="F37" i="13"/>
  <c r="BB109" i="1"/>
  <c r="F37" i="14"/>
  <c r="BB110" i="1"/>
  <c r="F40" i="15"/>
  <c r="BC112" i="1"/>
  <c r="F39" i="17"/>
  <c r="BB114" i="1" s="1"/>
  <c r="F40" i="19"/>
  <c r="BC117" i="1" s="1"/>
  <c r="F38" i="21"/>
  <c r="BA118" i="1" s="1"/>
  <c r="F40" i="24"/>
  <c r="BC119" i="1" s="1"/>
  <c r="F39" i="26"/>
  <c r="BB123" i="1"/>
  <c r="F40" i="26"/>
  <c r="BC123" i="1"/>
  <c r="F38" i="27"/>
  <c r="BA124" i="1"/>
  <c r="F39" i="28"/>
  <c r="BD125" i="1" s="1"/>
  <c r="F34" i="33"/>
  <c r="BA131" i="1" s="1"/>
  <c r="F37" i="35"/>
  <c r="BD133" i="1" s="1"/>
  <c r="J34" i="36"/>
  <c r="AW134" i="1" s="1"/>
  <c r="J34" i="2"/>
  <c r="AW95" i="1" s="1"/>
  <c r="J38" i="4"/>
  <c r="AW99" i="1" s="1"/>
  <c r="F40" i="5"/>
  <c r="BC100" i="1" s="1"/>
  <c r="F38" i="7"/>
  <c r="BA103" i="1"/>
  <c r="F41" i="7"/>
  <c r="BD103" i="1" s="1"/>
  <c r="J38" i="8"/>
  <c r="AW104" i="1" s="1"/>
  <c r="F38" i="9"/>
  <c r="BA105" i="1" s="1"/>
  <c r="J38" i="9"/>
  <c r="AW105" i="1" s="1"/>
  <c r="F38" i="10"/>
  <c r="BA106" i="1" s="1"/>
  <c r="F36" i="11"/>
  <c r="BA107" i="1" s="1"/>
  <c r="J36" i="12"/>
  <c r="AW108" i="1" s="1"/>
  <c r="F39" i="13"/>
  <c r="BD109" i="1"/>
  <c r="F38" i="15"/>
  <c r="BA112" i="1" s="1"/>
  <c r="F38" i="17"/>
  <c r="BA114" i="1" s="1"/>
  <c r="F40" i="18"/>
  <c r="BC115" i="1" s="1"/>
  <c r="J38" i="19"/>
  <c r="AW117" i="1" s="1"/>
  <c r="F41" i="21"/>
  <c r="BD118" i="1" s="1"/>
  <c r="F41" i="24"/>
  <c r="BD119" i="1" s="1"/>
  <c r="J36" i="25"/>
  <c r="AW121" i="1"/>
  <c r="F37" i="28"/>
  <c r="BB125" i="1" s="1"/>
  <c r="F37" i="31"/>
  <c r="BB129" i="1" s="1"/>
  <c r="J34" i="33"/>
  <c r="AW131" i="1" s="1"/>
  <c r="F36" i="35"/>
  <c r="BC133" i="1"/>
  <c r="F36" i="36"/>
  <c r="BC134" i="1"/>
  <c r="F35" i="2"/>
  <c r="BB95" i="1" s="1"/>
  <c r="J38" i="3"/>
  <c r="AW98" i="1"/>
  <c r="F41" i="4"/>
  <c r="BD99" i="1" s="1"/>
  <c r="J38" i="6"/>
  <c r="AW101" i="1" s="1"/>
  <c r="F39" i="27"/>
  <c r="BB124" i="1" s="1"/>
  <c r="F38" i="28"/>
  <c r="BC125" i="1" s="1"/>
  <c r="J36" i="31"/>
  <c r="AW129" i="1" s="1"/>
  <c r="F35" i="32"/>
  <c r="BB130" i="1" s="1"/>
  <c r="F35" i="33"/>
  <c r="BB131" i="1" s="1"/>
  <c r="F34" i="35"/>
  <c r="BA133" i="1"/>
  <c r="F35" i="36"/>
  <c r="BB134" i="1" s="1"/>
  <c r="AS120" i="1"/>
  <c r="F40" i="3"/>
  <c r="BC98" i="1"/>
  <c r="F41" i="5"/>
  <c r="BD100" i="1"/>
  <c r="F40" i="6"/>
  <c r="BC101" i="1"/>
  <c r="F41" i="16"/>
  <c r="BD113" i="1"/>
  <c r="F40" i="16"/>
  <c r="BC113" i="1"/>
  <c r="F39" i="18"/>
  <c r="BB115" i="1"/>
  <c r="F39" i="19"/>
  <c r="BB117" i="1"/>
  <c r="F40" i="21"/>
  <c r="BC118" i="1"/>
  <c r="F39" i="24"/>
  <c r="BB119" i="1"/>
  <c r="F37" i="25"/>
  <c r="BB121" i="1"/>
  <c r="F41" i="27"/>
  <c r="BD124" i="1"/>
  <c r="F38" i="29"/>
  <c r="BC126" i="1"/>
  <c r="F36" i="29"/>
  <c r="BA126" i="1"/>
  <c r="F39" i="30"/>
  <c r="BD128" i="1"/>
  <c r="F37" i="30"/>
  <c r="BB128" i="1"/>
  <c r="F34" i="32"/>
  <c r="BA130" i="1"/>
  <c r="F36" i="34"/>
  <c r="BC132" i="1"/>
  <c r="F35" i="35"/>
  <c r="BB133" i="1"/>
  <c r="AS96" i="1"/>
  <c r="F39" i="3"/>
  <c r="BB98" i="1"/>
  <c r="F39" i="4"/>
  <c r="BB99" i="1"/>
  <c r="F38" i="6"/>
  <c r="BA101" i="1"/>
  <c r="J36" i="13"/>
  <c r="AW109" i="1"/>
  <c r="F38" i="14"/>
  <c r="BC110" i="1"/>
  <c r="J38" i="15"/>
  <c r="AW112" i="1"/>
  <c r="J38" i="17"/>
  <c r="AW114" i="1"/>
  <c r="F38" i="19"/>
  <c r="BA117" i="1"/>
  <c r="J38" i="24"/>
  <c r="AW119" i="1"/>
  <c r="J38" i="26"/>
  <c r="AW123" i="1"/>
  <c r="F38" i="26"/>
  <c r="BA123" i="1"/>
  <c r="F41" i="26"/>
  <c r="BD123" i="1"/>
  <c r="J38" i="27"/>
  <c r="AW124" i="1"/>
  <c r="J36" i="29"/>
  <c r="AW126" i="1"/>
  <c r="F39" i="29"/>
  <c r="BD126" i="1"/>
  <c r="F38" i="30"/>
  <c r="BC128" i="1"/>
  <c r="F36" i="31"/>
  <c r="BA129" i="1"/>
  <c r="J34" i="32"/>
  <c r="AW130" i="1"/>
  <c r="F37" i="34"/>
  <c r="BD132" i="1"/>
  <c r="J34" i="35"/>
  <c r="AW133" i="1"/>
  <c r="F38" i="3"/>
  <c r="BA98" i="1"/>
  <c r="F39" i="5"/>
  <c r="BB100" i="1"/>
  <c r="J38" i="7"/>
  <c r="AW103" i="1" s="1"/>
  <c r="F39" i="8"/>
  <c r="BB104" i="1"/>
  <c r="F39" i="9"/>
  <c r="BB105" i="1"/>
  <c r="F40" i="10"/>
  <c r="BC106" i="1"/>
  <c r="F37" i="11"/>
  <c r="BB107" i="1"/>
  <c r="F39" i="11"/>
  <c r="BD107" i="1"/>
  <c r="F37" i="12"/>
  <c r="BB108" i="1"/>
  <c r="F38" i="12"/>
  <c r="BC108" i="1"/>
  <c r="F36" i="14"/>
  <c r="BA110" i="1" s="1"/>
  <c r="F41" i="15"/>
  <c r="BD112" i="1"/>
  <c r="F40" i="17"/>
  <c r="BC114" i="1"/>
  <c r="F38" i="18"/>
  <c r="BA115" i="1"/>
  <c r="J38" i="21"/>
  <c r="AW118" i="1"/>
  <c r="F39" i="25"/>
  <c r="BD121" i="1"/>
  <c r="F40" i="27"/>
  <c r="BC124" i="1"/>
  <c r="F37" i="29"/>
  <c r="BB126" i="1"/>
  <c r="J36" i="30"/>
  <c r="AW128" i="1"/>
  <c r="F36" i="30"/>
  <c r="BA128" i="1"/>
  <c r="F38" i="31"/>
  <c r="BC129" i="1" s="1"/>
  <c r="F36" i="32"/>
  <c r="BC130" i="1" s="1"/>
  <c r="J34" i="34"/>
  <c r="AW132" i="1"/>
  <c r="F37" i="36"/>
  <c r="BD134" i="1" s="1"/>
  <c r="F36" i="2"/>
  <c r="BC95" i="1" s="1"/>
  <c r="F41" i="3"/>
  <c r="BD98" i="1" s="1"/>
  <c r="J38" i="5"/>
  <c r="AW100" i="1" s="1"/>
  <c r="F39" i="7"/>
  <c r="BB103" i="1"/>
  <c r="F38" i="8"/>
  <c r="BA104" i="1" s="1"/>
  <c r="F40" i="9"/>
  <c r="BC105" i="1" s="1"/>
  <c r="F41" i="10"/>
  <c r="BD106" i="1"/>
  <c r="F38" i="11"/>
  <c r="BC107" i="1" s="1"/>
  <c r="F39" i="12"/>
  <c r="BD108" i="1" s="1"/>
  <c r="F36" i="13"/>
  <c r="BA109" i="1" s="1"/>
  <c r="J36" i="14"/>
  <c r="AW110" i="1" s="1"/>
  <c r="F39" i="15"/>
  <c r="BB112" i="1"/>
  <c r="F41" i="17"/>
  <c r="BD114" i="1" s="1"/>
  <c r="J38" i="18"/>
  <c r="AW115" i="1" s="1"/>
  <c r="F39" i="21"/>
  <c r="BB118" i="1" s="1"/>
  <c r="F36" i="25"/>
  <c r="BA121" i="1" s="1"/>
  <c r="J36" i="28"/>
  <c r="AW125" i="1" s="1"/>
  <c r="F37" i="32"/>
  <c r="BD130" i="1" s="1"/>
  <c r="F37" i="33"/>
  <c r="BD131" i="1"/>
  <c r="F35" i="34"/>
  <c r="BB132" i="1" s="1"/>
  <c r="F34" i="2"/>
  <c r="BA95" i="1" s="1"/>
  <c r="F40" i="4"/>
  <c r="BC99" i="1" s="1"/>
  <c r="F38" i="5"/>
  <c r="BA100" i="1" s="1"/>
  <c r="F40" i="7"/>
  <c r="BC103" i="1" s="1"/>
  <c r="F41" i="8"/>
  <c r="BD104" i="1" s="1"/>
  <c r="F40" i="8"/>
  <c r="BC104" i="1" s="1"/>
  <c r="F41" i="9"/>
  <c r="BD105" i="1"/>
  <c r="F39" i="10"/>
  <c r="BB106" i="1" s="1"/>
  <c r="J38" i="10"/>
  <c r="AW106" i="1" s="1"/>
  <c r="J36" i="11"/>
  <c r="AW107" i="1" s="1"/>
  <c r="F36" i="12"/>
  <c r="BA108" i="1" s="1"/>
  <c r="F38" i="13"/>
  <c r="BC109" i="1" s="1"/>
  <c r="F39" i="14"/>
  <c r="BD110" i="1" s="1"/>
  <c r="F38" i="16"/>
  <c r="BA113" i="1" s="1"/>
  <c r="J38" i="16"/>
  <c r="AW113" i="1"/>
  <c r="F39" i="16"/>
  <c r="BB113" i="1" s="1"/>
  <c r="F41" i="18"/>
  <c r="BD115" i="1" s="1"/>
  <c r="F41" i="19"/>
  <c r="BD117" i="1" s="1"/>
  <c r="F38" i="24"/>
  <c r="BA119" i="1" s="1"/>
  <c r="F38" i="25"/>
  <c r="BC121" i="1" s="1"/>
  <c r="F36" i="28"/>
  <c r="BA125" i="1"/>
  <c r="F39" i="31"/>
  <c r="BD129" i="1" s="1"/>
  <c r="F36" i="33"/>
  <c r="BC131" i="1" s="1"/>
  <c r="F34" i="34"/>
  <c r="BA132" i="1" s="1"/>
  <c r="F34" i="36"/>
  <c r="BA134" i="1" s="1"/>
  <c r="AS94" i="1" l="1"/>
  <c r="J34" i="24"/>
  <c r="J100" i="24"/>
  <c r="BK124" i="29"/>
  <c r="J124" i="29" s="1"/>
  <c r="J125" i="29"/>
  <c r="J99" i="29" s="1"/>
  <c r="P129" i="10"/>
  <c r="AU106" i="1" s="1"/>
  <c r="T129" i="9"/>
  <c r="J129" i="18"/>
  <c r="J101" i="18" s="1"/>
  <c r="J132" i="31"/>
  <c r="J101" i="31" s="1"/>
  <c r="J1043" i="3"/>
  <c r="J111" i="3" s="1"/>
  <c r="J122" i="35"/>
  <c r="J98" i="35" s="1"/>
  <c r="J171" i="9"/>
  <c r="J103" i="9" s="1"/>
  <c r="J304" i="12"/>
  <c r="J109" i="12" s="1"/>
  <c r="J211" i="11"/>
  <c r="J105" i="11" s="1"/>
  <c r="J131" i="7"/>
  <c r="J102" i="7" s="1"/>
  <c r="J911" i="6"/>
  <c r="J110" i="6" s="1"/>
  <c r="BK128" i="25"/>
  <c r="BK127" i="25" s="1"/>
  <c r="J127" i="25" s="1"/>
  <c r="J98" i="25" s="1"/>
  <c r="BK861" i="4"/>
  <c r="J861" i="4" s="1"/>
  <c r="J108" i="4" s="1"/>
  <c r="BK130" i="10"/>
  <c r="J130" i="10" s="1"/>
  <c r="J101" i="10" s="1"/>
  <c r="J130" i="32"/>
  <c r="J99" i="32" s="1"/>
  <c r="BK129" i="26"/>
  <c r="J129" i="26" s="1"/>
  <c r="J101" i="26" s="1"/>
  <c r="P374" i="2"/>
  <c r="BK129" i="14"/>
  <c r="T861" i="5"/>
  <c r="P130" i="17"/>
  <c r="P129" i="17" s="1"/>
  <c r="AU114" i="1" s="1"/>
  <c r="T151" i="4"/>
  <c r="P127" i="2"/>
  <c r="P126" i="2" s="1"/>
  <c r="AU95" i="1" s="1"/>
  <c r="R125" i="32"/>
  <c r="R124" i="32"/>
  <c r="P129" i="13"/>
  <c r="P128" i="13"/>
  <c r="AU109" i="1" s="1"/>
  <c r="T128" i="30"/>
  <c r="T127" i="30" s="1"/>
  <c r="T121" i="35"/>
  <c r="T120" i="35"/>
  <c r="P131" i="27"/>
  <c r="P130" i="27" s="1"/>
  <c r="AU124" i="1" s="1"/>
  <c r="AU122" i="1" s="1"/>
  <c r="T205" i="12"/>
  <c r="T132" i="12"/>
  <c r="T884" i="3"/>
  <c r="R128" i="30"/>
  <c r="R127" i="30" s="1"/>
  <c r="T374" i="2"/>
  <c r="R130" i="16"/>
  <c r="R129" i="16"/>
  <c r="T129" i="13"/>
  <c r="T128" i="13"/>
  <c r="P130" i="8"/>
  <c r="P129" i="8" s="1"/>
  <c r="AU104" i="1" s="1"/>
  <c r="P128" i="25"/>
  <c r="P127" i="25" s="1"/>
  <c r="AU121" i="1" s="1"/>
  <c r="P151" i="5"/>
  <c r="T126" i="33"/>
  <c r="T125" i="33" s="1"/>
  <c r="P861" i="4"/>
  <c r="P126" i="33"/>
  <c r="P125" i="33"/>
  <c r="AU131" i="1"/>
  <c r="R129" i="14"/>
  <c r="R128" i="14" s="1"/>
  <c r="R130" i="11"/>
  <c r="P130" i="7"/>
  <c r="P129" i="7" s="1"/>
  <c r="AU103" i="1" s="1"/>
  <c r="R130" i="7"/>
  <c r="R129" i="7" s="1"/>
  <c r="T130" i="17"/>
  <c r="T129" i="17" s="1"/>
  <c r="T151" i="5"/>
  <c r="T150" i="5" s="1"/>
  <c r="P884" i="3"/>
  <c r="T861" i="4"/>
  <c r="P128" i="30"/>
  <c r="P127" i="30"/>
  <c r="AU128" i="1"/>
  <c r="R151" i="5"/>
  <c r="T125" i="34"/>
  <c r="T124" i="34" s="1"/>
  <c r="R129" i="9"/>
  <c r="R151" i="6"/>
  <c r="BK861" i="5"/>
  <c r="J861" i="5" s="1"/>
  <c r="J108" i="5" s="1"/>
  <c r="R130" i="17"/>
  <c r="R129" i="17"/>
  <c r="BK129" i="13"/>
  <c r="J129" i="13"/>
  <c r="J99" i="13" s="1"/>
  <c r="P130" i="9"/>
  <c r="P129" i="9"/>
  <c r="AU105" i="1"/>
  <c r="T126" i="31"/>
  <c r="T125" i="31"/>
  <c r="T125" i="29"/>
  <c r="T124" i="29" s="1"/>
  <c r="R128" i="25"/>
  <c r="R127" i="25" s="1"/>
  <c r="T135" i="15"/>
  <c r="T134" i="15"/>
  <c r="R130" i="10"/>
  <c r="R129" i="10"/>
  <c r="P861" i="5"/>
  <c r="R133" i="12"/>
  <c r="BK374" i="2"/>
  <c r="J374" i="2" s="1"/>
  <c r="J102" i="2" s="1"/>
  <c r="T125" i="32"/>
  <c r="T124" i="32" s="1"/>
  <c r="T130" i="16"/>
  <c r="T129" i="16" s="1"/>
  <c r="T130" i="7"/>
  <c r="T129" i="7"/>
  <c r="P125" i="34"/>
  <c r="P124" i="34" s="1"/>
  <c r="AU132" i="1" s="1"/>
  <c r="P129" i="18"/>
  <c r="P128" i="18"/>
  <c r="AU115" i="1" s="1"/>
  <c r="T130" i="10"/>
  <c r="T129" i="10" s="1"/>
  <c r="R861" i="5"/>
  <c r="T151" i="6"/>
  <c r="P125" i="32"/>
  <c r="P124" i="32" s="1"/>
  <c r="AU130" i="1" s="1"/>
  <c r="P151" i="4"/>
  <c r="P150" i="4" s="1"/>
  <c r="AU99" i="1" s="1"/>
  <c r="T151" i="3"/>
  <c r="T150" i="3" s="1"/>
  <c r="R129" i="18"/>
  <c r="R128" i="18" s="1"/>
  <c r="T131" i="27"/>
  <c r="T130" i="27" s="1"/>
  <c r="T129" i="14"/>
  <c r="T128" i="14" s="1"/>
  <c r="R151" i="4"/>
  <c r="P126" i="31"/>
  <c r="P125" i="31"/>
  <c r="AU129" i="1" s="1"/>
  <c r="T841" i="6"/>
  <c r="P151" i="3"/>
  <c r="P150" i="3" s="1"/>
  <c r="AU98" i="1" s="1"/>
  <c r="P135" i="15"/>
  <c r="P134" i="15" s="1"/>
  <c r="AU112" i="1" s="1"/>
  <c r="R126" i="33"/>
  <c r="R125" i="33"/>
  <c r="P841" i="6"/>
  <c r="BK151" i="3"/>
  <c r="BK150" i="3" s="1"/>
  <c r="J150" i="3" s="1"/>
  <c r="J100" i="3" s="1"/>
  <c r="T128" i="28"/>
  <c r="T127" i="28" s="1"/>
  <c r="R861" i="4"/>
  <c r="R205" i="12"/>
  <c r="R841" i="6"/>
  <c r="T128" i="25"/>
  <c r="T127" i="25" s="1"/>
  <c r="R135" i="15"/>
  <c r="R134" i="15"/>
  <c r="T127" i="2"/>
  <c r="T126" i="2"/>
  <c r="P129" i="14"/>
  <c r="P128" i="14"/>
  <c r="AU110" i="1" s="1"/>
  <c r="R210" i="11"/>
  <c r="P121" i="35"/>
  <c r="P120" i="35"/>
  <c r="AU133" i="1" s="1"/>
  <c r="R884" i="3"/>
  <c r="R150" i="3" s="1"/>
  <c r="T130" i="8"/>
  <c r="T129" i="8"/>
  <c r="P151" i="6"/>
  <c r="P150" i="6" s="1"/>
  <c r="AU101" i="1" s="1"/>
  <c r="P129" i="11"/>
  <c r="AU107" i="1"/>
  <c r="R126" i="31"/>
  <c r="R125" i="31"/>
  <c r="BK133" i="12"/>
  <c r="J133" i="12"/>
  <c r="J99" i="12"/>
  <c r="R127" i="2"/>
  <c r="R126" i="2" s="1"/>
  <c r="BK135" i="15"/>
  <c r="BK134" i="15" s="1"/>
  <c r="J134" i="15" s="1"/>
  <c r="J34" i="15" s="1"/>
  <c r="AG112" i="1" s="1"/>
  <c r="P205" i="12"/>
  <c r="P132" i="12" s="1"/>
  <c r="AU108" i="1" s="1"/>
  <c r="BK193" i="14"/>
  <c r="J193" i="14"/>
  <c r="J105" i="14" s="1"/>
  <c r="BK218" i="30"/>
  <c r="J218" i="30" s="1"/>
  <c r="J104" i="30" s="1"/>
  <c r="AG119" i="1"/>
  <c r="BK151" i="4"/>
  <c r="J151" i="4" s="1"/>
  <c r="J101" i="4" s="1"/>
  <c r="BK151" i="5"/>
  <c r="J151" i="5" s="1"/>
  <c r="J101" i="5" s="1"/>
  <c r="BK117" i="36"/>
  <c r="J117" i="36" s="1"/>
  <c r="J30" i="36" s="1"/>
  <c r="AG134" i="1" s="1"/>
  <c r="BK130" i="8"/>
  <c r="BK129" i="8" s="1"/>
  <c r="J129" i="8" s="1"/>
  <c r="J100" i="8" s="1"/>
  <c r="J121" i="35"/>
  <c r="J97" i="35"/>
  <c r="BK124" i="34"/>
  <c r="J124" i="34"/>
  <c r="J96" i="34"/>
  <c r="AG131" i="1"/>
  <c r="J96" i="33"/>
  <c r="J126" i="33"/>
  <c r="J97" i="33" s="1"/>
  <c r="J125" i="32"/>
  <c r="J97" i="32"/>
  <c r="BK125" i="31"/>
  <c r="J125" i="31" s="1"/>
  <c r="J98" i="31" s="1"/>
  <c r="BK127" i="28"/>
  <c r="J127" i="28" s="1"/>
  <c r="J32" i="28" s="1"/>
  <c r="AG125" i="1" s="1"/>
  <c r="J128" i="28"/>
  <c r="J99" i="28"/>
  <c r="BK130" i="27"/>
  <c r="J130" i="27"/>
  <c r="J128" i="25"/>
  <c r="J99" i="25" s="1"/>
  <c r="BK127" i="19"/>
  <c r="J127" i="19"/>
  <c r="J100" i="19" s="1"/>
  <c r="BK129" i="17"/>
  <c r="J129" i="17"/>
  <c r="J34" i="17" s="1"/>
  <c r="AG114" i="1" s="1"/>
  <c r="BK129" i="16"/>
  <c r="J129" i="16" s="1"/>
  <c r="J100" i="16" s="1"/>
  <c r="BK132" i="12"/>
  <c r="J132" i="12" s="1"/>
  <c r="J32" i="12" s="1"/>
  <c r="AG108" i="1" s="1"/>
  <c r="BK129" i="11"/>
  <c r="J129" i="11" s="1"/>
  <c r="J32" i="11" s="1"/>
  <c r="AG107" i="1" s="1"/>
  <c r="BK129" i="9"/>
  <c r="J129" i="9" s="1"/>
  <c r="J34" i="9" s="1"/>
  <c r="AG105" i="1" s="1"/>
  <c r="BK129" i="7"/>
  <c r="J129" i="7"/>
  <c r="J100" i="7" s="1"/>
  <c r="BK150" i="6"/>
  <c r="J150" i="6" s="1"/>
  <c r="J100" i="6" s="1"/>
  <c r="F37" i="3"/>
  <c r="AZ98" i="1" s="1"/>
  <c r="F37" i="9"/>
  <c r="AZ105" i="1"/>
  <c r="F35" i="13"/>
  <c r="AZ109" i="1"/>
  <c r="BD111" i="1"/>
  <c r="BC111" i="1"/>
  <c r="AY111" i="1" s="1"/>
  <c r="BA111" i="1"/>
  <c r="AW111" i="1" s="1"/>
  <c r="BB111" i="1"/>
  <c r="AX111" i="1" s="1"/>
  <c r="J34" i="18"/>
  <c r="AG115" i="1"/>
  <c r="F37" i="21"/>
  <c r="AZ118" i="1" s="1"/>
  <c r="J34" i="21"/>
  <c r="AG118" i="1" s="1"/>
  <c r="J37" i="24"/>
  <c r="AV119" i="1"/>
  <c r="AT119" i="1" s="1"/>
  <c r="F37" i="27"/>
  <c r="AZ124" i="1" s="1"/>
  <c r="F33" i="32"/>
  <c r="AZ130" i="1"/>
  <c r="J33" i="36"/>
  <c r="AV134" i="1"/>
  <c r="AT134" i="1" s="1"/>
  <c r="F37" i="5"/>
  <c r="AZ100" i="1"/>
  <c r="J37" i="7"/>
  <c r="AV103" i="1"/>
  <c r="AT103" i="1" s="1"/>
  <c r="BA102" i="1"/>
  <c r="AW102" i="1" s="1"/>
  <c r="BC102" i="1"/>
  <c r="AY102" i="1" s="1"/>
  <c r="F35" i="11"/>
  <c r="AZ107" i="1" s="1"/>
  <c r="F37" i="16"/>
  <c r="AZ113" i="1"/>
  <c r="F37" i="19"/>
  <c r="AZ117" i="1"/>
  <c r="F37" i="24"/>
  <c r="AZ119" i="1"/>
  <c r="BC122" i="1"/>
  <c r="AY122" i="1" s="1"/>
  <c r="F35" i="28"/>
  <c r="AZ125" i="1" s="1"/>
  <c r="J33" i="34"/>
  <c r="AV132" i="1"/>
  <c r="AT132" i="1" s="1"/>
  <c r="F37" i="4"/>
  <c r="AZ99" i="1" s="1"/>
  <c r="BA97" i="1"/>
  <c r="F37" i="8"/>
  <c r="AZ104" i="1" s="1"/>
  <c r="BD102" i="1"/>
  <c r="BB102" i="1"/>
  <c r="AX102" i="1" s="1"/>
  <c r="J35" i="11"/>
  <c r="AV107" i="1" s="1"/>
  <c r="AT107" i="1" s="1"/>
  <c r="J37" i="16"/>
  <c r="AV113" i="1"/>
  <c r="AT113" i="1" s="1"/>
  <c r="F35" i="25"/>
  <c r="AZ121" i="1" s="1"/>
  <c r="BB127" i="1"/>
  <c r="AX127" i="1" s="1"/>
  <c r="BD127" i="1"/>
  <c r="BA127" i="1"/>
  <c r="AW127" i="1"/>
  <c r="F35" i="31"/>
  <c r="AZ129" i="1"/>
  <c r="F33" i="35"/>
  <c r="AZ133" i="1"/>
  <c r="AU116" i="1"/>
  <c r="J37" i="5"/>
  <c r="AV100" i="1" s="1"/>
  <c r="AT100" i="1" s="1"/>
  <c r="F37" i="7"/>
  <c r="AZ103" i="1"/>
  <c r="J37" i="10"/>
  <c r="AV106" i="1"/>
  <c r="AT106" i="1" s="1"/>
  <c r="F35" i="14"/>
  <c r="AZ110" i="1"/>
  <c r="F37" i="15"/>
  <c r="AZ112" i="1" s="1"/>
  <c r="BC116" i="1"/>
  <c r="AY116" i="1" s="1"/>
  <c r="F37" i="26"/>
  <c r="AZ123" i="1"/>
  <c r="J35" i="29"/>
  <c r="AV126" i="1" s="1"/>
  <c r="AT126" i="1" s="1"/>
  <c r="J35" i="30"/>
  <c r="AV128" i="1" s="1"/>
  <c r="AT128" i="1" s="1"/>
  <c r="J30" i="32"/>
  <c r="AG130" i="1"/>
  <c r="F33" i="33"/>
  <c r="AZ131" i="1"/>
  <c r="J37" i="3"/>
  <c r="AV98" i="1"/>
  <c r="AT98" i="1" s="1"/>
  <c r="J37" i="9"/>
  <c r="AV105" i="1"/>
  <c r="AT105" i="1"/>
  <c r="J35" i="13"/>
  <c r="AV109" i="1"/>
  <c r="AT109" i="1"/>
  <c r="J37" i="18"/>
  <c r="AV115" i="1" s="1"/>
  <c r="AT115" i="1" s="1"/>
  <c r="F37" i="18"/>
  <c r="AZ115" i="1"/>
  <c r="J37" i="21"/>
  <c r="AV118" i="1"/>
  <c r="AT118" i="1" s="1"/>
  <c r="BD116" i="1"/>
  <c r="BB122" i="1"/>
  <c r="AX122" i="1" s="1"/>
  <c r="BD122" i="1"/>
  <c r="J34" i="27"/>
  <c r="AG124" i="1" s="1"/>
  <c r="J35" i="28"/>
  <c r="AV125" i="1" s="1"/>
  <c r="AT125" i="1" s="1"/>
  <c r="F33" i="34"/>
  <c r="AZ132" i="1"/>
  <c r="J33" i="2"/>
  <c r="AV95" i="1" s="1"/>
  <c r="AT95" i="1" s="1"/>
  <c r="BC97" i="1"/>
  <c r="AY97" i="1" s="1"/>
  <c r="BB97" i="1"/>
  <c r="AX97" i="1" s="1"/>
  <c r="F37" i="6"/>
  <c r="AZ101" i="1" s="1"/>
  <c r="F35" i="12"/>
  <c r="AZ108" i="1" s="1"/>
  <c r="F37" i="17"/>
  <c r="AZ114" i="1"/>
  <c r="J35" i="25"/>
  <c r="AV121" i="1"/>
  <c r="AT121" i="1" s="1"/>
  <c r="BC127" i="1"/>
  <c r="AY127" i="1" s="1"/>
  <c r="J35" i="31"/>
  <c r="AV129" i="1"/>
  <c r="AT129" i="1" s="1"/>
  <c r="J33" i="35"/>
  <c r="AV133" i="1" s="1"/>
  <c r="AT133" i="1" s="1"/>
  <c r="J37" i="4"/>
  <c r="AV99" i="1" s="1"/>
  <c r="AT99" i="1" s="1"/>
  <c r="BD97" i="1"/>
  <c r="J37" i="8"/>
  <c r="AV104" i="1" s="1"/>
  <c r="AT104" i="1" s="1"/>
  <c r="F37" i="10"/>
  <c r="AZ106" i="1" s="1"/>
  <c r="J35" i="14"/>
  <c r="AV110" i="1"/>
  <c r="AT110" i="1" s="1"/>
  <c r="J37" i="15"/>
  <c r="AV112" i="1"/>
  <c r="AT112" i="1" s="1"/>
  <c r="BB116" i="1"/>
  <c r="AX116" i="1" s="1"/>
  <c r="J32" i="25"/>
  <c r="AG121" i="1"/>
  <c r="BA122" i="1"/>
  <c r="AW122" i="1" s="1"/>
  <c r="J37" i="27"/>
  <c r="AV124" i="1"/>
  <c r="AT124" i="1"/>
  <c r="J33" i="32"/>
  <c r="AV130" i="1"/>
  <c r="AT130" i="1" s="1"/>
  <c r="J30" i="35"/>
  <c r="AG133" i="1" s="1"/>
  <c r="F33" i="36"/>
  <c r="AZ134" i="1" s="1"/>
  <c r="F33" i="2"/>
  <c r="AZ95" i="1" s="1"/>
  <c r="J37" i="6"/>
  <c r="AV101" i="1" s="1"/>
  <c r="AT101" i="1" s="1"/>
  <c r="J35" i="12"/>
  <c r="AV108" i="1"/>
  <c r="AT108" i="1" s="1"/>
  <c r="J37" i="17"/>
  <c r="AV114" i="1" s="1"/>
  <c r="AT114" i="1" s="1"/>
  <c r="J37" i="19"/>
  <c r="AV117" i="1"/>
  <c r="AT117" i="1" s="1"/>
  <c r="BA116" i="1"/>
  <c r="AW116" i="1" s="1"/>
  <c r="J37" i="26"/>
  <c r="AV123" i="1" s="1"/>
  <c r="AT123" i="1" s="1"/>
  <c r="F35" i="29"/>
  <c r="AZ126" i="1"/>
  <c r="F35" i="30"/>
  <c r="AZ128" i="1"/>
  <c r="J33" i="33"/>
  <c r="AV131" i="1"/>
  <c r="AT131" i="1" s="1"/>
  <c r="AN119" i="1" l="1"/>
  <c r="AN131" i="1"/>
  <c r="BK127" i="30"/>
  <c r="J127" i="30" s="1"/>
  <c r="J98" i="30" s="1"/>
  <c r="J130" i="8"/>
  <c r="J101" i="8" s="1"/>
  <c r="BK129" i="10"/>
  <c r="J129" i="10" s="1"/>
  <c r="J100" i="10" s="1"/>
  <c r="BK128" i="26"/>
  <c r="J128" i="26" s="1"/>
  <c r="J100" i="26" s="1"/>
  <c r="J32" i="29"/>
  <c r="AG126" i="1" s="1"/>
  <c r="AN126" i="1" s="1"/>
  <c r="J98" i="29"/>
  <c r="R150" i="4"/>
  <c r="R132" i="12"/>
  <c r="R150" i="6"/>
  <c r="P150" i="5"/>
  <c r="AU100" i="1"/>
  <c r="AU97" i="1" s="1"/>
  <c r="R129" i="11"/>
  <c r="T150" i="6"/>
  <c r="R150" i="5"/>
  <c r="T150" i="4"/>
  <c r="BK128" i="14"/>
  <c r="J128" i="14"/>
  <c r="J98" i="14"/>
  <c r="BK150" i="4"/>
  <c r="J150" i="4"/>
  <c r="BK128" i="13"/>
  <c r="J128" i="13"/>
  <c r="J32" i="13" s="1"/>
  <c r="AG109" i="1" s="1"/>
  <c r="BK126" i="2"/>
  <c r="J126" i="2"/>
  <c r="J30" i="2" s="1"/>
  <c r="AG95" i="1" s="1"/>
  <c r="BK150" i="5"/>
  <c r="J150" i="5"/>
  <c r="J96" i="36"/>
  <c r="J151" i="3"/>
  <c r="J101" i="3" s="1"/>
  <c r="J135" i="15"/>
  <c r="J101" i="15" s="1"/>
  <c r="J129" i="14"/>
  <c r="J99" i="14"/>
  <c r="J100" i="15"/>
  <c r="AN133" i="1"/>
  <c r="J39" i="36"/>
  <c r="J39" i="35"/>
  <c r="AN130" i="1"/>
  <c r="J39" i="33"/>
  <c r="J39" i="32"/>
  <c r="AN125" i="1"/>
  <c r="J98" i="28"/>
  <c r="J41" i="29"/>
  <c r="AN124" i="1"/>
  <c r="J100" i="27"/>
  <c r="J41" i="28"/>
  <c r="J43" i="27"/>
  <c r="AN121" i="1"/>
  <c r="J41" i="25"/>
  <c r="J43" i="24"/>
  <c r="AN118" i="1"/>
  <c r="J43" i="21"/>
  <c r="AN115" i="1"/>
  <c r="AN114" i="1"/>
  <c r="J100" i="17"/>
  <c r="J43" i="18"/>
  <c r="J43" i="17"/>
  <c r="J43" i="15"/>
  <c r="AN108" i="1"/>
  <c r="J98" i="12"/>
  <c r="AN107" i="1"/>
  <c r="J98" i="11"/>
  <c r="J41" i="12"/>
  <c r="J41" i="11"/>
  <c r="AN105" i="1"/>
  <c r="J100" i="9"/>
  <c r="J43" i="9"/>
  <c r="AN134" i="1"/>
  <c r="AN112" i="1"/>
  <c r="AW97" i="1"/>
  <c r="J34" i="7"/>
  <c r="AG103" i="1"/>
  <c r="J34" i="19"/>
  <c r="AG117" i="1"/>
  <c r="AG116" i="1" s="1"/>
  <c r="BC96" i="1"/>
  <c r="AY96" i="1" s="1"/>
  <c r="J32" i="30"/>
  <c r="AG128" i="1" s="1"/>
  <c r="J30" i="34"/>
  <c r="AG132" i="1"/>
  <c r="AN132" i="1" s="1"/>
  <c r="AU120" i="1"/>
  <c r="AU102" i="1"/>
  <c r="AZ97" i="1"/>
  <c r="AV97" i="1" s="1"/>
  <c r="J34" i="16"/>
  <c r="AG113" i="1"/>
  <c r="AG111" i="1" s="1"/>
  <c r="BB96" i="1"/>
  <c r="AX96" i="1" s="1"/>
  <c r="AZ127" i="1"/>
  <c r="AV127" i="1" s="1"/>
  <c r="AT127" i="1" s="1"/>
  <c r="J34" i="4"/>
  <c r="AG99" i="1"/>
  <c r="J34" i="6"/>
  <c r="AG101" i="1" s="1"/>
  <c r="AZ122" i="1"/>
  <c r="AV122" i="1" s="1"/>
  <c r="AT122" i="1" s="1"/>
  <c r="BD120" i="1"/>
  <c r="J32" i="31"/>
  <c r="AG129" i="1"/>
  <c r="AN129" i="1"/>
  <c r="AU111" i="1"/>
  <c r="J34" i="3"/>
  <c r="AG98" i="1"/>
  <c r="J34" i="8"/>
  <c r="AG104" i="1"/>
  <c r="AN104" i="1" s="1"/>
  <c r="AZ116" i="1"/>
  <c r="AV116" i="1" s="1"/>
  <c r="AT116" i="1" s="1"/>
  <c r="J34" i="26"/>
  <c r="AG123" i="1"/>
  <c r="AG122" i="1" s="1"/>
  <c r="BA120" i="1"/>
  <c r="AW120" i="1" s="1"/>
  <c r="AU127" i="1"/>
  <c r="J34" i="5"/>
  <c r="AG100" i="1" s="1"/>
  <c r="J34" i="10"/>
  <c r="AG106" i="1"/>
  <c r="AN106" i="1"/>
  <c r="BA96" i="1"/>
  <c r="AW96" i="1" s="1"/>
  <c r="AZ111" i="1"/>
  <c r="AV111" i="1" s="1"/>
  <c r="AT111" i="1" s="1"/>
  <c r="BB120" i="1"/>
  <c r="AX120" i="1" s="1"/>
  <c r="AZ102" i="1"/>
  <c r="AV102" i="1" s="1"/>
  <c r="AT102" i="1" s="1"/>
  <c r="BD96" i="1"/>
  <c r="BC120" i="1"/>
  <c r="AY120" i="1" s="1"/>
  <c r="AG120" i="1" l="1"/>
  <c r="J43" i="4"/>
  <c r="J41" i="13"/>
  <c r="J43" i="3"/>
  <c r="J39" i="2"/>
  <c r="J43" i="5"/>
  <c r="J98" i="13"/>
  <c r="J100" i="4"/>
  <c r="J96" i="2"/>
  <c r="J100" i="5"/>
  <c r="J39" i="34"/>
  <c r="J41" i="31"/>
  <c r="J41" i="30"/>
  <c r="AN128" i="1"/>
  <c r="J43" i="26"/>
  <c r="AN123" i="1"/>
  <c r="J43" i="19"/>
  <c r="AN117" i="1"/>
  <c r="AN111" i="1"/>
  <c r="J43" i="16"/>
  <c r="AN113" i="1"/>
  <c r="J43" i="10"/>
  <c r="J43" i="8"/>
  <c r="J43" i="7"/>
  <c r="AN103" i="1"/>
  <c r="J43" i="6"/>
  <c r="AN101" i="1"/>
  <c r="AN116" i="1"/>
  <c r="AN122" i="1"/>
  <c r="AN100" i="1"/>
  <c r="AN98" i="1"/>
  <c r="AN109" i="1"/>
  <c r="AN95" i="1"/>
  <c r="AN99" i="1"/>
  <c r="AU96" i="1"/>
  <c r="AU94" i="1" s="1"/>
  <c r="AG97" i="1"/>
  <c r="AZ96" i="1"/>
  <c r="AV96" i="1" s="1"/>
  <c r="AT96" i="1" s="1"/>
  <c r="AG127" i="1"/>
  <c r="BB94" i="1"/>
  <c r="W31" i="1" s="1"/>
  <c r="J32" i="14"/>
  <c r="AG110" i="1"/>
  <c r="AT97" i="1"/>
  <c r="AN97" i="1" s="1"/>
  <c r="BA94" i="1"/>
  <c r="AW94" i="1" s="1"/>
  <c r="AK30" i="1" s="1"/>
  <c r="AG102" i="1"/>
  <c r="BD94" i="1"/>
  <c r="W33" i="1" s="1"/>
  <c r="AZ120" i="1"/>
  <c r="AV120" i="1" s="1"/>
  <c r="AT120" i="1" s="1"/>
  <c r="AN120" i="1" s="1"/>
  <c r="BC94" i="1"/>
  <c r="W32" i="1" s="1"/>
  <c r="J41" i="14" l="1"/>
  <c r="AN127" i="1"/>
  <c r="AN102" i="1"/>
  <c r="AN110" i="1"/>
  <c r="AY94" i="1"/>
  <c r="AZ94" i="1"/>
  <c r="W29" i="1" s="1"/>
  <c r="AX94" i="1"/>
  <c r="W30" i="1"/>
  <c r="AG96" i="1"/>
  <c r="AN96" i="1" l="1"/>
  <c r="AG94" i="1"/>
  <c r="AK26" i="1" s="1"/>
  <c r="AV94" i="1"/>
  <c r="AK29" i="1" s="1"/>
  <c r="AK35" i="1" l="1"/>
  <c r="AT94" i="1"/>
  <c r="AN94" i="1"/>
</calcChain>
</file>

<file path=xl/sharedStrings.xml><?xml version="1.0" encoding="utf-8"?>
<sst xmlns="http://schemas.openxmlformats.org/spreadsheetml/2006/main" count="107554" uniqueCount="7416">
  <si>
    <t>Export Komplet</t>
  </si>
  <si>
    <t/>
  </si>
  <si>
    <t>2.0</t>
  </si>
  <si>
    <t>ZAMOK</t>
  </si>
  <si>
    <t>False</t>
  </si>
  <si>
    <t>{c62d4636-d864-4471-9826-f2352d771bbb}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</si>
  <si>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</si>
  <si>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</si>
  <si>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</si>
  <si>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</si>
  <si>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</si>
  <si>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</si>
  <si>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</si>
  <si>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</si>
  <si>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Z2023029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</si>
  <si>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</si>
  <si>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</si>
  <si>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CHRÁNĚNÉHO BYDLENÍ V NOVÉ PACE</t>
  </si>
  <si>
    <t>KSO:</t>
  </si>
  <si>
    <t>CC-CZ:</t>
  </si>
  <si>
    <t>Místo:</t>
  </si>
  <si>
    <t xml:space="preserve">Na Vyšehradě 1205, 509 01 Nová Paka </t>
  </si>
  <si>
    <t>Datum:</t>
  </si>
  <si>
    <t>17. 11. 2023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</si>
  <si>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</si>
  <si>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</si>
  <si>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</si>
  <si>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</si>
  <si>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</si>
  <si>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</si>
  <si>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</si>
  <si>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Růžička a partneři, s.r.o.</t>
  </si>
  <si>
    <t>True</t>
  </si>
  <si>
    <t>Zpracovatel:</t>
  </si>
  <si>
    <t>QSB,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</si>
  <si>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</si>
  <si>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zadávací dokumentaci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</si>
  <si>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</si>
  <si>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</si>
  <si>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</si>
  <si>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</si>
  <si>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</si>
  <si>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</si>
  <si>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</si>
  <si>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</si>
  <si>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</si>
  <si>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</si>
  <si>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</si>
  <si>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</si>
  <si>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</si>
  <si>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</si>
  <si>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</si>
  <si>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</si>
  <si>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</si>
  <si>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</si>
  <si>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</si>
  <si>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</si>
  <si>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</si>
  <si>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</si>
  <si>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</si>
  <si>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</si>
  <si>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</si>
  <si>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</si>
  <si>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</si>
  <si>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</si>
  <si>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</si>
  <si>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</si>
  <si>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</si>
  <si>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</si>
  <si>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</si>
  <si>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</si>
  <si>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</si>
  <si>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</si>
  <si>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</si>
  <si>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</si>
  <si>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</si>
  <si>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</si>
  <si>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</si>
  <si>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</si>
  <si>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</si>
  <si>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</si>
  <si>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</si>
  <si>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DEM</t>
  </si>
  <si>
    <t>Demolice</t>
  </si>
  <si>
    <t>STA</t>
  </si>
  <si>
    <t>1</t>
  </si>
  <si>
    <t>{20d596db-6efa-4a9a-a344-f01a03f4f9e5}</t>
  </si>
  <si>
    <t>2</t>
  </si>
  <si>
    <t>D.1.</t>
  </si>
  <si>
    <t>SO 01 - Chráněné bydlení</t>
  </si>
  <si>
    <t>{9f378e30-0374-48cf-bc65-f842478bcf49}</t>
  </si>
  <si>
    <t>D.1.1.</t>
  </si>
  <si>
    <t>Architektonicko-stavební řešení</t>
  </si>
  <si>
    <t>Soupis</t>
  </si>
  <si>
    <t>{4739de00-946f-4ae6-b837-40da8101e2a0}</t>
  </si>
  <si>
    <t>D.1.1.A</t>
  </si>
  <si>
    <t>Objekt A</t>
  </si>
  <si>
    <t>3</t>
  </si>
  <si>
    <t>{08c87012-0324-4724-8274-88bedfb5c5f0}</t>
  </si>
  <si>
    <t>D.1.1.B</t>
  </si>
  <si>
    <t>Objekt B</t>
  </si>
  <si>
    <t>{177d74ab-f315-48fb-aad6-01585b1b1a06}</t>
  </si>
  <si>
    <t>D.1.1.C</t>
  </si>
  <si>
    <t>Objekt C</t>
  </si>
  <si>
    <t>{ddcf0904-037a-4484-9241-b2581c173b7b}</t>
  </si>
  <si>
    <t>D.1.1.D</t>
  </si>
  <si>
    <t>Objekt D</t>
  </si>
  <si>
    <t>{880ca311-75fb-491b-b3e3-cbe18c4dd4e9}</t>
  </si>
  <si>
    <t>D.1.2.</t>
  </si>
  <si>
    <t>Stavebně konstrukční řešení</t>
  </si>
  <si>
    <t>{feb35860-5f06-4152-8417-57d31244e7a6}</t>
  </si>
  <si>
    <t>D.1.2.A</t>
  </si>
  <si>
    <t>{8f672256-c395-462f-807a-d3b9d0d3ee2d}</t>
  </si>
  <si>
    <t>D.1.2.B</t>
  </si>
  <si>
    <t>{f8811d0c-4c69-4f9a-b145-2e39c08daf7b}</t>
  </si>
  <si>
    <t>D.1.2.C</t>
  </si>
  <si>
    <t>{4a3e002b-fa8c-49a7-bdaf-50e960151861}</t>
  </si>
  <si>
    <t>D.1.2.D</t>
  </si>
  <si>
    <t>{25538f89-4956-4f05-b480-9efa1b633742}</t>
  </si>
  <si>
    <t>D.1.4.1</t>
  </si>
  <si>
    <t>Zdravotně technické instalace - kanalizace</t>
  </si>
  <si>
    <t>{6cfa910a-d994-4d47-ab33-6ab9168de876}</t>
  </si>
  <si>
    <t>D.1.4.2.</t>
  </si>
  <si>
    <t>Zdravotně technické instalace - vodovod</t>
  </si>
  <si>
    <t>{748adde5-e5ae-4d4a-96b8-2fd1532765e1}</t>
  </si>
  <si>
    <t>D.1.4.3.</t>
  </si>
  <si>
    <t>Vzduchotechnika</t>
  </si>
  <si>
    <t>{7915371d-1540-4c8b-a7a2-41a57e369a9d}</t>
  </si>
  <si>
    <t>D.1.4.4.</t>
  </si>
  <si>
    <t>Vytápění a chlazení</t>
  </si>
  <si>
    <t>{fed96d65-07c7-4df5-9938-314d164327c5}</t>
  </si>
  <si>
    <t>D.1.4.5</t>
  </si>
  <si>
    <t>Silnoproudá a slaboproudá elektrotechnika, hromosvody, MaR</t>
  </si>
  <si>
    <t>{82031b62-bdbf-43ed-aba1-93fc0d7cffeb}</t>
  </si>
  <si>
    <t>D.1.4.5.1</t>
  </si>
  <si>
    <t>Silnoproud (přípojky NN areálu, hromosvod a uzemnění)</t>
  </si>
  <si>
    <t>{7c88f1d8-a025-465f-a065-dd05a42f8e62}</t>
  </si>
  <si>
    <t>D.1.4.5.2</t>
  </si>
  <si>
    <t>Slaboproud (systém strukturované kabeláže)</t>
  </si>
  <si>
    <t>{66bb0716-3ba7-4ad7-bf9f-2bbf48166a8a}</t>
  </si>
  <si>
    <t>D.1.4.5.3</t>
  </si>
  <si>
    <t>Slaboproud (společná televizní anténa)</t>
  </si>
  <si>
    <t>{5ce0fee7-f8fd-4b66-982e-a2fd9a86041e}</t>
  </si>
  <si>
    <t>D.1.4.5.4</t>
  </si>
  <si>
    <t>Slaboproud (systém nouzového volání)</t>
  </si>
  <si>
    <t>{3fdac717-85a3-40ce-9357-419caf45cd46}</t>
  </si>
  <si>
    <t>D.1.5.</t>
  </si>
  <si>
    <t>Vnitřní vybavení</t>
  </si>
  <si>
    <t>{e9205ba7-930a-45c9-a6be-ade15762eccd}</t>
  </si>
  <si>
    <t>D.1.5.02</t>
  </si>
  <si>
    <t>Vestavný nábytek (+ prvky nábytku)</t>
  </si>
  <si>
    <t>{f4a4e567-e7e8-4882-92a7-63f29f1f7767}</t>
  </si>
  <si>
    <t>D.1.5.04</t>
  </si>
  <si>
    <t>Vestavné spotřebiče</t>
  </si>
  <si>
    <t>{0234d843-2100-4692-9613-8b831bccd794}</t>
  </si>
  <si>
    <t>D.1.5.07</t>
  </si>
  <si>
    <t>Doplňky pevně spojené se stavbou</t>
  </si>
  <si>
    <t>{578f24ed-0a76-4b9b-8d44-89fb7d572f10}</t>
  </si>
  <si>
    <t>D.2.</t>
  </si>
  <si>
    <t>SO 02 - Areál</t>
  </si>
  <si>
    <t>{7e1ce7a5-50c9-4c84-a016-262d98e1386b}</t>
  </si>
  <si>
    <t>D.2.1.</t>
  </si>
  <si>
    <t>Dopravní řešení</t>
  </si>
  <si>
    <t>{9f9077f7-b997-4e2e-b9dc-a7d9adda8e7a}</t>
  </si>
  <si>
    <t>D.2.2.</t>
  </si>
  <si>
    <t>Oplocení, přístřešek a opěrné stěny</t>
  </si>
  <si>
    <t>{f2057ab4-0f4d-4a2e-8602-977643834fee}</t>
  </si>
  <si>
    <t>D.2.2.1.</t>
  </si>
  <si>
    <t>{4cc2b1a6-23da-409b-bb44-a142970bc5df}</t>
  </si>
  <si>
    <t>D.2.2.2.</t>
  </si>
  <si>
    <t>{17afaa5c-348a-4c06-8911-4bc80930047d}</t>
  </si>
  <si>
    <t>D.2.3.</t>
  </si>
  <si>
    <t>Sadové úpravy</t>
  </si>
  <si>
    <t>{1459340f-68e8-46b4-b153-10087864ed18}</t>
  </si>
  <si>
    <t>D.2.4.</t>
  </si>
  <si>
    <t>Areálové osvětlení</t>
  </si>
  <si>
    <t>{eb4a7992-9150-4993-aedf-a0d71bf95502}</t>
  </si>
  <si>
    <t>D.3.</t>
  </si>
  <si>
    <t xml:space="preserve">IO 01 - Zdroj tepla a chladu </t>
  </si>
  <si>
    <t>{29c78d81-12df-4e9d-ab7b-1ae8a155b1dc}</t>
  </si>
  <si>
    <t>D.3.1</t>
  </si>
  <si>
    <t xml:space="preserve">Zdroj tepla a chladu </t>
  </si>
  <si>
    <t>{d5bef533-5f2d-4568-a7d1-32198232342d}</t>
  </si>
  <si>
    <t>D.3.2.</t>
  </si>
  <si>
    <t>Primární okruh tepelného čerpadla</t>
  </si>
  <si>
    <t>{cd2d85c6-95b6-41bd-9298-cd3b2ef64545}</t>
  </si>
  <si>
    <t>D.4.</t>
  </si>
  <si>
    <t>IO.02 - FVE</t>
  </si>
  <si>
    <t>{a80099c4-91a3-4cc1-b71f-0d80ce4fae68}</t>
  </si>
  <si>
    <t>D.5.</t>
  </si>
  <si>
    <t>IO 03 - Kanalizační přípojka</t>
  </si>
  <si>
    <t>{1a61953e-0480-4385-92e4-304d3c2bc52e}</t>
  </si>
  <si>
    <t>D.6.</t>
  </si>
  <si>
    <t>IO 04 - Vodovodní přípojka</t>
  </si>
  <si>
    <t>{4f19a92a-6fd6-4e45-a87b-d2515e0d2166}</t>
  </si>
  <si>
    <t>ODS</t>
  </si>
  <si>
    <t>Odstranění studny</t>
  </si>
  <si>
    <t>{59e8f874-cba4-4243-9095-e0b2bf731e81}</t>
  </si>
  <si>
    <t>VRN</t>
  </si>
  <si>
    <t>Vedlejší rozpočtové náklady</t>
  </si>
  <si>
    <t>{458f83d7-15dc-4e2a-afb1-a18b5e10440f}</t>
  </si>
  <si>
    <t>nas_objekty</t>
  </si>
  <si>
    <t>m3</t>
  </si>
  <si>
    <t>86,09</t>
  </si>
  <si>
    <t>nas_teren</t>
  </si>
  <si>
    <t>167,43</t>
  </si>
  <si>
    <t>KRYCÍ LIST SOUPISU PRACÍ</t>
  </si>
  <si>
    <t>vyk_objekty</t>
  </si>
  <si>
    <t>196,59</t>
  </si>
  <si>
    <t>vyk_operky</t>
  </si>
  <si>
    <t>397,96</t>
  </si>
  <si>
    <t>vyk_teren</t>
  </si>
  <si>
    <t>155,38</t>
  </si>
  <si>
    <t>vyk_zidky</t>
  </si>
  <si>
    <t>26,19</t>
  </si>
  <si>
    <t>Objekt:</t>
  </si>
  <si>
    <t>výkopek1</t>
  </si>
  <si>
    <t>776,12</t>
  </si>
  <si>
    <t>DEM - Demolice</t>
  </si>
  <si>
    <t>výkopek3</t>
  </si>
  <si>
    <t>180,8</t>
  </si>
  <si>
    <t>zásypy1</t>
  </si>
  <si>
    <t>137,3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</si>
  <si>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</si>
  <si>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</si>
  <si>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</si>
  <si>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</si>
  <si>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</si>
  <si>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</si>
  <si>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</si>
  <si>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</si>
  <si>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</si>
  <si>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</si>
  <si>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</si>
  <si>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0096 - Bourací práce</t>
  </si>
  <si>
    <t xml:space="preserve">    021 - Elektroinstalace</t>
  </si>
  <si>
    <t xml:space="preserve">    720 - Zdravotechnické instalace</t>
  </si>
  <si>
    <t xml:space="preserve">    730 -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</si>
  <si>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</si>
  <si>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</si>
  <si>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</si>
  <si>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</si>
  <si>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</si>
  <si>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</si>
  <si>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</si>
  <si>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</si>
  <si>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</si>
  <si>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</si>
  <si>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</si>
  <si>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</si>
  <si>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</si>
  <si>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</si>
  <si>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</si>
  <si>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</si>
  <si>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</si>
  <si>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</si>
  <si>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111211204</t>
  </si>
  <si>
    <t>Odstranění křovin a stromů průměru kmene do 100 mm i s kořeny při LTM jednotlivé plochy přes 30 m2 ručně</t>
  </si>
  <si>
    <t>m2</t>
  </si>
  <si>
    <t>CS ÚRS 2023 02</t>
  </si>
  <si>
    <t>4</t>
  </si>
  <si>
    <t>-215420869</t>
  </si>
  <si>
    <t>Online PSC</t>
  </si>
  <si>
    <t>https://podminky.urs.cz/item/CS_URS_2023_02/111211204</t>
  </si>
  <si>
    <t>VV</t>
  </si>
  <si>
    <t>(11,62+15,52+3,53)*1,4</t>
  </si>
  <si>
    <t>Součet</t>
  </si>
  <si>
    <t>112151354</t>
  </si>
  <si>
    <t>Kácení stromu s postupným spouštěním koruny a kmene D přes 0,4 do 0,5 m</t>
  </si>
  <si>
    <t>kus</t>
  </si>
  <si>
    <t>347951743</t>
  </si>
  <si>
    <t>https://podminky.urs.cz/item/CS_URS_2023_02/112151354</t>
  </si>
  <si>
    <t>112151355</t>
  </si>
  <si>
    <t>Kácení stromu s postupným spouštěním koruny a kmene D přes 0,5 do 0,6 m</t>
  </si>
  <si>
    <t>-1221354940</t>
  </si>
  <si>
    <t>https://podminky.urs.cz/item/CS_URS_2023_02/112151355</t>
  </si>
  <si>
    <t>112211202</t>
  </si>
  <si>
    <t>Odřezání pařezů D přes 300 do 500 mm</t>
  </si>
  <si>
    <t>1857650689</t>
  </si>
  <si>
    <t>https://podminky.urs.cz/item/CS_URS_2023_02/112211202</t>
  </si>
  <si>
    <t>5</t>
  </si>
  <si>
    <t>112211203</t>
  </si>
  <si>
    <t>Odřezání pařezů D přes 500 do 700 mm</t>
  </si>
  <si>
    <t>-1409415685</t>
  </si>
  <si>
    <t>https://podminky.urs.cz/item/CS_URS_2023_02/112211203</t>
  </si>
  <si>
    <t>6</t>
  </si>
  <si>
    <t>113106136</t>
  </si>
  <si>
    <t>Rozebrání dlažeb z vegetačních dlaždic betonových komunikací pro pěší strojně pl do 50 m2</t>
  </si>
  <si>
    <t>-1497857168</t>
  </si>
  <si>
    <t>https://podminky.urs.cz/item/CS_URS_2023_02/113106136</t>
  </si>
  <si>
    <t>Zatravňovací dlažba</t>
  </si>
  <si>
    <t>27</t>
  </si>
  <si>
    <t>7</t>
  </si>
  <si>
    <t>113106187</t>
  </si>
  <si>
    <t>Rozebrání dlažeb vozovek ze zámkové dlažby s ložem z kameniva strojně pl do 50 m2</t>
  </si>
  <si>
    <t>1741401492</t>
  </si>
  <si>
    <t>https://podminky.urs.cz/item/CS_URS_2023_02/113106187</t>
  </si>
  <si>
    <t>terasa</t>
  </si>
  <si>
    <t>49</t>
  </si>
  <si>
    <t>zámková dlažba</t>
  </si>
  <si>
    <t>465</t>
  </si>
  <si>
    <t>bet.dlažba</t>
  </si>
  <si>
    <t>28</t>
  </si>
  <si>
    <t>8</t>
  </si>
  <si>
    <t>113107162</t>
  </si>
  <si>
    <t>Odstranění podkladu z kameniva drceného tl přes 100 do 200 mm strojně pl přes 50 do 200 m2</t>
  </si>
  <si>
    <t>907078013</t>
  </si>
  <si>
    <t>https://podminky.urs.cz/item/CS_URS_2023_02/113107162</t>
  </si>
  <si>
    <t>zatravňovací dlažba</t>
  </si>
  <si>
    <t>35</t>
  </si>
  <si>
    <t>9</t>
  </si>
  <si>
    <t>113201112</t>
  </si>
  <si>
    <t>Vytrhání obrub silničních ležatých</t>
  </si>
  <si>
    <t>m</t>
  </si>
  <si>
    <t>-648548203</t>
  </si>
  <si>
    <t>https://podminky.urs.cz/item/CS_URS_2023_02/113201112</t>
  </si>
  <si>
    <t>7,9+7,9+71+14,5</t>
  </si>
  <si>
    <t>10</t>
  </si>
  <si>
    <t>131251105</t>
  </si>
  <si>
    <t>Hloubení jam nezapažených v hornině třídy těžitelnosti I skupiny 3 objemu do 1000 m3 strojně</t>
  </si>
  <si>
    <t>1629341093</t>
  </si>
  <si>
    <t>https://podminky.urs.cz/item/CS_URS_2023_02/131251105</t>
  </si>
  <si>
    <t>Mezisoučet</t>
  </si>
  <si>
    <t>11</t>
  </si>
  <si>
    <t>132251104</t>
  </si>
  <si>
    <t>Hloubení rýh nezapažených š do 800 mm v hornině třídy těžitelnosti I skupiny 3 objem přes 100 m3 strojně</t>
  </si>
  <si>
    <t>-1771510896</t>
  </si>
  <si>
    <t>https://podminky.urs.cz/item/CS_URS_2023_02/132251104</t>
  </si>
  <si>
    <t>výkop pro odpojení slaboproudu</t>
  </si>
  <si>
    <t>16*0,6*0,5</t>
  </si>
  <si>
    <t>odpojení plynu</t>
  </si>
  <si>
    <t>18,5*0,8*1</t>
  </si>
  <si>
    <t>srážkové vody DN110</t>
  </si>
  <si>
    <t>7*1*1</t>
  </si>
  <si>
    <t>vodovod 32</t>
  </si>
  <si>
    <t>24*1,5*1</t>
  </si>
  <si>
    <t>kanalizace kamenina DN200</t>
  </si>
  <si>
    <t>11*1,7*1</t>
  </si>
  <si>
    <t xml:space="preserve">kanalizace </t>
  </si>
  <si>
    <t>35*1,6*1</t>
  </si>
  <si>
    <t>výkop základ oplocení</t>
  </si>
  <si>
    <t>(19+19)*1,5*0,5</t>
  </si>
  <si>
    <t>odtěžení okolí suterénu</t>
  </si>
  <si>
    <t>1,5*0,5*40/2</t>
  </si>
  <si>
    <t>12</t>
  </si>
  <si>
    <t>139951121</t>
  </si>
  <si>
    <t>Bourání kcí v hloubených vykopávkách ze zdiva z betonu prostého strojně</t>
  </si>
  <si>
    <t>-329784453</t>
  </si>
  <si>
    <t>https://podminky.urs.cz/item/CS_URS_2023_02/139951121</t>
  </si>
  <si>
    <t>"základové pasy"</t>
  </si>
  <si>
    <t>(87)*2,3*0,6</t>
  </si>
  <si>
    <t>(23,45+4,7+8,25+7,2)*1,9*0,6</t>
  </si>
  <si>
    <t>(14,35+23,9)*1,18*0,6</t>
  </si>
  <si>
    <t>(28,81)*0,6*0,6</t>
  </si>
  <si>
    <t>(0,7*15,16+0,6*12,04)*0,45</t>
  </si>
  <si>
    <t>13</t>
  </si>
  <si>
    <t>162301932</t>
  </si>
  <si>
    <t>Příplatek k vodorovnému přemístění větví stromů listnatých D kmene přes 300 do 500 mm ZKD 1 km</t>
  </si>
  <si>
    <t>1181442023</t>
  </si>
  <si>
    <t>https://podminky.urs.cz/item/CS_URS_2023_02/162301932</t>
  </si>
  <si>
    <t>14</t>
  </si>
  <si>
    <t>162301942</t>
  </si>
  <si>
    <t>Příplatek k vodorovnému přemístění větví stromů jehličnatých D kmene přes 300 do 500 mm ZKD 1 km</t>
  </si>
  <si>
    <t>-1252482197</t>
  </si>
  <si>
    <t>https://podminky.urs.cz/item/CS_URS_2023_02/162301942</t>
  </si>
  <si>
    <t>162301943</t>
  </si>
  <si>
    <t>Příplatek k vodorovnému přemístění větví stromů jehličnatých D kmene přes 500 do 700 mm ZKD 1 km</t>
  </si>
  <si>
    <t>122081590</t>
  </si>
  <si>
    <t>https://podminky.urs.cz/item/CS_URS_2023_02/162301943</t>
  </si>
  <si>
    <t>16</t>
  </si>
  <si>
    <t>162301952</t>
  </si>
  <si>
    <t>Příplatek k vodorovnému přemístění kmenů stromů listnatých D kmene přes 300 do 500 mm ZKD 1 km</t>
  </si>
  <si>
    <t>1622556289</t>
  </si>
  <si>
    <t>https://podminky.urs.cz/item/CS_URS_2023_02/162301952</t>
  </si>
  <si>
    <t>17</t>
  </si>
  <si>
    <t>162301962</t>
  </si>
  <si>
    <t>Příplatek k vodorovnému přemístění kmenů stromů jehličnatých D kmene přes 300 do 500 mm ZKD 1 km</t>
  </si>
  <si>
    <t>-1077211451</t>
  </si>
  <si>
    <t>https://podminky.urs.cz/item/CS_URS_2023_02/162301962</t>
  </si>
  <si>
    <t>18</t>
  </si>
  <si>
    <t>162301963</t>
  </si>
  <si>
    <t>Příplatek k vodorovnému přemístění kmenů stromů jehličnatých D kmene přes 500 do 700 mm ZKD 1 km</t>
  </si>
  <si>
    <t>-1051185467</t>
  </si>
  <si>
    <t>https://podminky.urs.cz/item/CS_URS_2023_02/162301963</t>
  </si>
  <si>
    <t>19</t>
  </si>
  <si>
    <t>162301972</t>
  </si>
  <si>
    <t>Příplatek k vodorovnému přemístění pařezů D přes 300 do 500 mm ZKD 1 km</t>
  </si>
  <si>
    <t>-1770843247</t>
  </si>
  <si>
    <t>https://podminky.urs.cz/item/CS_URS_2023_02/162301972</t>
  </si>
  <si>
    <t>20</t>
  </si>
  <si>
    <t>162301973</t>
  </si>
  <si>
    <t>Příplatek k vodorovnému přemístění pařezů D přes 500 do 700 mm ZKD 1 km</t>
  </si>
  <si>
    <t>-28870102</t>
  </si>
  <si>
    <t>https://podminky.urs.cz/item/CS_URS_2023_02/162301973</t>
  </si>
  <si>
    <t>162301981</t>
  </si>
  <si>
    <t>Příplatek k vodorovnému přemístění křovin D kmene do 100 mm ZKD 1 km</t>
  </si>
  <si>
    <t>896310978</t>
  </si>
  <si>
    <t>https://podminky.urs.cz/item/CS_URS_2023_02/162301981</t>
  </si>
  <si>
    <t>22</t>
  </si>
  <si>
    <t>162751117</t>
  </si>
  <si>
    <t>Vodorovné přemístění přes 9 000 do 10000 m výkopku/sypaniny z horniny třídy těžitelnosti I skupiny 1 až 3</t>
  </si>
  <si>
    <t>-1370787760</t>
  </si>
  <si>
    <t>https://podminky.urs.cz/item/CS_URS_2023_02/162751117</t>
  </si>
  <si>
    <t>-zásypy1</t>
  </si>
  <si>
    <t>23</t>
  </si>
  <si>
    <t>162751119</t>
  </si>
  <si>
    <t>Příplatek k vodorovnému přemístění výkopku/sypaniny z horniny třídy těžitelnosti I skupiny 1 až 3 ZKD 1000 m přes 10000 m</t>
  </si>
  <si>
    <t>758843382</t>
  </si>
  <si>
    <t>https://podminky.urs.cz/item/CS_URS_2023_02/162751119</t>
  </si>
  <si>
    <t>819,62*5 'Přepočtené koeficientem množství</t>
  </si>
  <si>
    <t>24</t>
  </si>
  <si>
    <t>167151111</t>
  </si>
  <si>
    <t>Nakládání výkopku z hornin třídy těžitelnosti I skupiny 1 až 3 přes 100 m3</t>
  </si>
  <si>
    <t>1135085599</t>
  </si>
  <si>
    <t>https://podminky.urs.cz/item/CS_URS_2023_02/167151111</t>
  </si>
  <si>
    <t>25</t>
  </si>
  <si>
    <t>171201231</t>
  </si>
  <si>
    <t>Poplatek za uložení zeminy a kamení na recyklační skládce (skládkovné) kód odpadu 17 05 04</t>
  </si>
  <si>
    <t>t</t>
  </si>
  <si>
    <t>142499777</t>
  </si>
  <si>
    <t>https://podminky.urs.cz/item/CS_URS_2023_02/171201231</t>
  </si>
  <si>
    <t>819,62*1,75 'Přepočtené koeficientem množství</t>
  </si>
  <si>
    <t>26</t>
  </si>
  <si>
    <t>171251201</t>
  </si>
  <si>
    <t>Uložení sypaniny na skládky nebo meziskládky</t>
  </si>
  <si>
    <t>-241409465</t>
  </si>
  <si>
    <t>174151101</t>
  </si>
  <si>
    <t>Zásyp jam, šachet rýh nebo kolem objektů sypaninou se zhutněním</t>
  </si>
  <si>
    <t>-1774675485</t>
  </si>
  <si>
    <t>"ostatní" 100</t>
  </si>
  <si>
    <t>zásypy</t>
  </si>
  <si>
    <t>m001</t>
  </si>
  <si>
    <t>Kupovaný materiál na zásyp PDK 0/2 vč.dopravy</t>
  </si>
  <si>
    <t>-964094857</t>
  </si>
  <si>
    <t>353,52</t>
  </si>
  <si>
    <t>353,52*1,85 'Přepočtené koeficientem množství</t>
  </si>
  <si>
    <t>Zakládání</t>
  </si>
  <si>
    <t>29</t>
  </si>
  <si>
    <t>291211111</t>
  </si>
  <si>
    <t>Zřízení plochy ze silničních panelů do lože tl 50 mm z kameniva</t>
  </si>
  <si>
    <t>-1772522998</t>
  </si>
  <si>
    <t>https://podminky.urs.cz/item/CS_URS_2023_02/291211111</t>
  </si>
  <si>
    <t>panely pro podpěrnou kci</t>
  </si>
  <si>
    <t>3*1*34</t>
  </si>
  <si>
    <t>30</t>
  </si>
  <si>
    <t>593810060</t>
  </si>
  <si>
    <t>panel silniční 3,00x1,00x0,215m - starší panely určené znovu k použití</t>
  </si>
  <si>
    <t>ks</t>
  </si>
  <si>
    <t>-1950649625</t>
  </si>
  <si>
    <t>31</t>
  </si>
  <si>
    <t>594000001</t>
  </si>
  <si>
    <t>Manipulace a doprava panelů</t>
  </si>
  <si>
    <t>kpl</t>
  </si>
  <si>
    <t>1773940794</t>
  </si>
  <si>
    <t>Ostatní konstrukce a práce, bourání</t>
  </si>
  <si>
    <t>32</t>
  </si>
  <si>
    <t>981011415</t>
  </si>
  <si>
    <t>Demolice budov zděných na MC nebo z betonu podíl konstrukcí přes 25 do 30 % postupným rozebíráním</t>
  </si>
  <si>
    <t>-550841180</t>
  </si>
  <si>
    <t>https://podminky.urs.cz/item/CS_URS_2023_02/981011415</t>
  </si>
  <si>
    <t>"1PP zákl. deska - 150mm" (63,21+48,31+100,65)*0,15</t>
  </si>
  <si>
    <t>"1NP zákl. deska - 150mm" (283,43)*0,15</t>
  </si>
  <si>
    <t>"1NP stropní desky - 300mm" (100,65+48,31+63,21)*0,3-(5,4*0,3)</t>
  </si>
  <si>
    <t>"2NP stropní desky - 250mm" (122,2)*0,25</t>
  </si>
  <si>
    <t>"1PP stěny - 450mm" (23,9+14,35+44,05)*0,45</t>
  </si>
  <si>
    <t>"1PP vnitřní stěny - 300mm" (2,15+7)*0,3</t>
  </si>
  <si>
    <t>"1PP vnitřní stěny" (4,5+1,94+0,9)*0,1+(1,25)*0,2+(6,2)*0,45+(1,45)*0,3</t>
  </si>
  <si>
    <t>"1NP stěny" (24,05+11,69+5,09)*2,2*0,35+(22,77+59,26)*3,6*0,4+(24,05+11,69+5,09)*3,9*0,35</t>
  </si>
  <si>
    <t>"1NP vnitřní stěny" (4,7+12,64+2,35+2,2)*3,8*0,3+(2,85)*3,8*0,2+(2,3)*3,8*0,1</t>
  </si>
  <si>
    <t>"1NP vnitřní stěny" (4,9+6+1,54+1,3+3,35+2,4)*2,9*0,15</t>
  </si>
  <si>
    <t>"1NP vnitřní stěny" (23,06+4,7+8,25)*2,9*0,3+(2,2*2+5,8+1,08+4,65+3,6+1,3+2,3*3)*2,9*0,1</t>
  </si>
  <si>
    <t>"2NP vnitřní stěny" (2,5+2,3*3+4,8+2,39+3,54+1,15)*2,4*0,1+(7,35)*2,4*0,3</t>
  </si>
  <si>
    <t>"střecha" (403,6)*1,18*0,3</t>
  </si>
  <si>
    <t>"pultové střechy" (63,51+17,56+13)*0,35</t>
  </si>
  <si>
    <t>"atiky" (8,45*2+2,4+8)*0,7*0,35</t>
  </si>
  <si>
    <t>"krovní systém" 0,18*0,2*(4,1*12*2+3,5*15*2+3,9*13)</t>
  </si>
  <si>
    <t>"1PP zákl. deska podsyp - 100mm" (63,21+48,31+100,65)*0,15</t>
  </si>
  <si>
    <t>"1NP zákl. deska podsyp - 100mm" (283,43)*0,1</t>
  </si>
  <si>
    <t>"komín" 7,15*9,58+0,2*7,02+0,5</t>
  </si>
  <si>
    <t>33</t>
  </si>
  <si>
    <t>900000001</t>
  </si>
  <si>
    <t>Vyklizení objektu</t>
  </si>
  <si>
    <t>-819589846</t>
  </si>
  <si>
    <t>34</t>
  </si>
  <si>
    <t>900000003</t>
  </si>
  <si>
    <t>Odborně způsobilá osoba - stálá kontrola trhlin a poruch</t>
  </si>
  <si>
    <t>1593919346</t>
  </si>
  <si>
    <t>900000006</t>
  </si>
  <si>
    <t>Inženýrská činnost + projednání odpojení sítí se správci</t>
  </si>
  <si>
    <t>157300796</t>
  </si>
  <si>
    <t>36</t>
  </si>
  <si>
    <t>900000008</t>
  </si>
  <si>
    <t>Zaměření ukončení přípojek + záznam pozemku po demolici</t>
  </si>
  <si>
    <t>-986456042</t>
  </si>
  <si>
    <t>37</t>
  </si>
  <si>
    <t>900000009</t>
  </si>
  <si>
    <t>Specialista na nakládání s azbestem</t>
  </si>
  <si>
    <t>2130322754</t>
  </si>
  <si>
    <t>38</t>
  </si>
  <si>
    <t>997400001</t>
  </si>
  <si>
    <t>Vytřídění a rozdělení odpadu kontaminovaného azbestem v ochranném obleku</t>
  </si>
  <si>
    <t>400413320</t>
  </si>
  <si>
    <t>39</t>
  </si>
  <si>
    <t>960000005</t>
  </si>
  <si>
    <t>Likvidace azbestu dle zprávy o výskytu azbestu - podložky pod elektro, vložka komínu a kanalizační potrubí</t>
  </si>
  <si>
    <t>-1591517990</t>
  </si>
  <si>
    <t>997</t>
  </si>
  <si>
    <t>Přesun sutě</t>
  </si>
  <si>
    <t>40</t>
  </si>
  <si>
    <t>997006002</t>
  </si>
  <si>
    <t>Strojové třídění stavebního odpadu</t>
  </si>
  <si>
    <t>263654045</t>
  </si>
  <si>
    <t>https://podminky.urs.cz/item/CS_URS_2023_02/997006002</t>
  </si>
  <si>
    <t>"odhad 75%"</t>
  </si>
  <si>
    <t>(47,003+0,754+5,039+1+681,11+96,24+372,82+45,92+150)*0,75</t>
  </si>
  <si>
    <t>41</t>
  </si>
  <si>
    <t>997006005</t>
  </si>
  <si>
    <t>Drcení stavebního odpadu ze zdiva z cihel a kamene s dopravou do 100 m a naložením</t>
  </si>
  <si>
    <t>-1867315435</t>
  </si>
  <si>
    <t>https://podminky.urs.cz/item/CS_URS_2023_02/997006005</t>
  </si>
  <si>
    <t>372,82</t>
  </si>
  <si>
    <t>42</t>
  </si>
  <si>
    <t>997006006</t>
  </si>
  <si>
    <t>Drcení stavebního odpadu ze zdiva z betonu prostého s dopravou do 100 m a naložením</t>
  </si>
  <si>
    <t>439789963</t>
  </si>
  <si>
    <t>https://podminky.urs.cz/item/CS_URS_2023_02/997006006</t>
  </si>
  <si>
    <t>681,111</t>
  </si>
  <si>
    <t>43</t>
  </si>
  <si>
    <t>997006007</t>
  </si>
  <si>
    <t>Drcení stavebního odpadu ze zdiva z betonu železového s dopravou do 100 m a naložením</t>
  </si>
  <si>
    <t>-1712148791</t>
  </si>
  <si>
    <t>https://podminky.urs.cz/item/CS_URS_2023_02/997006007</t>
  </si>
  <si>
    <t>96,24</t>
  </si>
  <si>
    <t>44</t>
  </si>
  <si>
    <t>997006012</t>
  </si>
  <si>
    <t>Ruční třídění stavebního odpadu</t>
  </si>
  <si>
    <t>1566508201</t>
  </si>
  <si>
    <t>https://podminky.urs.cz/item/CS_URS_2023_02/997006012</t>
  </si>
  <si>
    <t>"odhad 25%"</t>
  </si>
  <si>
    <t>(47,003+0,754+5,039+1+681,11+96,24+372,82+45,92+150)*0,25</t>
  </si>
  <si>
    <t>45</t>
  </si>
  <si>
    <t>997006512</t>
  </si>
  <si>
    <t>Vodorovné doprava suti s naložením a složením na skládku přes 100 m do 1 km</t>
  </si>
  <si>
    <t>1725159772</t>
  </si>
  <si>
    <t>https://podminky.urs.cz/item/CS_URS_2023_02/997006512</t>
  </si>
  <si>
    <t>47,003+0,754+5,039+1+681,11+96,24+372,82+45,92+150</t>
  </si>
  <si>
    <t>46</t>
  </si>
  <si>
    <t>997006519</t>
  </si>
  <si>
    <t>Příplatek k vodorovnému přemístění suti na skládku ZKD 1 km přes 1 km</t>
  </si>
  <si>
    <t>261409575</t>
  </si>
  <si>
    <t>https://podminky.urs.cz/item/CS_URS_2023_02/997006519</t>
  </si>
  <si>
    <t>1399,886*14 'Přepočtené koeficientem množství</t>
  </si>
  <si>
    <t>47</t>
  </si>
  <si>
    <t>997006551</t>
  </si>
  <si>
    <t>Hrubé urovnání suti na skládce bez zhutnění</t>
  </si>
  <si>
    <t>-1546327268</t>
  </si>
  <si>
    <t>https://podminky.urs.cz/item/CS_URS_2023_02/997006551</t>
  </si>
  <si>
    <t>48</t>
  </si>
  <si>
    <t>997013112</t>
  </si>
  <si>
    <t>Vnitrostaveništní doprava suti a vybouraných hmot pro budovy v přes 6 do 9 m s použitím mechanizace</t>
  </si>
  <si>
    <t>1392404035</t>
  </si>
  <si>
    <t>https://podminky.urs.cz/item/CS_URS_2023_02/997013112</t>
  </si>
  <si>
    <t>997013811</t>
  </si>
  <si>
    <t>Poplatek za uložení na skládce (skládkovné) stavebního odpadu dřevěného kód odpadu 17 02 01</t>
  </si>
  <si>
    <t>1473769230</t>
  </si>
  <si>
    <t>https://podminky.urs.cz/item/CS_URS_2023_02/997013811</t>
  </si>
  <si>
    <t>50</t>
  </si>
  <si>
    <t>997013813</t>
  </si>
  <si>
    <t>Poplatek za uložení na skládce (skládkovné) stavebního odpadu z plastických hmot kód odpadu 17 02 03</t>
  </si>
  <si>
    <t>-1095814129</t>
  </si>
  <si>
    <t>https://podminky.urs.cz/item/CS_URS_2023_02/997013813</t>
  </si>
  <si>
    <t>51</t>
  </si>
  <si>
    <t>997013814</t>
  </si>
  <si>
    <t>Poplatek za uložení na skládce (skládkovné) stavebního odpadu izolací kód odpadu 17 06 04</t>
  </si>
  <si>
    <t>168416312</t>
  </si>
  <si>
    <t>https://podminky.urs.cz/item/CS_URS_2023_02/997013814</t>
  </si>
  <si>
    <t>52</t>
  </si>
  <si>
    <t>997013821</t>
  </si>
  <si>
    <t>Poplatek za uložení na skládce (skládkovné) stavebního odpadu s obsahem azbestu kód odpadu 17 06 05</t>
  </si>
  <si>
    <t>627890443</t>
  </si>
  <si>
    <t>https://podminky.urs.cz/item/CS_URS_2023_02/997013821</t>
  </si>
  <si>
    <t>53</t>
  </si>
  <si>
    <t>997013861</t>
  </si>
  <si>
    <t>Poplatek za uložení stavebního odpadu na recyklační skládce (skládkovné) z prostého betonu kód odpadu 17 01 01</t>
  </si>
  <si>
    <t>-1205006289</t>
  </si>
  <si>
    <t>https://podminky.urs.cz/item/CS_URS_2023_02/997013861</t>
  </si>
  <si>
    <t>54</t>
  </si>
  <si>
    <t>997013862</t>
  </si>
  <si>
    <t>Poplatek za uložení stavebního odpadu na recyklační skládce (skládkovné) z armovaného betonu kód odpadu 17 01 01</t>
  </si>
  <si>
    <t>480666471</t>
  </si>
  <si>
    <t>https://podminky.urs.cz/item/CS_URS_2023_02/997013862</t>
  </si>
  <si>
    <t>55</t>
  </si>
  <si>
    <t>997013863</t>
  </si>
  <si>
    <t>Poplatek za uložení stavebního odpadu na recyklační skládce (skládkovné) cihelného kód odpadu 17 01 02</t>
  </si>
  <si>
    <t>-478744235</t>
  </si>
  <si>
    <t>https://podminky.urs.cz/item/CS_URS_2023_02/997013863</t>
  </si>
  <si>
    <t>14,94+246,43+15,71+95,74</t>
  </si>
  <si>
    <t>56</t>
  </si>
  <si>
    <t>997013867</t>
  </si>
  <si>
    <t>Poplatek za uložení stavebního odpadu na recyklační skládce (skládkovné) z tašek a keramických výrobků kód odpadu 17 01 03</t>
  </si>
  <si>
    <t>820105732</t>
  </si>
  <si>
    <t>https://podminky.urs.cz/item/CS_URS_2023_02/997013867</t>
  </si>
  <si>
    <t>36,57+9,35</t>
  </si>
  <si>
    <t>57</t>
  </si>
  <si>
    <t>997013871</t>
  </si>
  <si>
    <t>Poplatek za uložení stavebního odpadu na recyklační skládce (skládkovné) směsného stavebního a demoličního kód odpadu 17 09 04</t>
  </si>
  <si>
    <t>471788763</t>
  </si>
  <si>
    <t>https://podminky.urs.cz/item/CS_URS_2023_02/997013871</t>
  </si>
  <si>
    <t>150</t>
  </si>
  <si>
    <t>PSV</t>
  </si>
  <si>
    <t>Práce a dodávky PSV</t>
  </si>
  <si>
    <t>0096</t>
  </si>
  <si>
    <t>Bourací práce</t>
  </si>
  <si>
    <t>58</t>
  </si>
  <si>
    <t>960000001</t>
  </si>
  <si>
    <t>Odpojení plynu u HUP + plynoměr a zaplombování</t>
  </si>
  <si>
    <t>-910580686</t>
  </si>
  <si>
    <t>59</t>
  </si>
  <si>
    <t>960000002</t>
  </si>
  <si>
    <t>Odpojení slaboproudu + smotání kabelu</t>
  </si>
  <si>
    <t>1546752269</t>
  </si>
  <si>
    <t>60</t>
  </si>
  <si>
    <t>960000003</t>
  </si>
  <si>
    <t>Odpojení NN</t>
  </si>
  <si>
    <t>1106283072</t>
  </si>
  <si>
    <t>61</t>
  </si>
  <si>
    <t>960000004</t>
  </si>
  <si>
    <t>Zabezpečení studny</t>
  </si>
  <si>
    <t>598512635</t>
  </si>
  <si>
    <t>62</t>
  </si>
  <si>
    <t>960000006</t>
  </si>
  <si>
    <t>Snižování prašnosti během demoličních prací</t>
  </si>
  <si>
    <t>-163084650</t>
  </si>
  <si>
    <t>021</t>
  </si>
  <si>
    <t>Elektroinstalace</t>
  </si>
  <si>
    <t>63</t>
  </si>
  <si>
    <t>210000000</t>
  </si>
  <si>
    <t>Demontáž přípojkové skříně na fasádě</t>
  </si>
  <si>
    <t>2009577397</t>
  </si>
  <si>
    <t>64</t>
  </si>
  <si>
    <t>210000001</t>
  </si>
  <si>
    <t>Demontáž rozvaděče</t>
  </si>
  <si>
    <t>-1510516928</t>
  </si>
  <si>
    <t>https://podminky.urs.cz/item/CS_URS_2023_02/210000001</t>
  </si>
  <si>
    <t>65</t>
  </si>
  <si>
    <t>210000002</t>
  </si>
  <si>
    <t>Demontáž rozvodů elektro</t>
  </si>
  <si>
    <t>2121733914</t>
  </si>
  <si>
    <t>66</t>
  </si>
  <si>
    <t>210000003</t>
  </si>
  <si>
    <t>Demontáž světel</t>
  </si>
  <si>
    <t>-417580144</t>
  </si>
  <si>
    <t>1PP</t>
  </si>
  <si>
    <t>1+1+4+3+3+1+1+2</t>
  </si>
  <si>
    <t>1NP</t>
  </si>
  <si>
    <t>6+4+4+7+4+4+3+1+1+1+1+1+10</t>
  </si>
  <si>
    <t>podkroví</t>
  </si>
  <si>
    <t>67</t>
  </si>
  <si>
    <t>210000004</t>
  </si>
  <si>
    <t>Demontáž hromosvodu</t>
  </si>
  <si>
    <t>1654821418</t>
  </si>
  <si>
    <t>720</t>
  </si>
  <si>
    <t>Zdravotechnické instalace</t>
  </si>
  <si>
    <t>68</t>
  </si>
  <si>
    <t>720000001</t>
  </si>
  <si>
    <t>Demontáž vnitřních rozvodů vody a kanalizace</t>
  </si>
  <si>
    <t>572738451</t>
  </si>
  <si>
    <t>69</t>
  </si>
  <si>
    <t>721110806.1</t>
  </si>
  <si>
    <t>Demontáž potrubí kameninové DN přes 100 do 200</t>
  </si>
  <si>
    <t>-477568205</t>
  </si>
  <si>
    <t>https://podminky.urs.cz/item/CS_URS_2023_02/721110806.1</t>
  </si>
  <si>
    <t>potrub.sráž.vod DN110</t>
  </si>
  <si>
    <t>venkovní kanalizace kamenina DN200</t>
  </si>
  <si>
    <t>venkovní kanalizace</t>
  </si>
  <si>
    <t>70</t>
  </si>
  <si>
    <t>721120000</t>
  </si>
  <si>
    <t>Vodotěsné ukončení zkrácené kanalizační přípojky DN200</t>
  </si>
  <si>
    <t>1607023453</t>
  </si>
  <si>
    <t>71</t>
  </si>
  <si>
    <t>722130802</t>
  </si>
  <si>
    <t>Demontáž potrubí ocelové pozinkované závitové DN přes 25 do 40</t>
  </si>
  <si>
    <t>-1068716871</t>
  </si>
  <si>
    <t>https://podminky.urs.cz/item/CS_URS_2023_02/722130802</t>
  </si>
  <si>
    <t>demontáž vodovodní přípojky DN32</t>
  </si>
  <si>
    <t>72</t>
  </si>
  <si>
    <t>722140001</t>
  </si>
  <si>
    <t>Ukončení zkrácené vodovodní přípojky DN32</t>
  </si>
  <si>
    <t>-992125234</t>
  </si>
  <si>
    <t>73</t>
  </si>
  <si>
    <t>725110811</t>
  </si>
  <si>
    <t>Demontáž klozetů splachovací s nádrží</t>
  </si>
  <si>
    <t>soubor</t>
  </si>
  <si>
    <t>1845453898</t>
  </si>
  <si>
    <t>https://podminky.urs.cz/item/CS_URS_2023_02/725110811</t>
  </si>
  <si>
    <t>74</t>
  </si>
  <si>
    <t>725210821</t>
  </si>
  <si>
    <t>Demontáž umyvadel bez výtokových armatur</t>
  </si>
  <si>
    <t>1108193096</t>
  </si>
  <si>
    <t>https://podminky.urs.cz/item/CS_URS_2023_02/725210821</t>
  </si>
  <si>
    <t>75</t>
  </si>
  <si>
    <t>725220842</t>
  </si>
  <si>
    <t>Demontáž van ocelových volně stojících</t>
  </si>
  <si>
    <t>-86665425</t>
  </si>
  <si>
    <t>https://podminky.urs.cz/item/CS_URS_2023_02/725220842</t>
  </si>
  <si>
    <t>76</t>
  </si>
  <si>
    <t>725240811</t>
  </si>
  <si>
    <t>Demontáž kabin sprchových bez výtokových armatur</t>
  </si>
  <si>
    <t>1671936852</t>
  </si>
  <si>
    <t>https://podminky.urs.cz/item/CS_URS_2023_02/725240811</t>
  </si>
  <si>
    <t>77</t>
  </si>
  <si>
    <t>725240812</t>
  </si>
  <si>
    <t>Demontáž vaniček sprchových bez výtokových armatur</t>
  </si>
  <si>
    <t>2131511921</t>
  </si>
  <si>
    <t>https://podminky.urs.cz/item/CS_URS_2023_02/725240812</t>
  </si>
  <si>
    <t>78</t>
  </si>
  <si>
    <t>725810811</t>
  </si>
  <si>
    <t>Demontáž ventilů výtokových nástěnných</t>
  </si>
  <si>
    <t>-1437479476</t>
  </si>
  <si>
    <t>https://podminky.urs.cz/item/CS_URS_2023_02/725810811</t>
  </si>
  <si>
    <t>79</t>
  </si>
  <si>
    <t>725820802</t>
  </si>
  <si>
    <t>Demontáž baterie stojánkové do jednoho otvoru</t>
  </si>
  <si>
    <t>1344699276</t>
  </si>
  <si>
    <t>https://podminky.urs.cz/item/CS_URS_2023_02/725820802</t>
  </si>
  <si>
    <t>730</t>
  </si>
  <si>
    <t>Vytápění</t>
  </si>
  <si>
    <t>80</t>
  </si>
  <si>
    <t>723120805</t>
  </si>
  <si>
    <t>Demontáž potrubí ocelové závitové svařované DN od 25 do 50</t>
  </si>
  <si>
    <t>1804852089</t>
  </si>
  <si>
    <t>https://podminky.urs.cz/item/CS_URS_2023_02/723120805</t>
  </si>
  <si>
    <t>demontáž přípojky plynu</t>
  </si>
  <si>
    <t>18,5</t>
  </si>
  <si>
    <t>81</t>
  </si>
  <si>
    <t>723130000</t>
  </si>
  <si>
    <t>Vzduchotěsné ukončení zkrácené plynové přípojky</t>
  </si>
  <si>
    <t>2012482366</t>
  </si>
  <si>
    <t>82</t>
  </si>
  <si>
    <t>723140000</t>
  </si>
  <si>
    <t>Demontáž HUP na objektu</t>
  </si>
  <si>
    <t>744143693</t>
  </si>
  <si>
    <t>83</t>
  </si>
  <si>
    <t>730000000</t>
  </si>
  <si>
    <t>Demontáž vnitřních rozvodů plynu</t>
  </si>
  <si>
    <t>-2107304318</t>
  </si>
  <si>
    <t>84</t>
  </si>
  <si>
    <t>730000001</t>
  </si>
  <si>
    <t>Demontáž vnitřních rozvodů ÚT</t>
  </si>
  <si>
    <t>773665125</t>
  </si>
  <si>
    <t>85</t>
  </si>
  <si>
    <t>730000002</t>
  </si>
  <si>
    <t>Demontáž rozdělovače/sběrače</t>
  </si>
  <si>
    <t>-561293051</t>
  </si>
  <si>
    <t>86</t>
  </si>
  <si>
    <t>730000003</t>
  </si>
  <si>
    <t>Demontáž expanzní nádoby</t>
  </si>
  <si>
    <t>-1916611927</t>
  </si>
  <si>
    <t>87</t>
  </si>
  <si>
    <t>730000004</t>
  </si>
  <si>
    <t>Demontáž plynového stacionárního kondenzačního kotle</t>
  </si>
  <si>
    <t>326173181</t>
  </si>
  <si>
    <t>88</t>
  </si>
  <si>
    <t>730000005</t>
  </si>
  <si>
    <t>Demontáž el.zásobníkového ohřívače TUV, 80 l</t>
  </si>
  <si>
    <t>196464337</t>
  </si>
  <si>
    <t>89</t>
  </si>
  <si>
    <t>735121810</t>
  </si>
  <si>
    <t>Demontáž otopného tělesa ocelového článkového</t>
  </si>
  <si>
    <t>-569919676</t>
  </si>
  <si>
    <t>https://podminky.urs.cz/item/CS_URS_2023_02/735121810</t>
  </si>
  <si>
    <t>90</t>
  </si>
  <si>
    <t>735151821</t>
  </si>
  <si>
    <t>Demontáž otopného tělesa panelového dvouřadého dl do 1500 mm</t>
  </si>
  <si>
    <t>-1402784084</t>
  </si>
  <si>
    <t>https://podminky.urs.cz/item/CS_URS_2023_02/735151821</t>
  </si>
  <si>
    <t>91</t>
  </si>
  <si>
    <t>735161811</t>
  </si>
  <si>
    <t>Demontáž otopného tělesa trubkového s hliníkovými lamelami dl do 1500 mm</t>
  </si>
  <si>
    <t>1307886733</t>
  </si>
  <si>
    <t>https://podminky.urs.cz/item/CS_URS_2023_02/735161811</t>
  </si>
  <si>
    <t>lešení</t>
  </si>
  <si>
    <t>212,258</t>
  </si>
  <si>
    <t>výkopek_A1</t>
  </si>
  <si>
    <t>8,906</t>
  </si>
  <si>
    <t>výkopek_A2</t>
  </si>
  <si>
    <t>17,59</t>
  </si>
  <si>
    <t>výkopek_A3</t>
  </si>
  <si>
    <t>55,541</t>
  </si>
  <si>
    <t>zásyp_A1</t>
  </si>
  <si>
    <t>26,686</t>
  </si>
  <si>
    <t>D.1. - SO 01 - Chráněné bydlení</t>
  </si>
  <si>
    <t>Soupis:</t>
  </si>
  <si>
    <t>D.1.1. - Architektonicko-stavební řešení</t>
  </si>
  <si>
    <t>Úroveň 3:</t>
  </si>
  <si>
    <t>D.1.1.A - Objekt A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</si>
  <si>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</si>
  <si>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</si>
  <si>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</si>
  <si>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</si>
  <si>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</si>
  <si>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</si>
  <si>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</si>
  <si>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</si>
  <si>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</si>
  <si>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</si>
  <si>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</si>
  <si>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</si>
  <si>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</si>
  <si>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Vnitřní výplně</t>
  </si>
  <si>
    <t xml:space="preserve">    769 - Vnější výplně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</si>
  <si>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</si>
  <si>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</si>
  <si>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</si>
  <si>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</si>
  <si>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</si>
  <si>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</si>
  <si>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131251102</t>
  </si>
  <si>
    <t>Hloubení jam nezapažených v hornině třídy těžitelnosti I skupiny 3 objem do 50 m3 strojně</t>
  </si>
  <si>
    <t>-1421440710</t>
  </si>
  <si>
    <t>https://podminky.urs.cz/item/CS_URS_2023_02/131251102</t>
  </si>
  <si>
    <t>"objekt A - výkopek jámy od PUT do 435,140" (178,12)*0,05</t>
  </si>
  <si>
    <t>132251101</t>
  </si>
  <si>
    <t>Hloubení rýh nezapažených š do 800 mm v hornině třídy těžitelnosti I skupiny 3 objem do 20 m3 strojně</t>
  </si>
  <si>
    <t>-1481450989</t>
  </si>
  <si>
    <t>https://podminky.urs.cz/item/CS_URS_2023_02/132251101</t>
  </si>
  <si>
    <t>"objekt A - výkopek pro pasy" (78,81-15,53-41,63)*0,5+(6,05)*0,5+(4,58)*0,5+0,4*1*0,5*2+0,4*1*0,5+0,85*1*0,5*2</t>
  </si>
  <si>
    <t>132251253</t>
  </si>
  <si>
    <t>Hloubení rýh nezapažených š do 2000 mm v hornině třídy těžitelnosti I skupiny 3 objem do 100 m3 strojně</t>
  </si>
  <si>
    <t>402483729</t>
  </si>
  <si>
    <t>https://podminky.urs.cz/item/CS_URS_2023_02/132251253</t>
  </si>
  <si>
    <t>"PT=434,700"</t>
  </si>
  <si>
    <t>"objekt A: do -432,450" (6,27+5,85+2,38)*2,25</t>
  </si>
  <si>
    <t>"objekt A: do -432,700" (0,2)*2</t>
  </si>
  <si>
    <t>"objekt A: do -432,950" (1,14+6,3+1,21)*1,75</t>
  </si>
  <si>
    <t>"objekt A: do -433,200" (0,3*2+0,2+0,43)*1,5</t>
  </si>
  <si>
    <t>"objekt A: do -433,450" (0,2)*1,25</t>
  </si>
  <si>
    <t>"objekt A: do -433,700" (0,3*2+0,3*2+0,43)*1</t>
  </si>
  <si>
    <t>"objekt A: do -433,950" (0,3*2)*0,75</t>
  </si>
  <si>
    <t>"objekt A: do -434,200" (77,99-15,53-41,63+0,3*2)*0,5</t>
  </si>
  <si>
    <t>"objekt A: do -434,700" (15,53-7,01+41,63-26,57+5,08+1,11+3,6+1,14+0,72)*0,01+(14,72)*0,01</t>
  </si>
  <si>
    <t>"objekt A: do -435,140" (7,01+26,57+15,15+13,74)*0,01</t>
  </si>
  <si>
    <t>"PT=435,700"</t>
  </si>
  <si>
    <t>"objekt A: svahované do -432,950" (0,93)*2,75/2</t>
  </si>
  <si>
    <t>"objekt A: svahované do -433,700" (0,29)*2/2</t>
  </si>
  <si>
    <t>"objekt A: svahované do -434,200" (0,29)*1,5/2</t>
  </si>
  <si>
    <t>"objekt A: svahované do -434,700" (1,37)*1/2</t>
  </si>
  <si>
    <t>"objekt A: svahované" (1,77*2,19+3,32*2,69+1,9*2,69)/2+(1,05*2,19+0,84*2,19+3,98*2,19)/2</t>
  </si>
  <si>
    <t>"odečet - objekt A - výkopek jámy od PUT do 435,140" -(178,12)*0,05</t>
  </si>
  <si>
    <t>"odečet - objekt A - výkopek pro pasy" -((78,81-15,53-41,63)*0,5+(6,05)*0,5+(4,58)*0,5+0,4*1*0,5*2+0,4*1*0,5+0,85*1*0,5*2)</t>
  </si>
  <si>
    <t>162251101</t>
  </si>
  <si>
    <t>Vodorovné přemístění do 20 m výkopku/sypaniny z horniny třídy těžitelnosti I skupiny 1 až 3</t>
  </si>
  <si>
    <t>1434105039</t>
  </si>
  <si>
    <t>https://podminky.urs.cz/item/CS_URS_2023_02/162251101</t>
  </si>
  <si>
    <t>zásyp_A1*2</t>
  </si>
  <si>
    <t>-1334854935</t>
  </si>
  <si>
    <t>-zásyp_A1</t>
  </si>
  <si>
    <t>1992039952</t>
  </si>
  <si>
    <t>-26,686</t>
  </si>
  <si>
    <t>55,351*11 'Přepočtené koeficientem množství</t>
  </si>
  <si>
    <t>167151101</t>
  </si>
  <si>
    <t>Nakládání výkopku z hornin třídy těžitelnosti I skupiny 1 až 3 do 100 m3</t>
  </si>
  <si>
    <t>-907233111</t>
  </si>
  <si>
    <t>https://podminky.urs.cz/item/CS_URS_2023_02/167151101</t>
  </si>
  <si>
    <t>-957209871</t>
  </si>
  <si>
    <t>55,351*1,8 'Přepočtené koeficientem množství</t>
  </si>
  <si>
    <t>667157800</t>
  </si>
  <si>
    <t>https://podminky.urs.cz/item/CS_URS_2023_02/174151101</t>
  </si>
  <si>
    <t>"odpočet vytlačené kubatury základového pasu - beton do výkopu" -22,867</t>
  </si>
  <si>
    <t>"odpočet vytlačené kubatury základového pasu - ZB300" -108,28*0,3</t>
  </si>
  <si>
    <t>"odpočet snížení ČTÚ oproti PUT" (18,5*11)*-0,4</t>
  </si>
  <si>
    <t>181951112</t>
  </si>
  <si>
    <t>Úprava pláně v hornině třídy těžitelnosti I skupiny 1 až 3 se zhutněním strojně</t>
  </si>
  <si>
    <t>-730839451</t>
  </si>
  <si>
    <t>https://podminky.urs.cz/item/CS_URS_2023_02/181951112</t>
  </si>
  <si>
    <t>"RD + terasa" 18,59</t>
  </si>
  <si>
    <t>218111113</t>
  </si>
  <si>
    <t>Odvětrání radonu vodorovné drenážní kladené do štěrkového podsypu z plastových perforovaných trubek DN přes 80 do 100 mm</t>
  </si>
  <si>
    <t>-977807291</t>
  </si>
  <si>
    <t>https://podminky.urs.cz/item/CS_URS_2023_02/218111113</t>
  </si>
  <si>
    <t>"P01-P05"</t>
  </si>
  <si>
    <t>"objekt A" (34,16+36,49+43,69+16,52)</t>
  </si>
  <si>
    <t>218111121</t>
  </si>
  <si>
    <t>Odvětrání radonu vodorovné sběrné kladené do štěrkového podsypu z plastových trubek DN přes 80 do 110 mm</t>
  </si>
  <si>
    <t>-1502068680</t>
  </si>
  <si>
    <t>https://podminky.urs.cz/item/CS_URS_2023_02/218111121</t>
  </si>
  <si>
    <t>"objekt A" 30+30</t>
  </si>
  <si>
    <t>218121112</t>
  </si>
  <si>
    <t>Odvětrání radonu svislé z plastových trubek DN přes 110 do 125 mm</t>
  </si>
  <si>
    <t>-1998684059</t>
  </si>
  <si>
    <t>https://podminky.urs.cz/item/CS_URS_2023_02/218121112</t>
  </si>
  <si>
    <t>"objekt A" 5,0+5,0</t>
  </si>
  <si>
    <t>233211120</t>
  </si>
  <si>
    <t>Zemní vrut pro pergoly a přístřešky D 66 mm dl 865 mm</t>
  </si>
  <si>
    <t>220420180</t>
  </si>
  <si>
    <t>https://podminky.urs.cz/item/CS_URS_2023_02/233211120</t>
  </si>
  <si>
    <t>"á 0,5 m podkladního roštu" ((8,2+14,4)/0,44*1,1)/0,5</t>
  </si>
  <si>
    <t>271532212</t>
  </si>
  <si>
    <t>Podsyp pod základové konstrukce se zhutněním z hrubého kameniva frakce 16 až 32 mm</t>
  </si>
  <si>
    <t>-677762254</t>
  </si>
  <si>
    <t>https://podminky.urs.cz/item/CS_URS_2023_02/271532212</t>
  </si>
  <si>
    <t>"hutněná štěrková vrstva frakce 16/32, tl. 250mm"</t>
  </si>
  <si>
    <t>"objekt A" (34,16+36,49+43,69+16,52)*0,25</t>
  </si>
  <si>
    <t>"prostor mezi vruty vyplnit štěrkem frakce 16/32, tl. 150mm"</t>
  </si>
  <si>
    <t>"P06"</t>
  </si>
  <si>
    <t>"objekt A" (8,2+14,4)*0,15</t>
  </si>
  <si>
    <t>Svislé a kompletní konstrukce</t>
  </si>
  <si>
    <t>310271040.R</t>
  </si>
  <si>
    <t>Vyzdívka ostění vnějších kruhových otvorů z porobetonových tvárnic vč. provedení zkosení</t>
  </si>
  <si>
    <t>-571866703</t>
  </si>
  <si>
    <t>311234011</t>
  </si>
  <si>
    <t>Zdivo jednovrstvé z cihel děrovaných přes P10 do P15 na maltu M5 tl 175 mm</t>
  </si>
  <si>
    <t>-1630011334</t>
  </si>
  <si>
    <t>https://podminky.urs.cz/item/CS_URS_2023_02/311234011</t>
  </si>
  <si>
    <t>"keramické akustické dutinové, P10 na M10, na maltu, 175mm"</t>
  </si>
  <si>
    <t>"objekt A"</t>
  </si>
  <si>
    <t>"ztužující stěny vnitřní" (4+4,89+5,97+4,42)*2,75+(4*1,41+5,87+5+5,95*1,78)</t>
  </si>
  <si>
    <t>"odečet otvorů" -(1,5)*2,75-(1,5+1,5)*2,2</t>
  </si>
  <si>
    <t>311234231</t>
  </si>
  <si>
    <t>Zdivo jednovrstvé z cihel děrovaných do P10 na maltu M10 tl 240 mm</t>
  </si>
  <si>
    <t>1023981502</t>
  </si>
  <si>
    <t>https://podminky.urs.cz/item/CS_URS_2023_02/311234231</t>
  </si>
  <si>
    <t>"keramické dutinové, P10 na M10, na maltu, 240mm"</t>
  </si>
  <si>
    <t>"ztužující stěny vnitřní" (3,04)*2,75+(3,04*1,54)</t>
  </si>
  <si>
    <t>311235151</t>
  </si>
  <si>
    <t>Zdivo jednovrstvé z cihel broušených do P10 na tenkovrstvou maltu tl 300 mm</t>
  </si>
  <si>
    <t>1090279506</t>
  </si>
  <si>
    <t>https://podminky.urs.cz/item/CS_URS_2023_02/311235151</t>
  </si>
  <si>
    <t>"keramické dutinové broušené, P10 na M10, na maltu pro tenké spáry, 300mm"</t>
  </si>
  <si>
    <t>"obvodové nosné stěny" (15,9+9,3+14,17+4,65)*2,3+(7,4+8,23)-0,44</t>
  </si>
  <si>
    <t>"odečet otvorů" -(3,15*2+0,99+1,65+3,42*3+1,65+5,61+5,91)</t>
  </si>
  <si>
    <t>"tl. 750mm" (5,06*2)*2,3-(3,6*2,13)</t>
  </si>
  <si>
    <t>311236301</t>
  </si>
  <si>
    <t>Zdivo jednovrstvé zvukově izolační na tenkovrstvou maltu z cihel děrovaných broušených do P15 tl 190 mm</t>
  </si>
  <si>
    <t>-1887786384</t>
  </si>
  <si>
    <t>https://podminky.urs.cz/item/CS_URS_2023_02/311236301</t>
  </si>
  <si>
    <t>"nenosné zdivo z keramických dutinových bloků (na maltu) tl. 190mm"</t>
  </si>
  <si>
    <t>"objekt A" (2,45)*2,7</t>
  </si>
  <si>
    <t>"odečet otvorů" -(0,6*1,65)</t>
  </si>
  <si>
    <t>311238967</t>
  </si>
  <si>
    <t>Zakládací vrstva zdiva z cihel broušených hydrofobizovaných s integrovanou izolací tloušťky 300 mm</t>
  </si>
  <si>
    <t>1988580784</t>
  </si>
  <si>
    <t>https://podminky.urs.cz/item/CS_URS_2023_02/311238967</t>
  </si>
  <si>
    <t>"keramické dutinové broušené impregnované, P15 na MC10, na zakládací maltu, 300mm"</t>
  </si>
  <si>
    <t>"objekt A - viz rezy objektem C" (0,94+13,93+9,9+8,35+5,25+4,93*2)</t>
  </si>
  <si>
    <t>311272211</t>
  </si>
  <si>
    <t>Zdivo z pórobetonových tvárnic hladkých do P2 do 450 kg/m3 na tenkovrstvou maltu tl 300 mm</t>
  </si>
  <si>
    <t>411786269</t>
  </si>
  <si>
    <t>https://podminky.urs.cz/item/CS_URS_2023_02/311272211</t>
  </si>
  <si>
    <t>"objekt A - porobeton" (2,45+1,55)*0,35</t>
  </si>
  <si>
    <t>317168012</t>
  </si>
  <si>
    <t>Překlad keramický plochý š 115 mm dl 1250 mm</t>
  </si>
  <si>
    <t>1625643377</t>
  </si>
  <si>
    <t>https://podminky.urs.cz/item/CS_URS_2023_02/317168012</t>
  </si>
  <si>
    <t>"PK03"</t>
  </si>
  <si>
    <t>"objekt A" 1</t>
  </si>
  <si>
    <t>"PK07"</t>
  </si>
  <si>
    <t>317168013</t>
  </si>
  <si>
    <t>Překlad keramický plochý š 115 mm dl 1500 mm</t>
  </si>
  <si>
    <t>-217763905</t>
  </si>
  <si>
    <t>https://podminky.urs.cz/item/CS_URS_2023_02/317168013</t>
  </si>
  <si>
    <t>"PK01"</t>
  </si>
  <si>
    <t>"objekt A" 5</t>
  </si>
  <si>
    <t>317168014</t>
  </si>
  <si>
    <t>Překlad keramický plochý š 115 mm dl 1750 mm</t>
  </si>
  <si>
    <t>1863898048</t>
  </si>
  <si>
    <t>https://podminky.urs.cz/item/CS_URS_2023_02/317168014</t>
  </si>
  <si>
    <t>"PK05"</t>
  </si>
  <si>
    <t>"PK06"</t>
  </si>
  <si>
    <t>317168015</t>
  </si>
  <si>
    <t>Překlad keramický plochý š 115 mm dl 2000 mm</t>
  </si>
  <si>
    <t>-2029921030</t>
  </si>
  <si>
    <t>https://podminky.urs.cz/item/CS_URS_2023_02/317168015</t>
  </si>
  <si>
    <t>"PK02"</t>
  </si>
  <si>
    <t>317168051</t>
  </si>
  <si>
    <t>Překlad keramický vysoký v 238 mm dl 1000 mm</t>
  </si>
  <si>
    <t>-291324410</t>
  </si>
  <si>
    <t>https://podminky.urs.cz/item/CS_URS_2023_02/317168051</t>
  </si>
  <si>
    <t>"viz statika - objekt A-TVAR" 2</t>
  </si>
  <si>
    <t>317168055</t>
  </si>
  <si>
    <t>Překlad keramický vysoký v 238 mm dl 2000 mm</t>
  </si>
  <si>
    <t>-700975818</t>
  </si>
  <si>
    <t>https://podminky.urs.cz/item/CS_URS_2023_02/317168055</t>
  </si>
  <si>
    <t>"viz statika - objekt A-TVAR" 4</t>
  </si>
  <si>
    <t>319201321</t>
  </si>
  <si>
    <t>Vyrovnání nerovného povrchu zdiva tl do 30 mm maltou</t>
  </si>
  <si>
    <t>1446223711</t>
  </si>
  <si>
    <t>https://podminky.urs.cz/item/CS_URS_2023_02/319201321</t>
  </si>
  <si>
    <t>"vyrování podkladu maltou, det. D-H"</t>
  </si>
  <si>
    <t>"obvodové nosné stěny" (3,4+1+0,6+1+0,8*3+1+2,4)*0,3</t>
  </si>
  <si>
    <t>342244111</t>
  </si>
  <si>
    <t>Příčka z cihel děrovaných do P10 na maltu M5 tloušťky 115 mm</t>
  </si>
  <si>
    <t>-331828190</t>
  </si>
  <si>
    <t>https://podminky.urs.cz/item/CS_URS_2023_02/342244111</t>
  </si>
  <si>
    <t>"nenosné zdivo z keramických dutinových bloků (na maltu) tl. 115mm"</t>
  </si>
  <si>
    <t>"objekt A" (5,8+2,4+1,45+1,5+1,55)*2,7</t>
  </si>
  <si>
    <t>"objekt A - vrchní část" (5,8*0,99+1,49+1,09+0,7*1,7+0,65)</t>
  </si>
  <si>
    <t>"odečet otvorů" -(0,9*2,1*2+0,8*2,1+1,4*2,1)</t>
  </si>
  <si>
    <t>342244301</t>
  </si>
  <si>
    <t>Příčka zvukově izolační z cihel děrovaných do na maltu M10 tloušťky 115 mm</t>
  </si>
  <si>
    <t>-1432523204</t>
  </si>
  <si>
    <t>https://podminky.urs.cz/item/CS_URS_2023_02/342244301</t>
  </si>
  <si>
    <t>"nenosné akustické zdivo z keramických dutinových bloků (na maltu) tl. 115mm"</t>
  </si>
  <si>
    <t>"objekt A" (4+9,3+0,6+1,5+0,65+1,5+0,65+3,9+1,3+0,8+0,8)*2,7</t>
  </si>
  <si>
    <t>"objekt A - vrchní část" (8,53+4*1,09+0,61*0,73+0,74+1,43*1,5+0,96*2+3,88+1,45*0,52+0,33*2)</t>
  </si>
  <si>
    <t>"odečet otvorů" -(0,9*2,1*4+1,4*2,1*2)</t>
  </si>
  <si>
    <t>342291112</t>
  </si>
  <si>
    <t>Ukotvení příček montážní polyuretanovou pěnou tl příčky přes 100 mm</t>
  </si>
  <si>
    <t>703178867</t>
  </si>
  <si>
    <t>https://podminky.urs.cz/item/CS_URS_2023_02/342291112</t>
  </si>
  <si>
    <t>"det. D-E" (9,3+4+4+9,44+5,05+4,9)*1,1</t>
  </si>
  <si>
    <t>Úpravy povrchů, podlahy a osazování výplní</t>
  </si>
  <si>
    <t>612131121</t>
  </si>
  <si>
    <t>Penetrační disperzní nátěr vnitřních stěn nanášený ručně</t>
  </si>
  <si>
    <t>-1922163742</t>
  </si>
  <si>
    <t>https://podminky.urs.cz/item/CS_URS_2023_02/612131121</t>
  </si>
  <si>
    <t>"stěny"</t>
  </si>
  <si>
    <t>"S01"</t>
  </si>
  <si>
    <t>"Věnec Typ-A" (8,1+9,5+13,93+4,63-3,5)*0,6</t>
  </si>
  <si>
    <t>"Věnec Typ-B" (7,6)*0,55</t>
  </si>
  <si>
    <t>"Věnec Typ-C" (4,96)*0,6</t>
  </si>
  <si>
    <t>"Věnec Typ-D" (4+4,89+4,41+5,96)*0,2*2</t>
  </si>
  <si>
    <t>"Věnec Typ-D2" (3,04)*0,2*2</t>
  </si>
  <si>
    <t>"Věnec Typ-N1" (3,5)*0,6</t>
  </si>
  <si>
    <t>"S03 - keramický obklad"</t>
  </si>
  <si>
    <t>"S03 - ŽLB" (2,2)*2,5</t>
  </si>
  <si>
    <t>612131301</t>
  </si>
  <si>
    <t>Cementový postřik vnitřních stěn nanášený celoplošně strojně</t>
  </si>
  <si>
    <t>749405920</t>
  </si>
  <si>
    <t>https://podminky.urs.cz/item/CS_URS_2023_02/612131301</t>
  </si>
  <si>
    <t>"S02 - spodní část, do +2,75m, délka*výška"</t>
  </si>
  <si>
    <t>"objekt A" (27,4+14+13,9+14+37,4+9+17,49)*2,75</t>
  </si>
  <si>
    <t>"odečet otvorů" -(1*2,1+2,4*1,65+3,4*1,65+1*1,65*2+0,8*1,65*3+1*2,1*3+1,5*2,1+0,9*2,1*10+1,4*2,1*5+0,8*2,1*2)</t>
  </si>
  <si>
    <t>"odečet obkladů" -(4,35*2,2+0,35*3,35+0,65*1,4+0,35*2,75+2,15*0,35+2,2*2,1+6,6*2,5+0,35*3,3)</t>
  </si>
  <si>
    <t>"objekt A" (4+1,5+8,13)*0,33+(5,65+2,1+2,4+1,55)*0,35+(4*1,14+4*1,18+4*1,15+4*1,21)</t>
  </si>
  <si>
    <t>(0,6+2+4,84)*1,52+(2,45+1,55+3,49)*1,57+(0,2+1,8+1,5)*1,44+(6+1,9)*1,03+(0,6+0,65)*0,77+(1,7+1,55)*0,75</t>
  </si>
  <si>
    <t>"S02 - vrchní část, plocha"</t>
  </si>
  <si>
    <t>"objekt A" 8,96*5+7,2+4,52+0,99*5</t>
  </si>
  <si>
    <t>"S06"</t>
  </si>
  <si>
    <t>"objekt A" (7,4+8,23)-0,44</t>
  </si>
  <si>
    <t>"S04, S03 - keramický obklad"</t>
  </si>
  <si>
    <t>"S04 - zdivo" (7,1+3,65)*2,5-(0,6*1,65)-(0,9*2,1*2)+0,42*1,65*2+0,42*6</t>
  </si>
  <si>
    <t>"S04 - zdivo - kuchyň" (4,35)*2,2</t>
  </si>
  <si>
    <t>"S04 - zdivo - ostatní" (0,65)*1,4+(2,75+2,15)*0,35+(2,2)*2,1+(6,6)*2,5</t>
  </si>
  <si>
    <t>612321321</t>
  </si>
  <si>
    <t>Vápenocementová omítka hladká jednovrstvá vnitřních stěn nanášená strojně</t>
  </si>
  <si>
    <t>1457490041</t>
  </si>
  <si>
    <t>https://podminky.urs.cz/item/CS_URS_2023_02/612321321</t>
  </si>
  <si>
    <t>612321341</t>
  </si>
  <si>
    <t>Vápenocementová omítka štuková dvouvrstvá vnitřních stěn nanášená strojně</t>
  </si>
  <si>
    <t>1971737623</t>
  </si>
  <si>
    <t>https://podminky.urs.cz/item/CS_URS_2023_02/612321341</t>
  </si>
  <si>
    <t>M</t>
  </si>
  <si>
    <t>63127220</t>
  </si>
  <si>
    <t>tkanina sklovláknitá s protialkalickou úpravou 145g/m2</t>
  </si>
  <si>
    <t>-312614537</t>
  </si>
  <si>
    <t>"lokální vyztužení" (80,016+431,49)*0,15</t>
  </si>
  <si>
    <t>612321391</t>
  </si>
  <si>
    <t>Příplatek k vápenocementové omítce vnitřních stěn za každých dalších 5 mm tloušťky strojně</t>
  </si>
  <si>
    <t>650429936</t>
  </si>
  <si>
    <t>https://podminky.urs.cz/item/CS_URS_2023_02/612321391</t>
  </si>
  <si>
    <t>431,49*2 'Přepočtené koeficientem množství</t>
  </si>
  <si>
    <t>622211041</t>
  </si>
  <si>
    <t>Montáž kontaktního zateplení vnějších stěn lepením a mechanickým kotvením polystyrénových desek do betonu a zdiva tl přes 160 do 200 mm</t>
  </si>
  <si>
    <t>1811856169</t>
  </si>
  <si>
    <t>https://podminky.urs.cz/item/CS_URS_2023_02/622211041</t>
  </si>
  <si>
    <t>28376021.R</t>
  </si>
  <si>
    <t>deska perimetrická fasádní soklová 150kPa λ=0,035 tl 170mm</t>
  </si>
  <si>
    <t>1351368311</t>
  </si>
  <si>
    <t>"KZS - F02"</t>
  </si>
  <si>
    <t>"do výšky +0,50"</t>
  </si>
  <si>
    <t>"objekt A" (10,3+15,9+5,15+5,27+14,94)*0,65</t>
  </si>
  <si>
    <t>"odečet otvorů" -(1*0,45*3+1,5*0,45*2+1*0,45)</t>
  </si>
  <si>
    <t>"odpočet F04 objekt A" -2,4*0,41</t>
  </si>
  <si>
    <t>29,38*1,05 'Přepočtené koeficientem množství</t>
  </si>
  <si>
    <t>622131301</t>
  </si>
  <si>
    <t>Cementový postřik vnějších stěn nanášený celoplošně strojně</t>
  </si>
  <si>
    <t>573918168</t>
  </si>
  <si>
    <t>https://podminky.urs.cz/item/CS_URS_2023_02/622131301</t>
  </si>
  <si>
    <t>"F01 - F02"</t>
  </si>
  <si>
    <t>"vyrovnávací a utěsnění podkladu - F02"</t>
  </si>
  <si>
    <t>"vyrovnávací a utěsnění podkladu - F01"</t>
  </si>
  <si>
    <t>"do výšky +2,76"</t>
  </si>
  <si>
    <t>"objekt A" (10,3+15,9+5,15+5,27+14,94)*2,76</t>
  </si>
  <si>
    <t>"odečet otvorů" -(3,4*1,65+1*1,65*2+1*1,65*3+0,8*1,65*3+0,6*1,65+1,5*1,65*2+1*1,65+2,4*1,65)</t>
  </si>
  <si>
    <t>"štít vrchní část"</t>
  </si>
  <si>
    <t>"objekt A" 10,97+5,48+5,5*1,02</t>
  </si>
  <si>
    <t>"F04 - větraná fasáda"</t>
  </si>
  <si>
    <t>"objekt A" (2,4+3,4+1+0,8*3+1+0,6)*0,41</t>
  </si>
  <si>
    <t>622142001</t>
  </si>
  <si>
    <t>Potažení vnějších stěn sklovláknitým pletivem vtlačeným do tenkovrstvé hmoty</t>
  </si>
  <si>
    <t>335819595</t>
  </si>
  <si>
    <t>https://podminky.urs.cz/item/CS_URS_2023_02/622142001</t>
  </si>
  <si>
    <t>"vnější parapet" 2,4*0,2</t>
  </si>
  <si>
    <t>622151001</t>
  </si>
  <si>
    <t>Penetrační akrylátový nátěr vnějších pastovitých tenkovrstvých omítek stěn</t>
  </si>
  <si>
    <t>1968020183</t>
  </si>
  <si>
    <t>https://podminky.urs.cz/item/CS_URS_2023_02/622151001</t>
  </si>
  <si>
    <t>"lehčená mineraální tenkovrstvá omítka - F02"</t>
  </si>
  <si>
    <t>"lehčená mineraální tenkovrstvá omítka - F01"</t>
  </si>
  <si>
    <t>622212051</t>
  </si>
  <si>
    <t>Montáž kontaktního zateplení vnějšího ostění, nadpraží nebo parapetu hl. špalety do 400 mm lepením desek z polystyrenu tl do 40 mm</t>
  </si>
  <si>
    <t>-370891506</t>
  </si>
  <si>
    <t>https://podminky.urs.cz/item/CS_URS_2023_02/622212051</t>
  </si>
  <si>
    <t>28376415</t>
  </si>
  <si>
    <t>deska XPS hrana polodrážková a hladký povrch 300kPA λ=0,035 tl 30mm</t>
  </si>
  <si>
    <t>-1512804609</t>
  </si>
  <si>
    <t xml:space="preserve">"vnější parapet" </t>
  </si>
  <si>
    <t>"T/02 - VNĚJŠÍ SEDACÍ PARAPET OKNA" 2,4</t>
  </si>
  <si>
    <t>2,4*1,2 'Přepočtené koeficientem množství</t>
  </si>
  <si>
    <t>622212061</t>
  </si>
  <si>
    <t>Montáž kontaktního zateplení vnějšího ostění, nadpraží nebo parapetu hl. špalety do 400 mm lepením desek z polystyrenu tl do 80 mm</t>
  </si>
  <si>
    <t>-1347959722</t>
  </si>
  <si>
    <t>https://podminky.urs.cz/item/CS_URS_2023_02/622212061</t>
  </si>
  <si>
    <t>28376417</t>
  </si>
  <si>
    <t>deska XPS hrana polodrážková a hladký povrch 300kPA λ=0,035 tl 50mm</t>
  </si>
  <si>
    <t>360326626</t>
  </si>
  <si>
    <t xml:space="preserve">"vnitřní parapet" </t>
  </si>
  <si>
    <t>"T/1.1 - VNITŘNÍ PARAPET OKNA" 3,4</t>
  </si>
  <si>
    <t>"T/1.2 - VNITŘNÍ PARAPET OKNA" 1*2</t>
  </si>
  <si>
    <t>"T/1.3 - VNITŘNÍ PARAPET OKNA" 0,8*3</t>
  </si>
  <si>
    <t>"T/1.4 - VNITŘNÍ PARAPET OKNA" 0,6</t>
  </si>
  <si>
    <t>"T/1.5 - VNITŘNÍ PARAPET OKNA" 2,4</t>
  </si>
  <si>
    <t>"vnitřní ostění" (2,1+1,65+0,45)*2*3+1,65*2+1,65*2+2,1*2*2+2,1+1,65+0,45+1,65*2+1,65*2</t>
  </si>
  <si>
    <t>"vnitřní nadpraží" (1,8)*3+1+0,6+1,5*2+3,4+3,4+1</t>
  </si>
  <si>
    <t>79,6*1,2 'Přepočtené koeficientem množství</t>
  </si>
  <si>
    <t>28376806</t>
  </si>
  <si>
    <t>deska fenolická tepelně izolační fasádní λ=0,020 tl 80mm</t>
  </si>
  <si>
    <t>-690320482</t>
  </si>
  <si>
    <t>"nadpraží kruhového okna" 1,7*0,21</t>
  </si>
  <si>
    <t>0,357*1,05 'Přepočtené koeficientem množství</t>
  </si>
  <si>
    <t>622212081.R</t>
  </si>
  <si>
    <t>Montáž kontaktního zateplení vnějšího ostění, nadpraží nebo parapetu hl. špalety do 400 mm lepením desek z polystyrenu tl do 250 mm</t>
  </si>
  <si>
    <t>1818126686</t>
  </si>
  <si>
    <t>https://podminky.urs.cz/item/CS_URS_2023_02/622212081.R</t>
  </si>
  <si>
    <t>28376451</t>
  </si>
  <si>
    <t>deska XPS hrana polodrážková a hladký povrch 300kPA λ=0,035 tl 200mm</t>
  </si>
  <si>
    <t>-1601296417</t>
  </si>
  <si>
    <t>"kruhové okno" 3,5*0,4</t>
  </si>
  <si>
    <t>1,4*1,5 'Přepočtené koeficientem množství</t>
  </si>
  <si>
    <t>622221001</t>
  </si>
  <si>
    <t>Montáž kontaktního zateplení vnějších stěn lepením a mechanickým kotvením desek z minerální vlny s podélnou orientací do zdiva a betonu tl do 40 mm</t>
  </si>
  <si>
    <t>-1276710379</t>
  </si>
  <si>
    <t>https://podminky.urs.cz/item/CS_URS_2023_02/622221001</t>
  </si>
  <si>
    <t>63142020</t>
  </si>
  <si>
    <t>deska tepelně izolační minerální kontaktních fasád podélné vlákno λ=0,035-0,036 tl 40mm</t>
  </si>
  <si>
    <t>-1347534475</t>
  </si>
  <si>
    <t>"u věnce Typ-A"</t>
  </si>
  <si>
    <t>"objekt A" (8,1+9,5+13,93+4,63-3,5)*0,35</t>
  </si>
  <si>
    <t>11,431*1,05 'Přepočtené koeficientem množství</t>
  </si>
  <si>
    <t>622221011</t>
  </si>
  <si>
    <t>Montáž kontaktního zateplení vnějších stěn lepením a mechanickým kotvením TI z minerální vlny s podélnou orientací do zdiva a betonu tl přes 40 do 80 mm</t>
  </si>
  <si>
    <t>-642415209</t>
  </si>
  <si>
    <t>https://podminky.urs.cz/item/CS_URS_2023_02/622221011</t>
  </si>
  <si>
    <t>63142022</t>
  </si>
  <si>
    <t>deska tepelně izolační minerální kontaktních fasád podélné vlákno λ=0,035-0,036 tl 60mm</t>
  </si>
  <si>
    <t>688443118</t>
  </si>
  <si>
    <t>"objekt A" (8,1+9,5+13,93+4,63-3,5)*0,34</t>
  </si>
  <si>
    <t>11,104*1,05 'Přepočtené koeficientem množství</t>
  </si>
  <si>
    <t>622221021</t>
  </si>
  <si>
    <t>Montáž kontaktního zateplení vnějších stěn lepením a mechanickým kotvením TI z minerální vlny s podélnou orientací do zdiva a betonu tl přes 80 do 120 mm</t>
  </si>
  <si>
    <t>2139469109</t>
  </si>
  <si>
    <t>https://podminky.urs.cz/item/CS_URS_2023_02/622221021</t>
  </si>
  <si>
    <t>63142025.R</t>
  </si>
  <si>
    <t>deska tepelně izolační minerální kontaktních fasád podélné vlákno λ=0,035-0,036 tl 90mm</t>
  </si>
  <si>
    <t>76085100</t>
  </si>
  <si>
    <t>"objekt A" (8,1+9,5+13,93+4,63-3,5)*0,27</t>
  </si>
  <si>
    <t>8,818*1,05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</si>
  <si>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</si>
  <si>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</si>
  <si>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66011205</t>
  </si>
  <si>
    <t>https://podminky.urs.cz/item/CS_URS_2023_02/622221041</t>
  </si>
  <si>
    <t>63142030</t>
  </si>
  <si>
    <t>deska tepelně izolační minerální kontaktních fasád podélné vlákno λ=0,035-0,036 tl 180mm</t>
  </si>
  <si>
    <t>-300243039</t>
  </si>
  <si>
    <t>"KZS - F01"</t>
  </si>
  <si>
    <t>134,996*1,05 'Přepočtené koeficientem množství</t>
  </si>
  <si>
    <t>622251101</t>
  </si>
  <si>
    <t>Příplatek k cenám kontaktního zateplení vnějších stěn za zápustnou montáž a použití tepelněizolačních zátek z polystyrenu</t>
  </si>
  <si>
    <t>1938037567</t>
  </si>
  <si>
    <t>https://podminky.urs.cz/item/CS_URS_2023_02/622251101</t>
  </si>
  <si>
    <t>622251105</t>
  </si>
  <si>
    <t>Příplatek k cenám kontaktního zateplení vnějších stěn za zápustnou montáž a použití tepelněizolačních zátek z minerální vlny</t>
  </si>
  <si>
    <t>1075244084</t>
  </si>
  <si>
    <t>https://podminky.urs.cz/item/CS_URS_2023_02/622251105</t>
  </si>
  <si>
    <t>622251211</t>
  </si>
  <si>
    <t>Příplatek k cenám kontaktního zateplení vnějších stěn za zesílení vyztužení základní vrstvy</t>
  </si>
  <si>
    <t>-415729765</t>
  </si>
  <si>
    <t>https://podminky.urs.cz/item/CS_URS_2023_02/622251211</t>
  </si>
  <si>
    <t>"terasy a vstupy" 55</t>
  </si>
  <si>
    <t>622252001</t>
  </si>
  <si>
    <t>Montáž profilů kontaktního zateplení připevněných mechanicky</t>
  </si>
  <si>
    <t>-546785555</t>
  </si>
  <si>
    <t>https://podminky.urs.cz/item/CS_URS_2023_02/622252001</t>
  </si>
  <si>
    <t>59051639</t>
  </si>
  <si>
    <t>profil zakládací Al tl 0,7mm pro ETICS pro izolant tl 20mm</t>
  </si>
  <si>
    <t>94257817</t>
  </si>
  <si>
    <t>"sokl" 50,73</t>
  </si>
  <si>
    <t>50,73*1,05 'Přepočtené koeficientem množství</t>
  </si>
  <si>
    <t>622252002</t>
  </si>
  <si>
    <t>Montáž profilů kontaktního zateplení lepených</t>
  </si>
  <si>
    <t>1965958396</t>
  </si>
  <si>
    <t>https://podminky.urs.cz/item/CS_URS_2023_02/622252002</t>
  </si>
  <si>
    <t>63127464</t>
  </si>
  <si>
    <t>profil rohový Al 15x15mm s výztužnou tkaninou š 100mm pro ETICS</t>
  </si>
  <si>
    <t>1779190103</t>
  </si>
  <si>
    <t>"okna + dveře" (3,4+1,65*2+1+1,65*2+1,8*3+0,8*3+0,45*3+2,1*3+1+1,65*2+0,6+1,65*2+1,5*2+2,1*2*2+3,4+1,65+0,45+2,1)</t>
  </si>
  <si>
    <t>"rohy" (3,72+4,25+3,6+3,6+4,95)</t>
  </si>
  <si>
    <t>73,77*1,05 'Přepočtené koeficientem množství</t>
  </si>
  <si>
    <t>28342205</t>
  </si>
  <si>
    <t>profil začišťovací PVC 6mm s výztužnou tkaninou pro ostění ETICS</t>
  </si>
  <si>
    <t>1727280235</t>
  </si>
  <si>
    <t>"ostění okna a dveře"</t>
  </si>
  <si>
    <t>"objekt A" (2,1*2*2+1,65*2*2+2,1*3*2+1,65*2*2+2,1*2)</t>
  </si>
  <si>
    <t>38,4*1,05 'Přepočtené koeficientem množství</t>
  </si>
  <si>
    <t>59051510</t>
  </si>
  <si>
    <t>profil začišťovací s okapnicí PVC s výztužnou tkaninou pro nadpraží ETICS</t>
  </si>
  <si>
    <t>-1738422513</t>
  </si>
  <si>
    <t>"nadpraží okna a dveře"</t>
  </si>
  <si>
    <t>"objekt A" (1,5*2+0,6+1*2+1,8*3+3,4*2)</t>
  </si>
  <si>
    <t>17,8*1,05 'Přepočtené koeficientem množství</t>
  </si>
  <si>
    <t>59051512</t>
  </si>
  <si>
    <t>profil začišťovací s okapnicí PVC s výztužnou tkaninou pro parapet ETICS</t>
  </si>
  <si>
    <t>-425432642</t>
  </si>
  <si>
    <t>"parapet okna"</t>
  </si>
  <si>
    <t>"objekt A" (0,6+1+0,8*3+1+3,4+2,4)</t>
  </si>
  <si>
    <t>10,8*1,05 'Přepočtené koeficientem množství</t>
  </si>
  <si>
    <t>28342307.R</t>
  </si>
  <si>
    <t>profil bosážní lišta 30/20 mm z LBPM PVC s výztužnou tkaninu pro ukončení atiky ETICS</t>
  </si>
  <si>
    <t>2022455567</t>
  </si>
  <si>
    <t>"sokl obvod objektu"</t>
  </si>
  <si>
    <t>"objekt A" 3,72+4,25+3,6*2+4,95</t>
  </si>
  <si>
    <t>622321321</t>
  </si>
  <si>
    <t>Vápenocementová omítka hladká jednovrstvá vnějších stěn nanášená strojně</t>
  </si>
  <si>
    <t>370988513</t>
  </si>
  <si>
    <t>https://podminky.urs.cz/item/CS_URS_2023_02/622321321</t>
  </si>
  <si>
    <t>"vyrovnávací a utěsnění podkladu - KZS - F01"</t>
  </si>
  <si>
    <t>622381002.R</t>
  </si>
  <si>
    <t>Tenkovrstvá minerální zatíraná (škrábaná) omítka zrnitost 1,0 mm vnějších stěn - specifikace dle PD</t>
  </si>
  <si>
    <t>-1129586119</t>
  </si>
  <si>
    <t>629135102</t>
  </si>
  <si>
    <t>Vyrovnávací vrstva pod klempířské prvky z MC š přes 150 do 300 mm</t>
  </si>
  <si>
    <t>105659196</t>
  </si>
  <si>
    <t>https://podminky.urs.cz/item/CS_URS_2023_02/629135102</t>
  </si>
  <si>
    <t>"atika - viz. detail D-C, D-C, D-F"</t>
  </si>
  <si>
    <t>"objekt A" (10,65+5,32+5,25*1,02)</t>
  </si>
  <si>
    <t>631311114</t>
  </si>
  <si>
    <t>Mazanina tl přes 50 do 80 mm z betonu prostého bez zvýšených nároků na prostředí tř. C 16/20</t>
  </si>
  <si>
    <t>1650726299</t>
  </si>
  <si>
    <t>https://podminky.urs.cz/item/CS_URS_2023_02/631311114</t>
  </si>
  <si>
    <t>"ochranná vrstva bet. mazanina"</t>
  </si>
  <si>
    <t>"objekt A" (34,16+36,49+43,69+16,52)*0,04</t>
  </si>
  <si>
    <t>631311115</t>
  </si>
  <si>
    <t>Mazanina tl přes 50 do 80 mm z betonu prostého bez zvýšených nároků na prostředí tř. C 20/25</t>
  </si>
  <si>
    <t>-829123092</t>
  </si>
  <si>
    <t>https://podminky.urs.cz/item/CS_URS_2023_02/631311115</t>
  </si>
  <si>
    <t>"roznášecí vrstva a vrstva pro vytvoření spádu"</t>
  </si>
  <si>
    <t>"P02" 5,5*0,07</t>
  </si>
  <si>
    <t>631311125</t>
  </si>
  <si>
    <t>Mazanina tl přes 80 do 120 mm z betonu prostého bez zvýšených nároků na prostředí tř. C 20/25</t>
  </si>
  <si>
    <t>-823626010</t>
  </si>
  <si>
    <t>https://podminky.urs.cz/item/CS_URS_2023_02/631311125</t>
  </si>
  <si>
    <t>"P08 – ČISTÍCÍ ROHOŽ PŘED VSTUPEM DO OBJEKTU"</t>
  </si>
  <si>
    <t>"objekt A - 1500/420mm" (2*1,5*0,42)*0,1</t>
  </si>
  <si>
    <t>631319011</t>
  </si>
  <si>
    <t>Příplatek k mazanině tl přes 50 do 80 mm za přehlazení povrchu</t>
  </si>
  <si>
    <t>-353603825</t>
  </si>
  <si>
    <t>https://podminky.urs.cz/item/CS_URS_2023_02/631319011</t>
  </si>
  <si>
    <t>631319012</t>
  </si>
  <si>
    <t>Příplatek k mazanině tl přes 80 do 120 mm za přehlazení povrchu</t>
  </si>
  <si>
    <t>1503942685</t>
  </si>
  <si>
    <t>https://podminky.urs.cz/item/CS_URS_2023_02/631319012</t>
  </si>
  <si>
    <t>631362021</t>
  </si>
  <si>
    <t>Výztuž mazanin svařovanými sítěmi Kari</t>
  </si>
  <si>
    <t>1072064407</t>
  </si>
  <si>
    <t>https://podminky.urs.cz/item/CS_URS_2023_02/631362021</t>
  </si>
  <si>
    <t>"roznášeí vrstva a vrstva pro vytvoření spádu"</t>
  </si>
  <si>
    <t>"P02" 5,5*3,03/1000</t>
  </si>
  <si>
    <t>632451234</t>
  </si>
  <si>
    <t>Potěr cementový samonivelační litý C25 tl přes 45 do 50 mm</t>
  </si>
  <si>
    <t>1923457811</t>
  </si>
  <si>
    <t>https://podminky.urs.cz/item/CS_URS_2023_02/632451234</t>
  </si>
  <si>
    <t>"roznášecí vrstva"</t>
  </si>
  <si>
    <t>"P01, P03" 37+12,4+12,2+12,4+27,7</t>
  </si>
  <si>
    <t>"P03" 4,7+1,6+14,2</t>
  </si>
  <si>
    <t>"P04" 0,3</t>
  </si>
  <si>
    <t>"P05" 2,2</t>
  </si>
  <si>
    <t>632451292</t>
  </si>
  <si>
    <t>Příplatek k cementovému samonivelačnímu litému potěru C25 ZKD 5 mm tl přes 50 mm</t>
  </si>
  <si>
    <t>-1776133906</t>
  </si>
  <si>
    <t>https://podminky.urs.cz/item/CS_URS_2023_02/632451292</t>
  </si>
  <si>
    <t>124,7*2 'Přepočtené koeficientem množství</t>
  </si>
  <si>
    <t>648922421</t>
  </si>
  <si>
    <t>Osazování parapetních desek ŽB š přes 200 do 400 mm na MC</t>
  </si>
  <si>
    <t>1550470607</t>
  </si>
  <si>
    <t>https://podminky.urs.cz/item/CS_URS_2023_02/648922421</t>
  </si>
  <si>
    <t>"OV/14.1 - 3400mm" 1*3,4</t>
  </si>
  <si>
    <t>"OV/14.2 - 1000mm" 2*1</t>
  </si>
  <si>
    <t>"OV/14.3 - 800mm" 3*0,8</t>
  </si>
  <si>
    <t>"OV/14.4 - 600mm" 1*0,6</t>
  </si>
  <si>
    <t>5904OV14</t>
  </si>
  <si>
    <t>prefa betonový parapet šířky 230, vč. kotvení a lepení</t>
  </si>
  <si>
    <t>727610035</t>
  </si>
  <si>
    <t>941111111</t>
  </si>
  <si>
    <t>Montáž lešení řadového trubkového lehkého s podlahami zatížení do 200 kg/m2 š od 0,6 do 0,9 m v do 10 m</t>
  </si>
  <si>
    <t>966548541</t>
  </si>
  <si>
    <t>https://podminky.urs.cz/item/CS_URS_2023_02/941111111</t>
  </si>
  <si>
    <t>"objekt A" 61+47,52+54,73+23,97+(5,85*4,28)</t>
  </si>
  <si>
    <t>941111211</t>
  </si>
  <si>
    <t>Příplatek k lešení řadovému trubkovému lehkému s podlahami do 200 kg/m2 š od 0,6 do 0,9 m v do 10 m za každý den použití</t>
  </si>
  <si>
    <t>-1692411803</t>
  </si>
  <si>
    <t>https://podminky.urs.cz/item/CS_URS_2023_02/941111211</t>
  </si>
  <si>
    <t>lešení*3*31</t>
  </si>
  <si>
    <t>941111312</t>
  </si>
  <si>
    <t>Odborná prohlídka lešení řadového trubkového lehkého s podlahami zatížení do 200 kg/m2 š od 0,6 do 1,5 m v do 25 m pl do 500 m2 zakrytého sítí</t>
  </si>
  <si>
    <t>-2010035551</t>
  </si>
  <si>
    <t>https://podminky.urs.cz/item/CS_URS_2023_02/941111312</t>
  </si>
  <si>
    <t>941111811</t>
  </si>
  <si>
    <t>Demontáž lešení řadového trubkového lehkého s podlahami zatížení do 200 kg/m2 š od 0,6 do 0,9 m v do 10 m</t>
  </si>
  <si>
    <t>-1642205528</t>
  </si>
  <si>
    <t>https://podminky.urs.cz/item/CS_URS_2023_02/941111811</t>
  </si>
  <si>
    <t>944511111</t>
  </si>
  <si>
    <t>Montáž ochranné sítě z textilie z umělých vláken</t>
  </si>
  <si>
    <t>1557006210</t>
  </si>
  <si>
    <t>https://podminky.urs.cz/item/CS_URS_2023_02/944511111</t>
  </si>
  <si>
    <t>944511211</t>
  </si>
  <si>
    <t>Příplatek k ochranné síti za každý den použití</t>
  </si>
  <si>
    <t>-406802875</t>
  </si>
  <si>
    <t>https://podminky.urs.cz/item/CS_URS_2023_02/944511211</t>
  </si>
  <si>
    <t>944511811</t>
  </si>
  <si>
    <t>Demontáž ochranné sítě z textilie z umělých vláken</t>
  </si>
  <si>
    <t>-2105714003</t>
  </si>
  <si>
    <t>https://podminky.urs.cz/item/CS_URS_2023_02/944511811</t>
  </si>
  <si>
    <t>949101112</t>
  </si>
  <si>
    <t>Lešení pomocné pro objekty pozemních staveb s lešeňovou podlahou v přes 1,9 do 3,5 m zatížení do 150 kg/m2</t>
  </si>
  <si>
    <t>1243223342</t>
  </si>
  <si>
    <t>https://podminky.urs.cz/item/CS_URS_2023_02/949101112</t>
  </si>
  <si>
    <t>"objekt A" 37+12,4+12,2+12,4+27,7+5,5+4,7+1,6+14,2+2,2</t>
  </si>
  <si>
    <t>952901111</t>
  </si>
  <si>
    <t>Vyčištění budov bytové a občanské výstavby při výšce podlaží do 4 m</t>
  </si>
  <si>
    <t>985713319</t>
  </si>
  <si>
    <t>https://podminky.urs.cz/item/CS_URS_2023_02/952901111</t>
  </si>
  <si>
    <t>92</t>
  </si>
  <si>
    <t>71240OV09</t>
  </si>
  <si>
    <t>D+M čistící zóny pro očištění hrubých nečistot tl. 22mm, exteriérová protiskluzná rohož s gumovou vložkou, do hliníkového rámečku z profilu 25/25/3 mm, černá guma, hliníkový eloxovaný rámeček (stříbrný)</t>
  </si>
  <si>
    <t>1322990209</t>
  </si>
  <si>
    <t>P</t>
  </si>
  <si>
    <t>Poznámka k položce:_x000D_
Dodávka včetně kotevních a spojovacích prvků, všechny rozměry je nutno před zadáním do výroby přeměřit na stavbě dle skutečné stavební připravenosti._x000D_
Dle tabulky ostatních výrobků ozn. OV/09</t>
  </si>
  <si>
    <t>"OV/09 – ČISTÍCÍ ROHOŽ PŘED VSTUPEM DO OBJEKTU"</t>
  </si>
  <si>
    <t>"objekt A - 1500/420mm" 2*1,5*0,42</t>
  </si>
  <si>
    <t>93</t>
  </si>
  <si>
    <t>71240OV10</t>
  </si>
  <si>
    <t>D+M čistící zóny pro očištění jemných nečistot tl. 9mm, interiérová protiskluzná rohož, do hliníkového rámečku z profilu 10/30/2 mm, rohože kobercového typu – polyamidové vlákno, barva bude vyvzorkována dle dlažby, hliníkový eloxovaný rámeček (stříbrný)</t>
  </si>
  <si>
    <t>961865491</t>
  </si>
  <si>
    <t>Poznámka k položce:_x000D_
Dodávka včetně kotevních a spojovacích prvků, všechny rozměry je nutno před zadáním do výroby přeměřit na stavbě dle skutečné stavební připravenosti._x000D_
Dle tabulky ostatních výrobků ozn. OV/10</t>
  </si>
  <si>
    <t>"OV/10 – ČISTÍCÍ ROHOŽ VNITŘNÍ – ZÁDVEŘÍ"</t>
  </si>
  <si>
    <t>"A.07 - 1600/1000mm" 1*1,6*1</t>
  </si>
  <si>
    <t>"A.09 - 1600/1000mm" 1*1,6*1</t>
  </si>
  <si>
    <t>94</t>
  </si>
  <si>
    <t>953943211</t>
  </si>
  <si>
    <t>Osazování hasicího přístroje</t>
  </si>
  <si>
    <t>-591270552</t>
  </si>
  <si>
    <t>https://podminky.urs.cz/item/CS_URS_2023_02/953943211</t>
  </si>
  <si>
    <t>95</t>
  </si>
  <si>
    <t>44932114.R</t>
  </si>
  <si>
    <t>práškový hasící přístroj 34A</t>
  </si>
  <si>
    <t>-203528663</t>
  </si>
  <si>
    <t>Poznámka k položce:_x000D_
Dodávka včetně držáků pro instalaci a kotevních prvků. Přesné umístění bude doladěno dle interiérového řešení a požadavku stavebníka.</t>
  </si>
  <si>
    <t>"OV/11 – HASICÍ PŘÍSTROJ"</t>
  </si>
  <si>
    <t>"práškový hasící přístroj 34A" 1</t>
  </si>
  <si>
    <t>96</t>
  </si>
  <si>
    <t>953961113</t>
  </si>
  <si>
    <t>Kotvy chemickým tmelem M 12 hl 110 mm do betonu, ŽB nebo kamene s vyvrtáním otvoru</t>
  </si>
  <si>
    <t>1229557984</t>
  </si>
  <si>
    <t>https://podminky.urs.cz/item/CS_URS_2023_02/953961113</t>
  </si>
  <si>
    <t>"Detail č. 1 - 120x350" 4*15</t>
  </si>
  <si>
    <t>"Detail č. 3 - po 1,0m" 2*12</t>
  </si>
  <si>
    <t>"Detail č. 4a - 100x580" 2*4</t>
  </si>
  <si>
    <t>"Detail č. 4B - 100x520" 2*2</t>
  </si>
  <si>
    <t>97</t>
  </si>
  <si>
    <t>953961114</t>
  </si>
  <si>
    <t>Kotvy chemickým tmelem M 16 hl 125 mm do betonu, ŽB nebo kamene s vyvrtáním otvoru</t>
  </si>
  <si>
    <t>-132694682</t>
  </si>
  <si>
    <t>https://podminky.urs.cz/item/CS_URS_2023_02/953961114</t>
  </si>
  <si>
    <t>"Detail č. 2 - 160x350" 4*15</t>
  </si>
  <si>
    <t>98</t>
  </si>
  <si>
    <t>953965121</t>
  </si>
  <si>
    <t>Kotevní šroub pro chemické kotvy M 12 dl 160 mm</t>
  </si>
  <si>
    <t>1657520728</t>
  </si>
  <si>
    <t>https://podminky.urs.cz/item/CS_URS_2023_02/953965121</t>
  </si>
  <si>
    <t>"Detail č. 1 - 120x350" 2*15</t>
  </si>
  <si>
    <t>"Detail č. 4a - 100x580" 1*4</t>
  </si>
  <si>
    <t>"Detail č. 4B - 100x520" 1*2</t>
  </si>
  <si>
    <t>99</t>
  </si>
  <si>
    <t>953965123</t>
  </si>
  <si>
    <t>Kotevní šroub pro chemické kotvy M 12 dl 260 mm</t>
  </si>
  <si>
    <t>1748019024</t>
  </si>
  <si>
    <t>https://podminky.urs.cz/item/CS_URS_2023_02/953965123</t>
  </si>
  <si>
    <t>100</t>
  </si>
  <si>
    <t>953965131</t>
  </si>
  <si>
    <t>Kotevní šroub pro chemické kotvy M 16 dl 190 mm</t>
  </si>
  <si>
    <t>1744525776</t>
  </si>
  <si>
    <t>https://podminky.urs.cz/item/CS_URS_2023_02/953965131</t>
  </si>
  <si>
    <t>"Detail č. 2 - 160x350" 1*15</t>
  </si>
  <si>
    <t>101</t>
  </si>
  <si>
    <t>PR-A01</t>
  </si>
  <si>
    <t>PR-A01 nerezová systémová pažnice s přírubou D=88 mm, vč. systémového utěsnění prostupujícího média dle specifikace tabulky prostupů, dodávka a montáž</t>
  </si>
  <si>
    <t>-625386638</t>
  </si>
  <si>
    <t>102</t>
  </si>
  <si>
    <t>PR-A02</t>
  </si>
  <si>
    <t>PR-A02 nerezová systémová pažnice s přírubou D=88 mm, vč. systémového utěsnění prostupujícího média dle specifikace tabulky prostupů, dodávka a montáž</t>
  </si>
  <si>
    <t>1414342507</t>
  </si>
  <si>
    <t>103</t>
  </si>
  <si>
    <t>PR-A03</t>
  </si>
  <si>
    <t>PR-A03 nerezová systémová pažnice s přírubou D=133 mm, vč. systémového utěsnění prostupujícího média dle specifikace tabulky prostupů, dodávka a montáž</t>
  </si>
  <si>
    <t>1515154270</t>
  </si>
  <si>
    <t>104</t>
  </si>
  <si>
    <t>PR-A04</t>
  </si>
  <si>
    <t>PR-A04 nerezová systémová pažnice s přírubou D=88 mm, vč. systémového utěsnění prostupujícího média dle specifikace tabulky prostupů, dodávka a montáž</t>
  </si>
  <si>
    <t>80337602</t>
  </si>
  <si>
    <t>105</t>
  </si>
  <si>
    <t>PR-A05</t>
  </si>
  <si>
    <t>PR-A05 systémový prostup kanalizace DN110 s integorvaným límcem por asfaltové pásy vč. chráničky vložené do bednění PCV KG DN 160 dle specifikace tabulky prostupů, dodávka a montáž</t>
  </si>
  <si>
    <t>-1327797829</t>
  </si>
  <si>
    <t>106</t>
  </si>
  <si>
    <t>PR-A06</t>
  </si>
  <si>
    <t>PR-A06 systémový prostup kanalizace DN110 s integorvaným límcem por asfaltové pásy vč. chráničky vložené do bednění PCV KG DN 160 dle specifikace tabulky prostupů, dodávka a montáž</t>
  </si>
  <si>
    <t>-856423801</t>
  </si>
  <si>
    <t>107</t>
  </si>
  <si>
    <t>PR-A07</t>
  </si>
  <si>
    <t>PR-A07 systémový prostup kanalizace DN110 s integorvaným límcem por asfaltové pásy vč. chráničky vložené do bednění PCV KG DN 160 dle specifikace tabulky prostupů, dodávka a montáž</t>
  </si>
  <si>
    <t>-1963791404</t>
  </si>
  <si>
    <t>108</t>
  </si>
  <si>
    <t>PR-A08</t>
  </si>
  <si>
    <t>PR-A08 systémový prostup kanalizace DN110 s integorvaným límcem por asfaltové pásy vč. chráničky vložené do bednění PCV KG DN 160 dle specifikace tabulky prostupů, dodávka a montáž</t>
  </si>
  <si>
    <t>733260304</t>
  </si>
  <si>
    <t>109</t>
  </si>
  <si>
    <t>PR-A09</t>
  </si>
  <si>
    <t>PR-A09 systémový prostup kanalizace DN110 s integorvaným límcem por asfaltové pásy vč. chráničky vložené do bednění PCV KG DN 160 dle specifikace tabulky prostupů, dodávka a montáž</t>
  </si>
  <si>
    <t>2133154042</t>
  </si>
  <si>
    <t>110</t>
  </si>
  <si>
    <t>PR-A10</t>
  </si>
  <si>
    <t>PR-A10 nerezová systémová pažnice s přírubou D=108 mm, vč. systémového utěsnění prostupujícího média dle specifikace tabulky prostupů, dodávka a montáž</t>
  </si>
  <si>
    <t>-1953490851</t>
  </si>
  <si>
    <t>111</t>
  </si>
  <si>
    <t>PR-A11</t>
  </si>
  <si>
    <t>PR-A11 nerezová systémová pažnice s přírubou D=88 mm, vč. systémového utěsnění prostupujícího média dle specifikace tabulky prostupů, dodávka a montáž</t>
  </si>
  <si>
    <t>-1598725972</t>
  </si>
  <si>
    <t>112</t>
  </si>
  <si>
    <t>PR-A12</t>
  </si>
  <si>
    <t>PR-A12 nerezová systémová pažnice s přírubou D=108 mm, vč. systémového utěsnění prostupujícího média dle specifikace tabulky prostupů, dodávka a montáž</t>
  </si>
  <si>
    <t>632849321</t>
  </si>
  <si>
    <t>113</t>
  </si>
  <si>
    <t>PR-A13</t>
  </si>
  <si>
    <t>PR-A13 nerezová systémová pažnice s přírubou D=58 mm, vč. systémového utěsnění prostupujícího média dle specifikace tabulky prostupů, dodávka a montáž</t>
  </si>
  <si>
    <t>2066123618</t>
  </si>
  <si>
    <t>114</t>
  </si>
  <si>
    <t>PR-A14-A26</t>
  </si>
  <si>
    <t>PR-A14-A26 akustické utěsnění prostupu (hmotná dozdívka, min. vata) dle požadavků PBŘ, dle specifikace tabulky prostupů</t>
  </si>
  <si>
    <t>1277863735</t>
  </si>
  <si>
    <t>115</t>
  </si>
  <si>
    <t>953962211</t>
  </si>
  <si>
    <t>Kotvy chemickým tmelem M 8 hl 80 mm do zdiva z děrovaných cihel s pouzdrem a vyvrtáním otvoru</t>
  </si>
  <si>
    <t>1691775956</t>
  </si>
  <si>
    <t>https://podminky.urs.cz/item/CS_URS_2023_02/953962211</t>
  </si>
  <si>
    <t>"PK03" 1*2</t>
  </si>
  <si>
    <t>"PK04" 0*2</t>
  </si>
  <si>
    <t>"PK05" 1*2</t>
  </si>
  <si>
    <t>"PK06" 1*2</t>
  </si>
  <si>
    <t>"PK08" 0*2</t>
  </si>
  <si>
    <t>116</t>
  </si>
  <si>
    <t>953965111</t>
  </si>
  <si>
    <t>Kotevní šroub pro chemické kotvy M 8 dl 110 mm</t>
  </si>
  <si>
    <t>-38560070</t>
  </si>
  <si>
    <t>https://podminky.urs.cz/item/CS_URS_2023_02/953965111</t>
  </si>
  <si>
    <t>998</t>
  </si>
  <si>
    <t>Přesun hmot</t>
  </si>
  <si>
    <t>117</t>
  </si>
  <si>
    <t>998011001</t>
  </si>
  <si>
    <t>Přesun hmot pro budovy zděné v do 6 m</t>
  </si>
  <si>
    <t>1953459616</t>
  </si>
  <si>
    <t>https://podminky.urs.cz/item/CS_URS_2023_02/998011001</t>
  </si>
  <si>
    <t>711</t>
  </si>
  <si>
    <t>Izolace proti vodě, vlhkosti a plynům</t>
  </si>
  <si>
    <t>118</t>
  </si>
  <si>
    <t>711111001</t>
  </si>
  <si>
    <t>Provedení izolace proti zemní vlhkosti vodorovné za studena nátěrem penetračním</t>
  </si>
  <si>
    <t>-1825235791</t>
  </si>
  <si>
    <t>https://podminky.urs.cz/item/CS_URS_2023_02/711111001</t>
  </si>
  <si>
    <t>119</t>
  </si>
  <si>
    <t>11163153</t>
  </si>
  <si>
    <t>emulze asfaltová penetrační</t>
  </si>
  <si>
    <t>litr</t>
  </si>
  <si>
    <t>621591085</t>
  </si>
  <si>
    <t>"penetrace asf. emulze - vodorovné"</t>
  </si>
  <si>
    <t>"objekt A" (154,47)</t>
  </si>
  <si>
    <t>154,47*0,4 'Přepočtené koeficientem množství</t>
  </si>
  <si>
    <t>120</t>
  </si>
  <si>
    <t>711112001</t>
  </si>
  <si>
    <t>Provedení izolace proti zemní vlhkosti svislé za studena nátěrem penetračním</t>
  </si>
  <si>
    <t>436136062</t>
  </si>
  <si>
    <t>https://podminky.urs.cz/item/CS_URS_2023_02/711112001</t>
  </si>
  <si>
    <t>121</t>
  </si>
  <si>
    <t>406630124</t>
  </si>
  <si>
    <t>"penetrace asf. emulze - svislé"</t>
  </si>
  <si>
    <t>"pod"</t>
  </si>
  <si>
    <t>"objekt A" (51,03)*0,2</t>
  </si>
  <si>
    <t>"nad"</t>
  </si>
  <si>
    <t>"objekt A" (4,67+2,1+6,4+2,15+2,15+5,6+1,4+1,05+2,15+7,66)*0,61+(1*5+0,6+1,5*2+3,4*2)*0,53</t>
  </si>
  <si>
    <t>39,919*0,4 'Přepočtené koeficientem množství</t>
  </si>
  <si>
    <t>122</t>
  </si>
  <si>
    <t>711141559</t>
  </si>
  <si>
    <t>Provedení izolace proti zemní vlhkosti pásy přitavením vodorovné NAIP</t>
  </si>
  <si>
    <t>1531396214</t>
  </si>
  <si>
    <t>https://podminky.urs.cz/item/CS_URS_2023_02/711141559</t>
  </si>
  <si>
    <t>123</t>
  </si>
  <si>
    <t>62856011</t>
  </si>
  <si>
    <t>pás asfaltový natavitelný modifikovaný SBS s vložkou z hliníkové fólie s textilií a spalitelnou PE fólií nebo jemnozrnným minerálním posypem na horním povrchu tl 4,0mm</t>
  </si>
  <si>
    <t>273473281</t>
  </si>
  <si>
    <t>"hydroizolace a protiradonová izolace - vodorovné"</t>
  </si>
  <si>
    <t>"objekt A" (154,47)*2</t>
  </si>
  <si>
    <t>"utěsnění prostupů" 8*0,5</t>
  </si>
  <si>
    <t>312,94*1,1655 'Přepočtené koeficientem množství</t>
  </si>
  <si>
    <t>124</t>
  </si>
  <si>
    <t>711142559</t>
  </si>
  <si>
    <t>Provedení izolace proti zemní vlhkosti pásy přitavením svislé NAIP</t>
  </si>
  <si>
    <t>-2146899587</t>
  </si>
  <si>
    <t>https://podminky.urs.cz/item/CS_URS_2023_02/711142559</t>
  </si>
  <si>
    <t>125</t>
  </si>
  <si>
    <t>-1920669441</t>
  </si>
  <si>
    <t>"hydroizolace a protiradonová izolace - svislé"</t>
  </si>
  <si>
    <t>"objekt A" (51,03)*0,2*2</t>
  </si>
  <si>
    <t>"hydroizolace a protiradonová izolace- svislé"</t>
  </si>
  <si>
    <t>"objekt A" (4,67+2,1+6,4+2,15+2,15+5,6+1,4+1,05+2,15+7,66)*0,61*2+(1*5+0,6+1,5*2+3,4*2)*0,53*2</t>
  </si>
  <si>
    <t>79,839*1,221 'Přepočtené koeficientem množství</t>
  </si>
  <si>
    <t>126</t>
  </si>
  <si>
    <t>711191201</t>
  </si>
  <si>
    <t>Provedení izolace proti zemní vlhkosti hydroizolační stěrkou vodorovné na betonu, 2 vrstvy</t>
  </si>
  <si>
    <t>-229444955</t>
  </si>
  <si>
    <t>https://podminky.urs.cz/item/CS_URS_2023_02/711191201</t>
  </si>
  <si>
    <t>127</t>
  </si>
  <si>
    <t>24551275</t>
  </si>
  <si>
    <t>stěrka minerální hydroizolační 2-složková cementem pojená</t>
  </si>
  <si>
    <t>kg</t>
  </si>
  <si>
    <t>-1427312737</t>
  </si>
  <si>
    <t>10*3,5 'Přepočtené koeficientem množství</t>
  </si>
  <si>
    <t>128</t>
  </si>
  <si>
    <t>711491172</t>
  </si>
  <si>
    <t>Provedení doplňků izolace proti vodě na vodorovné ploše z textilií vrstva ochranná</t>
  </si>
  <si>
    <t>2016754498</t>
  </si>
  <si>
    <t>https://podminky.urs.cz/item/CS_URS_2023_02/711491172</t>
  </si>
  <si>
    <t>129</t>
  </si>
  <si>
    <t>69311172</t>
  </si>
  <si>
    <t>geotextilie PP s ÚV stabilizací 300g/m2</t>
  </si>
  <si>
    <t>243323584</t>
  </si>
  <si>
    <t>"ochranná vrstva"</t>
  </si>
  <si>
    <t>130,86*1,05 'Přepočtené koeficientem množství</t>
  </si>
  <si>
    <t>130</t>
  </si>
  <si>
    <t>711491272</t>
  </si>
  <si>
    <t>Provedení doplňků izolace proti vodě na ploše svislé z textilií vrstva ochranná</t>
  </si>
  <si>
    <t>1375531247</t>
  </si>
  <si>
    <t>https://podminky.urs.cz/item/CS_URS_2023_02/711491272</t>
  </si>
  <si>
    <t>131</t>
  </si>
  <si>
    <t>1302269565</t>
  </si>
  <si>
    <t>"KZS - F03"</t>
  </si>
  <si>
    <t>"objekt A" (15,3+1,7+2,15+2,15+0,9+8,95+2,15+2,2+4,93+0,73+3,34)*1</t>
  </si>
  <si>
    <t>(1*3+1,5*2)*0,88</t>
  </si>
  <si>
    <t>49,78*1,05 'Přepočtené koeficientem množství</t>
  </si>
  <si>
    <t>132</t>
  </si>
  <si>
    <t>711747067</t>
  </si>
  <si>
    <t>Izolace proti vodě opracování trubních prostupu pod objímkou do 300 mm přitavením NAIP</t>
  </si>
  <si>
    <t>878735852</t>
  </si>
  <si>
    <t>https://podminky.urs.cz/item/CS_URS_2023_02/711747067</t>
  </si>
  <si>
    <t>133</t>
  </si>
  <si>
    <t>998711201</t>
  </si>
  <si>
    <t>Přesun hmot procentní pro izolace proti vodě, vlhkosti a plynům v objektech v do 6 m</t>
  </si>
  <si>
    <t>%</t>
  </si>
  <si>
    <t>466114243</t>
  </si>
  <si>
    <t>https://podminky.urs.cz/item/CS_URS_2023_02/998711201</t>
  </si>
  <si>
    <t>712</t>
  </si>
  <si>
    <t>Povlakové krytiny</t>
  </si>
  <si>
    <t>134</t>
  </si>
  <si>
    <t>712311101</t>
  </si>
  <si>
    <t>Provedení povlakové krytiny střech do 10° za studena lakem penetračním nebo asfaltovým</t>
  </si>
  <si>
    <t>-1825335960</t>
  </si>
  <si>
    <t>https://podminky.urs.cz/item/CS_URS_2023_02/712311101</t>
  </si>
  <si>
    <t>135</t>
  </si>
  <si>
    <t>-933229241</t>
  </si>
  <si>
    <t>"detail D-C"</t>
  </si>
  <si>
    <t>1,22*(5+5,1)</t>
  </si>
  <si>
    <t>0,37*(14,15+15,16)</t>
  </si>
  <si>
    <t>23,167*0,4 'Přepočtené koeficientem množství</t>
  </si>
  <si>
    <t>136</t>
  </si>
  <si>
    <t>712331111</t>
  </si>
  <si>
    <t>Provedení povlakové krytiny střech do 10° podkladní vrstvy pásy na sucho samolepící</t>
  </si>
  <si>
    <t>-669568490</t>
  </si>
  <si>
    <t>https://podminky.urs.cz/item/CS_URS_2023_02/712331111</t>
  </si>
  <si>
    <t>137</t>
  </si>
  <si>
    <t>62866281</t>
  </si>
  <si>
    <t>pás asfaltový samolepicí modifikovaný SBS s vložkou ze skleněné tkaniny se spalitelnou fólií nebo jemnozrnným minerálním posypem nebo textilií na horním povrchu tl 3,0mm</t>
  </si>
  <si>
    <t>-287228018</t>
  </si>
  <si>
    <t>"parozábrana"</t>
  </si>
  <si>
    <t>"objekt A" 5,18*15,16+5,18*14,18+(2,43*1,04)</t>
  </si>
  <si>
    <t>"objekt A" 0,47*(14,16+15,16)+0,5*10,68</t>
  </si>
  <si>
    <t>173,628*1,1655 'Přepočtené koeficientem množství</t>
  </si>
  <si>
    <t>138</t>
  </si>
  <si>
    <t>712341559</t>
  </si>
  <si>
    <t>Provedení povlakové krytiny střech do 10° pásy NAIP přitavením v plné ploše</t>
  </si>
  <si>
    <t>-1514695189</t>
  </si>
  <si>
    <t>https://podminky.urs.cz/item/CS_URS_2023_02/712341559</t>
  </si>
  <si>
    <t>139</t>
  </si>
  <si>
    <t>62853004</t>
  </si>
  <si>
    <t>pás asfaltový natavitelný modifikovaný SBS s vložkou ze skleněné tkaniny a spalitelnou PE fólií nebo jemnozrnným minerálním posypem na horním povrchu tl 4,0mm</t>
  </si>
  <si>
    <t>-652539234</t>
  </si>
  <si>
    <t>23,167*1,1655 'Přepočtené koeficientem množství</t>
  </si>
  <si>
    <t>140</t>
  </si>
  <si>
    <t>71240OV04</t>
  </si>
  <si>
    <t>D+M bodových sněhových zachytávačů, plechový zachytávač sněhu s integrovanou manžetou hydroizolace pro napojení na PVC-P střešní fólie, vč. kotvení a povrchové úpravy</t>
  </si>
  <si>
    <t>1161816344</t>
  </si>
  <si>
    <t>Poznámka k položce:_x000D_
Dodávka včetně kotevních a spojovacích prvků, všechny rozměry je nutno před zadáním do výroby přeměřit na stavbě dle skutečné stavební připravenosti._x000D_
Nutno zpracovat dílenskou dokumentaci se statickým výpočtem a s kladečským plánem._x000D_
Dle tabulky ostatních výrobků ozn. OV/04</t>
  </si>
  <si>
    <t>"OV/04 – BODOVÉ SNĚHOVÉ ZACHYTÁVAČE"</t>
  </si>
  <si>
    <t>"objekt A" 18</t>
  </si>
  <si>
    <t>141</t>
  </si>
  <si>
    <t>71240OV05</t>
  </si>
  <si>
    <t>D+M jednotrubkových tyčových protisněhových zábran pro vlnité (profilované) plechové krytiny, vč. kotvení a povrchové úpravy</t>
  </si>
  <si>
    <t>-1492293366</t>
  </si>
  <si>
    <t>Poznámka k položce:_x000D_
Dodávka včetně kotevních a spojovacích prvků, všechny rozměry je nutno před zadáním do výroby přeměřit na stavbě dle skutečné stavební připravenosti._x000D_
Nutno zpracovat dílenskou dokumentaci se statickým výpočtem a s kladečským plánem._x000D_
Dle tabulky ostatních výrobků ozn. OV/05</t>
  </si>
  <si>
    <t>"OV/05 – SNĚHOVÉ TYČOVÉ ZÁBRANY NA PLECHOVÉ KRYTINĚ – JEDNOTRUBKOVÉ ZACHYTÁVAČE (STŘED STŘECHY)"</t>
  </si>
  <si>
    <t>"objekt A" 21</t>
  </si>
  <si>
    <t>142</t>
  </si>
  <si>
    <t>71240OV06</t>
  </si>
  <si>
    <t>D+M dvoutrubkové tyčové protisněhové zábrany, vč, kotevních konzol a povrchové úpravy</t>
  </si>
  <si>
    <t>-1867422366</t>
  </si>
  <si>
    <t>Poznámka k položce:_x000D_
Dodávka včetně kotevních a spojovacích prvků, všechny rozměry je nutno před zadáním do výroby přeměřit na stavbě dle skutečné stavební připravenosti._x000D_
Nutno zpracovat dílenskou dokumentaci se statickým výpočtem a s kladečským plánem._x000D_
Kotevní body do střešního pláště jsou součástí OV/3_x000D_
Dle tabulky ostatních výrobků ozn. OV/06</t>
  </si>
  <si>
    <t>"OV/06 – SNĚHOVÉ TYČOVÉ ZÁBRANY NA HYDROIZOLAČNÍ PVC-P FÓLII – DVOUTRUBKOVÉ ZACHYTÁVAČE (OKAP STŘECHY)"</t>
  </si>
  <si>
    <t>"objekt A" 10</t>
  </si>
  <si>
    <t>143</t>
  </si>
  <si>
    <t>71240OV07</t>
  </si>
  <si>
    <t>D+M chrliče kruhového DN 70 (PVC 75) s integrovanou PVC manžetou pro napojení na hydroizolaci, vč. kotvení</t>
  </si>
  <si>
    <t>-406791839</t>
  </si>
  <si>
    <t>Poznámka k položce:_x000D_
Dodávka včetně kotevních a spojovacích prvků, všechny rozměry je nutno před zadáním do výroby přeměřit na stavbě dle skutečné stavební připravenosti._x000D_
Dle tabulky ostatních výrobků ozn. OV/07</t>
  </si>
  <si>
    <t>"OV/07 – CHRLIČ KRUHOVÝ" 4</t>
  </si>
  <si>
    <t>144</t>
  </si>
  <si>
    <t>71240OV08</t>
  </si>
  <si>
    <t>D+M dvoutrubkové tyčové protisněhové zábrany pro vlnité krytiny, pozinkovaná ocel,vč. kotevních konzol a kotevních prvků (včetně těsnění)</t>
  </si>
  <si>
    <t>-1391683576</t>
  </si>
  <si>
    <t>Poznámka k položce:_x000D_
Dodávka včetně kotevních a spojovacích prvků, všechny rozměry je nutno před zadáním do výroby přeměřit na stavbě dle skutečné stavební připravenosti._x000D_
Nutno zpracovat dílenskou dokumentaci se statickým výpočtem a s kladečským plánem._x000D_
Dle tabulky ostatních výrobků ozn. OV/08</t>
  </si>
  <si>
    <t>"OV/08 – SNĚHOVÉ TYČOVÉ ZÁBRANY NA PLECHOVÉ KRYTINĚ – DVOUTRUBKOVÉ ZACHYTÁVAČE (OKAP STŘECHY)"</t>
  </si>
  <si>
    <t>"objekt A" 22</t>
  </si>
  <si>
    <t>145</t>
  </si>
  <si>
    <t>71240OV12</t>
  </si>
  <si>
    <t>D+M atypické kabelové prostupy v pozinkovaném provedení pro střechu se sklonem 15°, DN 110</t>
  </si>
  <si>
    <t>-1605695669</t>
  </si>
  <si>
    <t>Poznámka k položce:_x000D_
Dodávka včetně kotevních a spojovacích prvků, všechny rozměry je nutno před zadáním do výroby přeměřit na stavbě dle skutečné stavební připravenosti._x000D_
Dle tabulky ostatních výrobků ozn. OV/12</t>
  </si>
  <si>
    <t>"OV/12 – KABELOVÉ PROSTUPY NA STŘECHU"</t>
  </si>
  <si>
    <t>"objekt A  - celk. délka potrubí 1200 mm, základna 300/300 mm" 1</t>
  </si>
  <si>
    <t>"objekt A  - celk. délka potrubí 1000 mm, základna 300/300 mm" 1</t>
  </si>
  <si>
    <t>146</t>
  </si>
  <si>
    <t>71240OV16</t>
  </si>
  <si>
    <t>D+M ventilační rotační turbíny pro střechu se sklonem 15° s povlakovou hydroizolací PVC-P, pozinkovaná ventilační turbína s nastavitelným krkem dle spádu střechy, průměr napojení DN 200, vč. povrchové úpravy</t>
  </si>
  <si>
    <t>906753044</t>
  </si>
  <si>
    <t>Poznámka k položce:_x000D_
Dodávka včetně kotevních a spojovacích prvků, všechny rozměry je nutno před zadáním do výroby přeměřit na stavbě dle skutečné stavební připravenosti._x000D_
Dle tabulky ostatních výrobků ozn. OV/16</t>
  </si>
  <si>
    <t>"OV/16 – VENTILAČNÍ TURBÍNA - RADON" 1</t>
  </si>
  <si>
    <t>147</t>
  </si>
  <si>
    <t>712361701.R</t>
  </si>
  <si>
    <t>D+M střešního hydroizolačního systému z mPVC s PES výztužnou vložkou, Broof (t3)  tl. 1,8 mm vč. mech. kotvení, příslušenství (koutové a rohové lišty, prostupy a jejich utěsnění, ukončovací profily a ostatní) a detailů dle výrobce a TP dodavatel</t>
  </si>
  <si>
    <t>-491230042</t>
  </si>
  <si>
    <t>Poznámka k položce:_x000D_
Jednotková cena zahrnuje přesahy, prořez a příslušenství dle výrobce.</t>
  </si>
  <si>
    <t>"R01 - střecha"</t>
  </si>
  <si>
    <t>"PIR mech. kotvené 2x100 mm, tl. 200 mm"</t>
  </si>
  <si>
    <t>"objekt A" 0,5*(14,16+15,16)+0,8*10,68</t>
  </si>
  <si>
    <t>148</t>
  </si>
  <si>
    <t>712491171</t>
  </si>
  <si>
    <t>Provedení povlakové krytiny střech přes 10° do 30° podkladní textilní vrstvy</t>
  </si>
  <si>
    <t>1758314814</t>
  </si>
  <si>
    <t>https://podminky.urs.cz/item/CS_URS_2023_02/712491171</t>
  </si>
  <si>
    <t>149</t>
  </si>
  <si>
    <t>69311169</t>
  </si>
  <si>
    <t>geotextilie PP s ÚV stabilizací 200g/m2</t>
  </si>
  <si>
    <t>468261201</t>
  </si>
  <si>
    <t>"geotextilie 200 g/mm2"</t>
  </si>
  <si>
    <t>"objekt A" 0,5*(14,16+15,16)</t>
  </si>
  <si>
    <t>169,168*1,155 'Přepočtené koeficientem množství</t>
  </si>
  <si>
    <t>1128279175</t>
  </si>
  <si>
    <t>"dno žlabu, vnitřní strana žlabu, det. D-A" 0,6*(14,15+15,16)</t>
  </si>
  <si>
    <t>17,586*1,155 'Přepočtené koeficientem množství</t>
  </si>
  <si>
    <t>151</t>
  </si>
  <si>
    <t>998712201</t>
  </si>
  <si>
    <t>Přesun hmot procentní pro krytiny povlakové v objektech v do 6 m</t>
  </si>
  <si>
    <t>-2008577724</t>
  </si>
  <si>
    <t>https://podminky.urs.cz/item/CS_URS_2023_02/998712201</t>
  </si>
  <si>
    <t>713</t>
  </si>
  <si>
    <t>Izolace tepelné</t>
  </si>
  <si>
    <t>152</t>
  </si>
  <si>
    <t>713121111</t>
  </si>
  <si>
    <t>Montáž izolace tepelné podlah volně kladenými rohožemi, pásy, dílci, deskami 1 vrstva</t>
  </si>
  <si>
    <t>217606754</t>
  </si>
  <si>
    <t>https://podminky.urs.cz/item/CS_URS_2023_02/713121111</t>
  </si>
  <si>
    <t>153</t>
  </si>
  <si>
    <t>28376553</t>
  </si>
  <si>
    <t>deska polystyrénová pro snížení kročejového hluku (max. zatížení 4 kN/m2) tl 30mm</t>
  </si>
  <si>
    <t>-506867177</t>
  </si>
  <si>
    <t>"deska podlahového vytápění"</t>
  </si>
  <si>
    <t>"P02" 5,5</t>
  </si>
  <si>
    <t>130,2*1,05 'Přepočtené koeficientem množství</t>
  </si>
  <si>
    <t>154</t>
  </si>
  <si>
    <t>28375928</t>
  </si>
  <si>
    <t>deska EPS 200 pro konstrukce s velmi vysokým zatížením λ=0,034 tl 130mm</t>
  </si>
  <si>
    <t>-2010687368</t>
  </si>
  <si>
    <t>"tepelná izolace"</t>
  </si>
  <si>
    <t>124,7*1,05 'Přepočtené koeficientem množství</t>
  </si>
  <si>
    <t>155</t>
  </si>
  <si>
    <t>28375040</t>
  </si>
  <si>
    <t>deska EPS 200 pro konstrukce s velmi vysokým zatížením λ=0,034 tl 110mm</t>
  </si>
  <si>
    <t>-1853999471</t>
  </si>
  <si>
    <t>5,5*1,05 'Přepočtené koeficientem množství</t>
  </si>
  <si>
    <t>156</t>
  </si>
  <si>
    <t>713131141</t>
  </si>
  <si>
    <t>Montáž izolace tepelné stěn lepením celoplošně rohoží, pásů, dílců, desek</t>
  </si>
  <si>
    <t>-85128748</t>
  </si>
  <si>
    <t>https://podminky.urs.cz/item/CS_URS_2023_02/713131141</t>
  </si>
  <si>
    <t>157</t>
  </si>
  <si>
    <t>28376022.R</t>
  </si>
  <si>
    <t>1849015978</t>
  </si>
  <si>
    <t>"svislé" (1,5*2+1*4)*0,3</t>
  </si>
  <si>
    <t>51,88*1,05 'Přepočtené koeficientem množství</t>
  </si>
  <si>
    <t>158</t>
  </si>
  <si>
    <t>28376010</t>
  </si>
  <si>
    <t>deska perimetrická fasádní soklová 150kPa λ=0,035 tl 20mm</t>
  </si>
  <si>
    <t>CS ÚRS 2023 01</t>
  </si>
  <si>
    <t>531733069</t>
  </si>
  <si>
    <t>4,428*1,05 'Přepočtené koeficientem množství</t>
  </si>
  <si>
    <t>159</t>
  </si>
  <si>
    <t>713141358</t>
  </si>
  <si>
    <t>Montáž spádové izolace na zhlaví atiky š do 500 mm ukotvené šrouby</t>
  </si>
  <si>
    <t>1247990122</t>
  </si>
  <si>
    <t>https://podminky.urs.cz/item/CS_URS_2023_02/713141358</t>
  </si>
  <si>
    <t>"izolace XPS 300 tl 180mm"</t>
  </si>
  <si>
    <t>160</t>
  </si>
  <si>
    <t>28376448</t>
  </si>
  <si>
    <t>deska XPS hrana rovná a strukturovaný povrch 300kPA λ=0,035 tl 180mm</t>
  </si>
  <si>
    <t>-889090742</t>
  </si>
  <si>
    <t>"objekt A" (10,65+5,32+5,25*1,02)*0,2</t>
  </si>
  <si>
    <t>4,265*1,05 'Přepočtené koeficientem množství</t>
  </si>
  <si>
    <t>161</t>
  </si>
  <si>
    <t>713141391</t>
  </si>
  <si>
    <t>Montáž izolace tepelné stěn v do 1000 mm na atiky a prostupy střechou lepené za studena zplna</t>
  </si>
  <si>
    <t>952549349</t>
  </si>
  <si>
    <t>https://podminky.urs.cz/item/CS_URS_2023_02/713141391</t>
  </si>
  <si>
    <t>162</t>
  </si>
  <si>
    <t>28376424</t>
  </si>
  <si>
    <t>deska XPS hrana polodrážková a hladký povrch 300kPA λ=0,035 tl 140mm</t>
  </si>
  <si>
    <t>816776387</t>
  </si>
  <si>
    <t>163</t>
  </si>
  <si>
    <t>713151131</t>
  </si>
  <si>
    <t>Montáž izolace tepelné střech šikmých kladené volně nad krokve rohoží, pásů, desek sklonu do 30°</t>
  </si>
  <si>
    <t>-863521519</t>
  </si>
  <si>
    <t>https://podminky.urs.cz/item/CS_URS_2023_02/713151131</t>
  </si>
  <si>
    <t>164</t>
  </si>
  <si>
    <t>28376537</t>
  </si>
  <si>
    <t>deska izolační PIR s oboustrannou kompozitní fólií s hliníkovou vložkou pro šikmé střechy λ=0,022 tl 200mm</t>
  </si>
  <si>
    <t>57178907</t>
  </si>
  <si>
    <t>154,508*1,05 'Přepočtené koeficientem množství</t>
  </si>
  <si>
    <t>165</t>
  </si>
  <si>
    <t>713191234</t>
  </si>
  <si>
    <t>Montáž izolace tepelné stěn a slopů překrytí fólií se svařovaným spojem</t>
  </si>
  <si>
    <t>1982814892</t>
  </si>
  <si>
    <t>https://podminky.urs.cz/item/CS_URS_2023_02/713191234</t>
  </si>
  <si>
    <t>166</t>
  </si>
  <si>
    <t>28323101.R</t>
  </si>
  <si>
    <t>difuzní (propustná) fasádní kontaktní fólie lehkého typu s UV odolností pro doplňkovou hydroizolační vrstvu skládaných fasád</t>
  </si>
  <si>
    <t>517657861</t>
  </si>
  <si>
    <t>"dif. propustná folie"</t>
  </si>
  <si>
    <t>"objekt A" (2,4+3,4+1+0,8*3+1+0,6)*(0,41+0,2)</t>
  </si>
  <si>
    <t>6,588*1,221 'Přepočtené koeficientem množství</t>
  </si>
  <si>
    <t>167</t>
  </si>
  <si>
    <t>998713201</t>
  </si>
  <si>
    <t>Přesun hmot procentní pro izolace tepelné v objektech v do 6 m</t>
  </si>
  <si>
    <t>682618897</t>
  </si>
  <si>
    <t>https://podminky.urs.cz/item/CS_URS_2023_02/998713201</t>
  </si>
  <si>
    <t>725</t>
  </si>
  <si>
    <t>Zdravotechnika - zařizovací předměty</t>
  </si>
  <si>
    <t>168</t>
  </si>
  <si>
    <t>71240OV18</t>
  </si>
  <si>
    <t>D+M sestava madel pro WC jednostranně přístupné pro osobu se sníženou schopností pohybu a orientace v provedení dle vyhl. č. 398/2009 Sb, vč. držáku na toaletní papír na sklopném madle, nerez broušené matné</t>
  </si>
  <si>
    <t>96306649</t>
  </si>
  <si>
    <t xml:space="preserve">Poznámka k položce:_x000D_
Dodávka včetně kotevních a spojovacích prvků, všechny rozměry je nutno před zadáním do výroby přeměřit na stavbě dle skutečné stavební připravenosti._x000D_
Dle tabulky ostatních výrobků ozn. OV/18_x000D_
4 sestavy (madlo pevné předpokládané délky 900 mm, madlo sklopné předpokládané délky 800 mm s držákem na toaletní papír) vč. kotvení </t>
  </si>
  <si>
    <t>"OV/18 – MADLA WC V KOUPELNĚ" 1</t>
  </si>
  <si>
    <t>169</t>
  </si>
  <si>
    <t>71240OV19</t>
  </si>
  <si>
    <t>D+M kompletní bezbariérové vybavení sprchového koutu koupelny pro osobu se s níženou schopností pohybu a orientace v provedení dle vyhl. č. 398/2009 Sb, nerez broušená matná</t>
  </si>
  <si>
    <t>610521642</t>
  </si>
  <si>
    <t>Poznámka k položce:_x000D_
Dodávka včetně kotevních a spojovacích prvků, všechny rozměry je nutno před zadáním do výroby přeměřit na stavbě dle skutečné stavební připravenosti._x000D_
Dle tabulky ostatních výrobků ozn. OV/19_x000D_
4 sestavy (sestava skládající se ze sklopného sedátka 450/450 mm, pevné vodorovné madlo délky min. 600 mm, pevné svislé madlo délky min. 500 mm, sklopné madlo délka 800mm) vč. kotvení</t>
  </si>
  <si>
    <t>"OV/19 – BEZBARIÉROVÉ VYBAVENÍ SPRCHOVÉHO KOUTA" 1</t>
  </si>
  <si>
    <t>170</t>
  </si>
  <si>
    <t>71240OV21</t>
  </si>
  <si>
    <t>D+M sestava madel pro WC pro osobu se s níženou schopností pohybu a orientace v provedení dle vyhl. č. 398/2009 Sb, nerez broušená matná</t>
  </si>
  <si>
    <t>1288333301</t>
  </si>
  <si>
    <t xml:space="preserve">Poznámka k položce:_x000D_
Dodávka včetně kotevních a spojovacích prvků, všechny rozměry je nutno před zadáním do výroby přeměřit na stavbě dle skutečné stavební připravenosti._x000D_
Dle tabulky ostatních výrobků ozn. OV/21_x000D_
4 sestavy (pevné vodorovné madlo délky min. 600 mm, pevné svislé madlo délky min. 500 mm) vč. kotvení </t>
  </si>
  <si>
    <t>"OV/21 – MADLA V SAMOSTATNÉM WC" 1</t>
  </si>
  <si>
    <t>171</t>
  </si>
  <si>
    <t>71240OV22</t>
  </si>
  <si>
    <t>D+M madla pro umyvadlo pro osobu se s níženou schopností pohybu a orientace v provedení dle vyhl. č. 398/2009 Sb, nerez broušená matná</t>
  </si>
  <si>
    <t>-1411068142</t>
  </si>
  <si>
    <t>Poznámka k položce:_x000D_
Dodávka včetně kotevních a spojovacích prvků, všechny rozměry je nutno před zadáním do výroby přeměřit na stavbě dle skutečné stavební připravenosti._x000D_
Dle tabulky ostatních výrobků ozn. OV/22_x000D_
4 ks (pevné svislé madlo délky min. 500 mm) vč. kotvení</t>
  </si>
  <si>
    <t>"OV/22 – MADLA U UMYVADLA" 1</t>
  </si>
  <si>
    <t>172</t>
  </si>
  <si>
    <t>998725201</t>
  </si>
  <si>
    <t>Přesun hmot procentní pro zařizovací předměty v objektech v do 6 m</t>
  </si>
  <si>
    <t>1509687667</t>
  </si>
  <si>
    <t>https://podminky.urs.cz/item/CS_URS_2023_02/998725201</t>
  </si>
  <si>
    <t>751</t>
  </si>
  <si>
    <t>173</t>
  </si>
  <si>
    <t>751398041</t>
  </si>
  <si>
    <t>Montáž protidešťové žaluzie nebo žaluziové klapky na kruhové potrubí D do 300 mm</t>
  </si>
  <si>
    <t>-878973122</t>
  </si>
  <si>
    <t>https://podminky.urs.cz/item/CS_URS_2023_02/751398041</t>
  </si>
  <si>
    <t>174</t>
  </si>
  <si>
    <t>42972901.R</t>
  </si>
  <si>
    <t>větrací protidešťová pozinkovaná žaluzie se síťkou proti hmyzu a vnějším rámečkem pro osazení na fasádu, mřížka čtvercová 200/200 mm, potrubí průměr 160mm, vč. povrchové úpravy práškovou barvou</t>
  </si>
  <si>
    <t>1639608670</t>
  </si>
  <si>
    <t>Poznámka k položce:_x000D_
Dodávka včetně kotevních a spojovacích prvků, všechny rozměry je nutno před zadáním do výroby přeměřit na stavbě dle skutečné stavební připravenosti._x000D_
Dle tabulky ostatních výrobků oz. OV/15</t>
  </si>
  <si>
    <t>"OV/15.1 - světlost potrubí D=160 mm" 2</t>
  </si>
  <si>
    <t>175</t>
  </si>
  <si>
    <t>751398051</t>
  </si>
  <si>
    <t>Montáž protidešťové žaluzie nebo žaluziové klapky na čtyřhranné potrubí do 0,150 m2</t>
  </si>
  <si>
    <t>-1747174547</t>
  </si>
  <si>
    <t>https://podminky.urs.cz/item/CS_URS_2023_02/751398051</t>
  </si>
  <si>
    <t>176</t>
  </si>
  <si>
    <t>42972916.R</t>
  </si>
  <si>
    <t>větrací protidešťová pozinkovaná žaluzie se síťkou proti hmyzu a vnějším rámečkem pro osazení na fasádu, mřížka obdélníková 300/200 mm, potrubí 300/200mm, vč. povrchové úpravy práškovou barvou</t>
  </si>
  <si>
    <t>-776724327</t>
  </si>
  <si>
    <t>"OV/15.2 - světlost potrubí 300/200 mm" 1</t>
  </si>
  <si>
    <t>177</t>
  </si>
  <si>
    <t>998751201</t>
  </si>
  <si>
    <t>Přesun hmot procentní pro vzduchotechniku v objektech výšky do 12 m</t>
  </si>
  <si>
    <t>545337869</t>
  </si>
  <si>
    <t>https://podminky.urs.cz/item/CS_URS_2023_02/998751201</t>
  </si>
  <si>
    <t>762</t>
  </si>
  <si>
    <t>Konstrukce tesařské</t>
  </si>
  <si>
    <t>178</t>
  </si>
  <si>
    <t>762081150</t>
  </si>
  <si>
    <t>Hoblování hraněného řeziva ve staveništní dílně</t>
  </si>
  <si>
    <t>-181819151</t>
  </si>
  <si>
    <t>https://podminky.urs.cz/item/CS_URS_2023_02/762081150</t>
  </si>
  <si>
    <t>"100x180"</t>
  </si>
  <si>
    <t>0,1*0,18*9,7*14,5</t>
  </si>
  <si>
    <t>0,1*0,18*0,45*29</t>
  </si>
  <si>
    <t>0,1*0,18*0,87*29</t>
  </si>
  <si>
    <t>0,1*0,18*1,27*15</t>
  </si>
  <si>
    <t>0,1*0,18*1,47*29</t>
  </si>
  <si>
    <t>0,1*0,18*1,88*29</t>
  </si>
  <si>
    <t>0,1*0,18*5,02*29</t>
  </si>
  <si>
    <t>0,1*0,18*0,9*2</t>
  </si>
  <si>
    <t>7,964*1,15 'Přepočtené koeficientem množství</t>
  </si>
  <si>
    <t>179</t>
  </si>
  <si>
    <t>762083111</t>
  </si>
  <si>
    <t>Impregnace řeziva proti dřevokaznému hmyzu a houbám máčením třída ohrožení 1 a 2</t>
  </si>
  <si>
    <t>1490506561</t>
  </si>
  <si>
    <t>https://podminky.urs.cz/item/CS_URS_2023_02/762083111</t>
  </si>
  <si>
    <t>"přídavný trámek impreg. 100/100mm"</t>
  </si>
  <si>
    <t>"objekt A" (5,02*3*1+5,02*1*2)*0,1*0,1+(5,02*14*1+5,02*15*1)*0,1*0,1</t>
  </si>
  <si>
    <t>"krátký kotevní trámek impreg. 160/100mm"</t>
  </si>
  <si>
    <t>"objekt A" (0,7*17*2)*0,16*0,1</t>
  </si>
  <si>
    <t>10,052*1,15 'Přepočtené koeficientem množství</t>
  </si>
  <si>
    <t>180</t>
  </si>
  <si>
    <t>762085111</t>
  </si>
  <si>
    <t>Montáž svorníků nebo šroubů dl do 150 mm</t>
  </si>
  <si>
    <t>-798220811</t>
  </si>
  <si>
    <t>https://podminky.urs.cz/item/CS_URS_2023_02/762085111</t>
  </si>
  <si>
    <t>"PL.01" 2*14*14</t>
  </si>
  <si>
    <t>"PL.02" 2*14*4</t>
  </si>
  <si>
    <t>"PL.03" 2*14*12</t>
  </si>
  <si>
    <t>"PL.04" 2*14*4</t>
  </si>
  <si>
    <t>"PL.05" 2*14*23</t>
  </si>
  <si>
    <t>"PL.06" 1*14*28</t>
  </si>
  <si>
    <t>"PL.07" 1*14*8</t>
  </si>
  <si>
    <t>181</t>
  </si>
  <si>
    <t>1000110743</t>
  </si>
  <si>
    <t>Závitová tyč DIN975 M12x1000mm NEREZ A2</t>
  </si>
  <si>
    <t>1780374524</t>
  </si>
  <si>
    <t>2166*0,14 'Přepočtené koeficientem množství</t>
  </si>
  <si>
    <t>182</t>
  </si>
  <si>
    <t>1000110744</t>
  </si>
  <si>
    <t>Závitová tyč DIN975 M16x1000mm NEREZ A2</t>
  </si>
  <si>
    <t>-1704850150</t>
  </si>
  <si>
    <t>15*0,14 'Přepočtené koeficientem množství</t>
  </si>
  <si>
    <t>183</t>
  </si>
  <si>
    <t>31111013</t>
  </si>
  <si>
    <t>matice nerezová šestihranná M12</t>
  </si>
  <si>
    <t>100 kus</t>
  </si>
  <si>
    <t>289465563</t>
  </si>
  <si>
    <t>2166*0,04 'Přepočtené koeficientem množství</t>
  </si>
  <si>
    <t>184</t>
  </si>
  <si>
    <t>31111020</t>
  </si>
  <si>
    <t>matice nerezová šestihranná M16</t>
  </si>
  <si>
    <t>-246225115</t>
  </si>
  <si>
    <t>15*0,04 'Přepočtené koeficientem množství</t>
  </si>
  <si>
    <t>185</t>
  </si>
  <si>
    <t>31121022</t>
  </si>
  <si>
    <t>podložka nerezová 13 DIN 9021</t>
  </si>
  <si>
    <t>89442802</t>
  </si>
  <si>
    <t>2166*0,02 'Přepočtené koeficientem množství</t>
  </si>
  <si>
    <t>186</t>
  </si>
  <si>
    <t>31121026</t>
  </si>
  <si>
    <t>podložka nerezová 17 DIN 9021</t>
  </si>
  <si>
    <t>2053417704</t>
  </si>
  <si>
    <t>15*0,02 'Přepočtené koeficientem množství</t>
  </si>
  <si>
    <t>187</t>
  </si>
  <si>
    <t>762085124</t>
  </si>
  <si>
    <t>Montáž styčníkových desek půdorysné plochy přes 300 cm2</t>
  </si>
  <si>
    <t>216000401</t>
  </si>
  <si>
    <t>https://podminky.urs.cz/item/CS_URS_2023_02/762085124</t>
  </si>
  <si>
    <t>188</t>
  </si>
  <si>
    <t>54825422.R</t>
  </si>
  <si>
    <t>Styčníkový plech PL.01</t>
  </si>
  <si>
    <t>-1237170444</t>
  </si>
  <si>
    <t>Poznámka k položce:_x000D_
střešní vazník - výkres tvaru</t>
  </si>
  <si>
    <t>2*14</t>
  </si>
  <si>
    <t>189</t>
  </si>
  <si>
    <t>54825423.R</t>
  </si>
  <si>
    <t>Styčníkový plech PL.02</t>
  </si>
  <si>
    <t>1633035304</t>
  </si>
  <si>
    <t>190</t>
  </si>
  <si>
    <t>54825424.R</t>
  </si>
  <si>
    <t>Styčníkový plech PL.03</t>
  </si>
  <si>
    <t>-499397920</t>
  </si>
  <si>
    <t>191</t>
  </si>
  <si>
    <t>54825425.R</t>
  </si>
  <si>
    <t>Styčníkový plech PL.04</t>
  </si>
  <si>
    <t>-202605845</t>
  </si>
  <si>
    <t>192</t>
  </si>
  <si>
    <t>54825426.R</t>
  </si>
  <si>
    <t>Styčníkový plech PL.05</t>
  </si>
  <si>
    <t>1248419372</t>
  </si>
  <si>
    <t>193</t>
  </si>
  <si>
    <t>54825427.R</t>
  </si>
  <si>
    <t>Styčníkový plech PL.06</t>
  </si>
  <si>
    <t>-588472581</t>
  </si>
  <si>
    <t>1*14</t>
  </si>
  <si>
    <t>194</t>
  </si>
  <si>
    <t>54825428.R</t>
  </si>
  <si>
    <t>Styčníkový plech PL.07</t>
  </si>
  <si>
    <t>629375636</t>
  </si>
  <si>
    <t>195</t>
  </si>
  <si>
    <t>762332600.R</t>
  </si>
  <si>
    <t>Příplatek k montáži vázaných konstrukcí krovů z lepených hranolů s použitím ocelových spojek za provedení zářezů pro styčníkové plechy</t>
  </si>
  <si>
    <t>-1076543621</t>
  </si>
  <si>
    <t>9,7*14,5</t>
  </si>
  <si>
    <t>0,45*29</t>
  </si>
  <si>
    <t>0,87*29</t>
  </si>
  <si>
    <t>1,27*15</t>
  </si>
  <si>
    <t>1,47*29</t>
  </si>
  <si>
    <t>1,88*29</t>
  </si>
  <si>
    <t>5,02*29</t>
  </si>
  <si>
    <t>0,9*2</t>
  </si>
  <si>
    <t>196</t>
  </si>
  <si>
    <t>762332642</t>
  </si>
  <si>
    <t>Montáž vázaných kcí krovů pravidelných z lepených hranolů pl přes 120 do 224 cm2 s ocelovými spojkami</t>
  </si>
  <si>
    <t>1541462601</t>
  </si>
  <si>
    <t>https://podminky.urs.cz/item/CS_URS_2023_02/762332642</t>
  </si>
  <si>
    <t>197</t>
  </si>
  <si>
    <t>61223210</t>
  </si>
  <si>
    <t>hranol konstrukční BSH vrstvený lepený pohledový</t>
  </si>
  <si>
    <t>1392391204</t>
  </si>
  <si>
    <t>198</t>
  </si>
  <si>
    <t>762341260</t>
  </si>
  <si>
    <t>Montáž bednění střech rovných a šikmých sklonu do 60° z palubek</t>
  </si>
  <si>
    <t>-1421720774</t>
  </si>
  <si>
    <t>https://podminky.urs.cz/item/CS_URS_2023_02/762341260</t>
  </si>
  <si>
    <t>199</t>
  </si>
  <si>
    <t>61191162</t>
  </si>
  <si>
    <t>palubky obkladové sibiřský modřín prkno hoblované 24x145mm jakost A/B</t>
  </si>
  <si>
    <t>-904121688</t>
  </si>
  <si>
    <t>"záklop - palubky (P+D), tl. 24mm"</t>
  </si>
  <si>
    <t>154,508*1,15 'Přepočtené koeficientem množství</t>
  </si>
  <si>
    <t>200</t>
  </si>
  <si>
    <t>762341650</t>
  </si>
  <si>
    <t>Montáž bednění štítových okapových říms z hoblovaných prken</t>
  </si>
  <si>
    <t>-1582780394</t>
  </si>
  <si>
    <t>https://podminky.urs.cz/item/CS_URS_2023_02/762341650</t>
  </si>
  <si>
    <t>201</t>
  </si>
  <si>
    <t>60621149</t>
  </si>
  <si>
    <t>překližka vodovzdorná hladká/hladká bříza tl 21mm</t>
  </si>
  <si>
    <t>-342380525</t>
  </si>
  <si>
    <t>"atika - viz. detail D-A"</t>
  </si>
  <si>
    <t>"překližka tl 21mm"</t>
  </si>
  <si>
    <t>"objekt A" 0,63*(14,15+15,16)</t>
  </si>
  <si>
    <t>202</t>
  </si>
  <si>
    <t>60621148</t>
  </si>
  <si>
    <t>překližka vodovzdorná hladká/hladká bříza tl 18mm</t>
  </si>
  <si>
    <t>1013167045</t>
  </si>
  <si>
    <t>"překližka tl 18mm"</t>
  </si>
  <si>
    <t>"objekt A" 0,5*(14,15+15,16)</t>
  </si>
  <si>
    <t>203</t>
  </si>
  <si>
    <t>60621147</t>
  </si>
  <si>
    <t>překližka vodovzdorná hladká/hladká bříza tl 15mm</t>
  </si>
  <si>
    <t>-555883644</t>
  </si>
  <si>
    <t>"překližka tl 2x15mm, lepená"</t>
  </si>
  <si>
    <t>"objekt A" (10,65+5,32+5,25*1,02)*0,52*2</t>
  </si>
  <si>
    <t>204</t>
  </si>
  <si>
    <t>762395000</t>
  </si>
  <si>
    <t>Spojovací prostředky krovů, bednění, laťování, nadstřešních konstrukcí</t>
  </si>
  <si>
    <t>2092529694</t>
  </si>
  <si>
    <t>https://podminky.urs.cz/item/CS_URS_2023_02/762395000</t>
  </si>
  <si>
    <t>"objekt A" (5,18*15,16+5,18*14,18+(2,43*1,04))*0,024</t>
  </si>
  <si>
    <t>"objekt A" (0,63*(14,15+15,16))*0,021</t>
  </si>
  <si>
    <t>"objekt A" (0,5*(14,15+15,16))*0,018</t>
  </si>
  <si>
    <t>"objekt A" ((10,65+5,32+5,25*1,02)*0,52*2)*0,015</t>
  </si>
  <si>
    <t>12,657*1,15 'Přepočtené koeficientem množství</t>
  </si>
  <si>
    <t>205</t>
  </si>
  <si>
    <t>762822110</t>
  </si>
  <si>
    <t>Montáž stropního trámu z hraněného řeziva průřezové pl do 144 cm2 s výměnami</t>
  </si>
  <si>
    <t>1400665585</t>
  </si>
  <si>
    <t>https://podminky.urs.cz/item/CS_URS_2023_02/762822110</t>
  </si>
  <si>
    <t>"objekt A" (5,02*3*1+5,02*1*2)+(5,02*14*1+5,02*15*1)</t>
  </si>
  <si>
    <t>"objekt B" (5,02*3*1+5,02*1*2)+(5,02*14*1+5,02*15*1)</t>
  </si>
  <si>
    <t>"objekt C" (5,02*3*1+5,02*1*2)+(5,02*14*1+5,02*15*1)</t>
  </si>
  <si>
    <t>"objekt D" (5,02*3*1+5,02*1*2)+(5,02*15*1+5,02*16*1)</t>
  </si>
  <si>
    <t>206</t>
  </si>
  <si>
    <t>60512125</t>
  </si>
  <si>
    <t>hranol stavební řezivo průřezu do 120cm2 do dl 6m</t>
  </si>
  <si>
    <t>1574129594</t>
  </si>
  <si>
    <t>207</t>
  </si>
  <si>
    <t>762822120</t>
  </si>
  <si>
    <t>Montáž stropního trámu z hraněného řeziva průřezové pl přes 144 do 288 cm2 s výměnami</t>
  </si>
  <si>
    <t>1652472809</t>
  </si>
  <si>
    <t>https://podminky.urs.cz/item/CS_URS_2023_02/762822120</t>
  </si>
  <si>
    <t>"objekt A" (0,7*17*2)</t>
  </si>
  <si>
    <t>"objekt B" (0,7*17*2)</t>
  </si>
  <si>
    <t>"objekt C" (0,7*17*2)</t>
  </si>
  <si>
    <t>"objekt D" (0,7*18*2)</t>
  </si>
  <si>
    <t>208</t>
  </si>
  <si>
    <t>60512135</t>
  </si>
  <si>
    <t>hranol stavební řezivo průřezu do 288cm2 do dl 6m</t>
  </si>
  <si>
    <t>-877989070</t>
  </si>
  <si>
    <t>209</t>
  </si>
  <si>
    <t>762895000</t>
  </si>
  <si>
    <t>Spojovací prostředky pro montáž záklopu, stropnice a podbíjení</t>
  </si>
  <si>
    <t>-510531215</t>
  </si>
  <si>
    <t>https://podminky.urs.cz/item/CS_URS_2023_02/762895000</t>
  </si>
  <si>
    <t>210</t>
  </si>
  <si>
    <t>762951002</t>
  </si>
  <si>
    <t>Montáž podkladního roštu terasy z dřevěných profilů osové vzdálenosti podpěr přes 300 do 420 mm</t>
  </si>
  <si>
    <t>902360434</t>
  </si>
  <si>
    <t>https://podminky.urs.cz/item/CS_URS_2023_02/762951002</t>
  </si>
  <si>
    <t>"nášlapná vrstva - dřevěná prkna pro terasy, sibiřský modřín"</t>
  </si>
  <si>
    <t>"P06" 8,2+14,4</t>
  </si>
  <si>
    <t>211</t>
  </si>
  <si>
    <t>61198140.R</t>
  </si>
  <si>
    <t>hranol terasový dřevěný exotická dřevina 70x70mm</t>
  </si>
  <si>
    <t>148191488</t>
  </si>
  <si>
    <t>"P06" (8,2+14,4)/0,44*1,1</t>
  </si>
  <si>
    <t>212</t>
  </si>
  <si>
    <t>762951104.R</t>
  </si>
  <si>
    <t>Příplatek k montáži podkladního roštu terasy za výškové vyrovnání roštu pomocí stavitelných terčů kotvených do zemních vrutů</t>
  </si>
  <si>
    <t>-1489699377</t>
  </si>
  <si>
    <t>"á 0,5 m podkladního roštu" ((8,2+14,4)/0,44)/0,5</t>
  </si>
  <si>
    <t>213</t>
  </si>
  <si>
    <t>762952004</t>
  </si>
  <si>
    <t>Montáž teras z prken přes 135 mm z dřevin měkkých šroubovaných broušených bez povrchové úpravy</t>
  </si>
  <si>
    <t>-1511412734</t>
  </si>
  <si>
    <t>https://podminky.urs.cz/item/CS_URS_2023_02/762952004</t>
  </si>
  <si>
    <t>214</t>
  </si>
  <si>
    <t>61198121</t>
  </si>
  <si>
    <t>profil terasový dřevěný sibiřský modřín š 145mm tl 19mm</t>
  </si>
  <si>
    <t>282606266</t>
  </si>
  <si>
    <t>215</t>
  </si>
  <si>
    <t>762952111</t>
  </si>
  <si>
    <t>Montáž ukončovací lišty terasy šroubováním</t>
  </si>
  <si>
    <t>-1870272303</t>
  </si>
  <si>
    <t>https://podminky.urs.cz/item/CS_URS_2023_02/762952111</t>
  </si>
  <si>
    <t>216</t>
  </si>
  <si>
    <t>60791137.R</t>
  </si>
  <si>
    <t>profil dokončovací krycí dřevěný, sibiřský modřín</t>
  </si>
  <si>
    <t>1825943904</t>
  </si>
  <si>
    <t>"objekt A" 7,4+11,5</t>
  </si>
  <si>
    <t>18,9*1,08 'Přepočtené koeficientem množství</t>
  </si>
  <si>
    <t>217</t>
  </si>
  <si>
    <t>762953002</t>
  </si>
  <si>
    <t>Nátěr dřevěných teras olejový dvojnásobný s očištěním</t>
  </si>
  <si>
    <t>-1275762017</t>
  </si>
  <si>
    <t>https://podminky.urs.cz/item/CS_URS_2023_02/762953002</t>
  </si>
  <si>
    <t>218</t>
  </si>
  <si>
    <t>998762201</t>
  </si>
  <si>
    <t>Přesun hmot procentní pro kce tesařské v objektech v do 6 m</t>
  </si>
  <si>
    <t>1212484840</t>
  </si>
  <si>
    <t>https://podminky.urs.cz/item/CS_URS_2023_02/998762201</t>
  </si>
  <si>
    <t>763</t>
  </si>
  <si>
    <t>Konstrukce suché výstavby</t>
  </si>
  <si>
    <t>219</t>
  </si>
  <si>
    <t>763121420.R</t>
  </si>
  <si>
    <t>Stěna předsazená ze sádrokartonových desek s nosnou konstrukcí z ocelových profilů CW, UW jednoduše opláštěná deskou protipožární DF tl. 12,5 mm bez izolace, profil 50</t>
  </si>
  <si>
    <t>1747314194</t>
  </si>
  <si>
    <t>"SDK předstěna 1x protipožární SDK tl. 12,5mm, bez izolace"</t>
  </si>
  <si>
    <t>"S05"</t>
  </si>
  <si>
    <t>"objekt A" (4+1,5+8,13+1,55+2,4+2,1+1,5+4)*0,5</t>
  </si>
  <si>
    <t>220</t>
  </si>
  <si>
    <t>763121460.R</t>
  </si>
  <si>
    <t>Stěna předsazená ze sádrokartonových desek s nosnou konstrukcí z ocelových profilů CW, UW dvojitě opláštěná deskami protipožárními impregnovanými DFH2 tl. 2 x 12,5 mm s izolací, EI 45, stěna tl. 200 mm, profil 100</t>
  </si>
  <si>
    <t>125352113</t>
  </si>
  <si>
    <t>"SDK předstěna 1x SDK tl. 12,5mm a 1x SDK do vlhka tl 12,5mm"</t>
  </si>
  <si>
    <t>"objekt A" 1,15*2,7+1,15*0,61</t>
  </si>
  <si>
    <t>221</t>
  </si>
  <si>
    <t>763121714</t>
  </si>
  <si>
    <t>SDK stěna předsazená základní penetrační nátěr</t>
  </si>
  <si>
    <t>1819464526</t>
  </si>
  <si>
    <t>https://podminky.urs.cz/item/CS_URS_2023_02/763121714</t>
  </si>
  <si>
    <t>222</t>
  </si>
  <si>
    <t>763131411</t>
  </si>
  <si>
    <t>SDK podhled desky 1xA 12,5 bez izolace dvouvrstvá spodní kce profil CD+UD</t>
  </si>
  <si>
    <t>-612245212</t>
  </si>
  <si>
    <t>https://podminky.urs.cz/item/CS_URS_2023_02/763131411</t>
  </si>
  <si>
    <t>"N02"</t>
  </si>
  <si>
    <t>"objekt A" (1,05+0,98)+12,4+12,2+12,4+27,7+4,7+14,2</t>
  </si>
  <si>
    <t>223</t>
  </si>
  <si>
    <t>763131431</t>
  </si>
  <si>
    <t>SDK podhled deska 1xDF 12,5 bez izolace dvouvrstvá spodní kce profil CD+UD REI do 90</t>
  </si>
  <si>
    <t>-26916563</t>
  </si>
  <si>
    <t>https://podminky.urs.cz/item/CS_URS_2023_02/763131431</t>
  </si>
  <si>
    <t>"N01"</t>
  </si>
  <si>
    <t>"objekt A" 37,04*1,04-(4,56*0,1*8)</t>
  </si>
  <si>
    <t>"N05"</t>
  </si>
  <si>
    <t>"objekt A" (5,65*9,63)+0,6*2,85+4,19*0,2+2,45+2,45*4,87+1,8*4,19+1,55*4,87+3,5*4,82</t>
  </si>
  <si>
    <t>-(2,8+2,5+0,46+0,49)</t>
  </si>
  <si>
    <t>224</t>
  </si>
  <si>
    <t>763131441</t>
  </si>
  <si>
    <t>SDK podhled desky 2xDF 12,5 bez izolace dvouvrstvá spodní kce profil CD+UD REI 120</t>
  </si>
  <si>
    <t>399636774</t>
  </si>
  <si>
    <t>https://podminky.urs.cz/item/CS_URS_2023_02/763131441</t>
  </si>
  <si>
    <t>"N04"</t>
  </si>
  <si>
    <t>"objekt A" 2,2</t>
  </si>
  <si>
    <t>225</t>
  </si>
  <si>
    <t>763131451</t>
  </si>
  <si>
    <t>SDK podhled deska 1xH2 12,5 bez izolace dvouvrstvá spodní kce profil CD+UD</t>
  </si>
  <si>
    <t>737103788</t>
  </si>
  <si>
    <t>https://podminky.urs.cz/item/CS_URS_2023_02/763131451</t>
  </si>
  <si>
    <t>"N03"</t>
  </si>
  <si>
    <t>"objekt A" 5,5+1,6</t>
  </si>
  <si>
    <t>226</t>
  </si>
  <si>
    <t>763131711</t>
  </si>
  <si>
    <t>SDK podhled dilatace</t>
  </si>
  <si>
    <t>-1434233222</t>
  </si>
  <si>
    <t>https://podminky.urs.cz/item/CS_URS_2023_02/763131711</t>
  </si>
  <si>
    <t>"podhled N01" 4,84*8*2+(27,4)</t>
  </si>
  <si>
    <t>"podhled N02" 17,5+9+37,4+14+13,9+14</t>
  </si>
  <si>
    <t>227</t>
  </si>
  <si>
    <t>763131714</t>
  </si>
  <si>
    <t>SDK podhled základní penetrační nátěr</t>
  </si>
  <si>
    <t>258530651</t>
  </si>
  <si>
    <t>https://podminky.urs.cz/item/CS_URS_2023_02/763131714</t>
  </si>
  <si>
    <t>228</t>
  </si>
  <si>
    <t>763170R02.R</t>
  </si>
  <si>
    <t>D+M dvířek revizních do zděné konstrukce velikosti min. 200/200 mm</t>
  </si>
  <si>
    <t>-750478781</t>
  </si>
  <si>
    <t>"R/02 - REVIZNÍ DVÍŘKA MIN. 200/200 MM" 1</t>
  </si>
  <si>
    <t>229</t>
  </si>
  <si>
    <t>763170R03.R</t>
  </si>
  <si>
    <t>D+M dvířek revizních do zděné konstrukce velikosti min. 250/250 mm – do vlhka</t>
  </si>
  <si>
    <t>-455503003</t>
  </si>
  <si>
    <t>"R/03 - REVIZNÍ DVÍŘKA MIN. 250/250 MM – DO VLHKA" 1</t>
  </si>
  <si>
    <t>230</t>
  </si>
  <si>
    <t>763170R04.R</t>
  </si>
  <si>
    <t>D+M dvířek revizních do zděné konstrukce velikosti min. 150/150 mm – do vlhka</t>
  </si>
  <si>
    <t>1573115936</t>
  </si>
  <si>
    <t>"R/04 - REVIZNÍ DVÍŘKA MIN. 150/150 MM – DO VLHKA" 1</t>
  </si>
  <si>
    <t>231</t>
  </si>
  <si>
    <t>763170R07.R</t>
  </si>
  <si>
    <t>D+M dvířek revizních pro konstrukce ze sádrokartonových desek pro podhledy velikosti min. 1400x950mm - atypické nadrozměrné</t>
  </si>
  <si>
    <t>573798418</t>
  </si>
  <si>
    <t>"R/07 – REVIZNÍ DVÍŘKA MIN. 1400/950 MM DO PODHLEDU – ATYPICKÁ A NADROZMĚRNÁ" 1</t>
  </si>
  <si>
    <t>232</t>
  </si>
  <si>
    <t>998763401</t>
  </si>
  <si>
    <t>Přesun hmot procentní pro sádrokartonové konstrukce v objektech v do 6 m</t>
  </si>
  <si>
    <t>1560349841</t>
  </si>
  <si>
    <t>https://podminky.urs.cz/item/CS_URS_2023_02/998763401</t>
  </si>
  <si>
    <t>764</t>
  </si>
  <si>
    <t>Konstrukce klempířské</t>
  </si>
  <si>
    <t>233</t>
  </si>
  <si>
    <t>764214603.R</t>
  </si>
  <si>
    <t>K/03, Oplechování ukončení (atik) střechy formou závětrné lišty s okapnicí, poplastovaný pozinkovaný plech tl.0,6mm, RŠ=250mm, vč. kotvení a PÚ</t>
  </si>
  <si>
    <t>-890758812</t>
  </si>
  <si>
    <t>Poznámka k položce:_x000D_
provedení viz. detaily_x000D_
dle tabulky klempířských výrobků</t>
  </si>
  <si>
    <t>"K/03 - rš 250" 22</t>
  </si>
  <si>
    <t>234</t>
  </si>
  <si>
    <t>764216600.R</t>
  </si>
  <si>
    <t>K/01, Parapet vnější - půlkruhový z pozink. plechu tl. min. 0,55 mm s povrchovou úpravou komaxit, RAL 9016 rš 500 mm vč. kotvení</t>
  </si>
  <si>
    <t>1604376108</t>
  </si>
  <si>
    <t>Poznámka k položce:_x000D_
jednotková cena vč. utěsnění napojení na konstrukci a otvorovou výplň TPT (barva dle výběru architekta)</t>
  </si>
  <si>
    <t>"K/01 - rš 500" 1,3*1</t>
  </si>
  <si>
    <t>235</t>
  </si>
  <si>
    <t>764311600.R</t>
  </si>
  <si>
    <t>D+M fasády z ocelového pozinkovaného plechu s povrchovou úpravou, tl. plechu 3 mm, vč. kotvení horizontálního a vertikálního profilu do zdiva - komplet specifikace dle PD</t>
  </si>
  <si>
    <t>610800462</t>
  </si>
  <si>
    <t>"F04 - fasáda - plech, vč. kotvení"</t>
  </si>
  <si>
    <t>"objekt A" (2,4+3,4+1+0,8*3+1+0,6)*0,45</t>
  </si>
  <si>
    <t>236</t>
  </si>
  <si>
    <t>764510K04.R</t>
  </si>
  <si>
    <t>K/04, Rohová lišta - vnější rohy, poplast. pozinkovaný plech tl. 0,6mm, RŠ=100mm, vč. kotvení a PÚ</t>
  </si>
  <si>
    <t>2701792</t>
  </si>
  <si>
    <t>"K/04" 22</t>
  </si>
  <si>
    <t>237</t>
  </si>
  <si>
    <t>764510K05.R</t>
  </si>
  <si>
    <t>K/05, Rohová lišta - vnitřní rohy, poplast. pozinkovaný plech tl. 0,6mm, RŠ=100mm, vč. kotvení a PÚ</t>
  </si>
  <si>
    <t>506232052</t>
  </si>
  <si>
    <t>"K/05" 22</t>
  </si>
  <si>
    <t>238</t>
  </si>
  <si>
    <t>764510K06.R</t>
  </si>
  <si>
    <t>K/06, Provedení žlabu formou závětrné lišty s okapnicí pro napojení střešní hydroizolace, poplast. pozinkovaný plech tl. 0,6mm, RŠ=750mm, vč. kotvení a PÚ</t>
  </si>
  <si>
    <t>-1555078521</t>
  </si>
  <si>
    <t>"K/06" 30,75</t>
  </si>
  <si>
    <t>239</t>
  </si>
  <si>
    <t>764510K07.R</t>
  </si>
  <si>
    <t>K/07, Rohová hřebenová lišta - vnější rohy, poplast. pozinkovaný plech tl. 0,6mm, RŠ=100mm, vč. kotvení a PÚ</t>
  </si>
  <si>
    <t>736707861</t>
  </si>
  <si>
    <t>"K/07" 17</t>
  </si>
  <si>
    <t>240</t>
  </si>
  <si>
    <t>764510K08.R</t>
  </si>
  <si>
    <t>K/08, Odvodňovací žlábek pro stažení vody ze štítu, poplast. pozinkovaný plech tl. 0,6mm, RŠ=500mm, vč. kotvení a PÚ</t>
  </si>
  <si>
    <t>-1093595952</t>
  </si>
  <si>
    <t>"K/08" 0,65*8</t>
  </si>
  <si>
    <t>241</t>
  </si>
  <si>
    <t>764510K09.R</t>
  </si>
  <si>
    <t>K/09, Ocelová pozinkovaná mřížka, děrovaný plech tl. min. 1mm, RŠ=550mm, vč. kotvení a PÚ</t>
  </si>
  <si>
    <t>96826092</t>
  </si>
  <si>
    <t>"K/09" 9,5</t>
  </si>
  <si>
    <t>242</t>
  </si>
  <si>
    <t>764510K10.R</t>
  </si>
  <si>
    <t>K/10, Ocelová pozinkovaná mřížka, děrovaný plech tl. min. 1mm, RŠ=400mm, vč. kotvení a PÚ</t>
  </si>
  <si>
    <t>-1292674602</t>
  </si>
  <si>
    <t>"K/10" 5,84</t>
  </si>
  <si>
    <t>243</t>
  </si>
  <si>
    <t>764510K11.R</t>
  </si>
  <si>
    <t>K/11, Okapnice - okap štítů, poplast. pozinkovaný plech tl. 0,6mm, RŠ=200mm, vč. kotvení a PÚ</t>
  </si>
  <si>
    <t>-1658751649</t>
  </si>
  <si>
    <t>"K/11" 0,6*4</t>
  </si>
  <si>
    <t>244</t>
  </si>
  <si>
    <t>764510K12.R</t>
  </si>
  <si>
    <t>K/12, Rohová lišta - vnější rohy, poplast. pozinkovaný plech tl. 0,6mm, RŠ=200mm, vč. kotvení a PÚ</t>
  </si>
  <si>
    <t>-1997453528</t>
  </si>
  <si>
    <t>"K/12" 22</t>
  </si>
  <si>
    <t>245</t>
  </si>
  <si>
    <t>764510K13.R</t>
  </si>
  <si>
    <t>K/13, Oplechování rezerva na řešení detailů apod., poplast. pozinkovaný plech tl. 0,6mm, vč. kotvení a PÚ</t>
  </si>
  <si>
    <t>10072975</t>
  </si>
  <si>
    <t>"K/13" 1,5</t>
  </si>
  <si>
    <t>246</t>
  </si>
  <si>
    <t>998764201</t>
  </si>
  <si>
    <t>Přesun hmot procentní pro konstrukce klempířské v objektech v do 6 m</t>
  </si>
  <si>
    <t>418786342</t>
  </si>
  <si>
    <t>https://podminky.urs.cz/item/CS_URS_2023_02/998764201</t>
  </si>
  <si>
    <t>766</t>
  </si>
  <si>
    <t>Konstrukce truhlářské</t>
  </si>
  <si>
    <t>247</t>
  </si>
  <si>
    <t>76620OV01</t>
  </si>
  <si>
    <t>D+M stahovací schody z rámu z válcovaného profilovaného plechu s PÚ komaxit – půdní stahovací schody s jednoduchým dřevotřískových víkem tl. 16 mm bez povrchové úpravy, kování a spojovací prvky dle výrobce v pozinkovaném provedení</t>
  </si>
  <si>
    <t>1555329321</t>
  </si>
  <si>
    <t>Poznámka k položce:_x000D_
Dodávka včetně kotevních a spojovacích prvků, všechny rozměry je nutno před zadáním do výroby přeměřit na stavbě dle skutečné stavební připravenosti.</t>
  </si>
  <si>
    <t>"OV/01 – STAHOVACÍ SCHODY PRO PŘÍSTUP DO PODSTŘEŠÍ" 1</t>
  </si>
  <si>
    <t>248</t>
  </si>
  <si>
    <t>766416213</t>
  </si>
  <si>
    <t>Montáž obložení stěn pl přes 5 m2 panely z měkkého dřeva přes 1,50 m2</t>
  </si>
  <si>
    <t>1992437437</t>
  </si>
  <si>
    <t>https://podminky.urs.cz/item/CS_URS_2023_02/766416213</t>
  </si>
  <si>
    <t>249</t>
  </si>
  <si>
    <t>60621145</t>
  </si>
  <si>
    <t>překližka vodovzdorná hladká/hladká bříza tl 9mm</t>
  </si>
  <si>
    <t>-1898223099</t>
  </si>
  <si>
    <t>"vodorvná překližka tl 9mm - viz. detail D-A"</t>
  </si>
  <si>
    <t>"objekt A" 0,47*(14,16+15,16)</t>
  </si>
  <si>
    <t>13,78*1,1 'Přepočtené koeficientem množství</t>
  </si>
  <si>
    <t>250</t>
  </si>
  <si>
    <t>766694116</t>
  </si>
  <si>
    <t>Montáž parapetních desek dřevěných nebo plastových š do 30 cm</t>
  </si>
  <si>
    <t>2054966996</t>
  </si>
  <si>
    <t>https://podminky.urs.cz/item/CS_URS_2023_02/766694116</t>
  </si>
  <si>
    <t>251</t>
  </si>
  <si>
    <t>60794102.R</t>
  </si>
  <si>
    <t>T/01 Vnitřní masivní dřevěný parapet s krycím nosem hl. 260 mm, tloušťka parapetu 30 mm, smrk vč. povrchové úpravy a utěsnění spáry k otvorové výplni páskem a silikonovým tmelem</t>
  </si>
  <si>
    <t>-1813287001</t>
  </si>
  <si>
    <t>Poznámka k položce:_x000D_
Dodávka včetně kotevních a spojovacích prvků, všechny rozměry je nutno před zadáním do _x000D_
výroby přeměřit na stavbě dle skutečné stavební připravenosti._x000D_
Další podrobnosti viz detail D-G</t>
  </si>
  <si>
    <t>252</t>
  </si>
  <si>
    <t>766694126</t>
  </si>
  <si>
    <t>Montáž parapetních desek dřevěných nebo plastových š přes 30 cm</t>
  </si>
  <si>
    <t>-368957244</t>
  </si>
  <si>
    <t>https://podminky.urs.cz/item/CS_URS_2023_02/766694126</t>
  </si>
  <si>
    <t>253</t>
  </si>
  <si>
    <t>60794106.R</t>
  </si>
  <si>
    <t>T/01 Vnitřní masivní dřevěný parapet s krycím nosem hl. 450 mm, tloušťka parapetu 30 mm, smrk vč. povrchové úpravy a utěsnění spáry k otvorové výplni páskem a silikonovým tmelem</t>
  </si>
  <si>
    <t>-1810327869</t>
  </si>
  <si>
    <t>254</t>
  </si>
  <si>
    <t>61140080.R</t>
  </si>
  <si>
    <t>T/02 vnější masivní dřevěný parapet s krycím nosem a odkapní drážkou hl. 440 mm, provedení ve formě masivní spárovky v tloušťce 50 mm, sibiřský modřín – sedací parapet vč. povrchové úpravy a utěsnění spáry k otvorové výplni páskem a silikonovým tmelem</t>
  </si>
  <si>
    <t>512858382</t>
  </si>
  <si>
    <t>255</t>
  </si>
  <si>
    <t>998766201</t>
  </si>
  <si>
    <t>Přesun hmot procentní pro kce truhlářské v objektech v do 6 m</t>
  </si>
  <si>
    <t>146144943</t>
  </si>
  <si>
    <t>https://podminky.urs.cz/item/CS_URS_2023_02/998766201</t>
  </si>
  <si>
    <t>767</t>
  </si>
  <si>
    <t>Konstrukce zámečnické</t>
  </si>
  <si>
    <t>256</t>
  </si>
  <si>
    <t>767391112</t>
  </si>
  <si>
    <t>Montáž krytiny z tvarovaných plechů šroubováním</t>
  </si>
  <si>
    <t>1021058599</t>
  </si>
  <si>
    <t>https://podminky.urs.cz/item/CS_URS_2023_02/767391112</t>
  </si>
  <si>
    <t>Poznámka k položce:_x000D_
jednotková cena vč. kotvení dle TL a TP výrobce</t>
  </si>
  <si>
    <t>257</t>
  </si>
  <si>
    <t>13835000.R</t>
  </si>
  <si>
    <t>ocelový pozink. plech vlnitý s povrchovou úpravou dle výrobce, výška vlny cca 40 mm</t>
  </si>
  <si>
    <t>-309828876</t>
  </si>
  <si>
    <t>"objekt A" 5,1*15,06</t>
  </si>
  <si>
    <t>"R03 - střecha"</t>
  </si>
  <si>
    <t>"objekt A" 5,1*(2,3+2,3)+1,03*2,17</t>
  </si>
  <si>
    <t>102,501*1,15 'Přepočtené koeficientem množství</t>
  </si>
  <si>
    <t>258</t>
  </si>
  <si>
    <t>76780OV03</t>
  </si>
  <si>
    <t>Montáž systémových kotevních bodů na střeše s hydroizolačním límcem a certifikací Broof,t3</t>
  </si>
  <si>
    <t>-1202042143</t>
  </si>
  <si>
    <t>Poznámka k položce:_x000D_
Dodávka včetně kotevních a spojovacích prvků, všechny rozměry je nutno před zadáním do výroby přeměřit na stavbě dle skutečné stavební připravenosti._x000D_
Nutno zpracovat dílenskou dokumentaci se statickým výpočtem a s kladečským plánem.</t>
  </si>
  <si>
    <t>"OV/03 – SYSTÉMOVÉ KOTEVNÍ BODY S HYDROIZOLAČNÍM LÍMCEM A CERTIFIKACÍ Broof,t3"</t>
  </si>
  <si>
    <t>"objekt A" 110</t>
  </si>
  <si>
    <t>259</t>
  </si>
  <si>
    <t>70921301.R</t>
  </si>
  <si>
    <t>kotvicí bod pro stabilizaci příslušenství a zařízení na střeše, materiál nerez ocel, stabilizace k základně pro TI, rozměr 140x82,5mm</t>
  </si>
  <si>
    <t>51260419</t>
  </si>
  <si>
    <t>260</t>
  </si>
  <si>
    <t>70921302.R</t>
  </si>
  <si>
    <t>základna pro kotevní bod, roznášecí prvek, materiál nerez ocel, rozměr 90x495x25mm</t>
  </si>
  <si>
    <t>521341361</t>
  </si>
  <si>
    <t>261</t>
  </si>
  <si>
    <t>70921303.R</t>
  </si>
  <si>
    <t>nástavba pro kotevní bod tvaru C pro uchycení FV panelů, materiál nerez, tl. 2 mm, otvro průměru 10 mm, s možností rektifikace, rozměr 50x60x100 mm</t>
  </si>
  <si>
    <t>-2143445943</t>
  </si>
  <si>
    <t>262</t>
  </si>
  <si>
    <t>76780R02</t>
  </si>
  <si>
    <t>Hliníkový profil střešních latí cca 40x40x2,5 mm dle výrobce systému, dodávka a montáž vč. kotvení</t>
  </si>
  <si>
    <t>1564023119</t>
  </si>
  <si>
    <t>"kontralate, R02 - FVE, R01+R03" 15*2*5*2</t>
  </si>
  <si>
    <t>"latě, R01+R03"</t>
  </si>
  <si>
    <t>"R01 - latě"</t>
  </si>
  <si>
    <t>"objekt A" (5,1*15,06)/0,35</t>
  </si>
  <si>
    <t>"R03 - latě"</t>
  </si>
  <si>
    <t>"objekt A" (5,1*(2,3+2,3)+1,03*2,17)/0,35</t>
  </si>
  <si>
    <t>263</t>
  </si>
  <si>
    <t>76788OV02</t>
  </si>
  <si>
    <t>Montáž bodů záchytného systému do dřevěného bednění, kotevní body napojit parotěsně a hydroizolační na příslušné vrstvy, kotvení pomocí vrutů</t>
  </si>
  <si>
    <t>-427290011</t>
  </si>
  <si>
    <t xml:space="preserve">Poznámka k položce:_x000D_
Další příslušenství (štítek, zkouška, montáž, kotvy apod.) dle potřeby _x000D_
Montážní lana, postroje apod. jsou věcí a zodpovědností osoby provádějící údržbu, tj. _x000D_
stavebníka/provozovatele, tj. nejsou součástí dodávky stavby._x000D_
Dodávka včetně kotevních a spojovacích prvků, všechny rozměry je nutno před zadáním do _x000D_
výroby přeměřit na stavbě dle skutečné stavební připravenosti. _x000D_
Nutno zpracovat dílenskou dokumentaci se statickým výpočtem a s kladečským plánem. </t>
  </si>
  <si>
    <t>264</t>
  </si>
  <si>
    <t>70921380.R</t>
  </si>
  <si>
    <t>kotvicí bod pro ocelové konstrukce do předvrtaného otvoru v nosníku pomocí závitové tyče dl 600mm - TSL</t>
  </si>
  <si>
    <t>-1769143294</t>
  </si>
  <si>
    <t>"OV/02 – PEVNÉ/KOTEVNÍ BODY PRO ZAJIŠTĚNÍ BEZPEČNOSTI PRO ÚDRŽBU STŘECHY"</t>
  </si>
  <si>
    <t>"objekt A" 7</t>
  </si>
  <si>
    <t>265</t>
  </si>
  <si>
    <t>767990Z11.R</t>
  </si>
  <si>
    <t>Z/1.1, Atypické provedení žlabu, resp. jeho kotevní systém, vše v provedení pozinkovaných ocelových prvků, vč. vzájemného prokotvení (provaření) a zakotvení celého systému do přídavných dřevěných trámků, a vč. povrchové úpravy - dodávka a montáž</t>
  </si>
  <si>
    <t>1449594545</t>
  </si>
  <si>
    <t>Poznámka k položce:_x000D_
Dodávka včetně kotevních a spojovacích prvků, všechny rozměry je nutno před zadáním do výroby přeměřit na stavbě dle skutečné stavební připravenosti. Veškeré komponenty vyvzorkovat a nechat schválit stavebníkem/TDI/projektantem. Zpracovat a předložit kompletní dílenskou dokumentaci pro schválení stavebníkem/TDI/projektantem._x000D_
dle tabulky zámečnických výrobků ozn. Z/1.1</t>
  </si>
  <si>
    <t>266</t>
  </si>
  <si>
    <t>767990Z12.R</t>
  </si>
  <si>
    <t>Z/1.2, Atypická markýza nad vstupem do objektu, celk. délka 1500 mm, svařena z plechů P12 s výztuhou a kotevním prvkem - tepelně izolační spona beton/ocel s PTM, vč. kotvení a povrchové úpravy - dodávka a montáž</t>
  </si>
  <si>
    <t>1946795261</t>
  </si>
  <si>
    <t>Poznámka k položce:_x000D_
Dodávka včetně kotevních a spojovacích prvků, všechny rozměry je nutno před zadáním do výroby přeměřit na stavbě dle skutečné stavební připravenosti. Veškeré komponenty vyvzorkovat a nechat schválit stavebníkem/TDI/projektantem. _x000D_
Zpracovat a předložit kompletní dílenskou dokumentaci pro schválení stavebníkem/TDI/projektantem._x000D_
dle tabulky zámečnických výrobků ozn. Z/1.2</t>
  </si>
  <si>
    <t>267</t>
  </si>
  <si>
    <t>767990Z13.R</t>
  </si>
  <si>
    <t>Z/1.3, Atypická markýza nad vstupem na terasu obývacího pokoje, celk. délka 3400 mm, svařena z plechů P12 s výztuhou a kotevním prvkem - tepelně izolační spona beton/ocel s PTM, vč. kotvení a povrchové úpravy - dodávka a montáž</t>
  </si>
  <si>
    <t>-2000164960</t>
  </si>
  <si>
    <t>Poznámka k položce:_x000D_
Dodávka včetně kotevních a spojovacích prvků, všechny rozměry je nutno před zadáním do výroby přeměřit na stavbě dle skutečné stavební připravenosti. Veškeré komponenty vyvzorkovat a nechat schválit stavebníkem/TDI/projektantem. Zpracovat a předložit kompletní dílenskou dokumentaci pro schválení stavebníkem/TDI/projektantem._x000D_
dle tabulky zámečnických výrobků ozn. Z/1.3</t>
  </si>
  <si>
    <t>268</t>
  </si>
  <si>
    <t>767995111</t>
  </si>
  <si>
    <t>Montáž atypických zámečnických konstrukcí hm do 5 kg</t>
  </si>
  <si>
    <t>-2037166016</t>
  </si>
  <si>
    <t>https://podminky.urs.cz/item/CS_URS_2023_02/767995111</t>
  </si>
  <si>
    <t>0,006*1000 'Přepočtené koeficientem množství</t>
  </si>
  <si>
    <t>269</t>
  </si>
  <si>
    <t>13611220</t>
  </si>
  <si>
    <t>plech ocelový hladký jakost S235JR tl 6mm tabule</t>
  </si>
  <si>
    <t>454911783</t>
  </si>
  <si>
    <t>"PK03" (0,25*0,006+0,15*0,006)*0,115*7,880*1</t>
  </si>
  <si>
    <t>"PK04" (0,25*0,006+0,15*0,006)*0,115*7,880*0</t>
  </si>
  <si>
    <t>"PK05" (0,25*0,006+0,15*0,006)*0,115*7,880*1</t>
  </si>
  <si>
    <t>"PK06" (0,25*0,006+0,15*0,006)*0,115*7,880*1</t>
  </si>
  <si>
    <t>"PK08" (0,25*0,006+0,15*0,006)*0,115*7,880*0</t>
  </si>
  <si>
    <t>0,006*1,25 'Přepočtené koeficientem množství</t>
  </si>
  <si>
    <t>270</t>
  </si>
  <si>
    <t>998767201</t>
  </si>
  <si>
    <t>Přesun hmot procentní pro zámečnické konstrukce v objektech v do 6 m</t>
  </si>
  <si>
    <t>-2008406262</t>
  </si>
  <si>
    <t>https://podminky.urs.cz/item/CS_URS_2023_02/998767201</t>
  </si>
  <si>
    <t>768</t>
  </si>
  <si>
    <t>Vnitřní výplně</t>
  </si>
  <si>
    <t>271</t>
  </si>
  <si>
    <t>D01</t>
  </si>
  <si>
    <t>D01, Interiérové atypické plné dveře rozměru 900x2100mm, Rw 27dB, vč. obložkové zárubně, kování, přechodové lišty a doplňků dle tabulky vnitřních výplní ozn. D01/L, D01/P</t>
  </si>
  <si>
    <t>-1610766465</t>
  </si>
  <si>
    <t>272</t>
  </si>
  <si>
    <t>D02</t>
  </si>
  <si>
    <t>D02, Interiérové atypické částečně prosklené dveře s fixní částečně prosklenou částí vel. 1500x2200mm, Rw 27dB, vč. obložkové zárubně, kování, přechodové lišty a doplňků dle tabulky vnitřních výplní ozn. D02/P+F</t>
  </si>
  <si>
    <t>1487982473</t>
  </si>
  <si>
    <t>273</t>
  </si>
  <si>
    <t>D03</t>
  </si>
  <si>
    <t>D03, Interiérové atypické částečně prosklené dveře s fixní částečně prosklenou částí vel. 1500x2200mm, Rw 27dB, vč. obložkové zárubně, kování, přechodové lišty a doplňků dle tabulky vnitřních výplní ozn. D03/L+F</t>
  </si>
  <si>
    <t>1946481451</t>
  </si>
  <si>
    <t>274</t>
  </si>
  <si>
    <t>D06</t>
  </si>
  <si>
    <t>D06, Interiérové atypické částečně prosklené dveře s fixní částečně prosklenou částí vel. 1600x2200mm, vč. obložkové zárubně, kování, přechodové lišty a doplňků dle tabulky vnitřních výplní ozn. D06/P+F</t>
  </si>
  <si>
    <t>-435932240</t>
  </si>
  <si>
    <t>275</t>
  </si>
  <si>
    <t>D09</t>
  </si>
  <si>
    <t>D09, Interiérové atypické plné dveře rozměru 900x2100mm, vč. obložkové zárubně, kování, přechodové lišty a doplňků dle tabulky vnitřních výplní ozn. D09/L, D09/P</t>
  </si>
  <si>
    <t>-884838467</t>
  </si>
  <si>
    <t>276</t>
  </si>
  <si>
    <t>D11</t>
  </si>
  <si>
    <t>D11, Interiérové atypické plné dveře rozměru 900x2100mm, Rw 27dB, vč. obložkové zárubně, kování, přechodové lišty a doplňků dle tabulky vnitřních výplní ozn. D11/L</t>
  </si>
  <si>
    <t>277632985</t>
  </si>
  <si>
    <t>277</t>
  </si>
  <si>
    <t>D14</t>
  </si>
  <si>
    <t>D14, Interiérové atypické plné dveře rozměru 900x2100mm, vč. obložkové zárubně, kování, přechodové lišty a doplňků dle tabulky vnitřních výplní ozn. D14/L, D14/P</t>
  </si>
  <si>
    <t>-1826206189</t>
  </si>
  <si>
    <t>278</t>
  </si>
  <si>
    <t>D16</t>
  </si>
  <si>
    <t>D16, Interiérové typové plné dveře rozměru 800x2100mm, požární odolonost EI 30 DP3, C3, vč. obložkové zárubně, kování, přechodové lišty a doplňků dle tabulky vnitřních výplní ozn. D16/P</t>
  </si>
  <si>
    <t>711896723</t>
  </si>
  <si>
    <t>279</t>
  </si>
  <si>
    <t>998768201</t>
  </si>
  <si>
    <t>Přesun hmot procentní pro dveře v objektech v do 6 m</t>
  </si>
  <si>
    <t>-610790334</t>
  </si>
  <si>
    <t>769</t>
  </si>
  <si>
    <t>Vnější výplně</t>
  </si>
  <si>
    <t>280</t>
  </si>
  <si>
    <t>O/A1</t>
  </si>
  <si>
    <t>Okenní výplň dřevěná s izolačním trojsklem vel. 3500x1800mm - sestava otvíravých a fixních částí, částečné protipožární provedení, vč. rámu, kování a doplňků dle tabulky vnějších výplní ozn. O/A1</t>
  </si>
  <si>
    <t>1769930065</t>
  </si>
  <si>
    <t>Poznámka k položce:_x000D_
Cena vč. utěsnění připojovací spáry dle ČSN (porotěsná a pojistná hydorizolační fólie), rozšiřovacích a připojovacích profilů, kotvení - dle detailů a tabulky výplní</t>
  </si>
  <si>
    <t>281</t>
  </si>
  <si>
    <t>O/A2</t>
  </si>
  <si>
    <t>Okenní výplň dřevěná s izolačním trojsklem rozměru 1000x1650mm, vč. rámu, kování a doplňků dle tabulky vnějších výplní ozn. O/A2</t>
  </si>
  <si>
    <t>-1249058308</t>
  </si>
  <si>
    <t>282</t>
  </si>
  <si>
    <t>O/A3</t>
  </si>
  <si>
    <t>Okenní výplň dřevěná s izolačním trojsklem vel. 1900x1800-2460mm - sestava otvíravých (balkonové dveře) a fixních částí, vč. rámu, kování a doplňků dle tabulky vnějších výplní ozn. O/A3</t>
  </si>
  <si>
    <t>835325389</t>
  </si>
  <si>
    <t>283</t>
  </si>
  <si>
    <t>O/A4</t>
  </si>
  <si>
    <t>Okenní výplň dřevěná s izolačním trojsklem - pískované sklo rozměru 600x1650mm, vč. rámu, kování a doplňků dle tabulky vnějších výplní ozn. O/A4</t>
  </si>
  <si>
    <t>-864722230</t>
  </si>
  <si>
    <t>284</t>
  </si>
  <si>
    <t>O/A5</t>
  </si>
  <si>
    <t>Vstupní dvoukřídlé dřevěná dveře s částečným prosklením vedlejšího křídla s madlem rozměru 1500x2100mm, vč. rámu, kování a doplňků dle tabulky vnějších výplní ozn. O/A5</t>
  </si>
  <si>
    <t>-899153976</t>
  </si>
  <si>
    <t>285</t>
  </si>
  <si>
    <t>O/A6</t>
  </si>
  <si>
    <t>Vstupní dvoukřídlé dřevěné dveře plné rozměru 1500x2100mm, vč. rámu, kování a doplňků dle tabulky vnějších výplní ozn. O/A6</t>
  </si>
  <si>
    <t>169860304</t>
  </si>
  <si>
    <t>286</t>
  </si>
  <si>
    <t>O/A7</t>
  </si>
  <si>
    <t>Okenní výplň dřevěná s izolačním trojsklem vel. 3600x1800-2560mm - sestava otvíravých (balkonové dveře) a fixních částí, vč. rámu, kování a doplňků dle tabulky vnějších výplní ozn. O/A7</t>
  </si>
  <si>
    <t>-1642752737</t>
  </si>
  <si>
    <t>287</t>
  </si>
  <si>
    <t>O/A8</t>
  </si>
  <si>
    <t>Okenní výplň dřevěná s izolačním trojsklem rozměru ∅  750 mm - kruhové fixní okno, vč. rámu, kování a doplňků dle tabulky vnějších výplní ozn. O/A8</t>
  </si>
  <si>
    <t>-632464423</t>
  </si>
  <si>
    <t>288</t>
  </si>
  <si>
    <t>998769201</t>
  </si>
  <si>
    <t>25115999</t>
  </si>
  <si>
    <t>771</t>
  </si>
  <si>
    <t>Podlahy z dlaždic</t>
  </si>
  <si>
    <t>289</t>
  </si>
  <si>
    <t>771111011</t>
  </si>
  <si>
    <t>Vysátí podkladu před pokládkou dlažby</t>
  </si>
  <si>
    <t>1573632061</t>
  </si>
  <si>
    <t>https://podminky.urs.cz/item/CS_URS_2023_02/771111011</t>
  </si>
  <si>
    <t>"keramická dlažba"</t>
  </si>
  <si>
    <t>290</t>
  </si>
  <si>
    <t>771121011</t>
  </si>
  <si>
    <t>Nátěr penetrační na podlahu</t>
  </si>
  <si>
    <t>1230425723</t>
  </si>
  <si>
    <t>https://podminky.urs.cz/item/CS_URS_2023_02/771121011</t>
  </si>
  <si>
    <t>291</t>
  </si>
  <si>
    <t>771474111</t>
  </si>
  <si>
    <t>Montáž soklů z dlaždic keramických rovných lepených cementovým flexibilním lepidlem v do 65 mm</t>
  </si>
  <si>
    <t>-1610036172</t>
  </si>
  <si>
    <t>https://podminky.urs.cz/item/CS_URS_2023_02/771474111</t>
  </si>
  <si>
    <t>292</t>
  </si>
  <si>
    <t>59761124.R01</t>
  </si>
  <si>
    <t>velkoformátová dlažba - rektifikovaná plně probarvená dlažba s jemnou cementovou texturou, teplá šedá formát na rovné části podlah 600x600 mm (referenční RAL 7044 - teplá šedá)</t>
  </si>
  <si>
    <t>316785817</t>
  </si>
  <si>
    <t>42,148*0,27 'Přepočtené koeficientem množství</t>
  </si>
  <si>
    <t>293</t>
  </si>
  <si>
    <t>771574412</t>
  </si>
  <si>
    <t>Montáž podlah keramických hladkých lepených cementovým flexibilním lepidlem přes 0,5 do 2 ks/m2</t>
  </si>
  <si>
    <t>-839792160</t>
  </si>
  <si>
    <t>https://podminky.urs.cz/item/CS_URS_2023_02/771574412</t>
  </si>
  <si>
    <t>294</t>
  </si>
  <si>
    <t>59761178.R02</t>
  </si>
  <si>
    <t>velkoformátová dlažba - rektifikovaná plně probarvená dlažba s jemnou cementovou texturou, teplá šedá formát v místě sprchového koutu 900x900 mm (referenční RAL 7044 - teplá šedá)</t>
  </si>
  <si>
    <t>720884762</t>
  </si>
  <si>
    <t>"P02" 0,81</t>
  </si>
  <si>
    <t>0,81*2 'Přepočtené koeficientem množství</t>
  </si>
  <si>
    <t>295</t>
  </si>
  <si>
    <t>771574413</t>
  </si>
  <si>
    <t>Montáž podlah keramických hladkých lepených cementovým flexibilním lepidlem přes 2 do 4 ks/m2</t>
  </si>
  <si>
    <t>617717411</t>
  </si>
  <si>
    <t>https://podminky.urs.cz/item/CS_URS_2023_02/771574413</t>
  </si>
  <si>
    <t>296</t>
  </si>
  <si>
    <t>59761136.R03</t>
  </si>
  <si>
    <t>velkoformátová dlažba - rektifikovaná plně probarvená dlažba s jemnou cementovou texturou, teplá šedá formát v místě sprchového koutu 600x600 mm (referenční RAL 7044 - teplá šedá)</t>
  </si>
  <si>
    <t>306971774</t>
  </si>
  <si>
    <t>"P02" 5,5-0,81</t>
  </si>
  <si>
    <t>27,39*1,25 'Přepočtené koeficientem množství</t>
  </si>
  <si>
    <t>297</t>
  </si>
  <si>
    <t>771591112</t>
  </si>
  <si>
    <t>Izolace pod dlažbu nátěrem nebo stěrkou ve dvou vrstvách</t>
  </si>
  <si>
    <t>-357039889</t>
  </si>
  <si>
    <t>https://podminky.urs.cz/item/CS_URS_2023_02/771591112</t>
  </si>
  <si>
    <t>"stěrková hydroizolační vrstva"</t>
  </si>
  <si>
    <t>298</t>
  </si>
  <si>
    <t>771591115</t>
  </si>
  <si>
    <t>Podlahy spárování silikonem</t>
  </si>
  <si>
    <t>-936877166</t>
  </si>
  <si>
    <t>https://podminky.urs.cz/item/CS_URS_2023_02/771591115</t>
  </si>
  <si>
    <t>"sokl"</t>
  </si>
  <si>
    <t>"P03 - keramické pásky" 17,49</t>
  </si>
  <si>
    <t>"P03 - zapuštěné keramické pásky dle dlažby" 9</t>
  </si>
  <si>
    <t>"P05 - keramické pásky" 5,8</t>
  </si>
  <si>
    <t>"odečet dveří" -(1,5*3+0,9+0,8*2)</t>
  </si>
  <si>
    <t>299</t>
  </si>
  <si>
    <t>771591122</t>
  </si>
  <si>
    <t>Podlahy separační provazec do pružných spar průměru 6 mm</t>
  </si>
  <si>
    <t>-375323999</t>
  </si>
  <si>
    <t>https://podminky.urs.cz/item/CS_URS_2023_02/771591122</t>
  </si>
  <si>
    <t>300</t>
  </si>
  <si>
    <t>771591237</t>
  </si>
  <si>
    <t>Montáž těsnícího pásu pro styčné nebo dilatační spáry</t>
  </si>
  <si>
    <t>-238780914</t>
  </si>
  <si>
    <t>https://podminky.urs.cz/item/CS_URS_2023_02/771591237</t>
  </si>
  <si>
    <t>301</t>
  </si>
  <si>
    <t>24771221</t>
  </si>
  <si>
    <t>páska pružná těsnící hydroizolační š do 120mm</t>
  </si>
  <si>
    <t>-878947301</t>
  </si>
  <si>
    <t>25,29*1,05 'Přepočtené koeficientem množství</t>
  </si>
  <si>
    <t>302</t>
  </si>
  <si>
    <t>998771201</t>
  </si>
  <si>
    <t>Přesun hmot procentní pro podlahy z dlaždic v objektech v do 6 m</t>
  </si>
  <si>
    <t>774667955</t>
  </si>
  <si>
    <t>https://podminky.urs.cz/item/CS_URS_2023_02/998771201</t>
  </si>
  <si>
    <t>775</t>
  </si>
  <si>
    <t>Podlahy skládané</t>
  </si>
  <si>
    <t>303</t>
  </si>
  <si>
    <t>775111311</t>
  </si>
  <si>
    <t>Vysátí podkladu skládaných podlah</t>
  </si>
  <si>
    <t>1455927929</t>
  </si>
  <si>
    <t>https://podminky.urs.cz/item/CS_URS_2023_02/775111311</t>
  </si>
  <si>
    <t>"dřevěná vícevrstvá lamela"</t>
  </si>
  <si>
    <t>"P01" 37+12,4+12,2+12,4+27,7</t>
  </si>
  <si>
    <t>304</t>
  </si>
  <si>
    <t>775111411</t>
  </si>
  <si>
    <t>Montáž pásky dilatační skládaných podlah</t>
  </si>
  <si>
    <t>1826501476</t>
  </si>
  <si>
    <t>https://podminky.urs.cz/item/CS_URS_2023_02/775111411</t>
  </si>
  <si>
    <t>305</t>
  </si>
  <si>
    <t>28616320</t>
  </si>
  <si>
    <t>pás dilatační okrajová extrud PE s fólií</t>
  </si>
  <si>
    <t>1119390940</t>
  </si>
  <si>
    <t>"P01" (27,4+37,4+14+13,9+14)</t>
  </si>
  <si>
    <t>106,7*1,02 'Přepočtené koeficientem množství</t>
  </si>
  <si>
    <t>306</t>
  </si>
  <si>
    <t>775121111</t>
  </si>
  <si>
    <t>Vodou ředitelná penetrace savého podkladu skládaných podlah</t>
  </si>
  <si>
    <t>1948785242</t>
  </si>
  <si>
    <t>https://podminky.urs.cz/item/CS_URS_2023_02/775121111</t>
  </si>
  <si>
    <t>307</t>
  </si>
  <si>
    <t>775141112</t>
  </si>
  <si>
    <t>Stěrka podlahová nivelační pro vyrovnání podkladu skládaných podlah pevnosti 20 MPa tl přes 3 do 5 mm</t>
  </si>
  <si>
    <t>-1822724588</t>
  </si>
  <si>
    <t>https://podminky.urs.cz/item/CS_URS_2023_02/775141112</t>
  </si>
  <si>
    <t>308</t>
  </si>
  <si>
    <t>775413315</t>
  </si>
  <si>
    <t>Montáž soklíku ze dřeva tvrdého nebo měkkého lepeného</t>
  </si>
  <si>
    <t>-792266300</t>
  </si>
  <si>
    <t>https://podminky.urs.cz/item/CS_URS_2023_02/775413315</t>
  </si>
  <si>
    <t>309</t>
  </si>
  <si>
    <t>61418150.R</t>
  </si>
  <si>
    <t>lišta soklová dřevěná dle výběru stavebníka s kotvením do stěny pro zachování dilatace</t>
  </si>
  <si>
    <t>1458025123</t>
  </si>
  <si>
    <t>"P01" (27,4+37,4+14+13,9+14)-(3,4*2+1,5*5+1,1*6*2)</t>
  </si>
  <si>
    <t>79,2*1,08 'Přepočtené koeficientem množství</t>
  </si>
  <si>
    <t>310</t>
  </si>
  <si>
    <t>775541111</t>
  </si>
  <si>
    <t>Montáž podlah plovoucích z lamel dýhovaných a laminovaných lepených v drážce š dílce do 150 mm</t>
  </si>
  <si>
    <t>-1402815490</t>
  </si>
  <si>
    <t>https://podminky.urs.cz/item/CS_URS_2023_02/775541111</t>
  </si>
  <si>
    <t>311</t>
  </si>
  <si>
    <t>61151040.R</t>
  </si>
  <si>
    <t>vícevrstvá lepená lamela - drásaný dub se středně výraznou kresbou dřeva), tepelný odpor podlahové krytiny nesmí překročit hodnotu R=0,15 m2.K/W z důvodu teplovodního podlahového vytápění, tl. cca 15 mm</t>
  </si>
  <si>
    <t>-566316183</t>
  </si>
  <si>
    <t>101,7*1,08 'Přepočtené koeficientem množství</t>
  </si>
  <si>
    <t>312</t>
  </si>
  <si>
    <t>998775201</t>
  </si>
  <si>
    <t>Přesun hmot procentní pro podlahy dřevěné v objektech v do 6 m</t>
  </si>
  <si>
    <t>-1788157890</t>
  </si>
  <si>
    <t>https://podminky.urs.cz/item/CS_URS_2023_02/998775201</t>
  </si>
  <si>
    <t>781</t>
  </si>
  <si>
    <t>Dokončovací práce - obklady</t>
  </si>
  <si>
    <t>313</t>
  </si>
  <si>
    <t>781121011</t>
  </si>
  <si>
    <t>Nátěr penetrační na stěnu</t>
  </si>
  <si>
    <t>1593330942</t>
  </si>
  <si>
    <t>https://podminky.urs.cz/item/CS_URS_2023_02/781121011</t>
  </si>
  <si>
    <t>"keramický obklad"</t>
  </si>
  <si>
    <t>"S07 - SDK" (1,15)*2,5</t>
  </si>
  <si>
    <t>314</t>
  </si>
  <si>
    <t>781131112</t>
  </si>
  <si>
    <t>Izolace pod obklad nátěrem nebo stěrkou ve dvou vrstvách</t>
  </si>
  <si>
    <t>-1674770011</t>
  </si>
  <si>
    <t>https://podminky.urs.cz/item/CS_URS_2023_02/781131112</t>
  </si>
  <si>
    <t>315</t>
  </si>
  <si>
    <t>781131241</t>
  </si>
  <si>
    <t>Izolace pod obklad těsnícími pásy vnitřní kout</t>
  </si>
  <si>
    <t>-101311307</t>
  </si>
  <si>
    <t>https://podminky.urs.cz/item/CS_URS_2023_02/781131241</t>
  </si>
  <si>
    <t>"objekt A" 14</t>
  </si>
  <si>
    <t>316</t>
  </si>
  <si>
    <t>781131242</t>
  </si>
  <si>
    <t>Izolace pod obklad těsnícími pásy vnější roh</t>
  </si>
  <si>
    <t>255342854</t>
  </si>
  <si>
    <t>https://podminky.urs.cz/item/CS_URS_2023_02/781131242</t>
  </si>
  <si>
    <t>317</t>
  </si>
  <si>
    <t>781474120.R</t>
  </si>
  <si>
    <t>Montáž obkladů vnitřních keramických hladkých do 200 ks/m2 lepených flexibilním lepidlem</t>
  </si>
  <si>
    <t>1082220767</t>
  </si>
  <si>
    <t>318</t>
  </si>
  <si>
    <t>59761627.R</t>
  </si>
  <si>
    <t>plně probarvená neglazovaná dlažba, rektifikovaná s minimální porozitou (formát 50x100 mm), RAL 085 70 40</t>
  </si>
  <si>
    <t>-368132248</t>
  </si>
  <si>
    <t>"S04 - zdivo - kuchyň" (4,35)*1,4</t>
  </si>
  <si>
    <t>64,221*1,1 'Přepočtené koeficientem množství</t>
  </si>
  <si>
    <t>319</t>
  </si>
  <si>
    <t>781492251</t>
  </si>
  <si>
    <t>Montáž profilů ukončovacích lepených flexibilním cementovým lepidlem</t>
  </si>
  <si>
    <t>1623802565</t>
  </si>
  <si>
    <t>https://podminky.urs.cz/item/CS_URS_2023_02/781492251</t>
  </si>
  <si>
    <t>320</t>
  </si>
  <si>
    <t>19416000.R</t>
  </si>
  <si>
    <t>lišta ukončovací pro keramický roh i designovou stěrku, hliník elox stříbro, 11 mm</t>
  </si>
  <si>
    <t>1072611664</t>
  </si>
  <si>
    <t>"koupelna A" 4,5</t>
  </si>
  <si>
    <t>"přesíň A" 2,5</t>
  </si>
  <si>
    <t>7*1,05 'Přepočtené koeficientem množství</t>
  </si>
  <si>
    <t>321</t>
  </si>
  <si>
    <t>781495115</t>
  </si>
  <si>
    <t>Spárování vnitřních obkladů silikonem</t>
  </si>
  <si>
    <t>703911537</t>
  </si>
  <si>
    <t>https://podminky.urs.cz/item/CS_URS_2023_02/781495115</t>
  </si>
  <si>
    <t>"objekt A" 9,3+4,8+6,6+2,2+4,35</t>
  </si>
  <si>
    <t>322</t>
  </si>
  <si>
    <t>781495124</t>
  </si>
  <si>
    <t>Separační provazec do pružných spar průměru 8 mm</t>
  </si>
  <si>
    <t>-1376254885</t>
  </si>
  <si>
    <t>https://podminky.urs.cz/item/CS_URS_2023_02/781495124</t>
  </si>
  <si>
    <t>323</t>
  </si>
  <si>
    <t>998781201</t>
  </si>
  <si>
    <t>Přesun hmot procentní pro obklady keramické v objektech v do 6 m</t>
  </si>
  <si>
    <t>1422982428</t>
  </si>
  <si>
    <t>https://podminky.urs.cz/item/CS_URS_2023_02/998781201</t>
  </si>
  <si>
    <t>783</t>
  </si>
  <si>
    <t>Dokončovací práce - nátěry</t>
  </si>
  <si>
    <t>324</t>
  </si>
  <si>
    <t>783257101.R</t>
  </si>
  <si>
    <t>Krycí nátěr tesařských konstrukcí bělícím voskem vč. přípravy podkladu</t>
  </si>
  <si>
    <t>-1836839868</t>
  </si>
  <si>
    <t>9,7*14,5*0,1*2+9,7*14,5*0,18*2</t>
  </si>
  <si>
    <t>0,45*29*0,1*2+0,45*29*0,18*2</t>
  </si>
  <si>
    <t>0,87*29*0,1*2+0,87*29*0,18*2</t>
  </si>
  <si>
    <t>1,27*15*0,1*2+1,27*15*0,18*2</t>
  </si>
  <si>
    <t>1,47*29*0,1*2+1,47*29*0,18*2</t>
  </si>
  <si>
    <t>1,88*29*0,1*2+1,88*29*0,18*2</t>
  </si>
  <si>
    <t>5,02*29*0,1*2+5,02*29*0,18*2</t>
  </si>
  <si>
    <t>0,9*2*0,1*2+0,9*2*0,18*2</t>
  </si>
  <si>
    <t>325</t>
  </si>
  <si>
    <t>783826615</t>
  </si>
  <si>
    <t>Hydrofobizační transparentní silikonový nátěr omítek stupně členitosti 1 a 2</t>
  </si>
  <si>
    <t>468241462</t>
  </si>
  <si>
    <t>https://podminky.urs.cz/item/CS_URS_2023_02/783826615</t>
  </si>
  <si>
    <t>326</t>
  </si>
  <si>
    <t>783827128.R</t>
  </si>
  <si>
    <t>Krycí sol-silikátový nátěr, RAL 9016 (lomená bílá) hladkých omítek hladkých, zrnitých tenkovrstvých nebo štukových stupně členitosti 1 a 2</t>
  </si>
  <si>
    <t>-416538208</t>
  </si>
  <si>
    <t>Poznámka k položce:_x000D_
kompletní provedení dle TP výrobce</t>
  </si>
  <si>
    <t>327</t>
  </si>
  <si>
    <t>783827129.R</t>
  </si>
  <si>
    <t>Krycí sol-silikátový lazurní nátěr pro vytvoření patiny, nanášen houbou, velmi jemná rovnoměrná flekatost omítek hladkých, zrnitých tenkovrstvých nebo štukových stupně členitosti 1 a 2</t>
  </si>
  <si>
    <t>696575655</t>
  </si>
  <si>
    <t>784</t>
  </si>
  <si>
    <t>Dokončovací práce - malby a tapety</t>
  </si>
  <si>
    <t>328</t>
  </si>
  <si>
    <t>784171111</t>
  </si>
  <si>
    <t>Zakrytí vnitřních ploch stěn v místnostech v do 3,80 m</t>
  </si>
  <si>
    <t>76231681</t>
  </si>
  <si>
    <t>https://podminky.urs.cz/item/CS_URS_2023_02/784171111</t>
  </si>
  <si>
    <t>"vnější okna" 1*2,1+2,4*1,65+3,4*1,65+1*1,65+1*2,1*3+0,8*1,65*3+1*1,65+0,6*1,65</t>
  </si>
  <si>
    <t>"vnější dveře" 1,5*2,1*2</t>
  </si>
  <si>
    <t>329</t>
  </si>
  <si>
    <t>28323155</t>
  </si>
  <si>
    <t>fólie s textilní samolepící páskou pro venkovní malířské potřeby 1,8mx20m</t>
  </si>
  <si>
    <t>768425566</t>
  </si>
  <si>
    <t>330</t>
  </si>
  <si>
    <t>784181101</t>
  </si>
  <si>
    <t>Základní akrylátová jednonásobná bezbarvá penetrace podkladu v místnostech v do 3,80 m</t>
  </si>
  <si>
    <t>1368966497</t>
  </si>
  <si>
    <t>https://podminky.urs.cz/item/CS_URS_2023_02/784181101</t>
  </si>
  <si>
    <t>"N03 - SDK podhled pro vlhké prostory"</t>
  </si>
  <si>
    <t>"SDK stěny"</t>
  </si>
  <si>
    <t>"S02"</t>
  </si>
  <si>
    <t>331</t>
  </si>
  <si>
    <t>784211101</t>
  </si>
  <si>
    <t>Dvojnásobné bílé malby ze směsí za mokra výborně oděruvzdorných v místnostech v do 3,80 m</t>
  </si>
  <si>
    <t>-1690287755</t>
  </si>
  <si>
    <t>https://podminky.urs.cz/item/CS_URS_2023_02/784211101</t>
  </si>
  <si>
    <t>332</t>
  </si>
  <si>
    <t>784221101</t>
  </si>
  <si>
    <t>Dvojnásobné bílé malby ze směsí za sucha dobře otěruvzdorných v místnostech do 3,80 m</t>
  </si>
  <si>
    <t>1086035464</t>
  </si>
  <si>
    <t>https://podminky.urs.cz/item/CS_URS_2023_02/784221101</t>
  </si>
  <si>
    <t>"SDK podhledy"</t>
  </si>
  <si>
    <t>"malba na základě vyvzorkování"</t>
  </si>
  <si>
    <t>786</t>
  </si>
  <si>
    <t>Dokončovací práce - čalounické úpravy</t>
  </si>
  <si>
    <t>333</t>
  </si>
  <si>
    <t>786623011</t>
  </si>
  <si>
    <t>Montáž venkovní žaluzie do okenního nebo dveřního otvoru na rám nebo do žaluziové schránky ovládané motorem pl do 4 m2</t>
  </si>
  <si>
    <t>793085502</t>
  </si>
  <si>
    <t>https://podminky.urs.cz/item/CS_URS_2023_02/786623011</t>
  </si>
  <si>
    <t>334</t>
  </si>
  <si>
    <t>55342R01</t>
  </si>
  <si>
    <t>žaluzie tvaru C, elektrické ovládání (s motorem) vč. ovládání, skryté vodící lišty, kabeláže, elektroniky a příslušné aplikace pro ovládání, a vč. kotvení, plochy do 4,0m2  (ostatní příslušenství dle tabulky ostatních výrobků oz. OV/13)</t>
  </si>
  <si>
    <t>-1269013626</t>
  </si>
  <si>
    <t>"OV/13.A-1.1 - okna 1650x2400mm" 3,96</t>
  </si>
  <si>
    <t>"OV/13.A-1.2 - okna 1650x1000mm" 1,65</t>
  </si>
  <si>
    <t>"OV/13.A-2 - okna 1650x1000mm" 1,65</t>
  </si>
  <si>
    <t>"OV/13.A-3.1 - okna 1650x800mm" 1,32</t>
  </si>
  <si>
    <t>"OV/13.A-3.2 - okna 2100x1000mm" 2,1</t>
  </si>
  <si>
    <t>"OV/13.A-4.1 - okna 1650x800mm" 1,32</t>
  </si>
  <si>
    <t>"OV/13.A-4.2 - okna 2100x1000mm" 2,1</t>
  </si>
  <si>
    <t>"OV/13.A-5.1 - okna 1650x800mm" 1,32</t>
  </si>
  <si>
    <t>"OV/13.A-5.2 - okna 2100x1000mm" 2,1</t>
  </si>
  <si>
    <t>"OV/13.A-6 - okna 1650x1000mm" 1,65</t>
  </si>
  <si>
    <t>"OV/13.A-7.1 - okna 2100x1000mm" 2,1</t>
  </si>
  <si>
    <t>"OV/13.A-7.2 - okna 1650x2400mm" 3,96</t>
  </si>
  <si>
    <t>335</t>
  </si>
  <si>
    <t>786623040.R</t>
  </si>
  <si>
    <t>D+M žaluziové schránky vč. zaomítací lišty, držáku, kotvení a příslušenství dle výrobce</t>
  </si>
  <si>
    <t>-1382781737</t>
  </si>
  <si>
    <t>"OV/13.A-1.1 - okna 1650x2400mm" 2,4</t>
  </si>
  <si>
    <t>"OV/13.A-1.2 - okna 1650x1000mm" 1</t>
  </si>
  <si>
    <t>"OV/13.A-2 - okna 1650x1000mm" 1</t>
  </si>
  <si>
    <t>"OV/13.A-3.1 - okna 1650x800mm" 0,8</t>
  </si>
  <si>
    <t>"OV/13.A-3.2 - okna 2100x1000mm" 1</t>
  </si>
  <si>
    <t>"OV/13.A-4.1 - okna 1650x800mm" 0,8</t>
  </si>
  <si>
    <t>"OV/13.A-4.2 - okna 2100x1000mm" 1</t>
  </si>
  <si>
    <t>"OV/13.A-5.1 - okna 1650x800mm" 0,8</t>
  </si>
  <si>
    <t>"OV/13.A-5.2 - okna 2100x1000mm" 1</t>
  </si>
  <si>
    <t>"OV/13.A-6 - okna 1650x1000mm" 1</t>
  </si>
  <si>
    <t>"OV/13.A-7.1 - okna 2100x1000mm" 1</t>
  </si>
  <si>
    <t>"OV/13.A-7.2 - okna 1650x2400mm" 2,4</t>
  </si>
  <si>
    <t>336</t>
  </si>
  <si>
    <t>786623060.R</t>
  </si>
  <si>
    <t>Vyplnění prostoru mezi žaluziovým kastlíkem a konstrukcí fenolitickou pěnou vč. lepícího materiálu, dodávka a montáž</t>
  </si>
  <si>
    <t>-1765906138</t>
  </si>
  <si>
    <t>337</t>
  </si>
  <si>
    <t>998786201</t>
  </si>
  <si>
    <t>Přesun hmot procentní pro stínění a čalounické úpravy v objektech v do 6 m</t>
  </si>
  <si>
    <t>898818859</t>
  </si>
  <si>
    <t>https://podminky.urs.cz/item/CS_URS_2023_02/998786201</t>
  </si>
  <si>
    <t>205,718</t>
  </si>
  <si>
    <t>výkopek_B1</t>
  </si>
  <si>
    <t>138,962</t>
  </si>
  <si>
    <t>výkopek_B2</t>
  </si>
  <si>
    <t>16,96</t>
  </si>
  <si>
    <t>výkopek_B3</t>
  </si>
  <si>
    <t>82,275</t>
  </si>
  <si>
    <t>zásyp_B1</t>
  </si>
  <si>
    <t>115,831</t>
  </si>
  <si>
    <t>D.1.1.B - Objekt B</t>
  </si>
  <si>
    <t>131251104</t>
  </si>
  <si>
    <t>Hloubení jam nezapažených v hornině třídy těžitelnosti I skupiny 3 objem do 500 m3 strojně</t>
  </si>
  <si>
    <t>1058316457</t>
  </si>
  <si>
    <t>https://podminky.urs.cz/item/CS_URS_2023_02/131251104</t>
  </si>
  <si>
    <t>"objekt B - výkopek jámy od PUT do 435,640" (209,95)*0,96</t>
  </si>
  <si>
    <t>"odpočet výkopů z demolice" -24,19-38,4</t>
  </si>
  <si>
    <t>717851811</t>
  </si>
  <si>
    <t>"objekt B - výkopek pro pasy" (97,14-41,63-32,77)*0,5+(9,98)*0,5+(0,4*3)*0,5</t>
  </si>
  <si>
    <t>1826538422</t>
  </si>
  <si>
    <t>"PT=437,000"</t>
  </si>
  <si>
    <t>"objekt B: do -434,650" (0,2*3)*2,35</t>
  </si>
  <si>
    <t>"objekt B: do -434,700" (18,89)*2,3+(41,63-26,57+32,79-19,32+1,71+4,29)*2,3</t>
  </si>
  <si>
    <t>"objekt B: do -435,200" (0,3+0,3)*1,8+(9,38)*1,8</t>
  </si>
  <si>
    <t>"objekt B: do -435,640" (19,32+26,57+13,83+30,62)*1,36</t>
  </si>
  <si>
    <t>"objekt B: do -435,700" (2,97+2,91)*1,3</t>
  </si>
  <si>
    <t>"objekt B: svahované do -435,700" (2,75+3,01)*1,3/2</t>
  </si>
  <si>
    <t>"objekt B: svahované do -435,200" (0,33+0,28)*1,8/2</t>
  </si>
  <si>
    <t>"objekt B: svahované do -434,700" (20,65)*2,3/2</t>
  </si>
  <si>
    <t>"odečet - objekt B - výkopek jámy od PUT do 435,640" -(209,95)*0,96</t>
  </si>
  <si>
    <t>"odečet - objekt B - výkopek pro pasy" -((97,14-41,63-32,77)*0,5+(9,98)*0,5+(0,4*3)*0,5)</t>
  </si>
  <si>
    <t>zásyp_B1*2</t>
  </si>
  <si>
    <t>-zásyp_B1</t>
  </si>
  <si>
    <t>122,366*11 'Přepočtené koeficientem množství</t>
  </si>
  <si>
    <t>122,366*1,8 'Přepočtené koeficientem množství</t>
  </si>
  <si>
    <t>"odpočet snížení ČTÚ oproti PUT" (17,5*12,4)*-0,2</t>
  </si>
  <si>
    <t>"odpočet vytlačené kubatury základového pasu - beton do výkopu" -16,96</t>
  </si>
  <si>
    <t>"odpočet vytlačené kubatury základového pasu - ZB300" -206,688*0,3</t>
  </si>
  <si>
    <t>933439914</t>
  </si>
  <si>
    <t>-829475121</t>
  </si>
  <si>
    <t>1479120331</t>
  </si>
  <si>
    <t>-1273452899</t>
  </si>
  <si>
    <t>1773267858</t>
  </si>
  <si>
    <t>-1597157337</t>
  </si>
  <si>
    <t>"objekt B" (16,52+43,71+36,24+34,46)*0,25</t>
  </si>
  <si>
    <t>"objekt B" (8,5+14,4)*0,15</t>
  </si>
  <si>
    <t>-861245654</t>
  </si>
  <si>
    <t>"objekt B"</t>
  </si>
  <si>
    <t>"ztužující stěny vnitřní" (6,96+4,89+4,42+4)*2,75+(4*1,41+5,88+5+6,95*1,78)</t>
  </si>
  <si>
    <t>"odečet otvorů" -(1,5)*2,75-(1,5+1,1)*2,2</t>
  </si>
  <si>
    <t>"ztužující stěny vnitřní" (2,49)*2,75+(2,49*1,54)</t>
  </si>
  <si>
    <t>"obvodové nosné stěny" (15,9+9,3+14,94+4,63+4,79+0,45+0,61)*2,3+(7,4+8,23)-0,44</t>
  </si>
  <si>
    <t>"odečet otvorů" -(1,65+0,99+3,15+2,1+1,65+5,45+6,06+1,65+3,42*3)</t>
  </si>
  <si>
    <t>"tl. 750mm" 0</t>
  </si>
  <si>
    <t>-1664961186</t>
  </si>
  <si>
    <t>"objekt B - viz rezy objektem C" (4,93*2+4,25+9,35+9,9+14,64+0,69+0,74)</t>
  </si>
  <si>
    <t>1702786029</t>
  </si>
  <si>
    <t>"objekt B - porobeton" (3,45+1,55)*0,35</t>
  </si>
  <si>
    <t>"objekt B" 1</t>
  </si>
  <si>
    <t>"objekt B" 5</t>
  </si>
  <si>
    <t>"PK08"</t>
  </si>
  <si>
    <t>"viz statika - objekt B-TVAR" 2</t>
  </si>
  <si>
    <t>317168054</t>
  </si>
  <si>
    <t>Překlad keramický vysoký v 238 mm dl 1750 mm</t>
  </si>
  <si>
    <t>-287103762</t>
  </si>
  <si>
    <t>https://podminky.urs.cz/item/CS_URS_2023_02/317168054</t>
  </si>
  <si>
    <t>1578191248</t>
  </si>
  <si>
    <t>"objekt B" (6,8+1,45+2,4)*2,7</t>
  </si>
  <si>
    <t>"objekt B - vrchní část" (0,98*6,8+1,09+1,49)</t>
  </si>
  <si>
    <t>"odečet otvorů" -(0,9*2,1*2+1,4*2,1)</t>
  </si>
  <si>
    <t>"objekt B" (3,45)*2,7</t>
  </si>
  <si>
    <t>"objekt B" (3,9+1,3+0,8*2+0,65*2+1,5+9,3+4)*2,7</t>
  </si>
  <si>
    <t>"objekt B - vrchní část" (4,04+0,56*1,3+0,33*2+0,69*0,45+4,38+8,53+4*1,09+0,96*2+1,5*1,38)</t>
  </si>
  <si>
    <t>-1630100733</t>
  </si>
  <si>
    <t>346244354</t>
  </si>
  <si>
    <t>Obezdívka koupelnových van ploch rovných tl 100 mm z pórobetonových přesných tvárnic</t>
  </si>
  <si>
    <t>-174018298</t>
  </si>
  <si>
    <t>https://podminky.urs.cz/item/CS_URS_2023_02/346244354</t>
  </si>
  <si>
    <t>"tl 100 mm" (1,7+1)*0,6</t>
  </si>
  <si>
    <t>"tl 400 mm" 1*0,6*4</t>
  </si>
  <si>
    <t>1151792280</t>
  </si>
  <si>
    <t>"Věnec Typ-A" (4,14+4,98+4,6+8,6+9,3+5,85-3,5)*0,6</t>
  </si>
  <si>
    <t>"Věnec Typ-B" (7,1)*0,55</t>
  </si>
  <si>
    <t>"Věnec Typ-C" (4,6)*0,6</t>
  </si>
  <si>
    <t>"Věnec Typ-D" (6,96+3,96+4,89+4)*0,2*2</t>
  </si>
  <si>
    <t>"objekt B" (28,31+14+13,9+14+39,4+9+15,49)*2,75</t>
  </si>
  <si>
    <t>"odečet otvorů" -(1*2,1*5+2,4*1,65+3,4*1,65+1*1,65+0,6*1,65+1*1,65*2+0,8*1,65*3+0,9*2,1*12+1,4*2,1*3)</t>
  </si>
  <si>
    <t>"odečet obkladů" -(4,05*2,2+2,15*0,35+1,4*0,65+3,45*0,35+6,6*2,5+1,95*2,1)</t>
  </si>
  <si>
    <t>"objekt B" (4+1,5+8,13)*0,33+(5,65+2,1+2,4+1,55)*0,35+(4*1,14+4*1,18+4*1,15+4*1,21)</t>
  </si>
  <si>
    <t>"objekt B" 8,96*5+7,2+4,52+0,99*5</t>
  </si>
  <si>
    <t>"objekt B" (7,4+8,23)-0,44</t>
  </si>
  <si>
    <t>"S04 - zdivo" (9,1+3,65)*2,5-(0,6*1,65)-(0,9*2,1*2)+0,42*1,65*2+0,42*6</t>
  </si>
  <si>
    <t>"S04 - zdivo - kuchyň" (4,05)*2,2</t>
  </si>
  <si>
    <t>"S04 - zdivo - ostatní" (0,65)*1,4+(3,75+2,15)*0,35+(1,95)*2,1+(6,6)*2,5</t>
  </si>
  <si>
    <t>-1647532440</t>
  </si>
  <si>
    <t>"lokální vyztužení" (84,181+441,645)*0,15</t>
  </si>
  <si>
    <t>441,645*2 'Přepočtené koeficientem množství</t>
  </si>
  <si>
    <t>1246228632</t>
  </si>
  <si>
    <t>"objekt B" (15,9+10,3+14,94+5,27+5,15)*0,65</t>
  </si>
  <si>
    <t>"odečet otvorů" -(1*0,45*3+1*0,45+1*0,45+1,5*0,45)</t>
  </si>
  <si>
    <t>"odpočet F04 objekt B" -2,4*0,41</t>
  </si>
  <si>
    <t>29,605*1,05 'Přepočtené koeficientem množství</t>
  </si>
  <si>
    <t>"objekt B" (15,9+10,3+14,94+5,27+5,15)*2,76</t>
  </si>
  <si>
    <t>"odečet otvorů" -(3,4*1,65+1*1,65*3+1*1,65+1,5*1,65+0,6*1,65+1*1,65*3+0,8*1,65*3+1*1,65+2,4*1,65)</t>
  </si>
  <si>
    <t>"objekt B" 10,96+5,48+5,5*1,02</t>
  </si>
  <si>
    <t>"objekt B" (2,4+3,4+1+0,6+1+0,8*3+1)*0,41</t>
  </si>
  <si>
    <t>-2092418604</t>
  </si>
  <si>
    <t>-385265227</t>
  </si>
  <si>
    <t>-1936491402</t>
  </si>
  <si>
    <t>706727624</t>
  </si>
  <si>
    <t>-1239780026</t>
  </si>
  <si>
    <t>667090349</t>
  </si>
  <si>
    <t>"T/1.2 - VNITŘNÍ PARAPET OKNA" 1*3</t>
  </si>
  <si>
    <t>"vnitřní nadpraží" (1,8)*3+1+0,6+1,5+1+3,4+3,4+1</t>
  </si>
  <si>
    <t>80,1*1,2 'Přepočtené koeficientem množství</t>
  </si>
  <si>
    <t>-899207528</t>
  </si>
  <si>
    <t>1153625311</t>
  </si>
  <si>
    <t>-1063019683</t>
  </si>
  <si>
    <t>2079009954</t>
  </si>
  <si>
    <t>"objekt B" (4,14+4,98+4,6+8,6+9,3+5,85-3,5)*0,35</t>
  </si>
  <si>
    <t>11,89*1,05 'Přepočtené koeficientem množství</t>
  </si>
  <si>
    <t>1320879708</t>
  </si>
  <si>
    <t>"objekt B" (4,14+4,98+4,6+8,6+9,3+5,85-3,5)*0,34</t>
  </si>
  <si>
    <t>11,55*1,05 'Přepočtené koeficientem množství</t>
  </si>
  <si>
    <t>-46912489</t>
  </si>
  <si>
    <t>"objekt B" (4,14+4,98+4,6+8,6+9,3+5,85-3,5)*0,27</t>
  </si>
  <si>
    <t>9,172*1,05 'Přepočtené koeficientem množství</t>
  </si>
  <si>
    <t>134,161*1,05 'Přepočtené koeficientem množství</t>
  </si>
  <si>
    <t>837429521</t>
  </si>
  <si>
    <t>-215439475</t>
  </si>
  <si>
    <t>-820667843</t>
  </si>
  <si>
    <t>"okna + dveře" (3,4+1,65*2+1+1,65*2+1,8*3+0,8*3+0,45*3+2,1*3+1+1,65*2+0,6+1,65*2+1,5+2,1*2+1+2,1*2+3,4+1,65+0,45+2,1)</t>
  </si>
  <si>
    <t>"rohy" (2,9+3,6+4,95+3,6+3,6)</t>
  </si>
  <si>
    <t>71,8*1,05 'Přepočtené koeficientem množství</t>
  </si>
  <si>
    <t>"objekt B" (1,65*2*2+2,1*2*2+1,65*2*2+2,1*2+1,65*2+2,1*3*2)</t>
  </si>
  <si>
    <t>41,7*1,05 'Přepočtené koeficientem množství</t>
  </si>
  <si>
    <t>"objekt B" (1*4+0,6+1,5+3,4*2+1,8*3)</t>
  </si>
  <si>
    <t>18,3*1,05 'Přepočtené koeficientem množství</t>
  </si>
  <si>
    <t>"objekt B" (0,6+1+1+3,4+2,4+1+0,8*3)</t>
  </si>
  <si>
    <t>11,8*1,05 'Přepočtené koeficientem množství</t>
  </si>
  <si>
    <t>1533104471</t>
  </si>
  <si>
    <t>"objekt B" 2,9+3,6*3+4,95</t>
  </si>
  <si>
    <t>1974271625</t>
  </si>
  <si>
    <t>"objekt B" (10,65+5,32+5,25*1,02)</t>
  </si>
  <si>
    <t>-887392095</t>
  </si>
  <si>
    <t>"objekt B" (16,52+43,71+36,24+34,46)*0,04</t>
  </si>
  <si>
    <t>"P02" 7,6*0,07</t>
  </si>
  <si>
    <t>385105407</t>
  </si>
  <si>
    <t>"objekt B - 1500/420mm" (1*1,5*0,42)*0,1</t>
  </si>
  <si>
    <t>"objekt B - 1000/420mm" (1*1*0,42)*0,1</t>
  </si>
  <si>
    <t>1342802541</t>
  </si>
  <si>
    <t>"P02" 7,6*3,03/1000</t>
  </si>
  <si>
    <t>"P01, P03" 37,1+12,4+12,2+12,4+29,9+12,1</t>
  </si>
  <si>
    <t>"P03" 4,7+1,6</t>
  </si>
  <si>
    <t>"OV/14.2 - 1000mm" 3*1</t>
  </si>
  <si>
    <t>"objekt B" 54,22+24,17+54,71+47,58+(4,28*5,85)</t>
  </si>
  <si>
    <t>564441553</t>
  </si>
  <si>
    <t>2079407246</t>
  </si>
  <si>
    <t>-188845565</t>
  </si>
  <si>
    <t>787520631</t>
  </si>
  <si>
    <t>"objekt B" 37,1+12,4+12,2+12,4+29,9+7,6+4,7+1,6+12,1</t>
  </si>
  <si>
    <t>"objekt B - 1500/420mm" 1*1,5*0,42</t>
  </si>
  <si>
    <t>"objekt B - 1000/420mm" 1*1*0,42</t>
  </si>
  <si>
    <t>"B07 - 1600/1000mm" 1*1,6*1</t>
  </si>
  <si>
    <t>"B09 - 1400/1000mm" 1*1,4*1</t>
  </si>
  <si>
    <t>2141978478</t>
  </si>
  <si>
    <t>394707066</t>
  </si>
  <si>
    <t>-587363288</t>
  </si>
  <si>
    <t>-410350377</t>
  </si>
  <si>
    <t>1392345778</t>
  </si>
  <si>
    <t>PR-B01</t>
  </si>
  <si>
    <t>PR-B01 nerezová systémová pažnice s přírubou D=88 mm, vč. systémového utěsnění prostupujícího média dle specifikace tabulky prostupů, dodávka a montáž</t>
  </si>
  <si>
    <t>513541682</t>
  </si>
  <si>
    <t>PR-B02</t>
  </si>
  <si>
    <t>PR-B02 nerezová systémová pažnice s přírubou D=88 mm, vč. systémového utěsnění prostupujícího média dle specifikace tabulky prostupů, dodávka a montáž</t>
  </si>
  <si>
    <t>390461596</t>
  </si>
  <si>
    <t>PR-B03</t>
  </si>
  <si>
    <t>PR-B03 nerezová systémová pažnice s přírubou D=133 mm, vč. systémového utěsnění prostupujícího média dle specifikace tabulky prostupů, dodávka a montáž</t>
  </si>
  <si>
    <t>-836586333</t>
  </si>
  <si>
    <t>PR-B04</t>
  </si>
  <si>
    <t>PR-B04 systémový prostup kanalizace DN110 s integorvaným límcem por asfaltové pásy vč. chráničky vložené do bednění PCV KG DN 160 dle specifikace tabulky prostupů, dodávka a montáž</t>
  </si>
  <si>
    <t>-1619313381</t>
  </si>
  <si>
    <t>PR-B05</t>
  </si>
  <si>
    <t>PR-B05 systémový prostup kanalizace DN110 s integorvaným límcem por asfaltové pásy vč. chráničky vložené do bednění PCV KG DN 160 dle specifikace tabulky prostupů, dodávka a montáž</t>
  </si>
  <si>
    <t>949003509</t>
  </si>
  <si>
    <t>PR-B06</t>
  </si>
  <si>
    <t>PR-B06 systémový prostup kanalizace DN110 s integorvaným límcem por asfaltové pásy vč. chráničky vložené do bednění PCV KG DN 160 dle specifikace tabulky prostupů, dodávka a montáž</t>
  </si>
  <si>
    <t>-1787596044</t>
  </si>
  <si>
    <t>PR-B07</t>
  </si>
  <si>
    <t>PR-B07 systémový prostup kanalizace DN110 s integorvaným límcem por asfaltové pásy vč. chráničky vložené do bednění PCV KG DN 160 dle specifikace tabulky prostupů, dodávka a montáž</t>
  </si>
  <si>
    <t>117407832</t>
  </si>
  <si>
    <t>PR-B08</t>
  </si>
  <si>
    <t>PR-B08 nerezová systémová pažnice s přírubou D=108 mm, vč. systémového utěsnění prostupujícího média dle specifikace tabulky prostupů, dodávka a montáž</t>
  </si>
  <si>
    <t>-1374937065</t>
  </si>
  <si>
    <t>PR-B09</t>
  </si>
  <si>
    <t>PR-B09 nerezová systémová pažnice s přírubou D=88 mm, vč. systémového utěsnění prostupujícího média dle specifikace tabulky prostupů, dodávka a montáž</t>
  </si>
  <si>
    <t>1327013355</t>
  </si>
  <si>
    <t>PR-B10</t>
  </si>
  <si>
    <t>PR-B10 nerezová systémová pažnice s přírubou D=108 mm, vč. systémového utěsnění prostupujícího média dle specifikace tabulky prostupů, dodávka a montáž</t>
  </si>
  <si>
    <t>-1248723512</t>
  </si>
  <si>
    <t>PR-B11</t>
  </si>
  <si>
    <t>PR-B11 nerezová systémová pažnice s přírubou D=58 mm, vč. systémového utěsnění prostupujícího média dle specifikace tabulky prostupů, dodávka a montáž</t>
  </si>
  <si>
    <t>-2127094093</t>
  </si>
  <si>
    <t>PR-B12-B20</t>
  </si>
  <si>
    <t>PR-B12-B20 akustické utěsnění prostupu (hmotná dozdívka, min. vata) dle požadavků PBŘ, dle specifikace tabulky prostupů</t>
  </si>
  <si>
    <t>1891970500</t>
  </si>
  <si>
    <t>-1007609452</t>
  </si>
  <si>
    <t>"PK05" 0*2</t>
  </si>
  <si>
    <t>"PK08" 1*2</t>
  </si>
  <si>
    <t>1770309762</t>
  </si>
  <si>
    <t>"objekt B" (154,48)</t>
  </si>
  <si>
    <t>154,48*0,4 'Přepočtené koeficientem množství</t>
  </si>
  <si>
    <t>"objekt B" (51,03)*0,2</t>
  </si>
  <si>
    <t>"objekt B" (3,16+3,25+1,9+2,05+1,4+5,6+2,15+2,15+6,4+3,45+5,72)*0,61+(3,4+1*8+1,5)*0,53</t>
  </si>
  <si>
    <t>39,753*0,4 'Přepočtené koeficientem množství</t>
  </si>
  <si>
    <t>-1908315809</t>
  </si>
  <si>
    <t>"objekt B" (154,48)*2</t>
  </si>
  <si>
    <t>312,96*1,1655 'Přepočtené koeficientem množství</t>
  </si>
  <si>
    <t>1782059910</t>
  </si>
  <si>
    <t>"objekt B" (51,03)*0,2*2</t>
  </si>
  <si>
    <t>"objekt B" (3,16+3,25+1,9+2,05+1,4+5,6+2,15+2,15+6,4+3,45+5,72)*0,61*2+(3,4+1*8+1,5)*0,53*2</t>
  </si>
  <si>
    <t>79,507*1,221 'Přepočtené koeficientem množství</t>
  </si>
  <si>
    <t>1538320535</t>
  </si>
  <si>
    <t>-1395896461</t>
  </si>
  <si>
    <t>"objekt B" (16,52+43,71+36,24+34,46)</t>
  </si>
  <si>
    <t>130,93*1,05 'Přepočtené koeficientem množství</t>
  </si>
  <si>
    <t>"objekt B" (5,06+4,95+1,95+1,9+9,95+0,9+2,15+2,15+1,7+9,35+4,95)*1</t>
  </si>
  <si>
    <t>(1*5+1,5)*0,88</t>
  </si>
  <si>
    <t>1214682235</t>
  </si>
  <si>
    <t>-1387746270</t>
  </si>
  <si>
    <t>207484897</t>
  </si>
  <si>
    <t>239019076</t>
  </si>
  <si>
    <t>"objekt B" 5,18*14,18+5,18*15,16+(2,32*1,04)</t>
  </si>
  <si>
    <t>"objekt B" 0,47*(14,16+15,16)+0,5*10,68</t>
  </si>
  <si>
    <t>173,514*1,1655 'Přepočtené koeficientem množství</t>
  </si>
  <si>
    <t>1910253602</t>
  </si>
  <si>
    <t>-1868446543</t>
  </si>
  <si>
    <t>"objekt B" 30</t>
  </si>
  <si>
    <t>"objekt B" 31</t>
  </si>
  <si>
    <t>"objekt B - celk. délka potrubí 1200 mm, základna 300/300 mm" 1</t>
  </si>
  <si>
    <t>1352817705</t>
  </si>
  <si>
    <t>"objekt B" 0,5*(14,016+15,16)+0,8*10,68</t>
  </si>
  <si>
    <t>712491172</t>
  </si>
  <si>
    <t>Provedení povlakové krytiny střech přes 10° do 30° ochranné textilní vrstvy</t>
  </si>
  <si>
    <t>-1250877470</t>
  </si>
  <si>
    <t>https://podminky.urs.cz/item/CS_URS_2023_02/712491172</t>
  </si>
  <si>
    <t>"objekt B" 0,5*(14,016+15,16)</t>
  </si>
  <si>
    <t>168,982*1,155 'Přepočtené koeficientem množství</t>
  </si>
  <si>
    <t>471096451</t>
  </si>
  <si>
    <t>"P02" 7,6</t>
  </si>
  <si>
    <t>130,3*1,05 'Přepočtené koeficientem množství</t>
  </si>
  <si>
    <t>122,7*1,05 'Přepočtené koeficientem množství</t>
  </si>
  <si>
    <t>7,6*1,05 'Přepočtené koeficientem množství</t>
  </si>
  <si>
    <t>"svislé" (1,5*1+1*5)*0,3</t>
  </si>
  <si>
    <t>52,68*1,05 'Přepočtené koeficientem množství</t>
  </si>
  <si>
    <t>4,838*1,05 'Přepočtené koeficientem množství</t>
  </si>
  <si>
    <t>"objekt B" (10,65+5,32+5,25*1,02)*0,2</t>
  </si>
  <si>
    <t>154,394*1,05 'Přepočtené koeficientem množství</t>
  </si>
  <si>
    <t>842875730</t>
  </si>
  <si>
    <t>-328623581</t>
  </si>
  <si>
    <t>"objekt B" (2,4+3,4+1+0,6+1+0,8*3+1)*(0,41+0,2)</t>
  </si>
  <si>
    <t>7,198*1,221 'Přepočtené koeficientem množství</t>
  </si>
  <si>
    <t>Poznámka k položce:_x000D_
Dodávka včetně kotevních a spojovacích prvků, všechny rozměry je nutno před zadáním do výroby přeměřit na stavbě dle skutečné stavební připravenosti._x000D_
Dle tabulky ostatních výrobků ozn. OV/18_x000D_
4 sestavy (madlo pevné předpokládané délky 900 mm, madlo sklopné předpokládané délky 800 mm s držákem na toaletní papír) vč. kotvení</t>
  </si>
  <si>
    <t xml:space="preserve">Poznámka k položce:_x000D_
Dodávka včetně kotevních a spojovacích prvků, všechny rozměry je nutno před zadáním do výroby přeměřit na stavbě dle skutečné stavební připravenosti._x000D_
Dle tabulky ostatních výrobků ozn. OV/19_x000D_
4 sestavy (sestava skládající se ze sklopného sedátka 450/450 mm, pevné vodorovné madlo délky min. 600 mm, pevné svislé madlo délky min. 500 mm, sklopné madlo délka 800mm) vč. kotvení </t>
  </si>
  <si>
    <t>71240OV20</t>
  </si>
  <si>
    <t>D+M typová sestava madel pro vanu pro osobu se s níženou schopností pohybu a orientace v provedení dle vyhl. č. 398/2009 Sb, nerez broušená matná</t>
  </si>
  <si>
    <t>570109645</t>
  </si>
  <si>
    <t xml:space="preserve">Poznámka k položce:_x000D_
Dodávka včetně kotevních a spojovacích prvků, všechny rozměry je nutno před zadáním do výroby přeměřit na stavbě dle skutečné stavební připravenosti._x000D_
Dle tabulky ostatních výrobků ozn. OV/20_x000D_
2 sestavy (madlo pevné předpokládané délky 900 mm, madlo sklopné předpokládané délky 800 mm) vč. kotvení </t>
  </si>
  <si>
    <t>"OV/20 – MADLA U VANY" 1</t>
  </si>
  <si>
    <t>653429264</t>
  </si>
  <si>
    <t>"100x280" 0,1*0,28*5,1*1</t>
  </si>
  <si>
    <t>8,107*1,15 'Přepočtené koeficientem množství</t>
  </si>
  <si>
    <t>"objekt B" (5,02*3*1+5,02*1*2)*0,1*0,1+(5,02*14*1+5,02*15*1)*0,1*0,1</t>
  </si>
  <si>
    <t>"objekt B" (0,7*17*2)*0,16*0,1</t>
  </si>
  <si>
    <t>10,195*1,15 'Přepočtené koeficientem množství</t>
  </si>
  <si>
    <t>1988092514</t>
  </si>
  <si>
    <t>2002251882</t>
  </si>
  <si>
    <t>-54746681</t>
  </si>
  <si>
    <t>1832477225</t>
  </si>
  <si>
    <t>2181*0,04 'Přepočtené koeficientem množství</t>
  </si>
  <si>
    <t>-5852874</t>
  </si>
  <si>
    <t>1946070940</t>
  </si>
  <si>
    <t>2181*0,02 'Přepočtené koeficientem množství</t>
  </si>
  <si>
    <t>1324969031</t>
  </si>
  <si>
    <t>-39202677</t>
  </si>
  <si>
    <t>-1764161839</t>
  </si>
  <si>
    <t>-1188610309</t>
  </si>
  <si>
    <t>482788746</t>
  </si>
  <si>
    <t>-1003299427</t>
  </si>
  <si>
    <t>1309749208</t>
  </si>
  <si>
    <t>2091223967</t>
  </si>
  <si>
    <t>1744925416</t>
  </si>
  <si>
    <t>227132907</t>
  </si>
  <si>
    <t>5,1*1</t>
  </si>
  <si>
    <t>-1970303247</t>
  </si>
  <si>
    <t>1714498583</t>
  </si>
  <si>
    <t>762332643</t>
  </si>
  <si>
    <t>Montáž vázaných kcí krovů pravidelných z lepených hranolů pl přes 224 do 288 cm2 s ocelovými spojkami</t>
  </si>
  <si>
    <t>-4979858</t>
  </si>
  <si>
    <t>https://podminky.urs.cz/item/CS_URS_2023_02/762332643</t>
  </si>
  <si>
    <t>"100x280" 5,1</t>
  </si>
  <si>
    <t>-2034710339</t>
  </si>
  <si>
    <t>0,143*1,15 'Přepočtené koeficientem množství</t>
  </si>
  <si>
    <t>2054076489</t>
  </si>
  <si>
    <t>154,394*1,1 'Přepočtené koeficientem množství</t>
  </si>
  <si>
    <t>-621416438</t>
  </si>
  <si>
    <t>-1960417424</t>
  </si>
  <si>
    <t>"objekt B" 0,63*(14,15+15,16)</t>
  </si>
  <si>
    <t>1788134215</t>
  </si>
  <si>
    <t>"objekt B" 0,5*(14,15+15,16)</t>
  </si>
  <si>
    <t>843036744</t>
  </si>
  <si>
    <t>"objekt B" (10,65+5,32+5,25*1,02)*0,52*2</t>
  </si>
  <si>
    <t>"objekt B" (5,18*14,18+5,18*15,16+(2,32*1,04))*0,024</t>
  </si>
  <si>
    <t>"objekt B" (0,63*(14,15+15,16))*0,021</t>
  </si>
  <si>
    <t>"objekt B" (0,5*(14,15+15,16))*0,018</t>
  </si>
  <si>
    <t>"objekt B" ((10,65+5,32+5,25*1,02)*0,52*2)*0,015</t>
  </si>
  <si>
    <t>12,797*1,15 'Přepočtené koeficientem množství</t>
  </si>
  <si>
    <t>462886046</t>
  </si>
  <si>
    <t>-459724931</t>
  </si>
  <si>
    <t>907087092</t>
  </si>
  <si>
    <t>-744076552</t>
  </si>
  <si>
    <t>-1318775936</t>
  </si>
  <si>
    <t>"objekt B" 7,4+11,5</t>
  </si>
  <si>
    <t>-296395749</t>
  </si>
  <si>
    <t>"objekt B" (4,18+1,5+4+3,1+2,1+1,5+4+4,45)*0,5</t>
  </si>
  <si>
    <t>"objekt B" 1,15*2,7+1,15*0,61</t>
  </si>
  <si>
    <t>"objekt B" (1,05+0,72)+12,4+12,2+12,4+29,9+4,7+12,1</t>
  </si>
  <si>
    <t>"objekt B" 37,1*1,04-(4,56*0,1*9)</t>
  </si>
  <si>
    <t>"objekt B" (5,65*9,63)+0,2*4,19+3,45*4,87+1,8*4,19+1,55*4,87+2,5*4,81</t>
  </si>
  <si>
    <t>-(2,8+2,69+0,69)</t>
  </si>
  <si>
    <t>"objekt B" 7,6+1,6</t>
  </si>
  <si>
    <t>-377655877</t>
  </si>
  <si>
    <t>"podhled N01" 4,84*9*2+(27,4)</t>
  </si>
  <si>
    <t>"podhled N02" 15,5+9+37,4+14+13,9+14</t>
  </si>
  <si>
    <t>763170R01.R</t>
  </si>
  <si>
    <t>D+M dvířek revizních do zděné konstrukce velikosti min. 300/300 mm – do vlhka</t>
  </si>
  <si>
    <t>2058652900</t>
  </si>
  <si>
    <t>"R/01 - REVIZNÍ DVÍŘKA MIN. 300/300 MM – DO VLHKA" 1</t>
  </si>
  <si>
    <t>1313036100</t>
  </si>
  <si>
    <t>764216601.R</t>
  </si>
  <si>
    <t>K/02, Parapet vnější - půlkruhový z pozink. plechu tl. min. 0,55 mm s povrchovou úpravou komaxit, RAL 9016 rš 300 mm vč. kotvení</t>
  </si>
  <si>
    <t>-303698744</t>
  </si>
  <si>
    <t>"K/02 - rš 300" 1,3*1</t>
  </si>
  <si>
    <t>"objekt B" (2,4+3,4+1+0,6+1+0,8*3+1)*0,45</t>
  </si>
  <si>
    <t>"K/10" 15,16</t>
  </si>
  <si>
    <t>1346213469</t>
  </si>
  <si>
    <t>-2049666289</t>
  </si>
  <si>
    <t>"objekt B" 0,47*(14,16+15,16)</t>
  </si>
  <si>
    <t>1844560409</t>
  </si>
  <si>
    <t>1171638243</t>
  </si>
  <si>
    <t>139998796</t>
  </si>
  <si>
    <t>1078731860</t>
  </si>
  <si>
    <t>804029227</t>
  </si>
  <si>
    <t>"objekt B" 5,09*14,1+5,09*15,06+1,03*2,37</t>
  </si>
  <si>
    <t>"objekt B" 0</t>
  </si>
  <si>
    <t>150,866*1,15 'Přepočtené koeficientem množství</t>
  </si>
  <si>
    <t>-760998930</t>
  </si>
  <si>
    <t>"objekt B" 4</t>
  </si>
  <si>
    <t>-1223911706</t>
  </si>
  <si>
    <t>-903702862</t>
  </si>
  <si>
    <t>-545619711</t>
  </si>
  <si>
    <t>-1406585545</t>
  </si>
  <si>
    <t>"kontralatě - R01" 15*2*5*2</t>
  </si>
  <si>
    <t>"latě, R01"</t>
  </si>
  <si>
    <t>"objekt B" (5,09*14,1+5,09*15,06+1,03*2,37)/0,35</t>
  </si>
  <si>
    <t>-2098026609</t>
  </si>
  <si>
    <t>-269251583</t>
  </si>
  <si>
    <t>"objekt B" 7</t>
  </si>
  <si>
    <t>-2101123985</t>
  </si>
  <si>
    <t>1922387671</t>
  </si>
  <si>
    <t>-98581918</t>
  </si>
  <si>
    <t>345690289</t>
  </si>
  <si>
    <t>"PK05" (0,25*0,006+0,15*0,006)*0,115*7,880*0</t>
  </si>
  <si>
    <t>"PK08" (0,25*0,006+0,15*0,006)*0,115*7,880*1</t>
  </si>
  <si>
    <t>D04</t>
  </si>
  <si>
    <t>D04, Interiérové atypické částečně prosklené rozměru 900x2100mm, Rw 27dB, vč. obložkové zárubně, kování, přechodové lišty a doplňků dle tabulky vnitřních výplní ozn. D04/L</t>
  </si>
  <si>
    <t>-1106340448</t>
  </si>
  <si>
    <t>D07</t>
  </si>
  <si>
    <t>D07, Interiérové atypické částečně prosklené dveře s fixní částečně prosklenou částí vel. 1600x2200mm, vč. obložkové zárubně, kování, přechodové lišty a doplňků dle tabulky vnitřních výplní ozn. D07/L+F</t>
  </si>
  <si>
    <t>-49735986</t>
  </si>
  <si>
    <t>D13</t>
  </si>
  <si>
    <t>D13, Interiérové atypické plné dveře rozměru 900x2100mm, Rw 27dB, vč. obložkové zárubně, kování, přechodové lišty a doplňků dle tabulky vnitřních výplní ozn. D13/L</t>
  </si>
  <si>
    <t>-508810267</t>
  </si>
  <si>
    <t>O/B1</t>
  </si>
  <si>
    <t>Okenní výplň dřevěná s izolačním trojsklem vel. 3500x1800mm - sestava otvíravých a fixních částí, vč. rámu, kování a doplňků dle tabulky vnějších výplní ozn. O/B1</t>
  </si>
  <si>
    <t>1736013344</t>
  </si>
  <si>
    <t>Poznámka k položce:_x000D_
Cena vč. utěsnění připojovací spáry dle ČSN (porotěsná a pojistná hydorizolační fólie), rozšiřovacích a připojovacích profilů, kotvení.</t>
  </si>
  <si>
    <t>O/B2</t>
  </si>
  <si>
    <t>Okenní výplň dřevěná s izolačním trojsklem rozměru 1000x1650mm, vč. rámu, kování a doplňků dle tabulky vnějších výplní ozn. O/B2</t>
  </si>
  <si>
    <t>-1199019324</t>
  </si>
  <si>
    <t>O/B3</t>
  </si>
  <si>
    <t>Okenní výplň dřevěná s izolačním trojsklem vel. 1900x1800-2460mm - sestava otvíravých (balkonové dveře) a fixních částí, vč. rámu, kování a doplňků dle tabulky vnějších výplní ozn. O/B3</t>
  </si>
  <si>
    <t>-648862020</t>
  </si>
  <si>
    <t>O/B4</t>
  </si>
  <si>
    <t>Okenní výplň dřevěná s izolačním trojsklem rozměru 600x1650mm - pískované sklo, vč. rámu, kování a doplňků dle tabulky vnějších výplní ozn. O/B4</t>
  </si>
  <si>
    <t>920553956</t>
  </si>
  <si>
    <t>O/B5</t>
  </si>
  <si>
    <t>Vstupní dvoukřídlé dřevěná dveře s částečným prosklením vedlejšího křídla s madlem vel. 1700x2510mm, vč. rámu, kování a doplňků dle tabulky vnějších výplní ozn. O/B5</t>
  </si>
  <si>
    <t>-395004274</t>
  </si>
  <si>
    <t>O/B6</t>
  </si>
  <si>
    <t>Vstupní jednokřídlé dřevěné dveře plné rozměru 1000x2100mm, vč. rámu, kování a doplňků dle tabulky vnějších výplní ozn. O/B6</t>
  </si>
  <si>
    <t>-367147535</t>
  </si>
  <si>
    <t>O/B7</t>
  </si>
  <si>
    <t>Okenní výplň dřevěná s izolačním trojsklem vel. 3600x1800-2560mm - sestava otvíravých (balkonové dveře) a fixních částí, vč. rámu, kování a doplňků dle tabulky vnějších výplní ozn. O/B7</t>
  </si>
  <si>
    <t>-662090516</t>
  </si>
  <si>
    <t>O/B8</t>
  </si>
  <si>
    <t>Okenní výplň dřevěná s izolačním trojsklem rozměru cca ∅ 750mm - kruhové fixní okno, vč. rámu, kování a doplňků dle tabulky vnějších výplní ozn. O/B8</t>
  </si>
  <si>
    <t>-1539395880</t>
  </si>
  <si>
    <t>O/B9</t>
  </si>
  <si>
    <t>Okenní výplň dřevěná s izolačním trojsklem rozměru 1000x1650mm, vč. rámu, kování a doplňků dle tabulky vnějších výplní ozn. O/B9</t>
  </si>
  <si>
    <t>-952257401</t>
  </si>
  <si>
    <t>"P03" 4,7+1,6+(0,48)</t>
  </si>
  <si>
    <t>1510529024</t>
  </si>
  <si>
    <t>"odečet dveří" -(1,5*2)</t>
  </si>
  <si>
    <t>6*0,27 'Přepočtené koeficientem množství</t>
  </si>
  <si>
    <t>119974668</t>
  </si>
  <si>
    <t>0,81*1,5 'Přepočtené koeficientem množství</t>
  </si>
  <si>
    <t>-1783661863</t>
  </si>
  <si>
    <t>"P02" 7,6-0,81</t>
  </si>
  <si>
    <t>13,57*1,25 'Přepočtené koeficientem množství</t>
  </si>
  <si>
    <t>-1939665650</t>
  </si>
  <si>
    <t>-256068680</t>
  </si>
  <si>
    <t>-1380073637</t>
  </si>
  <si>
    <t>800310420</t>
  </si>
  <si>
    <t>6*1,05 'Přepočtené koeficientem množství</t>
  </si>
  <si>
    <t>"P01" 37,1+12,4+12,2+12,4+29,9+(11,63)</t>
  </si>
  <si>
    <t>20081440</t>
  </si>
  <si>
    <t>1530461328</t>
  </si>
  <si>
    <t>"P01" (28,31+39,4+14+13,9+14+12,42)</t>
  </si>
  <si>
    <t>122,03*1,02 'Přepočtené koeficientem množství</t>
  </si>
  <si>
    <t>"P01" (28,31+39,4+14+13,9+14+12,42)-(3,4*2+1,5*3+1,1*7*2+1+1,1)</t>
  </si>
  <si>
    <t>93,23*1,08 'Přepočtené koeficientem množství</t>
  </si>
  <si>
    <t>115,63*1,08 'Přepočtené koeficientem množství</t>
  </si>
  <si>
    <t>"objekt B" 14</t>
  </si>
  <si>
    <t>1804716714</t>
  </si>
  <si>
    <t>plně probarvená neglazovaná dlažba, rektifikovaná s minimální porozitou (formát 50x100 mm), RAL 050 60 20</t>
  </si>
  <si>
    <t>1816398769</t>
  </si>
  <si>
    <t>"S04 - zdivo - kuchyň" (4,05)*1,4</t>
  </si>
  <si>
    <t>68,626*1,1 'Přepočtené koeficientem množství</t>
  </si>
  <si>
    <t>2035135990</t>
  </si>
  <si>
    <t>1275558906</t>
  </si>
  <si>
    <t>"koupelna B" 6,7</t>
  </si>
  <si>
    <t>"přesíň B" 2,5</t>
  </si>
  <si>
    <t>9,2*1,05 'Přepočtené koeficientem množství</t>
  </si>
  <si>
    <t>"objekt B" 11,3+6,6+4,8+1,95+4,05</t>
  </si>
  <si>
    <t>-1586925465</t>
  </si>
  <si>
    <t>"100x280" 5,1*1*0,1*2+5,1*1*0,18*2</t>
  </si>
  <si>
    <t>-1442901954</t>
  </si>
  <si>
    <t>357883928</t>
  </si>
  <si>
    <t>-206864845</t>
  </si>
  <si>
    <t>-382825302</t>
  </si>
  <si>
    <t>"vnější okna" 3,4*1,65+1*1,65+0,6*1,65+1*1,65+1*2,1*3+0,8*1,65*3+1*1,65+1*2,1+2,4*1,65</t>
  </si>
  <si>
    <t>"vnější dveře" 1,5*2,1+1*2,1</t>
  </si>
  <si>
    <t>1943486420</t>
  </si>
  <si>
    <t>"OV/13.B-1.1 - okna 1650x2400mm" 3,96</t>
  </si>
  <si>
    <t>"OV/13.B-1.2 - okna 2100x1000mm" 2,1</t>
  </si>
  <si>
    <t>"OV/13.B-2.1 - okna 1650x2400mm" 5,61</t>
  </si>
  <si>
    <t>"OV/13.B-2.2 - okna 1650x1000mm" 5,61</t>
  </si>
  <si>
    <t>"OV/13.B-3 - okna 1650x1000mm" 1,65</t>
  </si>
  <si>
    <t>"OV/13.B-4 - okna 1650x1000mm" 1,65</t>
  </si>
  <si>
    <t>"OV/13.B-5.1 - okna 2100x1000mm" 2,1</t>
  </si>
  <si>
    <t>"OV/13.B-5.2 - okna 1650x800mm" 1,32</t>
  </si>
  <si>
    <t>"OV/13.B-6.1 - okna 2100x1000mm" 2,1</t>
  </si>
  <si>
    <t>"OV/13.B-6.2 - okna 1650x800mm" 1,32</t>
  </si>
  <si>
    <t>"OV/13.B-7.1 - okna 2100x1000mm" 2,1</t>
  </si>
  <si>
    <t>"OV/13.B-7.2 - okna 1650x800mm" 1,32</t>
  </si>
  <si>
    <t>"OV/13.B-8 - okna 1650x1000mm" 1,65</t>
  </si>
  <si>
    <t>-1095731565</t>
  </si>
  <si>
    <t>"OV/13.B-1.1 - okna 1650x2400mm" 2,4</t>
  </si>
  <si>
    <t>"OV/13.B-1.2 - okna 2100x1000mm" 1</t>
  </si>
  <si>
    <t>"OV/13.B-2.1 - okna 1650x2400mm" 2,4</t>
  </si>
  <si>
    <t>"OV/13.B-2.2 - okna 1650x1000mm" 1</t>
  </si>
  <si>
    <t>"OV/13.B-3 - okna 1650x1000mm" 1</t>
  </si>
  <si>
    <t>"OV/13.B-4 - okna 1650x1000mm" 1</t>
  </si>
  <si>
    <t>"OV/13.B-5.1 - okna 2100x1000mm" 1</t>
  </si>
  <si>
    <t>"OV/13.B-5.2 - okna 1650x800mm" 0,8</t>
  </si>
  <si>
    <t>"OV/13.B-6.1 - okna 2100x1000mm" 1</t>
  </si>
  <si>
    <t>"OV/13.B-6.2 - okna 1650x800mm" 0,8</t>
  </si>
  <si>
    <t>"OV/13.B-7.1 - okna 2100x1000mm" 1</t>
  </si>
  <si>
    <t>"OV/13.B-7.2 - okna 1650x800mm" 0,8</t>
  </si>
  <si>
    <t>"OV/13.B-8 - okna 1650x1000mm" 1</t>
  </si>
  <si>
    <t>-1087830379</t>
  </si>
  <si>
    <t>210,448</t>
  </si>
  <si>
    <t>výkopek_C1</t>
  </si>
  <si>
    <t>145,528</t>
  </si>
  <si>
    <t>výkopek_C2</t>
  </si>
  <si>
    <t>17,08</t>
  </si>
  <si>
    <t>výkopek_C3</t>
  </si>
  <si>
    <t>132,013</t>
  </si>
  <si>
    <t>zásyp_C1</t>
  </si>
  <si>
    <t>88,474</t>
  </si>
  <si>
    <t>D.1.1.C - Objekt C</t>
  </si>
  <si>
    <t>-665924647</t>
  </si>
  <si>
    <t>"objekt C - výkopek jámy od PUT do 436,140" (217,16)*0,8</t>
  </si>
  <si>
    <t>"odpočet výkopů z demolice" -28,2</t>
  </si>
  <si>
    <t>-1471090507</t>
  </si>
  <si>
    <t>"objekt C - výkopek pro pasy" (80,71-41,63-15,53)*0,5+(4,64+0,85)*0,5+(5,12)*0,5</t>
  </si>
  <si>
    <t>132251254</t>
  </si>
  <si>
    <t>Hloubení rýh nezapažených š do 2000 mm v hornině třídy těžitelnosti I skupiny 3 objem do 500 m3 strojně</t>
  </si>
  <si>
    <t>-1672890613</t>
  </si>
  <si>
    <t>https://podminky.urs.cz/item/CS_URS_2023_02/132251254</t>
  </si>
  <si>
    <t>"objekt C: do -433,700" (0,43)*3,3</t>
  </si>
  <si>
    <t>"objekt C: do -434,700" (79,89-15,53-41,63)*2,3</t>
  </si>
  <si>
    <t>"objekt C: do -436,140" (13,84+26,57+7,01+22,14)*0,86</t>
  </si>
  <si>
    <t>"objekt C: do -434,200" (6+5,46+0,9)*2,8+(0,3*2)*2,8</t>
  </si>
  <si>
    <t>"objekt C: do -433,450" (5,46+6,48)*3,55</t>
  </si>
  <si>
    <t>"objekt C: do -435,200" (15,53-7,01+41,63-26,57+7,56+6,27)*1,8+(19,11)*1,8</t>
  </si>
  <si>
    <t>"objekt C: svahované" (0,93*1,77+3,26*1,8+12,53*2,2+7,44*2,1+2,44*2,9)/2</t>
  </si>
  <si>
    <t>"odečet - objekt C - výkopek jámy od PUT do 436,140" -(217,16)*0,8</t>
  </si>
  <si>
    <t>"odečet - objekt C - výkopek pro pasy" -((80,71-41,63-15,53)*0,5+(4,64+0,85)*0,5+(5,12)*0,5)</t>
  </si>
  <si>
    <t>zásyp_C1*2</t>
  </si>
  <si>
    <t>-zásyp_C1</t>
  </si>
  <si>
    <t>206,147*11 'Přepočtené koeficientem množství</t>
  </si>
  <si>
    <t>206,147*1,8 'Přepočtené koeficientem množství</t>
  </si>
  <si>
    <t>"odpočet snížení ČTÚ oproti PUT" (11*18,5)*-0,4</t>
  </si>
  <si>
    <t>"odpočet vytlačené kubatury základového pasu - beton do výkopu" -17,08</t>
  </si>
  <si>
    <t>"odpočet vytlačené kubatury základového pasu - ZB300" -358,89*0,3</t>
  </si>
  <si>
    <t>-871220776</t>
  </si>
  <si>
    <t>1263921737</t>
  </si>
  <si>
    <t>-118817820</t>
  </si>
  <si>
    <t>-896770240</t>
  </si>
  <si>
    <t>-1644637042</t>
  </si>
  <si>
    <t>-638794976</t>
  </si>
  <si>
    <t>"objekt C" (34,16+43,71+16,52+36,49)*0,25</t>
  </si>
  <si>
    <t>"objekt C" (8,2+14,4)*0,15</t>
  </si>
  <si>
    <t>650001024</t>
  </si>
  <si>
    <t>"objekt C"</t>
  </si>
  <si>
    <t>"ztužující stěny vnitřní" (7,14+4,42+4,71+4)*2,75+(4*1,41+5,88+5+6,95*1,78)</t>
  </si>
  <si>
    <t>"ztužující stěny vnitřní" (2,04)*2,75+(2,04*1,54)</t>
  </si>
  <si>
    <t>"obvodové nosné stěny" (4,65+15,9+9,3+14,17)*2,3+(7,4+8,23)-0,44</t>
  </si>
  <si>
    <t>"odečet otvorů" -(1,65+0,99+3,15+2,1+1,65+5,91+5,61+1,65+3,42*3)</t>
  </si>
  <si>
    <t>197208130</t>
  </si>
  <si>
    <t>"objekt C" (3,45)*2,7</t>
  </si>
  <si>
    <t>-813865294</t>
  </si>
  <si>
    <t>"objekt C - viz rezy objektem C" (0,63+4,93*2+4,25+9,35+9,6+14,94)</t>
  </si>
  <si>
    <t>-2126519882</t>
  </si>
  <si>
    <t>"objekt C - porobeton" (3,45+1,55)*0,35</t>
  </si>
  <si>
    <t>"objekt C" 1</t>
  </si>
  <si>
    <t>"objekt C" 5</t>
  </si>
  <si>
    <t>"viz statika - objekt C-TVAR" 2</t>
  </si>
  <si>
    <t>"viz statika - objekt C-TVAR" 4</t>
  </si>
  <si>
    <t>-2120405246</t>
  </si>
  <si>
    <t>"objekt C" (6,8+1,45+2,4)*2,7</t>
  </si>
  <si>
    <t>"objekt C - vrchní část" (0,98*6,8+1,09+1,49)</t>
  </si>
  <si>
    <t>"objekt C" (9,3+4+0,6+1,5+0,65*2+1,5+3,9+1,3+0,8*2)*2,7</t>
  </si>
  <si>
    <t>"objekt C - vrchní část" (4,04+0,56*1,3+0,33*2+0,69*0,45+4,38+8,53+4*1,09+0,96*2+1,5*1,38)</t>
  </si>
  <si>
    <t>-716446904</t>
  </si>
  <si>
    <t>259725676</t>
  </si>
  <si>
    <t>1369741536</t>
  </si>
  <si>
    <t>"Věnec Typ-A" (5,4+14,13+9,3+8,6-3,5)*0,6</t>
  </si>
  <si>
    <t>"Věnec Typ-C" (4,44)*0,6</t>
  </si>
  <si>
    <t>"Věnec Typ-D" (7,14+4,41+4,71+4)*0,2*2</t>
  </si>
  <si>
    <t>"objekt C" (27,4+14+13,9+14+39,4+9+15,49)*2,7</t>
  </si>
  <si>
    <t>"odečet otvorů" -(3,4*1,65+1*2,1+2,4*1,65+1*1,65+1*2,1+1,5*2,1+0,6*1,65+1*1,65*2+0,8*1,65*3+1*2,1*3)</t>
  </si>
  <si>
    <t>"odečet obkladů" -(3,35*0,35+4,1*2,2+3,75*0,35+0,65*1,4+2,15*0,35+1,95*2,1+6,6*2,5)</t>
  </si>
  <si>
    <t>"objekt C" (4+1,5+8,13)*0,33+(5,65+2,1+2,4+1,55)*0,35+(4*1,14+4*1,18+4*1,15+4*1,21)</t>
  </si>
  <si>
    <t>"objekt C" 8,96*5+7,2+4,52+0,99*5</t>
  </si>
  <si>
    <t>"objekt C" (7,4+8,23)-0,44</t>
  </si>
  <si>
    <t>"S04 - zdivo - kuchyň" (4,1)*2,2</t>
  </si>
  <si>
    <t>285715861</t>
  </si>
  <si>
    <t>"lokální vyztužení" (84,291+459,505)*0,15</t>
  </si>
  <si>
    <t>459,505*2 'Přepočtené koeficientem množství</t>
  </si>
  <si>
    <t>-1591199081</t>
  </si>
  <si>
    <t>"objekt C" (10,3+15,9+5,15+5,27+14,94)*0,65</t>
  </si>
  <si>
    <t>"odečet otvorů" -(1*0,45+1*0,45+1,5*0,45+1*0,45*3)</t>
  </si>
  <si>
    <t>"odpočet F04 objekt C" -2,4*0,41</t>
  </si>
  <si>
    <t>"objekt C" (10,3+15,9+5,15+5,27+14,94)*2,76</t>
  </si>
  <si>
    <t>"odečet otvorů" -(3,4*1,65+1*1,65*2+1*1,65*3+0,8*1,65*3+0,6*1,65+1,5*1,65+1*1,65+1*1,65+1*1,65+2,4*1,65)</t>
  </si>
  <si>
    <t>"objekt C" 11,36+5,48+5,48*1,02</t>
  </si>
  <si>
    <t>"objekt C" (2,4+3,4+1+0,6+1+0,8*3+1)*0,41</t>
  </si>
  <si>
    <t>-1388191568</t>
  </si>
  <si>
    <t>1066015129</t>
  </si>
  <si>
    <t>1068203638</t>
  </si>
  <si>
    <t>-896480512</t>
  </si>
  <si>
    <t>-295363531</t>
  </si>
  <si>
    <t>-871803942</t>
  </si>
  <si>
    <t>508786566</t>
  </si>
  <si>
    <t>1102042290</t>
  </si>
  <si>
    <t>2056178974</t>
  </si>
  <si>
    <t>-1533874500</t>
  </si>
  <si>
    <t>"objekt C" (5,4+14,13+9,3+8,6-3,5)*0,35</t>
  </si>
  <si>
    <t>11,876*1,05 'Přepočtené koeficientem množství</t>
  </si>
  <si>
    <t>-920252657</t>
  </si>
  <si>
    <t>"objekt C" (5,4+14,13+9,3+8,6-3,5)*0,34</t>
  </si>
  <si>
    <t>11,536*1,05 'Přepočtené koeficientem množství</t>
  </si>
  <si>
    <t>-1172196145</t>
  </si>
  <si>
    <t>"objekt C" (5,4+14,13+9,3+8,6-3,5)*0,27</t>
  </si>
  <si>
    <t>9,161*1,05 'Přepočtené koeficientem množství</t>
  </si>
  <si>
    <t>134,541*1,05 'Přepočtené koeficientem množství</t>
  </si>
  <si>
    <t>936514328</t>
  </si>
  <si>
    <t>-806815197</t>
  </si>
  <si>
    <t>472473107</t>
  </si>
  <si>
    <t>"objekt C" (1,65*2*2+2,1*2*2+1,65*2+2,1*2+1,65*2*2+2,1*3*2)</t>
  </si>
  <si>
    <t>"objekt C" (1*4+0,6+1,5+3,4*2+1,8*3)</t>
  </si>
  <si>
    <t>"objekt C" (0,6+1+1+3,4+2,4+1+0,8*3)</t>
  </si>
  <si>
    <t>2038550860</t>
  </si>
  <si>
    <t>"objekt C" 3,6*4+4,95</t>
  </si>
  <si>
    <t>1557827119</t>
  </si>
  <si>
    <t>"objekt C" (10,65+5,32+5,25*1,02)</t>
  </si>
  <si>
    <t>1079055732</t>
  </si>
  <si>
    <t>"objekt C" (34,16+43,71+16,52+36,49)*0,04</t>
  </si>
  <si>
    <t>"P02" 7,5*0,07</t>
  </si>
  <si>
    <t>1403282970</t>
  </si>
  <si>
    <t>"objekt C - 1500/420mm" 1*1,5*0,42</t>
  </si>
  <si>
    <t>"objekt C - 1000/420mm" 1*1*0,42</t>
  </si>
  <si>
    <t>788841988</t>
  </si>
  <si>
    <t>"P02" 7,5*3,03/1000</t>
  </si>
  <si>
    <t>"P01, P03" 37+12,4+12,2+12,4+29,9+12,1</t>
  </si>
  <si>
    <t>"objekt C" 58,12+24,2+54,72+48,37+(4,28*5,85)</t>
  </si>
  <si>
    <t>-408089950</t>
  </si>
  <si>
    <t>752509218</t>
  </si>
  <si>
    <t>-817563770</t>
  </si>
  <si>
    <t>50203045</t>
  </si>
  <si>
    <t>"objekt C" 37+12,4+12,2+12,4+29,9+7,5+4,7+1,6+12,1</t>
  </si>
  <si>
    <t>"C07 - 1600/1000mm" 1*1,6*1</t>
  </si>
  <si>
    <t>"C09 - 1400/1000mm" 1*1,4*1</t>
  </si>
  <si>
    <t>-1911530124</t>
  </si>
  <si>
    <t>-1795011369</t>
  </si>
  <si>
    <t>-1059244839</t>
  </si>
  <si>
    <t>1506893884</t>
  </si>
  <si>
    <t>1865178372</t>
  </si>
  <si>
    <t>PR-C01</t>
  </si>
  <si>
    <t>PR-C01 nerezová systémová pažnice s přírubou D=88 mm, vč. systémového utěsnění prostupujícího média dle specifikace tabulky prostupů, dodávka a montáž</t>
  </si>
  <si>
    <t>-988023645</t>
  </si>
  <si>
    <t>PR-C02</t>
  </si>
  <si>
    <t>PR-C02 nerezová systémová pažnice s přírubou D=88 mm, vč. systémového utěsnění prostupujícího média dle specifikace tabulky prostupů, dodávka a montáž</t>
  </si>
  <si>
    <t>-89580127</t>
  </si>
  <si>
    <t>PR-C03</t>
  </si>
  <si>
    <t>PR-C03 nerezová systémová pažnice s přírubou D=133 mm, vč. systémového utěsnění prostupujícího média dle specifikace tabulky prostupů, dodávka a montáž</t>
  </si>
  <si>
    <t>290663432</t>
  </si>
  <si>
    <t>PR-C04</t>
  </si>
  <si>
    <t>PR-C04 systémový prostup kanalizace DN110 s integorvaným límcem por asfaltové pásy vč. chráničky vložené do bednění PCV KG DN 160 dle specifikace tabulky prostupů, dodávka a montáž</t>
  </si>
  <si>
    <t>809677333</t>
  </si>
  <si>
    <t>PR-C05</t>
  </si>
  <si>
    <t>PR-C05 systémový prostup kanalizace DN110 s integorvaným límcem por asfaltové pásy vč. chráničky vložené do bednění PCV KG DN 160 dle specifikace tabulky prostupů, dodávka a montáž</t>
  </si>
  <si>
    <t>1742240746</t>
  </si>
  <si>
    <t>PR-C06</t>
  </si>
  <si>
    <t>PR-C06 systémový prostup kanalizace DN110 s integorvaným límcem por asfaltové pásy vč. chráničky vložené do bednění PCV KG DN 160 dle specifikace tabulky prostupů, dodávka a montáž</t>
  </si>
  <si>
    <t>129000502</t>
  </si>
  <si>
    <t>PR-C07</t>
  </si>
  <si>
    <t>PR-C07 systémový prostup kanalizace DN110 s integorvaným límcem por asfaltové pásy vč. chráničky vložené do bednění PCV KG DN 160 dle specifikace tabulky prostupů, dodávka a montáž</t>
  </si>
  <si>
    <t>-379367666</t>
  </si>
  <si>
    <t>PR-C08</t>
  </si>
  <si>
    <t>PR-C08 nerezová systémová pažnice s přírubou D=108 mm, vč. systémového utěsnění prostupujícího média dle specifikace tabulky prostupů, dodávka a montáž</t>
  </si>
  <si>
    <t>711648983</t>
  </si>
  <si>
    <t>PR-C09</t>
  </si>
  <si>
    <t>PR-C09 nerezová systémová pažnice s přírubou D=88 mm, vč. systémového utěsnění prostupujícího média dle specifikace tabulky prostupů, dodávka a montáž</t>
  </si>
  <si>
    <t>1039457569</t>
  </si>
  <si>
    <t>PR-C10</t>
  </si>
  <si>
    <t>PR-C10 nerezová systémová pažnice s přírubou D=108 mm, vč. systémového utěsnění prostupujícího média dle specifikace tabulky prostupů, dodávka a montáž</t>
  </si>
  <si>
    <t>-120161093</t>
  </si>
  <si>
    <t>PR-C11</t>
  </si>
  <si>
    <t>PR-C11 nerezová systémová pažnice s přírubou D=58 mm, vč. systémového utěsnění prostupujícího média dle specifikace tabulky prostupů, dodávka a montáž</t>
  </si>
  <si>
    <t>-1611764952</t>
  </si>
  <si>
    <t>PR-C12-C21</t>
  </si>
  <si>
    <t>PR-C12-C21 akustické utěsnění prostupu (hmotná dozdívka, min. vata) dle požadavků PBŘ, dle specifikace tabulky prostupů</t>
  </si>
  <si>
    <t>-1949413236</t>
  </si>
  <si>
    <t>-1071046204</t>
  </si>
  <si>
    <t>738433338</t>
  </si>
  <si>
    <t>"objekt C" (154,47)</t>
  </si>
  <si>
    <t>"objekt C" (51,03)*0,2</t>
  </si>
  <si>
    <t>"objekt C" (7,07+3,16+3,25+1,9+2,05+1,6+5,6+2,15+2,15+6,4+2,1)*0,61+(1*8+1,5+0,6+3,4)*0,53</t>
  </si>
  <si>
    <t>40,193*0,4 'Přepočtené koeficientem množství</t>
  </si>
  <si>
    <t>-2004365815</t>
  </si>
  <si>
    <t>"objekt C" (154,47)*2</t>
  </si>
  <si>
    <t>257381893</t>
  </si>
  <si>
    <t>"objekt C" (51,03)*0,2*2</t>
  </si>
  <si>
    <t>"objekt C" (7,07+3,16+3,25+1,9+2,05+1,6+5,6+2,15+2,15+6,4+2,1)*0,61*2+(1*8+1,5+0,6+3,4)*0,53*2</t>
  </si>
  <si>
    <t>80,387*1,221 'Přepočtené koeficientem množství</t>
  </si>
  <si>
    <t>-969052530</t>
  </si>
  <si>
    <t>2045593419</t>
  </si>
  <si>
    <t>"objekt C" (34,16+43,71+16,52+36,49)</t>
  </si>
  <si>
    <t>130,88*1,05 'Přepočtené koeficientem množství</t>
  </si>
  <si>
    <t>"objekt C" (15,1+3,5+0,75+4,93+1,95+1,9+9,95+0,9+2,15+2,15+1,66)*1</t>
  </si>
  <si>
    <t>50,66*1,05 'Přepočtené koeficientem množství</t>
  </si>
  <si>
    <t>2026942415</t>
  </si>
  <si>
    <t>520902491</t>
  </si>
  <si>
    <t>-1255678456</t>
  </si>
  <si>
    <t>-1885576664</t>
  </si>
  <si>
    <t>"objekt C" 5,18*15,16+5,18*14,18+(2,3*1,04)</t>
  </si>
  <si>
    <t>"objekt C" 0,47*(14,16+15,16)+0,5*10,68</t>
  </si>
  <si>
    <t>173,493*1,1655 'Přepočtené koeficientem množství</t>
  </si>
  <si>
    <t>1746322407</t>
  </si>
  <si>
    <t>820089477</t>
  </si>
  <si>
    <t>"objekt C" 18</t>
  </si>
  <si>
    <t>"objekt C" 21</t>
  </si>
  <si>
    <t>"objekt C" 10</t>
  </si>
  <si>
    <t>"objekt C" 22</t>
  </si>
  <si>
    <t>"objekt C - celk. délka potrubí 1200 mm, základna 300/300 mm" 1</t>
  </si>
  <si>
    <t>"objekt C - celk. délka potrubí 1000 mm, základna 300/300 mm" 1</t>
  </si>
  <si>
    <t>1941461703</t>
  </si>
  <si>
    <t>"objekt C" 0,5*(14,016+15,16)+0,8*10,68</t>
  </si>
  <si>
    <t>"objekt C" 0,5*(14,016+15,16)</t>
  </si>
  <si>
    <t>168,961*1,155 'Přepočtené koeficientem množství</t>
  </si>
  <si>
    <t>1079339702</t>
  </si>
  <si>
    <t>"P02" 7,5</t>
  </si>
  <si>
    <t>130,1*1,05 'Přepočtené koeficientem množství</t>
  </si>
  <si>
    <t>122,6*1,05 'Přepočtené koeficientem množství</t>
  </si>
  <si>
    <t>7,5*1,05 'Přepočtené koeficientem množství</t>
  </si>
  <si>
    <t>52,61*1,05 'Přepočtené koeficientem množství</t>
  </si>
  <si>
    <t>"objekt C" (10,65+5,32+5,25*1,02)*0,2</t>
  </si>
  <si>
    <t>154,373*1,05 'Přepočtené koeficientem množství</t>
  </si>
  <si>
    <t>177609990</t>
  </si>
  <si>
    <t>1750295846</t>
  </si>
  <si>
    <t>"objekt C" (2,4+3,4+1+0,6+1+0,8*3+1)*(0,41+0,2)</t>
  </si>
  <si>
    <t>429506297</t>
  </si>
  <si>
    <t>"objekt C" (5,02*3*1+5,02*1*2)*0,1*0,1+(5,02*14*1+5,02*15*1)*0,1*0,1</t>
  </si>
  <si>
    <t>"objekt C" (0,7*17*2)*0,16*0,1</t>
  </si>
  <si>
    <t>1680387562</t>
  </si>
  <si>
    <t>919630046</t>
  </si>
  <si>
    <t>661526593</t>
  </si>
  <si>
    <t>-1446228790</t>
  </si>
  <si>
    <t>370224275</t>
  </si>
  <si>
    <t>-165104674</t>
  </si>
  <si>
    <t>978062266</t>
  </si>
  <si>
    <t>443749409</t>
  </si>
  <si>
    <t>513236410</t>
  </si>
  <si>
    <t>-151408087</t>
  </si>
  <si>
    <t>-1766998790</t>
  </si>
  <si>
    <t>-658785379</t>
  </si>
  <si>
    <t>34398427</t>
  </si>
  <si>
    <t>1210802953</t>
  </si>
  <si>
    <t>-921841092</t>
  </si>
  <si>
    <t>-1139107701</t>
  </si>
  <si>
    <t>-827374053</t>
  </si>
  <si>
    <t>-1508946609</t>
  </si>
  <si>
    <t>1108721406</t>
  </si>
  <si>
    <t>154,373*1,1 'Přepočtené koeficientem množství</t>
  </si>
  <si>
    <t>-1009450345</t>
  </si>
  <si>
    <t>-844779892</t>
  </si>
  <si>
    <t>"objekt C" 0,63*(14,15+15,16)</t>
  </si>
  <si>
    <t>1986012903</t>
  </si>
  <si>
    <t>"objekt C" 0,5*(14,15+15,16)</t>
  </si>
  <si>
    <t>-1977930759</t>
  </si>
  <si>
    <t>"objekt C" (10,65+5,32+5,25*1,02)*0,52*2</t>
  </si>
  <si>
    <t>"objekt C" (5,18*15,16+5,18*14,18+(2,3*1,04))*0,024</t>
  </si>
  <si>
    <t>"objekt C" (0,63*(14,15+15,16))*0,021</t>
  </si>
  <si>
    <t>"objekt C" (0,5*(14,15+15,16))*0,018</t>
  </si>
  <si>
    <t>"objekt C" ((10,65+5,32+5,25*1,02)*0,52*2)*0,015</t>
  </si>
  <si>
    <t>12,654*1,15 'Přepočtené koeficientem množství</t>
  </si>
  <si>
    <t>2011770538</t>
  </si>
  <si>
    <t>-1581111473</t>
  </si>
  <si>
    <t>-2050524209</t>
  </si>
  <si>
    <t>1871300426</t>
  </si>
  <si>
    <t>-2057652881</t>
  </si>
  <si>
    <t>"objekt C" 7,4+11,5</t>
  </si>
  <si>
    <t>176878209</t>
  </si>
  <si>
    <t>"objekt C" (8,13+1,5+4+4+1,5+2,1+3,1)*0,5</t>
  </si>
  <si>
    <t>"objekt C" 1,15*2,7+1,15*0,61</t>
  </si>
  <si>
    <t>"objekt C" (1,05+0,98)+12,4+12,2+12,4+29,9+4,7+12,1</t>
  </si>
  <si>
    <t>"objekt C" 37,04*1,04-(4,56*0,1*8)</t>
  </si>
  <si>
    <t>"objekt C" (5,65*9,63)+0,6*2,85+0,2*4,19+3,45*4,87+1,8*4,19+1,55*4,87+2,5*4,82</t>
  </si>
  <si>
    <t>-(2,79+2,65+0,69)</t>
  </si>
  <si>
    <t>"objekt C" 7,5+1,6</t>
  </si>
  <si>
    <t>-70862884</t>
  </si>
  <si>
    <t>763170R05.R</t>
  </si>
  <si>
    <t>896306177</t>
  </si>
  <si>
    <t>"R/05 - REVIZNÍ DVÍŘKA MIN. 250/250 MM – DO VLHKA" 1</t>
  </si>
  <si>
    <t>763170R06.R</t>
  </si>
  <si>
    <t>D+M dvířek revizních do zděné konstrukce velikosti min. 200/200 mm – do vlhka</t>
  </si>
  <si>
    <t>1128018437</t>
  </si>
  <si>
    <t>"R/06 - REVIZNÍ DVÍŘKA MIN. 200/200 MM – DO VLHKA" 1</t>
  </si>
  <si>
    <t>-24062383</t>
  </si>
  <si>
    <t>293128163</t>
  </si>
  <si>
    <t>"objekt C" (2,4+3,4+1+0,6+1+0,8*3+1)*0,45</t>
  </si>
  <si>
    <t>-4499314</t>
  </si>
  <si>
    <t>724336204</t>
  </si>
  <si>
    <t>"objekt C" 0,47*(14,16+15,16)</t>
  </si>
  <si>
    <t>2113422809</t>
  </si>
  <si>
    <t>-921149066</t>
  </si>
  <si>
    <t>1640181657</t>
  </si>
  <si>
    <t>964303825</t>
  </si>
  <si>
    <t>82514778</t>
  </si>
  <si>
    <t>"objekt C" 5,1*15,06</t>
  </si>
  <si>
    <t>"objekt C" 5,1*(2,3+2,3)+1,03*2,17</t>
  </si>
  <si>
    <t>"objekt C" 110</t>
  </si>
  <si>
    <t>-1083380199</t>
  </si>
  <si>
    <t>-1305326770</t>
  </si>
  <si>
    <t>-10771713</t>
  </si>
  <si>
    <t>-287768384</t>
  </si>
  <si>
    <t>"objekt C" (5,1*15,06)/0,35</t>
  </si>
  <si>
    <t>"objekt C" (5,1*(2,3+2,3)+1,03*2,17)/0,35</t>
  </si>
  <si>
    <t>1173208220</t>
  </si>
  <si>
    <t>-1100929689</t>
  </si>
  <si>
    <t>"objekt C" 7</t>
  </si>
  <si>
    <t>Poznámka k položce:_x000D_
Dodávka včetně kotevních a spojovacích prvků, všechny rozměry je nutno před zadáním do výroby přeměřit na stavbě dle skutečné stavební připravenosti. Veškeré komponenty vyvzorkovat a nechat schválit stavebníkem/TDI/projektantem. Zpracovat a předložit kompletní dílenskou dokumentaci pro schválení stavebníkem/TDI/projektantem._x000D_
dle tabulky zámečnických výrobků ozn. Z/1.2</t>
  </si>
  <si>
    <t>72344129</t>
  </si>
  <si>
    <t>1451718338</t>
  </si>
  <si>
    <t>O/C1</t>
  </si>
  <si>
    <t>Okenní výplň dřevěná s izolačním trojsklem vel. 3500x1800mm - sestava otvíravých a fixních částí, vč. rámu, kování a doplňků dle tabulky vnějších výplní ozn. O/C1</t>
  </si>
  <si>
    <t>1081934901</t>
  </si>
  <si>
    <t>O/C2</t>
  </si>
  <si>
    <t>Okenní výplň dřevěná s izolačním trojsklem rozměru 1000x1650mm, vč. rámu, kování a doplňků dle tabulky vnějších výplní ozn. O/C2</t>
  </si>
  <si>
    <t>1889509669</t>
  </si>
  <si>
    <t>O/C3</t>
  </si>
  <si>
    <t>Okenní výplň dřevěná s izolačním trojsklem vel. 1900x1800-2460mm - sestava otvíravých (balkonové dveře) a fixních částí, částečné protipožární provedení, vč. rámu, kování a doplňků dle tabulky vnějších výplní ozn. O/C3</t>
  </si>
  <si>
    <t>1226945918</t>
  </si>
  <si>
    <t>O/C4</t>
  </si>
  <si>
    <t>Okenní výplň dřevěná s izolačním trojsklem rozměru 600x1650mm - pískované sklo, vč. rámu, kování a doplňků dle tabulky vnějších výplní ozn. O/C4</t>
  </si>
  <si>
    <t>2090448068</t>
  </si>
  <si>
    <t>O/C5</t>
  </si>
  <si>
    <t>Vstupní dvoukřídlé dřevěná dveře s částečným prosklením vedlejšího křídla s madlem rozměru 1500x2100mm, vč. rámu, kování a doplňků dle tabulky vnějších výplní ozn. O/C5</t>
  </si>
  <si>
    <t>1196112590</t>
  </si>
  <si>
    <t>O/C6</t>
  </si>
  <si>
    <t>Vstupní jednokřídlé dřevěné dveře plné rozměru 1000x2100mm, vč. rámu, kování a doplňků dle tabulky vnějších výplní ozn. O/C6</t>
  </si>
  <si>
    <t>-1552295203</t>
  </si>
  <si>
    <t>O/C7</t>
  </si>
  <si>
    <t>Okenní výplň dřevěná s izolačním trojsklem vel. 3600x1800-2560mm - sestava otvíravých (balkonové dveře) a fixních částí, vč. rámu, kování a doplňků dle tabulky vnějších výplní ozn. O/C7</t>
  </si>
  <si>
    <t>-1938956172</t>
  </si>
  <si>
    <t>O/C8</t>
  </si>
  <si>
    <t>Okenní výplň dřevěná s izolačním trojsklem rozměru ∅  750 mm - kruhové fixní okno, vč. rámu, kování a doplňků dle tabulky vnějších výplní ozn. O/C8</t>
  </si>
  <si>
    <t>-240561764</t>
  </si>
  <si>
    <t>O/C9</t>
  </si>
  <si>
    <t>Okenní výplň dřevěná s izolačním trojsklem rozměru 1000x1650mm, vč. rámu, kování a doplňků dle tabulky vnějších výplní ozn. O/C9</t>
  </si>
  <si>
    <t>-919100211</t>
  </si>
  <si>
    <t>-201076641</t>
  </si>
  <si>
    <t>974845864</t>
  </si>
  <si>
    <t>240076983</t>
  </si>
  <si>
    <t>"P02" 7,5-0,81</t>
  </si>
  <si>
    <t>13,47*1,25 'Přepočtené koeficientem množství</t>
  </si>
  <si>
    <t>-2014725781</t>
  </si>
  <si>
    <t>-914498140</t>
  </si>
  <si>
    <t>71798885</t>
  </si>
  <si>
    <t>1232361434</t>
  </si>
  <si>
    <t>"P01" 37+12,4+12,2+12,4+29,9+(11,63)</t>
  </si>
  <si>
    <t>-1298904659</t>
  </si>
  <si>
    <t>-1687181804</t>
  </si>
  <si>
    <t>"P01" (27,4+39,4+14+13,9+14+12,42)</t>
  </si>
  <si>
    <t>121,12*1,02 'Přepočtené koeficientem množství</t>
  </si>
  <si>
    <t>"P01" (27,4+39,4+14+13,9+14+12,42)-(3,4*2+1,5*5+1,1*10+1)</t>
  </si>
  <si>
    <t>94,82*1,08 'Přepočtené koeficientem množství</t>
  </si>
  <si>
    <t>115,53*1,08 'Přepočtené koeficientem množství</t>
  </si>
  <si>
    <t>"objekt C" 13</t>
  </si>
  <si>
    <t>-1167801323</t>
  </si>
  <si>
    <t>plně probarvená neglazovaná dlažba, rektifikovaná s minimální porozitou (formát 50x100 mm), RAL 160 70 05</t>
  </si>
  <si>
    <t>-255627006</t>
  </si>
  <si>
    <t>"S04 - zdivo - kuchyň" (4,1)*1,4</t>
  </si>
  <si>
    <t>68,696*1,1 'Přepočtené koeficientem množství</t>
  </si>
  <si>
    <t>637577067</t>
  </si>
  <si>
    <t>347027866</t>
  </si>
  <si>
    <t>"koupelna C" 6,7</t>
  </si>
  <si>
    <t>"přesíň C" 2,5</t>
  </si>
  <si>
    <t>"objekt C" 11,3+6,6+4,8+1,95+4,1</t>
  </si>
  <si>
    <t>-660792026</t>
  </si>
  <si>
    <t>-1642526119</t>
  </si>
  <si>
    <t>-1699272374</t>
  </si>
  <si>
    <t>1008172494</t>
  </si>
  <si>
    <t>-13869106</t>
  </si>
  <si>
    <t>"vnější okna" 1*2,1+2,4*1,65+1*1,65+0,6*1,65+1*1,65+1*2,1*3+0,8*1,65*3+1*1,65+3,4*1,65</t>
  </si>
  <si>
    <t>907654624</t>
  </si>
  <si>
    <t>"OV/13.C-1 - okna 1650x1000mm" 1,65</t>
  </si>
  <si>
    <t>"OV/13.C-2.1 - okna 1650x2400mm" 3,96</t>
  </si>
  <si>
    <t>"OV/13.C-2.1 - okna 1650x1000mm" 1,65</t>
  </si>
  <si>
    <t>"OV/13.C-3.1 - okna 1650x2400mm" 3,96</t>
  </si>
  <si>
    <t>"OV/13.C-3.2 - okna 2100x1000mm" 2,1</t>
  </si>
  <si>
    <t>"OV/13.C-4 - okna 1650x1000mm" 1,65</t>
  </si>
  <si>
    <t>"OV/13.C-5 - okna 1650x1000mm" 1,65</t>
  </si>
  <si>
    <t>"OV/13.C-6.1 - okna 2100x1000mm" 2,1</t>
  </si>
  <si>
    <t>"OV/13.C-6.2 - okna 1650x800mm" 1,32</t>
  </si>
  <si>
    <t>"OV/13.C-7.1 - okna 2100x1000mm" 2,1</t>
  </si>
  <si>
    <t>"OV/13.C-7.2 - okna 1650x800mm" 1,32</t>
  </si>
  <si>
    <t>"OV/13.C-8.1 - okna 2100x1000mm" 2,1</t>
  </si>
  <si>
    <t>"OV/13.C-8.2 - okna 1650x800mm" 1,32</t>
  </si>
  <si>
    <t>1940476150</t>
  </si>
  <si>
    <t>"OV/13.C-1 - okna 1650x1000mm" 1</t>
  </si>
  <si>
    <t>"OV/13.C-2.1 - okna 1650x2400mm" 2,4</t>
  </si>
  <si>
    <t>"OV/13.C-2.1 - okna 1650x1000mm" 1</t>
  </si>
  <si>
    <t>"OV/13.C-3.1 - okna 1650x2400mm" 2,4</t>
  </si>
  <si>
    <t>"OV/13.C-3.2 - okna 2100x1000mm" 1</t>
  </si>
  <si>
    <t>"OV/13.C-4 - okna 1650x1000mm" 1</t>
  </si>
  <si>
    <t>"OV/13.C-5 - okna 1650x1000mm" 1</t>
  </si>
  <si>
    <t>"OV/13.C-6.1 - okna 2100x1000mm" 1</t>
  </si>
  <si>
    <t>"OV/13.C-6.2 - okna 1650x800mm" 0,8</t>
  </si>
  <si>
    <t>"OV/13.C-7.1 - okna 2100x1000mm" 1</t>
  </si>
  <si>
    <t>"OV/13.C-7.2 - okna 1650x800mm" 0,8</t>
  </si>
  <si>
    <t>"OV/13.C-8.1 - okna 2100x1000mm" 1</t>
  </si>
  <si>
    <t>"OV/13.C-8.2 - okna 1650x800mm" 0,8</t>
  </si>
  <si>
    <t>-1147119648</t>
  </si>
  <si>
    <t>207,268</t>
  </si>
  <si>
    <t>výkopek_D1</t>
  </si>
  <si>
    <t>113,008</t>
  </si>
  <si>
    <t>výkopek_D2</t>
  </si>
  <si>
    <t>28,095</t>
  </si>
  <si>
    <t>výkopek_D3</t>
  </si>
  <si>
    <t>9,802</t>
  </si>
  <si>
    <t>zásyp_D1</t>
  </si>
  <si>
    <t>76,288</t>
  </si>
  <si>
    <t>D.1.1.D - Objekt D</t>
  </si>
  <si>
    <t>-1970923346</t>
  </si>
  <si>
    <t>"PT=437,300"</t>
  </si>
  <si>
    <t>"objekt D: do -436,700" (29,32)*0,6</t>
  </si>
  <si>
    <t>"objekt D: do -436,200" (164,47-41,15-31,62-20,88-14,54)*1,1</t>
  </si>
  <si>
    <t>"objekt D: do -436,640" (41,15+31,62+20,88+14,54)*0,66</t>
  </si>
  <si>
    <t>"odečet - objekt D - výkopek jámy od PUT do 436,640" -(193,78-41,15-20,88+31,62)*0,06</t>
  </si>
  <si>
    <t>"odečet - objekt D - výkopek pro pasy" -((164,47-20,88-14,54-31,62-41,24)*0,5)</t>
  </si>
  <si>
    <t>-1001893316</t>
  </si>
  <si>
    <t>"objekt D - výkopek pro pasy" (164,47-20,88-14,54-31,62-41,24)*0,5</t>
  </si>
  <si>
    <t>1771213692</t>
  </si>
  <si>
    <t>"objekt D - výkopek jámy od PUT do 436,640" (193,78-41,15-20,88+31,62)*0,06</t>
  </si>
  <si>
    <t>zásyp_D1*2</t>
  </si>
  <si>
    <t>-zásyp_D1</t>
  </si>
  <si>
    <t>74,617*11 'Přepočtené koeficientem množství</t>
  </si>
  <si>
    <t>74,617*1,8 'Přepočtené koeficientem množství</t>
  </si>
  <si>
    <t>"odpočet snížení ČTÚ oproti PUT" (11*18,5)*-0,2</t>
  </si>
  <si>
    <t>"odpočet vytlačené kubatury základového pasu - beton do výkopu" -28,095</t>
  </si>
  <si>
    <t>"odpočet vytlačené kubatury základového pasu - ZB300" -19,408*0,3</t>
  </si>
  <si>
    <t>1804962134</t>
  </si>
  <si>
    <t>"RD + terasa" 18,73</t>
  </si>
  <si>
    <t>803049019</t>
  </si>
  <si>
    <t>-796549871</t>
  </si>
  <si>
    <t>633425269</t>
  </si>
  <si>
    <t>1577996684</t>
  </si>
  <si>
    <t>"á 0,5 m podkladního roštu" ((8,5+15,7)/0,44*1,1)/0,5</t>
  </si>
  <si>
    <t>1505885921</t>
  </si>
  <si>
    <t>"objekt D" (47,13+25,84+18,76+38,08)*0,25</t>
  </si>
  <si>
    <t>"objekt D" (8,5+15,7)*0,15</t>
  </si>
  <si>
    <t>-335822782</t>
  </si>
  <si>
    <t>"objekt D"</t>
  </si>
  <si>
    <t>"ztužující stěny vnitřní" (4,15+11,05+3,46+0,36+4,14+1,53)*2,75+(4,57+4,57+0,35*1,62+11,05*1,53+3,07+3,48)</t>
  </si>
  <si>
    <t>"odečet otvorů" -(1,53)*2,75-(1,1*2+1,52)*2,2</t>
  </si>
  <si>
    <t>"obvodové nosné stěny" (14,17+9,3+15,9+4,65)*2,3+(7,4+8,23)-0,44</t>
  </si>
  <si>
    <t>"odečet otvorů" -(1,65+3,15+3,15+0,99+0,59+5,61+3,42*3)</t>
  </si>
  <si>
    <t>-147500352</t>
  </si>
  <si>
    <t>"objekt D" (2,45)*2,7</t>
  </si>
  <si>
    <t>-573384185</t>
  </si>
  <si>
    <t>"objekt D - viz rezy objektem C" (0,83+9,13+3,1+9,9+11,05+0,85+4,93*2+0,63)</t>
  </si>
  <si>
    <t>-439148524</t>
  </si>
  <si>
    <t>"objekt C - porobeton" (1,55+1,5+1,55)*0,35</t>
  </si>
  <si>
    <t>"PK04"</t>
  </si>
  <si>
    <t>"objekt D" 3</t>
  </si>
  <si>
    <t>"viz statika - objekt D-TVAR" 2</t>
  </si>
  <si>
    <t>317168052</t>
  </si>
  <si>
    <t>Překlad keramický vysoký v 238 mm dl 1250 mm</t>
  </si>
  <si>
    <t>1298138313</t>
  </si>
  <si>
    <t>https://podminky.urs.cz/item/CS_URS_2023_02/317168052</t>
  </si>
  <si>
    <t>317168053</t>
  </si>
  <si>
    <t>Překlad keramický vysoký v 238 mm dl 1500 mm</t>
  </si>
  <si>
    <t>-630860458</t>
  </si>
  <si>
    <t>https://podminky.urs.cz/item/CS_URS_2023_02/317168053</t>
  </si>
  <si>
    <t>"viz statika - objekt D-TVAR" 4</t>
  </si>
  <si>
    <t>317168060</t>
  </si>
  <si>
    <t>Překlad keramický vysoký v 238 mm dl 3250 mm</t>
  </si>
  <si>
    <t>1519917355</t>
  </si>
  <si>
    <t>https://podminky.urs.cz/item/CS_URS_2023_02/317168060</t>
  </si>
  <si>
    <t>824064151</t>
  </si>
  <si>
    <t>"obvodové nosné stěny" (2,4+0,6+1+0,8*3+3,4)*0,3</t>
  </si>
  <si>
    <t>"objekt D" (1,45)*2,7</t>
  </si>
  <si>
    <t>"objekt D - vrchní část" (1,49)</t>
  </si>
  <si>
    <t>"odečet otvorů" 0</t>
  </si>
  <si>
    <t>"objekt D" (3,45+1,7+0,6+1,7+4+2+0,6+1,5+1,7+0,6+1,7+1,85+0,55+1,3+2,15)*2,7</t>
  </si>
  <si>
    <t>"objekt D - vrchní část" (2,63+2,01+0,55*0,65+0,8*1,3+3,49+0,98*3+1,4*1,7*3+1,24*1,55*2+1,24*1,5)</t>
  </si>
  <si>
    <t>"odečet otvorů" -(0,9*2,1*3)</t>
  </si>
  <si>
    <t>-21125320</t>
  </si>
  <si>
    <t>"det. D-E" (10,85+3,45+6+4,15+4,15)*1,1</t>
  </si>
  <si>
    <t>393934413</t>
  </si>
  <si>
    <t>"Věnec Typ-A" (6,29+4,82+15,3+9,5-3,5)*0,6</t>
  </si>
  <si>
    <t>"Věnec Typ-B" (8,47)*0,55</t>
  </si>
  <si>
    <t>"Věnec Typ-C" (4,97)*0,6</t>
  </si>
  <si>
    <t>"Věnec Typ-D" (4,14+4,15+0,36+1,53+11,05+3,46)*0,2*2</t>
  </si>
  <si>
    <t>"S03 - ŽLB" (5,7+1,15)*2,5-(0,9*2,1*2)</t>
  </si>
  <si>
    <t>"objekt D" (28,19+28,3+14,7+14,8+14,8+11,1+17,7)*2,7</t>
  </si>
  <si>
    <t>"odečet otvorů" -(2,4*1,65+1*2,1+0,6*1,65+1,5*2,1+1*1,65+1*2,1*3+0,8*1,65*3+3,4*1,65+0,9*2,1*10+1,4*2,1*3)</t>
  </si>
  <si>
    <t>"odečet obkladů" -(5,9*2,2+7,65*2,5+2,15*0,35+2,1*0,35+2,15*0,35)</t>
  </si>
  <si>
    <t>"objekt D" (1,7+1,55+1,5+1,65+1,55+1,7)*1,25+(0,35+1,7+2,2+2+1,7+2,05+1,7)*1,4+(0,6+10,85+1,5+4,7)*1,28+0,7*0,7+0,6*0,85</t>
  </si>
  <si>
    <t>"objekt D" 8,96*4+3,4*4+2,8*4+0,73*2</t>
  </si>
  <si>
    <t>"objekt D" (7,4+8,23)-0,44</t>
  </si>
  <si>
    <t>"S04 - zdivo" (5,7+1,25*2)*2,5-(0,6*1,65)+0,42*1,65*2+0,42*6</t>
  </si>
  <si>
    <t>"S04 - zdivo - kuchyň" (5,9)*2,2</t>
  </si>
  <si>
    <t>"S04 - zdivo - ostatní" (7,65)*2,5+(2,15+2,1+2,15)*0,35</t>
  </si>
  <si>
    <t>28375890</t>
  </si>
  <si>
    <t>"lokální vyztužení" (86,296+414,522)*0,15</t>
  </si>
  <si>
    <t>414,522*2 'Přepočtené koeficientem množství</t>
  </si>
  <si>
    <t>-565833337</t>
  </si>
  <si>
    <t>"objekt D" (10,3+15,9+5,15+5,27+14,94)*0,65</t>
  </si>
  <si>
    <t>"odečet otvorů" -(1*0,45+1,5*0,45*2+1*0,45*3)</t>
  </si>
  <si>
    <t>"odpočet F04 objekt D" -2,4*0,41</t>
  </si>
  <si>
    <t>"objekt D" (10,3+15,9+5,15+5,27+14,94)*2,76</t>
  </si>
  <si>
    <t>"odečet otvorů" -(3,4*1,65+1*1,65*3+0,8*1,65*3+1*1,65+1,5*1,65*2+0,6*1,65+1*1,65+2,4*1,65)</t>
  </si>
  <si>
    <t>"objekt D" 10,96+5,48+5,48*1,02</t>
  </si>
  <si>
    <t>"objekt D" (2,4+0,6+1+0,8*3+3,4)*0,41</t>
  </si>
  <si>
    <t>189290545</t>
  </si>
  <si>
    <t>600669844</t>
  </si>
  <si>
    <t>1313776657</t>
  </si>
  <si>
    <t>-1214184030</t>
  </si>
  <si>
    <t>1812965156</t>
  </si>
  <si>
    <t>-1481860550</t>
  </si>
  <si>
    <t>"T/1.2 - VNITŘNÍ PARAPET OKNA" 1</t>
  </si>
  <si>
    <t>"vnitřní ostění" (2,1+1,65+0,45)*2*3+1,65*2+2,1*2*2+2,1+1,65+0,45+1,65*2+1,65*2</t>
  </si>
  <si>
    <t>"vnitřní nadpraží" (1,8)*3+0,6+1,5+1+3,4+3,4+1</t>
  </si>
  <si>
    <t>73,8*1,2 'Přepočtené koeficientem množství</t>
  </si>
  <si>
    <t>641665213</t>
  </si>
  <si>
    <t>-1276073827</t>
  </si>
  <si>
    <t>-590593885</t>
  </si>
  <si>
    <t>-1957862052</t>
  </si>
  <si>
    <t>"objekt D" (6,29+4,82+15,3+9,5-3,5)*0,35</t>
  </si>
  <si>
    <t>11,344*1,05 'Přepočtené koeficientem množství</t>
  </si>
  <si>
    <t>-981516834</t>
  </si>
  <si>
    <t>"objekt D" (6,29+4,82+15,3+9,5-3,5)*0,34</t>
  </si>
  <si>
    <t>11,019*1,05 'Přepočtené koeficientem množství</t>
  </si>
  <si>
    <t>1764244208</t>
  </si>
  <si>
    <t>"objekt D" (6,29+4,82+15,3+9,5-3,5)*0,27</t>
  </si>
  <si>
    <t>8,751*1,05 'Přepočtené koeficientem množství</t>
  </si>
  <si>
    <t>136,616*1,05 'Přepočtené koeficientem množství</t>
  </si>
  <si>
    <t>188245085</t>
  </si>
  <si>
    <t>730822644</t>
  </si>
  <si>
    <t>639835474</t>
  </si>
  <si>
    <t>"okna + dveře" (3,4+1,65*2+1+1,65*2+1,8*3+0,8*3+0,45*3+2,1*3+0,6+1,65*2+1,5+2,1*2+1+2,1*2+3,4+1,65+0,45+2,1)</t>
  </si>
  <si>
    <t>"rohy" (3,2+3,45+3,28+4,95+3,6)</t>
  </si>
  <si>
    <t>67,33*1,05 'Přepočtené koeficientem množství</t>
  </si>
  <si>
    <t>"objekt D" (1,65*2+2,1*2*2+1,65*2+2,1*2+1,65*2+2,1*3*2)</t>
  </si>
  <si>
    <t>35,1*1,05 'Přepočtené koeficientem množství</t>
  </si>
  <si>
    <t>"objekt D" (1+1,5*2+0,6+3,4*2+1,8*3)</t>
  </si>
  <si>
    <t>16,8*1,05 'Přepočtené koeficientem množství</t>
  </si>
  <si>
    <t>"objekt D" (0,6+1+3,4+2,4+0,8*3)</t>
  </si>
  <si>
    <t>9,8*1,05 'Přepočtené koeficientem množství</t>
  </si>
  <si>
    <t>592819595</t>
  </si>
  <si>
    <t>"objekt D" 3,4+3,92+3,6*2+4,95</t>
  </si>
  <si>
    <t>-504180510</t>
  </si>
  <si>
    <t>"objekt D" (10,65+5,32+5,25*1,02)</t>
  </si>
  <si>
    <t>1454422475</t>
  </si>
  <si>
    <t>"objekt D" (47,13+25,84+18,76+38,08)*0,04</t>
  </si>
  <si>
    <t>"P02" (8,3+17,3)*0,07</t>
  </si>
  <si>
    <t>572796281</t>
  </si>
  <si>
    <t>"objekt D - 1500/420mm" 2*1,5*0,42</t>
  </si>
  <si>
    <t>2098805009</t>
  </si>
  <si>
    <t>"P02" (8,3+17,3)*3,03/1000</t>
  </si>
  <si>
    <t>"P01" 39+12,9+12,8+12,9+19,2</t>
  </si>
  <si>
    <t>"P03" 6,3+1,6</t>
  </si>
  <si>
    <t>"P04" 0,2</t>
  </si>
  <si>
    <t>"OV/14.2 - 1000mm" 1*1</t>
  </si>
  <si>
    <t>"objekt D" 45,19+55,32+24,17+57,55+(4,28*5,85)</t>
  </si>
  <si>
    <t>-2106215047</t>
  </si>
  <si>
    <t>1776367036</t>
  </si>
  <si>
    <t>91329867</t>
  </si>
  <si>
    <t>923642874</t>
  </si>
  <si>
    <t>"objekt D" 39+12,9+12,8+12,9+19,2+8,3+6,3+1,6+17,3</t>
  </si>
  <si>
    <t>"D07 - 1600/1000mm" 1*1,6*1</t>
  </si>
  <si>
    <t>-636081992</t>
  </si>
  <si>
    <t>"Detail č. 1 - 120x350" 4*16</t>
  </si>
  <si>
    <t>-571062750</t>
  </si>
  <si>
    <t>"Detail č. 2 - 160x350" 4*16</t>
  </si>
  <si>
    <t>821722273</t>
  </si>
  <si>
    <t>"Detail č. 1 - 120x350" 2*16</t>
  </si>
  <si>
    <t>-2131795745</t>
  </si>
  <si>
    <t>-977699362</t>
  </si>
  <si>
    <t>"Detail č. 2 - 160x350" 1*16</t>
  </si>
  <si>
    <t>PR-D01</t>
  </si>
  <si>
    <t>PR-D01 nerezová systémová pažnice s přírubou D=88 mm, vč. systémového utěsnění prostupujícího média dle specifikace tabulky prostupů, dodávka a montáž</t>
  </si>
  <si>
    <t>-1286145886</t>
  </si>
  <si>
    <t>PR-D02</t>
  </si>
  <si>
    <t>PR-D02 nerezová systémová pažnice s přírubou D=108 mm, vč. systémového utěsnění prostupujícího média dle specifikace tabulky prostupů, dodávka a montáž</t>
  </si>
  <si>
    <t>1145416776</t>
  </si>
  <si>
    <t>PR-D03</t>
  </si>
  <si>
    <t>PR-D03 nerezová systémová pažnice s přírubou 258/408 mm (š/d), vč. systémového utěsnění prostupujícího média dle specifikace tabulky prostupů, dodávka a montáž</t>
  </si>
  <si>
    <t>-1154400442</t>
  </si>
  <si>
    <t>PR-D04</t>
  </si>
  <si>
    <t>PR-D04 nerezová systémová pažnice s přírubou 258/408 mm (š/d), vč. systémového utěsnění prostupujícího média dle specifikace tabulky prostupů, dodávka a montáž</t>
  </si>
  <si>
    <t>1620177377</t>
  </si>
  <si>
    <t>PR-D05</t>
  </si>
  <si>
    <t>PR-D05 systémová prostupová deska k zabetonování do základové desky 8x průměr 70 mm dle specifikace tabulky prostupů, dodávka a montáž</t>
  </si>
  <si>
    <t>-22894796</t>
  </si>
  <si>
    <t>PR-D06</t>
  </si>
  <si>
    <t>PR-D06 systémový prostup kanalizace DN110 s integorvaným límcem por asfaltové pásy vč. chráničky vložené do bednění PCV KG DN 160 dle specifikace tabulky prostupů, dodávka a montáž</t>
  </si>
  <si>
    <t>-1072828006</t>
  </si>
  <si>
    <t>PR-D07</t>
  </si>
  <si>
    <t>PR-D07 systémový prostup kanalizace DN110 s integorvaným límcem por asfaltové pásy vč. chráničky vložené do bednění PCV KG DN 160 dle specifikace tabulky prostupů, dodávka a montáž</t>
  </si>
  <si>
    <t>1966792194</t>
  </si>
  <si>
    <t>PR-D08</t>
  </si>
  <si>
    <t>PR-D08 systémový prostup kanalizace DN110 s integorvaným límcem por asfaltové pásy vč. chráničky vložené do bednění PCV KG DN 160 dle specifikace tabulky prostupů, dodávka a montáž</t>
  </si>
  <si>
    <t>-382185399</t>
  </si>
  <si>
    <t>PR-D09</t>
  </si>
  <si>
    <t>PR-D09 systémový prostup kanalizace DN110 s integorvaným límcem por asfaltové pásy vč. chráničky vložené do bednění PCV KG DN 160 dle specifikace tabulky prostupů, dodávka a montáž</t>
  </si>
  <si>
    <t>1625982728</t>
  </si>
  <si>
    <t>PR-D10</t>
  </si>
  <si>
    <t>PR-D10 nerezová systémová pažnice s přírubou D=108 mm, vč. systémového utěsnění prostupujícího média dle specifikace tabulky prostupů, dodávka a montáž</t>
  </si>
  <si>
    <t>1781513113</t>
  </si>
  <si>
    <t>PR-D11</t>
  </si>
  <si>
    <t>PR-D11 nerezová systémová pažnice s přírubou D=108 mm, vč. systémového utěsnění prostupujícího média dle specifikace tabulky prostupů, dodávka a montáž</t>
  </si>
  <si>
    <t>408037258</t>
  </si>
  <si>
    <t>PR-D12</t>
  </si>
  <si>
    <t>PR-D12 nerezová systémová pažnice s přírubou D=108 mm, vč. systémového utěsnění prostupujícího média dle specifikace tabulky prostupů, dodávka a montáž</t>
  </si>
  <si>
    <t>460600228</t>
  </si>
  <si>
    <t>PR-D13</t>
  </si>
  <si>
    <t>PR-D13 nerezová systémová pažnice s přírubou D=108 mm, vč. systémového utěsnění prostupujícího média dle specifikace tabulky prostupů, dodávka a montáž</t>
  </si>
  <si>
    <t>1386164806</t>
  </si>
  <si>
    <t>PR-D14</t>
  </si>
  <si>
    <t>PR-D14 nerezová systémová pažnice s přírubou D=108 mm, vč. systémového utěsnění prostupujícího média dle specifikace tabulky prostupů, dodávka a montáž</t>
  </si>
  <si>
    <t>1286100902</t>
  </si>
  <si>
    <t>PR-D15</t>
  </si>
  <si>
    <t>PR-D15 nerezová systémová pažnice s přírubou D=108 mm, vč. systémového utěsnění prostupujícího média dle specifikace tabulky prostupů, dodávka a montáž</t>
  </si>
  <si>
    <t>-1244291965</t>
  </si>
  <si>
    <t>PR-D16</t>
  </si>
  <si>
    <t>PR-D16 nerezová systémová pažnice s přírubou D=58 mm, vč. systémového utěsnění prostupujícího média dle specifikace tabulky prostupů, dodávka a montáž</t>
  </si>
  <si>
    <t>2040409134</t>
  </si>
  <si>
    <t>PR-D17-D27</t>
  </si>
  <si>
    <t>PR-D17-D27 akustické utěsnění prostupu (hmotná dozdívka, min. vata) dle požadavků PBŘ, dle specifikace tabulky prostupů</t>
  </si>
  <si>
    <t>722513367</t>
  </si>
  <si>
    <t>PR-D28</t>
  </si>
  <si>
    <t>PR-D28 nerezová systémová pažnice s přírubou D=108 mm, vč. systémového utěsnění prostupujícího média dle specifikace tabulky prostupů, dodávka a montáž</t>
  </si>
  <si>
    <t>-2078044974</t>
  </si>
  <si>
    <t>-1333363056</t>
  </si>
  <si>
    <t>"PK03" 0*2</t>
  </si>
  <si>
    <t>"PK04" 3*2</t>
  </si>
  <si>
    <t>"PK06" 0*2</t>
  </si>
  <si>
    <t>1522008836</t>
  </si>
  <si>
    <t>"objekt D" (154,47)</t>
  </si>
  <si>
    <t>"objekt D" (51,03)*0,2</t>
  </si>
  <si>
    <t>"objekt D" (6,81+8,57+1,15+1,45+7,95+5,75+2,55+2,55+1,95)*0,61+(1*5+0,6+1,5*2+3,4)*0,53</t>
  </si>
  <si>
    <t>40,191*0,4 'Přepočtené koeficientem množství</t>
  </si>
  <si>
    <t>1864411511</t>
  </si>
  <si>
    <t>"objekt D" (154,47)*2</t>
  </si>
  <si>
    <t>-990021810</t>
  </si>
  <si>
    <t>"objekt D" (51,03)*0,2*2</t>
  </si>
  <si>
    <t>"objekt D" (6,81+8,57+1,15+1,45+7,95+5,75+2,55+2,55+1,95)*0,61*2+(1*5+0,6+1,5*2+3,4)*0,53*2</t>
  </si>
  <si>
    <t>80,383*1,221 'Přepočtené koeficientem množství</t>
  </si>
  <si>
    <t>1659637478</t>
  </si>
  <si>
    <t>1909143715</t>
  </si>
  <si>
    <t>"objekt D" (47,13+25,84+18,76+38,08)</t>
  </si>
  <si>
    <t>129,81*1,05 'Přepočtené koeficientem množství</t>
  </si>
  <si>
    <t>"objekt D" (5,15+0,7+3,33+7,15+1,45+9,9+1,5+2,55+2,55+6,5)*1</t>
  </si>
  <si>
    <t>(1*4+1,5*2)</t>
  </si>
  <si>
    <t>47,78*1,05 'Přepočtené koeficientem množství</t>
  </si>
  <si>
    <t>541745207</t>
  </si>
  <si>
    <t>-1449880648</t>
  </si>
  <si>
    <t>1263188026</t>
  </si>
  <si>
    <t>-249383686</t>
  </si>
  <si>
    <t>"objekt D" 5,18*15,16+5,18*14,18+(2,43*1,04)</t>
  </si>
  <si>
    <t>"objekt D" 0,47*(14,16+15,16)+0,5*10,68</t>
  </si>
  <si>
    <t>1100960661</t>
  </si>
  <si>
    <t>-523459769</t>
  </si>
  <si>
    <t>"objekt D" 30</t>
  </si>
  <si>
    <t>"objekt D" 31</t>
  </si>
  <si>
    <t>"objekt D - celk. délka potrubí 1200 mm, základna 300/300 mm" 1</t>
  </si>
  <si>
    <t>-858067570</t>
  </si>
  <si>
    <t>"objekt D" 0,5*(14,016+15,16)+0,8*10,68</t>
  </si>
  <si>
    <t>"objekt D" 0,5*(14,016+15,16)</t>
  </si>
  <si>
    <t>169,096*1,155 'Přepočtené koeficientem množství</t>
  </si>
  <si>
    <t>-1177003664</t>
  </si>
  <si>
    <t>"P01, P03" 39+12,9+12,8+12,9+19,2</t>
  </si>
  <si>
    <t>"P02" 8,3+17,3</t>
  </si>
  <si>
    <t>130,5*1,05 'Přepočtené koeficientem množství</t>
  </si>
  <si>
    <t>104,9*1,05 'Přepočtené koeficientem množství</t>
  </si>
  <si>
    <t>"P02" 8,3</t>
  </si>
  <si>
    <t>8,3*1,05 'Přepočtené koeficientem množství</t>
  </si>
  <si>
    <t>28376423</t>
  </si>
  <si>
    <t>deska XPS hrana polodrážková a hladký povrch 300kPA λ=0,035 tl 120mm</t>
  </si>
  <si>
    <t>-1963588140</t>
  </si>
  <si>
    <t>"tepelná izolace XPS"</t>
  </si>
  <si>
    <t>"P07" 17,3</t>
  </si>
  <si>
    <t>17,3*1,05 'Přepočtené koeficientem množství</t>
  </si>
  <si>
    <t>49,88*1,05 'Přepočtené koeficientem množství</t>
  </si>
  <si>
    <t>4,018*1,05 'Přepočtené koeficientem množství</t>
  </si>
  <si>
    <t>"objekt D" (10,65+5,32+5,25*1,02)*0,2</t>
  </si>
  <si>
    <t>-1432525503</t>
  </si>
  <si>
    <t>2106578610</t>
  </si>
  <si>
    <t>"objekt D" (2,4+0,6+1+0,8*3+3,4)*(0,41+0,2)</t>
  </si>
  <si>
    <t>5,978*1,221 'Přepočtené koeficientem množství</t>
  </si>
  <si>
    <t>2096528426</t>
  </si>
  <si>
    <t>0,1*0,18*9,7*15,5</t>
  </si>
  <si>
    <t>0,1*0,18*0,45*31</t>
  </si>
  <si>
    <t>0,1*0,18*0,87*31</t>
  </si>
  <si>
    <t>0,1*0,18*1,27*16</t>
  </si>
  <si>
    <t>0,1*0,18*1,47*31</t>
  </si>
  <si>
    <t>0,1*0,18*1,88*31</t>
  </si>
  <si>
    <t>0,1*0,18*5,02*31</t>
  </si>
  <si>
    <t>8,51*1,15 'Přepočtené koeficientem množství</t>
  </si>
  <si>
    <t>"objekt D" (5,02*3*1+5,02*1*2)*0,1*0,1+(5,02*15*1+5,02*16*1)*0,1*0,1</t>
  </si>
  <si>
    <t>"objekt D" (0,7*18*2)*0,16*0,1</t>
  </si>
  <si>
    <t>10,72*1,15 'Přepočtené koeficientem množství</t>
  </si>
  <si>
    <t>513843129</t>
  </si>
  <si>
    <t>-697319576</t>
  </si>
  <si>
    <t>2168*0,14 'Přepočtené koeficientem množství</t>
  </si>
  <si>
    <t>2138064449</t>
  </si>
  <si>
    <t>16*0,14 'Přepočtené koeficientem množství</t>
  </si>
  <si>
    <t>426293843</t>
  </si>
  <si>
    <t>2168*0,04 'Přepočtené koeficientem množství</t>
  </si>
  <si>
    <t>-262497957</t>
  </si>
  <si>
    <t>16*0,04 'Přepočtené koeficientem množství</t>
  </si>
  <si>
    <t>1433972982</t>
  </si>
  <si>
    <t>2168*0,02 'Přepočtené koeficientem množství</t>
  </si>
  <si>
    <t>-1944846108</t>
  </si>
  <si>
    <t>16*0,02 'Přepočtené koeficientem množství</t>
  </si>
  <si>
    <t>-86907876</t>
  </si>
  <si>
    <t>-766484745</t>
  </si>
  <si>
    <t>857924174</t>
  </si>
  <si>
    <t>-1329999062</t>
  </si>
  <si>
    <t>345957479</t>
  </si>
  <si>
    <t>-422284327</t>
  </si>
  <si>
    <t>-974973468</t>
  </si>
  <si>
    <t>-627725502</t>
  </si>
  <si>
    <t>1548291443</t>
  </si>
  <si>
    <t>9,7*15,5</t>
  </si>
  <si>
    <t>0,45*31</t>
  </si>
  <si>
    <t>0,87*31</t>
  </si>
  <si>
    <t>1,27*16</t>
  </si>
  <si>
    <t>1,47*31</t>
  </si>
  <si>
    <t>1,88*31</t>
  </si>
  <si>
    <t>5,02*31</t>
  </si>
  <si>
    <t>-1867249661</t>
  </si>
  <si>
    <t>-189077697</t>
  </si>
  <si>
    <t>-1482342509</t>
  </si>
  <si>
    <t>154,508*1,1 'Přepočtené koeficientem množství</t>
  </si>
  <si>
    <t>910832077</t>
  </si>
  <si>
    <t>-1984070103</t>
  </si>
  <si>
    <t>"objekt D" 0,63*(14,15+15,16)</t>
  </si>
  <si>
    <t>-89171020</t>
  </si>
  <si>
    <t>"objekt D" 0,5*(14,15+15,16)</t>
  </si>
  <si>
    <t>-1080619382</t>
  </si>
  <si>
    <t>"objekt D" (5,18*15,16+5,18*14,18+(2,43*1,04))*0,024</t>
  </si>
  <si>
    <t>"objekt D" (0,63*(14,15+15,16))*0,021</t>
  </si>
  <si>
    <t>"objekt D" (0,5*(14,15+15,16))*0,018</t>
  </si>
  <si>
    <t>13,203*1,15 'Přepočtené koeficientem množství</t>
  </si>
  <si>
    <t>1288093262</t>
  </si>
  <si>
    <t>"P06" 8,5+15,7</t>
  </si>
  <si>
    <t>-26812153</t>
  </si>
  <si>
    <t>"P06" (8,5+15,7)/0,44*1,1</t>
  </si>
  <si>
    <t>1267008378</t>
  </si>
  <si>
    <t>"á 0,5 m podkladního roštu" ((8,5+15,7)/0,44)/0,5</t>
  </si>
  <si>
    <t>515725640</t>
  </si>
  <si>
    <t>1826875553</t>
  </si>
  <si>
    <t>"objekt C" 7,4+12,3</t>
  </si>
  <si>
    <t>19,7*1,08 'Přepočtené koeficientem množství</t>
  </si>
  <si>
    <t>515237281</t>
  </si>
  <si>
    <t>"objekt D" (3,48+2,1+5,4+4,6+3,4+3,35+3,4)*0,5</t>
  </si>
  <si>
    <t>"objekt D" 1,15*2,7+1,15*0,61</t>
  </si>
  <si>
    <t>"objekt D" 12,9+1,28+12,9+19,2+8,3</t>
  </si>
  <si>
    <t>"objekt D" 38,95*1,04-(4,82*0,1*1+9,63*0,1*4)</t>
  </si>
  <si>
    <t>"objekt D" (9,63*10,3)+0,35*1,55+0,2*4,14</t>
  </si>
  <si>
    <t>-(3,25+3,37+0,7+0,49)</t>
  </si>
  <si>
    <t>"objekt D" 8,3+1,6+17,3</t>
  </si>
  <si>
    <t>-288563740</t>
  </si>
  <si>
    <t>"podhled N01" 4,84*4*2+4,8*5*2+(28,2)</t>
  </si>
  <si>
    <t>"podhled N02" 14,8+14,7+14,8+11,1</t>
  </si>
  <si>
    <t>"R/03 - REVIZNÍ DVÍŘKA MIN. 250/250 MM – DO VLHKA" 2</t>
  </si>
  <si>
    <t>925254788</t>
  </si>
  <si>
    <t>276892826</t>
  </si>
  <si>
    <t>"objekt D" 2,4*0,45</t>
  </si>
  <si>
    <t>293003455</t>
  </si>
  <si>
    <t>-2062070879</t>
  </si>
  <si>
    <t>"objekt D" 0,47*(14,16+15,16)</t>
  </si>
  <si>
    <t>-749689116</t>
  </si>
  <si>
    <t>664424973</t>
  </si>
  <si>
    <t>1655173077</t>
  </si>
  <si>
    <t>-1980376841</t>
  </si>
  <si>
    <t>1467487480</t>
  </si>
  <si>
    <t>"objekt D" 5,09*14,1+5,09*15,06+1,03*2,37</t>
  </si>
  <si>
    <t>"objekt D" 0</t>
  </si>
  <si>
    <t>"objekt D" 4</t>
  </si>
  <si>
    <t>1919774526</t>
  </si>
  <si>
    <t>-1258871716</t>
  </si>
  <si>
    <t>-75981843</t>
  </si>
  <si>
    <t>590897237</t>
  </si>
  <si>
    <t>"objekt D" (5,09*14,1+5,09*15,06+1,03*2,37)/0,35</t>
  </si>
  <si>
    <t>23190635</t>
  </si>
  <si>
    <t>-370218908</t>
  </si>
  <si>
    <t>"objekt D" 7</t>
  </si>
  <si>
    <t>-1965114953</t>
  </si>
  <si>
    <t>0,007*1000 'Přepočtené koeficientem množství</t>
  </si>
  <si>
    <t>1182002711</t>
  </si>
  <si>
    <t>"PK03" (0,25*0,006+0,15*0,006)*0,115*7,880*0</t>
  </si>
  <si>
    <t>"PK04" (0,25*0,006+0,15*0,006)*0,115*7,880*3</t>
  </si>
  <si>
    <t>"PK06" (0,25*0,006+0,15*0,006)*0,115*7,880*0</t>
  </si>
  <si>
    <t>0,007*1,25 'Přepočtené koeficientem množství</t>
  </si>
  <si>
    <t>D05</t>
  </si>
  <si>
    <t>D05, Interiérové atypické částečně prosklené dveře s fixní částečně prosklenou částí vel. 1500x2200mm, Rw 27dB, vč. obložkové zárubně, kování, přechodové lišty a doplňků dle tabulky vnitřních výplní ozn. D02/P+F</t>
  </si>
  <si>
    <t>913585129</t>
  </si>
  <si>
    <t>D08</t>
  </si>
  <si>
    <t>D08, Interiérové atypické částečně prosklené dveře s fixní částečně prosklenou částí vel. 1500x2200mm, vč. obložkové zárubně, kování, přechodové lišty a doplňků dle tabulky vnitřních výplní ozn. D08/P+F</t>
  </si>
  <si>
    <t>1715926386</t>
  </si>
  <si>
    <t>D10</t>
  </si>
  <si>
    <t>D10, Interiérové atypické plné dveře rozměru 900x2100mm, vč. obložkové zárubně, kování, přechodové lišty a doplňků dle tabulky vnitřních výplní ozn. D10/L</t>
  </si>
  <si>
    <t>-1324840407</t>
  </si>
  <si>
    <t>D12</t>
  </si>
  <si>
    <t>D12, Interiérové atypické plné dveře rozměru 900x2100mm, Rw 27dB, vč. obložkové zárubně, kování, přechodové lišty a doplňků dle tabulky vnitřních výplní ozn. D12/P</t>
  </si>
  <si>
    <t>-261192392</t>
  </si>
  <si>
    <t>D15</t>
  </si>
  <si>
    <t>D15, Interiérové atypické plné dveře rozměru 900x2100mm, vč. obložkové zárubně, kování, přechodové lišty a doplňků dle tabulky vnitřních výplní ozn. D15/P</t>
  </si>
  <si>
    <t>-368486414</t>
  </si>
  <si>
    <t>O/D1</t>
  </si>
  <si>
    <t>Okenní výplň dřevěná s izolačním trojsklem vel. 3500x1800mm - sestava otvíravých a fixních částí, částečné protipožární provedení, vč. rámu, kování a doplňků dle tabulky vnějších výplní ozn. O/D1</t>
  </si>
  <si>
    <t>-539790428</t>
  </si>
  <si>
    <t>O/D2</t>
  </si>
  <si>
    <t>Okenní výplň dřevěná s izolačním trojsklem rozměru 1000x1650mm, vč. rámu, kování a doplňků dle tabulky vnějších výplní ozn. O/D2</t>
  </si>
  <si>
    <t>277944290</t>
  </si>
  <si>
    <t>O/D3</t>
  </si>
  <si>
    <t>Okenní výplň dřevěná s izolačním trojsklem vel. 1900x1800-2460mm - sestava otvíravých (balkonové dveře) a fixních částí, částečné protipožární provedení, vč. rámu, kování a doplňků dle tabulky vnějších výplní ozn. O/D3</t>
  </si>
  <si>
    <t>2098296358</t>
  </si>
  <si>
    <t>O/D4</t>
  </si>
  <si>
    <t>Okenní výplň dřevěná s izolačním trojsklem rozměru 600x1650mm - pískované sklo, vč. rámu, kování a doplňků dle tabulky vnějších výplní ozn. O/D4</t>
  </si>
  <si>
    <t>671471060</t>
  </si>
  <si>
    <t>O/D5</t>
  </si>
  <si>
    <t>Vstupní dvoukřídlé dřevěná dveře s částečným prosklením vedlejšího křídla s madlem rozměru 1500x2100mm, vč. rámu, kování a doplňků dle tabulky vnějších výplní ozn. O/D5</t>
  </si>
  <si>
    <t>682212693</t>
  </si>
  <si>
    <t>O/D6</t>
  </si>
  <si>
    <t>Vstupní dvoukřídlé dřevěné dveře plné rozměru 1500x2100mm, vč. rámu, kování a doplňků dle tabulky vnějších výplní ozn. O/D6</t>
  </si>
  <si>
    <t>-846929002</t>
  </si>
  <si>
    <t>O/D7</t>
  </si>
  <si>
    <t>Okenní výplň dřevěná s izolačním trojsklem vel. 3600x1800-2560mm - sestava otvíravých (balkonové dveře) a fixních částí, vč. rámu, kování a doplňků dle tabulky vnějších výplní ozn. O/D7</t>
  </si>
  <si>
    <t>-600203330</t>
  </si>
  <si>
    <t>O/D8</t>
  </si>
  <si>
    <t>Okenní výplň dřevěná s izolačním trojsklem rozměru ∅  750 mm - kruhové fixní okno, vč. rámu, kování a doplňků dle tabulky vnějších výplní ozn. O/D8</t>
  </si>
  <si>
    <t>1006924438</t>
  </si>
  <si>
    <t>-2116818842</t>
  </si>
  <si>
    <t>"P02 - keramické pásky" 17,7</t>
  </si>
  <si>
    <t>"P03 - zapuštěné keramické pásky dle dlažby" 11,1</t>
  </si>
  <si>
    <t>"odečet dveří" -(1,5*3+0,9)</t>
  </si>
  <si>
    <t>23,4*0,27 'Přepočtené koeficientem množství</t>
  </si>
  <si>
    <t>-333713014</t>
  </si>
  <si>
    <t>-1417507482</t>
  </si>
  <si>
    <t>"P02" 8,3+17,3-0,81</t>
  </si>
  <si>
    <t>32,69*1,25 'Přepočtené koeficientem množství</t>
  </si>
  <si>
    <t>753314469</t>
  </si>
  <si>
    <t>-1600117318</t>
  </si>
  <si>
    <t>1367128430</t>
  </si>
  <si>
    <t>-467925983</t>
  </si>
  <si>
    <t>23,4*1,05 'Přepočtené koeficientem množství</t>
  </si>
  <si>
    <t>-2100317280</t>
  </si>
  <si>
    <t>-1157564083</t>
  </si>
  <si>
    <t>"P01" (28,19+28,3+14,8+14,7+14,8)</t>
  </si>
  <si>
    <t>100,79*1,02 'Přepočtené koeficientem množství</t>
  </si>
  <si>
    <t>"P01" (28,19+28,3+14,8+14,7+14,8)-(3,4*2+1,5*3+1,8*3+1,1*9+1)</t>
  </si>
  <si>
    <t>73,19*1,08 'Přepočtené koeficientem množství</t>
  </si>
  <si>
    <t>96,8*1,08 'Přepočtené koeficientem množství</t>
  </si>
  <si>
    <t>"objekt D" 14</t>
  </si>
  <si>
    <t>"objekt D"1</t>
  </si>
  <si>
    <t>1203823937</t>
  </si>
  <si>
    <t>plně probarvená neglazovaná dlažba, rektifikovaná s minimální porozitou (formát 50x100 mm), RAL 260 70 10</t>
  </si>
  <si>
    <t>-1359559798</t>
  </si>
  <si>
    <t>"S04 - zdivo - kuchyň" (5,9)*1,4</t>
  </si>
  <si>
    <t>69,261*1,1 'Přepočtené koeficientem množství</t>
  </si>
  <si>
    <t>-1277647341</t>
  </si>
  <si>
    <t>-1341011576</t>
  </si>
  <si>
    <t>"koupelna D" 4,5</t>
  </si>
  <si>
    <t>"přesíň D" 2,5</t>
  </si>
  <si>
    <t>"objekt D" 11,14+7,65+4,8+5,9</t>
  </si>
  <si>
    <t>1736882132</t>
  </si>
  <si>
    <t>9,7*15,5*0,1*2+9,7*15,5*0,18*2</t>
  </si>
  <si>
    <t>0,45*31*0,1*2+0,45*31*0,18*2</t>
  </si>
  <si>
    <t>0,87*31*0,1*2+0,87*31*0,18*2</t>
  </si>
  <si>
    <t>1,27*16*0,1*2+1,27*16*0,18*2</t>
  </si>
  <si>
    <t>1,47*31*0,1*2+1,47*31*0,18*2</t>
  </si>
  <si>
    <t>1,88*31*0,1*2+1,88*31*0,18*2</t>
  </si>
  <si>
    <t>5,02*31*0,1*2+5,02*31*0,18*2</t>
  </si>
  <si>
    <t>-1735857610</t>
  </si>
  <si>
    <t>933213782</t>
  </si>
  <si>
    <t>1134830786</t>
  </si>
  <si>
    <t>1809932957</t>
  </si>
  <si>
    <t>"vnější okna" 1*2,1+2,45*1,65+0,6*2,1+1*1,65+1*2,1*3+0,8*1,65*3+3,4*1,65</t>
  </si>
  <si>
    <t>-725235438</t>
  </si>
  <si>
    <t>"OV/13.D-1.1 - okna 2100x1000mm" 2,1</t>
  </si>
  <si>
    <t>"OV/13.D-1.2 - okna 1650x2400mm" 3,96</t>
  </si>
  <si>
    <t>"OV/13.D-2 - okna 1650x1000mm" 1,65</t>
  </si>
  <si>
    <t>"OV/13.D-3.1 - okna 2100x1000mm" 2,1</t>
  </si>
  <si>
    <t>"OV/13.D-3.2 - okna 1650x800mm" 1,32</t>
  </si>
  <si>
    <t>"OV/13.D-4.1 - okna 2100x1000mm" 2,1</t>
  </si>
  <si>
    <t>"OV/13.D-4.2 - okna 1650x800mm" 1,32</t>
  </si>
  <si>
    <t>"OV/13.D-5.1 - okna 2100x1000mm" 2,1</t>
  </si>
  <si>
    <t>"OV/13.D-5.2 - okna 1650x800mm" 1,32</t>
  </si>
  <si>
    <t>"OV/13.D-6.1 - okna 1650x2400mm" 3,96</t>
  </si>
  <si>
    <t>"OV/13.D-6.2 - okna 1650x1000mm" 1,65</t>
  </si>
  <si>
    <t>832704331</t>
  </si>
  <si>
    <t>"OV/13.D-1.1 - okna 2100x1000mm" 1</t>
  </si>
  <si>
    <t>"OV/13.D-1.2 - okna 1650x2400mm" 2,4</t>
  </si>
  <si>
    <t>"OV/13.D-2 - okna 1650x1000mm" 1</t>
  </si>
  <si>
    <t>"OV/13.D-3.1 - okna 2100x1000mm" 1</t>
  </si>
  <si>
    <t>"OV/13.D-3.2 - okna 1650x800mm" 0,8</t>
  </si>
  <si>
    <t>"OV/13.D-4.1 - okna 2100x1000mm" 1</t>
  </si>
  <si>
    <t>"OV/13.D-4.2 - okna 1650x800mm" 0,8</t>
  </si>
  <si>
    <t>"OV/13.D-5.1 - okna 2100x1000mm" 1</t>
  </si>
  <si>
    <t>"OV/13.D-5.2 - okna 1650x800mm" 0,8</t>
  </si>
  <si>
    <t>"OV/13.D-6.1 - okna 1650x2400mm" 2,4</t>
  </si>
  <si>
    <t>"OV/13.D-6.2 - okna 1650x1000mm" 1</t>
  </si>
  <si>
    <t>-2052475062</t>
  </si>
  <si>
    <t>D.1.2. - Stavebně konstrukční řešení</t>
  </si>
  <si>
    <t>D.1.2.A - Objekt A</t>
  </si>
  <si>
    <t xml:space="preserve">    4 - Vodorovné konstrukce</t>
  </si>
  <si>
    <t>273321311</t>
  </si>
  <si>
    <t>Základové desky ze ŽB bez zvýšených nároků na prostředí tř. C 16/20</t>
  </si>
  <si>
    <t>-136203729</t>
  </si>
  <si>
    <t>https://podminky.urs.cz/item/CS_URS_2023_02/273321311</t>
  </si>
  <si>
    <t>"podkadní beton C16/20, tl. 50mm"</t>
  </si>
  <si>
    <t>"objekt A" (34,16+36,49+43,69+16,52)*0,05</t>
  </si>
  <si>
    <t>273321511</t>
  </si>
  <si>
    <t>Základové desky ze ŽB bez zvýšených nároků na prostředí tř. C 25/30</t>
  </si>
  <si>
    <t>-1046471022</t>
  </si>
  <si>
    <t>https://podminky.urs.cz/item/CS_URS_2023_02/273321511</t>
  </si>
  <si>
    <t>"objekt A" 157,55*0,2</t>
  </si>
  <si>
    <t>273351121</t>
  </si>
  <si>
    <t>Zřízení bednění základových desek</t>
  </si>
  <si>
    <t>100305795</t>
  </si>
  <si>
    <t>https://podminky.urs.cz/item/CS_URS_2023_02/273351121</t>
  </si>
  <si>
    <t>"objekt A" 51,12*0,2</t>
  </si>
  <si>
    <t>273351122</t>
  </si>
  <si>
    <t>Odstranění bednění základových desek</t>
  </si>
  <si>
    <t>-2066579278</t>
  </si>
  <si>
    <t>https://podminky.urs.cz/item/CS_URS_2023_02/273351122</t>
  </si>
  <si>
    <t>273361821</t>
  </si>
  <si>
    <t>Výztuž základových desek betonářskou ocelí 10 505 (R)</t>
  </si>
  <si>
    <t>-315048159</t>
  </si>
  <si>
    <t>https://podminky.urs.cz/item/CS_URS_2023_02/273361821</t>
  </si>
  <si>
    <t>"objekt A" 2927,4/1000</t>
  </si>
  <si>
    <t>274313611</t>
  </si>
  <si>
    <t>Základové pásy z betonu tř. C 16/20</t>
  </si>
  <si>
    <t>-140127368</t>
  </si>
  <si>
    <t>https://podminky.urs.cz/item/CS_URS_2023_02/274313611</t>
  </si>
  <si>
    <t>"spodní pasy, betonáž do výkopu"</t>
  </si>
  <si>
    <t>"objekt A" (78,81-15,53-41,63)*0,5+(6,05)*0,5+(4,58)*0,5</t>
  </si>
  <si>
    <t>0,4*1*0,5*2</t>
  </si>
  <si>
    <t>0,4*1*0,5</t>
  </si>
  <si>
    <t>0,85*1*0,5*2</t>
  </si>
  <si>
    <t>17,59*1,3 'Přepočtené koeficientem množství</t>
  </si>
  <si>
    <t>274351121</t>
  </si>
  <si>
    <t>Zřízení bednění základových pasů rovného</t>
  </si>
  <si>
    <t>-1335010648</t>
  </si>
  <si>
    <t>https://podminky.urs.cz/item/CS_URS_2023_02/274351121</t>
  </si>
  <si>
    <t>274351122</t>
  </si>
  <si>
    <t>Odstranění bednění základových pasů rovného</t>
  </si>
  <si>
    <t>-1502352842</t>
  </si>
  <si>
    <t>https://podminky.urs.cz/item/CS_URS_2023_02/274351122</t>
  </si>
  <si>
    <t>274361821</t>
  </si>
  <si>
    <t>Výztuž základových pasů a zdí betonářskou ocelí 10 505 (R)</t>
  </si>
  <si>
    <t>-81379153</t>
  </si>
  <si>
    <t>https://podminky.urs.cz/item/CS_URS_2023_02/274361821</t>
  </si>
  <si>
    <t>"základy výztuž"</t>
  </si>
  <si>
    <t>"objekt A" 1557/1000</t>
  </si>
  <si>
    <t>279113134</t>
  </si>
  <si>
    <t>Základová zeď tl přes 250 do 300 mm z tvárnic ztraceného bednění včetně výplně z betonu tř. C 16/20</t>
  </si>
  <si>
    <t>-1675988321</t>
  </si>
  <si>
    <t>https://podminky.urs.cz/item/CS_URS_2023_02/279113134</t>
  </si>
  <si>
    <t>"horní pasy"</t>
  </si>
  <si>
    <t>(9,9+13,93+15,3+4,93+4,65+5,6+9,69+4,35+4,44*2)*0,75+(2,05+8,49+1,3)*1,75+(5,95+4,5)*2,25</t>
  </si>
  <si>
    <t>(0,75*0,5+1,5*0,5+2,25*0,5)+(1*0,5+1,75*0,5)+(0,5*0,5+1*0,5+1,75)</t>
  </si>
  <si>
    <t>Vodorovné konstrukce</t>
  </si>
  <si>
    <t>417321515</t>
  </si>
  <si>
    <t>Ztužující pásy a věnce ze ŽB tř. C 25/30</t>
  </si>
  <si>
    <t>1435086027</t>
  </si>
  <si>
    <t>https://podminky.urs.cz/item/CS_URS_2023_02/417321515</t>
  </si>
  <si>
    <t>"Věnec Typ-A" (8,1+9,5+13,93+4,63-3,5)*0,135</t>
  </si>
  <si>
    <t>"Věnec Typ-B" (7,6)*0,138</t>
  </si>
  <si>
    <t>"Věnec Typ-C" (4,96)*0,283</t>
  </si>
  <si>
    <t>"Věnec Typ-D" (4+4,89+4,41+5,96)*0,17*0,2</t>
  </si>
  <si>
    <t>"Věnec Typ-D2" (3,04)*0,2*0,25</t>
  </si>
  <si>
    <t>"Věnec Typ-N1" (3,5)*0,135</t>
  </si>
  <si>
    <t>417321515.R</t>
  </si>
  <si>
    <t>Ztužující pásy a věnce ze ŽB tř. C 25/30, sklonité</t>
  </si>
  <si>
    <t>-89404359</t>
  </si>
  <si>
    <t>"Věnec ve štítu 1" (9,7+4,88)*0,13</t>
  </si>
  <si>
    <t>"Věnec ve štítu 2" (4,96)*0,19</t>
  </si>
  <si>
    <t>417351115</t>
  </si>
  <si>
    <t>Zřízení bednění ztužujících věnců</t>
  </si>
  <si>
    <t>1635973443</t>
  </si>
  <si>
    <t>https://podminky.urs.cz/item/CS_URS_2023_02/417351115</t>
  </si>
  <si>
    <t>"Věnec Typ-A" (8,1+9,5+13,93+4,63-3,5)*0,6*2</t>
  </si>
  <si>
    <t>"Věnec Typ-B" (7,6)*0,55*2</t>
  </si>
  <si>
    <t>"Věnec Typ-C" (4,96)*0,6*2+(4,96)*0,25*2</t>
  </si>
  <si>
    <t>"Věnec Typ-N1" (3,5)*0,6*2</t>
  </si>
  <si>
    <t>"Věnec ve štítu 1" (9,7+4,88)*0,55*2+(9,7*4,88)*0,3</t>
  </si>
  <si>
    <t>"Věnec ve štítu 2" (4,96)*0,51*2+(4,96)*0,75</t>
  </si>
  <si>
    <t>417351115.R</t>
  </si>
  <si>
    <t>Zřízení bednění ztužujících věnců, sklonité</t>
  </si>
  <si>
    <t>1891274806</t>
  </si>
  <si>
    <t>417351116</t>
  </si>
  <si>
    <t>Odstranění bednění ztužujících věnců</t>
  </si>
  <si>
    <t>-1415037678</t>
  </si>
  <si>
    <t>https://podminky.urs.cz/item/CS_URS_2023_02/417351116</t>
  </si>
  <si>
    <t>417351116.R</t>
  </si>
  <si>
    <t>Odstranění bednění ztužujících věnců, sklonité</t>
  </si>
  <si>
    <t>616274329</t>
  </si>
  <si>
    <t>417361821</t>
  </si>
  <si>
    <t>Výztuž ztužujících pásů a věnců betonářskou ocelí 10 505</t>
  </si>
  <si>
    <t>2125695878</t>
  </si>
  <si>
    <t>https://podminky.urs.cz/item/CS_URS_2023_02/417361821</t>
  </si>
  <si>
    <t>"objekt A" 1117,1/1000</t>
  </si>
  <si>
    <t>767995200.R</t>
  </si>
  <si>
    <t>Montáž atypických zámečnických konstrukcí</t>
  </si>
  <si>
    <t>1838245049</t>
  </si>
  <si>
    <t>Poznámka k položce:_x000D_
Jednotková cena vč. kotvení a kotvícího materiálu, spojovacího materiálu, provizorního montážní zajištění nebo podpěrné konstrukce.</t>
  </si>
  <si>
    <t>0,829*1000 'Přepočtené koeficientem množství</t>
  </si>
  <si>
    <t>13010901.R</t>
  </si>
  <si>
    <t>Dodávka a výroba atypické ocelové konstrukce z oceli S 235 vč. povrchové úpravy</t>
  </si>
  <si>
    <t>-2087929513</t>
  </si>
  <si>
    <t>Poznámka k položce:_x000D_
Jednotková cena za komplet provedení vč. svarů, prořezu a detailů.</t>
  </si>
  <si>
    <t>"kotevní plechy - střecha"</t>
  </si>
  <si>
    <t>"objekt A" (99+75)/1000*1,15</t>
  </si>
  <si>
    <t>"kotevní plechy - stříška nad vstupy"</t>
  </si>
  <si>
    <t>"objekt A" (310+22+55+125+10+25)/1000*1,15</t>
  </si>
  <si>
    <t>1630568378</t>
  </si>
  <si>
    <t>D.1.2.B - Objekt B</t>
  </si>
  <si>
    <t>"objekt B" (16,52+43,71+36,24+34,46)*0,05</t>
  </si>
  <si>
    <t>"objekt B" 157,56*0,2</t>
  </si>
  <si>
    <t>"objekt B" 51,12*0,2</t>
  </si>
  <si>
    <t>"objekt B" 2923,1/1000</t>
  </si>
  <si>
    <t>"spodní pasy"</t>
  </si>
  <si>
    <t>"objekt B" (97,14-41,63-32,77)*0,5+(9,98)*0,5+(0,4*3)*0,5</t>
  </si>
  <si>
    <t>274361821.R</t>
  </si>
  <si>
    <t>"objekt B" 1353,6/1000</t>
  </si>
  <si>
    <t>"objekt B" (19,6+11,95+15,15)*0,25+(29,43+7,85+25,4+28,09+3,65)*1,25+1*0,5*6+1,5*0,5*6</t>
  </si>
  <si>
    <t>(10,1+4,95+4,65+9,7+0,1+4,4+3,9+4,74+4,6+0,75)*1,25+(4,9+9,3+4,5+4,8)*0,25+1*0,5*3+1,5*0,5*3</t>
  </si>
  <si>
    <t>"Věnec Typ-A" (4,14+4,98+4,6+8,6+9,3+5,85-3,5)*0,135</t>
  </si>
  <si>
    <t>"Věnec Typ-B" (7,1)*0,138</t>
  </si>
  <si>
    <t>"Věnec Typ-C" (4,6)*0,283</t>
  </si>
  <si>
    <t>"Věnec Typ-D" (6,96+3,96+4,89+4)*0,17*0,2</t>
  </si>
  <si>
    <t>"Věnec ve štítu 1" (9,7+5,06+4,93)*0,13</t>
  </si>
  <si>
    <t>713538830</t>
  </si>
  <si>
    <t>"Věnec Typ-A" (4,14+4,98+4,6+8,6+9,3+5,85-3,5)*0,6*2</t>
  </si>
  <si>
    <t>"Věnec Typ-B" (7,1)*0,55*2</t>
  </si>
  <si>
    <t>"Věnec Typ-C" (4,6)*0,6*2+(4,6)*0,25*2</t>
  </si>
  <si>
    <t>"Věnec ve štítu 1" (9,7+5,06+4,93)*0,55*2+(9,7+5,06+4,93)*0,3</t>
  </si>
  <si>
    <t>-855388760</t>
  </si>
  <si>
    <t>1735142872</t>
  </si>
  <si>
    <t>"objekt B" 1087,6/1000</t>
  </si>
  <si>
    <t>"objekt B" (99+75)/1000*1,15</t>
  </si>
  <si>
    <t>"objekt B" (310+22+55+125+10+25)/1000*1,15</t>
  </si>
  <si>
    <t>D.1.2.C - Objekt C</t>
  </si>
  <si>
    <t>"objekt C" (34,16+43,71+16,52+36,49)*0,05</t>
  </si>
  <si>
    <t>"objekt C" 157,56*0,2</t>
  </si>
  <si>
    <t>"objekt C" 51,12*0,2</t>
  </si>
  <si>
    <t>"objekt C" 2927,4/1000</t>
  </si>
  <si>
    <t>"objekt C" (80,71-41,63-15,53)*0,5+(4,64+0,85)*0,5+(5,12)*0,5</t>
  </si>
  <si>
    <t>"objekt C" 1540,9/1000</t>
  </si>
  <si>
    <t>"objekt C" (12,11+30,54+28,09+14+17,1)*1,25+(9,5+1,7+8,8)*2,25+(8,68+9,7)*3</t>
  </si>
  <si>
    <t>(4,93+15,3+7,45+0,63+1,47+1,63+9,39+4,95+2,2+5,6)*1,25+(1,65+6,85+1,65)*2,25+(7,59+0,83+1,13+1,8)*3</t>
  </si>
  <si>
    <t>(2,75*0,5+3,5*0,5)+(2,75*0,5)+(2,75*0,5)+(3,5*0,5)</t>
  </si>
  <si>
    <t>"Věnec Typ-A" (5,4+14,13+9,3+8,6-3,5)*0,135</t>
  </si>
  <si>
    <t>"Věnec Typ-C" (4,44)*0,283</t>
  </si>
  <si>
    <t>"Věnec Typ-D" (7,14+4,41+4,71+4)*0,17*0,2</t>
  </si>
  <si>
    <t>"Věnec ve štítu 1" (9,7+5,4)*0,13</t>
  </si>
  <si>
    <t>"Věnec ve štítu 2" (4,44)*0,19</t>
  </si>
  <si>
    <t>-1830373545</t>
  </si>
  <si>
    <t>"Věnec Typ-A" (5,4+14,13+9,3+8,6-3,5)*0,6*2</t>
  </si>
  <si>
    <t>"Věnec Typ-C" (4,44)*0,6*2+(4,44)*0,25*2</t>
  </si>
  <si>
    <t>"Věnec ve štítu 1" (9,7+5,4)*0,55*2+(9,7+5,4)*0,3</t>
  </si>
  <si>
    <t>"Věnec ve štítu 2" (4,44)*0,51*2+(4,44)*0,75</t>
  </si>
  <si>
    <t>-369159074</t>
  </si>
  <si>
    <t>-886003914</t>
  </si>
  <si>
    <t>"objekt C" 1112,4/1000</t>
  </si>
  <si>
    <t>"objekt C" (99+75)/1000*1,15</t>
  </si>
  <si>
    <t>"objekt C" (310+22+55+125+10+25)/1000*1,15</t>
  </si>
  <si>
    <t>D.1.2.D - Objekt D</t>
  </si>
  <si>
    <t>"objekt D" (47,13+25,84+18,76+38,08)*0,05</t>
  </si>
  <si>
    <t>"objekt D" 164,47*0,2</t>
  </si>
  <si>
    <t>"objekt D" 52,16*0,2</t>
  </si>
  <si>
    <t>"objekt D" 2920,9/1000</t>
  </si>
  <si>
    <t>"objekt D" (164,47-20,88-14,54-31,62-41,24)*0,5</t>
  </si>
  <si>
    <t>"objekt D" 683,7/1000</t>
  </si>
  <si>
    <t>(13,93+9,6+15,9+4,65+0,63+4,74+0,83+3,4+2+5,9+10,45+5,6)*0,25</t>
  </si>
  <si>
    <t>"Věnec Typ-A" (6,29+4,82+15,3+9,5-3,5)*0,135</t>
  </si>
  <si>
    <t>"Věnec Typ-B" (8,47)*0,138</t>
  </si>
  <si>
    <t>"Věnec Typ-C" (4,97)*0,283</t>
  </si>
  <si>
    <t>"Věnec Typ-D" (4,14+4,15+0,36+1,53+11,05+3,46)*0,17*0,2</t>
  </si>
  <si>
    <t>"Věnec ve štítu 1" (9,7+4,82)*0,13</t>
  </si>
  <si>
    <t>"Věnec ve štítu 2" (4,97)*0,19</t>
  </si>
  <si>
    <t>635043063</t>
  </si>
  <si>
    <t>"Věnec Typ-A" (6,29+4,82+15,3+9,5-3,5)*0,6*2</t>
  </si>
  <si>
    <t>"Věnec Typ-B" (8,47)*0,55*2</t>
  </si>
  <si>
    <t>"Věnec Typ-C" (4,97)*0,6*2+(4,97)*0,25*2</t>
  </si>
  <si>
    <t>"Věnec ve štítu 1" (9,7+4,82)*0,55*2+(9,7+4,82)*0,3</t>
  </si>
  <si>
    <t>"Věnec ve štítu 2" (4,97)*0,51*2+(4,97)*0,75</t>
  </si>
  <si>
    <t>-2114706480</t>
  </si>
  <si>
    <t>-1347207952</t>
  </si>
  <si>
    <t>"objekt D" 1109,3/1000</t>
  </si>
  <si>
    <t>0,843*1000 'Přepočtené koeficientem množství</t>
  </si>
  <si>
    <t>"objekt D" (106+80)/1000*1,15</t>
  </si>
  <si>
    <t>"objekt D" (310+22+55+125+10+25)/1000*1,15</t>
  </si>
  <si>
    <t>f1</t>
  </si>
  <si>
    <t>35,9</t>
  </si>
  <si>
    <t>f10</t>
  </si>
  <si>
    <t>f100</t>
  </si>
  <si>
    <t>f11</t>
  </si>
  <si>
    <t>f110</t>
  </si>
  <si>
    <t>f2</t>
  </si>
  <si>
    <t>89,6</t>
  </si>
  <si>
    <t>f8</t>
  </si>
  <si>
    <t>357,5</t>
  </si>
  <si>
    <t>f9</t>
  </si>
  <si>
    <t>155,5</t>
  </si>
  <si>
    <t>D.1.4.1 - Zdravotně technické instalace - kanalizace</t>
  </si>
  <si>
    <t xml:space="preserve">    8 - Trubní vedení</t>
  </si>
  <si>
    <t xml:space="preserve">    721 - Zdravotechnika - vnitřní kanalizace</t>
  </si>
  <si>
    <t>HZS - Hodinové zúčtovací sazby</t>
  </si>
  <si>
    <t>131251204</t>
  </si>
  <si>
    <t>Hloubení jam zapažených v hornině třídy těžitelnosti I skupiny 3 objem do 500 m3 strojně</t>
  </si>
  <si>
    <t>206694636</t>
  </si>
  <si>
    <t>https://podminky.urs.cz/item/CS_URS_2023_02/131251204</t>
  </si>
  <si>
    <t>132254104</t>
  </si>
  <si>
    <t>Hloubení rýh zapažených š do 800 mm v hornině třídy těžitelnosti I skupiny 3 objem přes 100 m3 strojně</t>
  </si>
  <si>
    <t>1303617762</t>
  </si>
  <si>
    <t>https://podminky.urs.cz/item/CS_URS_2023_02/132254104</t>
  </si>
  <si>
    <t>151101101</t>
  </si>
  <si>
    <t>Zřízení příložného pažení a rozepření stěn rýh hl do 2 m</t>
  </si>
  <si>
    <t>-2066959553</t>
  </si>
  <si>
    <t>https://podminky.urs.cz/item/CS_URS_2023_02/151101101</t>
  </si>
  <si>
    <t>151101111</t>
  </si>
  <si>
    <t>Odstranění příložného pažení a rozepření stěn rýh hl do 2 m</t>
  </si>
  <si>
    <t>-210456242</t>
  </si>
  <si>
    <t>https://podminky.urs.cz/item/CS_URS_2023_02/151101111</t>
  </si>
  <si>
    <t>151101201</t>
  </si>
  <si>
    <t>Zřízení příložného pažení stěn výkopu hl do 4 m</t>
  </si>
  <si>
    <t>1679783985</t>
  </si>
  <si>
    <t>https://podminky.urs.cz/item/CS_URS_2023_02/151101201</t>
  </si>
  <si>
    <t>151101211</t>
  </si>
  <si>
    <t>Odstranění příložného pažení stěn hl do 4 m</t>
  </si>
  <si>
    <t>1463785075</t>
  </si>
  <si>
    <t>https://podminky.urs.cz/item/CS_URS_2023_02/151101211</t>
  </si>
  <si>
    <t>162351103</t>
  </si>
  <si>
    <t>Vodorovné přemístění přes 50 do 500 m výkopku/sypaniny z horniny třídy těžitelnosti I skupiny 1 až 3</t>
  </si>
  <si>
    <t>1175613847</t>
  </si>
  <si>
    <t>https://podminky.urs.cz/item/CS_URS_2023_02/162351103</t>
  </si>
  <si>
    <t>zemina ponechaná na zásyp</t>
  </si>
  <si>
    <t>zemina zpět na zásyp</t>
  </si>
  <si>
    <t>-347545369</t>
  </si>
  <si>
    <t>odvoz na skládku</t>
  </si>
  <si>
    <t>f10+f11-f8</t>
  </si>
  <si>
    <t>1748022204</t>
  </si>
  <si>
    <t>zemina odvezená na skládku</t>
  </si>
  <si>
    <t>1791839075</t>
  </si>
  <si>
    <t>155,5*2 'Přepočtené koeficientem množství</t>
  </si>
  <si>
    <t>-401984114</t>
  </si>
  <si>
    <t>https://podminky.urs.cz/item/CS_URS_2023_02/171251201</t>
  </si>
  <si>
    <t>32708293</t>
  </si>
  <si>
    <t>f10+f11-f1-f2-18-7-5</t>
  </si>
  <si>
    <t>175151101</t>
  </si>
  <si>
    <t>Obsypání potrubí strojně sypaninou bez prohození, uloženou do 3 m</t>
  </si>
  <si>
    <t>-497985452</t>
  </si>
  <si>
    <t>https://podminky.urs.cz/item/CS_URS_2023_02/175151101</t>
  </si>
  <si>
    <t>58337302</t>
  </si>
  <si>
    <t>štěrkopísek frakce 0/16</t>
  </si>
  <si>
    <t>451310554</t>
  </si>
  <si>
    <t>89,6*2 'Přepočtené koeficientem množství</t>
  </si>
  <si>
    <t>451573111</t>
  </si>
  <si>
    <t>Lože pod potrubí otevřený výkop ze štěrkopísku</t>
  </si>
  <si>
    <t>1573987604</t>
  </si>
  <si>
    <t>https://podminky.urs.cz/item/CS_URS_2023_02/451573111</t>
  </si>
  <si>
    <t>10,3+25,6</t>
  </si>
  <si>
    <t>Trubní vedení</t>
  </si>
  <si>
    <t>894812331</t>
  </si>
  <si>
    <t>Revizní a čistící šachta z PP DN 600 šachtová roura korugovaná světlé hloubky 1000 mm</t>
  </si>
  <si>
    <t>1049308412</t>
  </si>
  <si>
    <t>https://podminky.urs.cz/item/CS_URS_2023_02/894812331</t>
  </si>
  <si>
    <t>894812332</t>
  </si>
  <si>
    <t>Revizní a čistící šachta z PP DN 600 šachtová roura korugovaná světlé hloubky 2000 mm</t>
  </si>
  <si>
    <t>-685400554</t>
  </si>
  <si>
    <t>https://podminky.urs.cz/item/CS_URS_2023_02/894812332</t>
  </si>
  <si>
    <t>894812339</t>
  </si>
  <si>
    <t>Příplatek k rourám revizní a čistící šachty z PP DN 600 za uříznutí šachtové roury</t>
  </si>
  <si>
    <t>1290053105</t>
  </si>
  <si>
    <t>https://podminky.urs.cz/item/CS_URS_2023_02/894812339</t>
  </si>
  <si>
    <t>894812356</t>
  </si>
  <si>
    <t>Revizní a čistící šachta z PP DN 600 poklop litinový pro třídu zatížení B125 s betonovým prstencem</t>
  </si>
  <si>
    <t>-1563279703</t>
  </si>
  <si>
    <t>https://podminky.urs.cz/item/CS_URS_2023_02/894812356</t>
  </si>
  <si>
    <t>894812R11</t>
  </si>
  <si>
    <t>Revizní a čistící šachta z PP typ DN 600/125 šachtové dno průtočné</t>
  </si>
  <si>
    <t>2109297895</t>
  </si>
  <si>
    <t>899R00100</t>
  </si>
  <si>
    <t>Retenčně-akumulační nádrž dešťových vod, prefabrikovaná železobetonová (objem min. 17,4 m3, z toho retenční min. 10,0 m3, akumulační min. 7,4 m3), vnitřní rozměry: 4,3 x 2,1 m, světlá/užitná výška: 2,38/2,18 m, stupadla, vstupní konus, poklop třídy D400 (</t>
  </si>
  <si>
    <t>1568738149</t>
  </si>
  <si>
    <t>899R00101</t>
  </si>
  <si>
    <t>Filtrační a usazovací šachta (hydrodynamický separátor) průměr 1000 mm, materiál PE, poklop třídy D400 (2x vstup (DN 160) + 1x výstup (DN 160), hloubka 3170 mm)</t>
  </si>
  <si>
    <t>710685777</t>
  </si>
  <si>
    <t>899R00102</t>
  </si>
  <si>
    <t>Filtrační a usazovací šachta průměr 1000 mm, materiál prefabrikovaný železobeton, příp. PVC, PE, hloubka dna 2100 mm (poklop třídy B125, stupadla)</t>
  </si>
  <si>
    <t>1051671155</t>
  </si>
  <si>
    <t>899R00103</t>
  </si>
  <si>
    <t>Zpětná klapka, s hliníkovou tyčí, vč. šachty průměr 400 mm, materiál KG, DN 160, hloubka 1730 mm (vč. nástavce a pojezdného poklopu třídy D400)</t>
  </si>
  <si>
    <t>-492571432</t>
  </si>
  <si>
    <t>899R00104</t>
  </si>
  <si>
    <t>Filtrační koš do usazovací šachty (na potrubí DN 125, otvory 0,8 mm, průměr 300 mm, výška 240 mm, vyjímatelný pro pravidelné čištění)</t>
  </si>
  <si>
    <t>-1858961409</t>
  </si>
  <si>
    <t>899R00105</t>
  </si>
  <si>
    <t>Vsakovací objekt (účinná plocha min. 51 m2 (6 x 10,8 m), objem min. 6,6 m3 (voštinové bloky (výška 2 x 425 mm, celkem 2 x 73 ks)), geotextilie, odvětrání, přepad)</t>
  </si>
  <si>
    <t>1284570993</t>
  </si>
  <si>
    <t>899R00106</t>
  </si>
  <si>
    <t>Vírový ventil (vortexový regulátor průtoku vody), výška vody 0,82 m, max. přítok 11,6 l/s, regulovaný odtok 1,69 l/s</t>
  </si>
  <si>
    <t>-1539872555</t>
  </si>
  <si>
    <t>998276101</t>
  </si>
  <si>
    <t>Přesun hmot pro trubní vedení z trub z plastických hmot otevřený výkop</t>
  </si>
  <si>
    <t>1772708775</t>
  </si>
  <si>
    <t>https://podminky.urs.cz/item/CS_URS_2023_02/998276101</t>
  </si>
  <si>
    <t>998276124</t>
  </si>
  <si>
    <t>Příplatek k přesunu hmot pro trubní vedení z trub z plastických hmot za zvětšený přesun do 500 m</t>
  </si>
  <si>
    <t>-845978365</t>
  </si>
  <si>
    <t>https://podminky.urs.cz/item/CS_URS_2023_02/998276124</t>
  </si>
  <si>
    <t>721</t>
  </si>
  <si>
    <t>Zdravotechnika - vnitřní kanalizace</t>
  </si>
  <si>
    <t>721173315</t>
  </si>
  <si>
    <t>Potrubí kanalizační z PVC SN 4 dešťové DN 110</t>
  </si>
  <si>
    <t>-831970885</t>
  </si>
  <si>
    <t>https://podminky.urs.cz/item/CS_URS_2023_02/721173315</t>
  </si>
  <si>
    <t>721173316</t>
  </si>
  <si>
    <t>Potrubí kanalizační z PVC SN 4 dešťové DN 125</t>
  </si>
  <si>
    <t>1131744988</t>
  </si>
  <si>
    <t>https://podminky.urs.cz/item/CS_URS_2023_02/721173316</t>
  </si>
  <si>
    <t>721173317</t>
  </si>
  <si>
    <t>Potrubí kanalizační z PVC SN 4 dešťové DN 160</t>
  </si>
  <si>
    <t>1816845912</t>
  </si>
  <si>
    <t>https://podminky.urs.cz/item/CS_URS_2023_02/721173317</t>
  </si>
  <si>
    <t>721173R17</t>
  </si>
  <si>
    <t>Potrubí kanalizační z PVC SN 8 dešťové DN 160</t>
  </si>
  <si>
    <t>1710132259</t>
  </si>
  <si>
    <t>721173401</t>
  </si>
  <si>
    <t>Potrubí kanalizační z PVC SN 4 svodné DN 110</t>
  </si>
  <si>
    <t>-917196815</t>
  </si>
  <si>
    <t>https://podminky.urs.cz/item/CS_URS_2023_02/721173401</t>
  </si>
  <si>
    <t>721173402</t>
  </si>
  <si>
    <t>Potrubí kanalizační z PVC SN 4 svodné DN 125</t>
  </si>
  <si>
    <t>1483143983</t>
  </si>
  <si>
    <t>https://podminky.urs.cz/item/CS_URS_2023_02/721173402</t>
  </si>
  <si>
    <t>721173R02</t>
  </si>
  <si>
    <t>Potrubí kanalizační z PVC SN 8 svodné DN 125</t>
  </si>
  <si>
    <t>1561070138</t>
  </si>
  <si>
    <t>721173737</t>
  </si>
  <si>
    <t>Potrubí kanalizační z PE dešťové DN 125</t>
  </si>
  <si>
    <t>2136025132</t>
  </si>
  <si>
    <t>https://podminky.urs.cz/item/CS_URS_2023_02/721173737</t>
  </si>
  <si>
    <t>721174041</t>
  </si>
  <si>
    <t>Potrubí kanalizační z PP připojovací DN 32</t>
  </si>
  <si>
    <t>-1140453212</t>
  </si>
  <si>
    <t>721174043</t>
  </si>
  <si>
    <t>Potrubí kanalizační z PP připojovací DN 50</t>
  </si>
  <si>
    <t>-727786427</t>
  </si>
  <si>
    <t>https://podminky.urs.cz/item/CS_URS_2023_02/721174043</t>
  </si>
  <si>
    <t>721174044</t>
  </si>
  <si>
    <t>Potrubí kanalizační z PP připojovací DN 75</t>
  </si>
  <si>
    <t>-2100291984</t>
  </si>
  <si>
    <t>https://podminky.urs.cz/item/CS_URS_2023_02/721174044</t>
  </si>
  <si>
    <t>721174045</t>
  </si>
  <si>
    <t>Potrubí kanalizační z PP připojovací DN 110</t>
  </si>
  <si>
    <t>1855620772</t>
  </si>
  <si>
    <t>https://podminky.urs.cz/item/CS_URS_2023_02/721174045</t>
  </si>
  <si>
    <t>721174054</t>
  </si>
  <si>
    <t>Potrubí kanalizační z PP dešťové DN 75</t>
  </si>
  <si>
    <t>687544568</t>
  </si>
  <si>
    <t>https://podminky.urs.cz/item/CS_URS_2023_02/721174054</t>
  </si>
  <si>
    <t>28615602</t>
  </si>
  <si>
    <t>čistící tvarovka odpadní pro vysoké teploty HTRE DN 75</t>
  </si>
  <si>
    <t>-1028923927</t>
  </si>
  <si>
    <t>28615603</t>
  </si>
  <si>
    <t>čistící tvarovka odpadní pro vysoké teploty HTRE DN 110</t>
  </si>
  <si>
    <t>-1535340386</t>
  </si>
  <si>
    <t>721194105</t>
  </si>
  <si>
    <t>Vyvedení a upevnění odpadních výpustek DN 50</t>
  </si>
  <si>
    <t>1883935968</t>
  </si>
  <si>
    <t>https://podminky.urs.cz/item/CS_URS_2023_02/721194105</t>
  </si>
  <si>
    <t>721194109</t>
  </si>
  <si>
    <t>Vyvedení a upevnění odpadních výpustek DN 110</t>
  </si>
  <si>
    <t>-1856131091</t>
  </si>
  <si>
    <t>https://podminky.urs.cz/item/CS_URS_2023_02/721194109</t>
  </si>
  <si>
    <t>721226R02</t>
  </si>
  <si>
    <t>Podomítkový sifon ke klimatizačním jednotkám DN32 - 100x100mm</t>
  </si>
  <si>
    <t>-1335573498</t>
  </si>
  <si>
    <t>72124110R</t>
  </si>
  <si>
    <t>Lapač střešních splavenin z litiny DN 100</t>
  </si>
  <si>
    <t>2124154519</t>
  </si>
  <si>
    <t>721273153</t>
  </si>
  <si>
    <t>Hlavice ventilační polypropylen PP DN 110</t>
  </si>
  <si>
    <t>-458037073</t>
  </si>
  <si>
    <t>https://podminky.urs.cz/item/CS_URS_2023_02/721273153</t>
  </si>
  <si>
    <t>72127315R</t>
  </si>
  <si>
    <t>Hlavice ventilační polypropylen PP DN 125</t>
  </si>
  <si>
    <t>-107606600</t>
  </si>
  <si>
    <t>721274R01</t>
  </si>
  <si>
    <t>Kanalizační přivzdušňovací ventil DN50/75/110 s dvojitou izolační stěnou</t>
  </si>
  <si>
    <t>2095879956</t>
  </si>
  <si>
    <t>721290111</t>
  </si>
  <si>
    <t>Zkouška těsnosti potrubí kanalizace vodou DN do 125</t>
  </si>
  <si>
    <t>53258266</t>
  </si>
  <si>
    <t>https://podminky.urs.cz/item/CS_URS_2023_02/721290111</t>
  </si>
  <si>
    <t>721290112</t>
  </si>
  <si>
    <t>Zkouška těsnosti potrubí kanalizace vodou DN 150/DN 200</t>
  </si>
  <si>
    <t>56269133</t>
  </si>
  <si>
    <t>https://podminky.urs.cz/item/CS_URS_2023_02/721290112</t>
  </si>
  <si>
    <t>998721201</t>
  </si>
  <si>
    <t>Přesun hmot procentní pro vnitřní kanalizace v objektech v do 6 m</t>
  </si>
  <si>
    <t>-1210226384</t>
  </si>
  <si>
    <t>https://podminky.urs.cz/item/CS_URS_2023_02/998721201</t>
  </si>
  <si>
    <t>725R00Z01</t>
  </si>
  <si>
    <t>Z.01 - WC mísa bezbariérová, závěstný klozet s hlubokým splachováním, š. 360 mm, hl. 700 mm, v. 345 mm, bílá keramika, závěsný klozet, WC sedátko, 2-činné WC tlačítko kruhové, tlačítko pro vzdálené ovládání splachování kruhové, chrom</t>
  </si>
  <si>
    <t>-1917837942</t>
  </si>
  <si>
    <t>Poznámka k položce:_x000D_
WC modul součástí D.1.4.2 - ZTI - vodovod_x000D_
_x000D_
Celá WC sestava musí být v souladu s Vyhláškou č. 398/2009 Sb. o obecných technických požadavcích zabezpečujících bezbariérové užívání staveb_x000D_
_x000D_
WC modul musí spadat do 2 nejvyšších tříd spotřeby vody podle označení EU Water Label (splachovací nádrže s úplným objemem splachovací vody maximálně 6 litrů a průměrným objemem splachovací vody 3,5 litrů)_x000D_
_x000D_
ověření kompatibility jednotlivých prvků je povinností a zodpovědností dodavatele</t>
  </si>
  <si>
    <t>725R00Z02</t>
  </si>
  <si>
    <t>Z.02 - Umyvadlo bezbariérové, bílá keramika, hranatý tvar s oblými rohy a zabudovanými madly v čelní hraně zespodu umyvadla, šíře +- 600mm, hloubka +- 550mm, umyvadlová pileta, systém click-clack, sifon podomítkový chrom</t>
  </si>
  <si>
    <t>439069466</t>
  </si>
  <si>
    <t>Poznámka k položce:_x000D_
Celá umyvadlová sestava musí být v souladu s Vyhláškou č. 398/2009 Sb. o obecných technických požadavcích zabezpečujících bezbariérové užívání staveb_x000D_
_x000D_
ověření kompatibility jednotlivých prvků je povinností a zodpovědností dodavatele</t>
  </si>
  <si>
    <t>725R00Z03</t>
  </si>
  <si>
    <t>Z.03 - Sprchová podlahová vpusť 120x120, chrom, nízký sifon</t>
  </si>
  <si>
    <t>1673820287</t>
  </si>
  <si>
    <t>Poznámka k položce:_x000D_
Vpusť musí být výškově přesně slícována s dlažbou</t>
  </si>
  <si>
    <t>725R00Z04</t>
  </si>
  <si>
    <t>Z.04 - WC mísa závěsná, závěstný klozet s hlubokým splachováním, š. 360 mm, hl. 530 mm, v. 345 mm bílá keramika, stejná série jako Z.01, WC sedátko, 2-činné WC tlačítko kruhové, chrom</t>
  </si>
  <si>
    <t>1881578242</t>
  </si>
  <si>
    <t>Poznámka k položce:_x000D_
WC modul součástí D.1.4.2 - ZTI - vodovod_x000D_
_x000D_
druhé WC nemusí být v souladu s Vyhláškou č. 398/2009 Sb._x000D_
_x000D_
veškeré prvky by měly být ze stejné série jako WC Z.01_x000D_
_x000D_
WC modul musí spadat do 2 nejvyšších tříd spotřeby vody podle označení EU Water Label (splachovací nádrže s úplným objemem splachovací vody maximálně 6 litrů a průměrným objemem splachovací vody 3,5 litrů)_x000D_
_x000D_
ověření kompatibility jednotlivých prvků je povinností a zodpovědností dodavatele</t>
  </si>
  <si>
    <t>725R00Z05</t>
  </si>
  <si>
    <t>Z.05 - Závěsné umývátko, bílá keramika, hranaté s oblými rohy, šíře  +- 360mm, hloubka +- 250mm, stejná série jako Z.02, umyvadlová pileta, systém click-clack, sifon kulatý, chrom</t>
  </si>
  <si>
    <t>2051966430</t>
  </si>
  <si>
    <t>Poznámka k položce:_x000D_
vybrat stejnou sérii jako u umyvadla Z.02_x000D_
_x000D_
ověření kompatibility umyvadla, pilety a sifonu je povinností a zodpovědností dodavatele</t>
  </si>
  <si>
    <t>725R00Z06</t>
  </si>
  <si>
    <t>Z.06 - Vana vestavná, akrylát nebo umělý kámen, obdélníková s vnitřním oválným prostorem, ori. rozměry: 1800x800x450, vanový automat - sifon s přepadem, napouštění vany přes přepad sifonu, komp. s typem vany, kulatý ovládací prvek, kulatá vpusť, chrom</t>
  </si>
  <si>
    <t>1560915304</t>
  </si>
  <si>
    <t>Poznámka k položce:_x000D_
ověření kompatibility vany, přepadu a sifonu je povinností a zodpovědností dodavatele_x000D_
_x000D_
Musí spadat do 2 nejvyšších tříd spotřeby vody podle označení EU Water Label</t>
  </si>
  <si>
    <t>725R00Z07</t>
  </si>
  <si>
    <t>Z.07 - Umyvadlo závěsné keramické bílé, oblé hrany, šíře +-650mm, hloubka +-480, umyvadlová pileta, systém click-clack, sifon kulatý, nerezový sifon</t>
  </si>
  <si>
    <t>1578943520</t>
  </si>
  <si>
    <t>Poznámka k položce:_x000D_
ověření kompatibility umyvadla, pilety a sifonu je povinností a zodpovědností dodavatele_x000D_
_x000D_
vybrat stejnou sérii jako u umyvadla Z.02</t>
  </si>
  <si>
    <t>725R00Z10</t>
  </si>
  <si>
    <t>Z.10 - Podlahová vpusť DN 75 s plynule nastavitelným sklonem odtoku, zápachová uzávěrka fungující i bez vody), nerezová mřížka</t>
  </si>
  <si>
    <t>-1159541118</t>
  </si>
  <si>
    <t>725R00Z11</t>
  </si>
  <si>
    <t>Z.11 - Zápachová uzávěrka s vývodem pro automatickou pračku a sušičku, podomítkové provedení</t>
  </si>
  <si>
    <t>973862275</t>
  </si>
  <si>
    <t>725R00Z12</t>
  </si>
  <si>
    <t>Z.12 - Zápachová uzávěrka s vývodem pro myčku nádobí, podomítkové provedení</t>
  </si>
  <si>
    <t>-1095850859</t>
  </si>
  <si>
    <t>868281469</t>
  </si>
  <si>
    <t>HZS</t>
  </si>
  <si>
    <t>Hodinové zúčtovací sazby</t>
  </si>
  <si>
    <t>HZS2491</t>
  </si>
  <si>
    <t>Hodinová zúčtovací sazba dělník zednických výpomocí</t>
  </si>
  <si>
    <t>hod</t>
  </si>
  <si>
    <t>512</t>
  </si>
  <si>
    <t>656706065</t>
  </si>
  <si>
    <t>https://podminky.urs.cz/item/CS_URS_2023_02/HZS2491</t>
  </si>
  <si>
    <t>38,5</t>
  </si>
  <si>
    <t>60,5</t>
  </si>
  <si>
    <t>49,5</t>
  </si>
  <si>
    <t>D.1.4.2. - Zdravotně technické instalace - vodovod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</si>
  <si>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</si>
  <si>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</si>
  <si>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</si>
  <si>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>1477167883</t>
  </si>
  <si>
    <t>1568791790</t>
  </si>
  <si>
    <t>-644273628</t>
  </si>
  <si>
    <t>-1759573705</t>
  </si>
  <si>
    <t>-86436102</t>
  </si>
  <si>
    <t>f10-f8</t>
  </si>
  <si>
    <t>-1966381994</t>
  </si>
  <si>
    <t>1931371846</t>
  </si>
  <si>
    <t>-578952024</t>
  </si>
  <si>
    <t>49,5*2 'Přepočtené koeficientem množství</t>
  </si>
  <si>
    <t>-1639041121</t>
  </si>
  <si>
    <t>1462670554</t>
  </si>
  <si>
    <t>f10-f1-f2</t>
  </si>
  <si>
    <t>-723390410</t>
  </si>
  <si>
    <t>-1937477715</t>
  </si>
  <si>
    <t>38,5*2 'Přepočtené koeficientem množství</t>
  </si>
  <si>
    <t>1483030392</t>
  </si>
  <si>
    <t>871161211</t>
  </si>
  <si>
    <t>Montáž potrubí z PE100 SDR 11 otevřený výkop svařovaných elektrotvarovkou D 32 x 3,0 mm</t>
  </si>
  <si>
    <t>214703422</t>
  </si>
  <si>
    <t>https://podminky.urs.cz/item/CS_URS_2023_02/871161211</t>
  </si>
  <si>
    <t>28613109</t>
  </si>
  <si>
    <t>trubka vodovodní PE100 PN 16 SDR11 25x2,3mm</t>
  </si>
  <si>
    <t>-1739128592</t>
  </si>
  <si>
    <t>28613110</t>
  </si>
  <si>
    <t>trubka vodovodní PE100 RC PN 16 SDR11 32x3,0mm</t>
  </si>
  <si>
    <t>638996937</t>
  </si>
  <si>
    <t>871171211</t>
  </si>
  <si>
    <t>Montáž potrubí z PE100 SDR 11 otevřený výkop svařovaných elektrotvarovkou D 40 x 3,7 mm</t>
  </si>
  <si>
    <t>1975723446</t>
  </si>
  <si>
    <t>https://podminky.urs.cz/item/CS_URS_2023_02/871171211</t>
  </si>
  <si>
    <t>28613111</t>
  </si>
  <si>
    <t>trubka vodovodní PE100 RC PN 16 SDR11 40x3,7mm</t>
  </si>
  <si>
    <t>-1821585077</t>
  </si>
  <si>
    <t>871181211</t>
  </si>
  <si>
    <t>Montáž potrubí z PE100 SDR 11 otevřený výkop svařovaných elektrotvarovkou D 50 x 4,6 mm</t>
  </si>
  <si>
    <t>1200137441</t>
  </si>
  <si>
    <t>https://podminky.urs.cz/item/CS_URS_2023_02/871181211</t>
  </si>
  <si>
    <t>28613112</t>
  </si>
  <si>
    <t>trubka vodovodní PE100 RC PN 16 SDR11 50x4,6mm</t>
  </si>
  <si>
    <t>1922510682</t>
  </si>
  <si>
    <t>899722113</t>
  </si>
  <si>
    <t>Krytí potrubí z plastů výstražnou fólií z PVC 34cm</t>
  </si>
  <si>
    <t>658073308</t>
  </si>
  <si>
    <t>https://podminky.urs.cz/item/CS_URS_2023_02/899722113</t>
  </si>
  <si>
    <t>775298271</t>
  </si>
  <si>
    <t>713463131</t>
  </si>
  <si>
    <t>Montáž izolace tepelné potrubí potrubními pouzdry bez úpravy slepenými 1x tl izolace do 25 mm</t>
  </si>
  <si>
    <t>-751782187</t>
  </si>
  <si>
    <t>https://podminky.urs.cz/item/CS_URS_2023_02/713463131</t>
  </si>
  <si>
    <t>28377045</t>
  </si>
  <si>
    <t>pouzdro izolační potrubní z pěnového polyetylenu 22/20mm</t>
  </si>
  <si>
    <t>965683491</t>
  </si>
  <si>
    <t>28377048</t>
  </si>
  <si>
    <t>pouzdro izolační potrubní z pěnového polyetylenu 28/20mm</t>
  </si>
  <si>
    <t>1690952898</t>
  </si>
  <si>
    <t>28377055</t>
  </si>
  <si>
    <t>pouzdro izolační potrubní z pěnového polyetylenu 35/20mm</t>
  </si>
  <si>
    <t>-434221350</t>
  </si>
  <si>
    <t>28377064</t>
  </si>
  <si>
    <t>pouzdro izolační potrubní z pěnového polyetylenu 54/20mm</t>
  </si>
  <si>
    <t>1770236725</t>
  </si>
  <si>
    <t>713463211</t>
  </si>
  <si>
    <t>Montáž izolace tepelné potrubí potrubními pouzdry s Al fólií staženými Al páskou 1x D do 50 mm</t>
  </si>
  <si>
    <t>2013844691</t>
  </si>
  <si>
    <t>https://podminky.urs.cz/item/CS_URS_2023_02/713463211</t>
  </si>
  <si>
    <t>63154530</t>
  </si>
  <si>
    <t>pouzdro izolační potrubní z minerální vlny s Al fólií max. 250/100°C 22/30mm</t>
  </si>
  <si>
    <t>1629888203</t>
  </si>
  <si>
    <t>63154531</t>
  </si>
  <si>
    <t>pouzdro izolační potrubní z minerální vlny s Al fólií max. 250/100°C 28/30mm</t>
  </si>
  <si>
    <t>-514444707</t>
  </si>
  <si>
    <t>63154532</t>
  </si>
  <si>
    <t>pouzdro izolační potrubní z minerální vlny s Al fólií max. 250/100°C 35/30mm</t>
  </si>
  <si>
    <t>-313859102</t>
  </si>
  <si>
    <t>63154533</t>
  </si>
  <si>
    <t>pouzdro izolační potrubní z minerální vlny s Al fólií max. 250/100°C 42/30mm</t>
  </si>
  <si>
    <t>900792762</t>
  </si>
  <si>
    <t>63154018</t>
  </si>
  <si>
    <t>pouzdro izolační potrubní z minerální vlny s Al fólií max. 250/100°C 54/40mm</t>
  </si>
  <si>
    <t>1028404189</t>
  </si>
  <si>
    <t>-1821392091</t>
  </si>
  <si>
    <t>722</t>
  </si>
  <si>
    <t>Zdravotechnika - vnitřní vodovod</t>
  </si>
  <si>
    <t>722175002</t>
  </si>
  <si>
    <t>Potrubí vodovodní plastové PP-RCT svar polyfúze D 20x2,8 mm</t>
  </si>
  <si>
    <t>-1522218059</t>
  </si>
  <si>
    <t>https://podminky.urs.cz/item/CS_URS_2023_02/722175002</t>
  </si>
  <si>
    <t>722175003</t>
  </si>
  <si>
    <t>Potrubí vodovodní plastové PP-RCT svar polyfúze D 25x3,5 mm</t>
  </si>
  <si>
    <t>-375315815</t>
  </si>
  <si>
    <t>https://podminky.urs.cz/item/CS_URS_2023_02/722175003</t>
  </si>
  <si>
    <t>722175004</t>
  </si>
  <si>
    <t>Potrubí vodovodní plastové PP-RCT svar polyfúze D 32x4,4 mm</t>
  </si>
  <si>
    <t>860161320</t>
  </si>
  <si>
    <t>https://podminky.urs.cz/item/CS_URS_2023_02/722175004</t>
  </si>
  <si>
    <t>722175005</t>
  </si>
  <si>
    <t>Potrubí vodovodní plastové PP-RCT svar polyfúze D 40x5,5 mm</t>
  </si>
  <si>
    <t>232645750</t>
  </si>
  <si>
    <t>https://podminky.urs.cz/item/CS_URS_2023_02/722175005</t>
  </si>
  <si>
    <t>722190401</t>
  </si>
  <si>
    <t>Vyvedení a upevnění výpustku DN do 25</t>
  </si>
  <si>
    <t>127197870</t>
  </si>
  <si>
    <t>https://podminky.urs.cz/item/CS_URS_2023_02/722190401</t>
  </si>
  <si>
    <t>722224115</t>
  </si>
  <si>
    <t>Kohout plnicí nebo vypouštěcí G 1/2" PN 10 s jedním závitem</t>
  </si>
  <si>
    <t>84233703</t>
  </si>
  <si>
    <t>https://podminky.urs.cz/item/CS_URS_2023_02/722224115</t>
  </si>
  <si>
    <t>722231072</t>
  </si>
  <si>
    <t>Ventil zpětný mosazný G 1/2" PN 10 do 110°C se dvěma závity</t>
  </si>
  <si>
    <t>1040927086</t>
  </si>
  <si>
    <t>https://podminky.urs.cz/item/CS_URS_2023_02/722231072</t>
  </si>
  <si>
    <t>722231074</t>
  </si>
  <si>
    <t>Ventil zpětný mosazný G 1" PN 10 do 110°C se dvěma závity</t>
  </si>
  <si>
    <t>-1232729171</t>
  </si>
  <si>
    <t>https://podminky.urs.cz/item/CS_URS_2023_02/722231074</t>
  </si>
  <si>
    <t>722232044</t>
  </si>
  <si>
    <t>Kohout kulový přímý G 3/4" PN 42 do 185°C vnitřní závit</t>
  </si>
  <si>
    <t>1560295551</t>
  </si>
  <si>
    <t>https://podminky.urs.cz/item/CS_URS_2023_02/722232044</t>
  </si>
  <si>
    <t>722232045</t>
  </si>
  <si>
    <t>Kohout kulový přímý G 1" PN 42 do 185°C vnitřní závit</t>
  </si>
  <si>
    <t>1829435087</t>
  </si>
  <si>
    <t>https://podminky.urs.cz/item/CS_URS_2023_02/722232045</t>
  </si>
  <si>
    <t>722232046</t>
  </si>
  <si>
    <t>Kohout kulový přímý G 5/4" PN 42 do 185°C vnitřní závit</t>
  </si>
  <si>
    <t>410876808</t>
  </si>
  <si>
    <t>https://podminky.urs.cz/item/CS_URS_2023_02/722232046</t>
  </si>
  <si>
    <t>722232047</t>
  </si>
  <si>
    <t>Kohout kulový přímý G 6/4" PN 42 do 185°C vnitřní závit</t>
  </si>
  <si>
    <t>-1502292448</t>
  </si>
  <si>
    <t>https://podminky.urs.cz/item/CS_URS_2023_02/722232047</t>
  </si>
  <si>
    <t>722232061</t>
  </si>
  <si>
    <t>Kohout kulový přímý G 1/2" PN 42 do 185°C vnitřní závit s vypouštěním</t>
  </si>
  <si>
    <t>900124478</t>
  </si>
  <si>
    <t>https://podminky.urs.cz/item/CS_URS_2023_02/722232061</t>
  </si>
  <si>
    <t>722232065</t>
  </si>
  <si>
    <t>Kohout kulový přímý G 6/4" PN 42 do 185°C vnitřní závit s vypouštěním</t>
  </si>
  <si>
    <t>-1246765980</t>
  </si>
  <si>
    <t>https://podminky.urs.cz/item/CS_URS_2023_02/722232065</t>
  </si>
  <si>
    <t>722232R01</t>
  </si>
  <si>
    <t>Bezpečnostní směšovací ventil DN25, ochrana proti opaření</t>
  </si>
  <si>
    <t>-1285165828</t>
  </si>
  <si>
    <t>722234263</t>
  </si>
  <si>
    <t>Filtr mosazný G 1/2" PN 20 do 80°C s 2x vnitřním závitem</t>
  </si>
  <si>
    <t>773819073</t>
  </si>
  <si>
    <t>https://podminky.urs.cz/item/CS_URS_2023_02/722234263</t>
  </si>
  <si>
    <t>722234R01</t>
  </si>
  <si>
    <t xml:space="preserve">Vyvažovací ventil na cirkulaci G 1/2" </t>
  </si>
  <si>
    <t>-1464078515</t>
  </si>
  <si>
    <t>722262226</t>
  </si>
  <si>
    <t>Vodoměr závitový jednovtokový suchoběžný dálkový odečet do 40°C G 1/2"x 110 R100 Qn 1,6 m3/h horizont</t>
  </si>
  <si>
    <t>-1379757995</t>
  </si>
  <si>
    <t>https://podminky.urs.cz/item/CS_URS_2023_02/722262226</t>
  </si>
  <si>
    <t>722262227</t>
  </si>
  <si>
    <t>Vodoměr závitový jednovtokový suchoběžný dálkový odečet do 40°C G 3/4"x 130 R100 Qn 2,5 m3/h horizont</t>
  </si>
  <si>
    <t>-1824434875</t>
  </si>
  <si>
    <t>https://podminky.urs.cz/item/CS_URS_2023_02/722262227</t>
  </si>
  <si>
    <t>722263209</t>
  </si>
  <si>
    <t>Vodoměr závitový jednovtokový suchoběžný dálkový odečet do 100°C G 1/2"x 110 R100 Qn 1,6 m3/h horizont</t>
  </si>
  <si>
    <t>-1210767421</t>
  </si>
  <si>
    <t>https://podminky.urs.cz/item/CS_URS_2023_02/722263209</t>
  </si>
  <si>
    <t>722290226</t>
  </si>
  <si>
    <t>Zkouška těsnosti vodovodního potrubí závitového DN do 50</t>
  </si>
  <si>
    <t>-1185701681</t>
  </si>
  <si>
    <t>https://podminky.urs.cz/item/CS_URS_2023_02/722290226</t>
  </si>
  <si>
    <t>722290234</t>
  </si>
  <si>
    <t>Proplach a dezinfekce vodovodního potrubí DN do 80</t>
  </si>
  <si>
    <t>577889020</t>
  </si>
  <si>
    <t>https://podminky.urs.cz/item/CS_URS_2023_02/722290234</t>
  </si>
  <si>
    <t>998722201</t>
  </si>
  <si>
    <t>Přesun hmot procentní pro vnitřní vodovod v objektech v do 6 m</t>
  </si>
  <si>
    <t>-204833016</t>
  </si>
  <si>
    <t>https://podminky.urs.cz/item/CS_URS_2023_02/998722201</t>
  </si>
  <si>
    <t>724</t>
  </si>
  <si>
    <t>Zdravotechnika - strojní vybavení</t>
  </si>
  <si>
    <t>724131R01</t>
  </si>
  <si>
    <t>Ponorné čerpadlo v retenčně-akumulační nádrži dešťové vody (pro závlahu, ovládání hladinovými čidly (hlídání minimální hladiny), spínání tlakovým spínačem), vč. napájení a ovládání (propojeno na MaR): max. průtok 1,2 l/s, výtlačná výška max. 6,0 m, max. d</t>
  </si>
  <si>
    <t>902553438</t>
  </si>
  <si>
    <t>724131R02</t>
  </si>
  <si>
    <t>Šachtice závlahy (průměr 600 mm, hl. 300 mm), s výtokovým ventilem s koncovkou pro napojení závlahového systému, poklop třídy B125</t>
  </si>
  <si>
    <t>-1376921671</t>
  </si>
  <si>
    <t>724233013</t>
  </si>
  <si>
    <t>Nádoba expanzní tlaková pro akumulační ohřev TV průtočná s membránou závitové připojení PN 1,0 o objemu 18 l</t>
  </si>
  <si>
    <t>297922458</t>
  </si>
  <si>
    <t>https://podminky.urs.cz/item/CS_URS_2023_02/724233013</t>
  </si>
  <si>
    <t>732421202</t>
  </si>
  <si>
    <t>Čerpadlo teplovodní mokroběžné závitové cirkulační DN 25 výtlak do 4,0 m průtok 2,20 m3/h pro TUV</t>
  </si>
  <si>
    <t>-1631055765</t>
  </si>
  <si>
    <t>https://podminky.urs.cz/item/CS_URS_2023_02/732421202</t>
  </si>
  <si>
    <t>734251212</t>
  </si>
  <si>
    <t>Ventil závitový pojistný rohový G 3/4 provozní tlak od 2,5 do 6 barů</t>
  </si>
  <si>
    <t>139357338</t>
  </si>
  <si>
    <t>https://podminky.urs.cz/item/CS_URS_2023_02/734251212</t>
  </si>
  <si>
    <t>734411127</t>
  </si>
  <si>
    <t>Teploměr technický s pevným stonkem a jímkou zadní připojení průměr 100 mm délky 100 mm</t>
  </si>
  <si>
    <t>1222171448</t>
  </si>
  <si>
    <t>https://podminky.urs.cz/item/CS_URS_2023_02/734411127</t>
  </si>
  <si>
    <t>734421R12</t>
  </si>
  <si>
    <t>Tlakoměr s pevným stonkem a zpětnou klapkou tlak 0-1 MPa průměr 63 mm zadní připojení</t>
  </si>
  <si>
    <t>-1946610450</t>
  </si>
  <si>
    <t>734424101</t>
  </si>
  <si>
    <t>Kondenzační smyčka k přivaření zahnutá PN 250 do 300°C</t>
  </si>
  <si>
    <t>1121726244</t>
  </si>
  <si>
    <t>https://podminky.urs.cz/item/CS_URS_2023_02/734424101</t>
  </si>
  <si>
    <t>998724201</t>
  </si>
  <si>
    <t>Přesun hmot procentní pro strojní vybavení v objektech v do 6 m</t>
  </si>
  <si>
    <t>635189214</t>
  </si>
  <si>
    <t>https://podminky.urs.cz/item/CS_URS_2023_02/998724201</t>
  </si>
  <si>
    <t>725R00B01</t>
  </si>
  <si>
    <t>B.01/B.03 - Stojánková umyvadlová baterie s pákovým ovládáním bez ovládání vpusti, jednoduchá geometrie - kruhový průřez stojánku i výtokového ramínka, chrom</t>
  </si>
  <si>
    <t>-1663849095</t>
  </si>
  <si>
    <t>Poznámka k položce:_x000D_
průtok max 6l/min !_x000D_
_x000D_
Baterie musí mít pákové ovládání v souladu s Vyhláškou č. 398/2009 Sb. o obecných technických požadavcích zabezpečujících bezbariérové užívání staveb._x000D_
Prvky pokud možno vybrat ze stejné série jako B.02, B.03 a B.04._x000D_
Musí spadat do 2 nejvyšších tříd spotřeby vody podle označení EU Water Label</t>
  </si>
  <si>
    <t>725R00B02</t>
  </si>
  <si>
    <t>B.02 - Páková sprchová baterie (1-cestná) kruhová, podomítkové směšovací těleso, sprchová hlavice kruhová, ruční sprcha s držákem na zeď, chrom</t>
  </si>
  <si>
    <t>-245620990</t>
  </si>
  <si>
    <t>Poznámka k položce:_x000D_
Baterie musí mít pákové ovládání v souladu s Vyhláškou č. 398/2009 Sb. o obecných technických požadavcích zabezpečujících bezbariérové užívání staveb_x000D_
_x000D_
Prvky pokud možno vybrat ze stejné série jako B.01, B.03 a B.04_x000D_
_x000D_
Musí spadat do 2 nejvyšších tříd spotřeby vody podle označení EU Water Label</t>
  </si>
  <si>
    <t>725R00B04</t>
  </si>
  <si>
    <t>B.04 - Páková baterie s 2-směrným přepínačem kruhová, podomítkové směšovací těleso, ruční sprcha s držákem na zeď, napouštění vany prováděno sifonem (prvek zahrnut v Z.06 část kanalizace), chrom</t>
  </si>
  <si>
    <t>306316909</t>
  </si>
  <si>
    <t>Poznámka k položce:_x000D_
Baterie musí mít pákové ovládání v souladu s Vyhláškou č. 398/2009 Sb. o obecných technických požadavcích zabezpečujících bezbariérové užívání staveb_x000D_
_x000D_
Prvky pokud možno vybrat ze stejné série jako B.01, B.02 a B.03_x000D_
_x000D_
Zá vzájemnou kompatibilitu prvků a návaznost na Z.04 ručí dodavatel_x000D_
_x000D_
Musí spadat do 2 nejvyšších tříd spotřeby vody podle označení EU Water Label</t>
  </si>
  <si>
    <t>725R00B05</t>
  </si>
  <si>
    <t>B.05 - Páková kuchyňská baterie s jednootvorovou instalací, kruhový průřez a kulatý tvar, nerez</t>
  </si>
  <si>
    <t>1400268337</t>
  </si>
  <si>
    <t>Poznámka k položce:_x000D_
průtok max 6l/min !_x000D_
_x000D_
Musí spadat do 2 nejvyšších tříd spotřeby vody podle označení EU Water Label</t>
  </si>
  <si>
    <t>725R00B06</t>
  </si>
  <si>
    <t>B.06 - Páková kuchyňská baterie s jednootvorovou instalací, kruhový průřez a kulatý tvar, nerez</t>
  </si>
  <si>
    <t>-740971661</t>
  </si>
  <si>
    <t>725R00B07</t>
  </si>
  <si>
    <t>B.07 - Rohový ventil pro napojení pračky DN15, minimalistický design, kruhový průřez, nerez</t>
  </si>
  <si>
    <t>-774552738</t>
  </si>
  <si>
    <t>725R00B08</t>
  </si>
  <si>
    <t>B.08 - Rohový ventil pro napojení myčky DN15, minimalistický design, kruhový průřez, nerez</t>
  </si>
  <si>
    <t>-315806976</t>
  </si>
  <si>
    <t>725R00B09</t>
  </si>
  <si>
    <t>B.09 - Venkovní výtokový ventil v nezámrzném provedení, DN20, kov bez barevné páčky</t>
  </si>
  <si>
    <t>1151829344</t>
  </si>
  <si>
    <t>725813111</t>
  </si>
  <si>
    <t>Ventil rohový bez připojovací trubičky nebo flexi hadičky G 1/2"</t>
  </si>
  <si>
    <t>-409573739</t>
  </si>
  <si>
    <t>https://podminky.urs.cz/item/CS_URS_2023_02/725813111</t>
  </si>
  <si>
    <t>55190005</t>
  </si>
  <si>
    <t>flexi hadice ohebná k baterii D 8x12mm F 1/2"xM10 500mm</t>
  </si>
  <si>
    <t>-82047427</t>
  </si>
  <si>
    <t>725813112</t>
  </si>
  <si>
    <t>Ventil rohový pračkový G 3/4"</t>
  </si>
  <si>
    <t>1120416790</t>
  </si>
  <si>
    <t>https://podminky.urs.cz/item/CS_URS_2023_02/725813112</t>
  </si>
  <si>
    <t>505131238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</si>
  <si>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</si>
  <si>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</si>
  <si>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</si>
  <si>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</si>
  <si>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156756546</t>
  </si>
  <si>
    <t>https://podminky.urs.cz/item/CS_URS_2023_02/726111031</t>
  </si>
  <si>
    <t>726131041</t>
  </si>
  <si>
    <t>Instalační předstěna pro klozet závěsný v 1120 mm s ovládáním zepředu do lehkých stěn s kovovou kcí</t>
  </si>
  <si>
    <t>-352723349</t>
  </si>
  <si>
    <t>https://podminky.urs.cz/item/CS_URS_2023_02/726131041</t>
  </si>
  <si>
    <t>998726211</t>
  </si>
  <si>
    <t>Přesun hmot procentní pro instalační prefabrikáty v objektech v do 6 m</t>
  </si>
  <si>
    <t>-360835865</t>
  </si>
  <si>
    <t>https://podminky.urs.cz/item/CS_URS_2023_02/998726211</t>
  </si>
  <si>
    <t>-161191923</t>
  </si>
  <si>
    <t>D.1.4.3. - Vzduchotechnika</t>
  </si>
  <si>
    <t>VZT - Vzduchotechnika</t>
  </si>
  <si>
    <t xml:space="preserve">    VZT1 - Zařízení č. 1 – Větrání obytných místností vč hygienických zázemí - budova A </t>
  </si>
  <si>
    <t xml:space="preserve">    VZT2 - Zařízení č. 2 – Větrání obytných místností vč hygienických zázemí - budova B</t>
  </si>
  <si>
    <t xml:space="preserve">    VZT3 - Zařízení č. 3 – Větrání obytných místností vč hygienických zázemí - budova C</t>
  </si>
  <si>
    <t xml:space="preserve">    VZT4 - Zařízení č. 4 – Větrání obytných místností vč hygienických zázemí - budova D</t>
  </si>
  <si>
    <t xml:space="preserve">    VZT5 - Zařízení č.5 – Větrání  technické místnosti FVE</t>
  </si>
  <si>
    <t xml:space="preserve">    VZT6 - Zařízení č.6 – Větrání  technické místnosti</t>
  </si>
  <si>
    <t xml:space="preserve">    VZT7 - Ostatní</t>
  </si>
  <si>
    <t>VZT</t>
  </si>
  <si>
    <t>VZT1</t>
  </si>
  <si>
    <t xml:space="preserve">Zařízení č. 1 – Větrání obytných místností vč hygienických zázemí - budova A </t>
  </si>
  <si>
    <t>1.01</t>
  </si>
  <si>
    <t>Větrací jednotka pro přívod a odvod vzduchu s rekuperací  a elektrických ohřevem - jednotka odpovídajíci směrnici Ecodesign (rozměr jednotky 1116x930x290mm)</t>
  </si>
  <si>
    <t>Poznámka k položce:_x000D_
Větrací jednotka pro přívod a odvod vzduchu s rekuperací  a elektrických ohřevem, vnitřní podstropní provedení,včetně vestavěné regulace s internetem a designovým displejem  a kompletním prokabelováním  - jednotka odpovídajíci směrnici Ecodesign  (rozměr jednotky 1116x930x290mm) ve složení :  uzavírací klapka se servopohonem na přívodu a odvodu, deskový rekuperátor - účinnost teplotní zimní 93%, servopohon klapky obtoku  ,  ventilátor na přívodu i odvodu Vp=Vo=270m3/h, pext=250Pa, Nep=Neo=60W/230V - 1,0A (ventilátory s proměnlivými otáčkami),  vestavěný elektrický ohřívač Ne=0,5kW/230V, filtrace G4 na přívodu i odvodu, připojovací hrdla e1,e2,i1,i2 = d200mm, odvod kondenzátu 2xd16/22 bez sifonu.</t>
  </si>
  <si>
    <t>1.02</t>
  </si>
  <si>
    <t>Akustická ohebná hadice s parozábranou d200</t>
  </si>
  <si>
    <t>bm</t>
  </si>
  <si>
    <t>1.03</t>
  </si>
  <si>
    <t>Akustická ohebná hadice s parozábranou d125</t>
  </si>
  <si>
    <t>1.04</t>
  </si>
  <si>
    <t>Akustická ohebná hadice s parozábranou d100</t>
  </si>
  <si>
    <t>1.06</t>
  </si>
  <si>
    <t>Rezidenční stěnový  přívodní element (difuzor) s vysokou indukcí, kruhový kovový bílý s regulací průtoku d125 (60m3/h)</t>
  </si>
  <si>
    <t>1.07</t>
  </si>
  <si>
    <t>Anemostat kovový bílý regulovatelný přívodní pro instalaci do stropu d125  (50m3/h)</t>
  </si>
  <si>
    <t>1.08</t>
  </si>
  <si>
    <t>Koncový distribuční element odvodní, komfortní, talířový ventil d200 kovový, bílý  (120m3/h), vč příslušenství</t>
  </si>
  <si>
    <t>1.09</t>
  </si>
  <si>
    <t>Koncový distribuční element odvodní, komfortní, talířový ventil d200 kovový, bílý (80m3/h) ,  vč příslušenství</t>
  </si>
  <si>
    <t>1.10</t>
  </si>
  <si>
    <t>Koncový distribuční element odvodní, komfortní, talířový ventil d125 kovový, bílý  (50m3/h),  vč příslušenství</t>
  </si>
  <si>
    <t>1.11</t>
  </si>
  <si>
    <t>Koncový distribuční element odvodní, komfortní, talířový ventil d100 kovový, bílý (20m3/h), vč příslušenství</t>
  </si>
  <si>
    <t>1.12</t>
  </si>
  <si>
    <t>Výfuková hlavice - d200 - komfortní provedení, barva dle střechy</t>
  </si>
  <si>
    <t>1.15a</t>
  </si>
  <si>
    <t>Kruhové SPIRO potrubí z pozinkovaného plechu vč těsnícího, spojovacího a montážního materiálu, d100</t>
  </si>
  <si>
    <t>1.15b</t>
  </si>
  <si>
    <t>Kruhové SPIRO potrubí z pozinkovaného plechu vč těsnícího, spojovacího a montážního materiálu, d125</t>
  </si>
  <si>
    <t>1.15c</t>
  </si>
  <si>
    <t>Kruhové SPIRO potrubí z pozinkovaného plechu vč těsnícího, spojovacího a montážního materiálu, d160</t>
  </si>
  <si>
    <t>1.15d</t>
  </si>
  <si>
    <t>Kruhové SPIRO potrubí z pozinkovaného plechu vč těsnícího, spojovacího a montážního materiálu, d180</t>
  </si>
  <si>
    <t>1.15e</t>
  </si>
  <si>
    <t>Kruhové SPIRO potrubí z pozinkovaného plechu vč těsnícího, spojovacího a montážního materiálu, d200</t>
  </si>
  <si>
    <t>1.16a</t>
  </si>
  <si>
    <t>Izolace tepelná a hluková  - lamelová rohož z kamenné vlny  s Al folii tl.60mm (přívodní potrubí čerstvého vzduchu k VZT jednotce)</t>
  </si>
  <si>
    <t>1.16b</t>
  </si>
  <si>
    <t>Izolace  hluková  - lamelová rohož z kamenné vlny  s Al folii tl.60mm (potrubní rozvody umístěné do prostoru s VZT jednotkou)</t>
  </si>
  <si>
    <t>1.16c</t>
  </si>
  <si>
    <t>Izolace tepelná   - lamelová rohož z kamenné vlny  s Al folii tl.40mm  (potrubí před vyústěním do venkovního prostředí)</t>
  </si>
  <si>
    <t>VZT2</t>
  </si>
  <si>
    <t>Zařízení č. 2 – Větrání obytných místností vč hygienických zázemí - budova B</t>
  </si>
  <si>
    <t>2.01</t>
  </si>
  <si>
    <t>Větrací jednotka pro přívod a odvod vzduchu s rekuperací  a elektrických ohřevem - jednotka odpovídajíci směrnici Ecodesign  (rozměr jednotky 1116x930x290mm)</t>
  </si>
  <si>
    <t>Poznámka k položce:_x000D_
Větrací jednotka pro přívod a odvod vzduchu s rekuperací  a elektrických ohřevem, vnitřní podstropní provedení,včetně vestavěné regulace s internetem a designovým displejem  a kompletním prokabelováním  - jednotka odpovídajíci směrnici Ecodesign  (rozměr jednotky 1116x930x290mm) ve složení :  uzavírací klapka se servopohonem na přívodu a odvodu, deskový rekuperátor - účinnost teplotní zimní 93%, servopohon klapky obtoku  ,  ventilátor na přívodu i odvodu Vp=Vo=280m3/h, pext=250Pa, Nep=Neo=60W/230V - 1,0A (ventilátory s proměnlivými otáčkami),  vestavěný elektrický ohřívač Ne=0,5kW/230V, filtrace G4 na přívodu i odvodu, připojovací hrdla e1,e2,i1,i2 = d200mm, odvod kondenzátu 2xd16/22 bez sifonu.</t>
  </si>
  <si>
    <t>2.02</t>
  </si>
  <si>
    <t>2.03</t>
  </si>
  <si>
    <t>2.04</t>
  </si>
  <si>
    <t>2.05</t>
  </si>
  <si>
    <t>Akustická ohebná hadice s parozábranou d160</t>
  </si>
  <si>
    <t>2.06</t>
  </si>
  <si>
    <t>2.07</t>
  </si>
  <si>
    <t>Anemostat kovový bílý regulovatelný přívodní pro instalaci do stropu d125  (40m3/h)</t>
  </si>
  <si>
    <t>2.08</t>
  </si>
  <si>
    <t>Koncový distribuční element odvodní, komfortní, talířový ventil d200 kovový, bílý (120m3/h), vč příslušenství</t>
  </si>
  <si>
    <t>2.09</t>
  </si>
  <si>
    <t>Koncový distribuční element odvodní, komfortní, talířový ventil d200 kovový, bílý  (100m3/h), vč příslušenství</t>
  </si>
  <si>
    <t>2.10</t>
  </si>
  <si>
    <t>Koncový distribuční element odvodní, komfortní, talířový ventil d125 kovový, bílý  (60m3/h) , vč příslušenství</t>
  </si>
  <si>
    <t>2.12</t>
  </si>
  <si>
    <t>2.15a</t>
  </si>
  <si>
    <t>2.15b</t>
  </si>
  <si>
    <t>2.15c</t>
  </si>
  <si>
    <t>Kruhové SPIRO potrubí z pozinkovaného plechu vč těsnícího, spojovacího a montážního materiálu, d140</t>
  </si>
  <si>
    <t>2.15d</t>
  </si>
  <si>
    <t>2.15e</t>
  </si>
  <si>
    <t>2.15f</t>
  </si>
  <si>
    <t>2.16a</t>
  </si>
  <si>
    <t>2.16b</t>
  </si>
  <si>
    <t>2.16c</t>
  </si>
  <si>
    <t>VZT3</t>
  </si>
  <si>
    <t>Zařízení č. 3 – Větrání obytných místností vč hygienických zázemí - budova C</t>
  </si>
  <si>
    <t>3.01</t>
  </si>
  <si>
    <t>3.02</t>
  </si>
  <si>
    <t>3.03</t>
  </si>
  <si>
    <t>3.04</t>
  </si>
  <si>
    <t>3.05</t>
  </si>
  <si>
    <t>3.06</t>
  </si>
  <si>
    <t>3.07</t>
  </si>
  <si>
    <t>3.08</t>
  </si>
  <si>
    <t>Koncový distribuční element odvodní, komfortní, talířový ventil d200 kovový, bílý (120m3/h),  vč příslušenství</t>
  </si>
  <si>
    <t>3.09</t>
  </si>
  <si>
    <t>3.10</t>
  </si>
  <si>
    <t>3.12</t>
  </si>
  <si>
    <t>3.15a</t>
  </si>
  <si>
    <t>3.15b</t>
  </si>
  <si>
    <t>3.15c</t>
  </si>
  <si>
    <t>3.15d</t>
  </si>
  <si>
    <t>3.15e</t>
  </si>
  <si>
    <t>3.15f</t>
  </si>
  <si>
    <t>3.16a</t>
  </si>
  <si>
    <t>3.16b</t>
  </si>
  <si>
    <t>3.16c</t>
  </si>
  <si>
    <t>VZT4</t>
  </si>
  <si>
    <t>Zařízení č. 4 – Větrání obytných místností vč hygienických zázemí - budova D</t>
  </si>
  <si>
    <t>4.01</t>
  </si>
  <si>
    <t>Poznámka k položce:_x000D_
Větrací jednotka pro přívod a odvod vzduchu s rekuperací  a elektrických ohřevem, vnitřní podstropní provedení,včetně vestavěné regulace s internetem a designovým displejem  a kompletním prokabelováním  - jednotka odpovídajíci směrnici Ecodesign  (rozměr jednotky 1116x930x290mm) ve složení :  uzavírací klapka se servopohonem na přívodu a odvodu, deskový rekuperátor - účinnost teplotní zimní 93%, servopohon klapky obtoku  ,  ventilátor na přívodu i odvodu Vp=Vo=240m3/h, pext=250Pa, Nep=Neo=60W/230V - 1,0A (ventilátory s proměnlivými otáčkami),  vestavěný elektrický ohřívač Ne=0,5kW/230V, filtrace G4 na přívodu i odvodu, připojovací hrdla e1,e2,i1,i2 = d200mm, odvod kondenzátu 2xd16/22 bez sifonu.</t>
  </si>
  <si>
    <t>4.02</t>
  </si>
  <si>
    <t>4.03</t>
  </si>
  <si>
    <t>4.04</t>
  </si>
  <si>
    <t>4.06</t>
  </si>
  <si>
    <t>4.07</t>
  </si>
  <si>
    <t>4.08</t>
  </si>
  <si>
    <t>4.09</t>
  </si>
  <si>
    <t>Koncový distribuční element odvodní, komfortní, talířový ventil d200 kovový, bílý  (90m3/h), vč příslušenství</t>
  </si>
  <si>
    <t>4.10</t>
  </si>
  <si>
    <t>Koncový distribuční element odvodní, komfortní, talířový ventil d125 kovový, bílý  (50m3/h) , vč příslušenství</t>
  </si>
  <si>
    <t>4.12</t>
  </si>
  <si>
    <t>4.15a</t>
  </si>
  <si>
    <t>4.15b</t>
  </si>
  <si>
    <t>4.15c</t>
  </si>
  <si>
    <t>4.15d</t>
  </si>
  <si>
    <t>4.15e</t>
  </si>
  <si>
    <t>4.15f</t>
  </si>
  <si>
    <t>4.16a</t>
  </si>
  <si>
    <t>4.16b</t>
  </si>
  <si>
    <t>4.16c</t>
  </si>
  <si>
    <t>VZT5</t>
  </si>
  <si>
    <t>Zařízení č.5 – Větrání  technické místnosti FVE</t>
  </si>
  <si>
    <t>5.01</t>
  </si>
  <si>
    <t>Malý axiální ventilátor se zpětnou klapkou V=50m3/h, Ne=20W/230V, průměr připojení d125.</t>
  </si>
  <si>
    <t>5.03</t>
  </si>
  <si>
    <t>Požární větrací klapka mechanická  čtyřhranná, odolnost min.30minut,  velikost 200x300 s dvěma krycími mřížkami , s pružinovým aktivačním mechanismem a tavnou pojistkou nastavenou na 74°C</t>
  </si>
  <si>
    <t>5.04</t>
  </si>
  <si>
    <t>Výfuková hlavice - d160 - komfortní provedení, barva dle střechy</t>
  </si>
  <si>
    <t>5.05.1</t>
  </si>
  <si>
    <t>5.06</t>
  </si>
  <si>
    <t>VZT6</t>
  </si>
  <si>
    <t>Zařízení č.6 – Větrání  technické místnosti</t>
  </si>
  <si>
    <t>6.01</t>
  </si>
  <si>
    <t>Malý axiální ventilátor se zpětnou klapkou V=100m3/h, Ne=20W/230V, průměr připojení d125.</t>
  </si>
  <si>
    <t>6.02</t>
  </si>
  <si>
    <t>6.03.1</t>
  </si>
  <si>
    <t>6.04</t>
  </si>
  <si>
    <t>VZT7</t>
  </si>
  <si>
    <t>Ostatní</t>
  </si>
  <si>
    <t>7.01</t>
  </si>
  <si>
    <t>Montáž zařízení</t>
  </si>
  <si>
    <t>zař</t>
  </si>
  <si>
    <t>7.02</t>
  </si>
  <si>
    <t>Komplexní zkoušky</t>
  </si>
  <si>
    <t>7.03</t>
  </si>
  <si>
    <t>Zaregulování zařízení</t>
  </si>
  <si>
    <t>7.04</t>
  </si>
  <si>
    <t>Měření hluku</t>
  </si>
  <si>
    <t>Poznámka k položce:_x000D_
doprava</t>
  </si>
  <si>
    <t>D.1.4.4. - Vytápění a chlazení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</si>
  <si>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</si>
  <si>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</si>
  <si>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</si>
  <si>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VRN4 - Inženýrská činnost</t>
  </si>
  <si>
    <t>112190706</t>
  </si>
  <si>
    <t>-1811268345</t>
  </si>
  <si>
    <t>139678849</t>
  </si>
  <si>
    <t>733</t>
  </si>
  <si>
    <t>Ústřední vytápění - rozvodné potrubí</t>
  </si>
  <si>
    <t>733223205</t>
  </si>
  <si>
    <t>Potrubí měděné tvrdé spojované tvrdým pájením D 28x1,5 mm</t>
  </si>
  <si>
    <t>1508671697</t>
  </si>
  <si>
    <t>https://podminky.urs.cz/item/CS_URS_2023_02/733223205</t>
  </si>
  <si>
    <t>733291101</t>
  </si>
  <si>
    <t>Zkouška těsnosti potrubí měděné D do 35x1,5</t>
  </si>
  <si>
    <t>-415325189</t>
  </si>
  <si>
    <t>https://podminky.urs.cz/item/CS_URS_2023_02/733291101</t>
  </si>
  <si>
    <t>733322R01</t>
  </si>
  <si>
    <t>Potrubí pro rozvody topné/chladící vody pro uložení v zemině, předizolovaný a síťovaný polyetylen  PE-X s kyslíkovou bariérou 32x2,9</t>
  </si>
  <si>
    <t>22966774</t>
  </si>
  <si>
    <t>Poznámka k položce:_x000D_
Objemy zemních prací pro potrubí vytápění a chlazení, vedené ve společném výkopu s vodovodem, jsou zahrnuty v části D.1.4.2. Vodovod</t>
  </si>
  <si>
    <t>733322R02</t>
  </si>
  <si>
    <t>Přechodka PE-X D32 na Cu28x1,5</t>
  </si>
  <si>
    <t>66367529</t>
  </si>
  <si>
    <t>733391101</t>
  </si>
  <si>
    <t>Zkouška těsnosti potrubí plastové D do 32x3,0</t>
  </si>
  <si>
    <t>998733422</t>
  </si>
  <si>
    <t>https://podminky.urs.cz/item/CS_URS_2023_02/733391101</t>
  </si>
  <si>
    <t>998733201</t>
  </si>
  <si>
    <t>Přesun hmot procentní pro rozvody potrubí v objektech v do 6 m</t>
  </si>
  <si>
    <t>808102413</t>
  </si>
  <si>
    <t>https://podminky.urs.cz/item/CS_URS_2023_02/998733201</t>
  </si>
  <si>
    <t>734</t>
  </si>
  <si>
    <t>Ústřední vytápění - armatury</t>
  </si>
  <si>
    <t>734221R02</t>
  </si>
  <si>
    <t>Designová termostatická hlavice, stejná barva jako u žebříku, jednoduchý válcový tvar bez zůžení, bez barevných prvků</t>
  </si>
  <si>
    <t>-2140807321</t>
  </si>
  <si>
    <t>734261412</t>
  </si>
  <si>
    <t>Šroubení regulační radiátorové rohové G 1/2 bez vypouštění</t>
  </si>
  <si>
    <t>1183499506</t>
  </si>
  <si>
    <t>https://podminky.urs.cz/item/CS_URS_2023_02/734261412</t>
  </si>
  <si>
    <t>998734201</t>
  </si>
  <si>
    <t>Přesun hmot procentní pro armatury v objektech v do 6 m</t>
  </si>
  <si>
    <t>2009645259</t>
  </si>
  <si>
    <t>https://podminky.urs.cz/item/CS_URS_2023_02/998734201</t>
  </si>
  <si>
    <t>735</t>
  </si>
  <si>
    <t>Ústřední vytápění - otopná tělesa</t>
  </si>
  <si>
    <t>735164R01</t>
  </si>
  <si>
    <t>Designový koupelnový otopný žebřík výška +-1600mm, šířka 500, výkon (45/38/24°C) min. 120 W při n=1,25, kulatý design, válcový průřez prvků bez prohnutí horizontálních šprušlí, barva bílá</t>
  </si>
  <si>
    <t>351772308</t>
  </si>
  <si>
    <t>735164R51</t>
  </si>
  <si>
    <t>Elektrické topné těleso s integrovaným regulátorem teploty, 300 W</t>
  </si>
  <si>
    <t>-1354509996</t>
  </si>
  <si>
    <t>735511007</t>
  </si>
  <si>
    <t>Podlahové vytápění - rozvodné potrubí polyethylen PE-Xa 17x2,0 mm pro systémovou desku rozteč 100 mm</t>
  </si>
  <si>
    <t>-1335845297</t>
  </si>
  <si>
    <t>https://podminky.urs.cz/item/CS_URS_2023_02/735511007</t>
  </si>
  <si>
    <t>735511009</t>
  </si>
  <si>
    <t>Podlahové vytápění - systémová deska bez izolace výšky 20 až 24 mm</t>
  </si>
  <si>
    <t>1608374948</t>
  </si>
  <si>
    <t>https://podminky.urs.cz/item/CS_URS_2023_02/735511009</t>
  </si>
  <si>
    <t>735511062</t>
  </si>
  <si>
    <t>Podlahové vytápění - obvodový dilatační pás samolepící s folií</t>
  </si>
  <si>
    <t>1499759336</t>
  </si>
  <si>
    <t>https://podminky.urs.cz/item/CS_URS_2023_02/735511062</t>
  </si>
  <si>
    <t>735511063</t>
  </si>
  <si>
    <t>Podlahové vytápění - ochranná trubka potrubí podlahového topení</t>
  </si>
  <si>
    <t>-25333708</t>
  </si>
  <si>
    <t>https://podminky.urs.cz/item/CS_URS_2023_02/735511063</t>
  </si>
  <si>
    <t>735511088</t>
  </si>
  <si>
    <t>Podlahové vytápění - rozdělovač mosazný s průtokoměry devítiokruhový</t>
  </si>
  <si>
    <t>-1365085055</t>
  </si>
  <si>
    <t>https://podminky.urs.cz/item/CS_URS_2023_02/735511088</t>
  </si>
  <si>
    <t>735511089</t>
  </si>
  <si>
    <t>Podlahové vytápění - rozdělovač mosazný s průtokoměry desítiokruhový</t>
  </si>
  <si>
    <t>1071807365</t>
  </si>
  <si>
    <t>https://podminky.urs.cz/item/CS_URS_2023_02/735511089</t>
  </si>
  <si>
    <t>735511125</t>
  </si>
  <si>
    <t>Podlahové vytápění - skříň nástěnná pro rozdělovač s 9-12 okruhy</t>
  </si>
  <si>
    <t>493148079</t>
  </si>
  <si>
    <t>https://podminky.urs.cz/item/CS_URS_2023_02/735511125</t>
  </si>
  <si>
    <t>735511138</t>
  </si>
  <si>
    <t>Podlahové vytápění - svěrné šroubení se závitem EK 3/4" pro připojení potrubí 17x2,0 mm na rozdělovač</t>
  </si>
  <si>
    <t>62074674</t>
  </si>
  <si>
    <t>https://podminky.urs.cz/item/CS_URS_2023_02/735511138</t>
  </si>
  <si>
    <t>735511141</t>
  </si>
  <si>
    <t>Podlahové vytápění - prostorový termostat</t>
  </si>
  <si>
    <t>1301065024</t>
  </si>
  <si>
    <t>https://podminky.urs.cz/item/CS_URS_2023_02/735511141</t>
  </si>
  <si>
    <t>735511143</t>
  </si>
  <si>
    <t>Podlahové vytápění - elektrotermická hlavice (termopohon)</t>
  </si>
  <si>
    <t>474925024</t>
  </si>
  <si>
    <t>https://podminky.urs.cz/item/CS_URS_2023_02/735511143</t>
  </si>
  <si>
    <t>735511144</t>
  </si>
  <si>
    <t>Podlahové topení - elektronický rozvaděč pro připojení max 6 prostorových termostatů</t>
  </si>
  <si>
    <t>-552638850</t>
  </si>
  <si>
    <t>https://podminky.urs.cz/item/CS_URS_2023_02/735511144</t>
  </si>
  <si>
    <t>735511R01</t>
  </si>
  <si>
    <t>Podlahové topení - transformátor 24 V</t>
  </si>
  <si>
    <t>-2080714278</t>
  </si>
  <si>
    <t>735511R02</t>
  </si>
  <si>
    <t>Podlahové vytápění - spojovací pás 0,04 ks na m2 desky</t>
  </si>
  <si>
    <t>-1283937368</t>
  </si>
  <si>
    <t>735511R03</t>
  </si>
  <si>
    <t>Podlahové vytápění - ukončovací pás 0,18 ks na m2 desky</t>
  </si>
  <si>
    <t>-1404138631</t>
  </si>
  <si>
    <t>735511R04</t>
  </si>
  <si>
    <t xml:space="preserve">Podlahové vytápění - upevňovací skoba </t>
  </si>
  <si>
    <t>648490852</t>
  </si>
  <si>
    <t>24552540</t>
  </si>
  <si>
    <t>plastifikátor do betonu pro podlahové topení</t>
  </si>
  <si>
    <t>490032224</t>
  </si>
  <si>
    <t>1572195783</t>
  </si>
  <si>
    <t>998735201</t>
  </si>
  <si>
    <t>Přesun hmot procentní pro otopná tělesa v objektech v do 6 m</t>
  </si>
  <si>
    <t>-480091013</t>
  </si>
  <si>
    <t>https://podminky.urs.cz/item/CS_URS_2023_02/998735201</t>
  </si>
  <si>
    <t>751R00100</t>
  </si>
  <si>
    <t xml:space="preserve">Jednotka aktivního chlazení pro místnost FVE, samostatná a nezávislá na zbylém chlazení, chladící výkon min. 1kW, instalace včetně dvou vzduchových průduchů DN160, ovládání termostatem dle teploty v místnosti včetně kabeláže na propojení, venkovní mřížky </t>
  </si>
  <si>
    <t>913219393</t>
  </si>
  <si>
    <t>Poznámka k položce:_x000D_
systém bez venkovní jednotky!</t>
  </si>
  <si>
    <t>441644114</t>
  </si>
  <si>
    <t>-1829934945</t>
  </si>
  <si>
    <t>VRN4</t>
  </si>
  <si>
    <t>Inženýrská činnost</t>
  </si>
  <si>
    <t>043114R03</t>
  </si>
  <si>
    <t>Zkoušky topné, zaregulování, uvedení do provozu</t>
  </si>
  <si>
    <t>1024</t>
  </si>
  <si>
    <t>-1514064641</t>
  </si>
  <si>
    <t>D.1.4.5 - Silnoproudá a slaboproudá elektrotechnika, hromosvody, MaR</t>
  </si>
  <si>
    <t>D.1.4.5.1 - Silnoproud (přípojky NN areálu, hromosvod a uzemnění)</t>
  </si>
  <si>
    <t xml:space="preserve">    SIL1.1 - Osvětlení - komplet (součástí dodávky bude zdrtoj, kotvící a nosný materiál a recyklační poplatky)</t>
  </si>
  <si>
    <t xml:space="preserve">    SIL1.2 - Komcové prvky - hranatý design bílé barvy, dle výběru architekta</t>
  </si>
  <si>
    <t xml:space="preserve">    SIL1.3 - Žaluziový systém - komplet (součástí dodávky bude kotvící a nosný materiál a recyklační poplatky)</t>
  </si>
  <si>
    <t xml:space="preserve">    SIL1.4 -  Kabelové rozvody</t>
  </si>
  <si>
    <t xml:space="preserve">    SIL1.5 -  Přípojka NN objektů</t>
  </si>
  <si>
    <t xml:space="preserve">    SIL1.6 -  Kabelové trasy - komplet (včetně kolen, spojek, rohů a kotvívího a spojovacího materiálu)</t>
  </si>
  <si>
    <t xml:space="preserve">    SIL1.7 - Rozvaděče - komplet (včetně průchodek, krytů, přepážek, lišt, kotvení, usazení, bočnic apod. )</t>
  </si>
  <si>
    <t xml:space="preserve">    SIL1.8 - Hromosvod a uzemnění - kompletní dodávka z nerez materiálu</t>
  </si>
  <si>
    <t xml:space="preserve">    SIL1.9 - Ostatní položky</t>
  </si>
  <si>
    <t>SIL1.1</t>
  </si>
  <si>
    <t>Osvětlení - komplet (součástí dodávky bude zdrtoj, kotvící a nosný materiál a recyklační poplatky)</t>
  </si>
  <si>
    <t>101.1.01</t>
  </si>
  <si>
    <t>N1 - svítidlo nouzového osvětlení, LED 3W, 200lm, autonomní zdroj 1 hod., IP40, LiFePO4 baterie, svítící při výpadku, autotest</t>
  </si>
  <si>
    <t>101.1.02</t>
  </si>
  <si>
    <t>N1 - samolepící fotoluminiscenční piktogram s vyznačením směru úniku, fluerescenční - zelený</t>
  </si>
  <si>
    <t>101.1.03</t>
  </si>
  <si>
    <t>S.01 - Přisazené svítidlo, LED, IP40, LED, 3000K, 3200lm, pr. 350mm, plast, dle architekta</t>
  </si>
  <si>
    <t>101.1.05</t>
  </si>
  <si>
    <t>S.03 - Přisazené svítidlo, LED, IP20, 2700K, 2100lm, matný difuzor, pr. 420mm, plast, dle architekta</t>
  </si>
  <si>
    <t>101.1.06</t>
  </si>
  <si>
    <t>S.02 - Podhledové svítidlo, LED, IP65, 2700K, 345lm, matný difuzor, pr. 85mm, materiál kov-plast, dle architekta</t>
  </si>
  <si>
    <t>101.1.07</t>
  </si>
  <si>
    <t>S.06 - LED pásek kuch. linky, IP44, 3000K, zdroj 12W/m, matný difusor, kov-plast, zapuštěný, délka 5m, kompletní dodávka, dle architekta</t>
  </si>
  <si>
    <t>101.1.09</t>
  </si>
  <si>
    <t>S.07 - Podhledové svítidlo, LED, IP65, 3000K, 345lm, pr. 85mm, materiál kov-nikl, dle architekta</t>
  </si>
  <si>
    <t>101.1.10</t>
  </si>
  <si>
    <t>S.08 - Přisazené svítidlo, LED 12W, IP20, 3000K, 1500lm, matný difuzor, pr. 220mm, hliník-plast, dle architekta</t>
  </si>
  <si>
    <t>-1311547783</t>
  </si>
  <si>
    <t>101.1.11</t>
  </si>
  <si>
    <t>S.09 - Nástěnné svítidlo, včetně LED žárovky E14/6W, IP44, 3000K, 400lm, pr.140mm, materiál kov-opálové sklo, dle architekta</t>
  </si>
  <si>
    <t>1015415525</t>
  </si>
  <si>
    <t>101.1.12</t>
  </si>
  <si>
    <t>S.04 - závěsné stropní světlo, včetně LED žárovky E27/10W, IP20, 3000K, 840lm, matný difuzor, pr.350mm, opál sklo+hliník, dle architekta</t>
  </si>
  <si>
    <t>-739921740</t>
  </si>
  <si>
    <t>101.1.13</t>
  </si>
  <si>
    <t>S.05 - závěsné stropní světlo, včetně LED žárovky E27/10W, IP20, 3000K, 840lm, matný difuzor, pr.400mm, opál sklo+hliník, dle architekta</t>
  </si>
  <si>
    <t>964741180</t>
  </si>
  <si>
    <t>101.1.14</t>
  </si>
  <si>
    <t>S.06 - LED pásek kuch. linky, IP44, 3000K, zdroj 12W/m, matný difusor, kov-plast, zapuštěný, délka 2m, kompletní dodávka, dle architekta</t>
  </si>
  <si>
    <t>-400690263</t>
  </si>
  <si>
    <t>SIL1.2</t>
  </si>
  <si>
    <t>Komcové prvky - hranatý design bílé barvy, dle výběru architekta</t>
  </si>
  <si>
    <t>101.2.01</t>
  </si>
  <si>
    <t>Spínač pohybový, PIR, 180°, IP54, 2-2000lx, 10s až 30min.dosah 12m, 230V/1000W</t>
  </si>
  <si>
    <t>101.2.02</t>
  </si>
  <si>
    <t>Spínací tlačítko CENTRAL-STOP,  řazení č. 1/0, IP68, 230V/10A, kontakty 1xNO + 1xNC, komplet včetně montážního rámečku a krabice</t>
  </si>
  <si>
    <t>101.2.03</t>
  </si>
  <si>
    <t>Vypínač řazení č. 1, bez-šroubové svorky, komplet včetně rámečku a krytky</t>
  </si>
  <si>
    <t>101.2.04</t>
  </si>
  <si>
    <t>Vypínač řazení č. 6, bez-šroubové svorky, komplet včetně rámečku a krytky</t>
  </si>
  <si>
    <t>101.2.05</t>
  </si>
  <si>
    <t>Vypínač řazení č. 7, bez-šroubové svorky, komplet včetně rámečku a krytky</t>
  </si>
  <si>
    <t>101.2.06</t>
  </si>
  <si>
    <t>Rámeček 1 - násobný, lineárlní (vodorovný)</t>
  </si>
  <si>
    <t>101.2.07</t>
  </si>
  <si>
    <t>Rámeček 2 - násobný, lineárlní (vodorovný)</t>
  </si>
  <si>
    <t>101.2.08</t>
  </si>
  <si>
    <t>Rámeček 3 - násobný, lineárlní (vodorovný)</t>
  </si>
  <si>
    <t>101.2.09</t>
  </si>
  <si>
    <t>Rámeček 4 - násobný, lineárlní (vodorovný)</t>
  </si>
  <si>
    <t>101.2.10</t>
  </si>
  <si>
    <t>Rámeček 5 - násobný, lineárlní (vodorovný)</t>
  </si>
  <si>
    <t>101.2.11</t>
  </si>
  <si>
    <t>Kabelový vývod, 230V/16A, ukončen v instalační krabici IP44, montáž pod omítku</t>
  </si>
  <si>
    <t>101.2.12</t>
  </si>
  <si>
    <t>Výčko na instalační krabici IP44, včetně šroubků</t>
  </si>
  <si>
    <t>101.2.13</t>
  </si>
  <si>
    <t>Zásuvka 230V, IP20, bez-šroubové svorky, komplet včetně rámečku a krytky</t>
  </si>
  <si>
    <t>101.2.14</t>
  </si>
  <si>
    <t>Zásuvka 230V, IP44, bez-šroubové svorky, komplet včetně rámečku a krytky</t>
  </si>
  <si>
    <t>101.2.15</t>
  </si>
  <si>
    <t>Zásuvka 400V, IP44, CEE vestavná zásuvka, 5-pólová, 16A, šikmá 15°</t>
  </si>
  <si>
    <t>101.2.16</t>
  </si>
  <si>
    <t>Instalační krabice, hluboká, pod omítku</t>
  </si>
  <si>
    <t>101.2.17</t>
  </si>
  <si>
    <t>Svodič přepětí třídy III (D), 2,5kA, montáž do instalační krabice</t>
  </si>
  <si>
    <t>101.2.18</t>
  </si>
  <si>
    <t>Kryt termostatu pro topení, analogový</t>
  </si>
  <si>
    <t>101.2.19</t>
  </si>
  <si>
    <t>Přístroj termostatu pro topení, výkonový díl</t>
  </si>
  <si>
    <t>101.2.20</t>
  </si>
  <si>
    <t>Sběrnice vyrovnávacího potenciálu, krátká, 7 svorek (zemnící můstek)</t>
  </si>
  <si>
    <t>101.2.21</t>
  </si>
  <si>
    <t>Koupelnový axiální ventilátor se zpětnou klapkou, čidlem vlhkosti a doběhem, 230V, montáž do sádrokartonu</t>
  </si>
  <si>
    <t>SIL1.3</t>
  </si>
  <si>
    <t>Žaluziový systém - komplet (součástí dodávky bude kotvící a nosný materiál a recyklační poplatky)</t>
  </si>
  <si>
    <t>101.3.01</t>
  </si>
  <si>
    <t>Spínač žaluzií řazení č. 1/0+1/0, bez-šroubové svorky, komplet včetně rámečku a krytky se symbolem</t>
  </si>
  <si>
    <t>101.3.02</t>
  </si>
  <si>
    <t>Kabel CYKY-O 4x1,5 mm2</t>
  </si>
  <si>
    <t>101.3.03</t>
  </si>
  <si>
    <t>Kabel CYKY-O 3x1,5 mm2</t>
  </si>
  <si>
    <t>101.3.04</t>
  </si>
  <si>
    <t>Řídící jednotka ovládání motorů žaluzií, 4-výstupová, pro 4ks motorů žaluzií, výstup 4x230V/4x50W/4x20Nm, na DIN lištu, napájení 230V/10A</t>
  </si>
  <si>
    <t>101.3.05</t>
  </si>
  <si>
    <t>Měřič síly větru, teplotní rozsah: -20°C až +50°C, IP34, 230V, rozsah větru 28 až 88km/h, přisazená montáž, včetně kabelu délky 5m</t>
  </si>
  <si>
    <t>101.3.06</t>
  </si>
  <si>
    <t>Dálkový ovladač žaluzií, kompletní včetně baterie 3V/CR2032, frekvence 433,42Mhz</t>
  </si>
  <si>
    <t>101.3.07</t>
  </si>
  <si>
    <t>Řídící jednotka ovládání žaluzií přeschytré telefony a tablety, 230V/2A, UTP + WiFi připojení do domácí sítě a do internetu včetně software pro chytré mobiní telefony a tablety</t>
  </si>
  <si>
    <t>-225910584</t>
  </si>
  <si>
    <t>101.3.08</t>
  </si>
  <si>
    <t>Přijímač signálu bezdrátového ovládání pohonů žaluzií z řídící jednotky pro chytré mobilní telefony, urřeno k montáži do krabice pod ovladač žaluzií</t>
  </si>
  <si>
    <t>1686098231</t>
  </si>
  <si>
    <t>101.3.09</t>
  </si>
  <si>
    <t>Bezdrátová jednotka odečtu spotřeb energií (vodoměry, kalorimetry atd.), kompatibilní s protokolem wMbus, s výstupem do ethernetu a IP adresou</t>
  </si>
  <si>
    <t>-991117137</t>
  </si>
  <si>
    <t>101.3.10</t>
  </si>
  <si>
    <t>Software pro dálkové odečty spotřeb objektů (vodoměry, kalorimetry atd.), včetně 4x licence</t>
  </si>
  <si>
    <t>-1119622418</t>
  </si>
  <si>
    <t>SIL1.4</t>
  </si>
  <si>
    <t xml:space="preserve"> Kabelové rozvody</t>
  </si>
  <si>
    <t>101.4.01</t>
  </si>
  <si>
    <t>Kabel CYKY-J 3x1,5 mm2</t>
  </si>
  <si>
    <t>101.4.02</t>
  </si>
  <si>
    <t>101.4.03</t>
  </si>
  <si>
    <t>Kabel CYKY-J 4x1,5 mm2</t>
  </si>
  <si>
    <t>101.4.04</t>
  </si>
  <si>
    <t>Kabel CYKY-J 3x2,5 mm2</t>
  </si>
  <si>
    <t>101.4.05</t>
  </si>
  <si>
    <t>Kabel CYKY-J 5x1,5 mm2</t>
  </si>
  <si>
    <t>101.4.06</t>
  </si>
  <si>
    <t>Kabel CYKY-J 5x2,5 mm2</t>
  </si>
  <si>
    <t>101.4.07</t>
  </si>
  <si>
    <t>Kabel CYKY-J 5x6 mm2</t>
  </si>
  <si>
    <t>101.4.08</t>
  </si>
  <si>
    <t>CYA 1x4 mm2 (z/ž)</t>
  </si>
  <si>
    <t>101.4.09</t>
  </si>
  <si>
    <t>CYA 1x6 mm2 (z/ž)</t>
  </si>
  <si>
    <t>101.4.10</t>
  </si>
  <si>
    <t>CYA 1x10 mm2 (z/ž)</t>
  </si>
  <si>
    <t>101.4.11</t>
  </si>
  <si>
    <t>Kabel J-Y(ST)Y 2x2x0,8mm2 pro dálkové odečty z podružných vodoměrů a kalorimetrů</t>
  </si>
  <si>
    <t>-1539321725</t>
  </si>
  <si>
    <t>SIL1.5</t>
  </si>
  <si>
    <t xml:space="preserve"> Přípojka NN objektů</t>
  </si>
  <si>
    <t>101.5.01</t>
  </si>
  <si>
    <t>Kabel CYKY-J 4x25mm2, hlavní smyčkové napájení rozvaděčů areálu (ELM, RA, RB, RC, RD)</t>
  </si>
  <si>
    <t>101.5.02</t>
  </si>
  <si>
    <t>Kabel CYKY-J 4x10mm2, hlavní napájení rozvaděče tepelného čerpadla</t>
  </si>
  <si>
    <t>101.5.03</t>
  </si>
  <si>
    <t>Kabel CYKY-J 3x4 mm2, napájení čerpadla AKU nádrže</t>
  </si>
  <si>
    <t>101.5.04</t>
  </si>
  <si>
    <t>Kabel CYKY-O 3x1,5 mm2, ovládání dsignálu HDO a OR pro FVE</t>
  </si>
  <si>
    <t>101.5.05</t>
  </si>
  <si>
    <t>Kabel NHXH-O 2x1,5 FE180/E30 pro vzájemné propojení signálu Central-Stop mezi objekty A, B, C, D a ELM</t>
  </si>
  <si>
    <t>101.5.06</t>
  </si>
  <si>
    <t>CYKY-O 7x1,5mm2, ovládání hladinových čidel</t>
  </si>
  <si>
    <t>101.5.07</t>
  </si>
  <si>
    <t>Kabel CYA 1x16mm2 (z/ž), uzemnění Akumulační nádrž</t>
  </si>
  <si>
    <t>101.5.08</t>
  </si>
  <si>
    <t>Kabelová zemní chránička, korugovaná, dvouplášťová, pr. 110mm, barva červená</t>
  </si>
  <si>
    <t>101.5.09</t>
  </si>
  <si>
    <t>Hloubení kabelových nezapažených rýh, strojově, šíře 0,5m, hloubka 1,2m, tř. těžitelnosti 4 (cca. 1830kg/m3)</t>
  </si>
  <si>
    <t>101.5.10</t>
  </si>
  <si>
    <t>Zásyp kabelových rýh, včetně zhutnění a osetí travnatého porostu</t>
  </si>
  <si>
    <t>101.5.11</t>
  </si>
  <si>
    <t>Pískové lože do kabelových rýh, zásypový (frakce 0-8)</t>
  </si>
  <si>
    <t>101.5.12</t>
  </si>
  <si>
    <t>Výstražná folie elektroinstalací, červená, šíře 22cm</t>
  </si>
  <si>
    <t>101.5.13</t>
  </si>
  <si>
    <t>Betonová krycí deska kabelových loží, rozměr 500x234x45mm</t>
  </si>
  <si>
    <t>SIL1.6</t>
  </si>
  <si>
    <t xml:space="preserve"> Kabelové trasy - komplet (včetně kolen, spojek, rohů a kotvívího a spojovacího materiálu)</t>
  </si>
  <si>
    <t>101.6.01</t>
  </si>
  <si>
    <t>Drážkování pro kabel do pr. 30mm</t>
  </si>
  <si>
    <t>101.6.02</t>
  </si>
  <si>
    <t>Drážkování pro kabel do pr. 50mm</t>
  </si>
  <si>
    <t>101.6.03</t>
  </si>
  <si>
    <t>Chránička instalační, ohebná, pr. 25mm, nízká mechanická odolnost</t>
  </si>
  <si>
    <t>101.6.04</t>
  </si>
  <si>
    <t>Chránička instalační, ohebná, pr. 32mm, nízká mechanická odolnost</t>
  </si>
  <si>
    <t>101.6.05</t>
  </si>
  <si>
    <t>Chránička instalační, ohebná, pr. 50mm, nízká mechanická odolnost</t>
  </si>
  <si>
    <t>101.6.06</t>
  </si>
  <si>
    <t>Chránička instalační, ohebná, pr. 63mm, dvouplášťová, mechanická odolnost 450N</t>
  </si>
  <si>
    <t>101.6.07</t>
  </si>
  <si>
    <t>Kabelová příchytka s hřebíkem, plastová, natloukací, 10mm</t>
  </si>
  <si>
    <t>101.6.08</t>
  </si>
  <si>
    <t>Kabelová příchytka s vrutem a hoždínkou M6, plastová, 10mm</t>
  </si>
  <si>
    <t>101.6.09</t>
  </si>
  <si>
    <t>průvrt prům. 30mm (horizontální rozvody)</t>
  </si>
  <si>
    <t>101.6.10</t>
  </si>
  <si>
    <t>průvrt prům. 50mm (vertikální rozvody)</t>
  </si>
  <si>
    <t>101.6.11</t>
  </si>
  <si>
    <t>protipožární ucpávka, tmel, 60x60mm + ozn. Štítek</t>
  </si>
  <si>
    <t>SIL1.7</t>
  </si>
  <si>
    <t>Rozvaděče - komplet (včetně průchodek, krytů, přepážek, lišt, kotvení, usazení, bočnic apod. )</t>
  </si>
  <si>
    <t>101.7.01</t>
  </si>
  <si>
    <t>SP - rozvaděč přípojkový, 3x160A (FH00) , třmenová W svorka, počet vývodů 2x po 63A/400V, přívodu do 240mm2, IP44</t>
  </si>
  <si>
    <t>101.7.02</t>
  </si>
  <si>
    <t>ER1 - rozvaděč elektroměrový, 3x50A, přímé měření, dvoutarif, HDO+FVE, dle výkresové části PD</t>
  </si>
  <si>
    <t>101.7.03</t>
  </si>
  <si>
    <t>ER2 - rozvaděč elektroměrový, 3x32A, přímé měření, dvoutarif, HDO, dle výkresové části PD</t>
  </si>
  <si>
    <t>101.7.04</t>
  </si>
  <si>
    <t>ELM - nabíjecí stanice elektromobility, wallbox 22kW/400V/32A, IP54, součástí stanice vlastní reziduální ochrana dle normy IEC 62955 pomocí proudového chrániče typu "B", vynutý (kroucený) nabíjecí kabel s konektorem "TYP 2" (IEC 62196) délky 5m, autentiza</t>
  </si>
  <si>
    <t>101.7.05</t>
  </si>
  <si>
    <t>RA - rozvaděč objektu "A", hl. jistič 3x25A, podomítkový, podružné měření, přepěťová cohrana T1+T2 , Ik=6kA dle výkresové části PD</t>
  </si>
  <si>
    <t>101.7.06</t>
  </si>
  <si>
    <t>RB - rozvaděč objektu "A", hl. jistič 3x25A, podomítkový, podružné měření, přepěťová cohrana T1+T2 ,  Ik=6kA dle výkresové části PD</t>
  </si>
  <si>
    <t>101.7.07</t>
  </si>
  <si>
    <t>RC - rozvaděč objektu "A", hl. jistič 3x25A, podomítkový, podružné měření, přepěťová cohrana T1+T2 ,  Ik=6kA dle výkresové části PD</t>
  </si>
  <si>
    <t>101.7.08</t>
  </si>
  <si>
    <t>RD - rozvaděč objektu "A", hl. jistič 3x25A, podomítkový, podružné měření, přepěťová cohrana T1+T2 , Ik=6kA dle výkresové části PD</t>
  </si>
  <si>
    <t>SIL1.8</t>
  </si>
  <si>
    <t>Hromosvod a uzemnění - kompletní dodávka z nerez materiálu</t>
  </si>
  <si>
    <t>101.8.01</t>
  </si>
  <si>
    <t>Vodič AlMgSi Ø 8 mm, polotvrdý</t>
  </si>
  <si>
    <t>101.8.02</t>
  </si>
  <si>
    <t>Podpěra vedení pro šikmé střechy, nerez</t>
  </si>
  <si>
    <t>101.8.03</t>
  </si>
  <si>
    <t>Podpěra vedení pro rovné střechy</t>
  </si>
  <si>
    <t>101.8.05</t>
  </si>
  <si>
    <t>Podpěra vedení pro hřeben střechy, nerez</t>
  </si>
  <si>
    <t>101.8.06</t>
  </si>
  <si>
    <t>Podpěra svodů, svislá, na hmoždínku se šroubem, komplet včetně kotvícího materiálu, délka 200mm, nerez</t>
  </si>
  <si>
    <t>101.8.07</t>
  </si>
  <si>
    <t>Svorka spojovací SS, nerez</t>
  </si>
  <si>
    <t>101.8.08</t>
  </si>
  <si>
    <t>Svorka zkušební ZS, nerez</t>
  </si>
  <si>
    <t>101.8.09</t>
  </si>
  <si>
    <t>Svorka univerzální, nerez</t>
  </si>
  <si>
    <t>101.8.10</t>
  </si>
  <si>
    <t>Svorka okapová, nerez</t>
  </si>
  <si>
    <t>101.8.11</t>
  </si>
  <si>
    <t>Jímač PJ.x, AlMgSi 18/10mm, výška 1,5m</t>
  </si>
  <si>
    <t>101.8.12</t>
  </si>
  <si>
    <t>Izoační tyč oddáleného jímače, komplet včetně držáku, vzpěry a svorky s podpěrou, délka 0,6m</t>
  </si>
  <si>
    <t>101.8.13</t>
  </si>
  <si>
    <t>Zemnící pásek nerez FeZn, 30x4mm</t>
  </si>
  <si>
    <t>101.8.14</t>
  </si>
  <si>
    <t>Svorka spojovací, pásek-pásek, nerez</t>
  </si>
  <si>
    <t>101.8.15</t>
  </si>
  <si>
    <t>Svorka spojovací, pásek-drát, nerez</t>
  </si>
  <si>
    <t>101.8.16</t>
  </si>
  <si>
    <t>Drát zemnící, pr. 10mm, sloužící jako vývod zemnící soustavy, nerez</t>
  </si>
  <si>
    <t>101.8.18</t>
  </si>
  <si>
    <t>Ochranná trubka svodu, délka 1,2m, nerez</t>
  </si>
  <si>
    <t>101.8.19</t>
  </si>
  <si>
    <t>Označovací štítky s číslem svodu, plast</t>
  </si>
  <si>
    <t>101.8.20</t>
  </si>
  <si>
    <t>Bezhalogenová samozhášivá trubka, ohebná, pro skryté svody, pr. 40mm, 750N</t>
  </si>
  <si>
    <t>466903498</t>
  </si>
  <si>
    <t>SIL1.9</t>
  </si>
  <si>
    <t>Ostatní položky</t>
  </si>
  <si>
    <t>101.9.01</t>
  </si>
  <si>
    <t>Demontáže, přepojení a rušení stávající elektroinstalace objektu</t>
  </si>
  <si>
    <t>101.9.02</t>
  </si>
  <si>
    <t>Drobný instalační materiál (sádra, stahovací pásky, atd.)</t>
  </si>
  <si>
    <t>101.9.03</t>
  </si>
  <si>
    <t>Lešení a plošiny</t>
  </si>
  <si>
    <t>101.9.04</t>
  </si>
  <si>
    <t>Výchozí revize NN</t>
  </si>
  <si>
    <t>101.9.05</t>
  </si>
  <si>
    <t>133381083</t>
  </si>
  <si>
    <t>101.9.06</t>
  </si>
  <si>
    <t>Zakončování a označování kabelů, oka, štítky</t>
  </si>
  <si>
    <t>101.9.07</t>
  </si>
  <si>
    <t>Oživení a zprovoznění systému</t>
  </si>
  <si>
    <t>101.9.08</t>
  </si>
  <si>
    <t>Projednání záměru a realizace stavby, konzultace + násvštěvy oblastního technika PREdi a.s. (ČEZ a.s.)</t>
  </si>
  <si>
    <t>101.9.13</t>
  </si>
  <si>
    <t>Vazačské práce ve výškách</t>
  </si>
  <si>
    <t>101.9.14</t>
  </si>
  <si>
    <t>Likvidace odpadu, vč. odvozu</t>
  </si>
  <si>
    <t>604376671</t>
  </si>
  <si>
    <t>101.9.15</t>
  </si>
  <si>
    <t>Zabezpečení výstražné vyznačení s ohrazením pracoviště</t>
  </si>
  <si>
    <t>101.9.16</t>
  </si>
  <si>
    <t>Poplatek za uložení stavebního materiálu na překladišti</t>
  </si>
  <si>
    <t>D.1.4.5.2 - Slaboproud (systém strukturované kabeláže)</t>
  </si>
  <si>
    <t xml:space="preserve">    SIL2.1 - Zařízení</t>
  </si>
  <si>
    <t xml:space="preserve">    SIL2.2 - Kabelové rozvody</t>
  </si>
  <si>
    <t xml:space="preserve">    SIL2.3 - Kabelové trasy</t>
  </si>
  <si>
    <t xml:space="preserve">    SIL2.4 - Ostatní</t>
  </si>
  <si>
    <t>SIL2.1</t>
  </si>
  <si>
    <t>Zařízení</t>
  </si>
  <si>
    <t>102.1.01</t>
  </si>
  <si>
    <t>19" nástěnný rozvaděč,18U,š. 600mm,hloubka 400mm, RAL 7035, Stabilní jednodílná oceloplechová konstrukce, přední skleněné dveře s tvrzeným bezpečnostním sklem (5 mm) se zámkem a 2 klíči, 2páry vertikální montážních lišt pro uchycení 19" komponentů</t>
  </si>
  <si>
    <t>102.1.02</t>
  </si>
  <si>
    <t>19" nástěnný rozvaděč,12U,š. 600mm,hloubka 400mm, RAL 7035, Stabilní jednodílná oceloplechová konstrukce, přední skleněné dveře s tvrzeným bezpečnostním sklem (5 mm) se zámkem a 2 klíči, 2páry vertikální montážních lišt pro uchycení 19" komponentů</t>
  </si>
  <si>
    <t>102.1.03</t>
  </si>
  <si>
    <t>Police 19" 1U 350mm pevná, úchyt na přední a zadní lišty</t>
  </si>
  <si>
    <t>102.1.04</t>
  </si>
  <si>
    <t>19" vyvaz.panel,5x malé měkké plastové oko,1U,barva šedá</t>
  </si>
  <si>
    <t>102.1.05</t>
  </si>
  <si>
    <t>Napájecí panel PDU 19", 6x 230V, přep.ochr.,filtr, 1U, 2 m</t>
  </si>
  <si>
    <t>102.1.06</t>
  </si>
  <si>
    <t>19" FO vana komplet, 4xLC 9/125,pigtaily,kazeta,1U,RAL 7035</t>
  </si>
  <si>
    <t>102.1.07</t>
  </si>
  <si>
    <t>19" FO vana komplet, 12xLC 9/125,pigtaily,kazeta,1U,RAL 7035</t>
  </si>
  <si>
    <t>102.1.08</t>
  </si>
  <si>
    <t>19"patchpanel pro 24 modulů RJ45, neosazený, 1U, RAL 7035</t>
  </si>
  <si>
    <t>102.1.09</t>
  </si>
  <si>
    <t>Keystone modul RJ45 nestíněný, Cat.6A, kompatibilní s patchpanelem</t>
  </si>
  <si>
    <t>102.1.10</t>
  </si>
  <si>
    <t>Záslepka prázdného portu patchpanelu</t>
  </si>
  <si>
    <t>102.1.11</t>
  </si>
  <si>
    <t>Lisovací konektor RJ45 kat.6A</t>
  </si>
  <si>
    <t>102.1.12</t>
  </si>
  <si>
    <t>Krytka pro lisovací konektor RJ45</t>
  </si>
  <si>
    <t>102.1.13</t>
  </si>
  <si>
    <t>Kryt zásuvky komunikační s popisovým polem, s kovovým upevňovacím třmenem, pro různé zásuvky (nutno použít odpovídající nosnou masku), design dle výběru investora</t>
  </si>
  <si>
    <t>102.1.14</t>
  </si>
  <si>
    <t>Jednonásobný rámeček - design dle výběru investora</t>
  </si>
  <si>
    <t>102.1.15</t>
  </si>
  <si>
    <t>Maska nosná s 1 otvorem pro 1 komunikační zásuvku RJ45</t>
  </si>
  <si>
    <t>102.1.16</t>
  </si>
  <si>
    <t>Maska nosná s 2 otvory pro 2 komunikační zásuvky RJ45</t>
  </si>
  <si>
    <t>102.1.17</t>
  </si>
  <si>
    <t>Elektroinstalační krabice pod omítku pro 1 přístroj</t>
  </si>
  <si>
    <t>102.1.18</t>
  </si>
  <si>
    <t>Spravovatelný L2 přepínač s 24 × gigabitovými porty PoE+ a 4 × gigabitovými SFP sloty. 384 W PoE budget, Rackmount, Web management, Cloud management, DHCP snooping, L2+, QoS, VLAN, Podporované PoE standardy: 802.3af, 802.3at,</t>
  </si>
  <si>
    <t>102.1.19</t>
  </si>
  <si>
    <t>Spravovatelný L2 přepínač s 16 × gigabitovými porty PoE+ a 2 × gigabitovými SFP sloty, 150 W PoE budget, Rackmount, Web management, Cloud management, DHCP snooping, L2+, QoS, VLAN, Podporované PoE standardy: 802.3af, 802.3at,</t>
  </si>
  <si>
    <t>102.1.20</t>
  </si>
  <si>
    <t>Transceiver 1000BASE-LX SFP, singlemode fiber, vlnová délka 1310 nm, 2x konektor duplex LC, 2-vláknový přenos, vzdálenost až 10 km.</t>
  </si>
  <si>
    <t>102.1.21</t>
  </si>
  <si>
    <t>Přístupový bo WiFi s dvoupásmovou vestavěnou anténnou  5 GHz a 2,4 GHz, montáž na stěna/strop, přenosové rychlosti pro WLAN (Wifi) [Mb/s]: 1201 + 574, přenosové rychlosti pro HUB/Switch [Mb/s]: 1 000 , podpora OFDMA a MU-MIMO technologii,  WLAN (Wifi) sta</t>
  </si>
  <si>
    <t>102.1.22</t>
  </si>
  <si>
    <t>IP PBX ústředna, 20 uživatelů, umožňuje provést až 10 hovorů, VoIP protokol: IAX, RTP, SIP, SIPS, SRTP, Kodeky: ADPCM, G.711µ, G.711A, G.722, G.726, G.729A, GSM, iLBC, SPEEX, DHCP, DDNS, QoS, Počet portů RJ-45: 2, rackmount</t>
  </si>
  <si>
    <t>102.1.23</t>
  </si>
  <si>
    <t>3G modul pro směrování příchozích či odchozích hovorů / zasílání SMS přes mobilního operátora, frekvence 900/2100 MHz, 850/2100 MHz, 850/1900 MHz</t>
  </si>
  <si>
    <t>102.1.24</t>
  </si>
  <si>
    <t>IP telefon, operační systém kompatibilníse systémem nouzového volání, vestavná technologie Bluetooth 4.0+, vestavěné Wi-Fi (802.11b / g / n), port USB 2.0 (kompatibilní s rozhraním 2.0), podpora kodeku Opus, 7 palcový (1024 x 600) displej, možnost připoje</t>
  </si>
  <si>
    <t>102.1.25</t>
  </si>
  <si>
    <t>Základní IP telefon s přehledným grafickým displejem s podsvícením, podporuje 2 SIP účty, obsahuje 2 programovatelná tlačítka. Rozhraní: 2 x 10/100 Mbps ethernet</t>
  </si>
  <si>
    <t>102.1.26</t>
  </si>
  <si>
    <t>Vstupní IP video intercom, 2 podsvícená tlačítka, signalizační protokol SIP 2.0 (RFC - 3261), zabudovaný mikrofon, reproduktor 2W, HD kamera rozlišení 1280×960, Noční vidění, Zdroj napájení 12 V ± 15 % / 2 A DC a/nebo PoE, Výstup relé 30 V/1 A AC/DC, výst</t>
  </si>
  <si>
    <t>102.1.27</t>
  </si>
  <si>
    <t>Montážní podložka</t>
  </si>
  <si>
    <t>102.1.28</t>
  </si>
  <si>
    <t>Dvoustupňová přepěťová ochrana Ethernetu v kombinaci s ochranou napájení po této lince, umístění SPD ST 1+2+3, Nejvyšší trvalé provozní napětí linkové části Uc 8,50V DC, Nejvyšší trvalé provozní napětí napájecí části Uc 58,00V DC, konektory RJ45, montáž n</t>
  </si>
  <si>
    <t>102.1.29</t>
  </si>
  <si>
    <t>Univerzální elektrický otvírač pro venkovní použití, Konstrukce otvírače z korozi odolných materiálů, integrovaná přepěťová ochrana, symetrický konstrukční tvar, v poloze ODBLOKOVÁNO jen po dobu trvání napěťového impulzu - mimo tuto dobu jsou dveře BLOKOV</t>
  </si>
  <si>
    <t>102.1.30</t>
  </si>
  <si>
    <t>Dioda  usměrňovací, 1kV/1A</t>
  </si>
  <si>
    <t>102.1.31</t>
  </si>
  <si>
    <t>Čelní lišta pro elektrický otvírač, nerezové provedení - typ bude upřesněn dle požadované montáže</t>
  </si>
  <si>
    <t>102.1.32</t>
  </si>
  <si>
    <t>Plastová rozvodnice s DIN lištou, 180 x 110 x 90mm, včetně svorkovnice pro ukončení přívodní napájecí konektivity 230V</t>
  </si>
  <si>
    <t>102.1.33</t>
  </si>
  <si>
    <t>Napájecí zdroj 12V/1A na DIN lištu</t>
  </si>
  <si>
    <t>102.1.34</t>
  </si>
  <si>
    <t>Instalace koncových prvků systému</t>
  </si>
  <si>
    <t>SIL2.2</t>
  </si>
  <si>
    <t>Kabelové rozvody</t>
  </si>
  <si>
    <t>102.2.01</t>
  </si>
  <si>
    <t>Kabel U/FTP Cat.6A 4x2xAWG23/1,PE venkovní plášť černý</t>
  </si>
  <si>
    <t>102.2.02</t>
  </si>
  <si>
    <t>Kabel U/UTP Cat.6A 4x2xAWG23/1 500 MHz</t>
  </si>
  <si>
    <t>102.2.03</t>
  </si>
  <si>
    <t>Metalický propojovací kabel, Cat.6A nestíněný,2xRJ-45,délka 0,5m,barva šedá</t>
  </si>
  <si>
    <t>102.2.04</t>
  </si>
  <si>
    <t>Optický SM kabel 4vl, OS2, 9/125, G657A1, vhodný pro zafukování do mikrotrubiček</t>
  </si>
  <si>
    <t>102.2.05</t>
  </si>
  <si>
    <t>Optický propojovací kabel SM, duplexní LC/LC,délka 1m,</t>
  </si>
  <si>
    <t>102.2.06</t>
  </si>
  <si>
    <t>Napájecí kabel 2x1,5</t>
  </si>
  <si>
    <t>102.2.07</t>
  </si>
  <si>
    <t>Sdělovací kabel 3x4x0,4 pro uložení do země</t>
  </si>
  <si>
    <t>102.2.08</t>
  </si>
  <si>
    <t>Instalace metalických kabelových rozvodů - zatažení do chrániček, položení do kabelového žlabu v podhledu</t>
  </si>
  <si>
    <t>102.2.09</t>
  </si>
  <si>
    <t>Instalace optických kabelových rozvodů - zafouknutí do miktorubiček</t>
  </si>
  <si>
    <t>SIL2.3</t>
  </si>
  <si>
    <t>Kabelové trasy</t>
  </si>
  <si>
    <t>102.3.01</t>
  </si>
  <si>
    <t>Elektroinstalační chránička ohebná pr. 25mm, 750N/5cm, včetně spojek, s prothaovacím drátem</t>
  </si>
  <si>
    <t>102.3.02</t>
  </si>
  <si>
    <t>Elektroinstalační chránička ohebná pr. 32mm, 750N/5cm, včetně spojek, s drátem</t>
  </si>
  <si>
    <t>102.3.03</t>
  </si>
  <si>
    <t>Elektroinstalační chránička ohebná pr. 50mm, 750N/5cm, včetně spojek, s drátem</t>
  </si>
  <si>
    <t>102.3.04</t>
  </si>
  <si>
    <t>Elektroinstalační lišta 40x40mm</t>
  </si>
  <si>
    <t>102.3.05</t>
  </si>
  <si>
    <t>Zemní ohebná dvouplášťová korugovaná chránička pr. 40/32mm, s protahovacím drátem/provázkem</t>
  </si>
  <si>
    <t>102.3.06</t>
  </si>
  <si>
    <t>Oranžová výstražná folie, mechanické vlastnosti a odolnost výstražné folie dle požadavků ČSN EN 12613</t>
  </si>
  <si>
    <t>102.3.07</t>
  </si>
  <si>
    <t>Univerzální elektroinstalační krabice s víčkem, KU68</t>
  </si>
  <si>
    <t>102.3.08</t>
  </si>
  <si>
    <t>Elektroinstalační krabice s víčkem</t>
  </si>
  <si>
    <t>102.3.09</t>
  </si>
  <si>
    <t>Drátěnný kabelový žlab 60x60, včetně spojovacích a kotevních prvků</t>
  </si>
  <si>
    <t>102.3.10</t>
  </si>
  <si>
    <t>Zodolněná mikrotrubička 10/8mm, instalace bez další ochranny</t>
  </si>
  <si>
    <t>102.3.11</t>
  </si>
  <si>
    <t>Instalace kabelových tras - drážkování pro chráničky, uložení kabelových tras pod omítku, sádrování, vykroužení/vysekání otvorů pro zápustné krabice, průrazy</t>
  </si>
  <si>
    <t>SIL2.4</t>
  </si>
  <si>
    <t>102.4.01</t>
  </si>
  <si>
    <t>Proměření metalické kabeláže dle zásad ISO 11801, EN 50173 a TIA 568, včetně vypracování měřícího protokolu</t>
  </si>
  <si>
    <t>102.4.02</t>
  </si>
  <si>
    <t>Proměření optické kabeláže dle ČSN EN 61280-4-2, , včetně vypracování měřícího protokolu</t>
  </si>
  <si>
    <t>vlákno</t>
  </si>
  <si>
    <t>102.4.03</t>
  </si>
  <si>
    <t>Proměření sdělovacího kabelu 3x4x0,4, včetně vypracování měřícího protokolu</t>
  </si>
  <si>
    <t>102.4.04</t>
  </si>
  <si>
    <t>Zapojení kabeláže, nastavení a zprovoznění systému</t>
  </si>
  <si>
    <t>102.4.05</t>
  </si>
  <si>
    <t>Výchozí revize</t>
  </si>
  <si>
    <t>1688426079</t>
  </si>
  <si>
    <t>102.4.06</t>
  </si>
  <si>
    <t>Protipožární utěsnění prostupů</t>
  </si>
  <si>
    <t>102.4.08</t>
  </si>
  <si>
    <t>Likvidace odpadu vč. odvozu</t>
  </si>
  <si>
    <t>1058243948</t>
  </si>
  <si>
    <t>D.1.4.5.3 - Slaboproud (společná televizní anténa)</t>
  </si>
  <si>
    <t>D.1.4.5.4 - Slaboproud (společná televizní anténa)</t>
  </si>
  <si>
    <t xml:space="preserve">    SIL3.1 - Zařízení</t>
  </si>
  <si>
    <t xml:space="preserve">    SIL3.2 - Kabelové rozvody</t>
  </si>
  <si>
    <t xml:space="preserve">    SIL3.3 - Kabelové trasy</t>
  </si>
  <si>
    <t xml:space="preserve">    SIL3.4 - Ostatní</t>
  </si>
  <si>
    <t>SIL3.1</t>
  </si>
  <si>
    <t>103.1.01</t>
  </si>
  <si>
    <t>Anténa pro příjem DVB-T, anténa UHF, kanál 21-48, G=18 dBi , LTE kompatibilní, z hliníkových profilů, Zamaku, galvanizované oceli a povětrnosti odolných plastů</t>
  </si>
  <si>
    <t>103.1.02</t>
  </si>
  <si>
    <t>LTE filtr pro venovní použití a montáž na stožár,  průchozí pro nap, F-kon.</t>
  </si>
  <si>
    <t>103.1.03</t>
  </si>
  <si>
    <t>DAB anténa, 174-240 MHz, vertikální polarizace, G=0,25 dBd, všesměrová anténa z pevných hliníkových profilů, zinkované oceli a povětrnosti odolných ASA plastů</t>
  </si>
  <si>
    <t>103.1.04</t>
  </si>
  <si>
    <t>Anténní stožár jednodílný 3m, 60mm, žárový zinek, včetně upevňovacích a kotvících prvků a výložníků pro antény, prostupu střechou, zakrátit dle potřeby</t>
  </si>
  <si>
    <t>103.1.05</t>
  </si>
  <si>
    <t>Upevňovací třmen na anténní stožár</t>
  </si>
  <si>
    <t>103.1.06</t>
  </si>
  <si>
    <t>Skříň STA 400x400x140mm na povrch, lakovaná, zámek FAB.</t>
  </si>
  <si>
    <t>103.1.07</t>
  </si>
  <si>
    <t>Napájecí zásuvka 230V/50Hz, na DIN lištu</t>
  </si>
  <si>
    <t>103.1.08</t>
  </si>
  <si>
    <t>DIN lišta 1m</t>
  </si>
  <si>
    <t>103.1.09</t>
  </si>
  <si>
    <t>Přepěťová ochrana k ochraně koaxiálních přijímacích vedení, televizních systémů, umístění SPD ST 1+2+3, montáž lišta DIN 35 mm, nejvyšší trvalé provozní napětí Uc=26,00 V DC, Frekvenční rozsah f=0,00 - 2300,00 MHz, Impedance Z=75 Ω</t>
  </si>
  <si>
    <t>103.1.10</t>
  </si>
  <si>
    <t>Zesilovač pro příjem TV signálů počet vstupů/výstupů 3 / 1, vstupy BIII/DAB (174-230 MHz), UHF1 (470-694 MHz), UHF2 (470-694 MHz), zesílení 30 dB (VHF), 38 dB (UHF), napájení 195 - 265V, 50/60 Hz, konektory F</t>
  </si>
  <si>
    <t>103.1.11</t>
  </si>
  <si>
    <t>Rozbočovač 1/4, širokopásmový, vertikálně uspořádané porty, pásmo 5-1200 MHz, vstupy/výstupy F-konektory</t>
  </si>
  <si>
    <t>103.1.12</t>
  </si>
  <si>
    <t>Rozbočovač 1/6, širokopásmový, vertikálně uspořádané porty, pásmo 5-1200 MHz, vstupy/výstupy F-konektory</t>
  </si>
  <si>
    <t>103.1.13</t>
  </si>
  <si>
    <t>Přístroj zásuvky anténní televizní, rozhlasové - koncové, Odbočovací útlum: 3,5 dB, Jmenovitá impedance vstupů a výstupů: 75 Ohm, Pro koaxiální kabely o průměru 3,6-6,8 mm, Vestavná hloubka: 23,5 mm</t>
  </si>
  <si>
    <t>103.1.14</t>
  </si>
  <si>
    <t>Kryt zásuvky anténní TV+R(+SAT - vylamovací)</t>
  </si>
  <si>
    <t>103.1.15</t>
  </si>
  <si>
    <t>103.1.16</t>
  </si>
  <si>
    <t>F-konektor lisovací, 75ohm</t>
  </si>
  <si>
    <t>103.1.17</t>
  </si>
  <si>
    <t>Pasivní prvky pro úpravu TV signálu (náklonové členy, útlumové členy, apod.)</t>
  </si>
  <si>
    <t>103.1.18</t>
  </si>
  <si>
    <t>SIL3.2</t>
  </si>
  <si>
    <t>103.2.01</t>
  </si>
  <si>
    <t>Koaxiální kabel venkovní 6,6mm, černý, PE, vnitřní vodič 1,13mm Cu, opletení Cu, 75ohm</t>
  </si>
  <si>
    <t>103.2.02</t>
  </si>
  <si>
    <t>Koaxiální kabel, CLASS A, 6,6mm, bílý, PVC, vnitř. vodič 1,13mm Cu, opletení Cu, 75ohm</t>
  </si>
  <si>
    <t>103.2.03</t>
  </si>
  <si>
    <t>Propojovací koaxiální kabel 2x F - konektor,75ohm, bílý, 0.5m</t>
  </si>
  <si>
    <t>103.2.04</t>
  </si>
  <si>
    <t>Instalace kabelových rozvodů - zatažení do chrániček, položení do kabelového žlabu v podhledu</t>
  </si>
  <si>
    <t>SIL3.3</t>
  </si>
  <si>
    <t>103.3.01</t>
  </si>
  <si>
    <t>Elektroinstalační chránička ohebná pr. 25mm, 750N/5cm, včetně spojek, s protahovacím drátem</t>
  </si>
  <si>
    <t>103.3.02</t>
  </si>
  <si>
    <t>103.3.03</t>
  </si>
  <si>
    <t>103.3.04</t>
  </si>
  <si>
    <t>103.3.05</t>
  </si>
  <si>
    <t>SIL3.4</t>
  </si>
  <si>
    <t>103.4.01</t>
  </si>
  <si>
    <t>Proměření kabeláže a TV signálu</t>
  </si>
  <si>
    <t>103.4.02</t>
  </si>
  <si>
    <t>Nastavení a zprovoznění systému</t>
  </si>
  <si>
    <t>103.4.03</t>
  </si>
  <si>
    <t>Výchozí revize a komplexní zkoušky</t>
  </si>
  <si>
    <t>687857857</t>
  </si>
  <si>
    <t>103.4.04</t>
  </si>
  <si>
    <t>103.4.06</t>
  </si>
  <si>
    <t>-1928330689</t>
  </si>
  <si>
    <t>D.1.4.5.4 - Slaboproud (systém nouzového volání)</t>
  </si>
  <si>
    <t xml:space="preserve">    SIL4.1 - Zařízení</t>
  </si>
  <si>
    <t xml:space="preserve">    SIL4.2 - Ostatní</t>
  </si>
  <si>
    <t xml:space="preserve">    SIL4.3 - Měsiční poplatky</t>
  </si>
  <si>
    <t>SIL4.1</t>
  </si>
  <si>
    <t>104.1.01</t>
  </si>
  <si>
    <t>Přijímač systému pro příjem a přenos dat z bezdrátových zařízení do aplikací systému, Komunikační kanály - sériová linka RS-TTL – úrovně TTL (3 V) neizolovaná (RxD, TxD), RF433 rádiový přijímač v pásmu 433 MHz,  GSM/GPRS komunikátor (SMS/datový kanál), mo</t>
  </si>
  <si>
    <t>104.1.02</t>
  </si>
  <si>
    <t>Záložní akumulátor 12V/7,5Ah pro přijímač</t>
  </si>
  <si>
    <t>104.1.03</t>
  </si>
  <si>
    <t>Bezdrátové pevné tlačítko k lůžku s magentickým držákem, včetně baterie</t>
  </si>
  <si>
    <t>104.1.04</t>
  </si>
  <si>
    <t>Bezdrátové pevné tlačítko s táhlem, včetně baterie</t>
  </si>
  <si>
    <t>104.1.05</t>
  </si>
  <si>
    <t>Bezdrátové pevné tlačítko pro přivolání pomoci s červenou krytkou, včetně baterie</t>
  </si>
  <si>
    <t>104.1.06</t>
  </si>
  <si>
    <t>Bezdrátové zařízení pro detekci požáru se zvukovou signalizací, splňující požadavky vyhl. 23/2008 Sb., včetně baterie</t>
  </si>
  <si>
    <t>104.1.07</t>
  </si>
  <si>
    <t>Unikátní samolepící NFC čip pro evidenci péče</t>
  </si>
  <si>
    <t>104.1.08</t>
  </si>
  <si>
    <t>Odolný smartphone plně kompatibilní se systémem nouzového volání, krytí IP68, včetně nastavení</t>
  </si>
  <si>
    <t>104.1.09</t>
  </si>
  <si>
    <t xml:space="preserve">Software licencovatelný pro chod správy systému nouzového volání, kompatibilní pro PC a aplikace mobilních zařízení </t>
  </si>
  <si>
    <t>-1091362269</t>
  </si>
  <si>
    <t>SIL4.2</t>
  </si>
  <si>
    <t>104.2.01</t>
  </si>
  <si>
    <t>Proměření signálu pro umístění přijímačů v objektu</t>
  </si>
  <si>
    <t>104.2.02</t>
  </si>
  <si>
    <t>Aktivace technologie - nastavení nového uživatele v systému a připrava webového prostředí.</t>
  </si>
  <si>
    <t>104.2.03</t>
  </si>
  <si>
    <t>Úvodní školení správy a obsluhy - školení uživatelů, správce systému a technika</t>
  </si>
  <si>
    <t>104.2.04</t>
  </si>
  <si>
    <t>1506206442</t>
  </si>
  <si>
    <t>104.2.06</t>
  </si>
  <si>
    <t>-262087360</t>
  </si>
  <si>
    <t>SIL4.3</t>
  </si>
  <si>
    <t>Měsiční poplatky</t>
  </si>
  <si>
    <t>104.3.01</t>
  </si>
  <si>
    <t>multiSIM - měsiční poplatek za připojení přenosové zařízení (přijímač, komunikační brána) k tehnologickému centru výrobce</t>
  </si>
  <si>
    <t>104.3.02</t>
  </si>
  <si>
    <t>Měsiční poplatek za správu webové aplikace, včetně připojení administrátora</t>
  </si>
  <si>
    <t>104.3.03</t>
  </si>
  <si>
    <t>Měsíční polatek za služby mobilního terminálu pro personál - SW správy aplikací, datová SIM 500Mb</t>
  </si>
  <si>
    <t>104.3.04</t>
  </si>
  <si>
    <t>Měsíční poplatek za poskytnutí licence pro 1 uživatele (obsluhu) systému</t>
  </si>
  <si>
    <t>D.1.5. - Vnitřní vybavení</t>
  </si>
  <si>
    <t>D.1.5.02 - Vestavný nábytek (+ prvky nábytku)</t>
  </si>
  <si>
    <t>Všechny položky zahrnují dodávku, montáž a zapojení vč. přesunu hmot.</t>
  </si>
  <si>
    <t>02 - Vestavný nábytek (+ prvky nábytku)</t>
  </si>
  <si>
    <t xml:space="preserve">    D1 - Nábytek</t>
  </si>
  <si>
    <t xml:space="preserve">    D2 - Realizace</t>
  </si>
  <si>
    <t>02</t>
  </si>
  <si>
    <t>D1</t>
  </si>
  <si>
    <t>Nábytek</t>
  </si>
  <si>
    <t>V.00</t>
  </si>
  <si>
    <t>69044638</t>
  </si>
  <si>
    <t xml:space="preserve">Poznámka k položce:_x000D_
Použité materiály obecně:					_x000D_
- DTD šedá tl. 18 mm, ABS hrana korpusy tl. 0,8 mm, dveře tl. 2 mm					_x000D_
- DTD dýhované tl. 19 mm, dýha dub 0,6 mm, hrana korousy tl. 0,5 mm, dveře tl. 2 mm, povrchová úprava lak					_x000D_
- MDF + barva RAL dle jednotlivých objektů					_x000D_
- Pracovní deska kompakt 12,5 mm šedý laminát a šedé jádro					_x000D_
					_x000D_
Použité kování obecně:					_x000D_
- Miskové závěsy dveří s tlumením vrut 110° - materiál kov, počet závěsů na dvířkách do v. 100 cm 2ks, do v. 170 cm 3 ks					_x000D_
- Úchytky ve tvaru podlouhlé U , hliník, povrchová úptrava imitace broušený nerez, rozteč 192 a 320 mm					_x000D_
- Rektifikační kování vč. krytu na zavěšení korpusů skříní na lištu					_x000D_
- Kování výsuvné police a pracovní plochy, spodní vedení s tlumením, materiál kov, nosnost 60 kg + synchronizace, aretace a stabilizace vedení police					_x000D_
- Výsuvný úložný systém šatní skříně (rám výsuvu pro korpus šířky 300mm, spodní skryté vedení.  Police (210*470*75mm) s ohrádkou a s nesmekovou povrchovou úpravou polic					_x000D_
- Kování zásuvek šatní skříně, spodní vedení s tlumením, nosnost 40 kg					_x000D_
- Posuvné kování pro dveře (AL horní vodící kolejnice pro dveře do 50 kg, horní závěsné vozíky, doraz, dolní vodící trn a AL lišta ve dveřích) 					_x000D_
- Zásuvky kuchyňské linky: kovová bočnice se skrytým spodním vedením, nosnost 30 kg, dno a záda DTD šedá.					_x000D_
- Výsuvná spíž: výsuvný kovový rám s tlumičem, nosnost 100 kg, Police 5 ks s ohrádkou a s nesmekovou povrchovou úpravou polic					_x000D_
- Výklopný rohový systém: boční kovová tyč pro uchycení polic s tlumičem. Ledvinková police 2 ks s ohrádkou a s nesmekovou povrchovou úpravou polic					</t>
  </si>
  <si>
    <t>V.01 A,B,C</t>
  </si>
  <si>
    <t>chodba objektů A,B,C -- úklidová skříň</t>
  </si>
  <si>
    <t>Poznámka k položce:_x000D_
Rozměr 2450*2240*650 mm_x000D_
Sestava obsahuje:_x000D_
3x krorpus DTDL světle šedá vč. polic_x000D_
1x korpus MDF v RAL_x000D_
11x dvířka a čela zásuvek MDF v RAL_x000D_
1x podpěrná trnož korpusů vč. kovových nožek_x000D_
1x výsuvný úložný systém šatní skříně _x000D_
1x výsuvná police s aretací_x000D_
1x výklopný panel s koši na prádlo (drátěný program)_x000D_
1x výklop dveří (polohovatelná kovová klopna s uchycením na korpus a dveře)_x000D_
11x úchytka _x000D_
Rektifikační kování _x000D_
Miskové závěsy dveří</t>
  </si>
  <si>
    <t>V.02 A,B,C</t>
  </si>
  <si>
    <t>chodba objektů A,B,C -- úložná skříň</t>
  </si>
  <si>
    <t>Poznámka k položce:_x000D_
Rozměr 1550*2240*650 mm_x000D_
Sestava obsahuje:_x000D_
4x krorpus DTDL světle šedá vč. polic_x000D_
6x dvířka MDF v RAL_x000D_
1x podpěrná trnož korpusů (skrytá)_x000D_
1x šatní tyč kulatá chrom_x000D_
5x zásuvka DTDL světle šedá, úchytka tvořena sníženým čelem_x000D_
6x úchytka _x000D_
Rektifikační kování _x000D_
Miskové závěsy dveří</t>
  </si>
  <si>
    <t>V.03 A,B,C</t>
  </si>
  <si>
    <t>chodba objektů A,B,C -- sekundární šatní skříň</t>
  </si>
  <si>
    <t>Poznámka k položce:_x000D_
Rozměr 2700*2240*600 mm_x000D_
Sestava obsahuje:_x000D_
6x krorpus DTDL světle šedá vč. polic_x000D_
12x dvířka MDF v RAL_x000D_
1x podpěrná trnož korpusů (skrytá)_x000D_
3x šatní tyč kulatá chrom_x000D_
6x zásuvka DTDL světle šedá, úchytka tvořena sníženým čelem_x000D_
12x úchytka _x000D_
Rektifikační kování _x000D_
Miskové závěsy dveří</t>
  </si>
  <si>
    <t>V.04 L,P</t>
  </si>
  <si>
    <t>individuální ložnice klientů -- hl. šatní skříň</t>
  </si>
  <si>
    <t>Poznámka k položce:_x000D_
Rozměr 1500*2200*600 mm_x000D_
Sestava obsahuje:_x000D_
4x krorpus vč. polic DTD šedé lamino_x000D_
6x dvířka DTD šedé lamino_x000D_
2x čela zásuvek DTD šedé lamino_x000D_
2x zásuvka DTD šedé lamino_x000D_
4x vnitřní zásuvka DTD šedé lamino, úchytka je tvořena sníženým čelem_x000D_
1x šatní tyč kulatá chrom_x000D_
8x úchytka _x000D_
1x zámek dvířek_x000D_
Miskové závěsy dveří</t>
  </si>
  <si>
    <t>V.05 L,P</t>
  </si>
  <si>
    <t>individuální ložnice klientů --čelo bok postele</t>
  </si>
  <si>
    <t>Poznámka k položce:_x000D_
Rozměr 2100*1000*1300 mm_x000D_
Sestava obsahuje:_x000D_
1x panel bok DTD šedé lamino_x000D_
1x panel čelo DTD šedé lamino_x000D_
1x police DTD šedé lamino</t>
  </si>
  <si>
    <t>V.06 A,B,C</t>
  </si>
  <si>
    <t>vstupní prostory -- botník v objektech A,B,C</t>
  </si>
  <si>
    <t>Poznámka k položce:_x000D_
Rozměr 2400*2200*600 mm_x000D_
Sestava obsahuje:_x000D_
3x korpus vč. polic MDF RAL_x000D_
1x horní deska DTD dýha dub lak_x000D_
1x sokl okopový plech_x000D_
9x věšák na zeď</t>
  </si>
  <si>
    <t>V.06 D</t>
  </si>
  <si>
    <t>vstupní prostory -- botník v objektech D</t>
  </si>
  <si>
    <t>Poznámka k položce:_x000D_
Rozměr 1850*2600*600 mm_x000D_
Sestava obsahuje:_x000D_
3x korpus vč. polic DTD šedá_x000D_
2x korpus vč. polic MDF RAL_x000D_
6x dvířka MDF RAL_x000D_
2x obkladový panel MDF RAL_x000D_
1x horní deska DTD dýha dub lak_x000D_
1x sokl okopový plech_x000D_
1x šatní tyč kulatá chrom_x000D_
6x úchytka_x000D_
9x věšák na zeď_x000D_
Rektifikační kování_x000D_
Miskové závěsy dveří</t>
  </si>
  <si>
    <t>V.07 A</t>
  </si>
  <si>
    <t>kuchyně -- kuchyňská linka A</t>
  </si>
  <si>
    <t>Poznámka k položce:_x000D_
Rozměr 2100+2000+1200*2200*600 mm_x000D_
Sestava obsahuje:_x000D_
15x krorpus vč. polic DTDL šedá _x000D_
3x obkladový panel horních skříněk MDF RAL_x000D_
6x obkladový panel dveří a spodních skříněk MDF RAL_x000D_
1x obkladový panel vysoké skříně DTD dýha dub lak_x000D_
7x horní dvířka  MDF RAL_x000D_
19x dvířka a čela zásuvek DTD dýha dub lak_x000D_
1x soklová lišta plast imitace nerez broušená_x000D_
19x úchytka _x000D_
2x zásuvka vnitřní  výška bočnice 106 mm_x000D_
4x zásuvka výška bočnice 99 mm_x000D_
2x zásuvka výška bočnice 192 mm_x000D_
1x zásuvka výška bočnice 224 mm_x000D_
2x zásuvka výška bočnice 130 mm_x000D_
1x příborník_x000D_
1x výsuvná spíž_x000D_
1x výklopný rohový systém_x000D_
1x výsuvná pracovní plocha um. kámen_x000D_
1x pracovní deska kuchyňské linky kompaktní deska šedá_x000D_
Rektifikační kování _x000D_
Miskové závěsy dveří_x000D_
1x odpadkový dvojkoš (19+10L) závěsný na dveře_x000D_
1x nerezový dřez vč. sifonu_x000D_
1x páková baterie chrom_x000D_
Bez elektrospotřebičů</t>
  </si>
  <si>
    <t>V.07 B,C</t>
  </si>
  <si>
    <t>kuchyně -- kuchyňská linka B,C</t>
  </si>
  <si>
    <t>Poznámka k položce:_x000D_
Rozměr 3000+2100*2200*600 mm_x000D_
Sestava obsahuje:_x000D_
15x krorpus vč. polic DTDL šedá _x000D_
4x obkladový panel horních skříněk MDF RAL_x000D_
4x obkladový panel dveří a spodních skříněk MDF RAL_x000D_
7x horní dvířka  MDF RAL_x000D_
19x dvířka a čela zásuvek DTD dýha dub lak_x000D_
1x soklová lišta plast imitace nerez broušená_x000D_
19x úchytka _x000D_
2x zásuvka vnitřní  výška bočnice 106 mm_x000D_
4x zásuvka výška bočnice 99 mm_x000D_
2x zásuvka výška bočnice 192 mm_x000D_
1x zásuvka výška bočnice 224 mm_x000D_
2x zásuvka výška bočnice 130 mm_x000D_
1x příborník_x000D_
1x výsuvná spíž_x000D_
1x výklopný rohový systém_x000D_
1x výsuvná pracovní plocha um. kámen_x000D_
1x pracovní deska kuchyňské linky kompaktní deska šedá_x000D_
Rektifikační kování _x000D_
Miskové závěsy dveří_x000D_
1x odpadkový dvojkoš (19+10L) závěsný na dveře_x000D_
1x nerezový dřez vč. sifonu_x000D_
1x páková baterie chrom_x000D_
Bez elektrospotřebičů</t>
  </si>
  <si>
    <t>V.07 D</t>
  </si>
  <si>
    <t>kuchyně -- kuchyňská linka D</t>
  </si>
  <si>
    <t>Poznámka k položce:_x000D_
Rozměr 3630+3450*2200*600 mm_x000D_
Sestava obsahuje:_x000D_
17x krorpus vč. polic DTDL šedá _x000D_
1x krorpus vč. polic MDF RAL _x000D_
4x obkladový panel horních skříněk MDF RAL_x000D_
9x horní dvířka  MDF RAL_x000D_
20x dvířka a čela zásuvek DTD dýha dub lak_x000D_
1x soklová lišta plast imitace nerez broušená_x000D_
20x úchytka _x000D_
2x zásuvka vnitřní  výška bočnice 106 mm_x000D_
4x zásuvka výška bočnice 99 mm_x000D_
2x zásuvka výška bočnice 192 mm_x000D_
1x zásuvka výška bočnice 224 mm_x000D_
2x zásuvka výška bočnice 130 mm_x000D_
1x příborník_x000D_
1x výsuvná spíž_x000D_
1x výklopný rohový systém_x000D_
1x výsuvná pracovní plocha um. kámen_x000D_
1x pracovní deska kuchyňské linky kompaktní deska_x000D_
Rektifikační kování _x000D_
Miskové závěsy dveří_x000D_
1x odpadkový dvojkoš (19+10L) závěsný na dveře_x000D_
1x nerezový dřez vč. sifonu_x000D_
1x páková baterie chrom_x000D_
Bez elektrospotřebičů</t>
  </si>
  <si>
    <t>V.08 A,B,C,D</t>
  </si>
  <si>
    <t>obývací pokoj -- televizní skříňka</t>
  </si>
  <si>
    <t>Poznámka k položce:_x000D_
Rozměr 2400*700*400 mm_x000D_
Sestava obsahuje:_x000D_
3x korpus vč. polic DTD šedá_x000D_
6x dvířka DTD dýha dub lak_x000D_
1x horní panel DTD dýha dub lak_x000D_
2x boční panel DTD dýha dub lak_x000D_
8x nožka masiv dub_x000D_
6x úchytka_x000D_
Miskové závěsy dveří</t>
  </si>
  <si>
    <t>V.09 B,C</t>
  </si>
  <si>
    <t>místnost asistenta -- minikuchyňka u asistenta</t>
  </si>
  <si>
    <t>Poznámka k položce:_x000D_
Rozměr 800*2200*600 mm_x000D_
Sestava obsahuje:_x000D_
3x krorpus vč. polic DTDL šedá _x000D_
1x obkladový panel DTDL šedá_x000D_
3x dvířka a čelo zásuvky DTD šedá_x000D_
1x dvířka zrcadlo_x000D_
3x úchytka _x000D_
1x zásuvka s příborníkem_x000D_
1x pracovní deska kuchyňské linky kompaktní deska šedá_x000D_
Rektifikační kování _x000D_
Miskové závěsy dveří_x000D_
1x úzký nerezový dřez vč. sifonu_x000D_
1x páková baterie chrom</t>
  </si>
  <si>
    <t>V.10 B,C</t>
  </si>
  <si>
    <t>místnost asistenta -- hluboká úložná šatní skříň</t>
  </si>
  <si>
    <t>Poznámka k položce:_x000D_
Rozměr 2480*2600*1000 mm_x000D_
Sestava obsahuje:_x000D_
2x korpus vč. polic DTD šedá_x000D_
4x dveře DTD šedá_x000D_
2x posuvné kování pro dveře_x000D_
4x miska posuvných dveří satin nikl</t>
  </si>
  <si>
    <t>V.11 B,C</t>
  </si>
  <si>
    <t>chodba objektů B,C -- úložná skříň</t>
  </si>
  <si>
    <t>Poznámka k položce:_x000D_
Rozměr 1000*2250*650 mm_x000D_
Sestava obsahuje:_x000D_
2x krorpus DTDL světle šedá vč. polic_x000D_
4x dvířka a čela zásuvek MDF v RAL_x000D_
1x podpěrná trnož korpusů (skrytá) vč. kovových nožek_x000D_
4x úchytka _x000D_
Rektifikační kování _x000D_
Miskové závěsy dveří</t>
  </si>
  <si>
    <t>V.12 D</t>
  </si>
  <si>
    <t>obývací pokoj v objektu D -- knihovna</t>
  </si>
  <si>
    <t>Poznámka k položce:_x000D_
Rozměr 3870*900*350 mm_x000D_
Sestava obsahuje:_x000D_
14x krorpus vč. polic DTDL šedá _x000D_
7x krorpus vč. polic DTDL šedá_x000D_
14x dvířka DTD dýha lak_x000D_
14x úchytka _x000D_
Rektifikační kování _x000D_
Miskové závěsy dveří</t>
  </si>
  <si>
    <t>V.13 D</t>
  </si>
  <si>
    <t>chodba objektu D -- úklidová skříň</t>
  </si>
  <si>
    <t>Poznámka k položce:_x000D_
Rozměr 1550*2240*600 mm_x000D_
Sestava obsahuje:_x000D_
4x krorpus DTDL světle šedá vč. polic_x000D_
8x dvířka a čela zásuvek MDF v RAL_x000D_
1x podpěrná trnož korpusů (skrytá) _x000D_
1x výsuvný úložný systém šatní skříně_x000D_
1x výklopný panel s koši na prádlo (drátěný program)_x000D_
1x výklop dveří (polohovatelná kovová klopna s uchycením na korpus a dveře)_x000D_
8x úchytka _x000D_
Rektifikační kování _x000D_
Miskové závěsy dveří</t>
  </si>
  <si>
    <t>V.14 D</t>
  </si>
  <si>
    <t>chodba objektu D -- sekundární šatní skříně</t>
  </si>
  <si>
    <t>Poznámka k položce:_x000D_
Rozměr 750*2250*600 mm_x000D_
Sestava obsahuje:_x000D_
2x krorpus DTDL světle šedá vč. polic_x000D_
2x zásuvka DTDL světle šedá, úchytka tvořena sníženým čelem_x000D_
4x dvířka MDF v RAL_x000D_
1x podpěrná trnož korpusů (skrytá)_x000D_
1x šatní tyč kulatá chrom_x000D_
4x úchytka _x000D_
Rektifikační kování _x000D_
Miskové závěsy dveří</t>
  </si>
  <si>
    <t>V.15 D</t>
  </si>
  <si>
    <t>koupelna objektu D -- prací pult</t>
  </si>
  <si>
    <t>Poznámka k položce:_x000D_
Rozměr 1200*2000*700 mm_x000D_
Sestava obsahuje:_x000D_
2x police 1200*200*40 mm MDF RAL_x000D_
1x police 1200*700*40 mm DTD dýha dub lak_x000D_
1x bok 900*700*40 mm MDF RAL_x000D_
Neviditelné držáky polic + lišta</t>
  </si>
  <si>
    <t>V.16 D</t>
  </si>
  <si>
    <t>chodba objektu D -- úložná skříň</t>
  </si>
  <si>
    <t>Poznámka k položce:_x000D_
Rozměr 800*2250*600 mm_x000D_
Sestava obsahuje:_x000D_
2x krorpus DTDL světle šedá vč. polic_x000D_
4x dvířka MDF v RAL_x000D_
1x podpěrná trnož korpusů (skrytá)_x000D_
4x úchytka _x000D_
Rektifikační kování _x000D_
Miskové závěsy dveří</t>
  </si>
  <si>
    <t>V.17 A,B,C,D</t>
  </si>
  <si>
    <t>koupelny -- umyvadlová skříň s policí</t>
  </si>
  <si>
    <t>Poznámka k položce:_x000D_
Rozměr 540*620*520 mm_x000D_
Sestava obsahuje:_x000D_
1x krorpus vč. polic MDF RAL_x000D_
2x dvířka MDF RAL_x000D_
1x police 560*120*40 mm DTD dýha dub lak_x000D_
2x úchytka _x000D_
Neviditelné držáky polic + lišta_x000D_
Rektifikační kování _x000D_
Miskové závěsy dveří_x000D_
Bez umyvadla, baterie a zrcadla</t>
  </si>
  <si>
    <t>V.18 B,C</t>
  </si>
  <si>
    <t>asistent v objektu B,C -- uzamykatelný regál</t>
  </si>
  <si>
    <t>Poznámka k položce:_x000D_
Rozměr 1500*2100*350 mm_x000D_
Sestava obsahuje:_x000D_
2x krorpus vč. polic DTDL šedá _x000D_
1x horní panel DTDL šedá_x000D_
3x dvířka DTDL šedá_x000D_
3x úchytka _x000D_
3x nábytkový zámek dveří_x000D_
Rektifikační kování _x000D_
Miskové závěsy dveří</t>
  </si>
  <si>
    <t>D2</t>
  </si>
  <si>
    <t>Realizace</t>
  </si>
  <si>
    <t>Pol2</t>
  </si>
  <si>
    <t>Realizace, doprava</t>
  </si>
  <si>
    <t>sada</t>
  </si>
  <si>
    <t>Poznámka k položce:_x000D_
doprava materiálu na místo montáže_x000D_
doprava osob na místo montáže_x000D_
nakládka a vykládka materiálu_x000D_
odnos a roznos materiálu na místo montáže_x000D_
režie spojené s montáží</t>
  </si>
  <si>
    <t>D.1.5.04 - Vestavné spotřebiče</t>
  </si>
  <si>
    <t>04 - Vestavné spotřebiče</t>
  </si>
  <si>
    <t>04</t>
  </si>
  <si>
    <t>E.01</t>
  </si>
  <si>
    <t>Varná deska - vestavná, výška 50 mm, šířka 590 mm, hloubka 530 mm, ostatní specifikace dle samostatné části D.1.5.2.3 Tabulka vestavných spotřebičů</t>
  </si>
  <si>
    <t>Poznámka k položce:_x000D_
vybrat spotřebič s jednoduchým ovládáním pro klienty</t>
  </si>
  <si>
    <t>E.02</t>
  </si>
  <si>
    <t>Pečící trouba - vestavná, výška 590 mm, šířka 590 mm, hloubka 550 mm, objem 71 l, ostatní specifikace dle samostatné části D.1.5.2.3 Tabulka vestavných spotřebičů</t>
  </si>
  <si>
    <t>Poznámka k položce:_x000D_
vybrat spotřebič s jednoduchým ovládáním pro klienty  stejná série s mikrovlnnou troubou</t>
  </si>
  <si>
    <t>E.03</t>
  </si>
  <si>
    <t>Lednice s marazákem - vestavná, výška 1770 mm, šířka 540 mm, hloubka 550 mm, objem ledničky 180 l, ostatní specifikace dle samostatné části D.1.5.2.3 Tabulka vestavných spotřebičů</t>
  </si>
  <si>
    <t>Poznámka k položce:_x000D_
! Panty (otevírání) dle výkresů kuchyní ! (kuchyně v objektu A a D vpravo, kuchyně v objektu B a C vlevo)  vybrat spotřebič s jednoduchým ovládáním pro klienty</t>
  </si>
  <si>
    <t>E.04</t>
  </si>
  <si>
    <t>Mikrovlnná trouba - vestavná, výška 380 mm, šířka 595 mm, hloubka 335 mm, vnitřní objem 20 l, ostatní specifikace dle samostatné části D.1.5.2.3 Tabulka vestavných spotřebičů</t>
  </si>
  <si>
    <t>Poznámka k položce:_x000D_
vybrat spotřebič s jednoduchým ovládáním pro klienty  stejná série s vestavnou troubou</t>
  </si>
  <si>
    <t>E.05</t>
  </si>
  <si>
    <t>Digestoř recirkulační - vestavná, šířka 595 mm, hloubka 290 mm, hloubka po vysunutí 455 mm, ostatní specifikace dle samostatné části D.1.5.2.3 Tabulka vestavných spotřebičů</t>
  </si>
  <si>
    <t>Poznámka k položce:_x000D_
vybrat spotřebič s jednoduchým ovládáním pro klienty  nutné recirkulační řešení - není napojení na odtah</t>
  </si>
  <si>
    <t>E.06</t>
  </si>
  <si>
    <t>Myčka nádobí - vestavná, výška 815 mm, šířka 600 mm, hloubka 550 mm, ostatní specifikace dle samostatné části D.1.5.2.3 Tabulka vestavných spotřebičů</t>
  </si>
  <si>
    <t>D.1.5.07 - Doplňky pevně spojené se stavbou</t>
  </si>
  <si>
    <t>07 - Doplňky pevně spojené se stavbou</t>
  </si>
  <si>
    <t>07</t>
  </si>
  <si>
    <t>G.01</t>
  </si>
  <si>
    <t>Držák toaletního papíru, šířka 140 mm, výška 10 mm, hloubka 50 mm, broušený nerez (nesmí být chromové), ostatní specifikace dle samostatné části D.1.5.7.6 Tabulka prvků - Doplňky pevně spojené se stavbou</t>
  </si>
  <si>
    <t>G.02</t>
  </si>
  <si>
    <t>Toaletní wc kartáč - tubusový, 96 x 373 x 100 mm, broušený nerez (nesmí být chromové), ostatní specifikace dle samostatné části D.1.5.7.6 Tabulka prvků - Doplňky pevně spojené se stavbou</t>
  </si>
  <si>
    <t>G.03</t>
  </si>
  <si>
    <t>Háčky na ručníky  jednoduchý, průměr 54 mm, délka 52 mm, broušený nerez (nesmí být chromové), ostatní specifikace dle samostatné části D.1.5.7.6 Tabulka prvků - Doplňky pevně spojené se stavbou</t>
  </si>
  <si>
    <t>G.04</t>
  </si>
  <si>
    <t>Háčky na ručníky  dvojitý, průměr 54 mm, délka 52 mm, broušený nerez (nesmí být chromové), ostatní specifikace dle samostatné části D.1.5.7.6 Tabulka prvků - Doplňky pevně spojené se stavbou</t>
  </si>
  <si>
    <t>G.05a</t>
  </si>
  <si>
    <t>Sprchová tyč , Rozměr: 900 x 900 mm, Průměr: O 25 mm, broušený nerez (nesmí být chromové), ostatní specifikace dle samostatné části D.1.5.7.6 Tabulka prvků - Doplňky pevně spojené se stavbou</t>
  </si>
  <si>
    <t>G.05b</t>
  </si>
  <si>
    <t>Sprchový závěs, cca 1800 x 2000 mm, voděodpudivá polyesterová tkanina s látkovým vzhledem - světle šedá nebo béžová barva, ostatní specifikace dle samostatné části D.1.5.7.6 Tabulka prvků - Doplňky pevně spojené se stavbou</t>
  </si>
  <si>
    <t>G.06</t>
  </si>
  <si>
    <t>Sprchová police, cca 250 x 250 mm, matné sklo, broušený nerez (nesmí být chrom), ostatní specifikace dle samostatné části D.1.5.7.6 Tabulka prvků - Doplňky pevně spojené se stavbou</t>
  </si>
  <si>
    <t>G.07</t>
  </si>
  <si>
    <t>Zrcadlo, Rozměry: 500 mm x 600 mm, výška zrcadla s rukojetí: 850 mm, broušený nerez (nesmí být chromové), ostatní specifikace dle samostatné části D.1.5.7.6 Tabulka prvků - Doplňky pevně spojené se stavbou</t>
  </si>
  <si>
    <t>G.08</t>
  </si>
  <si>
    <t>Koš do koupelny, obsah: 3-5 litrů, broušený nerez (nesmí být chromové), ostatní specifikace dle samostatné části D.1.5.7.6 Tabulka prvků - Doplňky pevně spojené se stavbou</t>
  </si>
  <si>
    <t>G.09.A</t>
  </si>
  <si>
    <t>Garnýž - typ A, šířka otvoru 1800 mm, průměr tyče 19 mm, broušený nerez (nesmí být chromové), ostatní specifikace dle samostatné části D.1.5.7.6 Tabulka prvků - Doplňky pevně spojené se stavbou</t>
  </si>
  <si>
    <t>Poznámka k položce:_x000D_
Nutné upravit délku podle skutečné šířky otvoru - požadovaný přesah od ostění k držáku (hlavici) je 150 mm na každou stranu.</t>
  </si>
  <si>
    <t>G.09.B</t>
  </si>
  <si>
    <t>Garnýž - typ B, šířka otvoru 3400 mm, průměr tyče 19 mm, broušený nerez (nesmí být chromové), ostatní specifikace dle samostatné části D.1.5.7.6 Tabulka prvků - Doplňky pevně spojené se stavbou</t>
  </si>
  <si>
    <t>G.09.C</t>
  </si>
  <si>
    <t>Garnýž - typ C, šířka otvoru 1000 mm, průměr tyče 19 mm, broušený nerez (nesmí být chromové), ostatní specifikace dle samostatné části D.1.5.7.6 Tabulka prvků - Doplňky pevně spojené se stavbou</t>
  </si>
  <si>
    <t>G.10.A</t>
  </si>
  <si>
    <t>Závěs - typ A, šířka závěsu 3000 mm , výška závěsu 1850 mm, krémový přírodní odstín látky - režný - polopropustný, ostatní specifikace dle samostatné části D.1.5.7.6 Tabulka prvků - Doplňky pevně spojené se stavbou</t>
  </si>
  <si>
    <t>Poznámka k položce:_x000D_
Požadovaná celková šířka závěsu je mezi 1,5-2 násobkem skutečné šířky otvoru Požadovaná výška závěsu je s přesahem 10 cm od parapetu a 10 cm od nadpraží (tzn. + 20 cm oproti skutečné výšce otvoru)  nutné vyvzorkovat s architektem</t>
  </si>
  <si>
    <t>G.10.B</t>
  </si>
  <si>
    <t>Závěs - typ B, šířka závěsu 3000 mm , výška závěsu 1850 mm, krémový přírodní odstín látky - režný - polopropustný, ostatní specifikace dle samostatné části D.1.5.7.6 Tabulka prvků - Doplňky pevně spojené se stavbou</t>
  </si>
  <si>
    <t>G.10.C</t>
  </si>
  <si>
    <t>Závěs - typ C, šířka závěsu 1750 mm , výška závěsu 1850 mm, krémový přírodní odstín látky - režný - polopropustný, ostatní specifikace dle samostatné části D.1.5.7.6 Tabulka prvků - Doplňky pevně spojené se stavbou</t>
  </si>
  <si>
    <t>D.2. - SO 02 - Areál</t>
  </si>
  <si>
    <t>D.2.1. - Dopravní řešení</t>
  </si>
  <si>
    <t xml:space="preserve">    0 - Všeobecné konstrukce</t>
  </si>
  <si>
    <t xml:space="preserve">    2 - Základy</t>
  </si>
  <si>
    <t xml:space="preserve">    5 - Komunikace</t>
  </si>
  <si>
    <t xml:space="preserve">    8 - Potrubí</t>
  </si>
  <si>
    <t xml:space="preserve">    90 - Ostatní práce</t>
  </si>
  <si>
    <t>Všeobecné konstrukce</t>
  </si>
  <si>
    <t>015111.1.26</t>
  </si>
  <si>
    <t>POPLATKY ZA LIKVIDACI ODPADŮ NEKONTAMINOVANÝCH - 17 05 04  VYTĚŽENÉ ZEMINY A HORNINY -  I. TŘÍDA TĚŽITELNOSTI</t>
  </si>
  <si>
    <t>T</t>
  </si>
  <si>
    <t>Poznámka k položce:_x000D_
poplatek za skládku podkladu &lt;=&gt; Výpočet: =(22,8)*1,9</t>
  </si>
  <si>
    <t>015111.2.30</t>
  </si>
  <si>
    <t>Poznámka k položce:_x000D_
poplatek za skládku zeminy, odkop + drenáž &lt;=&gt; Výpočet: =(128)*1,9+4</t>
  </si>
  <si>
    <t>015130.23</t>
  </si>
  <si>
    <t>POPLATKY ZA LIKVIDACI ODPADŮ NEKONTAMINOVANÝCH - 17 03 02  VYBOURANÝ ASFALTOVÝ BETON BEZ DEHTU</t>
  </si>
  <si>
    <t>Poznámka k položce:_x000D_
včetně kontroly dehtu, test vodního výluhu na benzo(a)pyrenu &lt;=&gt; Výpočet: =(6,08)*2,4</t>
  </si>
  <si>
    <t>015140.15</t>
  </si>
  <si>
    <t>POPLATKY ZA LIKVIDACI ODPADŮ NEKONTAMINOVANÝCH - 17 01 01  BETON Z DEMOLIC OBJEKTŮ, ZÁKLADŮ TV</t>
  </si>
  <si>
    <t>Poznámka k položce:_x000D_
obruby + vpustě + dlažba &lt;=&gt; Výpočet: =24*86/1000+ 2*300/1000 + 6,48*2,4</t>
  </si>
  <si>
    <t>02510.6</t>
  </si>
  <si>
    <t>ZKOUŠENÍ MATERIÁLŮ ZKUŠEBNOU ZHOTOVITELE</t>
  </si>
  <si>
    <t>KS</t>
  </si>
  <si>
    <t>Poznámka k položce:_x000D_
kontroly míry zhutnění modulem přetvárnosti na hotové vrstvě nestmelitelných materiálů se provádí zatěžovací zkouška  Modul přetvárnosti zemní pláně se kontroluje zatěžovacími zkouškami &lt;=&gt; Výpočet: 1</t>
  </si>
  <si>
    <t>02911.1.1</t>
  </si>
  <si>
    <t>OSTATNÍ POŽADAVKY - GEODETICKÉ ZAMĚŘENÍ</t>
  </si>
  <si>
    <t>Poznámka k položce:_x000D_
vytyčení stavby, prostor staveniště včetně označení &lt;=&gt; Výpočet: 1</t>
  </si>
  <si>
    <t>02911.2.3</t>
  </si>
  <si>
    <t>Poznámka k položce:_x000D_
vytyčení inženýrských sítí, včetně označení, kontrola vytýčení inženýrských sítí ve staveništi &lt;=&gt; Výpočet: 1</t>
  </si>
  <si>
    <t>02943.2</t>
  </si>
  <si>
    <t>OSTATNÍ POŽADAVKY - VYPRACOVÁNÍ RDS</t>
  </si>
  <si>
    <t>Poznámka k položce:_x000D_
zahrnuje do upřesňující průzkumy, výrobní výkresy BOZP stavby &lt;=&gt; Výpočet: 1</t>
  </si>
  <si>
    <t>02944.4</t>
  </si>
  <si>
    <t>OSTAT POŽADAVKY - DOKUMENTACE SKUTEČ PROVEDENÍ V DIGIT FORMĚ</t>
  </si>
  <si>
    <t>Poznámka k položce:_x000D_
kompletní DSPS včetně geometrického plánu, zanesení do KN, &lt;=&gt; Výpočet: 1</t>
  </si>
  <si>
    <t>03130.5</t>
  </si>
  <si>
    <t>ZAŘÍZENÍ STAVENIŠTĚ - SKLADY A DÍLNY</t>
  </si>
  <si>
    <t>Poznámka k položce:_x000D_
veškeré práce a náklady ke zřízení, provozu a likvidace staveniště včetně zajištění, označení a splnění podmínek správců a orgánů dotčené oblasti včetně zajištění dočasné skládky materiálů ke zpětnému využití &lt;=&gt; Výpočet: 1</t>
  </si>
  <si>
    <t>11332A.1.24</t>
  </si>
  <si>
    <t>ODSTRANĚNÍ PODKLADŮ ZPEVNĚNÝCH PLOCH Z KAMENIVA NESTMELENÉHO - BEZ DOPRAVY</t>
  </si>
  <si>
    <t>M3</t>
  </si>
  <si>
    <t>Poznámka k položce:_x000D_
Odstranění podkladních vrstev pod (asf+dlažba) &lt;=&gt; Výpočet: =22*0,3+108*0,15</t>
  </si>
  <si>
    <t>11332B.1.1.25</t>
  </si>
  <si>
    <t>ODSTRANĚNÍ PODKLADŮ ZPEVNĚNÝCH PLOCH Z KAMENIVA NESTMELENÉHO - DOPRAVA</t>
  </si>
  <si>
    <t>TKM</t>
  </si>
  <si>
    <t>Poznámka k položce:_x000D_
30 km &lt;=&gt; Výpočet: =(22,8)*1,9*30</t>
  </si>
  <si>
    <t>11348A.12</t>
  </si>
  <si>
    <t>ODSTRANĚNÍ KRYTU ZPEVNĚNÝCH PLOCH Z DLAŽDIC VČETNĚ PODKLADU - BEZ DOPRAVY</t>
  </si>
  <si>
    <t>Poznámka k položce:_x000D_
stávající dlážděné plochy &lt;=&gt; Výpočet: =108*0,06</t>
  </si>
  <si>
    <t>11348B.13</t>
  </si>
  <si>
    <t>ODSTRANĚNÍ KRYTU ZPEVNĚNÝCH PLOCH Z DLAŽDIC VČETNĚ PODKLADU - DOPRAVA</t>
  </si>
  <si>
    <t>Poznámka k položce:_x000D_
30 km, dlažděné plochy +stáv. UV &lt;=&gt; Výpočet: =(6,48*2,4 + 2*300/1000)*30</t>
  </si>
  <si>
    <t>11352A.8</t>
  </si>
  <si>
    <t>ODSTRANĚNÍ CHODNÍKOVÝCH A SILNIČNÍCH OBRUBNÍKŮ BETONOVÝCH - BEZ DOPRAVY</t>
  </si>
  <si>
    <t>Poznámka k položce:_x000D_
Odstranění stávajících obrub obnova stáv. obruby v případě porušení obnovy krytu ČERPÁNÍ PO DOHODĚ S INVESTOREM A SKUTEČNÉ VÝMĚRY &lt;=&gt; Výpočet: 24</t>
  </si>
  <si>
    <t>11352B.9</t>
  </si>
  <si>
    <t>ODSTRANĚNÍ CHODNÍKOVÝCH A SILNIČNÍCH OBRUBNÍKŮ BETONOVÝCH - DOPRAVA</t>
  </si>
  <si>
    <t>Poznámka k položce:_x000D_
30 km obruby obnova stáv. obruby v případě porušení obnovy krytu ČERPÁNÍ PO DOHODĚ S INVESTOREM A SKUTEČNÉ VÝMĚRY &lt;=&gt; Výpočet: =(24*86/1000)*30</t>
  </si>
  <si>
    <t>11353A.10</t>
  </si>
  <si>
    <t>ODSTRANĚNÍ CHODNÍKOVÝCH KAMENNÝCH OBRUBNÍKŮ - BEZ DOPRAVY</t>
  </si>
  <si>
    <t>Poznámka k položce:_x000D_
Odstranění stávajících obrub &lt;=&gt; Výpočet: 44</t>
  </si>
  <si>
    <t>11353B.11</t>
  </si>
  <si>
    <t>ODSTRANĚNÍ CHODNÍKOVÝCH KAMENNÝCH OBRUBNÍKŮ - DOPRAVA</t>
  </si>
  <si>
    <t>Poznámka k položce:_x000D_
5 km obruby, odvoz na skládku investora pro další využití &lt;=&gt; Výpočet: =(44*187/1000)*5</t>
  </si>
  <si>
    <t>11372A.21</t>
  </si>
  <si>
    <t>FRÉZOVÁNÍ ZPEVNĚNÝCH PLOCH ASFALTOVÝCH - BEZ DOPRAVY</t>
  </si>
  <si>
    <t>Poznámka k položce:_x000D_
stávající asfaltové plochy, tl. 100 kontrolní lab. zkouška na PAU &lt;=&gt; Výpočet: =22*0,1+97*0,04</t>
  </si>
  <si>
    <t>11372B.22</t>
  </si>
  <si>
    <t>FRÉZOVÁNÍ ZPEVNĚNÝCH PLOCH ASFALTOVÝCH - DOPRAVA</t>
  </si>
  <si>
    <t>Poznámka k položce:_x000D_
30 km, &lt;=&gt; Výpočet: =(6,08)*2,4*30</t>
  </si>
  <si>
    <t>12373.28</t>
  </si>
  <si>
    <t>ODKOP PRO SPOD STAVBU SILNIC A ŽELEZNIC TŘ. I</t>
  </si>
  <si>
    <t>Poznámka k položce:_x000D_
odkop spodní stavba dig.výpočet &lt;=&gt; Výpočet: =16*8</t>
  </si>
  <si>
    <t>12373B.1.1.29</t>
  </si>
  <si>
    <t>ODKOP PRO SPOD STAVBU SILNIC A ŽELEZNIC TŘ. I - DOPRAVA</t>
  </si>
  <si>
    <t>M3KM</t>
  </si>
  <si>
    <t>Poznámka k položce:_x000D_
odvoz 30km &lt;=&gt; Výpočet: =(128)*30</t>
  </si>
  <si>
    <t>12573A.78</t>
  </si>
  <si>
    <t>VYKOPÁVKY ZE ZEMNÍKŮ A SKLÁDEK TŘ. I - BEZ DOPRAVY</t>
  </si>
  <si>
    <t>Poznámka k položce:_x000D_
&lt;=&gt; Výpočet: =20*0,15</t>
  </si>
  <si>
    <t>12573B.79</t>
  </si>
  <si>
    <t>VYKOPÁVKY ZE ZEMNÍKŮ A SKLÁDEK TŘ. I - DOPRAVA</t>
  </si>
  <si>
    <t>Poznámka k položce:_x000D_
30km &lt;=&gt; Výpočet: =3*30</t>
  </si>
  <si>
    <t>13273A.34</t>
  </si>
  <si>
    <t>HLOUBENÍ RÝH ŠÍŘ DO 2M PAŽ I NEPAŽ TŘ. I - BEZ DOPRAVY</t>
  </si>
  <si>
    <t>Poznámka k položce:_x000D_
drenáž 0,4x0,4 &lt;=&gt; Výpočet: =25*0,4*0,4</t>
  </si>
  <si>
    <t>13273B.35</t>
  </si>
  <si>
    <t>HLOUBENÍ RÝH ŠÍŘ DO 2M PAŽ I NEPAŽ TŘ. I - DOPRAVA</t>
  </si>
  <si>
    <t>Poznámka k položce:_x000D_
30 km &lt;=&gt; Výpočet: =4*30</t>
  </si>
  <si>
    <t>17180.27</t>
  </si>
  <si>
    <t>ULOŽENÍ SYPANINY DO NÁSYPŮ Z NAKUPOVANÝCH MATERIÁLŮ</t>
  </si>
  <si>
    <t>Poznámka k položce:_x000D_
zemní násyp dig.výpočet &lt;=&gt; Výpočet: =2,95*8</t>
  </si>
  <si>
    <t>17481.36</t>
  </si>
  <si>
    <t>ZÁSYP JAM A RÝH Z NAKUPOVANÝCH MATERIÁLŮ</t>
  </si>
  <si>
    <t>Poznámka k položce:_x000D_
drenáž &lt;=&gt; Výpočet: =4-(3,14*(0,16*0,16)/4*25)</t>
  </si>
  <si>
    <t>18110.1.70</t>
  </si>
  <si>
    <t>ÚPRAVA PLÁNĚ SE ZHUTNĚNÍM V HORNINĚ TŘ. I</t>
  </si>
  <si>
    <t>M2</t>
  </si>
  <si>
    <t>Poznámka k položce:_x000D_
sklon 3% &lt;=&gt; Výpočet: 339</t>
  </si>
  <si>
    <t>18232.80</t>
  </si>
  <si>
    <t>ROZPROSTŘENÍ ORNICE V ROVINĚ V TL DO 0,15M</t>
  </si>
  <si>
    <t>Poznámka k položce:_x000D_
&lt;=&gt; Výpočet: 20</t>
  </si>
  <si>
    <t>18241.81</t>
  </si>
  <si>
    <t>ZALOŽENÍ TRÁVNÍKU RUČNÍM VÝSEVEM</t>
  </si>
  <si>
    <t>Poznámka k položce:_x000D_
3x zálévání &lt;=&gt; Výpočet: 20</t>
  </si>
  <si>
    <t>Základy</t>
  </si>
  <si>
    <t>21197.1.32</t>
  </si>
  <si>
    <t>OPLÁŠTĚNÍ ODVODŇOVACÍCH ŽEBER Z GEOTEXTILIE</t>
  </si>
  <si>
    <t>Poznámka k položce:_x000D_
drenáž &lt;=&gt; Výpočet: =25*4*0,4</t>
  </si>
  <si>
    <t>212645.31</t>
  </si>
  <si>
    <t>TRATIVODY KOMPL Z TRUB Z PLAST HM DN DO 200MM, RÝHA TŘ I</t>
  </si>
  <si>
    <t>Poznámka k položce:_x000D_
Obsyp z kameniva fr. 8/32 HDK Drenážní trubka DN 160, perforována 2/3 Separační geotextilie 150 g/m2, odolnost proti propíchnutí 2 kN Vyrovnání dna místní zeminou 0,4x 0,4m &lt;=&gt; Výpočet: 25</t>
  </si>
  <si>
    <t>21461B.1.33</t>
  </si>
  <si>
    <t>SEPARAČNÍ GEOTEXTILIE DO 200G/M2</t>
  </si>
  <si>
    <t>Poznámka k položce:_x000D_
drenáž &lt;=&gt; Výpočet: 40</t>
  </si>
  <si>
    <t>215663.5.1.71</t>
  </si>
  <si>
    <t>ÚPRAVA PODLOŽÍ HYDRAULICKÝMI POJIVY DO 2% HL DO 0,5M</t>
  </si>
  <si>
    <t>Poznámka k položce:_x000D_
V případě nevhodného podloží je nutné provést stabilizaci podloží vápněním a to v rozmezí 2 – 4 % v tl. 0,5 m a nebo po konzultaci s geologem ČERPÁNÍ PO DOHODĚ S INVESTOREM &lt;=&gt; Výpočet: =339</t>
  </si>
  <si>
    <t>215669.5.1.72</t>
  </si>
  <si>
    <t>ÚPRAVA PODLOŽÍ HYDRAULICKÝMI POJIVY HL DO 0,5M - PŘÍPLATEK ZA DALŠÍCH 0,5%</t>
  </si>
  <si>
    <t>Poznámka k položce:_x000D_
V případě nevhodného podloží je nutné provést stabilizaci podloží vápněním a to v rozmezí 2 – 4 % v tl. 0,5 m a nebo po konzultaci s geologem ČERPÁNÍ PO DOHODĚ S INVESTOREM &lt;=&gt; Výpočet: =4*339</t>
  </si>
  <si>
    <t>28997E.1.69</t>
  </si>
  <si>
    <t>OPLÁŠTĚNÍ (ZPEVNĚNÍ) Z GEOTEXTILIE DO 500G/M2</t>
  </si>
  <si>
    <t>Poznámka k položce:_x000D_
Tkaná geotextilie, sečná tuhost max. 2% &lt;=&gt; Výpočet: 339</t>
  </si>
  <si>
    <t>Komunikace</t>
  </si>
  <si>
    <t>56333.98.20</t>
  </si>
  <si>
    <t>VOZOVKOVÉ VRSTVY ZE ŠTĚRKODRTI TL. DO 150MM</t>
  </si>
  <si>
    <t>Poznámka k položce:_x000D_
ŠDB, -Štěrkodrť, ČSN 73 6126-1, 150 mm, pod obruby a 1a2řádek &lt;=&gt; Výpočet: =95,5*0,5</t>
  </si>
  <si>
    <t>56333.4.2.41</t>
  </si>
  <si>
    <t>Poznámka k položce:_x000D_
ŠDA, -Štěrkodrť, ČSN 73 6126-1, 150 mm, Skladba 4 - Konstrukce parkovacích stání – kamenná dlažba &lt;=&gt; Výpočet: 72,4</t>
  </si>
  <si>
    <t>56333.4.3.42</t>
  </si>
  <si>
    <t>Poznámka k položce:_x000D_
ŠDB, -Štěrkodrť, ČSN 73 6126-1, 150 mm, Skladba 4 - Konstrukce parkovacích stání – kamenná dlažba &lt;=&gt; Výpočet: 72,4</t>
  </si>
  <si>
    <t>56333.3.2.46</t>
  </si>
  <si>
    <t>Poznámka k položce:_x000D_
ŠDB, -Štěrkodrť, ČSN 73 6126-1, 150 mm, Konstrukce chodníku Skladba 3 – Konstrukce veřejného chodníku &lt;=&gt; Výpočet: 15,2</t>
  </si>
  <si>
    <t>56333.2.3.50</t>
  </si>
  <si>
    <t>Poznámka k položce:_x000D_
ŠDB, -Štěrkodrť, ČSN 73 6126-1, 150 mm, Skladba 2 – Konstrukce sjezdů &lt;=&gt; Výpočet: 20,2</t>
  </si>
  <si>
    <t>56333.5.2.53</t>
  </si>
  <si>
    <t>Poznámka k položce:_x000D_
ŠDA, -Štěrkodrť, ČSN 73 6126-1, 150 mm, Skladba 5 – Konstrukce chodníku v areálu – kamenná dlažba &lt;=&gt; Výpočet: 56</t>
  </si>
  <si>
    <t>56333.6.2.56</t>
  </si>
  <si>
    <t>Poznámka k položce:_x000D_
ŠDA, -Štěrkodrť, ČSN 73 6126-1, 150 mm, Skladba 6 – Konstrukce chodníku v areálu – cementobetonový povrch: &lt;=&gt; Výpočet: 137</t>
  </si>
  <si>
    <t>56333.1.6.66</t>
  </si>
  <si>
    <t>Poznámka k položce:_x000D_
ŠDA, -Štěrkodrť, ČSN 73 6126-1, 150 mm, Skladba 1 – Konstrukce vozovky komunikace podél upravované kamenné obruby &lt;=&gt; Výpočet: 22</t>
  </si>
  <si>
    <t>56333.1.7.67</t>
  </si>
  <si>
    <t>Poznámka k položce:_x000D_
ŠDA, -Štěrkodrť, ČSN 73 6126-1, 150 mm, Skladba 1 – Konstrukce vozovky komunikace podél upravované kamenné obruby &lt;=&gt; Výpočet: =22*1,2</t>
  </si>
  <si>
    <t>56333.5.2.1.86</t>
  </si>
  <si>
    <t>Poznámka k položce:_x000D_
ŠDA, -Štěrkodrť, ČSN 73 6126-1, 150 mm,  Skladba 5 – Konstrukce chodníku v areálu – kamenná dlažba se spárou 30 mm &lt;=&gt; Výpočet: 17,4</t>
  </si>
  <si>
    <t>56334.2.2.49</t>
  </si>
  <si>
    <t>VOZOVKOVÉ VRSTVY ZE ŠTĚRKODRTI TL. DO 200MM</t>
  </si>
  <si>
    <t>Poznámka k položce:_x000D_
Štěrkodrť fr. 0/63,ŠD A,180 mm,ČSN 73 6126-1 Skladba 2 – Konstrukce sjezdů &lt;=&gt; Výpočet: 20,2</t>
  </si>
  <si>
    <t>572123.1.5.65</t>
  </si>
  <si>
    <t>INFILTRAČNÍ POSTŘIK Z EMULZE DO 1,0KG/M2</t>
  </si>
  <si>
    <t>Poznámka k položce:_x000D_
PI-E, - Infiltrační postřik emulzní 1 kg/m2 ČSN, 73 6129 ochranná vápenná suspenze Skladba 1 – Konstrukce vozovky komunikace podél upravované kamenné obruby &lt;=&gt; Výpočet: 22</t>
  </si>
  <si>
    <t>572213.1.2.62</t>
  </si>
  <si>
    <t>SPOJOVACÍ POSTŘIK Z EMULZE DO 0,5KG/M2</t>
  </si>
  <si>
    <t>Poznámka k položce:_x000D_
PS-E, - Spojovací postřik emulzní 0,3 kg/m2, ČSN 73 6129, 2x vrstva Skladba 1 – Konstrukce vozovky komunikace podél upravované kamenné obruby &lt;=&gt; Výpočet: =2*22</t>
  </si>
  <si>
    <t>572213.99.1.59</t>
  </si>
  <si>
    <t>Poznámka k položce:_x000D_
PS-E, - Spojovací postřik emulzní 0,3 kg/m2, ČSN 73 6129, Obnova Konstrukce MK &lt;=&gt; Výpočet: 97</t>
  </si>
  <si>
    <t>574A33.1.1.61</t>
  </si>
  <si>
    <t>ASFALTOVÝ BETON PRO OBRUSNÉ VRSTVY ACO 11 TL. 40MM</t>
  </si>
  <si>
    <t>Poznámka k položce:_x000D_
ACO 11, - Asfaltový beton pro obrusné vrstvy ČSN EN 13108-1:2008, 40 mm Skladba 1 – Konstrukce vozovky komunikace podél upravované kamenné obruby &lt;=&gt; Výpočet: 22</t>
  </si>
  <si>
    <t>574A33.99.1.58</t>
  </si>
  <si>
    <t>Poznámka k položce:_x000D_
ACO 11 (50/70), 40 mm, ČSN EN 13108 Obnova Konstrukce MK &lt;=&gt; Výpočet: 97</t>
  </si>
  <si>
    <t>574C56.1.3.63</t>
  </si>
  <si>
    <t>ASFALTOVÝ BETON PRO LOŽNÍ VRSTVY ACL 16+, 16S TL. 60MM</t>
  </si>
  <si>
    <t>Poznámka k položce:_x000D_
ACL 16+, - Asfaltový beton pro ložné vrstvy ČSN EN 13108-1, 60 mm Skladba 1 – Konstrukce vozovky komunikace podél upravované kamenné obruby &lt;=&gt; Výpočet: 22</t>
  </si>
  <si>
    <t>574E07.1.4.64</t>
  </si>
  <si>
    <t>ASFALTOVÝ BETON PRO PODKLADNÍ VRSTVY ACP 22+, 22S</t>
  </si>
  <si>
    <t>Poznámka k položce:_x000D_
ACP 22+, -Asfaltový beton pro podkladní vrstvy ČSN EN 13108-1, 50 mm Skladba 1 – Konstrukce vozovky komunikace podél upravované kamenné obruby &lt;=&gt; Výpočet: =22*0,05</t>
  </si>
  <si>
    <t>581325.6.1.55</t>
  </si>
  <si>
    <t>CEMENTOBET KRYT JEDNOVRSTVÝ VYZTUŽENÝ TŘ IV TL DO 100MM</t>
  </si>
  <si>
    <t>Poznámka k položce:_x000D_
CB II, Cementobeton, ČSN 73 6123-1, 100 mm metličková úprava, protiskluzný povrch – povrch odolný proti mrazu a posypové soli Skladba 6 – Konstrukce chodníku v areálu – cementobetonový povrch: &lt;=&gt; Výpočet: 137</t>
  </si>
  <si>
    <t>58221.5.1.52</t>
  </si>
  <si>
    <t>DLÁŽDĚNÉ KRYTY Z DROBNÝCH KOSTEK DO LOŽE Z KAMENIVA</t>
  </si>
  <si>
    <t>Poznámka k položce:_x000D_
DL,Žulová dlažba (kostka 10/10), ČSN 73 6131, 100 mm barva kostky šedo-béžová, štípaná, kladení do vějíře, min. spára L, Ložní vrstva dlažby (f 4/8), 50 mm Skladba 5 – Konstrukce chodníku v areálu – kamenná dlažba &lt;=&gt; Výpočet: 56</t>
  </si>
  <si>
    <t>58221.4.1.40</t>
  </si>
  <si>
    <t>Poznámka k položce:_x000D_
DL,Žulová dlažba (kostka 10/10), ČSN 73 6131, 100 mm barva kostky šedo-béžová, štípaná, kladení do vějíře, min. spára L, Ložní vrstva dlažby (f 4/8), 50 mm Skladba 4 - Konstrukce parkovacích stání – kamenná dlažba &lt;=&gt; Výpočet: 72,4</t>
  </si>
  <si>
    <t>58221.5.1.1.85</t>
  </si>
  <si>
    <t>Poznámka k položce:_x000D_
DL,Žulová dlažba (kostka 10/10), ČSN 73 6131, 100 mm barva kostky šedo-béžová, štípaná, kladení do vějíře, se spárou 30 mm L, Ložní vrstva dlažby (f 4/8), 50 mm Skladba 5 – Konstrukce chodníku v areálu – kamenná dlažba se spárou 30 mm &lt;=&gt; Výpočet: 17,4</t>
  </si>
  <si>
    <t>582311.3.1.45</t>
  </si>
  <si>
    <t>DLÁŽDĚNÉ KRYTY Z MOZAIK KOSTEK JEDNOBAREVNÝCH DO LOŽE Z KAMENIVA</t>
  </si>
  <si>
    <t>Poznámka k položce:_x000D_
DL, Žulová dlažba, ČSN 73 6131, 60 mm barva přírodní L, Ložní vrstva dlažby, 40 mm Skladba 3 – Konstrukce veřejného chodníku &lt;=&gt; Výpočet: 15,2</t>
  </si>
  <si>
    <t>582312.4,4.43</t>
  </si>
  <si>
    <t>DLÁŽDĚNÉ KRYTY Z MOZAIK KOSTEK VÍCEBAREVNÝCH DO LOŽE Z KAMENIVA</t>
  </si>
  <si>
    <t>Poznámka k položce:_x000D_
DL,Žulová dlažba (kostka 10/10), ČSN 73 6131, 100 mm barva kostky bílá VDZ Skladba 4 - Konstrukce parkovacích stání – kamenná dlažba &lt;=&gt; Výpočet: =35,4*0,1</t>
  </si>
  <si>
    <t>58261B.2.1.48</t>
  </si>
  <si>
    <t>KRYTY Z BETON DLAŽDIC SE ZÁMKEM BAREV RELIÉF TL 80MM DO LOŽE Z KAM</t>
  </si>
  <si>
    <t>Poznámka k položce:_x000D_
DL-Zámková dlažba, ČSN 73 6131, 80 mm, červená L-Ložní vrstva dlažby (f 4/8), ČSN 736124-7, 40 mm, Skladba 2 – Konstrukce sjezdů &lt;=&gt; Výpočet: 20,2</t>
  </si>
  <si>
    <t>58261B.R1.37</t>
  </si>
  <si>
    <t>Poznámka k položce:_x000D_
reliéfní dlažba s půlkulatými výběžky, šířky 400 mm, barvy červené, &lt;=&gt; Výpočet: 8,7</t>
  </si>
  <si>
    <t>58261B.R2.38</t>
  </si>
  <si>
    <t>Poznámka k položce:_x000D_
umělá vodící linie  šířky 400 mm &lt;=&gt; Výpočet: 8,7</t>
  </si>
  <si>
    <t>58920.77</t>
  </si>
  <si>
    <t>VÝPLŇ SPAR MODIFIKOVANÝM ASFALTEM</t>
  </si>
  <si>
    <t>Poznámka k položce:_x000D_
úprava styčné spáry obrusné vrstvy, drážka vyčištěna a zalita trvale pružnou asfaltovou zálivkou z modfik. asfaltu a utěsněna, &lt;=&gt; Výpočet: 36</t>
  </si>
  <si>
    <t>Potrubí</t>
  </si>
  <si>
    <t>89921.83</t>
  </si>
  <si>
    <t>VÝŠKOVÁ ÚPRAVA POKLOPŮ</t>
  </si>
  <si>
    <t>KUS</t>
  </si>
  <si>
    <t>Poznámka k položce:_x000D_
&lt;=&gt; Výpočet: 1</t>
  </si>
  <si>
    <t>89921.R.84</t>
  </si>
  <si>
    <t>VÝŠKOVÁ ÚPRAVA VPUSTI</t>
  </si>
  <si>
    <t>Poznámka k položce:_x000D_
výšková úprava uliční vpustě &lt;=&gt; Výpočet: 1</t>
  </si>
  <si>
    <t>89923.82</t>
  </si>
  <si>
    <t>VÝŠKOVÁ ÚPRAVA KRYCÍCH HRNCŮ</t>
  </si>
  <si>
    <t>Ostatní práce</t>
  </si>
  <si>
    <t>914121.74</t>
  </si>
  <si>
    <t>DOPRAVNÍ ZNAČKY ZÁKLADNÍ VELIKOSTI OCELOVÉ FÓLIE TŘ 1 - DODÁVKA A MONTÁŽ</t>
  </si>
  <si>
    <t>914129.7</t>
  </si>
  <si>
    <t>DOPRAV ZNAČKY ZÁKLAD VEL OCEL FÓLIE TŘ 1 - NÁJEMNÉ</t>
  </si>
  <si>
    <t>KSDEN</t>
  </si>
  <si>
    <t>Poznámka k položce:_x000D_
označení pracovních míst, 30 ks, 90 dní Přechodné dopravní značení vč. návrhu a projednání s dotčenými orgány, dodávky dopravních značek a světelného signalizačního zařízení, provoz a údržba po dobu realizace &lt;=&gt; Výpočet: = 30 *90</t>
  </si>
  <si>
    <t>91551.73</t>
  </si>
  <si>
    <t>VODOROVNÉ DOPRAVNÍ ZNAČENÍ - PŘEDEM PŘIPRAVENÉ SYMBOLY</t>
  </si>
  <si>
    <t>Poznámka k položce:_x000D_
Vyhrazená parkovací stání pro OSP -V10f &lt;=&gt; Výpočet: 1</t>
  </si>
  <si>
    <t>917224.1.16</t>
  </si>
  <si>
    <t>SILNIČNÍ A CHODNÍKOVÉ OBRUBY Z BETONOVÝCH OBRUBNÍKŮ ŠÍŘ 150MM</t>
  </si>
  <si>
    <t>Poznámka k položce:_x000D_
Beton. silniční obruba 150/250, betonové lože C20/25nXF3 s boční opěrkou v min. tl. 150 mm, obnova stáv. obruby v případě porušení obnovy krytu ČERPÁNÍ PO DOHODĚ S INVESTOREM A SKUTEČNÉ VÝMĚRY &lt;=&gt; Výpočet: =23</t>
  </si>
  <si>
    <t>917425.17</t>
  </si>
  <si>
    <t>CHODNÍKOVÉ OBRUBY Z KAMENNÝCH OBRUBNÍKŮ ŠÍŘ 200MM</t>
  </si>
  <si>
    <t>Poznámka k položce:_x000D_
kamenná obruba OP2, betonové lože C20/25nXF3 s boční opěrkou v min. tl. 150 mm, &lt;=&gt; Výpočet: 22</t>
  </si>
  <si>
    <t>91772.R1.18</t>
  </si>
  <si>
    <t>OBRUBA Z DLAŽEBNÍCH KOSTEK DROBNÝCH</t>
  </si>
  <si>
    <t>Poznámka k položce:_x000D_
Linka z 1xkamenné kostky 100/100,  betonové lože C20/25nXF3 s boční opěrkou v min. tl. 150 mm, &lt;=&gt; Výpočet: 24</t>
  </si>
  <si>
    <t>91772.R2.19</t>
  </si>
  <si>
    <t>Poznámka k položce:_x000D_
Linka z 2xkamenné kostky 100/100,  betonové lože C20/25nXF3 s boční opěrkou v min. tl. 150 mm, &lt;=&gt; Výpočet: 26,5</t>
  </si>
  <si>
    <t>919111.75</t>
  </si>
  <si>
    <t>ŘEZÁNÍ ASFALTOVÉHO KRYTU VOZOVEK TL DO 50MM</t>
  </si>
  <si>
    <t>Poznámka k položce:_x000D_
&lt;=&gt; Výpočet: =24+12</t>
  </si>
  <si>
    <t>919112.76</t>
  </si>
  <si>
    <t>ŘEZÁNÍ ASFALTOVÉHO KRYTU VOZOVEK TL DO 100MM</t>
  </si>
  <si>
    <t>Poznámka k položce:_x000D_
pro bourání &lt;=&gt; Výpočet: 30</t>
  </si>
  <si>
    <t>D.2.2. - Oplocení, přístřešek a opěrné stěny</t>
  </si>
  <si>
    <t>D.2.2.1. - Architektonicko-stavební řešení</t>
  </si>
  <si>
    <t>348000Z21</t>
  </si>
  <si>
    <t>D+M atypický vstupní plot v. 1,2 m se vstupní 2k brankou vč. kování a zámku, ocelová svařovaná a následně pozinkovaná konstrukce, výšky cca 1,35m. Veškeré podrobnosti a dimenze viz schéma Z/2.1 a další podrobnosti v konstrukční části PD.</t>
  </si>
  <si>
    <t>560129246</t>
  </si>
  <si>
    <t>Poznámka k položce:_x000D_
Veškeré prvky budou dodány včetně vzájemného prokotvení (provaření a sešroubování) a zakotvení celého systému do připravené základového pasu._x000D_
Dodávka včetně kotevních a spojovacích prvků, všechny rozměry je nutno před zadáním do _x000D_
výroby přeměřit na stavbě dle skutečné stavební připravenosti. Veškeré komponenty vyvzorkovat a _x000D_
nechat schválit stavebníkem/TDI/projektantem. Zpracovat a předložit kompletní dílenskou _x000D_
dokumentaci pro schválení stavebníkem/TDI/projektantem._x000D_
Statický výpočet a další podrobnosti viz konstrukční část PD.</t>
  </si>
  <si>
    <t>"odhad kg"</t>
  </si>
  <si>
    <t>"Z/2.1" 220,3</t>
  </si>
  <si>
    <t>348000Z22</t>
  </si>
  <si>
    <t>D+M atypická vstupní 2k branka v. 1,2 m, ocelová svařovaná a následně pozinkovaná konstrukce. Veškeré podrobnosti a dimenze viz schéma Z/2.2 a další podrobnosti v konstrukční části PD. Veškeré dimenze prvků jsou převzaty z konstrukční části PD.</t>
  </si>
  <si>
    <t>1852644590</t>
  </si>
  <si>
    <t>Poznámka k položce:_x000D_
Veškeré prvky budou dodány včetně vzájemného prokotvení (provaření a sešroubování) a zakotvení celého systému do připravené konstrukce oplocení._x000D_
Dodávka včetně kotevních a spojovacích prvků, všechny rozměry je nutno před zadáním do _x000D_
výroby přeměřit na stavbě dle skutečné stavební připravenosti. Veškeré komponenty vyvzorkovat a _x000D_
nechat schválit stavebníkem/TDI/projektantem. Zpracovat a předložit kompletní dílenskou _x000D_
dokumentaci pro schválení stavebníkem/TDI/projektantem._x000D_
Statický výpočet a další podrobnosti viz konstrukční část PD.</t>
  </si>
  <si>
    <t>"Z/2.2" 51,8</t>
  </si>
  <si>
    <t>348000Z23</t>
  </si>
  <si>
    <t xml:space="preserve">D+M oplocení v. 1,43 m, ocelová pozinkovaná konstrukce ze zavíčkovaných sloupků s kotevním plechem a kotvením do žlb podezdívky plotu, plotové dílce vč. kotvení ke sloupkům. Veškeré podrobnosti a dimenze viz schéma Z/2.3 a další podrobnosti v konstrukční </t>
  </si>
  <si>
    <t>-1547922804</t>
  </si>
  <si>
    <t>Poznámka k položce:_x000D_
Veškeré prvky budou dodány včetně vzájemného prokotvení (provaření a sešroubování) a zakotvení celého systému do připravené konstrukce oplocení._x000D_
Dodávka včetně kotevních a spojovacích prvků, všechny rozměry je nutno před zadáním do _x000D_
výroby přeměřit na stavbě dle skutečné stavební připravenosti. Veškeré komponenty vyvzorkovat a _x000D_
nechat schválit stavebníkem/TDI/projektantem. Zpracovat a předložit kompletní dílenskou _x000D_
dokumentaci pro schválení stavebníkem/TDI/projektantem.</t>
  </si>
  <si>
    <t>"Z/2.3" 41</t>
  </si>
  <si>
    <t>348000Z24</t>
  </si>
  <si>
    <t>D+M oplocení v. 1,43 m na opěrných stěnách, ocelová pozinkovaná konstrukce ze zavíčkovaných sloupků s kotevním plechem, plotové dílce vč. kotvení ke sloupkům. Veškeré podrobnosti a dimenze viz schéma Z/2.4 a další podrobnosti v konstrukční části PD.</t>
  </si>
  <si>
    <t>563623497</t>
  </si>
  <si>
    <t>Poznámka k položce:_x000D_
Veškeré prvky budou dodány včetně vzájemného prokotvení (provaření a sešroubování) a zakotvení celého systému do připravené žlb podezdívky oplocení, resp. do žlb stěn. _x000D_
Dodávka včetně kotevních a spojovacích prvků, všechny rozměry je nutno před zadáním do _x000D_
výroby přeměřit na stavbě dle skutečné stavební připravenosti. Veškeré komponenty vyvzorkovat a _x000D_
nechat schválit stavebníkem/TDI/projektantem. Zpracovat a předložit kompletní dílenskou _x000D_
dokumentaci pro schválení stavebníkem/TDI/projektantem. _x000D_
Statický výpočet a další podrobnosti viz konstrukční část PD. _x000D_
Nutno realizovat dle ČSN 74 3305 jako zábradlí, resp. dimenzovat jako plot s funkcí _x000D_
zábradlí.</t>
  </si>
  <si>
    <t>"Z/2.4" 63</t>
  </si>
  <si>
    <t>348000Z25</t>
  </si>
  <si>
    <t>D+M vnější zábradlí v. 0,9 m na opěrné stěně, ocelová pozinkovaná konstrukce, výplň doplněna o nerez síťovinu kotvenou nerez lanem. Veškeré podrobnosti a dimenze viz schéma Z/2.5 a další podrobnosti v konstrukční části PD.</t>
  </si>
  <si>
    <t>-220043594</t>
  </si>
  <si>
    <t>Poznámka k položce:_x000D_
Veškeré dimenze prvků jsou převzaty z konstrukční části PD._x000D_
Veškeré prvky budou dodány včetně vzájemného prokotvení (provaření a sešroubování) a zakotvení celého systému do připravené žlb opěrné stěny._x000D_
Dodávka včetně kotevních a spojovacích prvků, všechny rozměry je nutno před zadáním do _x000D_
výroby přeměřit na stavbě dle skutečné stavební připravenosti. Veškeré komponenty vyvzorkovat a _x000D_
nechat schválit stavebníkem/TDI/projektantem. Zpracovat a předložit kompletní dílenskou _x000D_
dokumentaci pro schválení stavebníkem/TDI/projektantem. _x000D_
Statický výpočet a další podrobnosti viz konstrukční část PD. _x000D_
Nutno realizovat dle ČSN 74 3305 jako zábradlí.</t>
  </si>
  <si>
    <t>"Z/2.5" 17</t>
  </si>
  <si>
    <t>348000Z26</t>
  </si>
  <si>
    <t>D+M atypické provedení stojanu na kolo v. 1,0 m, ocelová svařená konstrukce s pozinkovou úpravou povrchu a následným zakotvením do připravených betonových patek, sloupky a příčle L 60/60/6, kotevní plechy 180/180/10, Z/2.6</t>
  </si>
  <si>
    <t>-1721952470</t>
  </si>
  <si>
    <t>Poznámka k položce:_x000D_
Veškeré prvky budou dodány včetně vzájemného prokotvení (provaření a sešroubování) a zakotvení celého systému do připravené základové patky._x000D_
Dodávka včetně kotevních a spojovacích prvků, všechny rozměry je nutno před zadáním do _x000D_
výroby přeměřit na stavbě dle skutečné stavební připravenosti. Veškeré komponenty vyvzorkovat a _x000D_
nechat schválit stavebníkem/TDI/projektantem. Zpracovat a předložit kompletní dílenskou _x000D_
dokumentaci pro schválení stavebníkem/TDI/projektantem. _x000D_
Statický výpočet a další podrobnosti viz konstrukční část PD.</t>
  </si>
  <si>
    <t>"Z/2.6" 2</t>
  </si>
  <si>
    <t>348278052</t>
  </si>
  <si>
    <t>Plotová zídka tl 140 mm z cihel vápenopískových nebarvených dl 290 mm P 30 na MC vč spárování</t>
  </si>
  <si>
    <t>521791406</t>
  </si>
  <si>
    <t>https://podminky.urs.cz/item/CS_URS_2023_02/348278052</t>
  </si>
  <si>
    <t>"zídka se zděným oplocením formou vápennopískových cihel"</t>
  </si>
  <si>
    <t>4,5*0,83+1,5*0,53+2,7*0,98+3*0,68+1,2*1,13+4,2*0,83</t>
  </si>
  <si>
    <t>3,6*0,83+2,7*0,53+0,9*1,1+3,6*0,75</t>
  </si>
  <si>
    <t>1,8*0,98+1,8*0,9</t>
  </si>
  <si>
    <t>10,4*0,98+3,9*1,13</t>
  </si>
  <si>
    <t>54878140</t>
  </si>
  <si>
    <t>sada stěnových spon včetně vrutů a hmoždinek pro vápenopískové zdivo</t>
  </si>
  <si>
    <t>1650178875</t>
  </si>
  <si>
    <t>348278403.R</t>
  </si>
  <si>
    <t>Zdění koruny oplocení z vápenopískových cihel dl. 290 mm P 30 na výšku na MC vč. spárování</t>
  </si>
  <si>
    <t>700955649</t>
  </si>
  <si>
    <t>4,5+1,5+2,7+3+1,2+4,2</t>
  </si>
  <si>
    <t>3,6+2,7+0,9+3,6</t>
  </si>
  <si>
    <t>1,8+1,8</t>
  </si>
  <si>
    <t>10,4+3,9</t>
  </si>
  <si>
    <t>95300OV21a</t>
  </si>
  <si>
    <t>D+M typového přístřešku pro popelnice s výklopným a kotevním mechanismem 2 x 120 l, rozměru 1350/740/1140 (d/š/v) mm, ocelová pozinkovaná konstrukce s výklopným mechanizmem vč. mechanizmu pro ukotvení popelnice</t>
  </si>
  <si>
    <t>879461048</t>
  </si>
  <si>
    <t>Poznámka k položce:_x000D_
Dodávka včetně kotevních a spojovacích prvků, všechny rozměry je nutno před zadáním do _x000D_
výroby přeměřit na stavbě dle skutečné stavební připravenosti.</t>
  </si>
  <si>
    <t>95300OV21b</t>
  </si>
  <si>
    <t>D+M typového přístřešku pro popelnice s výklopným a kotevním mechanismem 4 x 240 l, rozměru 2870/900/1290 (d/š/v) mm, ocelová pozinkovaná konstrukce s výklopným mechanizmem vč. mechanizmu pro ukotvení popelnice</t>
  </si>
  <si>
    <t>-246006570</t>
  </si>
  <si>
    <t>998153131</t>
  </si>
  <si>
    <t>Přesun hmot pro samostatné zdi a valy zděné z cihel, kamene, tvárnic nebo monolitické v do 12 m</t>
  </si>
  <si>
    <t>444112693</t>
  </si>
  <si>
    <t>https://podminky.urs.cz/item/CS_URS_2023_02/998153131</t>
  </si>
  <si>
    <t>opěr_svislé</t>
  </si>
  <si>
    <t>97,956</t>
  </si>
  <si>
    <t>opěr_vodor</t>
  </si>
  <si>
    <t>75,784</t>
  </si>
  <si>
    <t>výkop_opěr</t>
  </si>
  <si>
    <t>894,404</t>
  </si>
  <si>
    <t>výkop_příst</t>
  </si>
  <si>
    <t>52,188</t>
  </si>
  <si>
    <t>výkop_Z26</t>
  </si>
  <si>
    <t>0,485</t>
  </si>
  <si>
    <t>výkop_zídky</t>
  </si>
  <si>
    <t>58,346</t>
  </si>
  <si>
    <t>zásyp_opěr</t>
  </si>
  <si>
    <t>541,484</t>
  </si>
  <si>
    <t>zásyp_příst</t>
  </si>
  <si>
    <t>41,455</t>
  </si>
  <si>
    <t>zásyp_Z26</t>
  </si>
  <si>
    <t>0,165</t>
  </si>
  <si>
    <t>D.2.2.2. - Stavebně konstrukční řešení</t>
  </si>
  <si>
    <t>-164795761</t>
  </si>
  <si>
    <t>"přístřešky"</t>
  </si>
  <si>
    <t>"PT = 436,200"</t>
  </si>
  <si>
    <t>"do 434,900" (3,08+5)*1,3</t>
  </si>
  <si>
    <t>"do 434,100" (9)*2,1</t>
  </si>
  <si>
    <t>"PT = 436,000"</t>
  </si>
  <si>
    <t>"do 434,400" (5,13+3,37)*1,6</t>
  </si>
  <si>
    <t>"svahované - PT = 436,000 - 434,400" (5,18)*1,6/2</t>
  </si>
  <si>
    <t>"svahované - PT = 436,500 - 434,400" (4,8)*2,1/2</t>
  </si>
  <si>
    <t>"PT=437,400"</t>
  </si>
  <si>
    <t>"opěrná stěna Typ E a E2"</t>
  </si>
  <si>
    <t>"do -435,200" (23,52)*2,2</t>
  </si>
  <si>
    <t>"do -435,500" (58,67-23,52)*1,9</t>
  </si>
  <si>
    <t>"do -436,200" (8,9)*1,2</t>
  </si>
  <si>
    <t>"do -436,500" (5)*0,9</t>
  </si>
  <si>
    <t>"svahované do -435,500" (5,94+8,34)*1,9/2</t>
  </si>
  <si>
    <t>"PT=437,200"</t>
  </si>
  <si>
    <t>"opěrná stěna Typ B"</t>
  </si>
  <si>
    <t>"do -432,700" (2,28)*4,5</t>
  </si>
  <si>
    <t>"do -433,000" (1,77)*4,2+(12,89)*4,2</t>
  </si>
  <si>
    <t>"do -433,300" (13,26)*3,9</t>
  </si>
  <si>
    <t>"do -433,400 - nižší" (4,55)*1</t>
  </si>
  <si>
    <t>"do -433,700" (3,32)*3,5</t>
  </si>
  <si>
    <t>"do -433,700 - nižší" (6,22)*1</t>
  </si>
  <si>
    <t>"do -434,000" (0,47)*3,2</t>
  </si>
  <si>
    <t>"do -434,300" (3,58)*2,9</t>
  </si>
  <si>
    <t>"do -434,700 - nižší" (1,76)*1</t>
  </si>
  <si>
    <t>"do -435,000" (2,07)*2,2</t>
  </si>
  <si>
    <t>"svahované před OS - 433,300" (4,32)*3,9</t>
  </si>
  <si>
    <t>"svahované před OS - 434,700" (4,55)*2,5</t>
  </si>
  <si>
    <t>"vlevo od Typ B - voda"</t>
  </si>
  <si>
    <t>"PT=435,000"</t>
  </si>
  <si>
    <t>"do 431,400" (2,79)*3,6</t>
  </si>
  <si>
    <t>"do 431,700" (11,61)*3,3</t>
  </si>
  <si>
    <t>"do 432,100" (4,32)*2,9</t>
  </si>
  <si>
    <t>"do 432,100 - nižší" (4,32)*1</t>
  </si>
  <si>
    <t>"do 432,500" (2,44)*2,5</t>
  </si>
  <si>
    <t>"svahované před OS - 433,800" (6,01)*1,2</t>
  </si>
  <si>
    <t>"svahované před OS - 434,000" (1,12)*1</t>
  </si>
  <si>
    <t>"svahované před OS - 434,300" (4,87)*0,7</t>
  </si>
  <si>
    <t>"svahované před OS - 434,500" (3,3)*0,5</t>
  </si>
  <si>
    <t>"svahované před OS - 434,800" (5,43)*0,2</t>
  </si>
  <si>
    <t>"svahované před OS - 436,000" (1,54)*0</t>
  </si>
  <si>
    <t>"svahované před OS - 437,200" (2,26)*0</t>
  </si>
  <si>
    <t>"opěrná stěna Typ B - voda"</t>
  </si>
  <si>
    <t>"do 431,500" (3,01)*5,7</t>
  </si>
  <si>
    <t>"do 431,900" (3,03)*5,3</t>
  </si>
  <si>
    <t>"do 432,100" (20,99)*5,1</t>
  </si>
  <si>
    <t>"do 432,400" (1,65)*4,8</t>
  </si>
  <si>
    <t>"do 432,500" (6,66)*4,7</t>
  </si>
  <si>
    <t>"do 432,500 - nižší" (6)*1</t>
  </si>
  <si>
    <t>"do 432,900" (6,07)*4,3</t>
  </si>
  <si>
    <t>"do 432,900 - nižší" (6)*1</t>
  </si>
  <si>
    <t>"do 433,000" (11,56)*4,2</t>
  </si>
  <si>
    <t>"do 433,400" (3,3)*3,8</t>
  </si>
  <si>
    <t>"do 433,400 - nižší" (3,3)*1</t>
  </si>
  <si>
    <t>"PT=434,200"</t>
  </si>
  <si>
    <t>"opěrná stěna Typ A"</t>
  </si>
  <si>
    <t>"do -431,200" (20,33)*3</t>
  </si>
  <si>
    <t>"do -431,600 - nižší" (6,2)*1</t>
  </si>
  <si>
    <t>"PT=432,800"</t>
  </si>
  <si>
    <t>"svahované před OS" (3,6+4,05+4,32)*1</t>
  </si>
  <si>
    <t>"opěrná stěna Typ C"</t>
  </si>
  <si>
    <t>"do 432,000" (3,08)*2,2</t>
  </si>
  <si>
    <t>"do 432,300" (1,23)*1,9</t>
  </si>
  <si>
    <t>"do 432,300 - nižší" (1,23)*1</t>
  </si>
  <si>
    <t>"do 432,800" (2,78)*1,4</t>
  </si>
  <si>
    <t>"do 433,100" (1,11)*1,1</t>
  </si>
  <si>
    <t>"do 433,300 - nižší" (1,11)*1</t>
  </si>
  <si>
    <t>"svahované před OS" (1,27+1,64)</t>
  </si>
  <si>
    <t>"opěrná stěna Typ D"</t>
  </si>
  <si>
    <t>"do 433,400" (6,89)*1,3</t>
  </si>
  <si>
    <t>"do 433,700" (2,17)*1</t>
  </si>
  <si>
    <t>"do 433,800" (4,86)*0,9</t>
  </si>
  <si>
    <t>"do 433,700 - nižší" (4,19)*1</t>
  </si>
  <si>
    <t>"do 434,100" (2,07)*0,6</t>
  </si>
  <si>
    <t>"do 434,100 - nižší" (2,04)*1</t>
  </si>
  <si>
    <t>"svahované před OS" (1,27)</t>
  </si>
  <si>
    <t>"svahované - odtěžit na okolní úrovně - u Typu D a C" (14,24*1,4)</t>
  </si>
  <si>
    <t>"u Typu A a B - do 431,950" 10,38*2,25</t>
  </si>
  <si>
    <t>"svahované - u Typu B" (0,75*2,5+0,31*2+3,53*2,1+3,44*0,5+2,71*0,8+1,97*0,1)/2</t>
  </si>
  <si>
    <t>"svahované - u Typu B - voda" (0,17*2,1+7,93*2,35+3,95*2,2)/2</t>
  </si>
  <si>
    <t>132251103</t>
  </si>
  <si>
    <t>Hloubení rýh nezapažených š do 800 mm v hornině třídy těžitelnosti I skupiny 3 objem do 100 m3 strojně</t>
  </si>
  <si>
    <t>-1492034496</t>
  </si>
  <si>
    <t>https://podminky.urs.cz/item/CS_URS_2023_02/132251103</t>
  </si>
  <si>
    <t xml:space="preserve">"zídky" </t>
  </si>
  <si>
    <t>"pod objektem B"</t>
  </si>
  <si>
    <t>"do 434,700" (7,57+0,8)*0,8</t>
  </si>
  <si>
    <t>"do 435,000" (1,7+1,68)*0,8</t>
  </si>
  <si>
    <t>"do 435,250" (1,68+1,69)*1,7</t>
  </si>
  <si>
    <t>"do 435,500" (0,91+1,68)*1,7</t>
  </si>
  <si>
    <t>"nad objektem B"</t>
  </si>
  <si>
    <t>"do 435,000" (0,72)*2</t>
  </si>
  <si>
    <t>"do 435,200" (1,92)*1,8</t>
  </si>
  <si>
    <t>"do 435,500" (1,92)*1,5</t>
  </si>
  <si>
    <t>"do 435,800" (1,92)*1,2</t>
  </si>
  <si>
    <t>"do 436,200" (1,65)*1,2</t>
  </si>
  <si>
    <t>"do 436,400" (1,61)*1,4</t>
  </si>
  <si>
    <t>"do 437,400" (1,6)*0,5</t>
  </si>
  <si>
    <t>"do 436,900" (0,2)*1</t>
  </si>
  <si>
    <t>"do 437,700" (1,6)*0,2</t>
  </si>
  <si>
    <t>"do 437,100" (0,22)*0,8</t>
  </si>
  <si>
    <t>"do 437,700" (1,6)*0,3</t>
  </si>
  <si>
    <t>"do 436,900" (0,2)*1,1</t>
  </si>
  <si>
    <t>"do 437,400" (0,81)*0,2</t>
  </si>
  <si>
    <t>"do 436,600" (0,4)*1,3</t>
  </si>
  <si>
    <t>"do 436,250" (7,6)*1,55</t>
  </si>
  <si>
    <t>"do 436,000" (5,18)*1,9</t>
  </si>
  <si>
    <t>132251251</t>
  </si>
  <si>
    <t>Hloubení rýh nezapažených š do 2000 mm v hornině třídy těžitelnosti I skupiny 3 objem do 20 m3 strojně</t>
  </si>
  <si>
    <t>-738436271</t>
  </si>
  <si>
    <t>https://podminky.urs.cz/item/CS_URS_2023_02/132251251</t>
  </si>
  <si>
    <t>"výkop pro Z/2.6" (1*0,4*0,4+0,15*1,1*0,5)*2</t>
  </si>
  <si>
    <t>-69748527</t>
  </si>
  <si>
    <t>zásyp_příst*2</t>
  </si>
  <si>
    <t>zásyp_opěr*2</t>
  </si>
  <si>
    <t>zásyp_Z26*2</t>
  </si>
  <si>
    <t>1524050356</t>
  </si>
  <si>
    <t>-zásyp_příst</t>
  </si>
  <si>
    <t>-zásyp_opěr</t>
  </si>
  <si>
    <t>-zásyp_Z26</t>
  </si>
  <si>
    <t>-1944091708</t>
  </si>
  <si>
    <t>422,319*11 'Přepočtené koeficientem množství</t>
  </si>
  <si>
    <t>171237271</t>
  </si>
  <si>
    <t>1159288365</t>
  </si>
  <si>
    <t>422,319*1,8 'Přepočtené koeficientem množství</t>
  </si>
  <si>
    <t>175151201</t>
  </si>
  <si>
    <t>Obsypání objektu nad přilehlým původním terénem sypaninou bez prohození, uloženou do 3 m strojně</t>
  </si>
  <si>
    <t>1800747621</t>
  </si>
  <si>
    <t>https://podminky.urs.cz/item/CS_URS_2023_02/175151201</t>
  </si>
  <si>
    <t>"odečet zákl. kcí"</t>
  </si>
  <si>
    <t>"venkovní přístřešek" -(0,6*1,8*5)-(1,23*0,3*5)</t>
  </si>
  <si>
    <t>"přístřešek pro popelnice" -(0,3*1,5*5,25)-(1,25*1*0,3*3)</t>
  </si>
  <si>
    <t>"zásyp pro opěrné stěny"</t>
  </si>
  <si>
    <t>-opěr_svislé</t>
  </si>
  <si>
    <t>"+ horní část opěrky" (1,55+5+3,9)*0,1+(3,9)*0,5+(3,9+20,5+5,2+5,2+18,15+2,6+2,6+4)*0,1+(2,5+9,05+4,55)*0,1</t>
  </si>
  <si>
    <t>-opěr_vodor</t>
  </si>
  <si>
    <t>"odhad nezas. části lícové strany" -190</t>
  </si>
  <si>
    <t>"výkop pro Z/2.6" (0,15*1,1*0,5)*2</t>
  </si>
  <si>
    <t>212752102.R</t>
  </si>
  <si>
    <t>Trativody bez lože z drenážních trubek plastových flexibilních D 150 mm, vč. lože a geotextilie</t>
  </si>
  <si>
    <t>1680268427</t>
  </si>
  <si>
    <t>"Typ A" 9,34</t>
  </si>
  <si>
    <t>"Typ B" 7,2+7,58+11,12</t>
  </si>
  <si>
    <t>"Typ B2" (10+10,03)*2</t>
  </si>
  <si>
    <t>"Typ C" 1,95+1,95</t>
  </si>
  <si>
    <t>"Typ D" 5,88+3,89</t>
  </si>
  <si>
    <t>"Typ E" 19,66</t>
  </si>
  <si>
    <t>"Typ E2" 3,05</t>
  </si>
  <si>
    <t>-283671194</t>
  </si>
  <si>
    <t>"výtoková trubka drenáže - PVC trubka průměr 50mm" 48*0,4</t>
  </si>
  <si>
    <t>273321211</t>
  </si>
  <si>
    <t>Základové desky ze ŽB bez zvýšených nároků na prostředí tř. C 12/15</t>
  </si>
  <si>
    <t>-673721897</t>
  </si>
  <si>
    <t>https://podminky.urs.cz/item/CS_URS_2023_02/273321211</t>
  </si>
  <si>
    <t>"podkladní beton tl. 100 mm - pod opěrné stěny"</t>
  </si>
  <si>
    <t>"Typ A" (20,32)*0,1</t>
  </si>
  <si>
    <t>"Typ B" (3,57+13,26+24,36+21,1+21+12,24)*0,1</t>
  </si>
  <si>
    <t>"Typ C" (2,93+2,93)*0,1</t>
  </si>
  <si>
    <t>"Typ D" (6,83+4,85)*0,1</t>
  </si>
  <si>
    <t>"Typ E" (23,49)*0,1</t>
  </si>
  <si>
    <t>"Typ E2" (3,73)*0,1</t>
  </si>
  <si>
    <t>273322511</t>
  </si>
  <si>
    <t>Základové desky ze ŽB se zvýšenými nároky na prostředí tř. C 25/30</t>
  </si>
  <si>
    <t>-916771704</t>
  </si>
  <si>
    <t>https://podminky.urs.cz/item/CS_URS_2023_02/273322511</t>
  </si>
  <si>
    <t>"přístřešek na popelnice" 5,25*1,5*0,3</t>
  </si>
  <si>
    <t>"venkovní přístřešek" 5*1,8*0,6</t>
  </si>
  <si>
    <t>273361821.R</t>
  </si>
  <si>
    <t>Výztuž základových desek a zdí betonářskou ocelí 10 505 (R)</t>
  </si>
  <si>
    <t>-1943903505</t>
  </si>
  <si>
    <t>"přístřešek na popelnice - deska a zídka" 1251,4/1000</t>
  </si>
  <si>
    <t>"venkovní přístřešek - deska a zídka" 1464,7/1000</t>
  </si>
  <si>
    <t>274322511</t>
  </si>
  <si>
    <t>Základové pasy ze ŽB se zvýšenými nároky na prostředí tř. C 25/30</t>
  </si>
  <si>
    <t>-1287046348</t>
  </si>
  <si>
    <t>https://podminky.urs.cz/item/CS_URS_2023_02/274322511</t>
  </si>
  <si>
    <t>"připojovací a elektroměrový rozvaděč" 1*1,95*0,65</t>
  </si>
  <si>
    <t>"plotová zídka Z1" 1,1*0,4*(5,91+6,94+1,73+1,75+10,7+16,8+41,35)</t>
  </si>
  <si>
    <t>"plotová zídka Z2" 1,1*0,4*(6,23+6,49+8,4+8,4)</t>
  </si>
  <si>
    <t>1188223313</t>
  </si>
  <si>
    <t>"připojovací a elektroměrový rozvaděč - pasy a zídka" 288,5/1000</t>
  </si>
  <si>
    <t>"plotová zídka - pasy a zídka" 2021,7/1000</t>
  </si>
  <si>
    <t>275322511</t>
  </si>
  <si>
    <t>Základové patky ze ŽB se zvýšenými nároky na prostředí tř. C 25/30</t>
  </si>
  <si>
    <t>-1828250081</t>
  </si>
  <si>
    <t>https://podminky.urs.cz/item/CS_URS_2023_02/275322511</t>
  </si>
  <si>
    <t>"patky Z/2.6" (1*0,4*0,4)*2*1,3</t>
  </si>
  <si>
    <t>279322512</t>
  </si>
  <si>
    <t>Základová zeď ze ŽB se zvýšenými nároky na prostředí tř. C 30/37 bez výztuže</t>
  </si>
  <si>
    <t>-1790660180</t>
  </si>
  <si>
    <t>https://podminky.urs.cz/item/CS_URS_2023_02/279322512</t>
  </si>
  <si>
    <t>"přístřešek na popelnice" (1,3*2+1+4,65)*0,3*2,3</t>
  </si>
  <si>
    <t>"venkovní přístřešek" (5)*0,3*3,24</t>
  </si>
  <si>
    <t>"přístavek elektro" (0,65+1,45+0,65)*0,25*1,88+(1,45)*0,25*1,28</t>
  </si>
  <si>
    <t>279351121</t>
  </si>
  <si>
    <t>Zřízení oboustranného bednění základových zdí</t>
  </si>
  <si>
    <t>1253223172</t>
  </si>
  <si>
    <t>https://podminky.urs.cz/item/CS_URS_2023_02/279351121</t>
  </si>
  <si>
    <t>"přístřešek na popelnice" (1,3*2+1+4,65)*2*2,3</t>
  </si>
  <si>
    <t>"venkovní přístřešek" (5)*2*3,24</t>
  </si>
  <si>
    <t>"přístavek elektro" (0,65+1,45+0,65)*2*1,88+(1,45)*2*1,28</t>
  </si>
  <si>
    <t>279351122</t>
  </si>
  <si>
    <t>Odstranění oboustranného bednění základových zdí</t>
  </si>
  <si>
    <t>-1659922378</t>
  </si>
  <si>
    <t>https://podminky.urs.cz/item/CS_URS_2023_02/279351122</t>
  </si>
  <si>
    <t>279351200.R</t>
  </si>
  <si>
    <t>Příplatek k bednění za provedení pohledové plochy bednění z prken, obtisk matrice řeziva do betonu - specifikace dle architekta</t>
  </si>
  <si>
    <t>2067526433</t>
  </si>
  <si>
    <t>"odhad 50%"</t>
  </si>
  <si>
    <t>"svislá část opěrných stěn"</t>
  </si>
  <si>
    <t>"Typ A" (5,7+3,32)*3,5</t>
  </si>
  <si>
    <t>"Typ B" (7,2)*3,1+(7,58)*3+(3,07)*2,7+(2,58)*3,2+(2,23)*3,7+(1,75)*3,7+(2,25)*2,7</t>
  </si>
  <si>
    <t>"Typ B2" (2,7*7,6+3,1*2,4+2,7*2,8+3,1*5,2+3,5*2+3*5,8)</t>
  </si>
  <si>
    <t>"Typ C" (2,9*0,3+3,3*1,75+2,5*1,85+1,9*0,3)</t>
  </si>
  <si>
    <t>"Typ D" (2,35*3,9+2,35*1,9+1,95*4,34)</t>
  </si>
  <si>
    <t>"Typ E" (9,3)*2,08+(4,6)*2,08+(3,6)*1,85+(2,73)*2,08</t>
  </si>
  <si>
    <t>"Typ E2" (3,15)*1,85</t>
  </si>
  <si>
    <t>271,027*0,5 'Přepočtené koeficientem množství</t>
  </si>
  <si>
    <t>327324127</t>
  </si>
  <si>
    <t>Opěrné zdi a valy ze ŽB odolného proti agresivnímu prostředí tř. C 25/30</t>
  </si>
  <si>
    <t>-344217782</t>
  </si>
  <si>
    <t>https://podminky.urs.cz/item/CS_URS_2023_02/327324127</t>
  </si>
  <si>
    <t>"vodorovná část opěrných stěn"</t>
  </si>
  <si>
    <t>"Typ A" (20,33)*0,4</t>
  </si>
  <si>
    <t>"Typ B" (15,15)*0,4+(15,16)*0,4+(16,15)*0,4+(4,14)*0,4</t>
  </si>
  <si>
    <t>(7,2+7,58+5,9+1,94)*0,3*0,3+(7,58+5,9+1,94)*0,3*0,3</t>
  </si>
  <si>
    <t>"Typ B2" (24,6+24,85+13,92)*0,4</t>
  </si>
  <si>
    <t>(9,7+10,09+5,8)*0,6*0,3</t>
  </si>
  <si>
    <t>"Typ C" (3,68+3,38)*0,3</t>
  </si>
  <si>
    <t>"Typ D" (7,28+5,23)*0,3</t>
  </si>
  <si>
    <t>"Typ E" (23,49)*0,3</t>
  </si>
  <si>
    <t>"Typ E2" (3,72)*0,3</t>
  </si>
  <si>
    <t>327324128</t>
  </si>
  <si>
    <t>Opěrné zdi a valy ze ŽB odolného proti agresivnímu prostředí tř. C 30/37</t>
  </si>
  <si>
    <t>2099304449</t>
  </si>
  <si>
    <t>https://podminky.urs.cz/item/CS_URS_2023_02/327324128</t>
  </si>
  <si>
    <t>"Typ A" (5,7+3,32)*3,5*0,4</t>
  </si>
  <si>
    <t>"Typ B" (7,2)*3,1*0,4+(7,58)*3*0,4+(3,07)*2,7*0,4+(2,58)*3,2*0,4+(2,23)*3,7*0,4+(1,75)*3,7*0,4+(2,25)*2,7*0,4</t>
  </si>
  <si>
    <t>"Typ B2" (2,7*7,6+3,1*2,4+2,7*2,8+3,1*5,2+3,5*2+3*5,8)*0,4</t>
  </si>
  <si>
    <t>"Typ C" (2,9*0,3+3,3*1,75+2,5*1,85+1,9*0,3)*0,3</t>
  </si>
  <si>
    <t>"Typ D" (2,35*3,9+2,35*1,9+1,95*4,34)*0,3</t>
  </si>
  <si>
    <t>"Typ E" (9,3)*2,08*0,25+(4,6)*2,08*0,25+(3,6)*1,85*0,25+(2,73)*2,08*0,25</t>
  </si>
  <si>
    <t>"Typ E2" (3,15)*1,85*0,25</t>
  </si>
  <si>
    <t>327351211</t>
  </si>
  <si>
    <t>Bednění opěrných zdí a valů svislých i skloněných zřízení</t>
  </si>
  <si>
    <t>1359708836</t>
  </si>
  <si>
    <t>https://podminky.urs.cz/item/CS_URS_2023_02/327351211</t>
  </si>
  <si>
    <t>"opěrná zeď"</t>
  </si>
  <si>
    <t>"Typ A - zeď" (5,7+3,32)*3,5*2</t>
  </si>
  <si>
    <t>(7,2+7,58+5,9+1,94)*2*0,3+(7,58+5,9+1,94)*2*0,3</t>
  </si>
  <si>
    <t>"Typ B - zeď" (7,2)*3,1*2+(7,58)*3*2+(3,07)*2,7*2+(2,58)*3,2*2+(2,23)*3,7*2+(1,75)*3,7*2+(2,25)*2,7*2</t>
  </si>
  <si>
    <t>"Typ B2 - zeď" (2,7*7,6+3,1*2,4+2,7*2,8+3,1*5,2+3,5*2+3*5,8)*2</t>
  </si>
  <si>
    <t>(9,7+10,09+5,8)*0,6*2</t>
  </si>
  <si>
    <t>"Typ C - zeď" (2,9*0,3+3,3*1,75+2,5*1,85+1,9*0,3)*2</t>
  </si>
  <si>
    <t>"Typ D - zeď" (2,35*3,9+2,35*1,9+1,95*4,34)*2</t>
  </si>
  <si>
    <t>"Typ E - zeď" (9,3)*2,08*2+(4,6)*2,08*2+(3,6)*1,85*2+(2,73)*2,08*2</t>
  </si>
  <si>
    <t>"Typ E2 - zeď" (3,15)*1,85*2</t>
  </si>
  <si>
    <t>327351221</t>
  </si>
  <si>
    <t>Bednění opěrných zdí a valů svislých i skloněných odstranění</t>
  </si>
  <si>
    <t>-218313701</t>
  </si>
  <si>
    <t>https://podminky.urs.cz/item/CS_URS_2023_02/327351221</t>
  </si>
  <si>
    <t>327361006</t>
  </si>
  <si>
    <t>Výztuž opěrných zdí a valů D 12 mm z betonářské oceli 10 505</t>
  </si>
  <si>
    <t>-1278270920</t>
  </si>
  <si>
    <t>https://podminky.urs.cz/item/CS_URS_2023_02/327361006</t>
  </si>
  <si>
    <t>"dle výkazu výztuže (D.2.2.2.100, opěrné stěny - výkres výztuže)" 23472,16/1000</t>
  </si>
  <si>
    <t>953333127</t>
  </si>
  <si>
    <t>PVC těsnící pás do pracovních spar betonových kcí vnitřní š 500 mm</t>
  </si>
  <si>
    <t>358158405</t>
  </si>
  <si>
    <t>https://podminky.urs.cz/item/CS_URS_2023_02/953333127</t>
  </si>
  <si>
    <t>74,42+3,05+19,66</t>
  </si>
  <si>
    <t>161598151</t>
  </si>
  <si>
    <t>"4x M12-8.8 + chemické depidlo do betonu, hl. kotvení 150mm"</t>
  </si>
  <si>
    <t>"Z/2.1" 4*7</t>
  </si>
  <si>
    <t>"Z/2.2" 0</t>
  </si>
  <si>
    <t>"Z/2.3" 4*33</t>
  </si>
  <si>
    <t>"Z/2.4" 4*51</t>
  </si>
  <si>
    <t>"Z/2.5" 0</t>
  </si>
  <si>
    <t>"Z/2.6" 4*2*2</t>
  </si>
  <si>
    <t>409987659</t>
  </si>
  <si>
    <t>D.2.3. - Sadové úpravy</t>
  </si>
  <si>
    <t>112101101</t>
  </si>
  <si>
    <t>Odstranění stromů listnatých průměru kmene přes 100 do 300 mm</t>
  </si>
  <si>
    <t>1856617359</t>
  </si>
  <si>
    <t>https://podminky.urs.cz/item/CS_URS_2023_02/112101101</t>
  </si>
  <si>
    <t>"č. stromu 01 - Tilia cordata, výška 12 m, koruna 11 m, obvod kmene 240 cm" 1</t>
  </si>
  <si>
    <t>112101121</t>
  </si>
  <si>
    <t>Odstranění stromů jehličnatých průměru kmene přes 100 do 300 mm</t>
  </si>
  <si>
    <t>2052760606</t>
  </si>
  <si>
    <t>https://podminky.urs.cz/item/CS_URS_2023_02/112101121</t>
  </si>
  <si>
    <t>"č. stromu 12 - Picea pungens, výška 14 m, koruna 8 m, obvod kmene 140 cm" 1</t>
  </si>
  <si>
    <t>112151512.R</t>
  </si>
  <si>
    <t>Odborná prohlídka a prořez (bezpečnostní a odlehčující) stávajícího stromu včetně návrhu statického zajištění a jeho provedení, a to vše specialistou arboristou (prohlídka, práce, materiál) - č. stromu 02 - Tilia cordata - výška 12 m, koruna průměru 11 m</t>
  </si>
  <si>
    <t>924871687</t>
  </si>
  <si>
    <t>112251101</t>
  </si>
  <si>
    <t>Odstranění pařezů průměru přes 100 do 300 mm</t>
  </si>
  <si>
    <t>-1866296851</t>
  </si>
  <si>
    <t>https://podminky.urs.cz/item/CS_URS_2023_02/112251101</t>
  </si>
  <si>
    <t>162201401</t>
  </si>
  <si>
    <t>Vodorovné přemístění větví stromů listnatých do 1 km D kmene přes 100 do 300 mm</t>
  </si>
  <si>
    <t>635431234</t>
  </si>
  <si>
    <t>https://podminky.urs.cz/item/CS_URS_2023_02/162201401</t>
  </si>
  <si>
    <t>162201405</t>
  </si>
  <si>
    <t>Vodorovné přemístění větví stromů jehličnatých do 1 km D kmene přes 100 do 300 mm</t>
  </si>
  <si>
    <t>1417255206</t>
  </si>
  <si>
    <t>https://podminky.urs.cz/item/CS_URS_2023_02/162201405</t>
  </si>
  <si>
    <t>162201411</t>
  </si>
  <si>
    <t>Vodorovné přemístění kmenů stromů listnatých do 1 km D kmene přes 100 do 300 mm</t>
  </si>
  <si>
    <t>503744971</t>
  </si>
  <si>
    <t>https://podminky.urs.cz/item/CS_URS_2023_02/162201411</t>
  </si>
  <si>
    <t>162201415</t>
  </si>
  <si>
    <t>Vodorovné přemístění kmenů stromů jehličnatých do 1 km D kmene přes 100 do 300 mm</t>
  </si>
  <si>
    <t>-1576078089</t>
  </si>
  <si>
    <t>https://podminky.urs.cz/item/CS_URS_2023_02/162201415</t>
  </si>
  <si>
    <t>162201421</t>
  </si>
  <si>
    <t>Vodorovné přemístění pařezů do 1 km D přes 100 do 300 mm</t>
  </si>
  <si>
    <t>-2004746284</t>
  </si>
  <si>
    <t>https://podminky.urs.cz/item/CS_URS_2023_02/162201421</t>
  </si>
  <si>
    <t>162301931</t>
  </si>
  <si>
    <t>Příplatek k vodorovnému přemístění větví stromů listnatých D kmene přes 100 do 300 mm ZKD 1 km</t>
  </si>
  <si>
    <t>66980429</t>
  </si>
  <si>
    <t>https://podminky.urs.cz/item/CS_URS_2023_02/162301931</t>
  </si>
  <si>
    <t>162301941</t>
  </si>
  <si>
    <t>Příplatek k vodorovnému přemístění větví stromů jehličnatých D kmene přes 100 do 300 mm ZKD 1 km</t>
  </si>
  <si>
    <t>-1236689648</t>
  </si>
  <si>
    <t>https://podminky.urs.cz/item/CS_URS_2023_02/162301941</t>
  </si>
  <si>
    <t>162301951</t>
  </si>
  <si>
    <t>Příplatek k vodorovnému přemístění kmenů stromů listnatých D kmene přes 100 do 300 mm ZKD 1 km</t>
  </si>
  <si>
    <t>596875806</t>
  </si>
  <si>
    <t>https://podminky.urs.cz/item/CS_URS_2023_02/162301951</t>
  </si>
  <si>
    <t>162301961</t>
  </si>
  <si>
    <t>Příplatek k vodorovnému přemístění kmenů stromů jehličnatých D kmene přes 100 do 300 mm ZKD 1 km</t>
  </si>
  <si>
    <t>426105933</t>
  </si>
  <si>
    <t>https://podminky.urs.cz/item/CS_URS_2023_02/162301961</t>
  </si>
  <si>
    <t>162301971</t>
  </si>
  <si>
    <t>Příplatek k vodorovnému přemístění pařezů D přes 100 do 300 mm ZKD 1 km</t>
  </si>
  <si>
    <t>634952515</t>
  </si>
  <si>
    <t>https://podminky.urs.cz/item/CS_URS_2023_02/162301971</t>
  </si>
  <si>
    <t>181151311</t>
  </si>
  <si>
    <t>Plošná úprava terénu přes 500 m2 zemina skupiny 1 až 4 nerovnosti přes 50 do 100 mm v rovinně a svahu do 1:5</t>
  </si>
  <si>
    <t>-2007478303</t>
  </si>
  <si>
    <t>https://podminky.urs.cz/item/CS_URS_2023_02/181151311</t>
  </si>
  <si>
    <t>"nový parkový trávník setý" 550</t>
  </si>
  <si>
    <t>181411131</t>
  </si>
  <si>
    <t>Založení parkového trávníku výsevem pl do 1000 m2 v rovině a ve svahu do 1:5</t>
  </si>
  <si>
    <t>-1387787778</t>
  </si>
  <si>
    <t>https://podminky.urs.cz/item/CS_URS_2023_02/181411131</t>
  </si>
  <si>
    <t>00572410.R</t>
  </si>
  <si>
    <t>osivo směs travní parková</t>
  </si>
  <si>
    <t>2139972604</t>
  </si>
  <si>
    <t>Poznámka k položce:_x000D_
Předpokládané složení směsi by mělo být přibližně následující:_x000D_
- jílek vytrvalý (kultivary cv. Barsignum, cv. Barorlando, cv. Amiata) - 35%_x000D_
- kostřava červená dlouze výběžkatá (cv. Barustic) - 15 %_x000D_
- kostřava červená krátce výběžkatá (cv. Barpearl) - 10 %_x000D_
- kostřava červená trsnatá (cv. Sandrine, cv. Barchip) - 15 %_x000D_
- kostřava drsnolistá (cv. Hardtop) - 10 %_x000D_
- lipnice luční (cv. Sanbeam, cv. Conni) - 15 %</t>
  </si>
  <si>
    <t>"nový parkový trávník setý" 15</t>
  </si>
  <si>
    <t>182303111</t>
  </si>
  <si>
    <t>Doplnění zeminy nebo substrátu na travnatých plochách tl do 50 mm rovina v rovinně a svahu do 1:5</t>
  </si>
  <si>
    <t>-983249589</t>
  </si>
  <si>
    <t>https://podminky.urs.cz/item/CS_URS_2023_02/182303111</t>
  </si>
  <si>
    <t>10371500</t>
  </si>
  <si>
    <t>substrát pro trávníky VL</t>
  </si>
  <si>
    <t>1401382416</t>
  </si>
  <si>
    <t>550*0,051 'Přepočtené koeficientem množství</t>
  </si>
  <si>
    <t>183111314</t>
  </si>
  <si>
    <t>Jamky pro výsadbu s výměnou 100 % půdy zeminy skupiny 1 až 4 obj přes 0,01 do 0,02 m3 v rovině a svahu do 1:5</t>
  </si>
  <si>
    <t>-526429095</t>
  </si>
  <si>
    <t>https://podminky.urs.cz/item/CS_URS_2023_02/183111314</t>
  </si>
  <si>
    <t>"pro keře" 2</t>
  </si>
  <si>
    <t>"pro půdopokryvných rostlin" 25</t>
  </si>
  <si>
    <t>"pro výsadbu trav" 15</t>
  </si>
  <si>
    <t>10321100</t>
  </si>
  <si>
    <t>zahradní substrát pro výsadbu VL</t>
  </si>
  <si>
    <t>-502021516</t>
  </si>
  <si>
    <t>42*0,4 'Přepočtené koeficientem množství</t>
  </si>
  <si>
    <t>183101321</t>
  </si>
  <si>
    <t>Jamky pro výsadbu s výměnou 100 % půdy zeminy skupiny 1 až 4 obj přes 0,4 do 1 m3 v rovině a svahu do 1:5</t>
  </si>
  <si>
    <t>-1409586360</t>
  </si>
  <si>
    <t>https://podminky.urs.cz/item/CS_URS_2023_02/183101321</t>
  </si>
  <si>
    <t>"pro stromy" 9</t>
  </si>
  <si>
    <t>-329638653</t>
  </si>
  <si>
    <t>9*0,5 'Přepočtené koeficientem množství</t>
  </si>
  <si>
    <t>183111313</t>
  </si>
  <si>
    <t>Jamky pro výsadbu s výměnou 100 % půdy zeminy skupiny 1 až 4 obj přes 0,005 do 0,01 m3 v rovině a svahu do 1:5</t>
  </si>
  <si>
    <t>2044261729</t>
  </si>
  <si>
    <t>https://podminky.urs.cz/item/CS_URS_2023_02/183111313</t>
  </si>
  <si>
    <t>"pro popínavou zeleň" 51</t>
  </si>
  <si>
    <t>1416270437</t>
  </si>
  <si>
    <t>51*0,01 'Přepočtené koeficientem množství</t>
  </si>
  <si>
    <t>183403114</t>
  </si>
  <si>
    <t>Obdělání půdy kultivátorováním v rovině a svahu do 1:5</t>
  </si>
  <si>
    <t>-1082964013</t>
  </si>
  <si>
    <t>https://podminky.urs.cz/item/CS_URS_2023_02/183403114</t>
  </si>
  <si>
    <t>183403152</t>
  </si>
  <si>
    <t>Obdělání půdy vláčením v rovině a svahu do 1:5</t>
  </si>
  <si>
    <t>-157916459</t>
  </si>
  <si>
    <t>https://podminky.urs.cz/item/CS_URS_2023_02/183403152</t>
  </si>
  <si>
    <t>183403161</t>
  </si>
  <si>
    <t>Obdělání půdy válením v rovině a svahu do 1:5</t>
  </si>
  <si>
    <t>-1592281787</t>
  </si>
  <si>
    <t>https://podminky.urs.cz/item/CS_URS_2023_02/183403161</t>
  </si>
  <si>
    <t>183552431</t>
  </si>
  <si>
    <t>Hnojení tekutými hnojivy se zapravením do půdy v množství do 2 t/ha ploch do 5 ha sklonu do 5°</t>
  </si>
  <si>
    <t>ha</t>
  </si>
  <si>
    <t>209014445</t>
  </si>
  <si>
    <t>https://podminky.urs.cz/item/CS_URS_2023_02/183552431</t>
  </si>
  <si>
    <t>"nový parkový trávník setý" 550/10000</t>
  </si>
  <si>
    <t>25191155</t>
  </si>
  <si>
    <t>hnojivo průmyslové</t>
  </si>
  <si>
    <t>-1375651593</t>
  </si>
  <si>
    <t>550*0,03 'Přepočtené koeficientem množství</t>
  </si>
  <si>
    <t>184102113</t>
  </si>
  <si>
    <t>Výsadba dřeviny s balem D přes 0,3 do 0,4 m do jamky se zalitím v rovině a svahu do 1:5</t>
  </si>
  <si>
    <t>1216675591</t>
  </si>
  <si>
    <t>https://podminky.urs.cz/item/CS_URS_2023_02/184102113</t>
  </si>
  <si>
    <t>02650201.R</t>
  </si>
  <si>
    <t>lípa srdčitá /Tilia cordata cv. Greenspire/ obvod kmene 25 cm</t>
  </si>
  <si>
    <t>201214169</t>
  </si>
  <si>
    <t>"č. 03" 1</t>
  </si>
  <si>
    <t>02650202.R</t>
  </si>
  <si>
    <t>třešeň pilovitá /Prunus serrulata cv. Kanzan/ obvod kmene 18 - 20 cm</t>
  </si>
  <si>
    <t>-1841200523</t>
  </si>
  <si>
    <t>"č. 04" 1</t>
  </si>
  <si>
    <t>02650203.R</t>
  </si>
  <si>
    <t>buk lesní /Fagus silvatica cv. Dawyck/ výška stromu 300 cm</t>
  </si>
  <si>
    <t>1910494569</t>
  </si>
  <si>
    <t>"č. 05, 10" 2</t>
  </si>
  <si>
    <t>02650300.R</t>
  </si>
  <si>
    <t>javor mléč /Acer platanoides cv. Columnare/ obvod kmene 20 – 22 cm</t>
  </si>
  <si>
    <t>-1290673377</t>
  </si>
  <si>
    <t>"č. 06, 07" 2</t>
  </si>
  <si>
    <t>02650204.R</t>
  </si>
  <si>
    <t>javor cukrový /Acer saccharum/ obvod kmene 25 cm</t>
  </si>
  <si>
    <t>-197491234</t>
  </si>
  <si>
    <t>"č. 08" 1</t>
  </si>
  <si>
    <t>02650461.R</t>
  </si>
  <si>
    <t>dub letní /Quercus robur/ výška stromu 400 cm</t>
  </si>
  <si>
    <t>1223677081</t>
  </si>
  <si>
    <t>"č. 09, 11" 2</t>
  </si>
  <si>
    <t>184102211</t>
  </si>
  <si>
    <t>Výsadba keře bez balu v do 1 m do jamky se zalitím v rovině a svahu do 1:5</t>
  </si>
  <si>
    <t>-423314226</t>
  </si>
  <si>
    <t>https://podminky.urs.cz/item/CS_URS_2023_02/184102211</t>
  </si>
  <si>
    <t>02660001.R</t>
  </si>
  <si>
    <t>rdesno /Polygonum baldschuanicum – syn. Fallopia Aubertii/ velikost 60 cm</t>
  </si>
  <si>
    <t>-1271693838</t>
  </si>
  <si>
    <t>"č K1" 2</t>
  </si>
  <si>
    <t>02660002.R</t>
  </si>
  <si>
    <t>přísavník pětičetný /Parthenocissus quinquefolia/ velikost 60 cm</t>
  </si>
  <si>
    <t>99125929</t>
  </si>
  <si>
    <t>"č K2" 43</t>
  </si>
  <si>
    <t>02660003.R</t>
  </si>
  <si>
    <t>zimolez Henryův /Lonicera henryi/ velikost 60 cm</t>
  </si>
  <si>
    <t>812372865</t>
  </si>
  <si>
    <t>"č K3" 3</t>
  </si>
  <si>
    <t>02660004.R</t>
  </si>
  <si>
    <t>plamének jackmanův /Clematis jackmanii/ velikost 70+ cm</t>
  </si>
  <si>
    <t>-1200499419</t>
  </si>
  <si>
    <t>"č K6" 2</t>
  </si>
  <si>
    <t>02660005.R</t>
  </si>
  <si>
    <t>hortenzie řapíkatá /Hydrangea petiolaris/ velikost 70+ cm</t>
  </si>
  <si>
    <t>-577475061</t>
  </si>
  <si>
    <t>"č K7" 1</t>
  </si>
  <si>
    <t>184102311</t>
  </si>
  <si>
    <t>Výsadba keře bez balu v do 2 m do jamky se zalitím v rovině a svahu do 1:5</t>
  </si>
  <si>
    <t>1319771446</t>
  </si>
  <si>
    <t>https://podminky.urs.cz/item/CS_URS_2023_02/184102311</t>
  </si>
  <si>
    <t>02652001.R</t>
  </si>
  <si>
    <t>ozdobnice čínská /MIscanthus sinensis/ velikost kontejneru 5 l</t>
  </si>
  <si>
    <t>1407731911</t>
  </si>
  <si>
    <t>"č K4" 15</t>
  </si>
  <si>
    <t>02652002.R</t>
  </si>
  <si>
    <t>barvínek menší /Vinca minor/ velikost kontejneru 1,5 l</t>
  </si>
  <si>
    <t>1480757459</t>
  </si>
  <si>
    <t>"č. K5" 25</t>
  </si>
  <si>
    <t>02652003.R</t>
  </si>
  <si>
    <t>šeřík obecný /Syringa vulgaris/ velikost 100 – 125 cm</t>
  </si>
  <si>
    <t>-1939279299</t>
  </si>
  <si>
    <t>"č K8" 2</t>
  </si>
  <si>
    <t>184215133</t>
  </si>
  <si>
    <t>Ukotvení kmene dřevin v rovině nebo na svahu do 1:5 třemi kůly D do 0,1 m dl přes 2 do 3 m</t>
  </si>
  <si>
    <t>461646594</t>
  </si>
  <si>
    <t>https://podminky.urs.cz/item/CS_URS_2023_02/184215133</t>
  </si>
  <si>
    <t>60591255</t>
  </si>
  <si>
    <t>kůl vyvazovací dřevěný impregnovaný D 8cm dl 2,5m</t>
  </si>
  <si>
    <t>1599838008</t>
  </si>
  <si>
    <t>69311054.R</t>
  </si>
  <si>
    <t>textilní úvazek, šíře 3cm</t>
  </si>
  <si>
    <t>-1711318039</t>
  </si>
  <si>
    <t>184501131</t>
  </si>
  <si>
    <t>Zhotovení obalu z juty ve dvou vrstvách v rovině a svahu do 1:5</t>
  </si>
  <si>
    <t>2092776008</t>
  </si>
  <si>
    <t>https://podminky.urs.cz/item/CS_URS_2023_02/184501131</t>
  </si>
  <si>
    <t>0,1*25</t>
  </si>
  <si>
    <t>184813511</t>
  </si>
  <si>
    <t>Chemické odplevelení před založením kultury postřikem na široko v rovině a svahu do 1:5 ručně</t>
  </si>
  <si>
    <t>-774922053</t>
  </si>
  <si>
    <t>https://podminky.urs.cz/item/CS_URS_2023_02/184813511</t>
  </si>
  <si>
    <t>184911421</t>
  </si>
  <si>
    <t>Mulčování rostlin kůrou tl do 0,1 m v rovině a svahu do 1:5</t>
  </si>
  <si>
    <t>-686528559</t>
  </si>
  <si>
    <t>https://podminky.urs.cz/item/CS_URS_2023_02/184911421</t>
  </si>
  <si>
    <t>2/0,103</t>
  </si>
  <si>
    <t>10391100</t>
  </si>
  <si>
    <t>kůra mulčovací VL</t>
  </si>
  <si>
    <t>-40836891</t>
  </si>
  <si>
    <t>19,417*0,103 'Přepočtené koeficientem množství</t>
  </si>
  <si>
    <t>185802114</t>
  </si>
  <si>
    <t>Hnojení půdy umělým hnojivem k jednotlivým rostlinám v rovině a svahu do 1:5</t>
  </si>
  <si>
    <t>1147935374</t>
  </si>
  <si>
    <t>https://podminky.urs.cz/item/CS_URS_2023_02/185802114</t>
  </si>
  <si>
    <t>"nový parkový trávník setý" 550/1000</t>
  </si>
  <si>
    <t>0,55*0,03 'Přepočtené koeficientem množství</t>
  </si>
  <si>
    <t>-1028602420</t>
  </si>
  <si>
    <t>185851001.R</t>
  </si>
  <si>
    <t>Pravidelná a dostatečná zálivka, vč. dovozu vody</t>
  </si>
  <si>
    <t>1805938544</t>
  </si>
  <si>
    <t>185851002.R</t>
  </si>
  <si>
    <t>Péče o kořenovou mísu</t>
  </si>
  <si>
    <t>1008139680</t>
  </si>
  <si>
    <t>185851003.R</t>
  </si>
  <si>
    <t>Povýsadbová péče (prosvětlování koruny, odstraňování kodominantních výhonů, kontrola jutové bandáže, kotvení a jeho včasné odstranění ,ošetření mechanických opatření, sledování zdravotního stavu před chorobami a škůtci)</t>
  </si>
  <si>
    <t>171954723</t>
  </si>
  <si>
    <t>185851004.R</t>
  </si>
  <si>
    <t>Péče pro keře (pravidelný řez ,doplnění slehávající borky, odplevení, zálivka, dosadba uhynulých dřevin)</t>
  </si>
  <si>
    <t>-938437159</t>
  </si>
  <si>
    <t>185851005.R</t>
  </si>
  <si>
    <t>Péče pro trávníky (pravidelný kosení, vyhrabání, dosetí sešlapaných míst, odplevení, přihnojování a provzdušňování)</t>
  </si>
  <si>
    <t>-324763031</t>
  </si>
  <si>
    <t>339921131</t>
  </si>
  <si>
    <t>Osazování betonových palisád do betonového základu v řadě výšky prvku do 0,5 m</t>
  </si>
  <si>
    <t>-1008320782</t>
  </si>
  <si>
    <t>https://podminky.urs.cz/item/CS_URS_2023_02/339921131</t>
  </si>
  <si>
    <t>59228407.R</t>
  </si>
  <si>
    <t>Betonová palisáda betonová s funkcí opěrné zídky s převýšením 500 mm, uloženo do betonového lože, beton bez barevné úpravy</t>
  </si>
  <si>
    <t>-970398006</t>
  </si>
  <si>
    <t>11*9,09 'Přepočtené koeficientem množství</t>
  </si>
  <si>
    <t>637121111</t>
  </si>
  <si>
    <t>Okapový chodník z kačírku tl 100 mm s udusáním</t>
  </si>
  <si>
    <t>1450463833</t>
  </si>
  <si>
    <t>https://podminky.urs.cz/item/CS_URS_2023_02/637121111</t>
  </si>
  <si>
    <t>6/0,1</t>
  </si>
  <si>
    <t>273321001.R</t>
  </si>
  <si>
    <t>Betonové nášlapy pro vyrovnávací stupně ve svahu, vnější mrazuvzdorné a protiskluzné provedení, beton bez barevné úpravy</t>
  </si>
  <si>
    <t>-1339622697</t>
  </si>
  <si>
    <t>3*3*1,1*0,25*0,055</t>
  </si>
  <si>
    <t>998231311</t>
  </si>
  <si>
    <t>Přesun hmot pro sadovnické a krajinářské úpravy vodorovně do 5000 m</t>
  </si>
  <si>
    <t>834594559</t>
  </si>
  <si>
    <t>https://podminky.urs.cz/item/CS_URS_2023_02/998231311</t>
  </si>
  <si>
    <t>767101001.R</t>
  </si>
  <si>
    <t>D+M ocelové obruby z pásoviny 5/100 mm, vč. kotvení</t>
  </si>
  <si>
    <t>-1076783684</t>
  </si>
  <si>
    <t>D.2.4. - Areálové osvětlení</t>
  </si>
  <si>
    <t xml:space="preserve">    ARE1.1 - INSTALAČNÍ A ÚLOŽNÝ MATERIÁL PŘÍPOJKY NN OBJEKTŮ</t>
  </si>
  <si>
    <t xml:space="preserve">    ARE1.2 - KABELOVÉ ROZVODY PŘÍPOJKY NN OBJEKTŮ</t>
  </si>
  <si>
    <t xml:space="preserve">    ARE1.3 - Ostatní položky</t>
  </si>
  <si>
    <t>ARE1.1</t>
  </si>
  <si>
    <t>INSTALAČNÍ A ÚLOŽNÝ MATERIÁL PŘÍPOJKY NN OBJEKTŮ</t>
  </si>
  <si>
    <t>241.1.01</t>
  </si>
  <si>
    <t>Areálové svítidlo, zápustné hranaté, včetně montážnního boxu do kapsy stěny, 100x100mm, LED 3W, IP54, 3000K</t>
  </si>
  <si>
    <t>241.1.02</t>
  </si>
  <si>
    <t>Soumrakový spínač, 230V/10A, 300W pro LED svítidla, nastavitelný 1až 200 lux, IP54, -25°C až +45°C, 1x NO kontakt</t>
  </si>
  <si>
    <t>241.1.03</t>
  </si>
  <si>
    <t>Kabel CYKY-J 3x4 mm2, napájení areálového osvětlení</t>
  </si>
  <si>
    <t>241.1.04</t>
  </si>
  <si>
    <t>Kabel CYKY-O 3x1,5 mm2, ovládání dsignálu čidla soumraku</t>
  </si>
  <si>
    <t>241.1.05</t>
  </si>
  <si>
    <t>Kabel CYA 1x6mm2 (z/ž), ochranné pospojení svítidel</t>
  </si>
  <si>
    <t>241.1.06</t>
  </si>
  <si>
    <t>ARE1.2</t>
  </si>
  <si>
    <t>KABELOVÉ ROZVODY PŘÍPOJKY NN OBJEKTŮ</t>
  </si>
  <si>
    <t>241.2.01</t>
  </si>
  <si>
    <t>241.2.02</t>
  </si>
  <si>
    <t>241.2.03</t>
  </si>
  <si>
    <t>241.2.04</t>
  </si>
  <si>
    <t>ARE1.3</t>
  </si>
  <si>
    <t>241.3.01</t>
  </si>
  <si>
    <t>Drobný spojovací a instalační materiál (stahovací pásky, atd.)</t>
  </si>
  <si>
    <t>241.3.02</t>
  </si>
  <si>
    <t>241.3.04</t>
  </si>
  <si>
    <t>Zakončování a označování kabelů, oka, štítky atd.</t>
  </si>
  <si>
    <t>241.3.05</t>
  </si>
  <si>
    <t>241.3.11</t>
  </si>
  <si>
    <t xml:space="preserve">D.3. - IO 01 - Zdroj tepla a chladu </t>
  </si>
  <si>
    <t xml:space="preserve">D.3.1 - Zdroj tepla a chladu </t>
  </si>
  <si>
    <t xml:space="preserve">    732 - Ústřední vytápění - strojovny</t>
  </si>
  <si>
    <t>-1851330639</t>
  </si>
  <si>
    <t>28655583</t>
  </si>
  <si>
    <t>trubice tepelně izolační pro chlazení/klimatizaci/vzduchotechniku 48/13mm</t>
  </si>
  <si>
    <t>-1920254855</t>
  </si>
  <si>
    <t>-580681086</t>
  </si>
  <si>
    <t>732</t>
  </si>
  <si>
    <t>Ústřední vytápění - strojovny</t>
  </si>
  <si>
    <t>732R00001</t>
  </si>
  <si>
    <t>Tepelné čerpadlo země - voda - 0/35 25,6 kW, včetně elektrokotle 6 kW</t>
  </si>
  <si>
    <t>139640717</t>
  </si>
  <si>
    <t>Poznámka k položce:_x000D_
pozice 1</t>
  </si>
  <si>
    <t>732R00002</t>
  </si>
  <si>
    <t>Vyrovnávací  nádoba 300l (DN660, v =1773) včetně izolace</t>
  </si>
  <si>
    <t>-1471037380</t>
  </si>
  <si>
    <t>Poznámka k položce:_x000D_
pozice 2</t>
  </si>
  <si>
    <t>732R00003</t>
  </si>
  <si>
    <t>Tlakový zásobník teplé vody 900l</t>
  </si>
  <si>
    <t>1226851813</t>
  </si>
  <si>
    <t>Poznámka k položce:_x000D_
pozice 3</t>
  </si>
  <si>
    <t>732R00004</t>
  </si>
  <si>
    <t>Deskový pájený výměník  ohřev teplé vody  25,6 kw</t>
  </si>
  <si>
    <t>-546817145</t>
  </si>
  <si>
    <t>Poznámka k položce:_x000D_
pozice 4</t>
  </si>
  <si>
    <t>732R00006</t>
  </si>
  <si>
    <t>Rozdělovač a sběrač topného systému  2*4 vývody 1"</t>
  </si>
  <si>
    <t>902877638</t>
  </si>
  <si>
    <t>Poznámka k položce:_x000D_
pozice 6</t>
  </si>
  <si>
    <t>732R00007</t>
  </si>
  <si>
    <t>Rozdělovač teplé vody 4*1", rozdělovač cirkulace 4-3/4"</t>
  </si>
  <si>
    <t>-1125984980</t>
  </si>
  <si>
    <t>Poznámka k položce:_x000D_
pozice 7</t>
  </si>
  <si>
    <t>732R00008</t>
  </si>
  <si>
    <t>Oběhové čerpadlo primární strany nerez, 4,12m3/h, h=2,37m</t>
  </si>
  <si>
    <t>2116520549</t>
  </si>
  <si>
    <t>Poznámka k položce:_x000D_
pozice 8</t>
  </si>
  <si>
    <t>732R00009</t>
  </si>
  <si>
    <t>Čerpadlo do vyrovnávací nádrže 4,45 m3/h, h=5,2 m</t>
  </si>
  <si>
    <t>1554468828</t>
  </si>
  <si>
    <t>Poznámka k položce:_x000D_
pozice 9</t>
  </si>
  <si>
    <t>732R00010</t>
  </si>
  <si>
    <t>Nabíjecí čerpadlo TV  4,45 m3/h , h=3,5m, bronz</t>
  </si>
  <si>
    <t>-1433514814</t>
  </si>
  <si>
    <t>Poznámka k položce:_x000D_
pozice 10</t>
  </si>
  <si>
    <t>732R00011</t>
  </si>
  <si>
    <t>Čerpadlo topení, elektronocky řízené 4,59m3/h, h=5,5m</t>
  </si>
  <si>
    <t>2073254383</t>
  </si>
  <si>
    <t>Poznámka k položce:_x000D_
pozice 11</t>
  </si>
  <si>
    <t>732R00012</t>
  </si>
  <si>
    <t>Cirkulační čerpadlo  teplé vody 1,5m3/h, h=4m, bronz</t>
  </si>
  <si>
    <t>-1934470244</t>
  </si>
  <si>
    <t>Poznámka k položce:_x000D_
pozice 12</t>
  </si>
  <si>
    <t>732R00013</t>
  </si>
  <si>
    <t>Kalorimetr 6 m3/h, Δt =5-7°C, tmax =65°C</t>
  </si>
  <si>
    <t>-25242717</t>
  </si>
  <si>
    <t>Poznámka k položce:_x000D_
pozice 13</t>
  </si>
  <si>
    <t>732R00014</t>
  </si>
  <si>
    <t>Průtokoměr max průtok 1,42 m3/h, tmax=65°C</t>
  </si>
  <si>
    <t>-1616596120</t>
  </si>
  <si>
    <t>Poznámka k položce:_x000D_
pozice 14</t>
  </si>
  <si>
    <t>732R00015</t>
  </si>
  <si>
    <t>Tlaková expanzní nádoba 12 ltr., s membránou, pro uzavřené topné a chladicí soustavy, nevyměnitelná membrána, pro koncentraci mrazuvzdorného prostředku nejméně 25 až 50 %, max. dovol. provozní tlak 10 bar</t>
  </si>
  <si>
    <t>-1977509866</t>
  </si>
  <si>
    <t>Poznámka k položce:_x000D_
pozice 15</t>
  </si>
  <si>
    <t>732R00016</t>
  </si>
  <si>
    <t>Tlaková expanzní nádoba 25 ltr., s membránou, pro uzavřené topné a chladicí soustavy, nevyměnitelná membrána, pro koncentraci mrazuvzdorného prostředku nejméně 25 až 50 %, max. dovol. provozní tlak 10 bar</t>
  </si>
  <si>
    <t>-218103351</t>
  </si>
  <si>
    <t>Poznámka k položce:_x000D_
pozice 16</t>
  </si>
  <si>
    <t>732R00017</t>
  </si>
  <si>
    <t>Tlaková expanzní nádoba průtočná 60 ltr. s membránou, pro systémy ohřevu, dodávek a zvyšování tlaku pitné vody, vyměnitelná membrána ve formě vaku, max. dovol. provozní tlak 10 bar</t>
  </si>
  <si>
    <t>-1980395656</t>
  </si>
  <si>
    <t>Poznámka k položce:_x000D_
pozice 17</t>
  </si>
  <si>
    <t>732R00100</t>
  </si>
  <si>
    <t>Nemrznoucí kapalina - etylenglykol</t>
  </si>
  <si>
    <t>618531220</t>
  </si>
  <si>
    <t>998732201</t>
  </si>
  <si>
    <t>Přesun hmot procentní pro strojovny v objektech v do 6 m</t>
  </si>
  <si>
    <t>-479748711</t>
  </si>
  <si>
    <t>https://podminky.urs.cz/item/CS_URS_2023_02/998732201</t>
  </si>
  <si>
    <t>733223204</t>
  </si>
  <si>
    <t>Potrubí měděné tvrdé spojované tvrdým pájením D 22x1 mm</t>
  </si>
  <si>
    <t>-1199604779</t>
  </si>
  <si>
    <t>https://podminky.urs.cz/item/CS_URS_2023_02/733223204</t>
  </si>
  <si>
    <t>1739109938</t>
  </si>
  <si>
    <t>733223206</t>
  </si>
  <si>
    <t>Potrubí měděné tvrdé spojované tvrdým pájením D 35x1,5 mm</t>
  </si>
  <si>
    <t>662750672</t>
  </si>
  <si>
    <t>https://podminky.urs.cz/item/CS_URS_2023_02/733223206</t>
  </si>
  <si>
    <t>-124297189</t>
  </si>
  <si>
    <t>733323104</t>
  </si>
  <si>
    <t>Potrubí plastové z PE 100 SDR 11 spojované elektrotvarovkami D 32/3,0</t>
  </si>
  <si>
    <t>1669875020</t>
  </si>
  <si>
    <t>https://podminky.urs.cz/item/CS_URS_2023_02/733323104</t>
  </si>
  <si>
    <t>-60941415</t>
  </si>
  <si>
    <t>1252329267</t>
  </si>
  <si>
    <t>734211113</t>
  </si>
  <si>
    <t xml:space="preserve">Ventil závitový odvzdušňovací G 3/8 PN 10 do 120°C </t>
  </si>
  <si>
    <t>-566573519</t>
  </si>
  <si>
    <t>https://podminky.urs.cz/item/CS_URS_2023_02/734211113</t>
  </si>
  <si>
    <t>733131106</t>
  </si>
  <si>
    <t>Kompenzátor pro ocelové potrubí pryžový G 6/4 PN 16 do 100°C závitový</t>
  </si>
  <si>
    <t>589196630</t>
  </si>
  <si>
    <t>https://podminky.urs.cz/item/CS_URS_2023_02/733131106</t>
  </si>
  <si>
    <t>734220R12</t>
  </si>
  <si>
    <t>Smyčkový vyvažovací a uzavírací ventil, úsekový/ stoupačkový, s vypouštěním, včetně měřících koncovek, G 1 PN 16</t>
  </si>
  <si>
    <t>1046941488</t>
  </si>
  <si>
    <t>734242415</t>
  </si>
  <si>
    <t>Ventil závitový zpětný přímý G 5/4 PN 16 do 110°C</t>
  </si>
  <si>
    <t>-195817974</t>
  </si>
  <si>
    <t>https://podminky.urs.cz/item/CS_URS_2023_02/734242415</t>
  </si>
  <si>
    <t>734251213</t>
  </si>
  <si>
    <t>Ventil závitový pojistný rohový G 1 provozní tlak od 2,5 do 6 barů</t>
  </si>
  <si>
    <t>-1260393586</t>
  </si>
  <si>
    <t>https://podminky.urs.cz/item/CS_URS_2023_02/734251213</t>
  </si>
  <si>
    <t>734291123</t>
  </si>
  <si>
    <t>Kohout plnící a vypouštěcí G 1/2 PN 10 do 90°C závitový</t>
  </si>
  <si>
    <t>-1080008931</t>
  </si>
  <si>
    <t>https://podminky.urs.cz/item/CS_URS_2023_02/734291123</t>
  </si>
  <si>
    <t>734291246</t>
  </si>
  <si>
    <t>Filtr závitový přímý G 1 1/2 PN 16 do 130°C s vnitřními závity</t>
  </si>
  <si>
    <t>-2029089231</t>
  </si>
  <si>
    <t>https://podminky.urs.cz/item/CS_URS_2023_01/734291246</t>
  </si>
  <si>
    <t>734292714</t>
  </si>
  <si>
    <t>Kohout kulový přímý G 3/4 PN 42 do 185°C vnitřní závit</t>
  </si>
  <si>
    <t>1132347693</t>
  </si>
  <si>
    <t>https://podminky.urs.cz/item/CS_URS_2023_02/734292714</t>
  </si>
  <si>
    <t>734292715</t>
  </si>
  <si>
    <t>Kohout kulový přímý G 1 PN 42 do 185°C vnitřní závit</t>
  </si>
  <si>
    <t>-1723436178</t>
  </si>
  <si>
    <t>https://podminky.urs.cz/item/CS_URS_2023_02/734292715</t>
  </si>
  <si>
    <t>734292716</t>
  </si>
  <si>
    <t>Kohout kulový přímý G 1 1/4 PN 42 do 185°C vnitřní závit</t>
  </si>
  <si>
    <t>911567824</t>
  </si>
  <si>
    <t>https://podminky.urs.cz/item/CS_URS_2023_02/734292716</t>
  </si>
  <si>
    <t>734292717</t>
  </si>
  <si>
    <t>Kohout kulový přímý G 1 1/2 PN 42 do 185°C vnitřní závit</t>
  </si>
  <si>
    <t>-1396405362</t>
  </si>
  <si>
    <t>https://podminky.urs.cz/item/CS_URS_2023_02/734292717</t>
  </si>
  <si>
    <t>734292R05</t>
  </si>
  <si>
    <t xml:space="preserve">Kohout kulový přímý s fitrem G 1 1/2 PN 42 do 185°C </t>
  </si>
  <si>
    <t>-1248655394</t>
  </si>
  <si>
    <t>734295024</t>
  </si>
  <si>
    <t>Směšovací ventil otopných a chladicích systémů závitový třícestný G 6/4" se servomotorem</t>
  </si>
  <si>
    <t>-1330386522</t>
  </si>
  <si>
    <t>https://podminky.urs.cz/item/CS_URS_2023_02/734295024</t>
  </si>
  <si>
    <t>-1249355206</t>
  </si>
  <si>
    <t>734421R02</t>
  </si>
  <si>
    <t>Tlakoměr s pevným stonkem a zkušebním kohoutem tlak 0-6 bar průměr 63 mm zadní připojení</t>
  </si>
  <si>
    <t>-572366409</t>
  </si>
  <si>
    <t>-1621783929</t>
  </si>
  <si>
    <t>-1773165866</t>
  </si>
  <si>
    <t>-478553953</t>
  </si>
  <si>
    <t>1331257891</t>
  </si>
  <si>
    <t>D.3.2. - Primární okruh tepelného čerpadla</t>
  </si>
  <si>
    <t xml:space="preserve">    PO.1 - Organizace stavby a provozní náklady</t>
  </si>
  <si>
    <t xml:space="preserve">    PO.2 - Vrtné práce včetně vystrojení</t>
  </si>
  <si>
    <t xml:space="preserve">    PO.3 - Materiál na propojení a sdružení vrtů</t>
  </si>
  <si>
    <t xml:space="preserve">    PO.4 - Realizace propojení vrtů a plnění</t>
  </si>
  <si>
    <t>PO.1</t>
  </si>
  <si>
    <t>Organizace stavby a provozní náklady</t>
  </si>
  <si>
    <t>PO.1.02</t>
  </si>
  <si>
    <t>Ohlášení činnosti prováděné hornickým způsobem podle § 10 písm. odst. 1) vyhl. č. 104/1988 Sb., v obsahu uvedeném v §11 vyhl. č. 104/1988 Sb., provedené nejméně 8 dní před zahájením prací na místně příslušný Obvodní báňský úřad.</t>
  </si>
  <si>
    <t>PO.1.04</t>
  </si>
  <si>
    <t>Doprava vrtné soupravy a příslušné technologie</t>
  </si>
  <si>
    <t>PO.1.09</t>
  </si>
  <si>
    <t>Dozor hydrogeologa včetně dopravních nákladů</t>
  </si>
  <si>
    <t>PO.1.10</t>
  </si>
  <si>
    <t>Kontejnery pro odvoz vrtného materiálu + následná likvidace (množství odpadů cca 5-7 m3/vrt)</t>
  </si>
  <si>
    <t>PO.2</t>
  </si>
  <si>
    <t>Vrtné práce včetně vystrojení</t>
  </si>
  <si>
    <t>PO.2.01</t>
  </si>
  <si>
    <t>Vrtné práce 4x 120 m</t>
  </si>
  <si>
    <t>Poznámka k položce:_x000D_
- vrtání rotačně příklepovou technologií se vzduchovým výplachem_x000D_
- úvodní průměr vrtu 150-160 mm (0 - ? m) = pažení v nezpevněných horninách_x000D_
- konečný průměr vrtu 120-130 mm (? - 120 m)_x000D_
- tlaková zkouška + zkouška průtočnosti před zapuštěním a po zapuštění geotermální sondy do vrtu dle německé normy VDI4640_x000D_
- zapuštění geotermální sondy do vrtu_x000D_
- uzavření jednotlivých PE výstupů pomocí víček a zajištění ochrany vrtu před poškozením (např. KG potrubí DN150 á 1 m)</t>
  </si>
  <si>
    <t>PO.2.02</t>
  </si>
  <si>
    <t>Vystrojení vrtů dvou-okruhovou geotermální sondou</t>
  </si>
  <si>
    <t>Poznámka k položce:_x000D_
- vystrojení geotermální sondou 4x d32x 2,9 mm á120 m (SDR11, PN16)_x000D_
- potrubí vyrobeno dle normy PAS 1075 typ I_x000D_
- délková signatura potrubí po každém metru_x000D_
- dvojité navinutí potrubí pro snazší zabudování_x000D_
- pro vyšší bezpečnost musí být hlava sondy vyrobena z jednoho kusu s minimální tlakovou odolností 22 barů (PN22)_x000D_
- vratné U-koleno na patě sondy musí splňovat podmínky normy VDI4640 (průtok a tlaková ztráta U-kolena)</t>
  </si>
  <si>
    <t>PO.2.03</t>
  </si>
  <si>
    <t>Kovový adaptér pro ochranu hlavy sondy d32/40</t>
  </si>
  <si>
    <t>PO.2.04</t>
  </si>
  <si>
    <t>Injektážní potrubí PE100 d25x 2,3 mm á120 m  (* v případě realizace bez závaděcích tyčí = náhrada kovového adaptéru)</t>
  </si>
  <si>
    <t>PO.2.05</t>
  </si>
  <si>
    <t>Závaží pro geotermální sondy - 10 kg  (* v případě realizace bez závaděcích tyčí = náhrada kovového adaptéru)</t>
  </si>
  <si>
    <t>PO.2.06</t>
  </si>
  <si>
    <t>Tlaková injektáž od počvy k ústí vrtu - hotová směs</t>
  </si>
  <si>
    <t>Poznámka k položce:_x000D_
- počítáno pro průměrný vrtný průměr 130 mm_x000D_
- injektáž odděluje jednotlivé zvodně, zvyšuje přenos tepla/chladu mezi sondou a okolní horninou_x000D_
- tepelná vodivost směsi min. 2,0 W/ m*K_x000D_
- hmotnost suspenze 1 580 kg/m3_x000D_
- poměr ředění směsi pro 1,0 m3 = 1020 kg směsi + 653 l vody_x000D_
- injektážní materiál pro geotermální sondy podle VDI 4640_x000D_
- celkový potřebný objem injektážní směsi je závislý na poměru ředění směsi a na realizaci vrtných prací (upřesní dodavatel)</t>
  </si>
  <si>
    <t>PO.3</t>
  </si>
  <si>
    <t>Materiál na propojení a sdružení vrtů</t>
  </si>
  <si>
    <t>PO.3.01</t>
  </si>
  <si>
    <t>Redukce počtu větví 32-32-40 přímá - 1x Y-kus 32-32-40 - 2x elektrospojka SDR11, PN16 d32 - 1x elektrospojka SDR11, PN16 d40</t>
  </si>
  <si>
    <t>PO.3.02</t>
  </si>
  <si>
    <t>Potrubí PE-RC d40x 3,7 mm (SDR11, PN16) - potrubí vyrobeno dle normy PAS 1075 typ II</t>
  </si>
  <si>
    <t>PO.3.03</t>
  </si>
  <si>
    <t>Kaučuková izolace d42x 13 mm - (tepelná vodivost 0°C λ=0,036 W/(m*K), (faktor difuzního odporu min. 8.000 μ)</t>
  </si>
  <si>
    <t>PO.3.04</t>
  </si>
  <si>
    <t>Kaučuková izolace d54x 13 mm (izolování elektrotvarovek) - (tepelná vodivost 0°C λ=0,036 W/(m*K), (faktor difuzního odporu min. 8.000 μ)</t>
  </si>
  <si>
    <t>PO.3.05</t>
  </si>
  <si>
    <t>Chránička d110 (vnitřní Ø 94 mm)</t>
  </si>
  <si>
    <t>PO.3.06</t>
  </si>
  <si>
    <t>Těsnící hmota (vodotěsná min. do 0,5 baru)</t>
  </si>
  <si>
    <t>PO.3.07</t>
  </si>
  <si>
    <t>ALU Folie - návin 50m2</t>
  </si>
  <si>
    <t>PO.3.08</t>
  </si>
  <si>
    <t>Elektrospojka d40 (SDR11, PN16)</t>
  </si>
  <si>
    <t>PO.3.09</t>
  </si>
  <si>
    <t>Elektrokoleno 45° d40 (SDR11, PN16)</t>
  </si>
  <si>
    <t>PO.3.10</t>
  </si>
  <si>
    <t>Elektrokoleno 90° d40 (SDR11, PN16)</t>
  </si>
  <si>
    <t>PO.3.11</t>
  </si>
  <si>
    <t>Prostupová deska a Rozdělovač/sběrač</t>
  </si>
  <si>
    <t>Poznámka k položce:_x000D_
Prostupová deska _x000D_
- tlakové utěsnění prostupu základy pro 4 okruhy _x000D_
- systémová deska s výstupy d40 (tam + zpět) = _x000D_
1) deska roznášecí; 2) deska pro napojení hydroizolace_x000D_
- určená k zabudování do základové desky před zabetonováním_x000D_
- určená pro instalaci do "černé vany"_x000D_
- přesah potrubí vnější = 850 mm_x000D_
- přesah potrubí vnitřní (po převlečnou matici) = rozdělovač 600 mm, sběrač 750 mm_x000D_
- výstupy na straně objektu obsahují převlečné matice_x000D_
- podstavec pro zabudování desky_x000D_
_x000D_
Rozdělovač/sběrač_x000D_
- tělo rozdělovače/sběrače d75 _x000D_
- rozdělovač/sběrač obsahuje 1" kulové kohouty pro napuštění/odvzdušnění_x000D_
- 4x výstup rozdělovače d40 obsahují průtokové kulové kohouty_x000D_
- 4x výstup sběrače d40 obsahují průtokové regulátory 5-42 l/min._x000D_
- výstup na páteř d63_x000D_
- rozteč výstupů 120 mm_x000D_
- nosná KCE rozdělovače/sběrače</t>
  </si>
  <si>
    <t>PO.3.12</t>
  </si>
  <si>
    <t>Elektrospojka d63 (SDR11, PN16)</t>
  </si>
  <si>
    <t>PO.3.13</t>
  </si>
  <si>
    <t>Vložka k přechodce d63-2" vnější závit</t>
  </si>
  <si>
    <t>PO.3.14</t>
  </si>
  <si>
    <t>Izolační materiál pro zaizolování rozdělovače/sběrače a vstupů/výstupů prostupové desky na vnitřní straně</t>
  </si>
  <si>
    <t>Poznámka k položce:_x000D_
- rozdělovače/sběrač + vstupy/výstupy prostupové desky na vnitřní straně izolovány kaučukovou izolací o min. tl. 19 mm (tepelná vodivost při 0°C - λ = 0,034 W/(m*K)), (faktor difuzního odporu min. 10.000 μ)</t>
  </si>
  <si>
    <t>PO.3.15</t>
  </si>
  <si>
    <t>Ostatní příslušenství - štětec, pásky, lepidlo…</t>
  </si>
  <si>
    <t>PO.3.16</t>
  </si>
  <si>
    <t>Teplonosná kapalina - koncentrát</t>
  </si>
  <si>
    <t>l</t>
  </si>
  <si>
    <t>Poznámka k položce:_x000D_
- směs na bázi monoetylenglykolu (MEG)_x000D_
- obsahuje inhibitory koroze_x000D_
- po naředění s vodou = nezámrznost kapaliny -15°C (ředění 1:2,5)_x000D_
- objem je počítán po vložky k přechodce na rozdělovači/sběrači</t>
  </si>
  <si>
    <t>PO.4</t>
  </si>
  <si>
    <t>Realizace propojení vrtů a plnění</t>
  </si>
  <si>
    <t>PO.4.01</t>
  </si>
  <si>
    <t>Výkopové práce (včetně přesunu hmot) pro propojení vrtů, vč. Lože+obsyp výkopů, vč. Zásyp výkopů, vč. Likvidace přebytečného výkopku</t>
  </si>
  <si>
    <t>Poznámka k položce:_x000D_
Výkopové práce (včetně přesunu hmot) pro propojení vrtů_x000D_
- šířka 0,9-1,0 m_x000D_
- pod objektem = v hloubce 0,8 m pod spodním lícem podkladního betonu základové desky _x000D_
- mimo objekt = v hloubce cca 1,3-1,4 m pod finální úrovní terénu_x000D_
- předpokládaná těžitelnost tř.III_x000D_
Lože+obsyp výkopů_x000D_
- hutněný písek frakce 0/4 mm … nutno hutnit po vrstvách_x000D_
- šířka 0,9-1,0 m_x000D_
- lože výkopu 0,1 m a obsyp 0,21 m_x000D_
Zásyp výkopů _x000D_
- hutnitelný zásyp do frakce 63 mm (případně lze využít i horninovou drť z vrtů) … nutno hutnit po vrstvách_x000D_
Likvidace přebytečného výkopku</t>
  </si>
  <si>
    <t>PO.4.02</t>
  </si>
  <si>
    <t>Propojení d40 - pokládka, svařování potrubí</t>
  </si>
  <si>
    <t>PO.4.03</t>
  </si>
  <si>
    <t>Propojení d40 - izolování, vložení do chráničky a utěsnění těsnící hmotou</t>
  </si>
  <si>
    <t>PO.4.04</t>
  </si>
  <si>
    <t>Propojení d40 - izolování a obalení ALU folií</t>
  </si>
  <si>
    <t>PO.4.05</t>
  </si>
  <si>
    <t>Montáž prostupové desky</t>
  </si>
  <si>
    <t>PO.4.06</t>
  </si>
  <si>
    <t>Montáž rozdělovače/sběrače</t>
  </si>
  <si>
    <t>PO.4.07</t>
  </si>
  <si>
    <t>Montáž vložek k přechodce</t>
  </si>
  <si>
    <t>PO.4.08</t>
  </si>
  <si>
    <t>Izolování rozdělovače/sběrače a výstupů prostupové desky na vnitřní straně</t>
  </si>
  <si>
    <t>PO.4.09</t>
  </si>
  <si>
    <t>Tlaková zkouška celého systému (3 fáze)</t>
  </si>
  <si>
    <t>PO.4.10</t>
  </si>
  <si>
    <t>Proplach, plnění a částečné odvzdušnění primárního okruhu teplonosnou kapalinou (po vložky k přechodce na rozdělovači/sběrači)</t>
  </si>
  <si>
    <t>PO.4.11</t>
  </si>
  <si>
    <t>Regulace průtoků pro jednotlivé vrty</t>
  </si>
  <si>
    <t>D.4. - IO.02 - FVE</t>
  </si>
  <si>
    <t>D.4. - IO 02 - FVE</t>
  </si>
  <si>
    <t xml:space="preserve">    FVE1.1 - KOMPONENTY MIKROZDROJE</t>
  </si>
  <si>
    <t xml:space="preserve">    FVE1.2 - FOTOVOLTAICÉ PANELY</t>
  </si>
  <si>
    <t xml:space="preserve">    FVE1.3 - INSTALAČNÍ A ÚLOŽNÝ MATERIÁL</t>
  </si>
  <si>
    <t xml:space="preserve">    FVE1.4 - KABELOVÉ ROZVODY</t>
  </si>
  <si>
    <t xml:space="preserve">    FVE1.5 - KABELOVÉ TRASY - komplet včetně kolen, rohů a kotvívího a spojovacího materiálu</t>
  </si>
  <si>
    <t xml:space="preserve">    FVE1.6 - ROZVADĚČE - komplet, včetně krytů, přepážek, lišt, kotvení, bočnic, zapojení apod. </t>
  </si>
  <si>
    <t xml:space="preserve">    FVE1.7 - Ostatní položky</t>
  </si>
  <si>
    <t>IO 02 - FVE</t>
  </si>
  <si>
    <t>FVE1.1</t>
  </si>
  <si>
    <t>KOMPONENTY MIKROZDROJE</t>
  </si>
  <si>
    <t>041.1.01</t>
  </si>
  <si>
    <t>Asymetrický 3f hybridní střídač do 12kW</t>
  </si>
  <si>
    <t>041.1.02</t>
  </si>
  <si>
    <t>Bateriový řídící systém pro nabíjení akumulátorů, s LCD displejem</t>
  </si>
  <si>
    <t>041.1.03</t>
  </si>
  <si>
    <t>Bateriový modul LiFePO4, 3,84kWh, 76,8V</t>
  </si>
  <si>
    <t>FVE1.2</t>
  </si>
  <si>
    <t>FOTOVOLTAICÉ PANELY</t>
  </si>
  <si>
    <t>041.2.01</t>
  </si>
  <si>
    <t>Fovoltaický panel, monokrystalický half-cut, hliníkový rám výšky 35mm, výkon 330Wp, IP67, 1700x1000mm</t>
  </si>
  <si>
    <t>FVE1.3</t>
  </si>
  <si>
    <t>INSTALAČNÍ A ÚLOŽNÝ MATERIÁL</t>
  </si>
  <si>
    <t>041.3.01</t>
  </si>
  <si>
    <t>ALU profil - 40x40 pro šestihranný šroub, délka 207cm</t>
  </si>
  <si>
    <t>041.3.02</t>
  </si>
  <si>
    <t>Svorka profilu 40x40</t>
  </si>
  <si>
    <t>041.3.03</t>
  </si>
  <si>
    <t>Šroub M10x20mm, nerez</t>
  </si>
  <si>
    <t>041.3.04</t>
  </si>
  <si>
    <t>Matice M10, přírubová, nerez</t>
  </si>
  <si>
    <t>041.3.05</t>
  </si>
  <si>
    <t>Podložka M10, nerez</t>
  </si>
  <si>
    <t>041.3.06</t>
  </si>
  <si>
    <t>Svorka středová, Al</t>
  </si>
  <si>
    <t>041.3.07</t>
  </si>
  <si>
    <t>Svorka boční, Al</t>
  </si>
  <si>
    <t>041.3.08</t>
  </si>
  <si>
    <t>Imbus M8x30, nerez</t>
  </si>
  <si>
    <t>041.3.09</t>
  </si>
  <si>
    <t>Posuvná drážka do profilu 40x40, M8, s pružinkou a kuličkou</t>
  </si>
  <si>
    <t>041.3.10</t>
  </si>
  <si>
    <t>Uzemňovací deska, kontaktní, ke vzájemnému galvanickému propojení panelů mezi sebou</t>
  </si>
  <si>
    <t>041.3.11</t>
  </si>
  <si>
    <t>Ddržák, variabilní, pro uchycení ALU profilu ke konstrukci střechy, nerez</t>
  </si>
  <si>
    <t>041.3.12</t>
  </si>
  <si>
    <t>Šroub M8x25mm, nerez</t>
  </si>
  <si>
    <t>041.3.13</t>
  </si>
  <si>
    <t>Matice M8, přírubová, nerez</t>
  </si>
  <si>
    <t>041.3.14</t>
  </si>
  <si>
    <t>Montážní adaptér, plochý, nerez</t>
  </si>
  <si>
    <t>FVE1.4</t>
  </si>
  <si>
    <t>KABELOVÉ ROZVODY</t>
  </si>
  <si>
    <t>041.4.01</t>
  </si>
  <si>
    <t>CYKY-O 3x1,5mm2</t>
  </si>
  <si>
    <t>041.4.02</t>
  </si>
  <si>
    <t>CYKY-J 5x6mm2</t>
  </si>
  <si>
    <t>041.4.03</t>
  </si>
  <si>
    <t>H07RN-F 5x6mm2</t>
  </si>
  <si>
    <t>041.4.04</t>
  </si>
  <si>
    <t>FTP cat. 6e</t>
  </si>
  <si>
    <t>041.4.05</t>
  </si>
  <si>
    <t>H1Z2Z2-K 1x6mm2</t>
  </si>
  <si>
    <t>041.4.06</t>
  </si>
  <si>
    <t>CYA 1x10mm2 (z/ž)</t>
  </si>
  <si>
    <t>041.4.07</t>
  </si>
  <si>
    <t>Ekvipotencionální svorkovnice, s krytem</t>
  </si>
  <si>
    <t>041.4.08</t>
  </si>
  <si>
    <t>Konektor MC4, samec</t>
  </si>
  <si>
    <t>041.4.09</t>
  </si>
  <si>
    <t>Konektor MC4, samice</t>
  </si>
  <si>
    <t>FVE1.5</t>
  </si>
  <si>
    <t>KABELOVÉ TRASY - komplet včetně kolen, rohů a kotvívího a spojovacího materiálu</t>
  </si>
  <si>
    <t>041.5.01</t>
  </si>
  <si>
    <t>Instalační trubka hrdlovaná, komplet, včetně kolen, spojek a příchytek, pr. 50mm, samozhášivá, bezhalogenová, pevnost 320N</t>
  </si>
  <si>
    <t>041.5.02</t>
  </si>
  <si>
    <t>Protipožární ucpávka, tmel, pro otvory 50x50mm + ozn. Štítek</t>
  </si>
  <si>
    <t>041.5.03</t>
  </si>
  <si>
    <t>Instalační chránička, včetně spojek a příchytek, pr. 32mm, samozhášivá, bezhalogenová, UV stabilní, pevnost 320N</t>
  </si>
  <si>
    <t>041.5.04</t>
  </si>
  <si>
    <t>Instalační lišta 110x65mm, komplet, včetně kolen, spojek, rohů, koncovek a příchytek, samozhášivá, bezhalogenová</t>
  </si>
  <si>
    <t>FVE1.6</t>
  </si>
  <si>
    <t xml:space="preserve">ROZVADĚČE - komplet, včetně krytů, přepážek, lišt, kotvení, bočnic, zapojení apod. </t>
  </si>
  <si>
    <t>041.6.01</t>
  </si>
  <si>
    <t>R-AC, rozvaděč AC části elektroinstalací systému FVE, komplet, dle výkresu č. 10</t>
  </si>
  <si>
    <t>041.6.02</t>
  </si>
  <si>
    <t>R-DC, rozvaděč DC části elektroinstalací systému FVE, komplet, dle výkresu č. 09</t>
  </si>
  <si>
    <t>041.6.03</t>
  </si>
  <si>
    <t>R-BYPASS, typová zásuvková rozvodnice na omítku, IP44, včetně jištění, 1x zásuvka 400V/16A/5P, 2x zásuvka 230V/16A/3P</t>
  </si>
  <si>
    <t>FVE1.7</t>
  </si>
  <si>
    <t>041.7.01</t>
  </si>
  <si>
    <t>041.7.02</t>
  </si>
  <si>
    <t>041.7.03</t>
  </si>
  <si>
    <t>041.7.04</t>
  </si>
  <si>
    <t>041.7.05</t>
  </si>
  <si>
    <t>041.7.11</t>
  </si>
  <si>
    <t>041.7.12</t>
  </si>
  <si>
    <t>Lešení</t>
  </si>
  <si>
    <t>041.7.13</t>
  </si>
  <si>
    <t>Vysokozvižná plošina</t>
  </si>
  <si>
    <t>1,9</t>
  </si>
  <si>
    <t>19,9</t>
  </si>
  <si>
    <t>f101</t>
  </si>
  <si>
    <t>29,7</t>
  </si>
  <si>
    <t>15,8</t>
  </si>
  <si>
    <t>32,7</t>
  </si>
  <si>
    <t>1,1</t>
  </si>
  <si>
    <t>f3</t>
  </si>
  <si>
    <t>0,7</t>
  </si>
  <si>
    <t>D.5. - IO 03 - Kanalizační přípojka</t>
  </si>
  <si>
    <t>f4</t>
  </si>
  <si>
    <t>f516</t>
  </si>
  <si>
    <t>18,6</t>
  </si>
  <si>
    <t>7,7</t>
  </si>
  <si>
    <t xml:space="preserve">    5 - Komunikace pozemní</t>
  </si>
  <si>
    <t>113107522</t>
  </si>
  <si>
    <t>Odstranění podkladu z kameniva drceného tl přes 100 do 200 mm při překopech strojně pl přes 15 m2</t>
  </si>
  <si>
    <t>-1406214753</t>
  </si>
  <si>
    <t>https://podminky.urs.cz/item/CS_URS_2023_02/113107522</t>
  </si>
  <si>
    <t>113107530</t>
  </si>
  <si>
    <t>Odstranění podkladu z betonu prostého tl do 100 mm při překopech strojně pl přes 15 m2</t>
  </si>
  <si>
    <t>44605954</t>
  </si>
  <si>
    <t>https://podminky.urs.cz/item/CS_URS_2023_02/113107530</t>
  </si>
  <si>
    <t>113107542</t>
  </si>
  <si>
    <t>Odstranění podkladu živičných tl přes 50 do 100 mm při překopech strojně pl přes 15 m2</t>
  </si>
  <si>
    <t>1222408965</t>
  </si>
  <si>
    <t>https://podminky.urs.cz/item/CS_URS_2023_02/113107542</t>
  </si>
  <si>
    <t>131251201</t>
  </si>
  <si>
    <t>Hloubení jam zapažených v hornině třídy těžitelnosti I skupiny 3 objem do 20 m3 strojně</t>
  </si>
  <si>
    <t>694560878</t>
  </si>
  <si>
    <t>https://podminky.urs.cz/item/CS_URS_2023_02/131251201</t>
  </si>
  <si>
    <t>132254201</t>
  </si>
  <si>
    <t>Hloubení zapažených rýh š do 2000 mm v hornině třídy těžitelnosti I skupiny 3 objem do 20 m3</t>
  </si>
  <si>
    <t>-2049307541</t>
  </si>
  <si>
    <t>https://podminky.urs.cz/item/CS_URS_2023_02/132254201</t>
  </si>
  <si>
    <t>151101102</t>
  </si>
  <si>
    <t>Zřízení příložného pažení a rozepření stěn rýh hl přes 2 do 4 m</t>
  </si>
  <si>
    <t>1512679192</t>
  </si>
  <si>
    <t>https://podminky.urs.cz/item/CS_URS_2023_02/151101102</t>
  </si>
  <si>
    <t>151101112</t>
  </si>
  <si>
    <t>Odstranění příložného pažení a rozepření stěn rýh hl přes 2 do 4 m</t>
  </si>
  <si>
    <t>-2014613623</t>
  </si>
  <si>
    <t>https://podminky.urs.cz/item/CS_URS_2023_02/151101112</t>
  </si>
  <si>
    <t>1645484066</t>
  </si>
  <si>
    <t>-1368169560</t>
  </si>
  <si>
    <t>-454699543</t>
  </si>
  <si>
    <t>401382867</t>
  </si>
  <si>
    <t>588671171</t>
  </si>
  <si>
    <t>1154919993</t>
  </si>
  <si>
    <t>7,7*2 'Přepočtené koeficientem množství</t>
  </si>
  <si>
    <t>250991187</t>
  </si>
  <si>
    <t>1984276759</t>
  </si>
  <si>
    <t>f10+f11-f1-f2-f3-f4</t>
  </si>
  <si>
    <t>745381855</t>
  </si>
  <si>
    <t>-954847123</t>
  </si>
  <si>
    <t>1,1*2 'Přepočtené koeficientem množství</t>
  </si>
  <si>
    <t>885510402</t>
  </si>
  <si>
    <t>0,9+1</t>
  </si>
  <si>
    <t>452311131</t>
  </si>
  <si>
    <t>Podkladní desky z betonu prostého bez zvýšených nároků na prostředí tř. C 12/15 otevřený výkop</t>
  </si>
  <si>
    <t>1632703012</t>
  </si>
  <si>
    <t>https://podminky.urs.cz/item/CS_URS_2023_02/452311131</t>
  </si>
  <si>
    <t>899623141</t>
  </si>
  <si>
    <t>Obetonování potrubí nebo zdiva stok betonem prostým tř. C 12/15 v otevřeném výkopu</t>
  </si>
  <si>
    <t>-1372433976</t>
  </si>
  <si>
    <t>https://podminky.urs.cz/item/CS_URS_2023_02/899623141</t>
  </si>
  <si>
    <t>4,0</t>
  </si>
  <si>
    <t>Komunikace pozemní</t>
  </si>
  <si>
    <t>564760001</t>
  </si>
  <si>
    <t>Podklad z kameniva hrubého drceného vel. 8-16 mm plochy do 100 m2 tl 200 mm</t>
  </si>
  <si>
    <t>340570377</t>
  </si>
  <si>
    <t>https://podminky.urs.cz/item/CS_URS_2023_02/564760001</t>
  </si>
  <si>
    <t>564831011</t>
  </si>
  <si>
    <t>Podklad ze štěrkodrtě ŠD plochy do 100 m2 tl 100 mm</t>
  </si>
  <si>
    <t>-1782728110</t>
  </si>
  <si>
    <t>https://podminky.urs.cz/item/CS_URS_2023_02/564831011</t>
  </si>
  <si>
    <t>565135111</t>
  </si>
  <si>
    <t>Asfaltový beton vrstva podkladní ACP 16 (obalované kamenivo OKS) tl 50 mm š do 3 m</t>
  </si>
  <si>
    <t>1526602</t>
  </si>
  <si>
    <t>https://podminky.urs.cz/item/CS_URS_2023_02/565135111</t>
  </si>
  <si>
    <t>573211112</t>
  </si>
  <si>
    <t>Postřik živičný spojovací z asfaltu v množství 0,70 kg/m2</t>
  </si>
  <si>
    <t>-13504403</t>
  </si>
  <si>
    <t>https://podminky.urs.cz/item/CS_URS_2023_02/573211112</t>
  </si>
  <si>
    <t>18,6*2 'Přepočtené koeficientem množství</t>
  </si>
  <si>
    <t>577145111</t>
  </si>
  <si>
    <t>Asfaltový beton vrstva obrusná ACO 16 (ABH) tl 50 mm š do 3 m z nemodifikovaného asfaltu</t>
  </si>
  <si>
    <t>386126858</t>
  </si>
  <si>
    <t>https://podminky.urs.cz/item/CS_URS_2023_02/577145111</t>
  </si>
  <si>
    <t>721110806</t>
  </si>
  <si>
    <t>-1035757534</t>
  </si>
  <si>
    <t>https://podminky.urs.cz/item/CS_URS_2023_02/721110806</t>
  </si>
  <si>
    <t>831352121</t>
  </si>
  <si>
    <t>Montáž potrubí z trub kameninových hrdlových s integrovaným těsněním výkop sklon do 20 % DN 200</t>
  </si>
  <si>
    <t>1050866262</t>
  </si>
  <si>
    <t>https://podminky.urs.cz/item/CS_URS_2023_02/831352121</t>
  </si>
  <si>
    <t>59710633</t>
  </si>
  <si>
    <t>trouba kameninová glazovaná DN 200 dl 1,00m spojovací systém F</t>
  </si>
  <si>
    <t>-1469727580</t>
  </si>
  <si>
    <t>894221R01</t>
  </si>
  <si>
    <t>Šachty kanalizační betonová DN 1000, litinový poklop DN 625, únosnost D400, hloubka 1,5-2,0 m</t>
  </si>
  <si>
    <t>-58162021</t>
  </si>
  <si>
    <t>894221R02</t>
  </si>
  <si>
    <t>Šachty kanalizační betonová DN 1000, litinový poklop DN 625, únosnost D400, hloubka 2,0-2,5 m</t>
  </si>
  <si>
    <t>-1935926175</t>
  </si>
  <si>
    <t>919121112</t>
  </si>
  <si>
    <t>Těsnění spár zálivkou za studena pro komůrky š 10 mm hl 25 mm s těsnicím profilem</t>
  </si>
  <si>
    <t>1188281986</t>
  </si>
  <si>
    <t>https://podminky.urs.cz/item/CS_URS_2023_02/919121112</t>
  </si>
  <si>
    <t>919735112</t>
  </si>
  <si>
    <t>Řezání stávajícího živičného krytu hl přes 50 do 100 mm</t>
  </si>
  <si>
    <t>1445641635</t>
  </si>
  <si>
    <t>https://podminky.urs.cz/item/CS_URS_2023_02/919735112</t>
  </si>
  <si>
    <t>997221571</t>
  </si>
  <si>
    <t>Vodorovná doprava vybouraných hmot do 1 km</t>
  </si>
  <si>
    <t>2103127741</t>
  </si>
  <si>
    <t>https://podminky.urs.cz/item/CS_URS_2023_02/997221571</t>
  </si>
  <si>
    <t>997221579</t>
  </si>
  <si>
    <t>Příplatek ZKD 1 km u vodorovné dopravy vybouraných hmot</t>
  </si>
  <si>
    <t>523629441</t>
  </si>
  <si>
    <t>https://podminky.urs.cz/item/CS_URS_2023_02/997221579</t>
  </si>
  <si>
    <t>14,137*10 'Přepočtené koeficientem množství</t>
  </si>
  <si>
    <t>997221611</t>
  </si>
  <si>
    <t>Nakládání suti na dopravní prostředky pro vodorovnou dopravu</t>
  </si>
  <si>
    <t>-807047119</t>
  </si>
  <si>
    <t>https://podminky.urs.cz/item/CS_URS_2023_02/997221611</t>
  </si>
  <si>
    <t>997221645</t>
  </si>
  <si>
    <t>Poplatek za uložení na skládce (skládkovné) odpadu asfaltového bez dehtu kód odpadu 17 03 02</t>
  </si>
  <si>
    <t>97910591</t>
  </si>
  <si>
    <t>https://podminky.urs.cz/item/CS_URS_2023_02/997221645</t>
  </si>
  <si>
    <t>998225111</t>
  </si>
  <si>
    <t>Přesun hmot pro pozemní komunikace s krytem z kamene, monolitickým betonovým nebo živičným</t>
  </si>
  <si>
    <t>565124859</t>
  </si>
  <si>
    <t>https://podminky.urs.cz/item/CS_URS_2023_02/998225111</t>
  </si>
  <si>
    <t>998275101</t>
  </si>
  <si>
    <t>Přesun hmot pro trubní vedení z trub kameninových otevřený výkop</t>
  </si>
  <si>
    <t>-67284746</t>
  </si>
  <si>
    <t>https://podminky.urs.cz/item/CS_URS_2023_02/998275101</t>
  </si>
  <si>
    <t>043114R02</t>
  </si>
  <si>
    <t>Zkoušky těsnosti kanalizačního potrubí</t>
  </si>
  <si>
    <t>-591029216</t>
  </si>
  <si>
    <t>13,7</t>
  </si>
  <si>
    <t>18,8</t>
  </si>
  <si>
    <t>f515</t>
  </si>
  <si>
    <t>6,6</t>
  </si>
  <si>
    <t>11,304</t>
  </si>
  <si>
    <t>2,396</t>
  </si>
  <si>
    <t>D.6. - IO 04 - Vodovodní přípojka</t>
  </si>
  <si>
    <t>113107422</t>
  </si>
  <si>
    <t>Odstranění podkladu z kameniva drceného tl přes 100 do 200 mm při překopech strojně pl do 15 m2</t>
  </si>
  <si>
    <t>-702946453</t>
  </si>
  <si>
    <t>https://podminky.urs.cz/item/CS_URS_2023_02/113107422</t>
  </si>
  <si>
    <t>113107430</t>
  </si>
  <si>
    <t>Odstranění podkladu z betonu prostého tl do 100 mm při překopech strojně pl do 15 m2</t>
  </si>
  <si>
    <t>-1187013800</t>
  </si>
  <si>
    <t>https://podminky.urs.cz/item/CS_URS_2023_02/113107430</t>
  </si>
  <si>
    <t>113107442</t>
  </si>
  <si>
    <t>Odstranění podkladu živičných tl přes 50 do 100 mm při překopech strojně pl do 15 m2</t>
  </si>
  <si>
    <t>894542591</t>
  </si>
  <si>
    <t>https://podminky.urs.cz/item/CS_URS_2023_02/113107442</t>
  </si>
  <si>
    <t>-2122656286</t>
  </si>
  <si>
    <t>-1736899590</t>
  </si>
  <si>
    <t>-975859835</t>
  </si>
  <si>
    <t>745922352</t>
  </si>
  <si>
    <t>-2071282159</t>
  </si>
  <si>
    <t>798678076</t>
  </si>
  <si>
    <t>925483310</t>
  </si>
  <si>
    <t>2,396*2 'Přepočtené koeficientem množství</t>
  </si>
  <si>
    <t>-49986922</t>
  </si>
  <si>
    <t>1428631339</t>
  </si>
  <si>
    <t>f10-f1-3,14*0,6*0,6*1,5</t>
  </si>
  <si>
    <t>-1912373231</t>
  </si>
  <si>
    <t>722170804</t>
  </si>
  <si>
    <t>Demontáž rozvodů vody z plastů D přes 25 do 50</t>
  </si>
  <si>
    <t>-797996122</t>
  </si>
  <si>
    <t>https://podminky.urs.cz/item/CS_URS_2023_02/722170804</t>
  </si>
  <si>
    <t>-926342969</t>
  </si>
  <si>
    <t>1065734007</t>
  </si>
  <si>
    <t>893811R63</t>
  </si>
  <si>
    <t>Osazení vodoměrné šachty kruhové z PP samonosné pro běžné zatížení D do 1,5 m hl přes 1,4 do 1,6 m</t>
  </si>
  <si>
    <t>-1287904432</t>
  </si>
  <si>
    <t>56230R94</t>
  </si>
  <si>
    <t>šachta plastová vodoměrná samonosná kruhová 1,5/1,5m</t>
  </si>
  <si>
    <t>-1485358134</t>
  </si>
  <si>
    <t>899104112</t>
  </si>
  <si>
    <t>Osazení poklopů litinových, ocelových nebo železobetonových včetně rámů pro třídu zatížení D400, E600</t>
  </si>
  <si>
    <t>-1859553546</t>
  </si>
  <si>
    <t>https://podminky.urs.cz/item/CS_URS_2023_02/899104112</t>
  </si>
  <si>
    <t>28661935</t>
  </si>
  <si>
    <t>poklop šachtový litinový DN 600 pro třídu zatížení D400</t>
  </si>
  <si>
    <t>79831921</t>
  </si>
  <si>
    <t>-1375437838</t>
  </si>
  <si>
    <t>722270102</t>
  </si>
  <si>
    <t>Sestava vodoměrová závitová G 1"</t>
  </si>
  <si>
    <t>-662731633</t>
  </si>
  <si>
    <t>https://podminky.urs.cz/item/CS_URS_2023_02/722270102</t>
  </si>
  <si>
    <t>362294930</t>
  </si>
  <si>
    <t>-463413646</t>
  </si>
  <si>
    <t>-1153298204</t>
  </si>
  <si>
    <t>601144960</t>
  </si>
  <si>
    <t>-1733829742</t>
  </si>
  <si>
    <t>180287137</t>
  </si>
  <si>
    <t>4,951*10 'Přepočtené koeficientem množství</t>
  </si>
  <si>
    <t>-846005751</t>
  </si>
  <si>
    <t>3581174</t>
  </si>
  <si>
    <t>-1001426108</t>
  </si>
  <si>
    <t>043114R01</t>
  </si>
  <si>
    <t>Zkoušky tlakové, proplach a desinfekce vodovodního potrubí</t>
  </si>
  <si>
    <t>2080957655</t>
  </si>
  <si>
    <t>ODS - Odstranění studny</t>
  </si>
  <si>
    <t>174151102</t>
  </si>
  <si>
    <t>Zásyp v prostoru s omezeným pohybem stroje sypaninou se zhutněním</t>
  </si>
  <si>
    <t>1810352103</t>
  </si>
  <si>
    <t>https://podminky.urs.cz/item/CS_URS_2023_02/174151102</t>
  </si>
  <si>
    <t>"zásyp štěrk" 10*PI*0,6*0,6</t>
  </si>
  <si>
    <t>"zásyp zemina" 8,9*PI*0,6*0,6</t>
  </si>
  <si>
    <t>58337344.R</t>
  </si>
  <si>
    <t>štěrkopísek frakce 4/32</t>
  </si>
  <si>
    <t>-1034200707</t>
  </si>
  <si>
    <t>"zásyp štěrk" 10*PI*0,6*0,6*2</t>
  </si>
  <si>
    <t>10364100.R</t>
  </si>
  <si>
    <t>zemina pro terénní úpravy - tříděná nepropustná</t>
  </si>
  <si>
    <t>-508256436</t>
  </si>
  <si>
    <t>"zásyp zemina" 8,9*PI*0,6*0,6*1,8</t>
  </si>
  <si>
    <t>18,118*1,8 'Přepočtené koeficientem množství</t>
  </si>
  <si>
    <t>890451851</t>
  </si>
  <si>
    <t>Bourání šachet z prefabrikovaných skruží strojně obestavěného prostoru přes 3 do 5 m3</t>
  </si>
  <si>
    <t>-1737050400</t>
  </si>
  <si>
    <t>https://podminky.urs.cz/item/CS_URS_2023_02/890451851</t>
  </si>
  <si>
    <t>"poklop" PI*0,6*0,6*0,1</t>
  </si>
  <si>
    <t>"skruž" PI*(0,6*0,6-0,5*0,5)*3,0</t>
  </si>
  <si>
    <t>892233900.R</t>
  </si>
  <si>
    <t>Odčerpání a vyčištění studny</t>
  </si>
  <si>
    <t>2051162207</t>
  </si>
  <si>
    <t>997013501</t>
  </si>
  <si>
    <t>Odvoz suti a vybouraných hmot na skládku nebo meziskládku do 1 km se složením</t>
  </si>
  <si>
    <t>-1451169875</t>
  </si>
  <si>
    <t>https://podminky.urs.cz/item/CS_URS_2023_02/997013501</t>
  </si>
  <si>
    <t>997013509</t>
  </si>
  <si>
    <t>Příplatek k odvozu suti a vybouraných hmot na skládku ZKD 1 km přes 1 km</t>
  </si>
  <si>
    <t>320569229</t>
  </si>
  <si>
    <t>https://podminky.urs.cz/item/CS_URS_2023_02/997013509</t>
  </si>
  <si>
    <t>0,414*20 'Přepočtené koeficientem množství</t>
  </si>
  <si>
    <t>997013602</t>
  </si>
  <si>
    <t>Poplatek za uložení na skládce (skládkovné) stavebního odpadu železobetonového kód odpadu 17 01 01</t>
  </si>
  <si>
    <t>27315076</t>
  </si>
  <si>
    <t>https://podminky.urs.cz/item/CS_URS_2023_02/997013602</t>
  </si>
  <si>
    <t>667943521</t>
  </si>
  <si>
    <t>VRN - Vedlejší rozpočtové náklady</t>
  </si>
  <si>
    <t>011224000</t>
  </si>
  <si>
    <t>Ochrana přilehlé vzrostlé zeleně - viz.dendrologický průzkum</t>
  </si>
  <si>
    <t>609997532</t>
  </si>
  <si>
    <t>https://podminky.urs.cz/item/CS_URS_2023_02/011224000</t>
  </si>
  <si>
    <t>011403100</t>
  </si>
  <si>
    <t>Zařízení staveniště pro likvidaci NO (stavební buňky, sklady, filtry, značení,...) - zřízení, provoz a odstranění</t>
  </si>
  <si>
    <t>-1874973763</t>
  </si>
  <si>
    <t>011103001</t>
  </si>
  <si>
    <t>Geotechnik</t>
  </si>
  <si>
    <t>-85690400</t>
  </si>
  <si>
    <t>011454000</t>
  </si>
  <si>
    <t>Pasportizace okolních objektů a komunikací a měření (monitoring), vč. dvou studní - před, v průběhu a po provádění demolice a nové stavby</t>
  </si>
  <si>
    <t>-15539215</t>
  </si>
  <si>
    <t>https://podminky.urs.cz/item/CS_URS_2023_02/011454000</t>
  </si>
  <si>
    <t>Poznámka k položce:_x000D_
V rámci přípravných prací bude proveden pasport přilehlé části komunikace Na Vyšehradě a celé ul. Smetanova a dále sousedních RD v blízkosti stavebního záměru, tj. RD na parc.č. 4260 a 595, k.ú. Nová Paka. Případně další stavby dle skutečností v době provádění stavebního záměru (v území probíhá další výstavba). _x000D_
Dále bude proveden pasport všech sousedních pozemků vymezených předpokládanou plochou zařízení staveniště.</t>
  </si>
  <si>
    <t>011124000</t>
  </si>
  <si>
    <t>Měření radonu na pozemku</t>
  </si>
  <si>
    <t>-1266879146</t>
  </si>
  <si>
    <t>https://podminky.urs.cz/item/CS_URS_2023_02/011124000</t>
  </si>
  <si>
    <t>012203000</t>
  </si>
  <si>
    <t>Geologický a geotechnický dohled vč. posudků a zpráv a průzkumů</t>
  </si>
  <si>
    <t>-202431966</t>
  </si>
  <si>
    <t>https://podminky.urs.cz/item/CS_URS_2023_01/012203000</t>
  </si>
  <si>
    <t>012303000</t>
  </si>
  <si>
    <t>Geodetické vytyčení stáv. sítí, navrhované stavby a inženýrských sítí</t>
  </si>
  <si>
    <t>-1704797850</t>
  </si>
  <si>
    <t>https://podminky.urs.cz/item/CS_URS_2023_01/012303000</t>
  </si>
  <si>
    <t>013254000</t>
  </si>
  <si>
    <t>Dokumentace skutečného provedení stavby - kolaudační v tištěné (6 paré) a digitální podobě vč. protokolů, prohlášení o shodě a dokladové části (návody k obsluze a údržbě, předávací protokoly, stavební deník)</t>
  </si>
  <si>
    <t>2085295334</t>
  </si>
  <si>
    <t>https://podminky.urs.cz/item/CS_URS_2023_01/013254000</t>
  </si>
  <si>
    <t>013294000</t>
  </si>
  <si>
    <t>Dílenská a výrobní dokumentace vč. projednání a tisku</t>
  </si>
  <si>
    <t>173905661</t>
  </si>
  <si>
    <t>https://podminky.urs.cz/item/CS_URS_2023_01/013294000</t>
  </si>
  <si>
    <t>Poznámka k položce:_x000D_
Dokumentace pro provádění stavby - výrobní a dílenská dokumentace, jejich projednání s AD a TDI, odsouhlasení a tisk v min. počtu 6 paré a digitální podobě na CD v otevřeném a uzavřeném formátu dle ZD.</t>
  </si>
  <si>
    <t>030001000</t>
  </si>
  <si>
    <t>Zařízení staveniště</t>
  </si>
  <si>
    <t>1666631861</t>
  </si>
  <si>
    <t>https://podminky.urs.cz/item/CS_URS_2023_01/030001000</t>
  </si>
  <si>
    <t>Poznámka k položce:_x000D_
Zařízení staveniště vč. provozu, údržby, zrušení a jeho odvozu._x000D_
Zahrnuje náklady na:  pořízení, dovoz, montáž, údržbu, demontáž a odvoz veškerých mobilních stavebních buněk (kancelář, šatny, příruční sklad, umývárna) a k tomu odpovídajících mobilních WC,  energie pro ZS vč. připojení, veškerá opatření pro dodržení BOZP, zřízení a odstranění dočasného  napojení na inženýrské sítě, ekologickou likvidaci odpadů, zřízení a odstranění provizorní plochy pro malou mechanizaci, zabezpečenou před případným únikem ropných látek, zřízení a odstranění případných dočasných nájezdových ploch. _x000D_
Ostatní ZS - viz ZOV a dle uvážení zhotovitele.</t>
  </si>
  <si>
    <t>030002000</t>
  </si>
  <si>
    <t xml:space="preserve">Zřízení a provoz staveništních komunikací vč. zajištění odvodnění, dopravního značení, odstranění a likvidace </t>
  </si>
  <si>
    <t>-1252878181</t>
  </si>
  <si>
    <t>030004000</t>
  </si>
  <si>
    <t>Zřízení, provoz a odstranění staveništního osvětlení vč. nákladů na energie</t>
  </si>
  <si>
    <t>-235201448</t>
  </si>
  <si>
    <t>030005000</t>
  </si>
  <si>
    <t>Dočasná obchůzná trasa na veřejném pozemku se zúžením komunikace</t>
  </si>
  <si>
    <t>-2074159290</t>
  </si>
  <si>
    <t>034002000</t>
  </si>
  <si>
    <t>Zabezpečení staveniště - ostraha</t>
  </si>
  <si>
    <t>696016581</t>
  </si>
  <si>
    <t>https://podminky.urs.cz/item/CS_URS_2023_02/034002000</t>
  </si>
  <si>
    <t>034103000</t>
  </si>
  <si>
    <t>Oplocení staveniště vč. vjezdových brana vstupních branek - zřízení, provoz, odstranění</t>
  </si>
  <si>
    <t>-1422420473</t>
  </si>
  <si>
    <t>https://podminky.urs.cz/item/CS_URS_2023_02/034103000</t>
  </si>
  <si>
    <t>034711000</t>
  </si>
  <si>
    <t>Průběžné denní čištění komunikací</t>
  </si>
  <si>
    <t>měs</t>
  </si>
  <si>
    <t>1534608293</t>
  </si>
  <si>
    <t>035002000</t>
  </si>
  <si>
    <t>Zřízení, provoz a odstranění krátkodobých a dlouhodobých záborů zařízení staveniště vč. DZ, DIO, DIR a projednání</t>
  </si>
  <si>
    <t>-1886741815</t>
  </si>
  <si>
    <t>https://podminky.urs.cz/item/CS_URS_2023_02/035002000</t>
  </si>
  <si>
    <t>042503000</t>
  </si>
  <si>
    <t>Plán BOZP  a PO na staveništi</t>
  </si>
  <si>
    <t>1194201634</t>
  </si>
  <si>
    <t>https://podminky.urs.cz/item/CS_URS_2023_02/042503000</t>
  </si>
  <si>
    <t>045002000</t>
  </si>
  <si>
    <t>Kompletační a koordinační činnost</t>
  </si>
  <si>
    <t>579688388</t>
  </si>
  <si>
    <t>https://podminky.urs.cz/item/CS_URS_2023_02/045002000</t>
  </si>
  <si>
    <t>045004000</t>
  </si>
  <si>
    <t>Vzorkování materiálů a konstrukcí dle PD</t>
  </si>
  <si>
    <t>1515847495</t>
  </si>
  <si>
    <t>045006000</t>
  </si>
  <si>
    <t>Náklady na měření, revize, hutnící zkoušky, atesty, provozní, funkční, komplexní a předkomplexní zkoušky, zkušební provoz a zaškolení obsluhy</t>
  </si>
  <si>
    <t>-323915247</t>
  </si>
  <si>
    <t>SEZNAM FIGUR</t>
  </si>
  <si>
    <t>Výměra</t>
  </si>
  <si>
    <t xml:space="preserve"> DEM</t>
  </si>
  <si>
    <t>"obj. A, B, C, D"</t>
  </si>
  <si>
    <t>"násypy" 86,09</t>
  </si>
  <si>
    <t>Použití figury:</t>
  </si>
  <si>
    <t>"terén mimo NS"</t>
  </si>
  <si>
    <t>"násypy" 167,43</t>
  </si>
  <si>
    <t>"obj. A, B, C, D" 196,59</t>
  </si>
  <si>
    <t>"opěrné stěny"</t>
  </si>
  <si>
    <t>"výkopy" 397,96</t>
  </si>
  <si>
    <t>"teren mimo NS" 91,46+63,92</t>
  </si>
  <si>
    <t>"zídky oplocení a přístavby"</t>
  </si>
  <si>
    <t>"výkopy" 26,19</t>
  </si>
  <si>
    <t>výkopek2</t>
  </si>
  <si>
    <t>výkopek4</t>
  </si>
  <si>
    <t xml:space="preserve"> D.1./ D.1.1./ D.1.1.A</t>
  </si>
  <si>
    <t xml:space="preserve"> D.1./ D.1.1./ D.1.1.B</t>
  </si>
  <si>
    <t xml:space="preserve"> D.1./ D.1.1./ D.1.1.C</t>
  </si>
  <si>
    <t xml:space="preserve"> D.1./ D.1.1./ D.1.1.D</t>
  </si>
  <si>
    <t xml:space="preserve"> D.1./ D.1.4.1</t>
  </si>
  <si>
    <t xml:space="preserve"> D.1./ D.1.4.2.</t>
  </si>
  <si>
    <t>f60</t>
  </si>
  <si>
    <t xml:space="preserve"> D.2./ D.2.2./ D.2.2.2.</t>
  </si>
  <si>
    <t xml:space="preserve"> D.5.</t>
  </si>
  <si>
    <t>f550</t>
  </si>
  <si>
    <t xml:space="preserve"> D.6.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</si>
</sst>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301932" TargetMode="External"/><Relationship Id="rId18" Type="http://schemas.openxmlformats.org/officeDocument/2006/relationships/hyperlink" Target="https://podminky.urs.cz/item/CS_URS_2023_02/162301963" TargetMode="External"/><Relationship Id="rId26" Type="http://schemas.openxmlformats.org/officeDocument/2006/relationships/hyperlink" Target="https://podminky.urs.cz/item/CS_URS_2023_02/291211111" TargetMode="External"/><Relationship Id="rId39" Type="http://schemas.openxmlformats.org/officeDocument/2006/relationships/hyperlink" Target="https://podminky.urs.cz/item/CS_URS_2023_02/997013814" TargetMode="External"/><Relationship Id="rId21" Type="http://schemas.openxmlformats.org/officeDocument/2006/relationships/hyperlink" Target="https://podminky.urs.cz/item/CS_URS_2023_02/162301981" TargetMode="External"/><Relationship Id="rId34" Type="http://schemas.openxmlformats.org/officeDocument/2006/relationships/hyperlink" Target="https://podminky.urs.cz/item/CS_URS_2023_02/997006519" TargetMode="External"/><Relationship Id="rId42" Type="http://schemas.openxmlformats.org/officeDocument/2006/relationships/hyperlink" Target="https://podminky.urs.cz/item/CS_URS_2023_02/997013862" TargetMode="External"/><Relationship Id="rId47" Type="http://schemas.openxmlformats.org/officeDocument/2006/relationships/hyperlink" Target="https://podminky.urs.cz/item/CS_URS_2023_02/721110806.1" TargetMode="External"/><Relationship Id="rId50" Type="http://schemas.openxmlformats.org/officeDocument/2006/relationships/hyperlink" Target="https://podminky.urs.cz/item/CS_URS_2023_02/725210821" TargetMode="External"/><Relationship Id="rId55" Type="http://schemas.openxmlformats.org/officeDocument/2006/relationships/hyperlink" Target="https://podminky.urs.cz/item/CS_URS_2023_02/725820802" TargetMode="External"/><Relationship Id="rId7" Type="http://schemas.openxmlformats.org/officeDocument/2006/relationships/hyperlink" Target="https://podminky.urs.cz/item/CS_URS_2023_02/113106187" TargetMode="External"/><Relationship Id="rId12" Type="http://schemas.openxmlformats.org/officeDocument/2006/relationships/hyperlink" Target="https://podminky.urs.cz/item/CS_URS_2023_02/139951121" TargetMode="External"/><Relationship Id="rId17" Type="http://schemas.openxmlformats.org/officeDocument/2006/relationships/hyperlink" Target="https://podminky.urs.cz/item/CS_URS_2023_02/162301962" TargetMode="External"/><Relationship Id="rId25" Type="http://schemas.openxmlformats.org/officeDocument/2006/relationships/hyperlink" Target="https://podminky.urs.cz/item/CS_URS_2023_02/171201231" TargetMode="External"/><Relationship Id="rId33" Type="http://schemas.openxmlformats.org/officeDocument/2006/relationships/hyperlink" Target="https://podminky.urs.cz/item/CS_URS_2023_02/997006512" TargetMode="External"/><Relationship Id="rId38" Type="http://schemas.openxmlformats.org/officeDocument/2006/relationships/hyperlink" Target="https://podminky.urs.cz/item/CS_URS_2023_02/997013813" TargetMode="External"/><Relationship Id="rId46" Type="http://schemas.openxmlformats.org/officeDocument/2006/relationships/hyperlink" Target="https://podminky.urs.cz/item/CS_URS_2023_02/210000001" TargetMode="External"/><Relationship Id="rId59" Type="http://schemas.openxmlformats.org/officeDocument/2006/relationships/hyperlink" Target="https://podminky.urs.cz/item/CS_URS_2023_02/735161811" TargetMode="External"/><Relationship Id="rId2" Type="http://schemas.openxmlformats.org/officeDocument/2006/relationships/hyperlink" Target="https://podminky.urs.cz/item/CS_URS_2023_02/112151354" TargetMode="External"/><Relationship Id="rId16" Type="http://schemas.openxmlformats.org/officeDocument/2006/relationships/hyperlink" Target="https://podminky.urs.cz/item/CS_URS_2023_02/162301952" TargetMode="External"/><Relationship Id="rId20" Type="http://schemas.openxmlformats.org/officeDocument/2006/relationships/hyperlink" Target="https://podminky.urs.cz/item/CS_URS_2023_02/162301973" TargetMode="External"/><Relationship Id="rId29" Type="http://schemas.openxmlformats.org/officeDocument/2006/relationships/hyperlink" Target="https://podminky.urs.cz/item/CS_URS_2023_02/997006005" TargetMode="External"/><Relationship Id="rId41" Type="http://schemas.openxmlformats.org/officeDocument/2006/relationships/hyperlink" Target="https://podminky.urs.cz/item/CS_URS_2023_02/997013861" TargetMode="External"/><Relationship Id="rId54" Type="http://schemas.openxmlformats.org/officeDocument/2006/relationships/hyperlink" Target="https://podminky.urs.cz/item/CS_URS_2023_02/725810811" TargetMode="External"/><Relationship Id="rId1" Type="http://schemas.openxmlformats.org/officeDocument/2006/relationships/hyperlink" Target="https://podminky.urs.cz/item/CS_URS_2023_02/111211204" TargetMode="External"/><Relationship Id="rId6" Type="http://schemas.openxmlformats.org/officeDocument/2006/relationships/hyperlink" Target="https://podminky.urs.cz/item/CS_URS_2023_02/113106136" TargetMode="External"/><Relationship Id="rId11" Type="http://schemas.openxmlformats.org/officeDocument/2006/relationships/hyperlink" Target="https://podminky.urs.cz/item/CS_URS_2023_02/132251104" TargetMode="External"/><Relationship Id="rId24" Type="http://schemas.openxmlformats.org/officeDocument/2006/relationships/hyperlink" Target="https://podminky.urs.cz/item/CS_URS_2023_02/167151111" TargetMode="External"/><Relationship Id="rId32" Type="http://schemas.openxmlformats.org/officeDocument/2006/relationships/hyperlink" Target="https://podminky.urs.cz/item/CS_URS_2023_02/997006012" TargetMode="External"/><Relationship Id="rId37" Type="http://schemas.openxmlformats.org/officeDocument/2006/relationships/hyperlink" Target="https://podminky.urs.cz/item/CS_URS_2023_02/997013811" TargetMode="External"/><Relationship Id="rId40" Type="http://schemas.openxmlformats.org/officeDocument/2006/relationships/hyperlink" Target="https://podminky.urs.cz/item/CS_URS_2023_02/997013821" TargetMode="External"/><Relationship Id="rId45" Type="http://schemas.openxmlformats.org/officeDocument/2006/relationships/hyperlink" Target="https://podminky.urs.cz/item/CS_URS_2023_02/997013871" TargetMode="External"/><Relationship Id="rId53" Type="http://schemas.openxmlformats.org/officeDocument/2006/relationships/hyperlink" Target="https://podminky.urs.cz/item/CS_URS_2023_02/725240812" TargetMode="External"/><Relationship Id="rId58" Type="http://schemas.openxmlformats.org/officeDocument/2006/relationships/hyperlink" Target="https://podminky.urs.cz/item/CS_URS_2023_02/735151821" TargetMode="External"/><Relationship Id="rId5" Type="http://schemas.openxmlformats.org/officeDocument/2006/relationships/hyperlink" Target="https://podminky.urs.cz/item/CS_URS_2023_02/112211203" TargetMode="External"/><Relationship Id="rId15" Type="http://schemas.openxmlformats.org/officeDocument/2006/relationships/hyperlink" Target="https://podminky.urs.cz/item/CS_URS_2023_02/162301943" TargetMode="External"/><Relationship Id="rId23" Type="http://schemas.openxmlformats.org/officeDocument/2006/relationships/hyperlink" Target="https://podminky.urs.cz/item/CS_URS_2023_02/162751119" TargetMode="External"/><Relationship Id="rId28" Type="http://schemas.openxmlformats.org/officeDocument/2006/relationships/hyperlink" Target="https://podminky.urs.cz/item/CS_URS_2023_02/997006002" TargetMode="External"/><Relationship Id="rId36" Type="http://schemas.openxmlformats.org/officeDocument/2006/relationships/hyperlink" Target="https://podminky.urs.cz/item/CS_URS_2023_02/997013112" TargetMode="External"/><Relationship Id="rId49" Type="http://schemas.openxmlformats.org/officeDocument/2006/relationships/hyperlink" Target="https://podminky.urs.cz/item/CS_URS_2023_02/725110811" TargetMode="External"/><Relationship Id="rId57" Type="http://schemas.openxmlformats.org/officeDocument/2006/relationships/hyperlink" Target="https://podminky.urs.cz/item/CS_URS_2023_02/735121810" TargetMode="External"/><Relationship Id="rId10" Type="http://schemas.openxmlformats.org/officeDocument/2006/relationships/hyperlink" Target="https://podminky.urs.cz/item/CS_URS_2023_02/131251105" TargetMode="External"/><Relationship Id="rId19" Type="http://schemas.openxmlformats.org/officeDocument/2006/relationships/hyperlink" Target="https://podminky.urs.cz/item/CS_URS_2023_02/162301972" TargetMode="External"/><Relationship Id="rId31" Type="http://schemas.openxmlformats.org/officeDocument/2006/relationships/hyperlink" Target="https://podminky.urs.cz/item/CS_URS_2023_02/997006007" TargetMode="External"/><Relationship Id="rId44" Type="http://schemas.openxmlformats.org/officeDocument/2006/relationships/hyperlink" Target="https://podminky.urs.cz/item/CS_URS_2023_02/997013867" TargetMode="External"/><Relationship Id="rId52" Type="http://schemas.openxmlformats.org/officeDocument/2006/relationships/hyperlink" Target="https://podminky.urs.cz/item/CS_URS_2023_02/725240811" TargetMode="External"/><Relationship Id="rId60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12211202" TargetMode="External"/><Relationship Id="rId9" Type="http://schemas.openxmlformats.org/officeDocument/2006/relationships/hyperlink" Target="https://podminky.urs.cz/item/CS_URS_2023_02/113201112" TargetMode="External"/><Relationship Id="rId14" Type="http://schemas.openxmlformats.org/officeDocument/2006/relationships/hyperlink" Target="https://podminky.urs.cz/item/CS_URS_2023_02/162301942" TargetMode="External"/><Relationship Id="rId22" Type="http://schemas.openxmlformats.org/officeDocument/2006/relationships/hyperlink" Target="https://podminky.urs.cz/item/CS_URS_2023_02/162751117" TargetMode="External"/><Relationship Id="rId27" Type="http://schemas.openxmlformats.org/officeDocument/2006/relationships/hyperlink" Target="https://podminky.urs.cz/item/CS_URS_2023_02/981011415" TargetMode="External"/><Relationship Id="rId30" Type="http://schemas.openxmlformats.org/officeDocument/2006/relationships/hyperlink" Target="https://podminky.urs.cz/item/CS_URS_2023_02/997006006" TargetMode="External"/><Relationship Id="rId35" Type="http://schemas.openxmlformats.org/officeDocument/2006/relationships/hyperlink" Target="https://podminky.urs.cz/item/CS_URS_2023_02/997006551" TargetMode="External"/><Relationship Id="rId43" Type="http://schemas.openxmlformats.org/officeDocument/2006/relationships/hyperlink" Target="https://podminky.urs.cz/item/CS_URS_2023_02/997013863" TargetMode="External"/><Relationship Id="rId48" Type="http://schemas.openxmlformats.org/officeDocument/2006/relationships/hyperlink" Target="https://podminky.urs.cz/item/CS_URS_2023_02/722130802" TargetMode="External"/><Relationship Id="rId56" Type="http://schemas.openxmlformats.org/officeDocument/2006/relationships/hyperlink" Target="https://podminky.urs.cz/item/CS_URS_2023_02/723120805" TargetMode="External"/><Relationship Id="rId8" Type="http://schemas.openxmlformats.org/officeDocument/2006/relationships/hyperlink" Target="https://podminky.urs.cz/item/CS_URS_2023_02/113107162" TargetMode="External"/><Relationship Id="rId51" Type="http://schemas.openxmlformats.org/officeDocument/2006/relationships/hyperlink" Target="https://podminky.urs.cz/item/CS_URS_2023_02/725220842" TargetMode="External"/><Relationship Id="rId3" Type="http://schemas.openxmlformats.org/officeDocument/2006/relationships/hyperlink" Target="https://podminky.urs.cz/item/CS_URS_2023_02/11215135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17168051" TargetMode="External"/><Relationship Id="rId117" Type="http://schemas.openxmlformats.org/officeDocument/2006/relationships/hyperlink" Target="https://podminky.urs.cz/item/CS_URS_2023_02/762895000" TargetMode="External"/><Relationship Id="rId21" Type="http://schemas.openxmlformats.org/officeDocument/2006/relationships/hyperlink" Target="https://podminky.urs.cz/item/CS_URS_2023_02/311272211" TargetMode="External"/><Relationship Id="rId42" Type="http://schemas.openxmlformats.org/officeDocument/2006/relationships/hyperlink" Target="https://podminky.urs.cz/item/CS_URS_2023_02/622212061" TargetMode="External"/><Relationship Id="rId47" Type="http://schemas.openxmlformats.org/officeDocument/2006/relationships/hyperlink" Target="https://podminky.urs.cz/item/CS_URS_2023_02/622221041" TargetMode="External"/><Relationship Id="rId63" Type="http://schemas.openxmlformats.org/officeDocument/2006/relationships/hyperlink" Target="https://podminky.urs.cz/item/CS_URS_2023_02/648922421" TargetMode="External"/><Relationship Id="rId68" Type="http://schemas.openxmlformats.org/officeDocument/2006/relationships/hyperlink" Target="https://podminky.urs.cz/item/CS_URS_2023_02/944511111" TargetMode="External"/><Relationship Id="rId84" Type="http://schemas.openxmlformats.org/officeDocument/2006/relationships/hyperlink" Target="https://podminky.urs.cz/item/CS_URS_2023_02/711141559" TargetMode="External"/><Relationship Id="rId89" Type="http://schemas.openxmlformats.org/officeDocument/2006/relationships/hyperlink" Target="https://podminky.urs.cz/item/CS_URS_2023_02/711747067" TargetMode="External"/><Relationship Id="rId112" Type="http://schemas.openxmlformats.org/officeDocument/2006/relationships/hyperlink" Target="https://podminky.urs.cz/item/CS_URS_2023_02/762341260" TargetMode="External"/><Relationship Id="rId133" Type="http://schemas.openxmlformats.org/officeDocument/2006/relationships/hyperlink" Target="https://podminky.urs.cz/item/CS_URS_2023_02/766694116" TargetMode="External"/><Relationship Id="rId138" Type="http://schemas.openxmlformats.org/officeDocument/2006/relationships/hyperlink" Target="https://podminky.urs.cz/item/CS_URS_2023_02/998767201" TargetMode="External"/><Relationship Id="rId154" Type="http://schemas.openxmlformats.org/officeDocument/2006/relationships/hyperlink" Target="https://podminky.urs.cz/item/CS_URS_2023_02/775541111" TargetMode="External"/><Relationship Id="rId159" Type="http://schemas.openxmlformats.org/officeDocument/2006/relationships/hyperlink" Target="https://podminky.urs.cz/item/CS_URS_2023_02/781131242" TargetMode="External"/><Relationship Id="rId170" Type="http://schemas.openxmlformats.org/officeDocument/2006/relationships/hyperlink" Target="https://podminky.urs.cz/item/CS_URS_2023_02/998786201" TargetMode="External"/><Relationship Id="rId16" Type="http://schemas.openxmlformats.org/officeDocument/2006/relationships/hyperlink" Target="https://podminky.urs.cz/item/CS_URS_2023_02/311234011" TargetMode="External"/><Relationship Id="rId107" Type="http://schemas.openxmlformats.org/officeDocument/2006/relationships/hyperlink" Target="https://podminky.urs.cz/item/CS_URS_2023_02/762081150" TargetMode="External"/><Relationship Id="rId11" Type="http://schemas.openxmlformats.org/officeDocument/2006/relationships/hyperlink" Target="https://podminky.urs.cz/item/CS_URS_2023_02/218111113" TargetMode="External"/><Relationship Id="rId32" Type="http://schemas.openxmlformats.org/officeDocument/2006/relationships/hyperlink" Target="https://podminky.urs.cz/item/CS_URS_2023_02/612131121" TargetMode="External"/><Relationship Id="rId37" Type="http://schemas.openxmlformats.org/officeDocument/2006/relationships/hyperlink" Target="https://podminky.urs.cz/item/CS_URS_2023_02/622211041" TargetMode="External"/><Relationship Id="rId53" Type="http://schemas.openxmlformats.org/officeDocument/2006/relationships/hyperlink" Target="https://podminky.urs.cz/item/CS_URS_2023_02/622321321" TargetMode="External"/><Relationship Id="rId58" Type="http://schemas.openxmlformats.org/officeDocument/2006/relationships/hyperlink" Target="https://podminky.urs.cz/item/CS_URS_2023_02/631319011" TargetMode="External"/><Relationship Id="rId74" Type="http://schemas.openxmlformats.org/officeDocument/2006/relationships/hyperlink" Target="https://podminky.urs.cz/item/CS_URS_2023_02/953961113" TargetMode="External"/><Relationship Id="rId79" Type="http://schemas.openxmlformats.org/officeDocument/2006/relationships/hyperlink" Target="https://podminky.urs.cz/item/CS_URS_2023_02/953962211" TargetMode="External"/><Relationship Id="rId102" Type="http://schemas.openxmlformats.org/officeDocument/2006/relationships/hyperlink" Target="https://podminky.urs.cz/item/CS_URS_2023_02/998713201" TargetMode="External"/><Relationship Id="rId123" Type="http://schemas.openxmlformats.org/officeDocument/2006/relationships/hyperlink" Target="https://podminky.urs.cz/item/CS_URS_2023_02/763121714" TargetMode="External"/><Relationship Id="rId128" Type="http://schemas.openxmlformats.org/officeDocument/2006/relationships/hyperlink" Target="https://podminky.urs.cz/item/CS_URS_2023_02/763131711" TargetMode="External"/><Relationship Id="rId144" Type="http://schemas.openxmlformats.org/officeDocument/2006/relationships/hyperlink" Target="https://podminky.urs.cz/item/CS_URS_2023_02/771591112" TargetMode="External"/><Relationship Id="rId149" Type="http://schemas.openxmlformats.org/officeDocument/2006/relationships/hyperlink" Target="https://podminky.urs.cz/item/CS_URS_2023_02/775111311" TargetMode="External"/><Relationship Id="rId5" Type="http://schemas.openxmlformats.org/officeDocument/2006/relationships/hyperlink" Target="https://podminky.urs.cz/item/CS_URS_2023_02/162751117" TargetMode="External"/><Relationship Id="rId90" Type="http://schemas.openxmlformats.org/officeDocument/2006/relationships/hyperlink" Target="https://podminky.urs.cz/item/CS_URS_2023_02/998711201" TargetMode="External"/><Relationship Id="rId95" Type="http://schemas.openxmlformats.org/officeDocument/2006/relationships/hyperlink" Target="https://podminky.urs.cz/item/CS_URS_2023_02/998712201" TargetMode="External"/><Relationship Id="rId160" Type="http://schemas.openxmlformats.org/officeDocument/2006/relationships/hyperlink" Target="https://podminky.urs.cz/item/CS_URS_2023_02/781492251" TargetMode="External"/><Relationship Id="rId165" Type="http://schemas.openxmlformats.org/officeDocument/2006/relationships/hyperlink" Target="https://podminky.urs.cz/item/CS_URS_2023_02/784171111" TargetMode="External"/><Relationship Id="rId22" Type="http://schemas.openxmlformats.org/officeDocument/2006/relationships/hyperlink" Target="https://podminky.urs.cz/item/CS_URS_2023_02/317168012" TargetMode="External"/><Relationship Id="rId27" Type="http://schemas.openxmlformats.org/officeDocument/2006/relationships/hyperlink" Target="https://podminky.urs.cz/item/CS_URS_2023_02/317168055" TargetMode="External"/><Relationship Id="rId43" Type="http://schemas.openxmlformats.org/officeDocument/2006/relationships/hyperlink" Target="https://podminky.urs.cz/item/CS_URS_2023_02/622212081.R" TargetMode="External"/><Relationship Id="rId48" Type="http://schemas.openxmlformats.org/officeDocument/2006/relationships/hyperlink" Target="https://podminky.urs.cz/item/CS_URS_2023_02/622251101" TargetMode="External"/><Relationship Id="rId64" Type="http://schemas.openxmlformats.org/officeDocument/2006/relationships/hyperlink" Target="https://podminky.urs.cz/item/CS_URS_2023_02/941111111" TargetMode="External"/><Relationship Id="rId69" Type="http://schemas.openxmlformats.org/officeDocument/2006/relationships/hyperlink" Target="https://podminky.urs.cz/item/CS_URS_2023_02/944511211" TargetMode="External"/><Relationship Id="rId113" Type="http://schemas.openxmlformats.org/officeDocument/2006/relationships/hyperlink" Target="https://podminky.urs.cz/item/CS_URS_2023_02/762341650" TargetMode="External"/><Relationship Id="rId118" Type="http://schemas.openxmlformats.org/officeDocument/2006/relationships/hyperlink" Target="https://podminky.urs.cz/item/CS_URS_2023_02/762951002" TargetMode="External"/><Relationship Id="rId134" Type="http://schemas.openxmlformats.org/officeDocument/2006/relationships/hyperlink" Target="https://podminky.urs.cz/item/CS_URS_2023_02/766694126" TargetMode="External"/><Relationship Id="rId139" Type="http://schemas.openxmlformats.org/officeDocument/2006/relationships/hyperlink" Target="https://podminky.urs.cz/item/CS_URS_2023_02/771111011" TargetMode="External"/><Relationship Id="rId80" Type="http://schemas.openxmlformats.org/officeDocument/2006/relationships/hyperlink" Target="https://podminky.urs.cz/item/CS_URS_2023_02/953965111" TargetMode="External"/><Relationship Id="rId85" Type="http://schemas.openxmlformats.org/officeDocument/2006/relationships/hyperlink" Target="https://podminky.urs.cz/item/CS_URS_2023_02/711142559" TargetMode="External"/><Relationship Id="rId150" Type="http://schemas.openxmlformats.org/officeDocument/2006/relationships/hyperlink" Target="https://podminky.urs.cz/item/CS_URS_2023_02/775111411" TargetMode="External"/><Relationship Id="rId155" Type="http://schemas.openxmlformats.org/officeDocument/2006/relationships/hyperlink" Target="https://podminky.urs.cz/item/CS_URS_2023_02/998775201" TargetMode="External"/><Relationship Id="rId171" Type="http://schemas.openxmlformats.org/officeDocument/2006/relationships/drawing" Target="../drawings/drawing3.xml"/><Relationship Id="rId12" Type="http://schemas.openxmlformats.org/officeDocument/2006/relationships/hyperlink" Target="https://podminky.urs.cz/item/CS_URS_2023_02/218111121" TargetMode="External"/><Relationship Id="rId17" Type="http://schemas.openxmlformats.org/officeDocument/2006/relationships/hyperlink" Target="https://podminky.urs.cz/item/CS_URS_2023_02/311234231" TargetMode="External"/><Relationship Id="rId33" Type="http://schemas.openxmlformats.org/officeDocument/2006/relationships/hyperlink" Target="https://podminky.urs.cz/item/CS_URS_2023_02/612131301" TargetMode="External"/><Relationship Id="rId38" Type="http://schemas.openxmlformats.org/officeDocument/2006/relationships/hyperlink" Target="https://podminky.urs.cz/item/CS_URS_2023_02/622131301" TargetMode="External"/><Relationship Id="rId59" Type="http://schemas.openxmlformats.org/officeDocument/2006/relationships/hyperlink" Target="https://podminky.urs.cz/item/CS_URS_2023_02/631319012" TargetMode="External"/><Relationship Id="rId103" Type="http://schemas.openxmlformats.org/officeDocument/2006/relationships/hyperlink" Target="https://podminky.urs.cz/item/CS_URS_2023_02/998725201" TargetMode="External"/><Relationship Id="rId108" Type="http://schemas.openxmlformats.org/officeDocument/2006/relationships/hyperlink" Target="https://podminky.urs.cz/item/CS_URS_2023_02/762083111" TargetMode="External"/><Relationship Id="rId124" Type="http://schemas.openxmlformats.org/officeDocument/2006/relationships/hyperlink" Target="https://podminky.urs.cz/item/CS_URS_2023_02/763131411" TargetMode="External"/><Relationship Id="rId129" Type="http://schemas.openxmlformats.org/officeDocument/2006/relationships/hyperlink" Target="https://podminky.urs.cz/item/CS_URS_2023_02/763131714" TargetMode="External"/><Relationship Id="rId54" Type="http://schemas.openxmlformats.org/officeDocument/2006/relationships/hyperlink" Target="https://podminky.urs.cz/item/CS_URS_2023_02/629135102" TargetMode="External"/><Relationship Id="rId70" Type="http://schemas.openxmlformats.org/officeDocument/2006/relationships/hyperlink" Target="https://podminky.urs.cz/item/CS_URS_2023_02/944511811" TargetMode="External"/><Relationship Id="rId75" Type="http://schemas.openxmlformats.org/officeDocument/2006/relationships/hyperlink" Target="https://podminky.urs.cz/item/CS_URS_2023_02/953961114" TargetMode="External"/><Relationship Id="rId91" Type="http://schemas.openxmlformats.org/officeDocument/2006/relationships/hyperlink" Target="https://podminky.urs.cz/item/CS_URS_2023_02/712311101" TargetMode="External"/><Relationship Id="rId96" Type="http://schemas.openxmlformats.org/officeDocument/2006/relationships/hyperlink" Target="https://podminky.urs.cz/item/CS_URS_2023_02/713121111" TargetMode="External"/><Relationship Id="rId140" Type="http://schemas.openxmlformats.org/officeDocument/2006/relationships/hyperlink" Target="https://podminky.urs.cz/item/CS_URS_2023_02/771121011" TargetMode="External"/><Relationship Id="rId145" Type="http://schemas.openxmlformats.org/officeDocument/2006/relationships/hyperlink" Target="https://podminky.urs.cz/item/CS_URS_2023_02/771591115" TargetMode="External"/><Relationship Id="rId161" Type="http://schemas.openxmlformats.org/officeDocument/2006/relationships/hyperlink" Target="https://podminky.urs.cz/item/CS_URS_2023_02/781495115" TargetMode="External"/><Relationship Id="rId166" Type="http://schemas.openxmlformats.org/officeDocument/2006/relationships/hyperlink" Target="https://podminky.urs.cz/item/CS_URS_2023_02/784181101" TargetMode="External"/><Relationship Id="rId1" Type="http://schemas.openxmlformats.org/officeDocument/2006/relationships/hyperlink" Target="https://podminky.urs.cz/item/CS_URS_2023_02/131251102" TargetMode="External"/><Relationship Id="rId6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271532212" TargetMode="External"/><Relationship Id="rId23" Type="http://schemas.openxmlformats.org/officeDocument/2006/relationships/hyperlink" Target="https://podminky.urs.cz/item/CS_URS_2023_02/317168013" TargetMode="External"/><Relationship Id="rId28" Type="http://schemas.openxmlformats.org/officeDocument/2006/relationships/hyperlink" Target="https://podminky.urs.cz/item/CS_URS_2023_02/319201321" TargetMode="External"/><Relationship Id="rId36" Type="http://schemas.openxmlformats.org/officeDocument/2006/relationships/hyperlink" Target="https://podminky.urs.cz/item/CS_URS_2023_02/612321391" TargetMode="External"/><Relationship Id="rId49" Type="http://schemas.openxmlformats.org/officeDocument/2006/relationships/hyperlink" Target="https://podminky.urs.cz/item/CS_URS_2023_02/622251105" TargetMode="External"/><Relationship Id="rId57" Type="http://schemas.openxmlformats.org/officeDocument/2006/relationships/hyperlink" Target="https://podminky.urs.cz/item/CS_URS_2023_02/631311125" TargetMode="External"/><Relationship Id="rId106" Type="http://schemas.openxmlformats.org/officeDocument/2006/relationships/hyperlink" Target="https://podminky.urs.cz/item/CS_URS_2023_02/998751201" TargetMode="External"/><Relationship Id="rId114" Type="http://schemas.openxmlformats.org/officeDocument/2006/relationships/hyperlink" Target="https://podminky.urs.cz/item/CS_URS_2023_02/762395000" TargetMode="External"/><Relationship Id="rId119" Type="http://schemas.openxmlformats.org/officeDocument/2006/relationships/hyperlink" Target="https://podminky.urs.cz/item/CS_URS_2023_02/762952004" TargetMode="External"/><Relationship Id="rId127" Type="http://schemas.openxmlformats.org/officeDocument/2006/relationships/hyperlink" Target="https://podminky.urs.cz/item/CS_URS_2023_02/763131451" TargetMode="External"/><Relationship Id="rId10" Type="http://schemas.openxmlformats.org/officeDocument/2006/relationships/hyperlink" Target="https://podminky.urs.cz/item/CS_URS_2023_02/181951112" TargetMode="External"/><Relationship Id="rId31" Type="http://schemas.openxmlformats.org/officeDocument/2006/relationships/hyperlink" Target="https://podminky.urs.cz/item/CS_URS_2023_02/342291112" TargetMode="External"/><Relationship Id="rId44" Type="http://schemas.openxmlformats.org/officeDocument/2006/relationships/hyperlink" Target="https://podminky.urs.cz/item/CS_URS_2023_02/622221001" TargetMode="External"/><Relationship Id="rId52" Type="http://schemas.openxmlformats.org/officeDocument/2006/relationships/hyperlink" Target="https://podminky.urs.cz/item/CS_URS_2023_02/622252002" TargetMode="External"/><Relationship Id="rId60" Type="http://schemas.openxmlformats.org/officeDocument/2006/relationships/hyperlink" Target="https://podminky.urs.cz/item/CS_URS_2023_02/631362021" TargetMode="External"/><Relationship Id="rId65" Type="http://schemas.openxmlformats.org/officeDocument/2006/relationships/hyperlink" Target="https://podminky.urs.cz/item/CS_URS_2023_02/941111211" TargetMode="External"/><Relationship Id="rId73" Type="http://schemas.openxmlformats.org/officeDocument/2006/relationships/hyperlink" Target="https://podminky.urs.cz/item/CS_URS_2023_02/953943211" TargetMode="External"/><Relationship Id="rId78" Type="http://schemas.openxmlformats.org/officeDocument/2006/relationships/hyperlink" Target="https://podminky.urs.cz/item/CS_URS_2023_02/953965131" TargetMode="External"/><Relationship Id="rId81" Type="http://schemas.openxmlformats.org/officeDocument/2006/relationships/hyperlink" Target="https://podminky.urs.cz/item/CS_URS_2023_02/998011001" TargetMode="External"/><Relationship Id="rId86" Type="http://schemas.openxmlformats.org/officeDocument/2006/relationships/hyperlink" Target="https://podminky.urs.cz/item/CS_URS_2023_02/711191201" TargetMode="External"/><Relationship Id="rId94" Type="http://schemas.openxmlformats.org/officeDocument/2006/relationships/hyperlink" Target="https://podminky.urs.cz/item/CS_URS_2023_02/712491171" TargetMode="External"/><Relationship Id="rId99" Type="http://schemas.openxmlformats.org/officeDocument/2006/relationships/hyperlink" Target="https://podminky.urs.cz/item/CS_URS_2023_02/713141391" TargetMode="External"/><Relationship Id="rId101" Type="http://schemas.openxmlformats.org/officeDocument/2006/relationships/hyperlink" Target="https://podminky.urs.cz/item/CS_URS_2023_02/713191234" TargetMode="External"/><Relationship Id="rId122" Type="http://schemas.openxmlformats.org/officeDocument/2006/relationships/hyperlink" Target="https://podminky.urs.cz/item/CS_URS_2023_02/998762201" TargetMode="External"/><Relationship Id="rId130" Type="http://schemas.openxmlformats.org/officeDocument/2006/relationships/hyperlink" Target="https://podminky.urs.cz/item/CS_URS_2023_02/998763401" TargetMode="External"/><Relationship Id="rId135" Type="http://schemas.openxmlformats.org/officeDocument/2006/relationships/hyperlink" Target="https://podminky.urs.cz/item/CS_URS_2023_02/998766201" TargetMode="External"/><Relationship Id="rId143" Type="http://schemas.openxmlformats.org/officeDocument/2006/relationships/hyperlink" Target="https://podminky.urs.cz/item/CS_URS_2023_02/771574413" TargetMode="External"/><Relationship Id="rId148" Type="http://schemas.openxmlformats.org/officeDocument/2006/relationships/hyperlink" Target="https://podminky.urs.cz/item/CS_URS_2023_02/998771201" TargetMode="External"/><Relationship Id="rId151" Type="http://schemas.openxmlformats.org/officeDocument/2006/relationships/hyperlink" Target="https://podminky.urs.cz/item/CS_URS_2023_02/775121111" TargetMode="External"/><Relationship Id="rId156" Type="http://schemas.openxmlformats.org/officeDocument/2006/relationships/hyperlink" Target="https://podminky.urs.cz/item/CS_URS_2023_02/781121011" TargetMode="External"/><Relationship Id="rId164" Type="http://schemas.openxmlformats.org/officeDocument/2006/relationships/hyperlink" Target="https://podminky.urs.cz/item/CS_URS_2023_02/783826615" TargetMode="External"/><Relationship Id="rId169" Type="http://schemas.openxmlformats.org/officeDocument/2006/relationships/hyperlink" Target="https://podminky.urs.cz/item/CS_URS_2023_02/786623011" TargetMode="External"/><Relationship Id="rId4" Type="http://schemas.openxmlformats.org/officeDocument/2006/relationships/hyperlink" Target="https://podminky.urs.cz/item/CS_URS_2023_02/162251101" TargetMode="External"/><Relationship Id="rId9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218121112" TargetMode="External"/><Relationship Id="rId18" Type="http://schemas.openxmlformats.org/officeDocument/2006/relationships/hyperlink" Target="https://podminky.urs.cz/item/CS_URS_2023_02/311235151" TargetMode="External"/><Relationship Id="rId39" Type="http://schemas.openxmlformats.org/officeDocument/2006/relationships/hyperlink" Target="https://podminky.urs.cz/item/CS_URS_2023_02/622142001" TargetMode="External"/><Relationship Id="rId109" Type="http://schemas.openxmlformats.org/officeDocument/2006/relationships/hyperlink" Target="https://podminky.urs.cz/item/CS_URS_2023_02/762085111" TargetMode="External"/><Relationship Id="rId34" Type="http://schemas.openxmlformats.org/officeDocument/2006/relationships/hyperlink" Target="https://podminky.urs.cz/item/CS_URS_2023_02/612321321" TargetMode="External"/><Relationship Id="rId50" Type="http://schemas.openxmlformats.org/officeDocument/2006/relationships/hyperlink" Target="https://podminky.urs.cz/item/CS_URS_2023_02/622251211" TargetMode="External"/><Relationship Id="rId55" Type="http://schemas.openxmlformats.org/officeDocument/2006/relationships/hyperlink" Target="https://podminky.urs.cz/item/CS_URS_2023_02/631311114" TargetMode="External"/><Relationship Id="rId76" Type="http://schemas.openxmlformats.org/officeDocument/2006/relationships/hyperlink" Target="https://podminky.urs.cz/item/CS_URS_2023_02/953965121" TargetMode="External"/><Relationship Id="rId97" Type="http://schemas.openxmlformats.org/officeDocument/2006/relationships/hyperlink" Target="https://podminky.urs.cz/item/CS_URS_2023_02/713131141" TargetMode="External"/><Relationship Id="rId104" Type="http://schemas.openxmlformats.org/officeDocument/2006/relationships/hyperlink" Target="https://podminky.urs.cz/item/CS_URS_2023_02/751398041" TargetMode="External"/><Relationship Id="rId120" Type="http://schemas.openxmlformats.org/officeDocument/2006/relationships/hyperlink" Target="https://podminky.urs.cz/item/CS_URS_2023_02/762952111" TargetMode="External"/><Relationship Id="rId125" Type="http://schemas.openxmlformats.org/officeDocument/2006/relationships/hyperlink" Target="https://podminky.urs.cz/item/CS_URS_2023_02/763131431" TargetMode="External"/><Relationship Id="rId141" Type="http://schemas.openxmlformats.org/officeDocument/2006/relationships/hyperlink" Target="https://podminky.urs.cz/item/CS_URS_2023_02/771474111" TargetMode="External"/><Relationship Id="rId146" Type="http://schemas.openxmlformats.org/officeDocument/2006/relationships/hyperlink" Target="https://podminky.urs.cz/item/CS_URS_2023_02/771591122" TargetMode="External"/><Relationship Id="rId167" Type="http://schemas.openxmlformats.org/officeDocument/2006/relationships/hyperlink" Target="https://podminky.urs.cz/item/CS_URS_2023_02/784211101" TargetMode="External"/><Relationship Id="rId7" Type="http://schemas.openxmlformats.org/officeDocument/2006/relationships/hyperlink" Target="https://podminky.urs.cz/item/CS_URS_2023_02/167151101" TargetMode="External"/><Relationship Id="rId71" Type="http://schemas.openxmlformats.org/officeDocument/2006/relationships/hyperlink" Target="https://podminky.urs.cz/item/CS_URS_2023_02/949101112" TargetMode="External"/><Relationship Id="rId92" Type="http://schemas.openxmlformats.org/officeDocument/2006/relationships/hyperlink" Target="https://podminky.urs.cz/item/CS_URS_2023_02/712331111" TargetMode="External"/><Relationship Id="rId162" Type="http://schemas.openxmlformats.org/officeDocument/2006/relationships/hyperlink" Target="https://podminky.urs.cz/item/CS_URS_2023_02/781495124" TargetMode="External"/><Relationship Id="rId2" Type="http://schemas.openxmlformats.org/officeDocument/2006/relationships/hyperlink" Target="https://podminky.urs.cz/item/CS_URS_2023_02/132251101" TargetMode="External"/><Relationship Id="rId29" Type="http://schemas.openxmlformats.org/officeDocument/2006/relationships/hyperlink" Target="https://podminky.urs.cz/item/CS_URS_2023_02/342244111" TargetMode="External"/><Relationship Id="rId24" Type="http://schemas.openxmlformats.org/officeDocument/2006/relationships/hyperlink" Target="https://podminky.urs.cz/item/CS_URS_2023_02/317168014" TargetMode="External"/><Relationship Id="rId40" Type="http://schemas.openxmlformats.org/officeDocument/2006/relationships/hyperlink" Target="https://podminky.urs.cz/item/CS_URS_2023_02/622151001" TargetMode="External"/><Relationship Id="rId45" Type="http://schemas.openxmlformats.org/officeDocument/2006/relationships/hyperlink" Target="https://podminky.urs.cz/item/CS_URS_2023_02/622221011" TargetMode="External"/><Relationship Id="rId66" Type="http://schemas.openxmlformats.org/officeDocument/2006/relationships/hyperlink" Target="https://podminky.urs.cz/item/CS_URS_2023_02/941111312" TargetMode="External"/><Relationship Id="rId87" Type="http://schemas.openxmlformats.org/officeDocument/2006/relationships/hyperlink" Target="https://podminky.urs.cz/item/CS_URS_2023_02/711491172" TargetMode="External"/><Relationship Id="rId110" Type="http://schemas.openxmlformats.org/officeDocument/2006/relationships/hyperlink" Target="https://podminky.urs.cz/item/CS_URS_2023_02/762085124" TargetMode="External"/><Relationship Id="rId115" Type="http://schemas.openxmlformats.org/officeDocument/2006/relationships/hyperlink" Target="https://podminky.urs.cz/item/CS_URS_2023_02/762822110" TargetMode="External"/><Relationship Id="rId131" Type="http://schemas.openxmlformats.org/officeDocument/2006/relationships/hyperlink" Target="https://podminky.urs.cz/item/CS_URS_2023_02/998764201" TargetMode="External"/><Relationship Id="rId136" Type="http://schemas.openxmlformats.org/officeDocument/2006/relationships/hyperlink" Target="https://podminky.urs.cz/item/CS_URS_2023_02/767391112" TargetMode="External"/><Relationship Id="rId157" Type="http://schemas.openxmlformats.org/officeDocument/2006/relationships/hyperlink" Target="https://podminky.urs.cz/item/CS_URS_2023_02/781131112" TargetMode="External"/><Relationship Id="rId61" Type="http://schemas.openxmlformats.org/officeDocument/2006/relationships/hyperlink" Target="https://podminky.urs.cz/item/CS_URS_2023_02/632451234" TargetMode="External"/><Relationship Id="rId82" Type="http://schemas.openxmlformats.org/officeDocument/2006/relationships/hyperlink" Target="https://podminky.urs.cz/item/CS_URS_2023_02/711111001" TargetMode="External"/><Relationship Id="rId152" Type="http://schemas.openxmlformats.org/officeDocument/2006/relationships/hyperlink" Target="https://podminky.urs.cz/item/CS_URS_2023_02/775141112" TargetMode="External"/><Relationship Id="rId19" Type="http://schemas.openxmlformats.org/officeDocument/2006/relationships/hyperlink" Target="https://podminky.urs.cz/item/CS_URS_2023_02/311236301" TargetMode="External"/><Relationship Id="rId14" Type="http://schemas.openxmlformats.org/officeDocument/2006/relationships/hyperlink" Target="https://podminky.urs.cz/item/CS_URS_2023_02/233211120" TargetMode="External"/><Relationship Id="rId30" Type="http://schemas.openxmlformats.org/officeDocument/2006/relationships/hyperlink" Target="https://podminky.urs.cz/item/CS_URS_2023_02/342244301" TargetMode="External"/><Relationship Id="rId35" Type="http://schemas.openxmlformats.org/officeDocument/2006/relationships/hyperlink" Target="https://podminky.urs.cz/item/CS_URS_2023_02/612321341" TargetMode="External"/><Relationship Id="rId56" Type="http://schemas.openxmlformats.org/officeDocument/2006/relationships/hyperlink" Target="https://podminky.urs.cz/item/CS_URS_2023_02/631311115" TargetMode="External"/><Relationship Id="rId77" Type="http://schemas.openxmlformats.org/officeDocument/2006/relationships/hyperlink" Target="https://podminky.urs.cz/item/CS_URS_2023_02/953965123" TargetMode="External"/><Relationship Id="rId100" Type="http://schemas.openxmlformats.org/officeDocument/2006/relationships/hyperlink" Target="https://podminky.urs.cz/item/CS_URS_2023_02/713151131" TargetMode="External"/><Relationship Id="rId105" Type="http://schemas.openxmlformats.org/officeDocument/2006/relationships/hyperlink" Target="https://podminky.urs.cz/item/CS_URS_2023_02/751398051" TargetMode="External"/><Relationship Id="rId126" Type="http://schemas.openxmlformats.org/officeDocument/2006/relationships/hyperlink" Target="https://podminky.urs.cz/item/CS_URS_2023_02/763131441" TargetMode="External"/><Relationship Id="rId147" Type="http://schemas.openxmlformats.org/officeDocument/2006/relationships/hyperlink" Target="https://podminky.urs.cz/item/CS_URS_2023_02/771591237" TargetMode="External"/><Relationship Id="rId168" Type="http://schemas.openxmlformats.org/officeDocument/2006/relationships/hyperlink" Target="https://podminky.urs.cz/item/CS_URS_2023_02/784221101" TargetMode="External"/><Relationship Id="rId8" Type="http://schemas.openxmlformats.org/officeDocument/2006/relationships/hyperlink" Target="https://podminky.urs.cz/item/CS_URS_2023_02/171201231" TargetMode="External"/><Relationship Id="rId51" Type="http://schemas.openxmlformats.org/officeDocument/2006/relationships/hyperlink" Target="https://podminky.urs.cz/item/CS_URS_2023_02/622252001" TargetMode="External"/><Relationship Id="rId72" Type="http://schemas.openxmlformats.org/officeDocument/2006/relationships/hyperlink" Target="https://podminky.urs.cz/item/CS_URS_2023_02/952901111" TargetMode="External"/><Relationship Id="rId93" Type="http://schemas.openxmlformats.org/officeDocument/2006/relationships/hyperlink" Target="https://podminky.urs.cz/item/CS_URS_2023_02/712341559" TargetMode="External"/><Relationship Id="rId98" Type="http://schemas.openxmlformats.org/officeDocument/2006/relationships/hyperlink" Target="https://podminky.urs.cz/item/CS_URS_2023_02/713141358" TargetMode="External"/><Relationship Id="rId121" Type="http://schemas.openxmlformats.org/officeDocument/2006/relationships/hyperlink" Target="https://podminky.urs.cz/item/CS_URS_2023_02/762953002" TargetMode="External"/><Relationship Id="rId142" Type="http://schemas.openxmlformats.org/officeDocument/2006/relationships/hyperlink" Target="https://podminky.urs.cz/item/CS_URS_2023_02/771574412" TargetMode="External"/><Relationship Id="rId163" Type="http://schemas.openxmlformats.org/officeDocument/2006/relationships/hyperlink" Target="https://podminky.urs.cz/item/CS_URS_2023_02/998781201" TargetMode="External"/><Relationship Id="rId3" Type="http://schemas.openxmlformats.org/officeDocument/2006/relationships/hyperlink" Target="https://podminky.urs.cz/item/CS_URS_2023_02/132251253" TargetMode="External"/><Relationship Id="rId25" Type="http://schemas.openxmlformats.org/officeDocument/2006/relationships/hyperlink" Target="https://podminky.urs.cz/item/CS_URS_2023_02/317168015" TargetMode="External"/><Relationship Id="rId46" Type="http://schemas.openxmlformats.org/officeDocument/2006/relationships/hyperlink" Target="https://podminky.urs.cz/item/CS_URS_2023_02/622221021" TargetMode="External"/><Relationship Id="rId67" Type="http://schemas.openxmlformats.org/officeDocument/2006/relationships/hyperlink" Target="https://podminky.urs.cz/item/CS_URS_2023_02/941111811" TargetMode="External"/><Relationship Id="rId116" Type="http://schemas.openxmlformats.org/officeDocument/2006/relationships/hyperlink" Target="https://podminky.urs.cz/item/CS_URS_2023_02/762822120" TargetMode="External"/><Relationship Id="rId137" Type="http://schemas.openxmlformats.org/officeDocument/2006/relationships/hyperlink" Target="https://podminky.urs.cz/item/CS_URS_2023_02/767995111" TargetMode="External"/><Relationship Id="rId158" Type="http://schemas.openxmlformats.org/officeDocument/2006/relationships/hyperlink" Target="https://podminky.urs.cz/item/CS_URS_2023_02/781131241" TargetMode="External"/><Relationship Id="rId20" Type="http://schemas.openxmlformats.org/officeDocument/2006/relationships/hyperlink" Target="https://podminky.urs.cz/item/CS_URS_2023_02/311238967" TargetMode="External"/><Relationship Id="rId41" Type="http://schemas.openxmlformats.org/officeDocument/2006/relationships/hyperlink" Target="https://podminky.urs.cz/item/CS_URS_2023_02/622212051" TargetMode="External"/><Relationship Id="rId62" Type="http://schemas.openxmlformats.org/officeDocument/2006/relationships/hyperlink" Target="https://podminky.urs.cz/item/CS_URS_2023_02/632451292" TargetMode="External"/><Relationship Id="rId83" Type="http://schemas.openxmlformats.org/officeDocument/2006/relationships/hyperlink" Target="https://podminky.urs.cz/item/CS_URS_2023_02/711112001" TargetMode="External"/><Relationship Id="rId88" Type="http://schemas.openxmlformats.org/officeDocument/2006/relationships/hyperlink" Target="https://podminky.urs.cz/item/CS_URS_2023_02/711491272" TargetMode="External"/><Relationship Id="rId111" Type="http://schemas.openxmlformats.org/officeDocument/2006/relationships/hyperlink" Target="https://podminky.urs.cz/item/CS_URS_2023_02/762332642" TargetMode="External"/><Relationship Id="rId132" Type="http://schemas.openxmlformats.org/officeDocument/2006/relationships/hyperlink" Target="https://podminky.urs.cz/item/CS_URS_2023_02/766416213" TargetMode="External"/><Relationship Id="rId153" Type="http://schemas.openxmlformats.org/officeDocument/2006/relationships/hyperlink" Target="https://podminky.urs.cz/item/CS_URS_2023_02/775413315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17168054" TargetMode="External"/><Relationship Id="rId117" Type="http://schemas.openxmlformats.org/officeDocument/2006/relationships/hyperlink" Target="https://podminky.urs.cz/item/CS_URS_2023_02/762895000" TargetMode="External"/><Relationship Id="rId21" Type="http://schemas.openxmlformats.org/officeDocument/2006/relationships/hyperlink" Target="https://podminky.urs.cz/item/CS_URS_2023_02/317168012" TargetMode="External"/><Relationship Id="rId42" Type="http://schemas.openxmlformats.org/officeDocument/2006/relationships/hyperlink" Target="https://podminky.urs.cz/item/CS_URS_2023_02/622212051" TargetMode="External"/><Relationship Id="rId47" Type="http://schemas.openxmlformats.org/officeDocument/2006/relationships/hyperlink" Target="https://podminky.urs.cz/item/CS_URS_2023_02/622221021" TargetMode="External"/><Relationship Id="rId63" Type="http://schemas.openxmlformats.org/officeDocument/2006/relationships/hyperlink" Target="https://podminky.urs.cz/item/CS_URS_2023_02/648922421" TargetMode="External"/><Relationship Id="rId68" Type="http://schemas.openxmlformats.org/officeDocument/2006/relationships/hyperlink" Target="https://podminky.urs.cz/item/CS_URS_2023_02/944511111" TargetMode="External"/><Relationship Id="rId84" Type="http://schemas.openxmlformats.org/officeDocument/2006/relationships/hyperlink" Target="https://podminky.urs.cz/item/CS_URS_2023_02/711141559" TargetMode="External"/><Relationship Id="rId89" Type="http://schemas.openxmlformats.org/officeDocument/2006/relationships/hyperlink" Target="https://podminky.urs.cz/item/CS_URS_2023_02/711747067" TargetMode="External"/><Relationship Id="rId112" Type="http://schemas.openxmlformats.org/officeDocument/2006/relationships/hyperlink" Target="https://podminky.urs.cz/item/CS_URS_2023_02/762341260" TargetMode="External"/><Relationship Id="rId133" Type="http://schemas.openxmlformats.org/officeDocument/2006/relationships/hyperlink" Target="https://podminky.urs.cz/item/CS_URS_2023_02/766694126" TargetMode="External"/><Relationship Id="rId138" Type="http://schemas.openxmlformats.org/officeDocument/2006/relationships/hyperlink" Target="https://podminky.urs.cz/item/CS_URS_2023_02/771111011" TargetMode="External"/><Relationship Id="rId154" Type="http://schemas.openxmlformats.org/officeDocument/2006/relationships/hyperlink" Target="https://podminky.urs.cz/item/CS_URS_2023_02/998775201" TargetMode="External"/><Relationship Id="rId159" Type="http://schemas.openxmlformats.org/officeDocument/2006/relationships/hyperlink" Target="https://podminky.urs.cz/item/CS_URS_2023_02/781492251" TargetMode="External"/><Relationship Id="rId170" Type="http://schemas.openxmlformats.org/officeDocument/2006/relationships/drawing" Target="../drawings/drawing4.xml"/><Relationship Id="rId16" Type="http://schemas.openxmlformats.org/officeDocument/2006/relationships/hyperlink" Target="https://podminky.urs.cz/item/CS_URS_2023_02/311234011" TargetMode="External"/><Relationship Id="rId107" Type="http://schemas.openxmlformats.org/officeDocument/2006/relationships/hyperlink" Target="https://podminky.urs.cz/item/CS_URS_2023_02/762083111" TargetMode="External"/><Relationship Id="rId11" Type="http://schemas.openxmlformats.org/officeDocument/2006/relationships/hyperlink" Target="https://podminky.urs.cz/item/CS_URS_2023_02/218111113" TargetMode="External"/><Relationship Id="rId32" Type="http://schemas.openxmlformats.org/officeDocument/2006/relationships/hyperlink" Target="https://podminky.urs.cz/item/CS_URS_2023_02/346244354" TargetMode="External"/><Relationship Id="rId37" Type="http://schemas.openxmlformats.org/officeDocument/2006/relationships/hyperlink" Target="https://podminky.urs.cz/item/CS_URS_2023_02/612321391" TargetMode="External"/><Relationship Id="rId53" Type="http://schemas.openxmlformats.org/officeDocument/2006/relationships/hyperlink" Target="https://podminky.urs.cz/item/CS_URS_2023_02/622252002" TargetMode="External"/><Relationship Id="rId58" Type="http://schemas.openxmlformats.org/officeDocument/2006/relationships/hyperlink" Target="https://podminky.urs.cz/item/CS_URS_2023_02/631311125" TargetMode="External"/><Relationship Id="rId74" Type="http://schemas.openxmlformats.org/officeDocument/2006/relationships/hyperlink" Target="https://podminky.urs.cz/item/CS_URS_2023_02/953961113" TargetMode="External"/><Relationship Id="rId79" Type="http://schemas.openxmlformats.org/officeDocument/2006/relationships/hyperlink" Target="https://podminky.urs.cz/item/CS_URS_2023_02/953962211" TargetMode="External"/><Relationship Id="rId102" Type="http://schemas.openxmlformats.org/officeDocument/2006/relationships/hyperlink" Target="https://podminky.urs.cz/item/CS_URS_2023_02/998713201" TargetMode="External"/><Relationship Id="rId123" Type="http://schemas.openxmlformats.org/officeDocument/2006/relationships/hyperlink" Target="https://podminky.urs.cz/item/CS_URS_2023_02/763121714" TargetMode="External"/><Relationship Id="rId128" Type="http://schemas.openxmlformats.org/officeDocument/2006/relationships/hyperlink" Target="https://podminky.urs.cz/item/CS_URS_2023_02/763131714" TargetMode="External"/><Relationship Id="rId144" Type="http://schemas.openxmlformats.org/officeDocument/2006/relationships/hyperlink" Target="https://podminky.urs.cz/item/CS_URS_2023_02/771591115" TargetMode="External"/><Relationship Id="rId149" Type="http://schemas.openxmlformats.org/officeDocument/2006/relationships/hyperlink" Target="https://podminky.urs.cz/item/CS_URS_2023_02/775111411" TargetMode="External"/><Relationship Id="rId5" Type="http://schemas.openxmlformats.org/officeDocument/2006/relationships/hyperlink" Target="https://podminky.urs.cz/item/CS_URS_2023_02/162751117" TargetMode="External"/><Relationship Id="rId90" Type="http://schemas.openxmlformats.org/officeDocument/2006/relationships/hyperlink" Target="https://podminky.urs.cz/item/CS_URS_2023_02/998711201" TargetMode="External"/><Relationship Id="rId95" Type="http://schemas.openxmlformats.org/officeDocument/2006/relationships/hyperlink" Target="https://podminky.urs.cz/item/CS_URS_2023_02/998712201" TargetMode="External"/><Relationship Id="rId160" Type="http://schemas.openxmlformats.org/officeDocument/2006/relationships/hyperlink" Target="https://podminky.urs.cz/item/CS_URS_2023_02/781495115" TargetMode="External"/><Relationship Id="rId165" Type="http://schemas.openxmlformats.org/officeDocument/2006/relationships/hyperlink" Target="https://podminky.urs.cz/item/CS_URS_2023_02/784181101" TargetMode="External"/><Relationship Id="rId22" Type="http://schemas.openxmlformats.org/officeDocument/2006/relationships/hyperlink" Target="https://podminky.urs.cz/item/CS_URS_2023_02/317168013" TargetMode="External"/><Relationship Id="rId27" Type="http://schemas.openxmlformats.org/officeDocument/2006/relationships/hyperlink" Target="https://podminky.urs.cz/item/CS_URS_2023_02/317168055" TargetMode="External"/><Relationship Id="rId43" Type="http://schemas.openxmlformats.org/officeDocument/2006/relationships/hyperlink" Target="https://podminky.urs.cz/item/CS_URS_2023_02/622212061" TargetMode="External"/><Relationship Id="rId48" Type="http://schemas.openxmlformats.org/officeDocument/2006/relationships/hyperlink" Target="https://podminky.urs.cz/item/CS_URS_2023_02/622221041" TargetMode="External"/><Relationship Id="rId64" Type="http://schemas.openxmlformats.org/officeDocument/2006/relationships/hyperlink" Target="https://podminky.urs.cz/item/CS_URS_2023_02/941111111" TargetMode="External"/><Relationship Id="rId69" Type="http://schemas.openxmlformats.org/officeDocument/2006/relationships/hyperlink" Target="https://podminky.urs.cz/item/CS_URS_2023_02/944511211" TargetMode="External"/><Relationship Id="rId113" Type="http://schemas.openxmlformats.org/officeDocument/2006/relationships/hyperlink" Target="https://podminky.urs.cz/item/CS_URS_2023_02/762341650" TargetMode="External"/><Relationship Id="rId118" Type="http://schemas.openxmlformats.org/officeDocument/2006/relationships/hyperlink" Target="https://podminky.urs.cz/item/CS_URS_2023_02/762951002" TargetMode="External"/><Relationship Id="rId134" Type="http://schemas.openxmlformats.org/officeDocument/2006/relationships/hyperlink" Target="https://podminky.urs.cz/item/CS_URS_2023_02/998766201" TargetMode="External"/><Relationship Id="rId139" Type="http://schemas.openxmlformats.org/officeDocument/2006/relationships/hyperlink" Target="https://podminky.urs.cz/item/CS_URS_2023_02/771121011" TargetMode="External"/><Relationship Id="rId80" Type="http://schemas.openxmlformats.org/officeDocument/2006/relationships/hyperlink" Target="https://podminky.urs.cz/item/CS_URS_2023_02/953965111" TargetMode="External"/><Relationship Id="rId85" Type="http://schemas.openxmlformats.org/officeDocument/2006/relationships/hyperlink" Target="https://podminky.urs.cz/item/CS_URS_2023_02/711142559" TargetMode="External"/><Relationship Id="rId150" Type="http://schemas.openxmlformats.org/officeDocument/2006/relationships/hyperlink" Target="https://podminky.urs.cz/item/CS_URS_2023_02/775121111" TargetMode="External"/><Relationship Id="rId155" Type="http://schemas.openxmlformats.org/officeDocument/2006/relationships/hyperlink" Target="https://podminky.urs.cz/item/CS_URS_2023_02/781121011" TargetMode="External"/><Relationship Id="rId12" Type="http://schemas.openxmlformats.org/officeDocument/2006/relationships/hyperlink" Target="https://podminky.urs.cz/item/CS_URS_2023_02/218111121" TargetMode="External"/><Relationship Id="rId17" Type="http://schemas.openxmlformats.org/officeDocument/2006/relationships/hyperlink" Target="https://podminky.urs.cz/item/CS_URS_2023_02/311234231" TargetMode="External"/><Relationship Id="rId33" Type="http://schemas.openxmlformats.org/officeDocument/2006/relationships/hyperlink" Target="https://podminky.urs.cz/item/CS_URS_2023_02/612131121" TargetMode="External"/><Relationship Id="rId38" Type="http://schemas.openxmlformats.org/officeDocument/2006/relationships/hyperlink" Target="https://podminky.urs.cz/item/CS_URS_2023_02/622211041" TargetMode="External"/><Relationship Id="rId59" Type="http://schemas.openxmlformats.org/officeDocument/2006/relationships/hyperlink" Target="https://podminky.urs.cz/item/CS_URS_2023_02/631319011" TargetMode="External"/><Relationship Id="rId103" Type="http://schemas.openxmlformats.org/officeDocument/2006/relationships/hyperlink" Target="https://podminky.urs.cz/item/CS_URS_2023_02/998725201" TargetMode="External"/><Relationship Id="rId108" Type="http://schemas.openxmlformats.org/officeDocument/2006/relationships/hyperlink" Target="https://podminky.urs.cz/item/CS_URS_2023_02/762085111" TargetMode="External"/><Relationship Id="rId124" Type="http://schemas.openxmlformats.org/officeDocument/2006/relationships/hyperlink" Target="https://podminky.urs.cz/item/CS_URS_2023_02/763131411" TargetMode="External"/><Relationship Id="rId129" Type="http://schemas.openxmlformats.org/officeDocument/2006/relationships/hyperlink" Target="https://podminky.urs.cz/item/CS_URS_2023_02/998763401" TargetMode="External"/><Relationship Id="rId54" Type="http://schemas.openxmlformats.org/officeDocument/2006/relationships/hyperlink" Target="https://podminky.urs.cz/item/CS_URS_2023_02/622321321" TargetMode="External"/><Relationship Id="rId70" Type="http://schemas.openxmlformats.org/officeDocument/2006/relationships/hyperlink" Target="https://podminky.urs.cz/item/CS_URS_2023_02/944511811" TargetMode="External"/><Relationship Id="rId75" Type="http://schemas.openxmlformats.org/officeDocument/2006/relationships/hyperlink" Target="https://podminky.urs.cz/item/CS_URS_2023_02/953961114" TargetMode="External"/><Relationship Id="rId91" Type="http://schemas.openxmlformats.org/officeDocument/2006/relationships/hyperlink" Target="https://podminky.urs.cz/item/CS_URS_2023_02/712311101" TargetMode="External"/><Relationship Id="rId96" Type="http://schemas.openxmlformats.org/officeDocument/2006/relationships/hyperlink" Target="https://podminky.urs.cz/item/CS_URS_2023_02/713121111" TargetMode="External"/><Relationship Id="rId140" Type="http://schemas.openxmlformats.org/officeDocument/2006/relationships/hyperlink" Target="https://podminky.urs.cz/item/CS_URS_2023_02/771474111" TargetMode="External"/><Relationship Id="rId145" Type="http://schemas.openxmlformats.org/officeDocument/2006/relationships/hyperlink" Target="https://podminky.urs.cz/item/CS_URS_2023_02/771591122" TargetMode="External"/><Relationship Id="rId161" Type="http://schemas.openxmlformats.org/officeDocument/2006/relationships/hyperlink" Target="https://podminky.urs.cz/item/CS_URS_2023_02/781495124" TargetMode="External"/><Relationship Id="rId166" Type="http://schemas.openxmlformats.org/officeDocument/2006/relationships/hyperlink" Target="https://podminky.urs.cz/item/CS_URS_2023_02/784211101" TargetMode="External"/><Relationship Id="rId1" Type="http://schemas.openxmlformats.org/officeDocument/2006/relationships/hyperlink" Target="https://podminky.urs.cz/item/CS_URS_2023_02/131251104" TargetMode="External"/><Relationship Id="rId6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271532212" TargetMode="External"/><Relationship Id="rId23" Type="http://schemas.openxmlformats.org/officeDocument/2006/relationships/hyperlink" Target="https://podminky.urs.cz/item/CS_URS_2023_02/317168014" TargetMode="External"/><Relationship Id="rId28" Type="http://schemas.openxmlformats.org/officeDocument/2006/relationships/hyperlink" Target="https://podminky.urs.cz/item/CS_URS_2023_02/319201321" TargetMode="External"/><Relationship Id="rId36" Type="http://schemas.openxmlformats.org/officeDocument/2006/relationships/hyperlink" Target="https://podminky.urs.cz/item/CS_URS_2023_02/612321341" TargetMode="External"/><Relationship Id="rId49" Type="http://schemas.openxmlformats.org/officeDocument/2006/relationships/hyperlink" Target="https://podminky.urs.cz/item/CS_URS_2023_02/622251101" TargetMode="External"/><Relationship Id="rId57" Type="http://schemas.openxmlformats.org/officeDocument/2006/relationships/hyperlink" Target="https://podminky.urs.cz/item/CS_URS_2023_02/631311115" TargetMode="External"/><Relationship Id="rId106" Type="http://schemas.openxmlformats.org/officeDocument/2006/relationships/hyperlink" Target="https://podminky.urs.cz/item/CS_URS_2023_02/762081150" TargetMode="External"/><Relationship Id="rId114" Type="http://schemas.openxmlformats.org/officeDocument/2006/relationships/hyperlink" Target="https://podminky.urs.cz/item/CS_URS_2023_02/762395000" TargetMode="External"/><Relationship Id="rId119" Type="http://schemas.openxmlformats.org/officeDocument/2006/relationships/hyperlink" Target="https://podminky.urs.cz/item/CS_URS_2023_02/762952004" TargetMode="External"/><Relationship Id="rId127" Type="http://schemas.openxmlformats.org/officeDocument/2006/relationships/hyperlink" Target="https://podminky.urs.cz/item/CS_URS_2023_02/763131711" TargetMode="External"/><Relationship Id="rId10" Type="http://schemas.openxmlformats.org/officeDocument/2006/relationships/hyperlink" Target="https://podminky.urs.cz/item/CS_URS_2023_02/181951112" TargetMode="External"/><Relationship Id="rId31" Type="http://schemas.openxmlformats.org/officeDocument/2006/relationships/hyperlink" Target="https://podminky.urs.cz/item/CS_URS_2023_02/342291112" TargetMode="External"/><Relationship Id="rId44" Type="http://schemas.openxmlformats.org/officeDocument/2006/relationships/hyperlink" Target="https://podminky.urs.cz/item/CS_URS_2023_02/622212081.R" TargetMode="External"/><Relationship Id="rId52" Type="http://schemas.openxmlformats.org/officeDocument/2006/relationships/hyperlink" Target="https://podminky.urs.cz/item/CS_URS_2023_02/622252001" TargetMode="External"/><Relationship Id="rId60" Type="http://schemas.openxmlformats.org/officeDocument/2006/relationships/hyperlink" Target="https://podminky.urs.cz/item/CS_URS_2023_02/631319012" TargetMode="External"/><Relationship Id="rId65" Type="http://schemas.openxmlformats.org/officeDocument/2006/relationships/hyperlink" Target="https://podminky.urs.cz/item/CS_URS_2023_02/941111211" TargetMode="External"/><Relationship Id="rId73" Type="http://schemas.openxmlformats.org/officeDocument/2006/relationships/hyperlink" Target="https://podminky.urs.cz/item/CS_URS_2023_02/953943211" TargetMode="External"/><Relationship Id="rId78" Type="http://schemas.openxmlformats.org/officeDocument/2006/relationships/hyperlink" Target="https://podminky.urs.cz/item/CS_URS_2023_02/953965131" TargetMode="External"/><Relationship Id="rId81" Type="http://schemas.openxmlformats.org/officeDocument/2006/relationships/hyperlink" Target="https://podminky.urs.cz/item/CS_URS_2023_02/998011001" TargetMode="External"/><Relationship Id="rId86" Type="http://schemas.openxmlformats.org/officeDocument/2006/relationships/hyperlink" Target="https://podminky.urs.cz/item/CS_URS_2023_02/711191201" TargetMode="External"/><Relationship Id="rId94" Type="http://schemas.openxmlformats.org/officeDocument/2006/relationships/hyperlink" Target="https://podminky.urs.cz/item/CS_URS_2023_02/712491172" TargetMode="External"/><Relationship Id="rId99" Type="http://schemas.openxmlformats.org/officeDocument/2006/relationships/hyperlink" Target="https://podminky.urs.cz/item/CS_URS_2023_02/713141391" TargetMode="External"/><Relationship Id="rId101" Type="http://schemas.openxmlformats.org/officeDocument/2006/relationships/hyperlink" Target="https://podminky.urs.cz/item/CS_URS_2023_02/713191234" TargetMode="External"/><Relationship Id="rId122" Type="http://schemas.openxmlformats.org/officeDocument/2006/relationships/hyperlink" Target="https://podminky.urs.cz/item/CS_URS_2023_02/998762201" TargetMode="External"/><Relationship Id="rId130" Type="http://schemas.openxmlformats.org/officeDocument/2006/relationships/hyperlink" Target="https://podminky.urs.cz/item/CS_URS_2023_02/998764201" TargetMode="External"/><Relationship Id="rId135" Type="http://schemas.openxmlformats.org/officeDocument/2006/relationships/hyperlink" Target="https://podminky.urs.cz/item/CS_URS_2023_02/767391112" TargetMode="External"/><Relationship Id="rId143" Type="http://schemas.openxmlformats.org/officeDocument/2006/relationships/hyperlink" Target="https://podminky.urs.cz/item/CS_URS_2023_02/771591112" TargetMode="External"/><Relationship Id="rId148" Type="http://schemas.openxmlformats.org/officeDocument/2006/relationships/hyperlink" Target="https://podminky.urs.cz/item/CS_URS_2023_02/775111311" TargetMode="External"/><Relationship Id="rId151" Type="http://schemas.openxmlformats.org/officeDocument/2006/relationships/hyperlink" Target="https://podminky.urs.cz/item/CS_URS_2023_02/775141112" TargetMode="External"/><Relationship Id="rId156" Type="http://schemas.openxmlformats.org/officeDocument/2006/relationships/hyperlink" Target="https://podminky.urs.cz/item/CS_URS_2023_02/781131112" TargetMode="External"/><Relationship Id="rId164" Type="http://schemas.openxmlformats.org/officeDocument/2006/relationships/hyperlink" Target="https://podminky.urs.cz/item/CS_URS_2023_02/784171111" TargetMode="External"/><Relationship Id="rId169" Type="http://schemas.openxmlformats.org/officeDocument/2006/relationships/hyperlink" Target="https://podminky.urs.cz/item/CS_URS_2023_02/998786201" TargetMode="External"/><Relationship Id="rId4" Type="http://schemas.openxmlformats.org/officeDocument/2006/relationships/hyperlink" Target="https://podminky.urs.cz/item/CS_URS_2023_02/162251101" TargetMode="External"/><Relationship Id="rId9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218121112" TargetMode="External"/><Relationship Id="rId18" Type="http://schemas.openxmlformats.org/officeDocument/2006/relationships/hyperlink" Target="https://podminky.urs.cz/item/CS_URS_2023_02/311235151" TargetMode="External"/><Relationship Id="rId39" Type="http://schemas.openxmlformats.org/officeDocument/2006/relationships/hyperlink" Target="https://podminky.urs.cz/item/CS_URS_2023_02/622131301" TargetMode="External"/><Relationship Id="rId109" Type="http://schemas.openxmlformats.org/officeDocument/2006/relationships/hyperlink" Target="https://podminky.urs.cz/item/CS_URS_2023_02/762085124" TargetMode="External"/><Relationship Id="rId34" Type="http://schemas.openxmlformats.org/officeDocument/2006/relationships/hyperlink" Target="https://podminky.urs.cz/item/CS_URS_2023_02/612131301" TargetMode="External"/><Relationship Id="rId50" Type="http://schemas.openxmlformats.org/officeDocument/2006/relationships/hyperlink" Target="https://podminky.urs.cz/item/CS_URS_2023_02/622251105" TargetMode="External"/><Relationship Id="rId55" Type="http://schemas.openxmlformats.org/officeDocument/2006/relationships/hyperlink" Target="https://podminky.urs.cz/item/CS_URS_2023_02/629135102" TargetMode="External"/><Relationship Id="rId76" Type="http://schemas.openxmlformats.org/officeDocument/2006/relationships/hyperlink" Target="https://podminky.urs.cz/item/CS_URS_2023_02/953965121" TargetMode="External"/><Relationship Id="rId97" Type="http://schemas.openxmlformats.org/officeDocument/2006/relationships/hyperlink" Target="https://podminky.urs.cz/item/CS_URS_2023_02/713131141" TargetMode="External"/><Relationship Id="rId104" Type="http://schemas.openxmlformats.org/officeDocument/2006/relationships/hyperlink" Target="https://podminky.urs.cz/item/CS_URS_2023_02/751398051" TargetMode="External"/><Relationship Id="rId120" Type="http://schemas.openxmlformats.org/officeDocument/2006/relationships/hyperlink" Target="https://podminky.urs.cz/item/CS_URS_2023_02/762952111" TargetMode="External"/><Relationship Id="rId125" Type="http://schemas.openxmlformats.org/officeDocument/2006/relationships/hyperlink" Target="https://podminky.urs.cz/item/CS_URS_2023_02/763131431" TargetMode="External"/><Relationship Id="rId141" Type="http://schemas.openxmlformats.org/officeDocument/2006/relationships/hyperlink" Target="https://podminky.urs.cz/item/CS_URS_2023_02/771574412" TargetMode="External"/><Relationship Id="rId146" Type="http://schemas.openxmlformats.org/officeDocument/2006/relationships/hyperlink" Target="https://podminky.urs.cz/item/CS_URS_2023_02/771591237" TargetMode="External"/><Relationship Id="rId167" Type="http://schemas.openxmlformats.org/officeDocument/2006/relationships/hyperlink" Target="https://podminky.urs.cz/item/CS_URS_2023_02/784221101" TargetMode="External"/><Relationship Id="rId7" Type="http://schemas.openxmlformats.org/officeDocument/2006/relationships/hyperlink" Target="https://podminky.urs.cz/item/CS_URS_2023_02/167151101" TargetMode="External"/><Relationship Id="rId71" Type="http://schemas.openxmlformats.org/officeDocument/2006/relationships/hyperlink" Target="https://podminky.urs.cz/item/CS_URS_2023_02/949101112" TargetMode="External"/><Relationship Id="rId92" Type="http://schemas.openxmlformats.org/officeDocument/2006/relationships/hyperlink" Target="https://podminky.urs.cz/item/CS_URS_2023_02/712331111" TargetMode="External"/><Relationship Id="rId162" Type="http://schemas.openxmlformats.org/officeDocument/2006/relationships/hyperlink" Target="https://podminky.urs.cz/item/CS_URS_2023_02/998781201" TargetMode="External"/><Relationship Id="rId2" Type="http://schemas.openxmlformats.org/officeDocument/2006/relationships/hyperlink" Target="https://podminky.urs.cz/item/CS_URS_2023_02/132251101" TargetMode="External"/><Relationship Id="rId29" Type="http://schemas.openxmlformats.org/officeDocument/2006/relationships/hyperlink" Target="https://podminky.urs.cz/item/CS_URS_2023_02/342244111" TargetMode="External"/><Relationship Id="rId24" Type="http://schemas.openxmlformats.org/officeDocument/2006/relationships/hyperlink" Target="https://podminky.urs.cz/item/CS_URS_2023_02/317168015" TargetMode="External"/><Relationship Id="rId40" Type="http://schemas.openxmlformats.org/officeDocument/2006/relationships/hyperlink" Target="https://podminky.urs.cz/item/CS_URS_2023_02/622142001" TargetMode="External"/><Relationship Id="rId45" Type="http://schemas.openxmlformats.org/officeDocument/2006/relationships/hyperlink" Target="https://podminky.urs.cz/item/CS_URS_2023_02/622221001" TargetMode="External"/><Relationship Id="rId66" Type="http://schemas.openxmlformats.org/officeDocument/2006/relationships/hyperlink" Target="https://podminky.urs.cz/item/CS_URS_2023_02/941111312" TargetMode="External"/><Relationship Id="rId87" Type="http://schemas.openxmlformats.org/officeDocument/2006/relationships/hyperlink" Target="https://podminky.urs.cz/item/CS_URS_2023_02/711491172" TargetMode="External"/><Relationship Id="rId110" Type="http://schemas.openxmlformats.org/officeDocument/2006/relationships/hyperlink" Target="https://podminky.urs.cz/item/CS_URS_2023_02/762332642" TargetMode="External"/><Relationship Id="rId115" Type="http://schemas.openxmlformats.org/officeDocument/2006/relationships/hyperlink" Target="https://podminky.urs.cz/item/CS_URS_2023_02/762822110" TargetMode="External"/><Relationship Id="rId131" Type="http://schemas.openxmlformats.org/officeDocument/2006/relationships/hyperlink" Target="https://podminky.urs.cz/item/CS_URS_2023_02/766416213" TargetMode="External"/><Relationship Id="rId136" Type="http://schemas.openxmlformats.org/officeDocument/2006/relationships/hyperlink" Target="https://podminky.urs.cz/item/CS_URS_2023_02/767995111" TargetMode="External"/><Relationship Id="rId157" Type="http://schemas.openxmlformats.org/officeDocument/2006/relationships/hyperlink" Target="https://podminky.urs.cz/item/CS_URS_2023_02/781131241" TargetMode="External"/><Relationship Id="rId61" Type="http://schemas.openxmlformats.org/officeDocument/2006/relationships/hyperlink" Target="https://podminky.urs.cz/item/CS_URS_2023_02/631362021" TargetMode="External"/><Relationship Id="rId82" Type="http://schemas.openxmlformats.org/officeDocument/2006/relationships/hyperlink" Target="https://podminky.urs.cz/item/CS_URS_2023_02/711111001" TargetMode="External"/><Relationship Id="rId152" Type="http://schemas.openxmlformats.org/officeDocument/2006/relationships/hyperlink" Target="https://podminky.urs.cz/item/CS_URS_2023_02/775413315" TargetMode="External"/><Relationship Id="rId19" Type="http://schemas.openxmlformats.org/officeDocument/2006/relationships/hyperlink" Target="https://podminky.urs.cz/item/CS_URS_2023_02/311238967" TargetMode="External"/><Relationship Id="rId14" Type="http://schemas.openxmlformats.org/officeDocument/2006/relationships/hyperlink" Target="https://podminky.urs.cz/item/CS_URS_2023_02/233211120" TargetMode="External"/><Relationship Id="rId30" Type="http://schemas.openxmlformats.org/officeDocument/2006/relationships/hyperlink" Target="https://podminky.urs.cz/item/CS_URS_2023_02/342244301" TargetMode="External"/><Relationship Id="rId35" Type="http://schemas.openxmlformats.org/officeDocument/2006/relationships/hyperlink" Target="https://podminky.urs.cz/item/CS_URS_2023_02/612321321" TargetMode="External"/><Relationship Id="rId56" Type="http://schemas.openxmlformats.org/officeDocument/2006/relationships/hyperlink" Target="https://podminky.urs.cz/item/CS_URS_2023_02/631311114" TargetMode="External"/><Relationship Id="rId77" Type="http://schemas.openxmlformats.org/officeDocument/2006/relationships/hyperlink" Target="https://podminky.urs.cz/item/CS_URS_2023_02/953965123" TargetMode="External"/><Relationship Id="rId100" Type="http://schemas.openxmlformats.org/officeDocument/2006/relationships/hyperlink" Target="https://podminky.urs.cz/item/CS_URS_2023_02/713151131" TargetMode="External"/><Relationship Id="rId105" Type="http://schemas.openxmlformats.org/officeDocument/2006/relationships/hyperlink" Target="https://podminky.urs.cz/item/CS_URS_2023_02/998751201" TargetMode="External"/><Relationship Id="rId126" Type="http://schemas.openxmlformats.org/officeDocument/2006/relationships/hyperlink" Target="https://podminky.urs.cz/item/CS_URS_2023_02/763131451" TargetMode="External"/><Relationship Id="rId147" Type="http://schemas.openxmlformats.org/officeDocument/2006/relationships/hyperlink" Target="https://podminky.urs.cz/item/CS_URS_2023_02/998771201" TargetMode="External"/><Relationship Id="rId168" Type="http://schemas.openxmlformats.org/officeDocument/2006/relationships/hyperlink" Target="https://podminky.urs.cz/item/CS_URS_2023_02/786623011" TargetMode="External"/><Relationship Id="rId8" Type="http://schemas.openxmlformats.org/officeDocument/2006/relationships/hyperlink" Target="https://podminky.urs.cz/item/CS_URS_2023_02/171201231" TargetMode="External"/><Relationship Id="rId51" Type="http://schemas.openxmlformats.org/officeDocument/2006/relationships/hyperlink" Target="https://podminky.urs.cz/item/CS_URS_2023_02/622251211" TargetMode="External"/><Relationship Id="rId72" Type="http://schemas.openxmlformats.org/officeDocument/2006/relationships/hyperlink" Target="https://podminky.urs.cz/item/CS_URS_2023_02/952901111" TargetMode="External"/><Relationship Id="rId93" Type="http://schemas.openxmlformats.org/officeDocument/2006/relationships/hyperlink" Target="https://podminky.urs.cz/item/CS_URS_2023_02/712341559" TargetMode="External"/><Relationship Id="rId98" Type="http://schemas.openxmlformats.org/officeDocument/2006/relationships/hyperlink" Target="https://podminky.urs.cz/item/CS_URS_2023_02/713141358" TargetMode="External"/><Relationship Id="rId121" Type="http://schemas.openxmlformats.org/officeDocument/2006/relationships/hyperlink" Target="https://podminky.urs.cz/item/CS_URS_2023_02/762953002" TargetMode="External"/><Relationship Id="rId142" Type="http://schemas.openxmlformats.org/officeDocument/2006/relationships/hyperlink" Target="https://podminky.urs.cz/item/CS_URS_2023_02/771574413" TargetMode="External"/><Relationship Id="rId163" Type="http://schemas.openxmlformats.org/officeDocument/2006/relationships/hyperlink" Target="https://podminky.urs.cz/item/CS_URS_2023_02/783826615" TargetMode="External"/><Relationship Id="rId3" Type="http://schemas.openxmlformats.org/officeDocument/2006/relationships/hyperlink" Target="https://podminky.urs.cz/item/CS_URS_2023_02/132251253" TargetMode="External"/><Relationship Id="rId25" Type="http://schemas.openxmlformats.org/officeDocument/2006/relationships/hyperlink" Target="https://podminky.urs.cz/item/CS_URS_2023_02/317168051" TargetMode="External"/><Relationship Id="rId46" Type="http://schemas.openxmlformats.org/officeDocument/2006/relationships/hyperlink" Target="https://podminky.urs.cz/item/CS_URS_2023_02/622221011" TargetMode="External"/><Relationship Id="rId67" Type="http://schemas.openxmlformats.org/officeDocument/2006/relationships/hyperlink" Target="https://podminky.urs.cz/item/CS_URS_2023_02/941111811" TargetMode="External"/><Relationship Id="rId116" Type="http://schemas.openxmlformats.org/officeDocument/2006/relationships/hyperlink" Target="https://podminky.urs.cz/item/CS_URS_2023_02/762822120" TargetMode="External"/><Relationship Id="rId137" Type="http://schemas.openxmlformats.org/officeDocument/2006/relationships/hyperlink" Target="https://podminky.urs.cz/item/CS_URS_2023_02/998767201" TargetMode="External"/><Relationship Id="rId158" Type="http://schemas.openxmlformats.org/officeDocument/2006/relationships/hyperlink" Target="https://podminky.urs.cz/item/CS_URS_2023_02/781131242" TargetMode="External"/><Relationship Id="rId20" Type="http://schemas.openxmlformats.org/officeDocument/2006/relationships/hyperlink" Target="https://podminky.urs.cz/item/CS_URS_2023_02/311272211" TargetMode="External"/><Relationship Id="rId41" Type="http://schemas.openxmlformats.org/officeDocument/2006/relationships/hyperlink" Target="https://podminky.urs.cz/item/CS_URS_2023_02/622151001" TargetMode="External"/><Relationship Id="rId62" Type="http://schemas.openxmlformats.org/officeDocument/2006/relationships/hyperlink" Target="https://podminky.urs.cz/item/CS_URS_2023_02/632451234" TargetMode="External"/><Relationship Id="rId83" Type="http://schemas.openxmlformats.org/officeDocument/2006/relationships/hyperlink" Target="https://podminky.urs.cz/item/CS_URS_2023_02/711112001" TargetMode="External"/><Relationship Id="rId88" Type="http://schemas.openxmlformats.org/officeDocument/2006/relationships/hyperlink" Target="https://podminky.urs.cz/item/CS_URS_2023_02/711491272" TargetMode="External"/><Relationship Id="rId111" Type="http://schemas.openxmlformats.org/officeDocument/2006/relationships/hyperlink" Target="https://podminky.urs.cz/item/CS_URS_2023_02/762332643" TargetMode="External"/><Relationship Id="rId132" Type="http://schemas.openxmlformats.org/officeDocument/2006/relationships/hyperlink" Target="https://podminky.urs.cz/item/CS_URS_2023_02/766694116" TargetMode="External"/><Relationship Id="rId153" Type="http://schemas.openxmlformats.org/officeDocument/2006/relationships/hyperlink" Target="https://podminky.urs.cz/item/CS_URS_2023_02/7755411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17168051" TargetMode="External"/><Relationship Id="rId117" Type="http://schemas.openxmlformats.org/officeDocument/2006/relationships/hyperlink" Target="https://podminky.urs.cz/item/CS_URS_2023_02/762951002" TargetMode="External"/><Relationship Id="rId21" Type="http://schemas.openxmlformats.org/officeDocument/2006/relationships/hyperlink" Target="https://podminky.urs.cz/item/CS_URS_2023_02/311272211" TargetMode="External"/><Relationship Id="rId42" Type="http://schemas.openxmlformats.org/officeDocument/2006/relationships/hyperlink" Target="https://podminky.urs.cz/item/CS_URS_2023_02/622212051" TargetMode="External"/><Relationship Id="rId47" Type="http://schemas.openxmlformats.org/officeDocument/2006/relationships/hyperlink" Target="https://podminky.urs.cz/item/CS_URS_2023_02/622221021" TargetMode="External"/><Relationship Id="rId63" Type="http://schemas.openxmlformats.org/officeDocument/2006/relationships/hyperlink" Target="https://podminky.urs.cz/item/CS_URS_2023_02/648922421" TargetMode="External"/><Relationship Id="rId68" Type="http://schemas.openxmlformats.org/officeDocument/2006/relationships/hyperlink" Target="https://podminky.urs.cz/item/CS_URS_2023_02/944511111" TargetMode="External"/><Relationship Id="rId84" Type="http://schemas.openxmlformats.org/officeDocument/2006/relationships/hyperlink" Target="https://podminky.urs.cz/item/CS_URS_2023_02/711141559" TargetMode="External"/><Relationship Id="rId89" Type="http://schemas.openxmlformats.org/officeDocument/2006/relationships/hyperlink" Target="https://podminky.urs.cz/item/CS_URS_2023_02/711747067" TargetMode="External"/><Relationship Id="rId112" Type="http://schemas.openxmlformats.org/officeDocument/2006/relationships/hyperlink" Target="https://podminky.urs.cz/item/CS_URS_2023_02/762341650" TargetMode="External"/><Relationship Id="rId133" Type="http://schemas.openxmlformats.org/officeDocument/2006/relationships/hyperlink" Target="https://podminky.urs.cz/item/CS_URS_2023_02/998766201" TargetMode="External"/><Relationship Id="rId138" Type="http://schemas.openxmlformats.org/officeDocument/2006/relationships/hyperlink" Target="https://podminky.urs.cz/item/CS_URS_2023_02/771121011" TargetMode="External"/><Relationship Id="rId154" Type="http://schemas.openxmlformats.org/officeDocument/2006/relationships/hyperlink" Target="https://podminky.urs.cz/item/CS_URS_2023_02/781121011" TargetMode="External"/><Relationship Id="rId159" Type="http://schemas.openxmlformats.org/officeDocument/2006/relationships/hyperlink" Target="https://podminky.urs.cz/item/CS_URS_2023_02/781495115" TargetMode="External"/><Relationship Id="rId16" Type="http://schemas.openxmlformats.org/officeDocument/2006/relationships/hyperlink" Target="https://podminky.urs.cz/item/CS_URS_2023_02/311234011" TargetMode="External"/><Relationship Id="rId107" Type="http://schemas.openxmlformats.org/officeDocument/2006/relationships/hyperlink" Target="https://podminky.urs.cz/item/CS_URS_2023_02/762083111" TargetMode="External"/><Relationship Id="rId11" Type="http://schemas.openxmlformats.org/officeDocument/2006/relationships/hyperlink" Target="https://podminky.urs.cz/item/CS_URS_2023_02/218111113" TargetMode="External"/><Relationship Id="rId32" Type="http://schemas.openxmlformats.org/officeDocument/2006/relationships/hyperlink" Target="https://podminky.urs.cz/item/CS_URS_2023_02/346244354" TargetMode="External"/><Relationship Id="rId37" Type="http://schemas.openxmlformats.org/officeDocument/2006/relationships/hyperlink" Target="https://podminky.urs.cz/item/CS_URS_2023_02/612321391" TargetMode="External"/><Relationship Id="rId53" Type="http://schemas.openxmlformats.org/officeDocument/2006/relationships/hyperlink" Target="https://podminky.urs.cz/item/CS_URS_2023_02/622252002" TargetMode="External"/><Relationship Id="rId58" Type="http://schemas.openxmlformats.org/officeDocument/2006/relationships/hyperlink" Target="https://podminky.urs.cz/item/CS_URS_2023_02/631311125" TargetMode="External"/><Relationship Id="rId74" Type="http://schemas.openxmlformats.org/officeDocument/2006/relationships/hyperlink" Target="https://podminky.urs.cz/item/CS_URS_2023_02/953961113" TargetMode="External"/><Relationship Id="rId79" Type="http://schemas.openxmlformats.org/officeDocument/2006/relationships/hyperlink" Target="https://podminky.urs.cz/item/CS_URS_2023_02/953962211" TargetMode="External"/><Relationship Id="rId102" Type="http://schemas.openxmlformats.org/officeDocument/2006/relationships/hyperlink" Target="https://podminky.urs.cz/item/CS_URS_2023_02/998713201" TargetMode="External"/><Relationship Id="rId123" Type="http://schemas.openxmlformats.org/officeDocument/2006/relationships/hyperlink" Target="https://podminky.urs.cz/item/CS_URS_2023_02/763131411" TargetMode="External"/><Relationship Id="rId128" Type="http://schemas.openxmlformats.org/officeDocument/2006/relationships/hyperlink" Target="https://podminky.urs.cz/item/CS_URS_2023_02/998763401" TargetMode="External"/><Relationship Id="rId144" Type="http://schemas.openxmlformats.org/officeDocument/2006/relationships/hyperlink" Target="https://podminky.urs.cz/item/CS_URS_2023_02/771591122" TargetMode="External"/><Relationship Id="rId149" Type="http://schemas.openxmlformats.org/officeDocument/2006/relationships/hyperlink" Target="https://podminky.urs.cz/item/CS_URS_2023_02/775121111" TargetMode="External"/><Relationship Id="rId5" Type="http://schemas.openxmlformats.org/officeDocument/2006/relationships/hyperlink" Target="https://podminky.urs.cz/item/CS_URS_2023_02/162751117" TargetMode="External"/><Relationship Id="rId90" Type="http://schemas.openxmlformats.org/officeDocument/2006/relationships/hyperlink" Target="https://podminky.urs.cz/item/CS_URS_2023_02/998711201" TargetMode="External"/><Relationship Id="rId95" Type="http://schemas.openxmlformats.org/officeDocument/2006/relationships/hyperlink" Target="https://podminky.urs.cz/item/CS_URS_2023_02/998712201" TargetMode="External"/><Relationship Id="rId160" Type="http://schemas.openxmlformats.org/officeDocument/2006/relationships/hyperlink" Target="https://podminky.urs.cz/item/CS_URS_2023_02/781495124" TargetMode="External"/><Relationship Id="rId165" Type="http://schemas.openxmlformats.org/officeDocument/2006/relationships/hyperlink" Target="https://podminky.urs.cz/item/CS_URS_2023_02/784211101" TargetMode="External"/><Relationship Id="rId22" Type="http://schemas.openxmlformats.org/officeDocument/2006/relationships/hyperlink" Target="https://podminky.urs.cz/item/CS_URS_2023_02/317168012" TargetMode="External"/><Relationship Id="rId27" Type="http://schemas.openxmlformats.org/officeDocument/2006/relationships/hyperlink" Target="https://podminky.urs.cz/item/CS_URS_2023_02/317168055" TargetMode="External"/><Relationship Id="rId43" Type="http://schemas.openxmlformats.org/officeDocument/2006/relationships/hyperlink" Target="https://podminky.urs.cz/item/CS_URS_2023_02/622212061" TargetMode="External"/><Relationship Id="rId48" Type="http://schemas.openxmlformats.org/officeDocument/2006/relationships/hyperlink" Target="https://podminky.urs.cz/item/CS_URS_2023_02/622221041" TargetMode="External"/><Relationship Id="rId64" Type="http://schemas.openxmlformats.org/officeDocument/2006/relationships/hyperlink" Target="https://podminky.urs.cz/item/CS_URS_2023_02/941111111" TargetMode="External"/><Relationship Id="rId69" Type="http://schemas.openxmlformats.org/officeDocument/2006/relationships/hyperlink" Target="https://podminky.urs.cz/item/CS_URS_2023_02/944511211" TargetMode="External"/><Relationship Id="rId113" Type="http://schemas.openxmlformats.org/officeDocument/2006/relationships/hyperlink" Target="https://podminky.urs.cz/item/CS_URS_2023_02/762395000" TargetMode="External"/><Relationship Id="rId118" Type="http://schemas.openxmlformats.org/officeDocument/2006/relationships/hyperlink" Target="https://podminky.urs.cz/item/CS_URS_2023_02/762952004" TargetMode="External"/><Relationship Id="rId134" Type="http://schemas.openxmlformats.org/officeDocument/2006/relationships/hyperlink" Target="https://podminky.urs.cz/item/CS_URS_2023_02/767391112" TargetMode="External"/><Relationship Id="rId139" Type="http://schemas.openxmlformats.org/officeDocument/2006/relationships/hyperlink" Target="https://podminky.urs.cz/item/CS_URS_2023_02/771474111" TargetMode="External"/><Relationship Id="rId80" Type="http://schemas.openxmlformats.org/officeDocument/2006/relationships/hyperlink" Target="https://podminky.urs.cz/item/CS_URS_2023_02/953965111" TargetMode="External"/><Relationship Id="rId85" Type="http://schemas.openxmlformats.org/officeDocument/2006/relationships/hyperlink" Target="https://podminky.urs.cz/item/CS_URS_2023_02/711142559" TargetMode="External"/><Relationship Id="rId150" Type="http://schemas.openxmlformats.org/officeDocument/2006/relationships/hyperlink" Target="https://podminky.urs.cz/item/CS_URS_2023_02/775141112" TargetMode="External"/><Relationship Id="rId155" Type="http://schemas.openxmlformats.org/officeDocument/2006/relationships/hyperlink" Target="https://podminky.urs.cz/item/CS_URS_2023_02/781131112" TargetMode="External"/><Relationship Id="rId12" Type="http://schemas.openxmlformats.org/officeDocument/2006/relationships/hyperlink" Target="https://podminky.urs.cz/item/CS_URS_2023_02/218111121" TargetMode="External"/><Relationship Id="rId17" Type="http://schemas.openxmlformats.org/officeDocument/2006/relationships/hyperlink" Target="https://podminky.urs.cz/item/CS_URS_2023_02/311234231" TargetMode="External"/><Relationship Id="rId33" Type="http://schemas.openxmlformats.org/officeDocument/2006/relationships/hyperlink" Target="https://podminky.urs.cz/item/CS_URS_2023_02/612131121" TargetMode="External"/><Relationship Id="rId38" Type="http://schemas.openxmlformats.org/officeDocument/2006/relationships/hyperlink" Target="https://podminky.urs.cz/item/CS_URS_2023_02/622211041" TargetMode="External"/><Relationship Id="rId59" Type="http://schemas.openxmlformats.org/officeDocument/2006/relationships/hyperlink" Target="https://podminky.urs.cz/item/CS_URS_2023_02/631319011" TargetMode="External"/><Relationship Id="rId103" Type="http://schemas.openxmlformats.org/officeDocument/2006/relationships/hyperlink" Target="https://podminky.urs.cz/item/CS_URS_2023_02/998725201" TargetMode="External"/><Relationship Id="rId108" Type="http://schemas.openxmlformats.org/officeDocument/2006/relationships/hyperlink" Target="https://podminky.urs.cz/item/CS_URS_2023_02/762085111" TargetMode="External"/><Relationship Id="rId124" Type="http://schemas.openxmlformats.org/officeDocument/2006/relationships/hyperlink" Target="https://podminky.urs.cz/item/CS_URS_2023_02/763131431" TargetMode="External"/><Relationship Id="rId129" Type="http://schemas.openxmlformats.org/officeDocument/2006/relationships/hyperlink" Target="https://podminky.urs.cz/item/CS_URS_2023_02/998764201" TargetMode="External"/><Relationship Id="rId54" Type="http://schemas.openxmlformats.org/officeDocument/2006/relationships/hyperlink" Target="https://podminky.urs.cz/item/CS_URS_2023_02/622321321" TargetMode="External"/><Relationship Id="rId70" Type="http://schemas.openxmlformats.org/officeDocument/2006/relationships/hyperlink" Target="https://podminky.urs.cz/item/CS_URS_2023_02/944511811" TargetMode="External"/><Relationship Id="rId75" Type="http://schemas.openxmlformats.org/officeDocument/2006/relationships/hyperlink" Target="https://podminky.urs.cz/item/CS_URS_2023_02/953961114" TargetMode="External"/><Relationship Id="rId91" Type="http://schemas.openxmlformats.org/officeDocument/2006/relationships/hyperlink" Target="https://podminky.urs.cz/item/CS_URS_2023_02/712311101" TargetMode="External"/><Relationship Id="rId96" Type="http://schemas.openxmlformats.org/officeDocument/2006/relationships/hyperlink" Target="https://podminky.urs.cz/item/CS_URS_2023_02/713121111" TargetMode="External"/><Relationship Id="rId140" Type="http://schemas.openxmlformats.org/officeDocument/2006/relationships/hyperlink" Target="https://podminky.urs.cz/item/CS_URS_2023_02/771574412" TargetMode="External"/><Relationship Id="rId145" Type="http://schemas.openxmlformats.org/officeDocument/2006/relationships/hyperlink" Target="https://podminky.urs.cz/item/CS_URS_2023_02/771591237" TargetMode="External"/><Relationship Id="rId161" Type="http://schemas.openxmlformats.org/officeDocument/2006/relationships/hyperlink" Target="https://podminky.urs.cz/item/CS_URS_2023_02/998781201" TargetMode="External"/><Relationship Id="rId166" Type="http://schemas.openxmlformats.org/officeDocument/2006/relationships/hyperlink" Target="https://podminky.urs.cz/item/CS_URS_2023_02/784221101" TargetMode="External"/><Relationship Id="rId1" Type="http://schemas.openxmlformats.org/officeDocument/2006/relationships/hyperlink" Target="https://podminky.urs.cz/item/CS_URS_2023_02/131251104" TargetMode="External"/><Relationship Id="rId6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271532212" TargetMode="External"/><Relationship Id="rId23" Type="http://schemas.openxmlformats.org/officeDocument/2006/relationships/hyperlink" Target="https://podminky.urs.cz/item/CS_URS_2023_02/317168013" TargetMode="External"/><Relationship Id="rId28" Type="http://schemas.openxmlformats.org/officeDocument/2006/relationships/hyperlink" Target="https://podminky.urs.cz/item/CS_URS_2023_02/319201321" TargetMode="External"/><Relationship Id="rId36" Type="http://schemas.openxmlformats.org/officeDocument/2006/relationships/hyperlink" Target="https://podminky.urs.cz/item/CS_URS_2023_02/612321341" TargetMode="External"/><Relationship Id="rId49" Type="http://schemas.openxmlformats.org/officeDocument/2006/relationships/hyperlink" Target="https://podminky.urs.cz/item/CS_URS_2023_02/622251101" TargetMode="External"/><Relationship Id="rId57" Type="http://schemas.openxmlformats.org/officeDocument/2006/relationships/hyperlink" Target="https://podminky.urs.cz/item/CS_URS_2023_02/631311115" TargetMode="External"/><Relationship Id="rId106" Type="http://schemas.openxmlformats.org/officeDocument/2006/relationships/hyperlink" Target="https://podminky.urs.cz/item/CS_URS_2023_02/762081150" TargetMode="External"/><Relationship Id="rId114" Type="http://schemas.openxmlformats.org/officeDocument/2006/relationships/hyperlink" Target="https://podminky.urs.cz/item/CS_URS_2023_02/762822110" TargetMode="External"/><Relationship Id="rId119" Type="http://schemas.openxmlformats.org/officeDocument/2006/relationships/hyperlink" Target="https://podminky.urs.cz/item/CS_URS_2023_02/762952111" TargetMode="External"/><Relationship Id="rId127" Type="http://schemas.openxmlformats.org/officeDocument/2006/relationships/hyperlink" Target="https://podminky.urs.cz/item/CS_URS_2023_02/763131714" TargetMode="External"/><Relationship Id="rId10" Type="http://schemas.openxmlformats.org/officeDocument/2006/relationships/hyperlink" Target="https://podminky.urs.cz/item/CS_URS_2023_02/181951112" TargetMode="External"/><Relationship Id="rId31" Type="http://schemas.openxmlformats.org/officeDocument/2006/relationships/hyperlink" Target="https://podminky.urs.cz/item/CS_URS_2023_02/342291112" TargetMode="External"/><Relationship Id="rId44" Type="http://schemas.openxmlformats.org/officeDocument/2006/relationships/hyperlink" Target="https://podminky.urs.cz/item/CS_URS_2023_02/622212081.R" TargetMode="External"/><Relationship Id="rId52" Type="http://schemas.openxmlformats.org/officeDocument/2006/relationships/hyperlink" Target="https://podminky.urs.cz/item/CS_URS_2023_02/622252001" TargetMode="External"/><Relationship Id="rId60" Type="http://schemas.openxmlformats.org/officeDocument/2006/relationships/hyperlink" Target="https://podminky.urs.cz/item/CS_URS_2023_02/631319012" TargetMode="External"/><Relationship Id="rId65" Type="http://schemas.openxmlformats.org/officeDocument/2006/relationships/hyperlink" Target="https://podminky.urs.cz/item/CS_URS_2023_02/941111211" TargetMode="External"/><Relationship Id="rId73" Type="http://schemas.openxmlformats.org/officeDocument/2006/relationships/hyperlink" Target="https://podminky.urs.cz/item/CS_URS_2023_02/953943211" TargetMode="External"/><Relationship Id="rId78" Type="http://schemas.openxmlformats.org/officeDocument/2006/relationships/hyperlink" Target="https://podminky.urs.cz/item/CS_URS_2023_02/953965131" TargetMode="External"/><Relationship Id="rId81" Type="http://schemas.openxmlformats.org/officeDocument/2006/relationships/hyperlink" Target="https://podminky.urs.cz/item/CS_URS_2023_02/998011001" TargetMode="External"/><Relationship Id="rId86" Type="http://schemas.openxmlformats.org/officeDocument/2006/relationships/hyperlink" Target="https://podminky.urs.cz/item/CS_URS_2023_02/711191201" TargetMode="External"/><Relationship Id="rId94" Type="http://schemas.openxmlformats.org/officeDocument/2006/relationships/hyperlink" Target="https://podminky.urs.cz/item/CS_URS_2023_02/712491172" TargetMode="External"/><Relationship Id="rId99" Type="http://schemas.openxmlformats.org/officeDocument/2006/relationships/hyperlink" Target="https://podminky.urs.cz/item/CS_URS_2023_02/713141391" TargetMode="External"/><Relationship Id="rId101" Type="http://schemas.openxmlformats.org/officeDocument/2006/relationships/hyperlink" Target="https://podminky.urs.cz/item/CS_URS_2023_02/713191234" TargetMode="External"/><Relationship Id="rId122" Type="http://schemas.openxmlformats.org/officeDocument/2006/relationships/hyperlink" Target="https://podminky.urs.cz/item/CS_URS_2023_02/763121714" TargetMode="External"/><Relationship Id="rId130" Type="http://schemas.openxmlformats.org/officeDocument/2006/relationships/hyperlink" Target="https://podminky.urs.cz/item/CS_URS_2023_02/766416213" TargetMode="External"/><Relationship Id="rId135" Type="http://schemas.openxmlformats.org/officeDocument/2006/relationships/hyperlink" Target="https://podminky.urs.cz/item/CS_URS_2023_02/767995111" TargetMode="External"/><Relationship Id="rId143" Type="http://schemas.openxmlformats.org/officeDocument/2006/relationships/hyperlink" Target="https://podminky.urs.cz/item/CS_URS_2023_02/771591115" TargetMode="External"/><Relationship Id="rId148" Type="http://schemas.openxmlformats.org/officeDocument/2006/relationships/hyperlink" Target="https://podminky.urs.cz/item/CS_URS_2023_02/775111411" TargetMode="External"/><Relationship Id="rId151" Type="http://schemas.openxmlformats.org/officeDocument/2006/relationships/hyperlink" Target="https://podminky.urs.cz/item/CS_URS_2023_02/775413315" TargetMode="External"/><Relationship Id="rId156" Type="http://schemas.openxmlformats.org/officeDocument/2006/relationships/hyperlink" Target="https://podminky.urs.cz/item/CS_URS_2023_02/781131241" TargetMode="External"/><Relationship Id="rId164" Type="http://schemas.openxmlformats.org/officeDocument/2006/relationships/hyperlink" Target="https://podminky.urs.cz/item/CS_URS_2023_02/784181101" TargetMode="External"/><Relationship Id="rId169" Type="http://schemas.openxmlformats.org/officeDocument/2006/relationships/drawing" Target="../drawings/drawing5.xml"/><Relationship Id="rId4" Type="http://schemas.openxmlformats.org/officeDocument/2006/relationships/hyperlink" Target="https://podminky.urs.cz/item/CS_URS_2023_02/162251101" TargetMode="External"/><Relationship Id="rId9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218121112" TargetMode="External"/><Relationship Id="rId18" Type="http://schemas.openxmlformats.org/officeDocument/2006/relationships/hyperlink" Target="https://podminky.urs.cz/item/CS_URS_2023_02/311235151" TargetMode="External"/><Relationship Id="rId39" Type="http://schemas.openxmlformats.org/officeDocument/2006/relationships/hyperlink" Target="https://podminky.urs.cz/item/CS_URS_2023_02/622131301" TargetMode="External"/><Relationship Id="rId109" Type="http://schemas.openxmlformats.org/officeDocument/2006/relationships/hyperlink" Target="https://podminky.urs.cz/item/CS_URS_2023_02/762085124" TargetMode="External"/><Relationship Id="rId34" Type="http://schemas.openxmlformats.org/officeDocument/2006/relationships/hyperlink" Target="https://podminky.urs.cz/item/CS_URS_2023_02/612131301" TargetMode="External"/><Relationship Id="rId50" Type="http://schemas.openxmlformats.org/officeDocument/2006/relationships/hyperlink" Target="https://podminky.urs.cz/item/CS_URS_2023_02/622251105" TargetMode="External"/><Relationship Id="rId55" Type="http://schemas.openxmlformats.org/officeDocument/2006/relationships/hyperlink" Target="https://podminky.urs.cz/item/CS_URS_2023_02/629135102" TargetMode="External"/><Relationship Id="rId76" Type="http://schemas.openxmlformats.org/officeDocument/2006/relationships/hyperlink" Target="https://podminky.urs.cz/item/CS_URS_2023_02/953965121" TargetMode="External"/><Relationship Id="rId97" Type="http://schemas.openxmlformats.org/officeDocument/2006/relationships/hyperlink" Target="https://podminky.urs.cz/item/CS_URS_2023_02/713131141" TargetMode="External"/><Relationship Id="rId104" Type="http://schemas.openxmlformats.org/officeDocument/2006/relationships/hyperlink" Target="https://podminky.urs.cz/item/CS_URS_2023_02/751398051" TargetMode="External"/><Relationship Id="rId120" Type="http://schemas.openxmlformats.org/officeDocument/2006/relationships/hyperlink" Target="https://podminky.urs.cz/item/CS_URS_2023_02/762953002" TargetMode="External"/><Relationship Id="rId125" Type="http://schemas.openxmlformats.org/officeDocument/2006/relationships/hyperlink" Target="https://podminky.urs.cz/item/CS_URS_2023_02/763131451" TargetMode="External"/><Relationship Id="rId141" Type="http://schemas.openxmlformats.org/officeDocument/2006/relationships/hyperlink" Target="https://podminky.urs.cz/item/CS_URS_2023_02/771574413" TargetMode="External"/><Relationship Id="rId146" Type="http://schemas.openxmlformats.org/officeDocument/2006/relationships/hyperlink" Target="https://podminky.urs.cz/item/CS_URS_2023_02/998771201" TargetMode="External"/><Relationship Id="rId167" Type="http://schemas.openxmlformats.org/officeDocument/2006/relationships/hyperlink" Target="https://podminky.urs.cz/item/CS_URS_2023_02/786623011" TargetMode="External"/><Relationship Id="rId7" Type="http://schemas.openxmlformats.org/officeDocument/2006/relationships/hyperlink" Target="https://podminky.urs.cz/item/CS_URS_2023_02/167151101" TargetMode="External"/><Relationship Id="rId71" Type="http://schemas.openxmlformats.org/officeDocument/2006/relationships/hyperlink" Target="https://podminky.urs.cz/item/CS_URS_2023_02/949101112" TargetMode="External"/><Relationship Id="rId92" Type="http://schemas.openxmlformats.org/officeDocument/2006/relationships/hyperlink" Target="https://podminky.urs.cz/item/CS_URS_2023_02/712331111" TargetMode="External"/><Relationship Id="rId162" Type="http://schemas.openxmlformats.org/officeDocument/2006/relationships/hyperlink" Target="https://podminky.urs.cz/item/CS_URS_2023_02/783826615" TargetMode="External"/><Relationship Id="rId2" Type="http://schemas.openxmlformats.org/officeDocument/2006/relationships/hyperlink" Target="https://podminky.urs.cz/item/CS_URS_2023_02/132251101" TargetMode="External"/><Relationship Id="rId29" Type="http://schemas.openxmlformats.org/officeDocument/2006/relationships/hyperlink" Target="https://podminky.urs.cz/item/CS_URS_2023_02/342244111" TargetMode="External"/><Relationship Id="rId24" Type="http://schemas.openxmlformats.org/officeDocument/2006/relationships/hyperlink" Target="https://podminky.urs.cz/item/CS_URS_2023_02/317168014" TargetMode="External"/><Relationship Id="rId40" Type="http://schemas.openxmlformats.org/officeDocument/2006/relationships/hyperlink" Target="https://podminky.urs.cz/item/CS_URS_2023_02/622142001" TargetMode="External"/><Relationship Id="rId45" Type="http://schemas.openxmlformats.org/officeDocument/2006/relationships/hyperlink" Target="https://podminky.urs.cz/item/CS_URS_2023_02/622221001" TargetMode="External"/><Relationship Id="rId66" Type="http://schemas.openxmlformats.org/officeDocument/2006/relationships/hyperlink" Target="https://podminky.urs.cz/item/CS_URS_2023_02/941111312" TargetMode="External"/><Relationship Id="rId87" Type="http://schemas.openxmlformats.org/officeDocument/2006/relationships/hyperlink" Target="https://podminky.urs.cz/item/CS_URS_2023_02/711491172" TargetMode="External"/><Relationship Id="rId110" Type="http://schemas.openxmlformats.org/officeDocument/2006/relationships/hyperlink" Target="https://podminky.urs.cz/item/CS_URS_2023_02/762332642" TargetMode="External"/><Relationship Id="rId115" Type="http://schemas.openxmlformats.org/officeDocument/2006/relationships/hyperlink" Target="https://podminky.urs.cz/item/CS_URS_2023_02/762822120" TargetMode="External"/><Relationship Id="rId131" Type="http://schemas.openxmlformats.org/officeDocument/2006/relationships/hyperlink" Target="https://podminky.urs.cz/item/CS_URS_2023_02/766694116" TargetMode="External"/><Relationship Id="rId136" Type="http://schemas.openxmlformats.org/officeDocument/2006/relationships/hyperlink" Target="https://podminky.urs.cz/item/CS_URS_2023_02/998767201" TargetMode="External"/><Relationship Id="rId157" Type="http://schemas.openxmlformats.org/officeDocument/2006/relationships/hyperlink" Target="https://podminky.urs.cz/item/CS_URS_2023_02/781131242" TargetMode="External"/><Relationship Id="rId61" Type="http://schemas.openxmlformats.org/officeDocument/2006/relationships/hyperlink" Target="https://podminky.urs.cz/item/CS_URS_2023_02/631362021" TargetMode="External"/><Relationship Id="rId82" Type="http://schemas.openxmlformats.org/officeDocument/2006/relationships/hyperlink" Target="https://podminky.urs.cz/item/CS_URS_2023_02/711111001" TargetMode="External"/><Relationship Id="rId152" Type="http://schemas.openxmlformats.org/officeDocument/2006/relationships/hyperlink" Target="https://podminky.urs.cz/item/CS_URS_2023_02/775541111" TargetMode="External"/><Relationship Id="rId19" Type="http://schemas.openxmlformats.org/officeDocument/2006/relationships/hyperlink" Target="https://podminky.urs.cz/item/CS_URS_2023_02/311236301" TargetMode="External"/><Relationship Id="rId14" Type="http://schemas.openxmlformats.org/officeDocument/2006/relationships/hyperlink" Target="https://podminky.urs.cz/item/CS_URS_2023_02/233211120" TargetMode="External"/><Relationship Id="rId30" Type="http://schemas.openxmlformats.org/officeDocument/2006/relationships/hyperlink" Target="https://podminky.urs.cz/item/CS_URS_2023_02/342244301" TargetMode="External"/><Relationship Id="rId35" Type="http://schemas.openxmlformats.org/officeDocument/2006/relationships/hyperlink" Target="https://podminky.urs.cz/item/CS_URS_2023_02/612321321" TargetMode="External"/><Relationship Id="rId56" Type="http://schemas.openxmlformats.org/officeDocument/2006/relationships/hyperlink" Target="https://podminky.urs.cz/item/CS_URS_2023_02/631311114" TargetMode="External"/><Relationship Id="rId77" Type="http://schemas.openxmlformats.org/officeDocument/2006/relationships/hyperlink" Target="https://podminky.urs.cz/item/CS_URS_2023_02/953965123" TargetMode="External"/><Relationship Id="rId100" Type="http://schemas.openxmlformats.org/officeDocument/2006/relationships/hyperlink" Target="https://podminky.urs.cz/item/CS_URS_2023_02/713151131" TargetMode="External"/><Relationship Id="rId105" Type="http://schemas.openxmlformats.org/officeDocument/2006/relationships/hyperlink" Target="https://podminky.urs.cz/item/CS_URS_2023_02/998751201" TargetMode="External"/><Relationship Id="rId126" Type="http://schemas.openxmlformats.org/officeDocument/2006/relationships/hyperlink" Target="https://podminky.urs.cz/item/CS_URS_2023_02/763131711" TargetMode="External"/><Relationship Id="rId147" Type="http://schemas.openxmlformats.org/officeDocument/2006/relationships/hyperlink" Target="https://podminky.urs.cz/item/CS_URS_2023_02/775111311" TargetMode="External"/><Relationship Id="rId168" Type="http://schemas.openxmlformats.org/officeDocument/2006/relationships/hyperlink" Target="https://podminky.urs.cz/item/CS_URS_2023_02/998786201" TargetMode="External"/><Relationship Id="rId8" Type="http://schemas.openxmlformats.org/officeDocument/2006/relationships/hyperlink" Target="https://podminky.urs.cz/item/CS_URS_2023_02/171201231" TargetMode="External"/><Relationship Id="rId51" Type="http://schemas.openxmlformats.org/officeDocument/2006/relationships/hyperlink" Target="https://podminky.urs.cz/item/CS_URS_2023_02/622251211" TargetMode="External"/><Relationship Id="rId72" Type="http://schemas.openxmlformats.org/officeDocument/2006/relationships/hyperlink" Target="https://podminky.urs.cz/item/CS_URS_2023_02/952901111" TargetMode="External"/><Relationship Id="rId93" Type="http://schemas.openxmlformats.org/officeDocument/2006/relationships/hyperlink" Target="https://podminky.urs.cz/item/CS_URS_2023_02/712341559" TargetMode="External"/><Relationship Id="rId98" Type="http://schemas.openxmlformats.org/officeDocument/2006/relationships/hyperlink" Target="https://podminky.urs.cz/item/CS_URS_2023_02/713141358" TargetMode="External"/><Relationship Id="rId121" Type="http://schemas.openxmlformats.org/officeDocument/2006/relationships/hyperlink" Target="https://podminky.urs.cz/item/CS_URS_2023_02/998762201" TargetMode="External"/><Relationship Id="rId142" Type="http://schemas.openxmlformats.org/officeDocument/2006/relationships/hyperlink" Target="https://podminky.urs.cz/item/CS_URS_2023_02/771591112" TargetMode="External"/><Relationship Id="rId163" Type="http://schemas.openxmlformats.org/officeDocument/2006/relationships/hyperlink" Target="https://podminky.urs.cz/item/CS_URS_2023_02/784171111" TargetMode="External"/><Relationship Id="rId3" Type="http://schemas.openxmlformats.org/officeDocument/2006/relationships/hyperlink" Target="https://podminky.urs.cz/item/CS_URS_2023_02/132251254" TargetMode="External"/><Relationship Id="rId25" Type="http://schemas.openxmlformats.org/officeDocument/2006/relationships/hyperlink" Target="https://podminky.urs.cz/item/CS_URS_2023_02/317168015" TargetMode="External"/><Relationship Id="rId46" Type="http://schemas.openxmlformats.org/officeDocument/2006/relationships/hyperlink" Target="https://podminky.urs.cz/item/CS_URS_2023_02/622221011" TargetMode="External"/><Relationship Id="rId67" Type="http://schemas.openxmlformats.org/officeDocument/2006/relationships/hyperlink" Target="https://podminky.urs.cz/item/CS_URS_2023_02/941111811" TargetMode="External"/><Relationship Id="rId116" Type="http://schemas.openxmlformats.org/officeDocument/2006/relationships/hyperlink" Target="https://podminky.urs.cz/item/CS_URS_2023_02/762895000" TargetMode="External"/><Relationship Id="rId137" Type="http://schemas.openxmlformats.org/officeDocument/2006/relationships/hyperlink" Target="https://podminky.urs.cz/item/CS_URS_2023_02/771111011" TargetMode="External"/><Relationship Id="rId158" Type="http://schemas.openxmlformats.org/officeDocument/2006/relationships/hyperlink" Target="https://podminky.urs.cz/item/CS_URS_2023_02/781492251" TargetMode="External"/><Relationship Id="rId20" Type="http://schemas.openxmlformats.org/officeDocument/2006/relationships/hyperlink" Target="https://podminky.urs.cz/item/CS_URS_2023_02/311238967" TargetMode="External"/><Relationship Id="rId41" Type="http://schemas.openxmlformats.org/officeDocument/2006/relationships/hyperlink" Target="https://podminky.urs.cz/item/CS_URS_2023_02/622151001" TargetMode="External"/><Relationship Id="rId62" Type="http://schemas.openxmlformats.org/officeDocument/2006/relationships/hyperlink" Target="https://podminky.urs.cz/item/CS_URS_2023_02/632451234" TargetMode="External"/><Relationship Id="rId83" Type="http://schemas.openxmlformats.org/officeDocument/2006/relationships/hyperlink" Target="https://podminky.urs.cz/item/CS_URS_2023_02/711112001" TargetMode="External"/><Relationship Id="rId88" Type="http://schemas.openxmlformats.org/officeDocument/2006/relationships/hyperlink" Target="https://podminky.urs.cz/item/CS_URS_2023_02/711491272" TargetMode="External"/><Relationship Id="rId111" Type="http://schemas.openxmlformats.org/officeDocument/2006/relationships/hyperlink" Target="https://podminky.urs.cz/item/CS_URS_2023_02/762341260" TargetMode="External"/><Relationship Id="rId132" Type="http://schemas.openxmlformats.org/officeDocument/2006/relationships/hyperlink" Target="https://podminky.urs.cz/item/CS_URS_2023_02/766694126" TargetMode="External"/><Relationship Id="rId153" Type="http://schemas.openxmlformats.org/officeDocument/2006/relationships/hyperlink" Target="https://podminky.urs.cz/item/CS_URS_2023_02/9987752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17168060" TargetMode="External"/><Relationship Id="rId117" Type="http://schemas.openxmlformats.org/officeDocument/2006/relationships/hyperlink" Target="https://podminky.urs.cz/item/CS_URS_2023_02/762952111" TargetMode="External"/><Relationship Id="rId21" Type="http://schemas.openxmlformats.org/officeDocument/2006/relationships/hyperlink" Target="https://podminky.urs.cz/item/CS_URS_2023_02/317168013" TargetMode="External"/><Relationship Id="rId42" Type="http://schemas.openxmlformats.org/officeDocument/2006/relationships/hyperlink" Target="https://podminky.urs.cz/item/CS_URS_2023_02/622212081.R" TargetMode="External"/><Relationship Id="rId47" Type="http://schemas.openxmlformats.org/officeDocument/2006/relationships/hyperlink" Target="https://podminky.urs.cz/item/CS_URS_2023_02/622251101" TargetMode="External"/><Relationship Id="rId63" Type="http://schemas.openxmlformats.org/officeDocument/2006/relationships/hyperlink" Target="https://podminky.urs.cz/item/CS_URS_2023_02/941111211" TargetMode="External"/><Relationship Id="rId68" Type="http://schemas.openxmlformats.org/officeDocument/2006/relationships/hyperlink" Target="https://podminky.urs.cz/item/CS_URS_2023_02/944511811" TargetMode="External"/><Relationship Id="rId84" Type="http://schemas.openxmlformats.org/officeDocument/2006/relationships/hyperlink" Target="https://podminky.urs.cz/item/CS_URS_2023_02/711191201" TargetMode="External"/><Relationship Id="rId89" Type="http://schemas.openxmlformats.org/officeDocument/2006/relationships/hyperlink" Target="https://podminky.urs.cz/item/CS_URS_2023_02/712311101" TargetMode="External"/><Relationship Id="rId112" Type="http://schemas.openxmlformats.org/officeDocument/2006/relationships/hyperlink" Target="https://podminky.urs.cz/item/CS_URS_2023_02/762822110" TargetMode="External"/><Relationship Id="rId133" Type="http://schemas.openxmlformats.org/officeDocument/2006/relationships/hyperlink" Target="https://podminky.urs.cz/item/CS_URS_2023_02/767995111" TargetMode="External"/><Relationship Id="rId138" Type="http://schemas.openxmlformats.org/officeDocument/2006/relationships/hyperlink" Target="https://podminky.urs.cz/item/CS_URS_2023_02/771574412" TargetMode="External"/><Relationship Id="rId154" Type="http://schemas.openxmlformats.org/officeDocument/2006/relationships/hyperlink" Target="https://podminky.urs.cz/item/CS_URS_2023_02/781131241" TargetMode="External"/><Relationship Id="rId159" Type="http://schemas.openxmlformats.org/officeDocument/2006/relationships/hyperlink" Target="https://podminky.urs.cz/item/CS_URS_2023_02/998781201" TargetMode="External"/><Relationship Id="rId16" Type="http://schemas.openxmlformats.org/officeDocument/2006/relationships/hyperlink" Target="https://podminky.urs.cz/item/CS_URS_2023_02/311234011" TargetMode="External"/><Relationship Id="rId107" Type="http://schemas.openxmlformats.org/officeDocument/2006/relationships/hyperlink" Target="https://podminky.urs.cz/item/CS_URS_2023_02/762085124" TargetMode="External"/><Relationship Id="rId11" Type="http://schemas.openxmlformats.org/officeDocument/2006/relationships/hyperlink" Target="https://podminky.urs.cz/item/CS_URS_2023_02/218111113" TargetMode="External"/><Relationship Id="rId32" Type="http://schemas.openxmlformats.org/officeDocument/2006/relationships/hyperlink" Target="https://podminky.urs.cz/item/CS_URS_2023_02/612131301" TargetMode="External"/><Relationship Id="rId37" Type="http://schemas.openxmlformats.org/officeDocument/2006/relationships/hyperlink" Target="https://podminky.urs.cz/item/CS_URS_2023_02/622131301" TargetMode="External"/><Relationship Id="rId53" Type="http://schemas.openxmlformats.org/officeDocument/2006/relationships/hyperlink" Target="https://podminky.urs.cz/item/CS_URS_2023_02/629135102" TargetMode="External"/><Relationship Id="rId58" Type="http://schemas.openxmlformats.org/officeDocument/2006/relationships/hyperlink" Target="https://podminky.urs.cz/item/CS_URS_2023_02/631319012" TargetMode="External"/><Relationship Id="rId74" Type="http://schemas.openxmlformats.org/officeDocument/2006/relationships/hyperlink" Target="https://podminky.urs.cz/item/CS_URS_2023_02/953965121" TargetMode="External"/><Relationship Id="rId79" Type="http://schemas.openxmlformats.org/officeDocument/2006/relationships/hyperlink" Target="https://podminky.urs.cz/item/CS_URS_2023_02/998011001" TargetMode="External"/><Relationship Id="rId102" Type="http://schemas.openxmlformats.org/officeDocument/2006/relationships/hyperlink" Target="https://podminky.urs.cz/item/CS_URS_2023_02/751398051" TargetMode="External"/><Relationship Id="rId123" Type="http://schemas.openxmlformats.org/officeDocument/2006/relationships/hyperlink" Target="https://podminky.urs.cz/item/CS_URS_2023_02/763131451" TargetMode="External"/><Relationship Id="rId128" Type="http://schemas.openxmlformats.org/officeDocument/2006/relationships/hyperlink" Target="https://podminky.urs.cz/item/CS_URS_2023_02/766416213" TargetMode="External"/><Relationship Id="rId144" Type="http://schemas.openxmlformats.org/officeDocument/2006/relationships/hyperlink" Target="https://podminky.urs.cz/item/CS_URS_2023_02/998771201" TargetMode="External"/><Relationship Id="rId149" Type="http://schemas.openxmlformats.org/officeDocument/2006/relationships/hyperlink" Target="https://podminky.urs.cz/item/CS_URS_2023_02/775413315" TargetMode="External"/><Relationship Id="rId5" Type="http://schemas.openxmlformats.org/officeDocument/2006/relationships/hyperlink" Target="https://podminky.urs.cz/item/CS_URS_2023_02/162751117" TargetMode="External"/><Relationship Id="rId90" Type="http://schemas.openxmlformats.org/officeDocument/2006/relationships/hyperlink" Target="https://podminky.urs.cz/item/CS_URS_2023_02/712331111" TargetMode="External"/><Relationship Id="rId95" Type="http://schemas.openxmlformats.org/officeDocument/2006/relationships/hyperlink" Target="https://podminky.urs.cz/item/CS_URS_2023_02/713131141" TargetMode="External"/><Relationship Id="rId160" Type="http://schemas.openxmlformats.org/officeDocument/2006/relationships/hyperlink" Target="https://podminky.urs.cz/item/CS_URS_2023_02/783826615" TargetMode="External"/><Relationship Id="rId165" Type="http://schemas.openxmlformats.org/officeDocument/2006/relationships/hyperlink" Target="https://podminky.urs.cz/item/CS_URS_2023_02/786623011" TargetMode="External"/><Relationship Id="rId22" Type="http://schemas.openxmlformats.org/officeDocument/2006/relationships/hyperlink" Target="https://podminky.urs.cz/item/CS_URS_2023_02/317168051" TargetMode="External"/><Relationship Id="rId27" Type="http://schemas.openxmlformats.org/officeDocument/2006/relationships/hyperlink" Target="https://podminky.urs.cz/item/CS_URS_2023_02/319201321" TargetMode="External"/><Relationship Id="rId43" Type="http://schemas.openxmlformats.org/officeDocument/2006/relationships/hyperlink" Target="https://podminky.urs.cz/item/CS_URS_2023_02/622221001" TargetMode="External"/><Relationship Id="rId48" Type="http://schemas.openxmlformats.org/officeDocument/2006/relationships/hyperlink" Target="https://podminky.urs.cz/item/CS_URS_2023_02/622251105" TargetMode="External"/><Relationship Id="rId64" Type="http://schemas.openxmlformats.org/officeDocument/2006/relationships/hyperlink" Target="https://podminky.urs.cz/item/CS_URS_2023_02/941111312" TargetMode="External"/><Relationship Id="rId69" Type="http://schemas.openxmlformats.org/officeDocument/2006/relationships/hyperlink" Target="https://podminky.urs.cz/item/CS_URS_2023_02/949101112" TargetMode="External"/><Relationship Id="rId113" Type="http://schemas.openxmlformats.org/officeDocument/2006/relationships/hyperlink" Target="https://podminky.urs.cz/item/CS_URS_2023_02/762822120" TargetMode="External"/><Relationship Id="rId118" Type="http://schemas.openxmlformats.org/officeDocument/2006/relationships/hyperlink" Target="https://podminky.urs.cz/item/CS_URS_2023_02/762953002" TargetMode="External"/><Relationship Id="rId134" Type="http://schemas.openxmlformats.org/officeDocument/2006/relationships/hyperlink" Target="https://podminky.urs.cz/item/CS_URS_2023_02/998767201" TargetMode="External"/><Relationship Id="rId139" Type="http://schemas.openxmlformats.org/officeDocument/2006/relationships/hyperlink" Target="https://podminky.urs.cz/item/CS_URS_2023_02/771574413" TargetMode="External"/><Relationship Id="rId80" Type="http://schemas.openxmlformats.org/officeDocument/2006/relationships/hyperlink" Target="https://podminky.urs.cz/item/CS_URS_2023_02/711111001" TargetMode="External"/><Relationship Id="rId85" Type="http://schemas.openxmlformats.org/officeDocument/2006/relationships/hyperlink" Target="https://podminky.urs.cz/item/CS_URS_2023_02/711491172" TargetMode="External"/><Relationship Id="rId150" Type="http://schemas.openxmlformats.org/officeDocument/2006/relationships/hyperlink" Target="https://podminky.urs.cz/item/CS_URS_2023_02/775541111" TargetMode="External"/><Relationship Id="rId155" Type="http://schemas.openxmlformats.org/officeDocument/2006/relationships/hyperlink" Target="https://podminky.urs.cz/item/CS_URS_2023_02/781131242" TargetMode="External"/><Relationship Id="rId12" Type="http://schemas.openxmlformats.org/officeDocument/2006/relationships/hyperlink" Target="https://podminky.urs.cz/item/CS_URS_2023_02/218111121" TargetMode="External"/><Relationship Id="rId17" Type="http://schemas.openxmlformats.org/officeDocument/2006/relationships/hyperlink" Target="https://podminky.urs.cz/item/CS_URS_2023_02/311235151" TargetMode="External"/><Relationship Id="rId33" Type="http://schemas.openxmlformats.org/officeDocument/2006/relationships/hyperlink" Target="https://podminky.urs.cz/item/CS_URS_2023_02/612321321" TargetMode="External"/><Relationship Id="rId38" Type="http://schemas.openxmlformats.org/officeDocument/2006/relationships/hyperlink" Target="https://podminky.urs.cz/item/CS_URS_2023_02/622142001" TargetMode="External"/><Relationship Id="rId59" Type="http://schemas.openxmlformats.org/officeDocument/2006/relationships/hyperlink" Target="https://podminky.urs.cz/item/CS_URS_2023_02/631362021" TargetMode="External"/><Relationship Id="rId103" Type="http://schemas.openxmlformats.org/officeDocument/2006/relationships/hyperlink" Target="https://podminky.urs.cz/item/CS_URS_2023_02/998751201" TargetMode="External"/><Relationship Id="rId108" Type="http://schemas.openxmlformats.org/officeDocument/2006/relationships/hyperlink" Target="https://podminky.urs.cz/item/CS_URS_2023_02/762332642" TargetMode="External"/><Relationship Id="rId124" Type="http://schemas.openxmlformats.org/officeDocument/2006/relationships/hyperlink" Target="https://podminky.urs.cz/item/CS_URS_2023_02/763131711" TargetMode="External"/><Relationship Id="rId129" Type="http://schemas.openxmlformats.org/officeDocument/2006/relationships/hyperlink" Target="https://podminky.urs.cz/item/CS_URS_2023_02/766694116" TargetMode="External"/><Relationship Id="rId54" Type="http://schemas.openxmlformats.org/officeDocument/2006/relationships/hyperlink" Target="https://podminky.urs.cz/item/CS_URS_2023_02/631311114" TargetMode="External"/><Relationship Id="rId70" Type="http://schemas.openxmlformats.org/officeDocument/2006/relationships/hyperlink" Target="https://podminky.urs.cz/item/CS_URS_2023_02/952901111" TargetMode="External"/><Relationship Id="rId75" Type="http://schemas.openxmlformats.org/officeDocument/2006/relationships/hyperlink" Target="https://podminky.urs.cz/item/CS_URS_2023_02/953965123" TargetMode="External"/><Relationship Id="rId91" Type="http://schemas.openxmlformats.org/officeDocument/2006/relationships/hyperlink" Target="https://podminky.urs.cz/item/CS_URS_2023_02/712341559" TargetMode="External"/><Relationship Id="rId96" Type="http://schemas.openxmlformats.org/officeDocument/2006/relationships/hyperlink" Target="https://podminky.urs.cz/item/CS_URS_2023_02/713141358" TargetMode="External"/><Relationship Id="rId140" Type="http://schemas.openxmlformats.org/officeDocument/2006/relationships/hyperlink" Target="https://podminky.urs.cz/item/CS_URS_2023_02/771591112" TargetMode="External"/><Relationship Id="rId145" Type="http://schemas.openxmlformats.org/officeDocument/2006/relationships/hyperlink" Target="https://podminky.urs.cz/item/CS_URS_2023_02/775111311" TargetMode="External"/><Relationship Id="rId161" Type="http://schemas.openxmlformats.org/officeDocument/2006/relationships/hyperlink" Target="https://podminky.urs.cz/item/CS_URS_2023_02/784171111" TargetMode="External"/><Relationship Id="rId166" Type="http://schemas.openxmlformats.org/officeDocument/2006/relationships/hyperlink" Target="https://podminky.urs.cz/item/CS_URS_2023_02/998786201" TargetMode="External"/><Relationship Id="rId1" Type="http://schemas.openxmlformats.org/officeDocument/2006/relationships/hyperlink" Target="https://podminky.urs.cz/item/CS_URS_2023_02/131251104" TargetMode="External"/><Relationship Id="rId6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271532212" TargetMode="External"/><Relationship Id="rId23" Type="http://schemas.openxmlformats.org/officeDocument/2006/relationships/hyperlink" Target="https://podminky.urs.cz/item/CS_URS_2023_02/317168052" TargetMode="External"/><Relationship Id="rId28" Type="http://schemas.openxmlformats.org/officeDocument/2006/relationships/hyperlink" Target="https://podminky.urs.cz/item/CS_URS_2023_02/342244111" TargetMode="External"/><Relationship Id="rId36" Type="http://schemas.openxmlformats.org/officeDocument/2006/relationships/hyperlink" Target="https://podminky.urs.cz/item/CS_URS_2023_02/622211041" TargetMode="External"/><Relationship Id="rId49" Type="http://schemas.openxmlformats.org/officeDocument/2006/relationships/hyperlink" Target="https://podminky.urs.cz/item/CS_URS_2023_02/622251211" TargetMode="External"/><Relationship Id="rId57" Type="http://schemas.openxmlformats.org/officeDocument/2006/relationships/hyperlink" Target="https://podminky.urs.cz/item/CS_URS_2023_02/631319011" TargetMode="External"/><Relationship Id="rId106" Type="http://schemas.openxmlformats.org/officeDocument/2006/relationships/hyperlink" Target="https://podminky.urs.cz/item/CS_URS_2023_02/762085111" TargetMode="External"/><Relationship Id="rId114" Type="http://schemas.openxmlformats.org/officeDocument/2006/relationships/hyperlink" Target="https://podminky.urs.cz/item/CS_URS_2023_02/762895000" TargetMode="External"/><Relationship Id="rId119" Type="http://schemas.openxmlformats.org/officeDocument/2006/relationships/hyperlink" Target="https://podminky.urs.cz/item/CS_URS_2023_02/998762201" TargetMode="External"/><Relationship Id="rId127" Type="http://schemas.openxmlformats.org/officeDocument/2006/relationships/hyperlink" Target="https://podminky.urs.cz/item/CS_URS_2023_02/998764201" TargetMode="External"/><Relationship Id="rId10" Type="http://schemas.openxmlformats.org/officeDocument/2006/relationships/hyperlink" Target="https://podminky.urs.cz/item/CS_URS_2023_02/181951112" TargetMode="External"/><Relationship Id="rId31" Type="http://schemas.openxmlformats.org/officeDocument/2006/relationships/hyperlink" Target="https://podminky.urs.cz/item/CS_URS_2023_02/612131121" TargetMode="External"/><Relationship Id="rId44" Type="http://schemas.openxmlformats.org/officeDocument/2006/relationships/hyperlink" Target="https://podminky.urs.cz/item/CS_URS_2023_02/622221011" TargetMode="External"/><Relationship Id="rId52" Type="http://schemas.openxmlformats.org/officeDocument/2006/relationships/hyperlink" Target="https://podminky.urs.cz/item/CS_URS_2023_02/622321321" TargetMode="External"/><Relationship Id="rId60" Type="http://schemas.openxmlformats.org/officeDocument/2006/relationships/hyperlink" Target="https://podminky.urs.cz/item/CS_URS_2023_02/632451234" TargetMode="External"/><Relationship Id="rId65" Type="http://schemas.openxmlformats.org/officeDocument/2006/relationships/hyperlink" Target="https://podminky.urs.cz/item/CS_URS_2023_02/941111811" TargetMode="External"/><Relationship Id="rId73" Type="http://schemas.openxmlformats.org/officeDocument/2006/relationships/hyperlink" Target="https://podminky.urs.cz/item/CS_URS_2023_02/953961114" TargetMode="External"/><Relationship Id="rId78" Type="http://schemas.openxmlformats.org/officeDocument/2006/relationships/hyperlink" Target="https://podminky.urs.cz/item/CS_URS_2023_02/953965111" TargetMode="External"/><Relationship Id="rId81" Type="http://schemas.openxmlformats.org/officeDocument/2006/relationships/hyperlink" Target="https://podminky.urs.cz/item/CS_URS_2023_02/711112001" TargetMode="External"/><Relationship Id="rId86" Type="http://schemas.openxmlformats.org/officeDocument/2006/relationships/hyperlink" Target="https://podminky.urs.cz/item/CS_URS_2023_02/711491272" TargetMode="External"/><Relationship Id="rId94" Type="http://schemas.openxmlformats.org/officeDocument/2006/relationships/hyperlink" Target="https://podminky.urs.cz/item/CS_URS_2023_02/713121111" TargetMode="External"/><Relationship Id="rId99" Type="http://schemas.openxmlformats.org/officeDocument/2006/relationships/hyperlink" Target="https://podminky.urs.cz/item/CS_URS_2023_02/713191234" TargetMode="External"/><Relationship Id="rId101" Type="http://schemas.openxmlformats.org/officeDocument/2006/relationships/hyperlink" Target="https://podminky.urs.cz/item/CS_URS_2023_02/998725201" TargetMode="External"/><Relationship Id="rId122" Type="http://schemas.openxmlformats.org/officeDocument/2006/relationships/hyperlink" Target="https://podminky.urs.cz/item/CS_URS_2023_02/763131431" TargetMode="External"/><Relationship Id="rId130" Type="http://schemas.openxmlformats.org/officeDocument/2006/relationships/hyperlink" Target="https://podminky.urs.cz/item/CS_URS_2023_02/766694126" TargetMode="External"/><Relationship Id="rId135" Type="http://schemas.openxmlformats.org/officeDocument/2006/relationships/hyperlink" Target="https://podminky.urs.cz/item/CS_URS_2023_02/771111011" TargetMode="External"/><Relationship Id="rId143" Type="http://schemas.openxmlformats.org/officeDocument/2006/relationships/hyperlink" Target="https://podminky.urs.cz/item/CS_URS_2023_02/771591237" TargetMode="External"/><Relationship Id="rId148" Type="http://schemas.openxmlformats.org/officeDocument/2006/relationships/hyperlink" Target="https://podminky.urs.cz/item/CS_URS_2023_02/775141112" TargetMode="External"/><Relationship Id="rId151" Type="http://schemas.openxmlformats.org/officeDocument/2006/relationships/hyperlink" Target="https://podminky.urs.cz/item/CS_URS_2023_02/998775201" TargetMode="External"/><Relationship Id="rId156" Type="http://schemas.openxmlformats.org/officeDocument/2006/relationships/hyperlink" Target="https://podminky.urs.cz/item/CS_URS_2023_02/781492251" TargetMode="External"/><Relationship Id="rId164" Type="http://schemas.openxmlformats.org/officeDocument/2006/relationships/hyperlink" Target="https://podminky.urs.cz/item/CS_URS_2023_02/784221101" TargetMode="External"/><Relationship Id="rId4" Type="http://schemas.openxmlformats.org/officeDocument/2006/relationships/hyperlink" Target="https://podminky.urs.cz/item/CS_URS_2023_02/162251101" TargetMode="External"/><Relationship Id="rId9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218121112" TargetMode="External"/><Relationship Id="rId18" Type="http://schemas.openxmlformats.org/officeDocument/2006/relationships/hyperlink" Target="https://podminky.urs.cz/item/CS_URS_2023_02/311236301" TargetMode="External"/><Relationship Id="rId39" Type="http://schemas.openxmlformats.org/officeDocument/2006/relationships/hyperlink" Target="https://podminky.urs.cz/item/CS_URS_2023_02/622151001" TargetMode="External"/><Relationship Id="rId109" Type="http://schemas.openxmlformats.org/officeDocument/2006/relationships/hyperlink" Target="https://podminky.urs.cz/item/CS_URS_2023_02/762341260" TargetMode="External"/><Relationship Id="rId34" Type="http://schemas.openxmlformats.org/officeDocument/2006/relationships/hyperlink" Target="https://podminky.urs.cz/item/CS_URS_2023_02/612321341" TargetMode="External"/><Relationship Id="rId50" Type="http://schemas.openxmlformats.org/officeDocument/2006/relationships/hyperlink" Target="https://podminky.urs.cz/item/CS_URS_2023_02/622252001" TargetMode="External"/><Relationship Id="rId55" Type="http://schemas.openxmlformats.org/officeDocument/2006/relationships/hyperlink" Target="https://podminky.urs.cz/item/CS_URS_2023_02/631311115" TargetMode="External"/><Relationship Id="rId76" Type="http://schemas.openxmlformats.org/officeDocument/2006/relationships/hyperlink" Target="https://podminky.urs.cz/item/CS_URS_2023_02/953965131" TargetMode="External"/><Relationship Id="rId97" Type="http://schemas.openxmlformats.org/officeDocument/2006/relationships/hyperlink" Target="https://podminky.urs.cz/item/CS_URS_2023_02/713141391" TargetMode="External"/><Relationship Id="rId104" Type="http://schemas.openxmlformats.org/officeDocument/2006/relationships/hyperlink" Target="https://podminky.urs.cz/item/CS_URS_2023_02/762081150" TargetMode="External"/><Relationship Id="rId120" Type="http://schemas.openxmlformats.org/officeDocument/2006/relationships/hyperlink" Target="https://podminky.urs.cz/item/CS_URS_2023_02/763121714" TargetMode="External"/><Relationship Id="rId125" Type="http://schemas.openxmlformats.org/officeDocument/2006/relationships/hyperlink" Target="https://podminky.urs.cz/item/CS_URS_2023_02/763131714" TargetMode="External"/><Relationship Id="rId141" Type="http://schemas.openxmlformats.org/officeDocument/2006/relationships/hyperlink" Target="https://podminky.urs.cz/item/CS_URS_2023_02/771591115" TargetMode="External"/><Relationship Id="rId146" Type="http://schemas.openxmlformats.org/officeDocument/2006/relationships/hyperlink" Target="https://podminky.urs.cz/item/CS_URS_2023_02/775111411" TargetMode="External"/><Relationship Id="rId167" Type="http://schemas.openxmlformats.org/officeDocument/2006/relationships/drawing" Target="../drawings/drawing6.xml"/><Relationship Id="rId7" Type="http://schemas.openxmlformats.org/officeDocument/2006/relationships/hyperlink" Target="https://podminky.urs.cz/item/CS_URS_2023_02/167151101" TargetMode="External"/><Relationship Id="rId71" Type="http://schemas.openxmlformats.org/officeDocument/2006/relationships/hyperlink" Target="https://podminky.urs.cz/item/CS_URS_2023_02/953943211" TargetMode="External"/><Relationship Id="rId92" Type="http://schemas.openxmlformats.org/officeDocument/2006/relationships/hyperlink" Target="https://podminky.urs.cz/item/CS_URS_2023_02/712491172" TargetMode="External"/><Relationship Id="rId162" Type="http://schemas.openxmlformats.org/officeDocument/2006/relationships/hyperlink" Target="https://podminky.urs.cz/item/CS_URS_2023_02/784181101" TargetMode="External"/><Relationship Id="rId2" Type="http://schemas.openxmlformats.org/officeDocument/2006/relationships/hyperlink" Target="https://podminky.urs.cz/item/CS_URS_2023_02/132251101" TargetMode="External"/><Relationship Id="rId29" Type="http://schemas.openxmlformats.org/officeDocument/2006/relationships/hyperlink" Target="https://podminky.urs.cz/item/CS_URS_2023_02/342244301" TargetMode="External"/><Relationship Id="rId24" Type="http://schemas.openxmlformats.org/officeDocument/2006/relationships/hyperlink" Target="https://podminky.urs.cz/item/CS_URS_2023_02/317168053" TargetMode="External"/><Relationship Id="rId40" Type="http://schemas.openxmlformats.org/officeDocument/2006/relationships/hyperlink" Target="https://podminky.urs.cz/item/CS_URS_2023_02/622212051" TargetMode="External"/><Relationship Id="rId45" Type="http://schemas.openxmlformats.org/officeDocument/2006/relationships/hyperlink" Target="https://podminky.urs.cz/item/CS_URS_2023_02/622221021" TargetMode="External"/><Relationship Id="rId66" Type="http://schemas.openxmlformats.org/officeDocument/2006/relationships/hyperlink" Target="https://podminky.urs.cz/item/CS_URS_2023_02/944511111" TargetMode="External"/><Relationship Id="rId87" Type="http://schemas.openxmlformats.org/officeDocument/2006/relationships/hyperlink" Target="https://podminky.urs.cz/item/CS_URS_2023_02/711747067" TargetMode="External"/><Relationship Id="rId110" Type="http://schemas.openxmlformats.org/officeDocument/2006/relationships/hyperlink" Target="https://podminky.urs.cz/item/CS_URS_2023_02/762341650" TargetMode="External"/><Relationship Id="rId115" Type="http://schemas.openxmlformats.org/officeDocument/2006/relationships/hyperlink" Target="https://podminky.urs.cz/item/CS_URS_2023_02/762951002" TargetMode="External"/><Relationship Id="rId131" Type="http://schemas.openxmlformats.org/officeDocument/2006/relationships/hyperlink" Target="https://podminky.urs.cz/item/CS_URS_2023_02/998766201" TargetMode="External"/><Relationship Id="rId136" Type="http://schemas.openxmlformats.org/officeDocument/2006/relationships/hyperlink" Target="https://podminky.urs.cz/item/CS_URS_2023_02/771121011" TargetMode="External"/><Relationship Id="rId157" Type="http://schemas.openxmlformats.org/officeDocument/2006/relationships/hyperlink" Target="https://podminky.urs.cz/item/CS_URS_2023_02/781495115" TargetMode="External"/><Relationship Id="rId61" Type="http://schemas.openxmlformats.org/officeDocument/2006/relationships/hyperlink" Target="https://podminky.urs.cz/item/CS_URS_2023_02/648922421" TargetMode="External"/><Relationship Id="rId82" Type="http://schemas.openxmlformats.org/officeDocument/2006/relationships/hyperlink" Target="https://podminky.urs.cz/item/CS_URS_2023_02/711141559" TargetMode="External"/><Relationship Id="rId152" Type="http://schemas.openxmlformats.org/officeDocument/2006/relationships/hyperlink" Target="https://podminky.urs.cz/item/CS_URS_2023_02/781121011" TargetMode="External"/><Relationship Id="rId19" Type="http://schemas.openxmlformats.org/officeDocument/2006/relationships/hyperlink" Target="https://podminky.urs.cz/item/CS_URS_2023_02/311238967" TargetMode="External"/><Relationship Id="rId14" Type="http://schemas.openxmlformats.org/officeDocument/2006/relationships/hyperlink" Target="https://podminky.urs.cz/item/CS_URS_2023_02/233211120" TargetMode="External"/><Relationship Id="rId30" Type="http://schemas.openxmlformats.org/officeDocument/2006/relationships/hyperlink" Target="https://podminky.urs.cz/item/CS_URS_2023_02/342291112" TargetMode="External"/><Relationship Id="rId35" Type="http://schemas.openxmlformats.org/officeDocument/2006/relationships/hyperlink" Target="https://podminky.urs.cz/item/CS_URS_2023_02/612321391" TargetMode="External"/><Relationship Id="rId56" Type="http://schemas.openxmlformats.org/officeDocument/2006/relationships/hyperlink" Target="https://podminky.urs.cz/item/CS_URS_2023_02/631311125" TargetMode="External"/><Relationship Id="rId77" Type="http://schemas.openxmlformats.org/officeDocument/2006/relationships/hyperlink" Target="https://podminky.urs.cz/item/CS_URS_2023_02/953962211" TargetMode="External"/><Relationship Id="rId100" Type="http://schemas.openxmlformats.org/officeDocument/2006/relationships/hyperlink" Target="https://podminky.urs.cz/item/CS_URS_2023_02/998713201" TargetMode="External"/><Relationship Id="rId105" Type="http://schemas.openxmlformats.org/officeDocument/2006/relationships/hyperlink" Target="https://podminky.urs.cz/item/CS_URS_2023_02/762083111" TargetMode="External"/><Relationship Id="rId126" Type="http://schemas.openxmlformats.org/officeDocument/2006/relationships/hyperlink" Target="https://podminky.urs.cz/item/CS_URS_2023_02/998763401" TargetMode="External"/><Relationship Id="rId147" Type="http://schemas.openxmlformats.org/officeDocument/2006/relationships/hyperlink" Target="https://podminky.urs.cz/item/CS_URS_2023_02/775121111" TargetMode="External"/><Relationship Id="rId8" Type="http://schemas.openxmlformats.org/officeDocument/2006/relationships/hyperlink" Target="https://podminky.urs.cz/item/CS_URS_2023_02/171201231" TargetMode="External"/><Relationship Id="rId51" Type="http://schemas.openxmlformats.org/officeDocument/2006/relationships/hyperlink" Target="https://podminky.urs.cz/item/CS_URS_2023_02/622252002" TargetMode="External"/><Relationship Id="rId72" Type="http://schemas.openxmlformats.org/officeDocument/2006/relationships/hyperlink" Target="https://podminky.urs.cz/item/CS_URS_2023_02/953961113" TargetMode="External"/><Relationship Id="rId93" Type="http://schemas.openxmlformats.org/officeDocument/2006/relationships/hyperlink" Target="https://podminky.urs.cz/item/CS_URS_2023_02/998712201" TargetMode="External"/><Relationship Id="rId98" Type="http://schemas.openxmlformats.org/officeDocument/2006/relationships/hyperlink" Target="https://podminky.urs.cz/item/CS_URS_2023_02/713151131" TargetMode="External"/><Relationship Id="rId121" Type="http://schemas.openxmlformats.org/officeDocument/2006/relationships/hyperlink" Target="https://podminky.urs.cz/item/CS_URS_2023_02/763131411" TargetMode="External"/><Relationship Id="rId142" Type="http://schemas.openxmlformats.org/officeDocument/2006/relationships/hyperlink" Target="https://podminky.urs.cz/item/CS_URS_2023_02/771591122" TargetMode="External"/><Relationship Id="rId163" Type="http://schemas.openxmlformats.org/officeDocument/2006/relationships/hyperlink" Target="https://podminky.urs.cz/item/CS_URS_2023_02/784211101" TargetMode="External"/><Relationship Id="rId3" Type="http://schemas.openxmlformats.org/officeDocument/2006/relationships/hyperlink" Target="https://podminky.urs.cz/item/CS_URS_2023_02/132251254" TargetMode="External"/><Relationship Id="rId25" Type="http://schemas.openxmlformats.org/officeDocument/2006/relationships/hyperlink" Target="https://podminky.urs.cz/item/CS_URS_2023_02/317168055" TargetMode="External"/><Relationship Id="rId46" Type="http://schemas.openxmlformats.org/officeDocument/2006/relationships/hyperlink" Target="https://podminky.urs.cz/item/CS_URS_2023_02/622221041" TargetMode="External"/><Relationship Id="rId67" Type="http://schemas.openxmlformats.org/officeDocument/2006/relationships/hyperlink" Target="https://podminky.urs.cz/item/CS_URS_2023_02/944511211" TargetMode="External"/><Relationship Id="rId116" Type="http://schemas.openxmlformats.org/officeDocument/2006/relationships/hyperlink" Target="https://podminky.urs.cz/item/CS_URS_2023_02/762952004" TargetMode="External"/><Relationship Id="rId137" Type="http://schemas.openxmlformats.org/officeDocument/2006/relationships/hyperlink" Target="https://podminky.urs.cz/item/CS_URS_2023_02/771474111" TargetMode="External"/><Relationship Id="rId158" Type="http://schemas.openxmlformats.org/officeDocument/2006/relationships/hyperlink" Target="https://podminky.urs.cz/item/CS_URS_2023_02/781495124" TargetMode="External"/><Relationship Id="rId20" Type="http://schemas.openxmlformats.org/officeDocument/2006/relationships/hyperlink" Target="https://podminky.urs.cz/item/CS_URS_2023_02/311272211" TargetMode="External"/><Relationship Id="rId41" Type="http://schemas.openxmlformats.org/officeDocument/2006/relationships/hyperlink" Target="https://podminky.urs.cz/item/CS_URS_2023_02/622212061" TargetMode="External"/><Relationship Id="rId62" Type="http://schemas.openxmlformats.org/officeDocument/2006/relationships/hyperlink" Target="https://podminky.urs.cz/item/CS_URS_2023_02/941111111" TargetMode="External"/><Relationship Id="rId83" Type="http://schemas.openxmlformats.org/officeDocument/2006/relationships/hyperlink" Target="https://podminky.urs.cz/item/CS_URS_2023_02/711142559" TargetMode="External"/><Relationship Id="rId88" Type="http://schemas.openxmlformats.org/officeDocument/2006/relationships/hyperlink" Target="https://podminky.urs.cz/item/CS_URS_2023_02/998711201" TargetMode="External"/><Relationship Id="rId111" Type="http://schemas.openxmlformats.org/officeDocument/2006/relationships/hyperlink" Target="https://podminky.urs.cz/item/CS_URS_2023_02/762395000" TargetMode="External"/><Relationship Id="rId132" Type="http://schemas.openxmlformats.org/officeDocument/2006/relationships/hyperlink" Target="https://podminky.urs.cz/item/CS_URS_2023_02/767391112" TargetMode="External"/><Relationship Id="rId153" Type="http://schemas.openxmlformats.org/officeDocument/2006/relationships/hyperlink" Target="https://podminky.urs.cz/item/CS_URS_2023_02/78113111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4351122" TargetMode="External"/><Relationship Id="rId13" Type="http://schemas.openxmlformats.org/officeDocument/2006/relationships/hyperlink" Target="https://podminky.urs.cz/item/CS_URS_2023_02/417351116" TargetMode="External"/><Relationship Id="rId3" Type="http://schemas.openxmlformats.org/officeDocument/2006/relationships/hyperlink" Target="https://podminky.urs.cz/item/CS_URS_2023_02/273351121" TargetMode="External"/><Relationship Id="rId7" Type="http://schemas.openxmlformats.org/officeDocument/2006/relationships/hyperlink" Target="https://podminky.urs.cz/item/CS_URS_2023_02/274351121" TargetMode="External"/><Relationship Id="rId12" Type="http://schemas.openxmlformats.org/officeDocument/2006/relationships/hyperlink" Target="https://podminky.urs.cz/item/CS_URS_2023_02/417351115" TargetMode="External"/><Relationship Id="rId2" Type="http://schemas.openxmlformats.org/officeDocument/2006/relationships/hyperlink" Target="https://podminky.urs.cz/item/CS_URS_2023_02/273321511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3_02/273321311" TargetMode="External"/><Relationship Id="rId6" Type="http://schemas.openxmlformats.org/officeDocument/2006/relationships/hyperlink" Target="https://podminky.urs.cz/item/CS_URS_2023_02/274313611" TargetMode="External"/><Relationship Id="rId11" Type="http://schemas.openxmlformats.org/officeDocument/2006/relationships/hyperlink" Target="https://podminky.urs.cz/item/CS_URS_2023_02/417321515" TargetMode="External"/><Relationship Id="rId5" Type="http://schemas.openxmlformats.org/officeDocument/2006/relationships/hyperlink" Target="https://podminky.urs.cz/item/CS_URS_2023_02/273361821" TargetMode="External"/><Relationship Id="rId15" Type="http://schemas.openxmlformats.org/officeDocument/2006/relationships/hyperlink" Target="https://podminky.urs.cz/item/CS_URS_2023_02/998767201" TargetMode="External"/><Relationship Id="rId10" Type="http://schemas.openxmlformats.org/officeDocument/2006/relationships/hyperlink" Target="https://podminky.urs.cz/item/CS_URS_2023_02/279113134" TargetMode="External"/><Relationship Id="rId4" Type="http://schemas.openxmlformats.org/officeDocument/2006/relationships/hyperlink" Target="https://podminky.urs.cz/item/CS_URS_2023_02/273351122" TargetMode="External"/><Relationship Id="rId9" Type="http://schemas.openxmlformats.org/officeDocument/2006/relationships/hyperlink" Target="https://podminky.urs.cz/item/CS_URS_2023_02/274361821" TargetMode="External"/><Relationship Id="rId14" Type="http://schemas.openxmlformats.org/officeDocument/2006/relationships/hyperlink" Target="https://podminky.urs.cz/item/CS_URS_2023_02/41736182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4351122" TargetMode="External"/><Relationship Id="rId13" Type="http://schemas.openxmlformats.org/officeDocument/2006/relationships/hyperlink" Target="https://podminky.urs.cz/item/CS_URS_2023_02/417361821" TargetMode="External"/><Relationship Id="rId3" Type="http://schemas.openxmlformats.org/officeDocument/2006/relationships/hyperlink" Target="https://podminky.urs.cz/item/CS_URS_2023_02/273351121" TargetMode="External"/><Relationship Id="rId7" Type="http://schemas.openxmlformats.org/officeDocument/2006/relationships/hyperlink" Target="https://podminky.urs.cz/item/CS_URS_2023_02/274351121" TargetMode="External"/><Relationship Id="rId12" Type="http://schemas.openxmlformats.org/officeDocument/2006/relationships/hyperlink" Target="https://podminky.urs.cz/item/CS_URS_2023_02/417351116" TargetMode="External"/><Relationship Id="rId2" Type="http://schemas.openxmlformats.org/officeDocument/2006/relationships/hyperlink" Target="https://podminky.urs.cz/item/CS_URS_2023_02/273321511" TargetMode="External"/><Relationship Id="rId1" Type="http://schemas.openxmlformats.org/officeDocument/2006/relationships/hyperlink" Target="https://podminky.urs.cz/item/CS_URS_2023_02/273321311" TargetMode="External"/><Relationship Id="rId6" Type="http://schemas.openxmlformats.org/officeDocument/2006/relationships/hyperlink" Target="https://podminky.urs.cz/item/CS_URS_2023_02/274313611" TargetMode="External"/><Relationship Id="rId11" Type="http://schemas.openxmlformats.org/officeDocument/2006/relationships/hyperlink" Target="https://podminky.urs.cz/item/CS_URS_2023_02/417351115" TargetMode="External"/><Relationship Id="rId5" Type="http://schemas.openxmlformats.org/officeDocument/2006/relationships/hyperlink" Target="https://podminky.urs.cz/item/CS_URS_2023_02/273361821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https://podminky.urs.cz/item/CS_URS_2023_02/417321515" TargetMode="External"/><Relationship Id="rId4" Type="http://schemas.openxmlformats.org/officeDocument/2006/relationships/hyperlink" Target="https://podminky.urs.cz/item/CS_URS_2023_02/273351122" TargetMode="External"/><Relationship Id="rId9" Type="http://schemas.openxmlformats.org/officeDocument/2006/relationships/hyperlink" Target="https://podminky.urs.cz/item/CS_URS_2023_02/279113134" TargetMode="External"/><Relationship Id="rId14" Type="http://schemas.openxmlformats.org/officeDocument/2006/relationships/hyperlink" Target="https://podminky.urs.cz/item/CS_URS_2023_02/9987672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4351122" TargetMode="External"/><Relationship Id="rId13" Type="http://schemas.openxmlformats.org/officeDocument/2006/relationships/hyperlink" Target="https://podminky.urs.cz/item/CS_URS_2023_02/417361821" TargetMode="External"/><Relationship Id="rId3" Type="http://schemas.openxmlformats.org/officeDocument/2006/relationships/hyperlink" Target="https://podminky.urs.cz/item/CS_URS_2023_02/273351121" TargetMode="External"/><Relationship Id="rId7" Type="http://schemas.openxmlformats.org/officeDocument/2006/relationships/hyperlink" Target="https://podminky.urs.cz/item/CS_URS_2023_02/274351121" TargetMode="External"/><Relationship Id="rId12" Type="http://schemas.openxmlformats.org/officeDocument/2006/relationships/hyperlink" Target="https://podminky.urs.cz/item/CS_URS_2023_02/417351116" TargetMode="External"/><Relationship Id="rId2" Type="http://schemas.openxmlformats.org/officeDocument/2006/relationships/hyperlink" Target="https://podminky.urs.cz/item/CS_URS_2023_02/273321511" TargetMode="External"/><Relationship Id="rId1" Type="http://schemas.openxmlformats.org/officeDocument/2006/relationships/hyperlink" Target="https://podminky.urs.cz/item/CS_URS_2023_02/273321311" TargetMode="External"/><Relationship Id="rId6" Type="http://schemas.openxmlformats.org/officeDocument/2006/relationships/hyperlink" Target="https://podminky.urs.cz/item/CS_URS_2023_02/274313611" TargetMode="External"/><Relationship Id="rId11" Type="http://schemas.openxmlformats.org/officeDocument/2006/relationships/hyperlink" Target="https://podminky.urs.cz/item/CS_URS_2023_02/417351115" TargetMode="External"/><Relationship Id="rId5" Type="http://schemas.openxmlformats.org/officeDocument/2006/relationships/hyperlink" Target="https://podminky.urs.cz/item/CS_URS_2023_02/273361821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3_02/417321515" TargetMode="External"/><Relationship Id="rId4" Type="http://schemas.openxmlformats.org/officeDocument/2006/relationships/hyperlink" Target="https://podminky.urs.cz/item/CS_URS_2023_02/273351122" TargetMode="External"/><Relationship Id="rId9" Type="http://schemas.openxmlformats.org/officeDocument/2006/relationships/hyperlink" Target="https://podminky.urs.cz/item/CS_URS_2023_02/279113134" TargetMode="External"/><Relationship Id="rId14" Type="http://schemas.openxmlformats.org/officeDocument/2006/relationships/hyperlink" Target="https://podminky.urs.cz/item/CS_URS_2023_02/9987672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4351122" TargetMode="External"/><Relationship Id="rId13" Type="http://schemas.openxmlformats.org/officeDocument/2006/relationships/hyperlink" Target="https://podminky.urs.cz/item/CS_URS_2023_02/417361821" TargetMode="External"/><Relationship Id="rId3" Type="http://schemas.openxmlformats.org/officeDocument/2006/relationships/hyperlink" Target="https://podminky.urs.cz/item/CS_URS_2023_02/273351121" TargetMode="External"/><Relationship Id="rId7" Type="http://schemas.openxmlformats.org/officeDocument/2006/relationships/hyperlink" Target="https://podminky.urs.cz/item/CS_URS_2023_02/274351121" TargetMode="External"/><Relationship Id="rId12" Type="http://schemas.openxmlformats.org/officeDocument/2006/relationships/hyperlink" Target="https://podminky.urs.cz/item/CS_URS_2023_02/417351116" TargetMode="External"/><Relationship Id="rId2" Type="http://schemas.openxmlformats.org/officeDocument/2006/relationships/hyperlink" Target="https://podminky.urs.cz/item/CS_URS_2023_02/273321511" TargetMode="External"/><Relationship Id="rId1" Type="http://schemas.openxmlformats.org/officeDocument/2006/relationships/hyperlink" Target="https://podminky.urs.cz/item/CS_URS_2023_02/273321311" TargetMode="External"/><Relationship Id="rId6" Type="http://schemas.openxmlformats.org/officeDocument/2006/relationships/hyperlink" Target="https://podminky.urs.cz/item/CS_URS_2023_02/274313611" TargetMode="External"/><Relationship Id="rId11" Type="http://schemas.openxmlformats.org/officeDocument/2006/relationships/hyperlink" Target="https://podminky.urs.cz/item/CS_URS_2023_02/417351115" TargetMode="External"/><Relationship Id="rId5" Type="http://schemas.openxmlformats.org/officeDocument/2006/relationships/hyperlink" Target="https://podminky.urs.cz/item/CS_URS_2023_02/273361821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3_02/417321515" TargetMode="External"/><Relationship Id="rId4" Type="http://schemas.openxmlformats.org/officeDocument/2006/relationships/hyperlink" Target="https://podminky.urs.cz/item/CS_URS_2023_02/273351122" TargetMode="External"/><Relationship Id="rId9" Type="http://schemas.openxmlformats.org/officeDocument/2006/relationships/hyperlink" Target="https://podminky.urs.cz/item/CS_URS_2023_02/279113134" TargetMode="External"/><Relationship Id="rId14" Type="http://schemas.openxmlformats.org/officeDocument/2006/relationships/hyperlink" Target="https://podminky.urs.cz/item/CS_URS_2023_02/99876720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7" TargetMode="External"/><Relationship Id="rId13" Type="http://schemas.openxmlformats.org/officeDocument/2006/relationships/hyperlink" Target="https://podminky.urs.cz/item/CS_URS_2023_02/175151101" TargetMode="External"/><Relationship Id="rId18" Type="http://schemas.openxmlformats.org/officeDocument/2006/relationships/hyperlink" Target="https://podminky.urs.cz/item/CS_URS_2023_02/894812356" TargetMode="External"/><Relationship Id="rId26" Type="http://schemas.openxmlformats.org/officeDocument/2006/relationships/hyperlink" Target="https://podminky.urs.cz/item/CS_URS_2023_02/721173737" TargetMode="External"/><Relationship Id="rId39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2/151101101" TargetMode="External"/><Relationship Id="rId21" Type="http://schemas.openxmlformats.org/officeDocument/2006/relationships/hyperlink" Target="https://podminky.urs.cz/item/CS_URS_2023_02/721173315" TargetMode="External"/><Relationship Id="rId34" Type="http://schemas.openxmlformats.org/officeDocument/2006/relationships/hyperlink" Target="https://podminky.urs.cz/item/CS_URS_2023_02/721290111" TargetMode="External"/><Relationship Id="rId7" Type="http://schemas.openxmlformats.org/officeDocument/2006/relationships/hyperlink" Target="https://podminky.urs.cz/item/CS_URS_2023_02/162351103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894812339" TargetMode="External"/><Relationship Id="rId25" Type="http://schemas.openxmlformats.org/officeDocument/2006/relationships/hyperlink" Target="https://podminky.urs.cz/item/CS_URS_2023_02/721173402" TargetMode="External"/><Relationship Id="rId33" Type="http://schemas.openxmlformats.org/officeDocument/2006/relationships/hyperlink" Target="https://podminky.urs.cz/item/CS_URS_2023_02/721273153" TargetMode="External"/><Relationship Id="rId38" Type="http://schemas.openxmlformats.org/officeDocument/2006/relationships/hyperlink" Target="https://podminky.urs.cz/item/CS_URS_2023_02/HZS2491" TargetMode="External"/><Relationship Id="rId2" Type="http://schemas.openxmlformats.org/officeDocument/2006/relationships/hyperlink" Target="https://podminky.urs.cz/item/CS_URS_2023_02/132254104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998276124" TargetMode="External"/><Relationship Id="rId29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4" TargetMode="External"/><Relationship Id="rId6" Type="http://schemas.openxmlformats.org/officeDocument/2006/relationships/hyperlink" Target="https://podminky.urs.cz/item/CS_URS_2023_02/151101211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721173401" TargetMode="External"/><Relationship Id="rId32" Type="http://schemas.openxmlformats.org/officeDocument/2006/relationships/hyperlink" Target="https://podminky.urs.cz/item/CS_URS_2023_02/721194109" TargetMode="External"/><Relationship Id="rId37" Type="http://schemas.openxmlformats.org/officeDocument/2006/relationships/hyperlink" Target="https://podminky.urs.cz/item/CS_URS_2023_02/998725201" TargetMode="External"/><Relationship Id="rId5" Type="http://schemas.openxmlformats.org/officeDocument/2006/relationships/hyperlink" Target="https://podminky.urs.cz/item/CS_URS_2023_02/151101201" TargetMode="External"/><Relationship Id="rId15" Type="http://schemas.openxmlformats.org/officeDocument/2006/relationships/hyperlink" Target="https://podminky.urs.cz/item/CS_URS_2023_02/894812331" TargetMode="External"/><Relationship Id="rId23" Type="http://schemas.openxmlformats.org/officeDocument/2006/relationships/hyperlink" Target="https://podminky.urs.cz/item/CS_URS_2023_02/721173317" TargetMode="External"/><Relationship Id="rId28" Type="http://schemas.openxmlformats.org/officeDocument/2006/relationships/hyperlink" Target="https://podminky.urs.cz/item/CS_URS_2023_02/721174044" TargetMode="External"/><Relationship Id="rId36" Type="http://schemas.openxmlformats.org/officeDocument/2006/relationships/hyperlink" Target="https://podminky.urs.cz/item/CS_URS_2023_02/998721201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hyperlink" Target="https://podminky.urs.cz/item/CS_URS_2023_02/998276101" TargetMode="External"/><Relationship Id="rId31" Type="http://schemas.openxmlformats.org/officeDocument/2006/relationships/hyperlink" Target="https://podminky.urs.cz/item/CS_URS_2023_02/721194105" TargetMode="External"/><Relationship Id="rId4" Type="http://schemas.openxmlformats.org/officeDocument/2006/relationships/hyperlink" Target="https://podminky.urs.cz/item/CS_URS_2023_02/151101111" TargetMode="External"/><Relationship Id="rId9" Type="http://schemas.openxmlformats.org/officeDocument/2006/relationships/hyperlink" Target="https://podminky.urs.cz/item/CS_URS_2023_02/167151111" TargetMode="External"/><Relationship Id="rId14" Type="http://schemas.openxmlformats.org/officeDocument/2006/relationships/hyperlink" Target="https://podminky.urs.cz/item/CS_URS_2023_02/451573111" TargetMode="External"/><Relationship Id="rId22" Type="http://schemas.openxmlformats.org/officeDocument/2006/relationships/hyperlink" Target="https://podminky.urs.cz/item/CS_URS_2023_02/721173316" TargetMode="External"/><Relationship Id="rId27" Type="http://schemas.openxmlformats.org/officeDocument/2006/relationships/hyperlink" Target="https://podminky.urs.cz/item/CS_URS_2023_02/721174043" TargetMode="External"/><Relationship Id="rId30" Type="http://schemas.openxmlformats.org/officeDocument/2006/relationships/hyperlink" Target="https://podminky.urs.cz/item/CS_URS_2023_02/721174054" TargetMode="External"/><Relationship Id="rId35" Type="http://schemas.openxmlformats.org/officeDocument/2006/relationships/hyperlink" Target="https://podminky.urs.cz/item/CS_URS_2023_02/721290112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871161211" TargetMode="External"/><Relationship Id="rId18" Type="http://schemas.openxmlformats.org/officeDocument/2006/relationships/hyperlink" Target="https://podminky.urs.cz/item/CS_URS_2023_02/713463131" TargetMode="External"/><Relationship Id="rId26" Type="http://schemas.openxmlformats.org/officeDocument/2006/relationships/hyperlink" Target="https://podminky.urs.cz/item/CS_URS_2023_02/722224115" TargetMode="External"/><Relationship Id="rId39" Type="http://schemas.openxmlformats.org/officeDocument/2006/relationships/hyperlink" Target="https://podminky.urs.cz/item/CS_URS_2023_02/722290226" TargetMode="External"/><Relationship Id="rId21" Type="http://schemas.openxmlformats.org/officeDocument/2006/relationships/hyperlink" Target="https://podminky.urs.cz/item/CS_URS_2023_02/722175002" TargetMode="External"/><Relationship Id="rId34" Type="http://schemas.openxmlformats.org/officeDocument/2006/relationships/hyperlink" Target="https://podminky.urs.cz/item/CS_URS_2023_02/722232065" TargetMode="External"/><Relationship Id="rId42" Type="http://schemas.openxmlformats.org/officeDocument/2006/relationships/hyperlink" Target="https://podminky.urs.cz/item/CS_URS_2023_02/724233013" TargetMode="External"/><Relationship Id="rId47" Type="http://schemas.openxmlformats.org/officeDocument/2006/relationships/hyperlink" Target="https://podminky.urs.cz/item/CS_URS_2023_02/998724201" TargetMode="External"/><Relationship Id="rId50" Type="http://schemas.openxmlformats.org/officeDocument/2006/relationships/hyperlink" Target="https://podminky.urs.cz/item/CS_URS_2023_02/998725201" TargetMode="External"/><Relationship Id="rId55" Type="http://schemas.openxmlformats.org/officeDocument/2006/relationships/drawing" Target="../drawings/drawing12.xml"/><Relationship Id="rId7" Type="http://schemas.openxmlformats.org/officeDocument/2006/relationships/hyperlink" Target="https://podminky.urs.cz/item/CS_URS_2023_02/167151111" TargetMode="External"/><Relationship Id="rId12" Type="http://schemas.openxmlformats.org/officeDocument/2006/relationships/hyperlink" Target="https://podminky.urs.cz/item/CS_URS_2023_02/451573111" TargetMode="External"/><Relationship Id="rId17" Type="http://schemas.openxmlformats.org/officeDocument/2006/relationships/hyperlink" Target="https://podminky.urs.cz/item/CS_URS_2023_02/998276101" TargetMode="External"/><Relationship Id="rId25" Type="http://schemas.openxmlformats.org/officeDocument/2006/relationships/hyperlink" Target="https://podminky.urs.cz/item/CS_URS_2023_02/722190401" TargetMode="External"/><Relationship Id="rId33" Type="http://schemas.openxmlformats.org/officeDocument/2006/relationships/hyperlink" Target="https://podminky.urs.cz/item/CS_URS_2023_02/722232061" TargetMode="External"/><Relationship Id="rId38" Type="http://schemas.openxmlformats.org/officeDocument/2006/relationships/hyperlink" Target="https://podminky.urs.cz/item/CS_URS_2023_02/722263209" TargetMode="External"/><Relationship Id="rId46" Type="http://schemas.openxmlformats.org/officeDocument/2006/relationships/hyperlink" Target="https://podminky.urs.cz/item/CS_URS_2023_02/734424101" TargetMode="External"/><Relationship Id="rId2" Type="http://schemas.openxmlformats.org/officeDocument/2006/relationships/hyperlink" Target="https://podminky.urs.cz/item/CS_URS_2023_02/151101101" TargetMode="External"/><Relationship Id="rId16" Type="http://schemas.openxmlformats.org/officeDocument/2006/relationships/hyperlink" Target="https://podminky.urs.cz/item/CS_URS_2023_02/899722113" TargetMode="External"/><Relationship Id="rId20" Type="http://schemas.openxmlformats.org/officeDocument/2006/relationships/hyperlink" Target="https://podminky.urs.cz/item/CS_URS_2023_02/998713201" TargetMode="External"/><Relationship Id="rId29" Type="http://schemas.openxmlformats.org/officeDocument/2006/relationships/hyperlink" Target="https://podminky.urs.cz/item/CS_URS_2023_02/722232044" TargetMode="External"/><Relationship Id="rId41" Type="http://schemas.openxmlformats.org/officeDocument/2006/relationships/hyperlink" Target="https://podminky.urs.cz/item/CS_URS_2023_02/998722201" TargetMode="External"/><Relationship Id="rId54" Type="http://schemas.openxmlformats.org/officeDocument/2006/relationships/hyperlink" Target="https://podminky.urs.cz/item/CS_URS_2023_02/HZS2491" TargetMode="External"/><Relationship Id="rId1" Type="http://schemas.openxmlformats.org/officeDocument/2006/relationships/hyperlink" Target="https://podminky.urs.cz/item/CS_URS_2023_02/132254104" TargetMode="External"/><Relationship Id="rId6" Type="http://schemas.openxmlformats.org/officeDocument/2006/relationships/hyperlink" Target="https://podminky.urs.cz/item/CS_URS_2023_02/167151101" TargetMode="External"/><Relationship Id="rId11" Type="http://schemas.openxmlformats.org/officeDocument/2006/relationships/hyperlink" Target="https://podminky.urs.cz/item/CS_URS_2023_02/175151101" TargetMode="External"/><Relationship Id="rId24" Type="http://schemas.openxmlformats.org/officeDocument/2006/relationships/hyperlink" Target="https://podminky.urs.cz/item/CS_URS_2023_02/722175005" TargetMode="External"/><Relationship Id="rId32" Type="http://schemas.openxmlformats.org/officeDocument/2006/relationships/hyperlink" Target="https://podminky.urs.cz/item/CS_URS_2023_02/722232047" TargetMode="External"/><Relationship Id="rId37" Type="http://schemas.openxmlformats.org/officeDocument/2006/relationships/hyperlink" Target="https://podminky.urs.cz/item/CS_URS_2023_02/722262227" TargetMode="External"/><Relationship Id="rId40" Type="http://schemas.openxmlformats.org/officeDocument/2006/relationships/hyperlink" Target="https://podminky.urs.cz/item/CS_URS_2023_02/722290234" TargetMode="External"/><Relationship Id="rId45" Type="http://schemas.openxmlformats.org/officeDocument/2006/relationships/hyperlink" Target="https://podminky.urs.cz/item/CS_URS_2023_02/734411127" TargetMode="External"/><Relationship Id="rId53" Type="http://schemas.openxmlformats.org/officeDocument/2006/relationships/hyperlink" Target="https://podminky.urs.cz/item/CS_URS_2023_02/99872621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871181211" TargetMode="External"/><Relationship Id="rId23" Type="http://schemas.openxmlformats.org/officeDocument/2006/relationships/hyperlink" Target="https://podminky.urs.cz/item/CS_URS_2023_02/722175004" TargetMode="External"/><Relationship Id="rId28" Type="http://schemas.openxmlformats.org/officeDocument/2006/relationships/hyperlink" Target="https://podminky.urs.cz/item/CS_URS_2023_02/722231074" TargetMode="External"/><Relationship Id="rId36" Type="http://schemas.openxmlformats.org/officeDocument/2006/relationships/hyperlink" Target="https://podminky.urs.cz/item/CS_URS_2023_02/722262226" TargetMode="External"/><Relationship Id="rId49" Type="http://schemas.openxmlformats.org/officeDocument/2006/relationships/hyperlink" Target="https://podminky.urs.cz/item/CS_URS_2023_02/725813112" TargetMode="External"/><Relationship Id="rId10" Type="http://schemas.openxmlformats.org/officeDocument/2006/relationships/hyperlink" Target="https://podminky.urs.cz/item/CS_URS_2023_02/174151101" TargetMode="External"/><Relationship Id="rId19" Type="http://schemas.openxmlformats.org/officeDocument/2006/relationships/hyperlink" Target="https://podminky.urs.cz/item/CS_URS_2023_02/713463211" TargetMode="External"/><Relationship Id="rId31" Type="http://schemas.openxmlformats.org/officeDocument/2006/relationships/hyperlink" Target="https://podminky.urs.cz/item/CS_URS_2023_02/722232046" TargetMode="External"/><Relationship Id="rId44" Type="http://schemas.openxmlformats.org/officeDocument/2006/relationships/hyperlink" Target="https://podminky.urs.cz/item/CS_URS_2023_02/734251212" TargetMode="External"/><Relationship Id="rId52" Type="http://schemas.openxmlformats.org/officeDocument/2006/relationships/hyperlink" Target="https://podminky.urs.cz/item/CS_URS_2023_02/726131041" TargetMode="External"/><Relationship Id="rId4" Type="http://schemas.openxmlformats.org/officeDocument/2006/relationships/hyperlink" Target="https://podminky.urs.cz/item/CS_URS_2023_02/162351103" TargetMode="External"/><Relationship Id="rId9" Type="http://schemas.openxmlformats.org/officeDocument/2006/relationships/hyperlink" Target="https://podminky.urs.cz/item/CS_URS_2023_02/171251201" TargetMode="External"/><Relationship Id="rId14" Type="http://schemas.openxmlformats.org/officeDocument/2006/relationships/hyperlink" Target="https://podminky.urs.cz/item/CS_URS_2023_02/871171211" TargetMode="External"/><Relationship Id="rId22" Type="http://schemas.openxmlformats.org/officeDocument/2006/relationships/hyperlink" Target="https://podminky.urs.cz/item/CS_URS_2023_02/722175003" TargetMode="External"/><Relationship Id="rId27" Type="http://schemas.openxmlformats.org/officeDocument/2006/relationships/hyperlink" Target="https://podminky.urs.cz/item/CS_URS_2023_02/722231072" TargetMode="External"/><Relationship Id="rId30" Type="http://schemas.openxmlformats.org/officeDocument/2006/relationships/hyperlink" Target="https://podminky.urs.cz/item/CS_URS_2023_02/722232045" TargetMode="External"/><Relationship Id="rId35" Type="http://schemas.openxmlformats.org/officeDocument/2006/relationships/hyperlink" Target="https://podminky.urs.cz/item/CS_URS_2023_02/722234263" TargetMode="External"/><Relationship Id="rId43" Type="http://schemas.openxmlformats.org/officeDocument/2006/relationships/hyperlink" Target="https://podminky.urs.cz/item/CS_URS_2023_02/732421202" TargetMode="External"/><Relationship Id="rId48" Type="http://schemas.openxmlformats.org/officeDocument/2006/relationships/hyperlink" Target="https://podminky.urs.cz/item/CS_URS_2023_02/725813111" TargetMode="External"/><Relationship Id="rId8" Type="http://schemas.openxmlformats.org/officeDocument/2006/relationships/hyperlink" Target="https://podminky.urs.cz/item/CS_URS_2023_02/171201231" TargetMode="External"/><Relationship Id="rId51" Type="http://schemas.openxmlformats.org/officeDocument/2006/relationships/hyperlink" Target="https://podminky.urs.cz/item/CS_URS_2023_02/726111031" TargetMode="External"/><Relationship Id="rId3" Type="http://schemas.openxmlformats.org/officeDocument/2006/relationships/hyperlink" Target="https://podminky.urs.cz/item/CS_URS_2023_02/15110111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34201" TargetMode="External"/><Relationship Id="rId13" Type="http://schemas.openxmlformats.org/officeDocument/2006/relationships/hyperlink" Target="https://podminky.urs.cz/item/CS_URS_2023_02/735511088" TargetMode="External"/><Relationship Id="rId18" Type="http://schemas.openxmlformats.org/officeDocument/2006/relationships/hyperlink" Target="https://podminky.urs.cz/item/CS_URS_2023_02/735511143" TargetMode="External"/><Relationship Id="rId3" Type="http://schemas.openxmlformats.org/officeDocument/2006/relationships/hyperlink" Target="https://podminky.urs.cz/item/CS_URS_2023_02/733223205" TargetMode="External"/><Relationship Id="rId21" Type="http://schemas.openxmlformats.org/officeDocument/2006/relationships/hyperlink" Target="https://podminky.urs.cz/item/CS_URS_2023_02/998735201" TargetMode="External"/><Relationship Id="rId7" Type="http://schemas.openxmlformats.org/officeDocument/2006/relationships/hyperlink" Target="https://podminky.urs.cz/item/CS_URS_2023_02/734261412" TargetMode="External"/><Relationship Id="rId12" Type="http://schemas.openxmlformats.org/officeDocument/2006/relationships/hyperlink" Target="https://podminky.urs.cz/item/CS_URS_2023_02/735511063" TargetMode="External"/><Relationship Id="rId17" Type="http://schemas.openxmlformats.org/officeDocument/2006/relationships/hyperlink" Target="https://podminky.urs.cz/item/CS_URS_2023_02/735511141" TargetMode="External"/><Relationship Id="rId2" Type="http://schemas.openxmlformats.org/officeDocument/2006/relationships/hyperlink" Target="https://podminky.urs.cz/item/CS_URS_2023_02/998713201" TargetMode="External"/><Relationship Id="rId16" Type="http://schemas.openxmlformats.org/officeDocument/2006/relationships/hyperlink" Target="https://podminky.urs.cz/item/CS_URS_2023_02/735511138" TargetMode="External"/><Relationship Id="rId20" Type="http://schemas.openxmlformats.org/officeDocument/2006/relationships/hyperlink" Target="https://podminky.urs.cz/item/CS_URS_2023_02/733391101" TargetMode="External"/><Relationship Id="rId1" Type="http://schemas.openxmlformats.org/officeDocument/2006/relationships/hyperlink" Target="https://podminky.urs.cz/item/CS_URS_2023_02/713463211" TargetMode="External"/><Relationship Id="rId6" Type="http://schemas.openxmlformats.org/officeDocument/2006/relationships/hyperlink" Target="https://podminky.urs.cz/item/CS_URS_2023_02/998733201" TargetMode="External"/><Relationship Id="rId11" Type="http://schemas.openxmlformats.org/officeDocument/2006/relationships/hyperlink" Target="https://podminky.urs.cz/item/CS_URS_2023_02/735511062" TargetMode="External"/><Relationship Id="rId24" Type="http://schemas.openxmlformats.org/officeDocument/2006/relationships/drawing" Target="../drawings/drawing14.xml"/><Relationship Id="rId5" Type="http://schemas.openxmlformats.org/officeDocument/2006/relationships/hyperlink" Target="https://podminky.urs.cz/item/CS_URS_2023_02/733391101" TargetMode="External"/><Relationship Id="rId15" Type="http://schemas.openxmlformats.org/officeDocument/2006/relationships/hyperlink" Target="https://podminky.urs.cz/item/CS_URS_2023_02/735511125" TargetMode="External"/><Relationship Id="rId23" Type="http://schemas.openxmlformats.org/officeDocument/2006/relationships/hyperlink" Target="https://podminky.urs.cz/item/CS_URS_2023_02/HZS2491" TargetMode="External"/><Relationship Id="rId10" Type="http://schemas.openxmlformats.org/officeDocument/2006/relationships/hyperlink" Target="https://podminky.urs.cz/item/CS_URS_2023_02/735511009" TargetMode="External"/><Relationship Id="rId19" Type="http://schemas.openxmlformats.org/officeDocument/2006/relationships/hyperlink" Target="https://podminky.urs.cz/item/CS_URS_2023_02/735511144" TargetMode="External"/><Relationship Id="rId4" Type="http://schemas.openxmlformats.org/officeDocument/2006/relationships/hyperlink" Target="https://podminky.urs.cz/item/CS_URS_2023_02/733291101" TargetMode="External"/><Relationship Id="rId9" Type="http://schemas.openxmlformats.org/officeDocument/2006/relationships/hyperlink" Target="https://podminky.urs.cz/item/CS_URS_2023_02/735511007" TargetMode="External"/><Relationship Id="rId14" Type="http://schemas.openxmlformats.org/officeDocument/2006/relationships/hyperlink" Target="https://podminky.urs.cz/item/CS_URS_2023_02/735511089" TargetMode="External"/><Relationship Id="rId22" Type="http://schemas.openxmlformats.org/officeDocument/2006/relationships/hyperlink" Target="https://podminky.urs.cz/item/CS_URS_2023_02/99875120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hyperlink" Target="https://podminky.urs.cz/item/CS_URS_2023_02/998153131" TargetMode="External"/><Relationship Id="rId1" Type="http://schemas.openxmlformats.org/officeDocument/2006/relationships/hyperlink" Target="https://podminky.urs.cz/item/CS_URS_2023_02/34827805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201231" TargetMode="External"/><Relationship Id="rId13" Type="http://schemas.openxmlformats.org/officeDocument/2006/relationships/hyperlink" Target="https://podminky.urs.cz/item/CS_URS_2023_02/275322511" TargetMode="External"/><Relationship Id="rId18" Type="http://schemas.openxmlformats.org/officeDocument/2006/relationships/hyperlink" Target="https://podminky.urs.cz/item/CS_URS_2023_02/327324128" TargetMode="External"/><Relationship Id="rId3" Type="http://schemas.openxmlformats.org/officeDocument/2006/relationships/hyperlink" Target="https://podminky.urs.cz/item/CS_URS_2023_02/132251251" TargetMode="External"/><Relationship Id="rId21" Type="http://schemas.openxmlformats.org/officeDocument/2006/relationships/hyperlink" Target="https://podminky.urs.cz/item/CS_URS_2023_02/327361006" TargetMode="External"/><Relationship Id="rId7" Type="http://schemas.openxmlformats.org/officeDocument/2006/relationships/hyperlink" Target="https://podminky.urs.cz/item/CS_URS_2023_02/167151101" TargetMode="External"/><Relationship Id="rId12" Type="http://schemas.openxmlformats.org/officeDocument/2006/relationships/hyperlink" Target="https://podminky.urs.cz/item/CS_URS_2023_02/274322511" TargetMode="External"/><Relationship Id="rId17" Type="http://schemas.openxmlformats.org/officeDocument/2006/relationships/hyperlink" Target="https://podminky.urs.cz/item/CS_URS_2023_02/327324127" TargetMode="External"/><Relationship Id="rId25" Type="http://schemas.openxmlformats.org/officeDocument/2006/relationships/drawing" Target="../drawings/drawing24.xml"/><Relationship Id="rId2" Type="http://schemas.openxmlformats.org/officeDocument/2006/relationships/hyperlink" Target="https://podminky.urs.cz/item/CS_URS_2023_02/132251103" TargetMode="External"/><Relationship Id="rId16" Type="http://schemas.openxmlformats.org/officeDocument/2006/relationships/hyperlink" Target="https://podminky.urs.cz/item/CS_URS_2023_02/279351122" TargetMode="External"/><Relationship Id="rId20" Type="http://schemas.openxmlformats.org/officeDocument/2006/relationships/hyperlink" Target="https://podminky.urs.cz/item/CS_URS_2023_02/327351221" TargetMode="External"/><Relationship Id="rId1" Type="http://schemas.openxmlformats.org/officeDocument/2006/relationships/hyperlink" Target="https://podminky.urs.cz/item/CS_URS_2023_02/131251105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273322511" TargetMode="External"/><Relationship Id="rId24" Type="http://schemas.openxmlformats.org/officeDocument/2006/relationships/hyperlink" Target="https://podminky.urs.cz/item/CS_URS_2023_02/99815313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279351121" TargetMode="External"/><Relationship Id="rId23" Type="http://schemas.openxmlformats.org/officeDocument/2006/relationships/hyperlink" Target="https://podminky.urs.cz/item/CS_URS_2023_02/953961113" TargetMode="External"/><Relationship Id="rId10" Type="http://schemas.openxmlformats.org/officeDocument/2006/relationships/hyperlink" Target="https://podminky.urs.cz/item/CS_URS_2023_02/273321211" TargetMode="External"/><Relationship Id="rId19" Type="http://schemas.openxmlformats.org/officeDocument/2006/relationships/hyperlink" Target="https://podminky.urs.cz/item/CS_URS_2023_02/327351211" TargetMode="External"/><Relationship Id="rId4" Type="http://schemas.openxmlformats.org/officeDocument/2006/relationships/hyperlink" Target="https://podminky.urs.cz/item/CS_URS_2023_02/162251101" TargetMode="External"/><Relationship Id="rId9" Type="http://schemas.openxmlformats.org/officeDocument/2006/relationships/hyperlink" Target="https://podminky.urs.cz/item/CS_URS_2023_02/175151201" TargetMode="External"/><Relationship Id="rId14" Type="http://schemas.openxmlformats.org/officeDocument/2006/relationships/hyperlink" Target="https://podminky.urs.cz/item/CS_URS_2023_02/279322512" TargetMode="External"/><Relationship Id="rId22" Type="http://schemas.openxmlformats.org/officeDocument/2006/relationships/hyperlink" Target="https://podminky.urs.cz/item/CS_URS_2023_02/953333127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201421" TargetMode="External"/><Relationship Id="rId13" Type="http://schemas.openxmlformats.org/officeDocument/2006/relationships/hyperlink" Target="https://podminky.urs.cz/item/CS_URS_2023_02/162301971" TargetMode="External"/><Relationship Id="rId18" Type="http://schemas.openxmlformats.org/officeDocument/2006/relationships/hyperlink" Target="https://podminky.urs.cz/item/CS_URS_2023_02/183101321" TargetMode="External"/><Relationship Id="rId26" Type="http://schemas.openxmlformats.org/officeDocument/2006/relationships/hyperlink" Target="https://podminky.urs.cz/item/CS_URS_2023_02/184102311" TargetMode="External"/><Relationship Id="rId3" Type="http://schemas.openxmlformats.org/officeDocument/2006/relationships/hyperlink" Target="https://podminky.urs.cz/item/CS_URS_2023_02/112251101" TargetMode="External"/><Relationship Id="rId21" Type="http://schemas.openxmlformats.org/officeDocument/2006/relationships/hyperlink" Target="https://podminky.urs.cz/item/CS_URS_2023_02/183403152" TargetMode="External"/><Relationship Id="rId34" Type="http://schemas.openxmlformats.org/officeDocument/2006/relationships/hyperlink" Target="https://podminky.urs.cz/item/CS_URS_2023_02/998231311" TargetMode="External"/><Relationship Id="rId7" Type="http://schemas.openxmlformats.org/officeDocument/2006/relationships/hyperlink" Target="https://podminky.urs.cz/item/CS_URS_2023_02/162201415" TargetMode="External"/><Relationship Id="rId12" Type="http://schemas.openxmlformats.org/officeDocument/2006/relationships/hyperlink" Target="https://podminky.urs.cz/item/CS_URS_2023_02/162301961" TargetMode="External"/><Relationship Id="rId17" Type="http://schemas.openxmlformats.org/officeDocument/2006/relationships/hyperlink" Target="https://podminky.urs.cz/item/CS_URS_2023_02/183111314" TargetMode="External"/><Relationship Id="rId25" Type="http://schemas.openxmlformats.org/officeDocument/2006/relationships/hyperlink" Target="https://podminky.urs.cz/item/CS_URS_2023_02/184102211" TargetMode="External"/><Relationship Id="rId33" Type="http://schemas.openxmlformats.org/officeDocument/2006/relationships/hyperlink" Target="https://podminky.urs.cz/item/CS_URS_2023_02/637121111" TargetMode="External"/><Relationship Id="rId2" Type="http://schemas.openxmlformats.org/officeDocument/2006/relationships/hyperlink" Target="https://podminky.urs.cz/item/CS_URS_2023_02/112101121" TargetMode="External"/><Relationship Id="rId16" Type="http://schemas.openxmlformats.org/officeDocument/2006/relationships/hyperlink" Target="https://podminky.urs.cz/item/CS_URS_2023_02/182303111" TargetMode="External"/><Relationship Id="rId20" Type="http://schemas.openxmlformats.org/officeDocument/2006/relationships/hyperlink" Target="https://podminky.urs.cz/item/CS_URS_2023_02/183403114" TargetMode="External"/><Relationship Id="rId29" Type="http://schemas.openxmlformats.org/officeDocument/2006/relationships/hyperlink" Target="https://podminky.urs.cz/item/CS_URS_2023_02/184813511" TargetMode="External"/><Relationship Id="rId1" Type="http://schemas.openxmlformats.org/officeDocument/2006/relationships/hyperlink" Target="https://podminky.urs.cz/item/CS_URS_2023_02/112101101" TargetMode="External"/><Relationship Id="rId6" Type="http://schemas.openxmlformats.org/officeDocument/2006/relationships/hyperlink" Target="https://podminky.urs.cz/item/CS_URS_2023_02/162201411" TargetMode="External"/><Relationship Id="rId11" Type="http://schemas.openxmlformats.org/officeDocument/2006/relationships/hyperlink" Target="https://podminky.urs.cz/item/CS_URS_2023_02/162301951" TargetMode="External"/><Relationship Id="rId24" Type="http://schemas.openxmlformats.org/officeDocument/2006/relationships/hyperlink" Target="https://podminky.urs.cz/item/CS_URS_2023_02/184102113" TargetMode="External"/><Relationship Id="rId32" Type="http://schemas.openxmlformats.org/officeDocument/2006/relationships/hyperlink" Target="https://podminky.urs.cz/item/CS_URS_2023_02/339921131" TargetMode="External"/><Relationship Id="rId5" Type="http://schemas.openxmlformats.org/officeDocument/2006/relationships/hyperlink" Target="https://podminky.urs.cz/item/CS_URS_2023_02/162201405" TargetMode="External"/><Relationship Id="rId15" Type="http://schemas.openxmlformats.org/officeDocument/2006/relationships/hyperlink" Target="https://podminky.urs.cz/item/CS_URS_2023_02/181411131" TargetMode="External"/><Relationship Id="rId23" Type="http://schemas.openxmlformats.org/officeDocument/2006/relationships/hyperlink" Target="https://podminky.urs.cz/item/CS_URS_2023_02/183552431" TargetMode="External"/><Relationship Id="rId28" Type="http://schemas.openxmlformats.org/officeDocument/2006/relationships/hyperlink" Target="https://podminky.urs.cz/item/CS_URS_2023_02/184501131" TargetMode="External"/><Relationship Id="rId10" Type="http://schemas.openxmlformats.org/officeDocument/2006/relationships/hyperlink" Target="https://podminky.urs.cz/item/CS_URS_2023_02/162301941" TargetMode="External"/><Relationship Id="rId19" Type="http://schemas.openxmlformats.org/officeDocument/2006/relationships/hyperlink" Target="https://podminky.urs.cz/item/CS_URS_2023_02/183111313" TargetMode="External"/><Relationship Id="rId31" Type="http://schemas.openxmlformats.org/officeDocument/2006/relationships/hyperlink" Target="https://podminky.urs.cz/item/CS_URS_2023_02/185802114" TargetMode="External"/><Relationship Id="rId4" Type="http://schemas.openxmlformats.org/officeDocument/2006/relationships/hyperlink" Target="https://podminky.urs.cz/item/CS_URS_2023_02/162201401" TargetMode="External"/><Relationship Id="rId9" Type="http://schemas.openxmlformats.org/officeDocument/2006/relationships/hyperlink" Target="https://podminky.urs.cz/item/CS_URS_2023_02/162301931" TargetMode="External"/><Relationship Id="rId14" Type="http://schemas.openxmlformats.org/officeDocument/2006/relationships/hyperlink" Target="https://podminky.urs.cz/item/CS_URS_2023_02/181151311" TargetMode="External"/><Relationship Id="rId22" Type="http://schemas.openxmlformats.org/officeDocument/2006/relationships/hyperlink" Target="https://podminky.urs.cz/item/CS_URS_2023_02/183403161" TargetMode="External"/><Relationship Id="rId27" Type="http://schemas.openxmlformats.org/officeDocument/2006/relationships/hyperlink" Target="https://podminky.urs.cz/item/CS_URS_2023_02/184215133" TargetMode="External"/><Relationship Id="rId30" Type="http://schemas.openxmlformats.org/officeDocument/2006/relationships/hyperlink" Target="https://podminky.urs.cz/item/CS_URS_2023_02/184911421" TargetMode="External"/><Relationship Id="rId35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3323104" TargetMode="External"/><Relationship Id="rId13" Type="http://schemas.openxmlformats.org/officeDocument/2006/relationships/hyperlink" Target="https://podminky.urs.cz/item/CS_URS_2023_02/734242415" TargetMode="External"/><Relationship Id="rId18" Type="http://schemas.openxmlformats.org/officeDocument/2006/relationships/hyperlink" Target="https://podminky.urs.cz/item/CS_URS_2023_02/734292715" TargetMode="External"/><Relationship Id="rId26" Type="http://schemas.openxmlformats.org/officeDocument/2006/relationships/drawing" Target="../drawings/drawing27.xml"/><Relationship Id="rId3" Type="http://schemas.openxmlformats.org/officeDocument/2006/relationships/hyperlink" Target="https://podminky.urs.cz/item/CS_URS_2023_02/998732201" TargetMode="External"/><Relationship Id="rId21" Type="http://schemas.openxmlformats.org/officeDocument/2006/relationships/hyperlink" Target="https://podminky.urs.cz/item/CS_URS_2023_02/734295024" TargetMode="External"/><Relationship Id="rId7" Type="http://schemas.openxmlformats.org/officeDocument/2006/relationships/hyperlink" Target="https://podminky.urs.cz/item/CS_URS_2023_02/733291101" TargetMode="External"/><Relationship Id="rId12" Type="http://schemas.openxmlformats.org/officeDocument/2006/relationships/hyperlink" Target="https://podminky.urs.cz/item/CS_URS_2023_02/733131106" TargetMode="External"/><Relationship Id="rId17" Type="http://schemas.openxmlformats.org/officeDocument/2006/relationships/hyperlink" Target="https://podminky.urs.cz/item/CS_URS_2023_02/734292714" TargetMode="External"/><Relationship Id="rId25" Type="http://schemas.openxmlformats.org/officeDocument/2006/relationships/hyperlink" Target="https://podminky.urs.cz/item/CS_URS_2023_02/HZS2491" TargetMode="External"/><Relationship Id="rId2" Type="http://schemas.openxmlformats.org/officeDocument/2006/relationships/hyperlink" Target="https://podminky.urs.cz/item/CS_URS_2023_02/998713201" TargetMode="External"/><Relationship Id="rId16" Type="http://schemas.openxmlformats.org/officeDocument/2006/relationships/hyperlink" Target="https://podminky.urs.cz/item/CS_URS_2023_01/734291246" TargetMode="External"/><Relationship Id="rId20" Type="http://schemas.openxmlformats.org/officeDocument/2006/relationships/hyperlink" Target="https://podminky.urs.cz/item/CS_URS_2023_02/734292717" TargetMode="External"/><Relationship Id="rId1" Type="http://schemas.openxmlformats.org/officeDocument/2006/relationships/hyperlink" Target="https://podminky.urs.cz/item/CS_URS_2023_02/713463211" TargetMode="External"/><Relationship Id="rId6" Type="http://schemas.openxmlformats.org/officeDocument/2006/relationships/hyperlink" Target="https://podminky.urs.cz/item/CS_URS_2023_02/733223206" TargetMode="External"/><Relationship Id="rId11" Type="http://schemas.openxmlformats.org/officeDocument/2006/relationships/hyperlink" Target="https://podminky.urs.cz/item/CS_URS_2023_02/734211113" TargetMode="External"/><Relationship Id="rId24" Type="http://schemas.openxmlformats.org/officeDocument/2006/relationships/hyperlink" Target="https://podminky.urs.cz/item/CS_URS_2023_02/998734201" TargetMode="External"/><Relationship Id="rId5" Type="http://schemas.openxmlformats.org/officeDocument/2006/relationships/hyperlink" Target="https://podminky.urs.cz/item/CS_URS_2023_02/733223205" TargetMode="External"/><Relationship Id="rId15" Type="http://schemas.openxmlformats.org/officeDocument/2006/relationships/hyperlink" Target="https://podminky.urs.cz/item/CS_URS_2023_02/734291123" TargetMode="External"/><Relationship Id="rId23" Type="http://schemas.openxmlformats.org/officeDocument/2006/relationships/hyperlink" Target="https://podminky.urs.cz/item/CS_URS_2023_02/734424101" TargetMode="External"/><Relationship Id="rId10" Type="http://schemas.openxmlformats.org/officeDocument/2006/relationships/hyperlink" Target="https://podminky.urs.cz/item/CS_URS_2023_02/998733201" TargetMode="External"/><Relationship Id="rId19" Type="http://schemas.openxmlformats.org/officeDocument/2006/relationships/hyperlink" Target="https://podminky.urs.cz/item/CS_URS_2023_02/734292716" TargetMode="External"/><Relationship Id="rId4" Type="http://schemas.openxmlformats.org/officeDocument/2006/relationships/hyperlink" Target="https://podminky.urs.cz/item/CS_URS_2023_02/733223204" TargetMode="External"/><Relationship Id="rId9" Type="http://schemas.openxmlformats.org/officeDocument/2006/relationships/hyperlink" Target="https://podminky.urs.cz/item/CS_URS_2023_02/733391101" TargetMode="External"/><Relationship Id="rId14" Type="http://schemas.openxmlformats.org/officeDocument/2006/relationships/hyperlink" Target="https://podminky.urs.cz/item/CS_URS_2023_02/734251213" TargetMode="External"/><Relationship Id="rId22" Type="http://schemas.openxmlformats.org/officeDocument/2006/relationships/hyperlink" Target="https://podminky.urs.cz/item/CS_URS_2023_02/734411127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51101201" TargetMode="External"/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452311131" TargetMode="External"/><Relationship Id="rId26" Type="http://schemas.openxmlformats.org/officeDocument/2006/relationships/hyperlink" Target="https://podminky.urs.cz/item/CS_URS_2023_02/831352121" TargetMode="External"/><Relationship Id="rId3" Type="http://schemas.openxmlformats.org/officeDocument/2006/relationships/hyperlink" Target="https://podminky.urs.cz/item/CS_URS_2023_02/113107542" TargetMode="External"/><Relationship Id="rId21" Type="http://schemas.openxmlformats.org/officeDocument/2006/relationships/hyperlink" Target="https://podminky.urs.cz/item/CS_URS_2023_02/564831011" TargetMode="External"/><Relationship Id="rId34" Type="http://schemas.openxmlformats.org/officeDocument/2006/relationships/hyperlink" Target="https://podminky.urs.cz/item/CS_URS_2023_02/998275101" TargetMode="External"/><Relationship Id="rId7" Type="http://schemas.openxmlformats.org/officeDocument/2006/relationships/hyperlink" Target="https://podminky.urs.cz/item/CS_URS_2023_02/151101112" TargetMode="External"/><Relationship Id="rId12" Type="http://schemas.openxmlformats.org/officeDocument/2006/relationships/hyperlink" Target="https://podminky.urs.cz/item/CS_URS_2023_02/167151101" TargetMode="External"/><Relationship Id="rId17" Type="http://schemas.openxmlformats.org/officeDocument/2006/relationships/hyperlink" Target="https://podminky.urs.cz/item/CS_URS_2023_02/451573111" TargetMode="External"/><Relationship Id="rId25" Type="http://schemas.openxmlformats.org/officeDocument/2006/relationships/hyperlink" Target="https://podminky.urs.cz/item/CS_URS_2023_02/721110806" TargetMode="External"/><Relationship Id="rId33" Type="http://schemas.openxmlformats.org/officeDocument/2006/relationships/hyperlink" Target="https://podminky.urs.cz/item/CS_URS_2023_02/998225111" TargetMode="External"/><Relationship Id="rId2" Type="http://schemas.openxmlformats.org/officeDocument/2006/relationships/hyperlink" Target="https://podminky.urs.cz/item/CS_URS_2023_02/113107530" TargetMode="External"/><Relationship Id="rId16" Type="http://schemas.openxmlformats.org/officeDocument/2006/relationships/hyperlink" Target="https://podminky.urs.cz/item/CS_URS_2023_02/175151101" TargetMode="External"/><Relationship Id="rId20" Type="http://schemas.openxmlformats.org/officeDocument/2006/relationships/hyperlink" Target="https://podminky.urs.cz/item/CS_URS_2023_02/564760001" TargetMode="External"/><Relationship Id="rId29" Type="http://schemas.openxmlformats.org/officeDocument/2006/relationships/hyperlink" Target="https://podminky.urs.cz/item/CS_URS_2023_02/997221571" TargetMode="External"/><Relationship Id="rId1" Type="http://schemas.openxmlformats.org/officeDocument/2006/relationships/hyperlink" Target="https://podminky.urs.cz/item/CS_URS_2023_02/113107522" TargetMode="External"/><Relationship Id="rId6" Type="http://schemas.openxmlformats.org/officeDocument/2006/relationships/hyperlink" Target="https://podminky.urs.cz/item/CS_URS_2023_02/151101102" TargetMode="External"/><Relationship Id="rId11" Type="http://schemas.openxmlformats.org/officeDocument/2006/relationships/hyperlink" Target="https://podminky.urs.cz/item/CS_URS_2023_02/162751117" TargetMode="External"/><Relationship Id="rId24" Type="http://schemas.openxmlformats.org/officeDocument/2006/relationships/hyperlink" Target="https://podminky.urs.cz/item/CS_URS_2023_02/577145111" TargetMode="External"/><Relationship Id="rId32" Type="http://schemas.openxmlformats.org/officeDocument/2006/relationships/hyperlink" Target="https://podminky.urs.cz/item/CS_URS_2023_02/997221645" TargetMode="External"/><Relationship Id="rId5" Type="http://schemas.openxmlformats.org/officeDocument/2006/relationships/hyperlink" Target="https://podminky.urs.cz/item/CS_URS_2023_02/132254201" TargetMode="External"/><Relationship Id="rId15" Type="http://schemas.openxmlformats.org/officeDocument/2006/relationships/hyperlink" Target="https://podminky.urs.cz/item/CS_URS_2023_02/174151101" TargetMode="External"/><Relationship Id="rId23" Type="http://schemas.openxmlformats.org/officeDocument/2006/relationships/hyperlink" Target="https://podminky.urs.cz/item/CS_URS_2023_02/573211112" TargetMode="External"/><Relationship Id="rId28" Type="http://schemas.openxmlformats.org/officeDocument/2006/relationships/hyperlink" Target="https://podminky.urs.cz/item/CS_URS_2023_02/919735112" TargetMode="External"/><Relationship Id="rId10" Type="http://schemas.openxmlformats.org/officeDocument/2006/relationships/hyperlink" Target="https://podminky.urs.cz/item/CS_URS_2023_02/162351103" TargetMode="External"/><Relationship Id="rId19" Type="http://schemas.openxmlformats.org/officeDocument/2006/relationships/hyperlink" Target="https://podminky.urs.cz/item/CS_URS_2023_02/899623141" TargetMode="External"/><Relationship Id="rId31" Type="http://schemas.openxmlformats.org/officeDocument/2006/relationships/hyperlink" Target="https://podminky.urs.cz/item/CS_URS_2023_02/997221611" TargetMode="External"/><Relationship Id="rId4" Type="http://schemas.openxmlformats.org/officeDocument/2006/relationships/hyperlink" Target="https://podminky.urs.cz/item/CS_URS_2023_02/131251201" TargetMode="External"/><Relationship Id="rId9" Type="http://schemas.openxmlformats.org/officeDocument/2006/relationships/hyperlink" Target="https://podminky.urs.cz/item/CS_URS_2023_02/151101211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565135111" TargetMode="External"/><Relationship Id="rId27" Type="http://schemas.openxmlformats.org/officeDocument/2006/relationships/hyperlink" Target="https://podminky.urs.cz/item/CS_URS_2023_02/919121112" TargetMode="External"/><Relationship Id="rId30" Type="http://schemas.openxmlformats.org/officeDocument/2006/relationships/hyperlink" Target="https://podminky.urs.cz/item/CS_URS_2023_02/997221579" TargetMode="External"/><Relationship Id="rId35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7" TargetMode="External"/><Relationship Id="rId13" Type="http://schemas.openxmlformats.org/officeDocument/2006/relationships/hyperlink" Target="https://podminky.urs.cz/item/CS_URS_2023_02/451573111" TargetMode="External"/><Relationship Id="rId18" Type="http://schemas.openxmlformats.org/officeDocument/2006/relationships/hyperlink" Target="https://podminky.urs.cz/item/CS_URS_2023_02/722270102" TargetMode="External"/><Relationship Id="rId26" Type="http://schemas.openxmlformats.org/officeDocument/2006/relationships/hyperlink" Target="https://podminky.urs.cz/item/CS_URS_2023_02/997221645" TargetMode="External"/><Relationship Id="rId3" Type="http://schemas.openxmlformats.org/officeDocument/2006/relationships/hyperlink" Target="https://podminky.urs.cz/item/CS_URS_2023_02/113107442" TargetMode="External"/><Relationship Id="rId21" Type="http://schemas.openxmlformats.org/officeDocument/2006/relationships/hyperlink" Target="https://podminky.urs.cz/item/CS_URS_2023_02/919121112" TargetMode="External"/><Relationship Id="rId7" Type="http://schemas.openxmlformats.org/officeDocument/2006/relationships/hyperlink" Target="https://podminky.urs.cz/item/CS_URS_2023_02/162351103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899722113" TargetMode="External"/><Relationship Id="rId25" Type="http://schemas.openxmlformats.org/officeDocument/2006/relationships/hyperlink" Target="https://podminky.urs.cz/item/CS_URS_2023_02/997221611" TargetMode="External"/><Relationship Id="rId2" Type="http://schemas.openxmlformats.org/officeDocument/2006/relationships/hyperlink" Target="https://podminky.urs.cz/item/CS_URS_2023_02/113107430" TargetMode="External"/><Relationship Id="rId16" Type="http://schemas.openxmlformats.org/officeDocument/2006/relationships/hyperlink" Target="https://podminky.urs.cz/item/CS_URS_2023_02/899104112" TargetMode="External"/><Relationship Id="rId20" Type="http://schemas.openxmlformats.org/officeDocument/2006/relationships/hyperlink" Target="https://podminky.urs.cz/item/CS_URS_2023_02/722262227" TargetMode="External"/><Relationship Id="rId1" Type="http://schemas.openxmlformats.org/officeDocument/2006/relationships/hyperlink" Target="https://podminky.urs.cz/item/CS_URS_2023_02/113107422" TargetMode="External"/><Relationship Id="rId6" Type="http://schemas.openxmlformats.org/officeDocument/2006/relationships/hyperlink" Target="https://podminky.urs.cz/item/CS_URS_2023_02/151101211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997221579" TargetMode="External"/><Relationship Id="rId5" Type="http://schemas.openxmlformats.org/officeDocument/2006/relationships/hyperlink" Target="https://podminky.urs.cz/item/CS_URS_2023_02/151101201" TargetMode="External"/><Relationship Id="rId15" Type="http://schemas.openxmlformats.org/officeDocument/2006/relationships/hyperlink" Target="https://podminky.urs.cz/item/CS_URS_2023_02/871161211" TargetMode="External"/><Relationship Id="rId23" Type="http://schemas.openxmlformats.org/officeDocument/2006/relationships/hyperlink" Target="https://podminky.urs.cz/item/CS_URS_2023_02/997221571" TargetMode="External"/><Relationship Id="rId28" Type="http://schemas.openxmlformats.org/officeDocument/2006/relationships/drawing" Target="../drawings/drawing31.xm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hyperlink" Target="https://podminky.urs.cz/item/CS_URS_2023_02/722262226" TargetMode="External"/><Relationship Id="rId4" Type="http://schemas.openxmlformats.org/officeDocument/2006/relationships/hyperlink" Target="https://podminky.urs.cz/item/CS_URS_2023_02/131251201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722170804" TargetMode="External"/><Relationship Id="rId22" Type="http://schemas.openxmlformats.org/officeDocument/2006/relationships/hyperlink" Target="https://podminky.urs.cz/item/CS_URS_2023_02/919735112" TargetMode="External"/><Relationship Id="rId27" Type="http://schemas.openxmlformats.org/officeDocument/2006/relationships/hyperlink" Target="https://podminky.urs.cz/item/CS_URS_2023_02/998276101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997013501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s://podminky.urs.cz/item/CS_URS_2023_02/890451851" TargetMode="External"/><Relationship Id="rId1" Type="http://schemas.openxmlformats.org/officeDocument/2006/relationships/hyperlink" Target="https://podminky.urs.cz/item/CS_URS_2023_02/174151102" TargetMode="External"/><Relationship Id="rId6" Type="http://schemas.openxmlformats.org/officeDocument/2006/relationships/hyperlink" Target="https://podminky.urs.cz/item/CS_URS_2023_02/997221611" TargetMode="External"/><Relationship Id="rId5" Type="http://schemas.openxmlformats.org/officeDocument/2006/relationships/hyperlink" Target="https://podminky.urs.cz/item/CS_URS_2023_02/997013602" TargetMode="External"/><Relationship Id="rId4" Type="http://schemas.openxmlformats.org/officeDocument/2006/relationships/hyperlink" Target="https://podminky.urs.cz/item/CS_URS_2023_02/997013509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30001000" TargetMode="External"/><Relationship Id="rId13" Type="http://schemas.openxmlformats.org/officeDocument/2006/relationships/hyperlink" Target="https://podminky.urs.cz/item/CS_URS_2023_02/045002000" TargetMode="External"/><Relationship Id="rId3" Type="http://schemas.openxmlformats.org/officeDocument/2006/relationships/hyperlink" Target="https://podminky.urs.cz/item/CS_URS_2023_02/011124000" TargetMode="External"/><Relationship Id="rId7" Type="http://schemas.openxmlformats.org/officeDocument/2006/relationships/hyperlink" Target="https://podminky.urs.cz/item/CS_URS_2023_01/013294000" TargetMode="External"/><Relationship Id="rId12" Type="http://schemas.openxmlformats.org/officeDocument/2006/relationships/hyperlink" Target="https://podminky.urs.cz/item/CS_URS_2023_02/042503000" TargetMode="External"/><Relationship Id="rId2" Type="http://schemas.openxmlformats.org/officeDocument/2006/relationships/hyperlink" Target="https://podminky.urs.cz/item/CS_URS_2023_02/011454000" TargetMode="External"/><Relationship Id="rId1" Type="http://schemas.openxmlformats.org/officeDocument/2006/relationships/hyperlink" Target="https://podminky.urs.cz/item/CS_URS_2023_02/011224000" TargetMode="External"/><Relationship Id="rId6" Type="http://schemas.openxmlformats.org/officeDocument/2006/relationships/hyperlink" Target="https://podminky.urs.cz/item/CS_URS_2023_01/013254000" TargetMode="External"/><Relationship Id="rId11" Type="http://schemas.openxmlformats.org/officeDocument/2006/relationships/hyperlink" Target="https://podminky.urs.cz/item/CS_URS_2023_02/035002000" TargetMode="External"/><Relationship Id="rId5" Type="http://schemas.openxmlformats.org/officeDocument/2006/relationships/hyperlink" Target="https://podminky.urs.cz/item/CS_URS_2023_01/012303000" TargetMode="External"/><Relationship Id="rId10" Type="http://schemas.openxmlformats.org/officeDocument/2006/relationships/hyperlink" Target="https://podminky.urs.cz/item/CS_URS_2023_02/034103000" TargetMode="External"/><Relationship Id="rId4" Type="http://schemas.openxmlformats.org/officeDocument/2006/relationships/hyperlink" Target="https://podminky.urs.cz/item/CS_URS_2023_01/012203000" TargetMode="External"/><Relationship Id="rId9" Type="http://schemas.openxmlformats.org/officeDocument/2006/relationships/hyperlink" Target="https://podminky.urs.cz/item/CS_URS_2023_02/034002000" TargetMode="External"/><Relationship Id="rId1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6"/>
  <sheetViews>
    <sheetView showGridLines="0" tabSelected="1" topLeftCell="A82" workbookViewId="0">
      <selection activeCell="A119" sqref="A119:XFD1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ht="14.45" customHeight="1">
      <c r="B9" s="20"/>
      <c r="AR9" s="20"/>
      <c r="BE9" s="21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3"/>
      <c r="BS11" s="17" t="s">
        <v>6</v>
      </c>
    </row>
    <row r="12" spans="1:74" ht="6.95" customHeight="1">
      <c r="B12" s="20"/>
      <c r="AR12" s="20"/>
      <c r="BE12" s="213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3"/>
      <c r="BS13" s="17" t="s">
        <v>6</v>
      </c>
    </row>
    <row r="14" spans="1:74" ht="12.75">
      <c r="B14" s="20"/>
      <c r="E14" s="218" t="s">
        <v>29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27</v>
      </c>
      <c r="AN14" s="29" t="s">
        <v>29</v>
      </c>
      <c r="AR14" s="20"/>
      <c r="BE14" s="213"/>
      <c r="BS14" s="17" t="s">
        <v>6</v>
      </c>
    </row>
    <row r="15" spans="1:74" ht="6.95" customHeight="1">
      <c r="B15" s="20"/>
      <c r="AR15" s="20"/>
      <c r="BE15" s="213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3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3"/>
      <c r="BS17" s="17" t="s">
        <v>32</v>
      </c>
    </row>
    <row r="18" spans="2:71" ht="6.95" customHeight="1">
      <c r="B18" s="20"/>
      <c r="AR18" s="20"/>
      <c r="BE18" s="213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3"/>
      <c r="BS20" s="17" t="s">
        <v>32</v>
      </c>
    </row>
    <row r="21" spans="2:71" ht="6.95" customHeight="1">
      <c r="B21" s="20"/>
      <c r="AR21" s="20"/>
      <c r="BE21" s="213"/>
    </row>
    <row r="22" spans="2:71" ht="12" customHeight="1">
      <c r="B22" s="20"/>
      <c r="D22" s="27" t="s">
        <v>35</v>
      </c>
      <c r="AR22" s="20"/>
      <c r="BE22" s="213"/>
    </row>
    <row r="23" spans="2:71" ht="119.25" customHeight="1">
      <c r="B23" s="20"/>
      <c r="E23" s="220" t="s">
        <v>36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2:71" ht="6.95" customHeight="1">
      <c r="B24" s="20"/>
      <c r="AR24" s="20"/>
      <c r="BE24" s="21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R26" s="32"/>
      <c r="BE26" s="213"/>
    </row>
    <row r="27" spans="2:71" s="1" customFormat="1" ht="6.95" customHeight="1">
      <c r="B27" s="32"/>
      <c r="AR27" s="32"/>
      <c r="BE27" s="213"/>
    </row>
    <row r="28" spans="2:71" s="1" customFormat="1" ht="12.75">
      <c r="B28" s="32"/>
      <c r="L28" s="223" t="s">
        <v>38</v>
      </c>
      <c r="M28" s="223"/>
      <c r="N28" s="223"/>
      <c r="O28" s="223"/>
      <c r="P28" s="223"/>
      <c r="W28" s="223" t="s">
        <v>39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40</v>
      </c>
      <c r="AL28" s="223"/>
      <c r="AM28" s="223"/>
      <c r="AN28" s="223"/>
      <c r="AO28" s="223"/>
      <c r="AR28" s="32"/>
      <c r="BE28" s="213"/>
    </row>
    <row r="29" spans="2:71" s="2" customFormat="1" ht="14.45" customHeight="1">
      <c r="B29" s="36"/>
      <c r="D29" s="27" t="s">
        <v>41</v>
      </c>
      <c r="F29" s="27" t="s">
        <v>42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14"/>
    </row>
    <row r="30" spans="2:71" s="2" customFormat="1" ht="14.45" customHeight="1">
      <c r="B30" s="36"/>
      <c r="F30" s="27" t="s">
        <v>43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14"/>
    </row>
    <row r="31" spans="2:71" s="2" customFormat="1" ht="14.45" hidden="1" customHeight="1">
      <c r="B31" s="36"/>
      <c r="F31" s="27" t="s">
        <v>44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14"/>
    </row>
    <row r="32" spans="2:71" s="2" customFormat="1" ht="14.45" hidden="1" customHeight="1">
      <c r="B32" s="36"/>
      <c r="F32" s="27" t="s">
        <v>45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14"/>
    </row>
    <row r="33" spans="2:57" s="2" customFormat="1" ht="14.45" hidden="1" customHeight="1">
      <c r="B33" s="36"/>
      <c r="F33" s="27" t="s">
        <v>46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14"/>
    </row>
    <row r="34" spans="2:57" s="1" customFormat="1" ht="6.95" customHeight="1">
      <c r="B34" s="32"/>
      <c r="AR34" s="32"/>
      <c r="BE34" s="213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0" t="s">
        <v>49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0</v>
      </c>
      <c r="AL35" s="228"/>
      <c r="AM35" s="228"/>
      <c r="AN35" s="228"/>
      <c r="AO35" s="22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Z2023029</v>
      </c>
      <c r="AR84" s="48"/>
    </row>
    <row r="85" spans="1:91" s="4" customFormat="1" ht="36.950000000000003" customHeight="1">
      <c r="B85" s="49"/>
      <c r="C85" s="50" t="s">
        <v>16</v>
      </c>
      <c r="L85" s="237" t="str">
        <f>K6</f>
        <v>VÝSTAVBA CHRÁNĚNÉHO BYDLENÍ V NOVÉ PACE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Na Vyšehradě 1205, 509 01 Nová Paka </v>
      </c>
      <c r="AI87" s="27" t="s">
        <v>22</v>
      </c>
      <c r="AM87" s="244" t="str">
        <f>IF(AN8= "","",AN8)</f>
        <v>17. 11. 2023</v>
      </c>
      <c r="AN87" s="244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Královehradecký kraj</v>
      </c>
      <c r="AI89" s="27" t="s">
        <v>30</v>
      </c>
      <c r="AM89" s="245" t="str">
        <f>IF(E17="","",E17)</f>
        <v>Růžička a partneři, s.r.o.</v>
      </c>
      <c r="AN89" s="246"/>
      <c r="AO89" s="246"/>
      <c r="AP89" s="246"/>
      <c r="AR89" s="32"/>
      <c r="AS89" s="247" t="s">
        <v>57</v>
      </c>
      <c r="AT89" s="24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45" t="str">
        <f>IF(E20="","",E20)</f>
        <v>QSB, s.r.o.</v>
      </c>
      <c r="AN90" s="246"/>
      <c r="AO90" s="246"/>
      <c r="AP90" s="246"/>
      <c r="AR90" s="32"/>
      <c r="AS90" s="249"/>
      <c r="AT90" s="250"/>
      <c r="BD90" s="56"/>
    </row>
    <row r="91" spans="1:91" s="1" customFormat="1" ht="10.9" customHeight="1">
      <c r="B91" s="32"/>
      <c r="AR91" s="32"/>
      <c r="AS91" s="249"/>
      <c r="AT91" s="250"/>
      <c r="BD91" s="56"/>
    </row>
    <row r="92" spans="1:91" s="1" customFormat="1" ht="29.25" customHeight="1">
      <c r="B92" s="32"/>
      <c r="C92" s="239" t="s">
        <v>58</v>
      </c>
      <c r="D92" s="240"/>
      <c r="E92" s="240"/>
      <c r="F92" s="240"/>
      <c r="G92" s="240"/>
      <c r="H92" s="57"/>
      <c r="I92" s="241" t="s">
        <v>59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51" t="s">
        <v>60</v>
      </c>
      <c r="AH92" s="240"/>
      <c r="AI92" s="240"/>
      <c r="AJ92" s="240"/>
      <c r="AK92" s="240"/>
      <c r="AL92" s="240"/>
      <c r="AM92" s="240"/>
      <c r="AN92" s="241" t="s">
        <v>61</v>
      </c>
      <c r="AO92" s="240"/>
      <c r="AP92" s="252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3">
        <f>ROUND(AG95+AG96+AG120+AG127+SUM(AG130:AG134),2)</f>
        <v>0</v>
      </c>
      <c r="AH94" s="253"/>
      <c r="AI94" s="253"/>
      <c r="AJ94" s="253"/>
      <c r="AK94" s="253"/>
      <c r="AL94" s="253"/>
      <c r="AM94" s="253"/>
      <c r="AN94" s="254">
        <f t="shared" ref="AN94:AN134" si="0">SUM(AG94,AT94)</f>
        <v>0</v>
      </c>
      <c r="AO94" s="254"/>
      <c r="AP94" s="254"/>
      <c r="AQ94" s="67" t="s">
        <v>1</v>
      </c>
      <c r="AR94" s="63"/>
      <c r="AS94" s="68">
        <f>ROUND(AS95+AS96+AS120+AS127+SUM(AS130:AS134),2)</f>
        <v>0</v>
      </c>
      <c r="AT94" s="69">
        <f t="shared" ref="AT94:AT134" si="1">ROUND(SUM(AV94:AW94),2)</f>
        <v>0</v>
      </c>
      <c r="AU94" s="70">
        <f>ROUND(AU95+AU96+AU120+AU127+SUM(AU130:AU134),5)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ROUND(AZ95+AZ96+AZ120+AZ127+SUM(AZ130:AZ134),2)</f>
        <v>0</v>
      </c>
      <c r="BA94" s="69">
        <f>ROUND(BA95+BA96+BA120+BA127+SUM(BA130:BA134),2)</f>
        <v>0</v>
      </c>
      <c r="BB94" s="69">
        <f>ROUND(BB95+BB96+BB120+BB127+SUM(BB130:BB134),2)</f>
        <v>0</v>
      </c>
      <c r="BC94" s="69">
        <f>ROUND(BC95+BC96+BC120+BC127+SUM(BC130:BC134),2)</f>
        <v>0</v>
      </c>
      <c r="BD94" s="71">
        <f>ROUND(BD95+BD96+BD120+BD127+SUM(BD130:BD134),2)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42" t="s">
        <v>82</v>
      </c>
      <c r="E95" s="242"/>
      <c r="F95" s="242"/>
      <c r="G95" s="242"/>
      <c r="H95" s="242"/>
      <c r="I95" s="77"/>
      <c r="J95" s="242" t="s">
        <v>83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34">
        <f>'DEM - Demolice'!J30</f>
        <v>0</v>
      </c>
      <c r="AH95" s="235"/>
      <c r="AI95" s="235"/>
      <c r="AJ95" s="235"/>
      <c r="AK95" s="235"/>
      <c r="AL95" s="235"/>
      <c r="AM95" s="235"/>
      <c r="AN95" s="234">
        <f t="shared" si="0"/>
        <v>0</v>
      </c>
      <c r="AO95" s="235"/>
      <c r="AP95" s="235"/>
      <c r="AQ95" s="78" t="s">
        <v>84</v>
      </c>
      <c r="AR95" s="75"/>
      <c r="AS95" s="79">
        <v>0</v>
      </c>
      <c r="AT95" s="80">
        <f t="shared" si="1"/>
        <v>0</v>
      </c>
      <c r="AU95" s="81">
        <f>'DEM - Demolice'!P126</f>
        <v>0</v>
      </c>
      <c r="AV95" s="80">
        <f>'DEM - Demolice'!J33</f>
        <v>0</v>
      </c>
      <c r="AW95" s="80">
        <f>'DEM - Demolice'!J34</f>
        <v>0</v>
      </c>
      <c r="AX95" s="80">
        <f>'DEM - Demolice'!J35</f>
        <v>0</v>
      </c>
      <c r="AY95" s="80">
        <f>'DEM - Demolice'!J36</f>
        <v>0</v>
      </c>
      <c r="AZ95" s="80">
        <f>'DEM - Demolice'!F33</f>
        <v>0</v>
      </c>
      <c r="BA95" s="80">
        <f>'DEM - Demolice'!F34</f>
        <v>0</v>
      </c>
      <c r="BB95" s="80">
        <f>'DEM - Demolice'!F35</f>
        <v>0</v>
      </c>
      <c r="BC95" s="80">
        <f>'DEM - Demolice'!F36</f>
        <v>0</v>
      </c>
      <c r="BD95" s="82">
        <f>'DEM - Demolice'!F37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B96" s="75"/>
      <c r="C96" s="76"/>
      <c r="D96" s="242" t="s">
        <v>88</v>
      </c>
      <c r="E96" s="242"/>
      <c r="F96" s="242"/>
      <c r="G96" s="242"/>
      <c r="H96" s="242"/>
      <c r="I96" s="77"/>
      <c r="J96" s="242" t="s">
        <v>89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36">
        <f>ROUND(AG97+AG102+SUM(AG107:AG111)+AG116,2)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78" t="s">
        <v>84</v>
      </c>
      <c r="AR96" s="75"/>
      <c r="AS96" s="79">
        <f>ROUND(AS97+AS102+SUM(AS107:AS111)+AS116,2)</f>
        <v>0</v>
      </c>
      <c r="AT96" s="80">
        <f t="shared" si="1"/>
        <v>0</v>
      </c>
      <c r="AU96" s="81">
        <f>ROUND(AU97+AU102+SUM(AU107:AU111)+AU116,5)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ROUND(AZ97+AZ102+SUM(AZ107:AZ111)+AZ116,2)</f>
        <v>0</v>
      </c>
      <c r="BA96" s="80">
        <f>ROUND(BA97+BA102+SUM(BA107:BA111)+BA116,2)</f>
        <v>0</v>
      </c>
      <c r="BB96" s="80">
        <f>ROUND(BB97+BB102+SUM(BB107:BB111)+BB116,2)</f>
        <v>0</v>
      </c>
      <c r="BC96" s="80">
        <f>ROUND(BC97+BC102+SUM(BC107:BC111)+BC116,2)</f>
        <v>0</v>
      </c>
      <c r="BD96" s="82">
        <f>ROUND(BD97+BD102+SUM(BD107:BD111)+BD116,2)</f>
        <v>0</v>
      </c>
      <c r="BS96" s="83" t="s">
        <v>76</v>
      </c>
      <c r="BT96" s="83" t="s">
        <v>85</v>
      </c>
      <c r="BU96" s="83" t="s">
        <v>78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0" s="3" customFormat="1" ht="16.5" customHeight="1">
      <c r="B97" s="48"/>
      <c r="C97" s="9"/>
      <c r="D97" s="9"/>
      <c r="E97" s="243" t="s">
        <v>91</v>
      </c>
      <c r="F97" s="243"/>
      <c r="G97" s="243"/>
      <c r="H97" s="243"/>
      <c r="I97" s="243"/>
      <c r="J97" s="9"/>
      <c r="K97" s="243" t="s">
        <v>92</v>
      </c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33">
        <f>ROUND(SUM(AG98:AG101),2)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84" t="s">
        <v>93</v>
      </c>
      <c r="AR97" s="48"/>
      <c r="AS97" s="85">
        <f>ROUND(SUM(AS98:AS101),2)</f>
        <v>0</v>
      </c>
      <c r="AT97" s="86">
        <f t="shared" si="1"/>
        <v>0</v>
      </c>
      <c r="AU97" s="87">
        <f>ROUND(SUM(AU98:AU101),5)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ROUND(SUM(AZ98:AZ101),2)</f>
        <v>0</v>
      </c>
      <c r="BA97" s="86">
        <f>ROUND(SUM(BA98:BA101),2)</f>
        <v>0</v>
      </c>
      <c r="BB97" s="86">
        <f>ROUND(SUM(BB98:BB101),2)</f>
        <v>0</v>
      </c>
      <c r="BC97" s="86">
        <f>ROUND(SUM(BC98:BC101),2)</f>
        <v>0</v>
      </c>
      <c r="BD97" s="88">
        <f>ROUND(SUM(BD98:BD101),2)</f>
        <v>0</v>
      </c>
      <c r="BS97" s="25" t="s">
        <v>76</v>
      </c>
      <c r="BT97" s="25" t="s">
        <v>87</v>
      </c>
      <c r="BU97" s="25" t="s">
        <v>78</v>
      </c>
      <c r="BV97" s="25" t="s">
        <v>79</v>
      </c>
      <c r="BW97" s="25" t="s">
        <v>94</v>
      </c>
      <c r="BX97" s="25" t="s">
        <v>90</v>
      </c>
      <c r="CL97" s="25" t="s">
        <v>1</v>
      </c>
    </row>
    <row r="98" spans="1:90" s="3" customFormat="1" ht="16.5" customHeight="1">
      <c r="A98" s="74" t="s">
        <v>81</v>
      </c>
      <c r="B98" s="48"/>
      <c r="C98" s="9"/>
      <c r="D98" s="9"/>
      <c r="E98" s="9"/>
      <c r="F98" s="243" t="s">
        <v>95</v>
      </c>
      <c r="G98" s="243"/>
      <c r="H98" s="243"/>
      <c r="I98" s="243"/>
      <c r="J98" s="243"/>
      <c r="K98" s="9"/>
      <c r="L98" s="243" t="s">
        <v>96</v>
      </c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31">
        <f>'D.1.1.A - Objekt A'!J34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84" t="s">
        <v>93</v>
      </c>
      <c r="AR98" s="48"/>
      <c r="AS98" s="85">
        <v>0</v>
      </c>
      <c r="AT98" s="86">
        <f t="shared" si="1"/>
        <v>0</v>
      </c>
      <c r="AU98" s="87">
        <f>'D.1.1.A - Objekt A'!P150</f>
        <v>0</v>
      </c>
      <c r="AV98" s="86">
        <f>'D.1.1.A - Objekt A'!J37</f>
        <v>0</v>
      </c>
      <c r="AW98" s="86">
        <f>'D.1.1.A - Objekt A'!J38</f>
        <v>0</v>
      </c>
      <c r="AX98" s="86">
        <f>'D.1.1.A - Objekt A'!J39</f>
        <v>0</v>
      </c>
      <c r="AY98" s="86">
        <f>'D.1.1.A - Objekt A'!J40</f>
        <v>0</v>
      </c>
      <c r="AZ98" s="86">
        <f>'D.1.1.A - Objekt A'!F37</f>
        <v>0</v>
      </c>
      <c r="BA98" s="86">
        <f>'D.1.1.A - Objekt A'!F38</f>
        <v>0</v>
      </c>
      <c r="BB98" s="86">
        <f>'D.1.1.A - Objekt A'!F39</f>
        <v>0</v>
      </c>
      <c r="BC98" s="86">
        <f>'D.1.1.A - Objekt A'!F40</f>
        <v>0</v>
      </c>
      <c r="BD98" s="88">
        <f>'D.1.1.A - Objekt A'!F41</f>
        <v>0</v>
      </c>
      <c r="BT98" s="25" t="s">
        <v>97</v>
      </c>
      <c r="BV98" s="25" t="s">
        <v>79</v>
      </c>
      <c r="BW98" s="25" t="s">
        <v>98</v>
      </c>
      <c r="BX98" s="25" t="s">
        <v>94</v>
      </c>
      <c r="CL98" s="25" t="s">
        <v>1</v>
      </c>
    </row>
    <row r="99" spans="1:90" s="3" customFormat="1" ht="16.5" customHeight="1">
      <c r="A99" s="74" t="s">
        <v>81</v>
      </c>
      <c r="B99" s="48"/>
      <c r="C99" s="9"/>
      <c r="D99" s="9"/>
      <c r="E99" s="9"/>
      <c r="F99" s="243" t="s">
        <v>99</v>
      </c>
      <c r="G99" s="243"/>
      <c r="H99" s="243"/>
      <c r="I99" s="243"/>
      <c r="J99" s="243"/>
      <c r="K99" s="9"/>
      <c r="L99" s="243" t="s">
        <v>100</v>
      </c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31">
        <f>'D.1.1.B - Objekt B'!J34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4" t="s">
        <v>93</v>
      </c>
      <c r="AR99" s="48"/>
      <c r="AS99" s="85">
        <v>0</v>
      </c>
      <c r="AT99" s="86">
        <f t="shared" si="1"/>
        <v>0</v>
      </c>
      <c r="AU99" s="87">
        <f>'D.1.1.B - Objekt B'!P150</f>
        <v>0</v>
      </c>
      <c r="AV99" s="86">
        <f>'D.1.1.B - Objekt B'!J37</f>
        <v>0</v>
      </c>
      <c r="AW99" s="86">
        <f>'D.1.1.B - Objekt B'!J38</f>
        <v>0</v>
      </c>
      <c r="AX99" s="86">
        <f>'D.1.1.B - Objekt B'!J39</f>
        <v>0</v>
      </c>
      <c r="AY99" s="86">
        <f>'D.1.1.B - Objekt B'!J40</f>
        <v>0</v>
      </c>
      <c r="AZ99" s="86">
        <f>'D.1.1.B - Objekt B'!F37</f>
        <v>0</v>
      </c>
      <c r="BA99" s="86">
        <f>'D.1.1.B - Objekt B'!F38</f>
        <v>0</v>
      </c>
      <c r="BB99" s="86">
        <f>'D.1.1.B - Objekt B'!F39</f>
        <v>0</v>
      </c>
      <c r="BC99" s="86">
        <f>'D.1.1.B - Objekt B'!F40</f>
        <v>0</v>
      </c>
      <c r="BD99" s="88">
        <f>'D.1.1.B - Objekt B'!F41</f>
        <v>0</v>
      </c>
      <c r="BT99" s="25" t="s">
        <v>97</v>
      </c>
      <c r="BV99" s="25" t="s">
        <v>79</v>
      </c>
      <c r="BW99" s="25" t="s">
        <v>101</v>
      </c>
      <c r="BX99" s="25" t="s">
        <v>94</v>
      </c>
      <c r="CL99" s="25" t="s">
        <v>1</v>
      </c>
    </row>
    <row r="100" spans="1:90" s="3" customFormat="1" ht="16.5" customHeight="1">
      <c r="A100" s="74" t="s">
        <v>81</v>
      </c>
      <c r="B100" s="48"/>
      <c r="C100" s="9"/>
      <c r="D100" s="9"/>
      <c r="E100" s="9"/>
      <c r="F100" s="243" t="s">
        <v>102</v>
      </c>
      <c r="G100" s="243"/>
      <c r="H100" s="243"/>
      <c r="I100" s="243"/>
      <c r="J100" s="243"/>
      <c r="K100" s="9"/>
      <c r="L100" s="243" t="s">
        <v>103</v>
      </c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31">
        <f>'D.1.1.C - Objekt C'!J34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84" t="s">
        <v>93</v>
      </c>
      <c r="AR100" s="48"/>
      <c r="AS100" s="85">
        <v>0</v>
      </c>
      <c r="AT100" s="86">
        <f t="shared" si="1"/>
        <v>0</v>
      </c>
      <c r="AU100" s="87">
        <f>'D.1.1.C - Objekt C'!P150</f>
        <v>0</v>
      </c>
      <c r="AV100" s="86">
        <f>'D.1.1.C - Objekt C'!J37</f>
        <v>0</v>
      </c>
      <c r="AW100" s="86">
        <f>'D.1.1.C - Objekt C'!J38</f>
        <v>0</v>
      </c>
      <c r="AX100" s="86">
        <f>'D.1.1.C - Objekt C'!J39</f>
        <v>0</v>
      </c>
      <c r="AY100" s="86">
        <f>'D.1.1.C - Objekt C'!J40</f>
        <v>0</v>
      </c>
      <c r="AZ100" s="86">
        <f>'D.1.1.C - Objekt C'!F37</f>
        <v>0</v>
      </c>
      <c r="BA100" s="86">
        <f>'D.1.1.C - Objekt C'!F38</f>
        <v>0</v>
      </c>
      <c r="BB100" s="86">
        <f>'D.1.1.C - Objekt C'!F39</f>
        <v>0</v>
      </c>
      <c r="BC100" s="86">
        <f>'D.1.1.C - Objekt C'!F40</f>
        <v>0</v>
      </c>
      <c r="BD100" s="88">
        <f>'D.1.1.C - Objekt C'!F41</f>
        <v>0</v>
      </c>
      <c r="BT100" s="25" t="s">
        <v>97</v>
      </c>
      <c r="BV100" s="25" t="s">
        <v>79</v>
      </c>
      <c r="BW100" s="25" t="s">
        <v>104</v>
      </c>
      <c r="BX100" s="25" t="s">
        <v>94</v>
      </c>
      <c r="CL100" s="25" t="s">
        <v>1</v>
      </c>
    </row>
    <row r="101" spans="1:90" s="3" customFormat="1" ht="16.5" customHeight="1">
      <c r="A101" s="74" t="s">
        <v>81</v>
      </c>
      <c r="B101" s="48"/>
      <c r="C101" s="9"/>
      <c r="D101" s="9"/>
      <c r="E101" s="9"/>
      <c r="F101" s="243" t="s">
        <v>105</v>
      </c>
      <c r="G101" s="243"/>
      <c r="H101" s="243"/>
      <c r="I101" s="243"/>
      <c r="J101" s="243"/>
      <c r="K101" s="9"/>
      <c r="L101" s="243" t="s">
        <v>106</v>
      </c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31">
        <f>'D.1.1.D - Objekt D'!J34</f>
        <v>0</v>
      </c>
      <c r="AH101" s="232"/>
      <c r="AI101" s="232"/>
      <c r="AJ101" s="232"/>
      <c r="AK101" s="232"/>
      <c r="AL101" s="232"/>
      <c r="AM101" s="232"/>
      <c r="AN101" s="231">
        <f t="shared" si="0"/>
        <v>0</v>
      </c>
      <c r="AO101" s="232"/>
      <c r="AP101" s="232"/>
      <c r="AQ101" s="84" t="s">
        <v>93</v>
      </c>
      <c r="AR101" s="48"/>
      <c r="AS101" s="85">
        <v>0</v>
      </c>
      <c r="AT101" s="86">
        <f t="shared" si="1"/>
        <v>0</v>
      </c>
      <c r="AU101" s="87">
        <f>'D.1.1.D - Objekt D'!P150</f>
        <v>0</v>
      </c>
      <c r="AV101" s="86">
        <f>'D.1.1.D - Objekt D'!J37</f>
        <v>0</v>
      </c>
      <c r="AW101" s="86">
        <f>'D.1.1.D - Objekt D'!J38</f>
        <v>0</v>
      </c>
      <c r="AX101" s="86">
        <f>'D.1.1.D - Objekt D'!J39</f>
        <v>0</v>
      </c>
      <c r="AY101" s="86">
        <f>'D.1.1.D - Objekt D'!J40</f>
        <v>0</v>
      </c>
      <c r="AZ101" s="86">
        <f>'D.1.1.D - Objekt D'!F37</f>
        <v>0</v>
      </c>
      <c r="BA101" s="86">
        <f>'D.1.1.D - Objekt D'!F38</f>
        <v>0</v>
      </c>
      <c r="BB101" s="86">
        <f>'D.1.1.D - Objekt D'!F39</f>
        <v>0</v>
      </c>
      <c r="BC101" s="86">
        <f>'D.1.1.D - Objekt D'!F40</f>
        <v>0</v>
      </c>
      <c r="BD101" s="88">
        <f>'D.1.1.D - Objekt D'!F41</f>
        <v>0</v>
      </c>
      <c r="BT101" s="25" t="s">
        <v>97</v>
      </c>
      <c r="BV101" s="25" t="s">
        <v>79</v>
      </c>
      <c r="BW101" s="25" t="s">
        <v>107</v>
      </c>
      <c r="BX101" s="25" t="s">
        <v>94</v>
      </c>
      <c r="CL101" s="25" t="s">
        <v>1</v>
      </c>
    </row>
    <row r="102" spans="1:90" s="3" customFormat="1" ht="16.5" customHeight="1">
      <c r="B102" s="48"/>
      <c r="C102" s="9"/>
      <c r="D102" s="9"/>
      <c r="E102" s="243" t="s">
        <v>108</v>
      </c>
      <c r="F102" s="243"/>
      <c r="G102" s="243"/>
      <c r="H102" s="243"/>
      <c r="I102" s="243"/>
      <c r="J102" s="9"/>
      <c r="K102" s="243" t="s">
        <v>109</v>
      </c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33">
        <f>ROUND(SUM(AG103:AG106),2)</f>
        <v>0</v>
      </c>
      <c r="AH102" s="232"/>
      <c r="AI102" s="232"/>
      <c r="AJ102" s="232"/>
      <c r="AK102" s="232"/>
      <c r="AL102" s="232"/>
      <c r="AM102" s="232"/>
      <c r="AN102" s="231">
        <f t="shared" si="0"/>
        <v>0</v>
      </c>
      <c r="AO102" s="232"/>
      <c r="AP102" s="232"/>
      <c r="AQ102" s="84" t="s">
        <v>93</v>
      </c>
      <c r="AR102" s="48"/>
      <c r="AS102" s="85">
        <f>ROUND(SUM(AS103:AS106),2)</f>
        <v>0</v>
      </c>
      <c r="AT102" s="86">
        <f t="shared" si="1"/>
        <v>0</v>
      </c>
      <c r="AU102" s="87">
        <f>ROUND(SUM(AU103:AU106),5)</f>
        <v>0</v>
      </c>
      <c r="AV102" s="86">
        <f>ROUND(AZ102*L29,2)</f>
        <v>0</v>
      </c>
      <c r="AW102" s="86">
        <f>ROUND(BA102*L30,2)</f>
        <v>0</v>
      </c>
      <c r="AX102" s="86">
        <f>ROUND(BB102*L29,2)</f>
        <v>0</v>
      </c>
      <c r="AY102" s="86">
        <f>ROUND(BC102*L30,2)</f>
        <v>0</v>
      </c>
      <c r="AZ102" s="86">
        <f>ROUND(SUM(AZ103:AZ106),2)</f>
        <v>0</v>
      </c>
      <c r="BA102" s="86">
        <f>ROUND(SUM(BA103:BA106),2)</f>
        <v>0</v>
      </c>
      <c r="BB102" s="86">
        <f>ROUND(SUM(BB103:BB106),2)</f>
        <v>0</v>
      </c>
      <c r="BC102" s="86">
        <f>ROUND(SUM(BC103:BC106),2)</f>
        <v>0</v>
      </c>
      <c r="BD102" s="88">
        <f>ROUND(SUM(BD103:BD106),2)</f>
        <v>0</v>
      </c>
      <c r="BS102" s="25" t="s">
        <v>76</v>
      </c>
      <c r="BT102" s="25" t="s">
        <v>87</v>
      </c>
      <c r="BU102" s="25" t="s">
        <v>78</v>
      </c>
      <c r="BV102" s="25" t="s">
        <v>79</v>
      </c>
      <c r="BW102" s="25" t="s">
        <v>110</v>
      </c>
      <c r="BX102" s="25" t="s">
        <v>90</v>
      </c>
      <c r="CL102" s="25" t="s">
        <v>1</v>
      </c>
    </row>
    <row r="103" spans="1:90" s="3" customFormat="1" ht="16.5" customHeight="1">
      <c r="A103" s="74" t="s">
        <v>81</v>
      </c>
      <c r="B103" s="48"/>
      <c r="C103" s="9"/>
      <c r="D103" s="9"/>
      <c r="E103" s="9"/>
      <c r="F103" s="243" t="s">
        <v>111</v>
      </c>
      <c r="G103" s="243"/>
      <c r="H103" s="243"/>
      <c r="I103" s="243"/>
      <c r="J103" s="243"/>
      <c r="K103" s="9"/>
      <c r="L103" s="243" t="s">
        <v>96</v>
      </c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31">
        <f>'D.1.2.A - Objekt A'!J34</f>
        <v>0</v>
      </c>
      <c r="AH103" s="232"/>
      <c r="AI103" s="232"/>
      <c r="AJ103" s="232"/>
      <c r="AK103" s="232"/>
      <c r="AL103" s="232"/>
      <c r="AM103" s="232"/>
      <c r="AN103" s="231">
        <f t="shared" si="0"/>
        <v>0</v>
      </c>
      <c r="AO103" s="232"/>
      <c r="AP103" s="232"/>
      <c r="AQ103" s="84" t="s">
        <v>93</v>
      </c>
      <c r="AR103" s="48"/>
      <c r="AS103" s="85">
        <v>0</v>
      </c>
      <c r="AT103" s="86">
        <f t="shared" si="1"/>
        <v>0</v>
      </c>
      <c r="AU103" s="87">
        <f>'D.1.2.A - Objekt A'!P129</f>
        <v>0</v>
      </c>
      <c r="AV103" s="86">
        <f>'D.1.2.A - Objekt A'!J37</f>
        <v>0</v>
      </c>
      <c r="AW103" s="86">
        <f>'D.1.2.A - Objekt A'!J38</f>
        <v>0</v>
      </c>
      <c r="AX103" s="86">
        <f>'D.1.2.A - Objekt A'!J39</f>
        <v>0</v>
      </c>
      <c r="AY103" s="86">
        <f>'D.1.2.A - Objekt A'!J40</f>
        <v>0</v>
      </c>
      <c r="AZ103" s="86">
        <f>'D.1.2.A - Objekt A'!F37</f>
        <v>0</v>
      </c>
      <c r="BA103" s="86">
        <f>'D.1.2.A - Objekt A'!F38</f>
        <v>0</v>
      </c>
      <c r="BB103" s="86">
        <f>'D.1.2.A - Objekt A'!F39</f>
        <v>0</v>
      </c>
      <c r="BC103" s="86">
        <f>'D.1.2.A - Objekt A'!F40</f>
        <v>0</v>
      </c>
      <c r="BD103" s="88">
        <f>'D.1.2.A - Objekt A'!F41</f>
        <v>0</v>
      </c>
      <c r="BT103" s="25" t="s">
        <v>97</v>
      </c>
      <c r="BV103" s="25" t="s">
        <v>79</v>
      </c>
      <c r="BW103" s="25" t="s">
        <v>112</v>
      </c>
      <c r="BX103" s="25" t="s">
        <v>110</v>
      </c>
      <c r="CL103" s="25" t="s">
        <v>1</v>
      </c>
    </row>
    <row r="104" spans="1:90" s="3" customFormat="1" ht="16.5" customHeight="1">
      <c r="A104" s="74" t="s">
        <v>81</v>
      </c>
      <c r="B104" s="48"/>
      <c r="C104" s="9"/>
      <c r="D104" s="9"/>
      <c r="E104" s="9"/>
      <c r="F104" s="243" t="s">
        <v>113</v>
      </c>
      <c r="G104" s="243"/>
      <c r="H104" s="243"/>
      <c r="I104" s="243"/>
      <c r="J104" s="243"/>
      <c r="K104" s="9"/>
      <c r="L104" s="243" t="s">
        <v>100</v>
      </c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31">
        <f>'D.1.2.B - Objekt B'!J34</f>
        <v>0</v>
      </c>
      <c r="AH104" s="232"/>
      <c r="AI104" s="232"/>
      <c r="AJ104" s="232"/>
      <c r="AK104" s="232"/>
      <c r="AL104" s="232"/>
      <c r="AM104" s="232"/>
      <c r="AN104" s="231">
        <f t="shared" si="0"/>
        <v>0</v>
      </c>
      <c r="AO104" s="232"/>
      <c r="AP104" s="232"/>
      <c r="AQ104" s="84" t="s">
        <v>93</v>
      </c>
      <c r="AR104" s="48"/>
      <c r="AS104" s="85">
        <v>0</v>
      </c>
      <c r="AT104" s="86">
        <f t="shared" si="1"/>
        <v>0</v>
      </c>
      <c r="AU104" s="87">
        <f>'D.1.2.B - Objekt B'!P129</f>
        <v>0</v>
      </c>
      <c r="AV104" s="86">
        <f>'D.1.2.B - Objekt B'!J37</f>
        <v>0</v>
      </c>
      <c r="AW104" s="86">
        <f>'D.1.2.B - Objekt B'!J38</f>
        <v>0</v>
      </c>
      <c r="AX104" s="86">
        <f>'D.1.2.B - Objekt B'!J39</f>
        <v>0</v>
      </c>
      <c r="AY104" s="86">
        <f>'D.1.2.B - Objekt B'!J40</f>
        <v>0</v>
      </c>
      <c r="AZ104" s="86">
        <f>'D.1.2.B - Objekt B'!F37</f>
        <v>0</v>
      </c>
      <c r="BA104" s="86">
        <f>'D.1.2.B - Objekt B'!F38</f>
        <v>0</v>
      </c>
      <c r="BB104" s="86">
        <f>'D.1.2.B - Objekt B'!F39</f>
        <v>0</v>
      </c>
      <c r="BC104" s="86">
        <f>'D.1.2.B - Objekt B'!F40</f>
        <v>0</v>
      </c>
      <c r="BD104" s="88">
        <f>'D.1.2.B - Objekt B'!F41</f>
        <v>0</v>
      </c>
      <c r="BT104" s="25" t="s">
        <v>97</v>
      </c>
      <c r="BV104" s="25" t="s">
        <v>79</v>
      </c>
      <c r="BW104" s="25" t="s">
        <v>114</v>
      </c>
      <c r="BX104" s="25" t="s">
        <v>110</v>
      </c>
      <c r="CL104" s="25" t="s">
        <v>1</v>
      </c>
    </row>
    <row r="105" spans="1:90" s="3" customFormat="1" ht="16.5" customHeight="1">
      <c r="A105" s="74" t="s">
        <v>81</v>
      </c>
      <c r="B105" s="48"/>
      <c r="C105" s="9"/>
      <c r="D105" s="9"/>
      <c r="E105" s="9"/>
      <c r="F105" s="243" t="s">
        <v>115</v>
      </c>
      <c r="G105" s="243"/>
      <c r="H105" s="243"/>
      <c r="I105" s="243"/>
      <c r="J105" s="243"/>
      <c r="K105" s="9"/>
      <c r="L105" s="243" t="s">
        <v>103</v>
      </c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31">
        <f>'D.1.2.C - Objekt C'!J34</f>
        <v>0</v>
      </c>
      <c r="AH105" s="232"/>
      <c r="AI105" s="232"/>
      <c r="AJ105" s="232"/>
      <c r="AK105" s="232"/>
      <c r="AL105" s="232"/>
      <c r="AM105" s="232"/>
      <c r="AN105" s="231">
        <f t="shared" si="0"/>
        <v>0</v>
      </c>
      <c r="AO105" s="232"/>
      <c r="AP105" s="232"/>
      <c r="AQ105" s="84" t="s">
        <v>93</v>
      </c>
      <c r="AR105" s="48"/>
      <c r="AS105" s="85">
        <v>0</v>
      </c>
      <c r="AT105" s="86">
        <f t="shared" si="1"/>
        <v>0</v>
      </c>
      <c r="AU105" s="87">
        <f>'D.1.2.C - Objekt C'!P129</f>
        <v>0</v>
      </c>
      <c r="AV105" s="86">
        <f>'D.1.2.C - Objekt C'!J37</f>
        <v>0</v>
      </c>
      <c r="AW105" s="86">
        <f>'D.1.2.C - Objekt C'!J38</f>
        <v>0</v>
      </c>
      <c r="AX105" s="86">
        <f>'D.1.2.C - Objekt C'!J39</f>
        <v>0</v>
      </c>
      <c r="AY105" s="86">
        <f>'D.1.2.C - Objekt C'!J40</f>
        <v>0</v>
      </c>
      <c r="AZ105" s="86">
        <f>'D.1.2.C - Objekt C'!F37</f>
        <v>0</v>
      </c>
      <c r="BA105" s="86">
        <f>'D.1.2.C - Objekt C'!F38</f>
        <v>0</v>
      </c>
      <c r="BB105" s="86">
        <f>'D.1.2.C - Objekt C'!F39</f>
        <v>0</v>
      </c>
      <c r="BC105" s="86">
        <f>'D.1.2.C - Objekt C'!F40</f>
        <v>0</v>
      </c>
      <c r="BD105" s="88">
        <f>'D.1.2.C - Objekt C'!F41</f>
        <v>0</v>
      </c>
      <c r="BT105" s="25" t="s">
        <v>97</v>
      </c>
      <c r="BV105" s="25" t="s">
        <v>79</v>
      </c>
      <c r="BW105" s="25" t="s">
        <v>116</v>
      </c>
      <c r="BX105" s="25" t="s">
        <v>110</v>
      </c>
      <c r="CL105" s="25" t="s">
        <v>1</v>
      </c>
    </row>
    <row r="106" spans="1:90" s="3" customFormat="1" ht="16.5" customHeight="1">
      <c r="A106" s="74" t="s">
        <v>81</v>
      </c>
      <c r="B106" s="48"/>
      <c r="C106" s="9"/>
      <c r="D106" s="9"/>
      <c r="E106" s="9"/>
      <c r="F106" s="243" t="s">
        <v>117</v>
      </c>
      <c r="G106" s="243"/>
      <c r="H106" s="243"/>
      <c r="I106" s="243"/>
      <c r="J106" s="243"/>
      <c r="K106" s="9"/>
      <c r="L106" s="243" t="s">
        <v>106</v>
      </c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31">
        <f>'D.1.2.D - Objekt D'!J34</f>
        <v>0</v>
      </c>
      <c r="AH106" s="232"/>
      <c r="AI106" s="232"/>
      <c r="AJ106" s="232"/>
      <c r="AK106" s="232"/>
      <c r="AL106" s="232"/>
      <c r="AM106" s="232"/>
      <c r="AN106" s="231">
        <f t="shared" si="0"/>
        <v>0</v>
      </c>
      <c r="AO106" s="232"/>
      <c r="AP106" s="232"/>
      <c r="AQ106" s="84" t="s">
        <v>93</v>
      </c>
      <c r="AR106" s="48"/>
      <c r="AS106" s="85">
        <v>0</v>
      </c>
      <c r="AT106" s="86">
        <f t="shared" si="1"/>
        <v>0</v>
      </c>
      <c r="AU106" s="87">
        <f>'D.1.2.D - Objekt D'!P129</f>
        <v>0</v>
      </c>
      <c r="AV106" s="86">
        <f>'D.1.2.D - Objekt D'!J37</f>
        <v>0</v>
      </c>
      <c r="AW106" s="86">
        <f>'D.1.2.D - Objekt D'!J38</f>
        <v>0</v>
      </c>
      <c r="AX106" s="86">
        <f>'D.1.2.D - Objekt D'!J39</f>
        <v>0</v>
      </c>
      <c r="AY106" s="86">
        <f>'D.1.2.D - Objekt D'!J40</f>
        <v>0</v>
      </c>
      <c r="AZ106" s="86">
        <f>'D.1.2.D - Objekt D'!F37</f>
        <v>0</v>
      </c>
      <c r="BA106" s="86">
        <f>'D.1.2.D - Objekt D'!F38</f>
        <v>0</v>
      </c>
      <c r="BB106" s="86">
        <f>'D.1.2.D - Objekt D'!F39</f>
        <v>0</v>
      </c>
      <c r="BC106" s="86">
        <f>'D.1.2.D - Objekt D'!F40</f>
        <v>0</v>
      </c>
      <c r="BD106" s="88">
        <f>'D.1.2.D - Objekt D'!F41</f>
        <v>0</v>
      </c>
      <c r="BT106" s="25" t="s">
        <v>97</v>
      </c>
      <c r="BV106" s="25" t="s">
        <v>79</v>
      </c>
      <c r="BW106" s="25" t="s">
        <v>118</v>
      </c>
      <c r="BX106" s="25" t="s">
        <v>110</v>
      </c>
      <c r="CL106" s="25" t="s">
        <v>1</v>
      </c>
    </row>
    <row r="107" spans="1:90" s="3" customFormat="1" ht="16.5" customHeight="1">
      <c r="A107" s="74" t="s">
        <v>81</v>
      </c>
      <c r="B107" s="48"/>
      <c r="C107" s="9"/>
      <c r="D107" s="9"/>
      <c r="E107" s="243" t="s">
        <v>119</v>
      </c>
      <c r="F107" s="243"/>
      <c r="G107" s="243"/>
      <c r="H107" s="243"/>
      <c r="I107" s="243"/>
      <c r="J107" s="9"/>
      <c r="K107" s="243" t="s">
        <v>120</v>
      </c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31">
        <f>'D.1.4.1 - Zdravotně techn...'!J32</f>
        <v>0</v>
      </c>
      <c r="AH107" s="232"/>
      <c r="AI107" s="232"/>
      <c r="AJ107" s="232"/>
      <c r="AK107" s="232"/>
      <c r="AL107" s="232"/>
      <c r="AM107" s="232"/>
      <c r="AN107" s="231">
        <f t="shared" si="0"/>
        <v>0</v>
      </c>
      <c r="AO107" s="232"/>
      <c r="AP107" s="232"/>
      <c r="AQ107" s="84" t="s">
        <v>93</v>
      </c>
      <c r="AR107" s="48"/>
      <c r="AS107" s="85">
        <v>0</v>
      </c>
      <c r="AT107" s="86">
        <f t="shared" si="1"/>
        <v>0</v>
      </c>
      <c r="AU107" s="87">
        <f>'D.1.4.1 - Zdravotně techn...'!P129</f>
        <v>0</v>
      </c>
      <c r="AV107" s="86">
        <f>'D.1.4.1 - Zdravotně techn...'!J35</f>
        <v>0</v>
      </c>
      <c r="AW107" s="86">
        <f>'D.1.4.1 - Zdravotně techn...'!J36</f>
        <v>0</v>
      </c>
      <c r="AX107" s="86">
        <f>'D.1.4.1 - Zdravotně techn...'!J37</f>
        <v>0</v>
      </c>
      <c r="AY107" s="86">
        <f>'D.1.4.1 - Zdravotně techn...'!J38</f>
        <v>0</v>
      </c>
      <c r="AZ107" s="86">
        <f>'D.1.4.1 - Zdravotně techn...'!F35</f>
        <v>0</v>
      </c>
      <c r="BA107" s="86">
        <f>'D.1.4.1 - Zdravotně techn...'!F36</f>
        <v>0</v>
      </c>
      <c r="BB107" s="86">
        <f>'D.1.4.1 - Zdravotně techn...'!F37</f>
        <v>0</v>
      </c>
      <c r="BC107" s="86">
        <f>'D.1.4.1 - Zdravotně techn...'!F38</f>
        <v>0</v>
      </c>
      <c r="BD107" s="88">
        <f>'D.1.4.1 - Zdravotně techn...'!F39</f>
        <v>0</v>
      </c>
      <c r="BT107" s="25" t="s">
        <v>87</v>
      </c>
      <c r="BV107" s="25" t="s">
        <v>79</v>
      </c>
      <c r="BW107" s="25" t="s">
        <v>121</v>
      </c>
      <c r="BX107" s="25" t="s">
        <v>90</v>
      </c>
      <c r="CL107" s="25" t="s">
        <v>1</v>
      </c>
    </row>
    <row r="108" spans="1:90" s="3" customFormat="1" ht="16.5" customHeight="1">
      <c r="A108" s="74" t="s">
        <v>81</v>
      </c>
      <c r="B108" s="48"/>
      <c r="C108" s="9"/>
      <c r="D108" s="9"/>
      <c r="E108" s="243" t="s">
        <v>122</v>
      </c>
      <c r="F108" s="243"/>
      <c r="G108" s="243"/>
      <c r="H108" s="243"/>
      <c r="I108" s="243"/>
      <c r="J108" s="9"/>
      <c r="K108" s="243" t="s">
        <v>123</v>
      </c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31">
        <f>'D.1.4.2. - Zdravotně tech...'!J32</f>
        <v>0</v>
      </c>
      <c r="AH108" s="232"/>
      <c r="AI108" s="232"/>
      <c r="AJ108" s="232"/>
      <c r="AK108" s="232"/>
      <c r="AL108" s="232"/>
      <c r="AM108" s="232"/>
      <c r="AN108" s="231">
        <f t="shared" si="0"/>
        <v>0</v>
      </c>
      <c r="AO108" s="232"/>
      <c r="AP108" s="232"/>
      <c r="AQ108" s="84" t="s">
        <v>93</v>
      </c>
      <c r="AR108" s="48"/>
      <c r="AS108" s="85">
        <v>0</v>
      </c>
      <c r="AT108" s="86">
        <f t="shared" si="1"/>
        <v>0</v>
      </c>
      <c r="AU108" s="87">
        <f>'D.1.4.2. - Zdravotně tech...'!P132</f>
        <v>0</v>
      </c>
      <c r="AV108" s="86">
        <f>'D.1.4.2. - Zdravotně tech...'!J35</f>
        <v>0</v>
      </c>
      <c r="AW108" s="86">
        <f>'D.1.4.2. - Zdravotně tech...'!J36</f>
        <v>0</v>
      </c>
      <c r="AX108" s="86">
        <f>'D.1.4.2. - Zdravotně tech...'!J37</f>
        <v>0</v>
      </c>
      <c r="AY108" s="86">
        <f>'D.1.4.2. - Zdravotně tech...'!J38</f>
        <v>0</v>
      </c>
      <c r="AZ108" s="86">
        <f>'D.1.4.2. - Zdravotně tech...'!F35</f>
        <v>0</v>
      </c>
      <c r="BA108" s="86">
        <f>'D.1.4.2. - Zdravotně tech...'!F36</f>
        <v>0</v>
      </c>
      <c r="BB108" s="86">
        <f>'D.1.4.2. - Zdravotně tech...'!F37</f>
        <v>0</v>
      </c>
      <c r="BC108" s="86">
        <f>'D.1.4.2. - Zdravotně tech...'!F38</f>
        <v>0</v>
      </c>
      <c r="BD108" s="88">
        <f>'D.1.4.2. - Zdravotně tech...'!F39</f>
        <v>0</v>
      </c>
      <c r="BT108" s="25" t="s">
        <v>87</v>
      </c>
      <c r="BV108" s="25" t="s">
        <v>79</v>
      </c>
      <c r="BW108" s="25" t="s">
        <v>124</v>
      </c>
      <c r="BX108" s="25" t="s">
        <v>90</v>
      </c>
      <c r="CL108" s="25" t="s">
        <v>1</v>
      </c>
    </row>
    <row r="109" spans="1:90" s="3" customFormat="1" ht="16.5" customHeight="1">
      <c r="A109" s="74" t="s">
        <v>81</v>
      </c>
      <c r="B109" s="48"/>
      <c r="C109" s="9"/>
      <c r="D109" s="9"/>
      <c r="E109" s="243" t="s">
        <v>125</v>
      </c>
      <c r="F109" s="243"/>
      <c r="G109" s="243"/>
      <c r="H109" s="243"/>
      <c r="I109" s="243"/>
      <c r="J109" s="9"/>
      <c r="K109" s="243" t="s">
        <v>126</v>
      </c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31">
        <f>'D.1.4.3. - Vzduchotechnika'!J32</f>
        <v>0</v>
      </c>
      <c r="AH109" s="232"/>
      <c r="AI109" s="232"/>
      <c r="AJ109" s="232"/>
      <c r="AK109" s="232"/>
      <c r="AL109" s="232"/>
      <c r="AM109" s="232"/>
      <c r="AN109" s="231">
        <f t="shared" si="0"/>
        <v>0</v>
      </c>
      <c r="AO109" s="232"/>
      <c r="AP109" s="232"/>
      <c r="AQ109" s="84" t="s">
        <v>93</v>
      </c>
      <c r="AR109" s="48"/>
      <c r="AS109" s="85">
        <v>0</v>
      </c>
      <c r="AT109" s="86">
        <f t="shared" si="1"/>
        <v>0</v>
      </c>
      <c r="AU109" s="87">
        <f>'D.1.4.3. - Vzduchotechnika'!P128</f>
        <v>0</v>
      </c>
      <c r="AV109" s="86">
        <f>'D.1.4.3. - Vzduchotechnika'!J35</f>
        <v>0</v>
      </c>
      <c r="AW109" s="86">
        <f>'D.1.4.3. - Vzduchotechnika'!J36</f>
        <v>0</v>
      </c>
      <c r="AX109" s="86">
        <f>'D.1.4.3. - Vzduchotechnika'!J37</f>
        <v>0</v>
      </c>
      <c r="AY109" s="86">
        <f>'D.1.4.3. - Vzduchotechnika'!J38</f>
        <v>0</v>
      </c>
      <c r="AZ109" s="86">
        <f>'D.1.4.3. - Vzduchotechnika'!F35</f>
        <v>0</v>
      </c>
      <c r="BA109" s="86">
        <f>'D.1.4.3. - Vzduchotechnika'!F36</f>
        <v>0</v>
      </c>
      <c r="BB109" s="86">
        <f>'D.1.4.3. - Vzduchotechnika'!F37</f>
        <v>0</v>
      </c>
      <c r="BC109" s="86">
        <f>'D.1.4.3. - Vzduchotechnika'!F38</f>
        <v>0</v>
      </c>
      <c r="BD109" s="88">
        <f>'D.1.4.3. - Vzduchotechnika'!F39</f>
        <v>0</v>
      </c>
      <c r="BT109" s="25" t="s">
        <v>87</v>
      </c>
      <c r="BV109" s="25" t="s">
        <v>79</v>
      </c>
      <c r="BW109" s="25" t="s">
        <v>127</v>
      </c>
      <c r="BX109" s="25" t="s">
        <v>90</v>
      </c>
      <c r="CL109" s="25" t="s">
        <v>1</v>
      </c>
    </row>
    <row r="110" spans="1:90" s="3" customFormat="1" ht="16.5" customHeight="1">
      <c r="A110" s="74" t="s">
        <v>81</v>
      </c>
      <c r="B110" s="48"/>
      <c r="C110" s="9"/>
      <c r="D110" s="9"/>
      <c r="E110" s="243" t="s">
        <v>128</v>
      </c>
      <c r="F110" s="243"/>
      <c r="G110" s="243"/>
      <c r="H110" s="243"/>
      <c r="I110" s="243"/>
      <c r="J110" s="9"/>
      <c r="K110" s="243" t="s">
        <v>129</v>
      </c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31">
        <f>'D.1.4.4. - Vytápění a chl...'!J32</f>
        <v>0</v>
      </c>
      <c r="AH110" s="232"/>
      <c r="AI110" s="232"/>
      <c r="AJ110" s="232"/>
      <c r="AK110" s="232"/>
      <c r="AL110" s="232"/>
      <c r="AM110" s="232"/>
      <c r="AN110" s="231">
        <f t="shared" si="0"/>
        <v>0</v>
      </c>
      <c r="AO110" s="232"/>
      <c r="AP110" s="232"/>
      <c r="AQ110" s="84" t="s">
        <v>93</v>
      </c>
      <c r="AR110" s="48"/>
      <c r="AS110" s="85">
        <v>0</v>
      </c>
      <c r="AT110" s="86">
        <f t="shared" si="1"/>
        <v>0</v>
      </c>
      <c r="AU110" s="87">
        <f>'D.1.4.4. - Vytápění a chl...'!P128</f>
        <v>0</v>
      </c>
      <c r="AV110" s="86">
        <f>'D.1.4.4. - Vytápění a chl...'!J35</f>
        <v>0</v>
      </c>
      <c r="AW110" s="86">
        <f>'D.1.4.4. - Vytápění a chl...'!J36</f>
        <v>0</v>
      </c>
      <c r="AX110" s="86">
        <f>'D.1.4.4. - Vytápění a chl...'!J37</f>
        <v>0</v>
      </c>
      <c r="AY110" s="86">
        <f>'D.1.4.4. - Vytápění a chl...'!J38</f>
        <v>0</v>
      </c>
      <c r="AZ110" s="86">
        <f>'D.1.4.4. - Vytápění a chl...'!F35</f>
        <v>0</v>
      </c>
      <c r="BA110" s="86">
        <f>'D.1.4.4. - Vytápění a chl...'!F36</f>
        <v>0</v>
      </c>
      <c r="BB110" s="86">
        <f>'D.1.4.4. - Vytápění a chl...'!F37</f>
        <v>0</v>
      </c>
      <c r="BC110" s="86">
        <f>'D.1.4.4. - Vytápění a chl...'!F38</f>
        <v>0</v>
      </c>
      <c r="BD110" s="88">
        <f>'D.1.4.4. - Vytápění a chl...'!F39</f>
        <v>0</v>
      </c>
      <c r="BT110" s="25" t="s">
        <v>87</v>
      </c>
      <c r="BV110" s="25" t="s">
        <v>79</v>
      </c>
      <c r="BW110" s="25" t="s">
        <v>130</v>
      </c>
      <c r="BX110" s="25" t="s">
        <v>90</v>
      </c>
      <c r="CL110" s="25" t="s">
        <v>1</v>
      </c>
    </row>
    <row r="111" spans="1:90" s="3" customFormat="1" ht="23.25" customHeight="1">
      <c r="B111" s="48"/>
      <c r="C111" s="9"/>
      <c r="D111" s="9"/>
      <c r="E111" s="243" t="s">
        <v>131</v>
      </c>
      <c r="F111" s="243"/>
      <c r="G111" s="243"/>
      <c r="H111" s="243"/>
      <c r="I111" s="243"/>
      <c r="J111" s="9"/>
      <c r="K111" s="243" t="s">
        <v>132</v>
      </c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33">
        <f>ROUND(SUM(AG112:AG115),2)</f>
        <v>0</v>
      </c>
      <c r="AH111" s="232"/>
      <c r="AI111" s="232"/>
      <c r="AJ111" s="232"/>
      <c r="AK111" s="232"/>
      <c r="AL111" s="232"/>
      <c r="AM111" s="232"/>
      <c r="AN111" s="231">
        <f t="shared" si="0"/>
        <v>0</v>
      </c>
      <c r="AO111" s="232"/>
      <c r="AP111" s="232"/>
      <c r="AQ111" s="84" t="s">
        <v>93</v>
      </c>
      <c r="AR111" s="48"/>
      <c r="AS111" s="85">
        <f>ROUND(SUM(AS112:AS115),2)</f>
        <v>0</v>
      </c>
      <c r="AT111" s="86">
        <f t="shared" si="1"/>
        <v>0</v>
      </c>
      <c r="AU111" s="87">
        <f>ROUND(SUM(AU112:AU115),5)</f>
        <v>0</v>
      </c>
      <c r="AV111" s="86">
        <f>ROUND(AZ111*L29,2)</f>
        <v>0</v>
      </c>
      <c r="AW111" s="86">
        <f>ROUND(BA111*L30,2)</f>
        <v>0</v>
      </c>
      <c r="AX111" s="86">
        <f>ROUND(BB111*L29,2)</f>
        <v>0</v>
      </c>
      <c r="AY111" s="86">
        <f>ROUND(BC111*L30,2)</f>
        <v>0</v>
      </c>
      <c r="AZ111" s="86">
        <f>ROUND(SUM(AZ112:AZ115),2)</f>
        <v>0</v>
      </c>
      <c r="BA111" s="86">
        <f>ROUND(SUM(BA112:BA115),2)</f>
        <v>0</v>
      </c>
      <c r="BB111" s="86">
        <f>ROUND(SUM(BB112:BB115),2)</f>
        <v>0</v>
      </c>
      <c r="BC111" s="86">
        <f>ROUND(SUM(BC112:BC115),2)</f>
        <v>0</v>
      </c>
      <c r="BD111" s="88">
        <f>ROUND(SUM(BD112:BD115),2)</f>
        <v>0</v>
      </c>
      <c r="BS111" s="25" t="s">
        <v>76</v>
      </c>
      <c r="BT111" s="25" t="s">
        <v>87</v>
      </c>
      <c r="BU111" s="25" t="s">
        <v>78</v>
      </c>
      <c r="BV111" s="25" t="s">
        <v>79</v>
      </c>
      <c r="BW111" s="25" t="s">
        <v>133</v>
      </c>
      <c r="BX111" s="25" t="s">
        <v>90</v>
      </c>
      <c r="CL111" s="25" t="s">
        <v>1</v>
      </c>
    </row>
    <row r="112" spans="1:90" s="3" customFormat="1" ht="23.25" customHeight="1">
      <c r="A112" s="74" t="s">
        <v>81</v>
      </c>
      <c r="B112" s="48"/>
      <c r="C112" s="9"/>
      <c r="D112" s="9"/>
      <c r="E112" s="9"/>
      <c r="F112" s="243" t="s">
        <v>134</v>
      </c>
      <c r="G112" s="243"/>
      <c r="H112" s="243"/>
      <c r="I112" s="243"/>
      <c r="J112" s="243"/>
      <c r="K112" s="9"/>
      <c r="L112" s="243" t="s">
        <v>135</v>
      </c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31">
        <f>'D.1.4.5.1 - Silnoproud (p...'!J34</f>
        <v>0</v>
      </c>
      <c r="AH112" s="232"/>
      <c r="AI112" s="232"/>
      <c r="AJ112" s="232"/>
      <c r="AK112" s="232"/>
      <c r="AL112" s="232"/>
      <c r="AM112" s="232"/>
      <c r="AN112" s="231">
        <f t="shared" si="0"/>
        <v>0</v>
      </c>
      <c r="AO112" s="232"/>
      <c r="AP112" s="232"/>
      <c r="AQ112" s="84" t="s">
        <v>93</v>
      </c>
      <c r="AR112" s="48"/>
      <c r="AS112" s="85">
        <v>0</v>
      </c>
      <c r="AT112" s="86">
        <f t="shared" si="1"/>
        <v>0</v>
      </c>
      <c r="AU112" s="87">
        <f>'D.1.4.5.1 - Silnoproud (p...'!P134</f>
        <v>0</v>
      </c>
      <c r="AV112" s="86">
        <f>'D.1.4.5.1 - Silnoproud (p...'!J37</f>
        <v>0</v>
      </c>
      <c r="AW112" s="86">
        <f>'D.1.4.5.1 - Silnoproud (p...'!J38</f>
        <v>0</v>
      </c>
      <c r="AX112" s="86">
        <f>'D.1.4.5.1 - Silnoproud (p...'!J39</f>
        <v>0</v>
      </c>
      <c r="AY112" s="86">
        <f>'D.1.4.5.1 - Silnoproud (p...'!J40</f>
        <v>0</v>
      </c>
      <c r="AZ112" s="86">
        <f>'D.1.4.5.1 - Silnoproud (p...'!F37</f>
        <v>0</v>
      </c>
      <c r="BA112" s="86">
        <f>'D.1.4.5.1 - Silnoproud (p...'!F38</f>
        <v>0</v>
      </c>
      <c r="BB112" s="86">
        <f>'D.1.4.5.1 - Silnoproud (p...'!F39</f>
        <v>0</v>
      </c>
      <c r="BC112" s="86">
        <f>'D.1.4.5.1 - Silnoproud (p...'!F40</f>
        <v>0</v>
      </c>
      <c r="BD112" s="88">
        <f>'D.1.4.5.1 - Silnoproud (p...'!F41</f>
        <v>0</v>
      </c>
      <c r="BT112" s="25" t="s">
        <v>97</v>
      </c>
      <c r="BV112" s="25" t="s">
        <v>79</v>
      </c>
      <c r="BW112" s="25" t="s">
        <v>136</v>
      </c>
      <c r="BX112" s="25" t="s">
        <v>133</v>
      </c>
      <c r="CL112" s="25" t="s">
        <v>1</v>
      </c>
    </row>
    <row r="113" spans="1:91" s="3" customFormat="1" ht="23.25" customHeight="1">
      <c r="A113" s="74" t="s">
        <v>81</v>
      </c>
      <c r="B113" s="48"/>
      <c r="C113" s="9"/>
      <c r="D113" s="9"/>
      <c r="E113" s="9"/>
      <c r="F113" s="243" t="s">
        <v>137</v>
      </c>
      <c r="G113" s="243"/>
      <c r="H113" s="243"/>
      <c r="I113" s="243"/>
      <c r="J113" s="243"/>
      <c r="K113" s="9"/>
      <c r="L113" s="243" t="s">
        <v>138</v>
      </c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31">
        <f>'D.1.4.5.2 - Slaboproud (s...'!J34</f>
        <v>0</v>
      </c>
      <c r="AH113" s="232"/>
      <c r="AI113" s="232"/>
      <c r="AJ113" s="232"/>
      <c r="AK113" s="232"/>
      <c r="AL113" s="232"/>
      <c r="AM113" s="232"/>
      <c r="AN113" s="231">
        <f t="shared" si="0"/>
        <v>0</v>
      </c>
      <c r="AO113" s="232"/>
      <c r="AP113" s="232"/>
      <c r="AQ113" s="84" t="s">
        <v>93</v>
      </c>
      <c r="AR113" s="48"/>
      <c r="AS113" s="85">
        <v>0</v>
      </c>
      <c r="AT113" s="86">
        <f t="shared" si="1"/>
        <v>0</v>
      </c>
      <c r="AU113" s="87">
        <f>'D.1.4.5.2 - Slaboproud (s...'!P129</f>
        <v>0</v>
      </c>
      <c r="AV113" s="86">
        <f>'D.1.4.5.2 - Slaboproud (s...'!J37</f>
        <v>0</v>
      </c>
      <c r="AW113" s="86">
        <f>'D.1.4.5.2 - Slaboproud (s...'!J38</f>
        <v>0</v>
      </c>
      <c r="AX113" s="86">
        <f>'D.1.4.5.2 - Slaboproud (s...'!J39</f>
        <v>0</v>
      </c>
      <c r="AY113" s="86">
        <f>'D.1.4.5.2 - Slaboproud (s...'!J40</f>
        <v>0</v>
      </c>
      <c r="AZ113" s="86">
        <f>'D.1.4.5.2 - Slaboproud (s...'!F37</f>
        <v>0</v>
      </c>
      <c r="BA113" s="86">
        <f>'D.1.4.5.2 - Slaboproud (s...'!F38</f>
        <v>0</v>
      </c>
      <c r="BB113" s="86">
        <f>'D.1.4.5.2 - Slaboproud (s...'!F39</f>
        <v>0</v>
      </c>
      <c r="BC113" s="86">
        <f>'D.1.4.5.2 - Slaboproud (s...'!F40</f>
        <v>0</v>
      </c>
      <c r="BD113" s="88">
        <f>'D.1.4.5.2 - Slaboproud (s...'!F41</f>
        <v>0</v>
      </c>
      <c r="BT113" s="25" t="s">
        <v>97</v>
      </c>
      <c r="BV113" s="25" t="s">
        <v>79</v>
      </c>
      <c r="BW113" s="25" t="s">
        <v>139</v>
      </c>
      <c r="BX113" s="25" t="s">
        <v>133</v>
      </c>
      <c r="CL113" s="25" t="s">
        <v>1</v>
      </c>
    </row>
    <row r="114" spans="1:91" s="3" customFormat="1" ht="16.5" customHeight="1">
      <c r="A114" s="74" t="s">
        <v>81</v>
      </c>
      <c r="B114" s="48"/>
      <c r="C114" s="9"/>
      <c r="D114" s="9"/>
      <c r="E114" s="9"/>
      <c r="F114" s="243" t="s">
        <v>140</v>
      </c>
      <c r="G114" s="243"/>
      <c r="H114" s="243"/>
      <c r="I114" s="243"/>
      <c r="J114" s="243"/>
      <c r="K114" s="9"/>
      <c r="L114" s="243" t="s">
        <v>141</v>
      </c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31">
        <f>'D.1.4.5.3 - Slaboproud (s...'!J34</f>
        <v>0</v>
      </c>
      <c r="AH114" s="232"/>
      <c r="AI114" s="232"/>
      <c r="AJ114" s="232"/>
      <c r="AK114" s="232"/>
      <c r="AL114" s="232"/>
      <c r="AM114" s="232"/>
      <c r="AN114" s="231">
        <f t="shared" si="0"/>
        <v>0</v>
      </c>
      <c r="AO114" s="232"/>
      <c r="AP114" s="232"/>
      <c r="AQ114" s="84" t="s">
        <v>93</v>
      </c>
      <c r="AR114" s="48"/>
      <c r="AS114" s="85">
        <v>0</v>
      </c>
      <c r="AT114" s="86">
        <f t="shared" si="1"/>
        <v>0</v>
      </c>
      <c r="AU114" s="87">
        <f>'D.1.4.5.3 - Slaboproud (s...'!P129</f>
        <v>0</v>
      </c>
      <c r="AV114" s="86">
        <f>'D.1.4.5.3 - Slaboproud (s...'!J37</f>
        <v>0</v>
      </c>
      <c r="AW114" s="86">
        <f>'D.1.4.5.3 - Slaboproud (s...'!J38</f>
        <v>0</v>
      </c>
      <c r="AX114" s="86">
        <f>'D.1.4.5.3 - Slaboproud (s...'!J39</f>
        <v>0</v>
      </c>
      <c r="AY114" s="86">
        <f>'D.1.4.5.3 - Slaboproud (s...'!J40</f>
        <v>0</v>
      </c>
      <c r="AZ114" s="86">
        <f>'D.1.4.5.3 - Slaboproud (s...'!F37</f>
        <v>0</v>
      </c>
      <c r="BA114" s="86">
        <f>'D.1.4.5.3 - Slaboproud (s...'!F38</f>
        <v>0</v>
      </c>
      <c r="BB114" s="86">
        <f>'D.1.4.5.3 - Slaboproud (s...'!F39</f>
        <v>0</v>
      </c>
      <c r="BC114" s="86">
        <f>'D.1.4.5.3 - Slaboproud (s...'!F40</f>
        <v>0</v>
      </c>
      <c r="BD114" s="88">
        <f>'D.1.4.5.3 - Slaboproud (s...'!F41</f>
        <v>0</v>
      </c>
      <c r="BT114" s="25" t="s">
        <v>97</v>
      </c>
      <c r="BV114" s="25" t="s">
        <v>79</v>
      </c>
      <c r="BW114" s="25" t="s">
        <v>142</v>
      </c>
      <c r="BX114" s="25" t="s">
        <v>133</v>
      </c>
      <c r="CL114" s="25" t="s">
        <v>1</v>
      </c>
    </row>
    <row r="115" spans="1:91" s="3" customFormat="1" ht="16.5" customHeight="1">
      <c r="A115" s="74" t="s">
        <v>81</v>
      </c>
      <c r="B115" s="48"/>
      <c r="C115" s="9"/>
      <c r="D115" s="9"/>
      <c r="E115" s="9"/>
      <c r="F115" s="243" t="s">
        <v>143</v>
      </c>
      <c r="G115" s="243"/>
      <c r="H115" s="243"/>
      <c r="I115" s="243"/>
      <c r="J115" s="243"/>
      <c r="K115" s="9"/>
      <c r="L115" s="243" t="s">
        <v>144</v>
      </c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31">
        <f>'D.1.4.5.4 - Slaboproud (s...'!J34</f>
        <v>0</v>
      </c>
      <c r="AH115" s="232"/>
      <c r="AI115" s="232"/>
      <c r="AJ115" s="232"/>
      <c r="AK115" s="232"/>
      <c r="AL115" s="232"/>
      <c r="AM115" s="232"/>
      <c r="AN115" s="231">
        <f t="shared" si="0"/>
        <v>0</v>
      </c>
      <c r="AO115" s="232"/>
      <c r="AP115" s="232"/>
      <c r="AQ115" s="84" t="s">
        <v>93</v>
      </c>
      <c r="AR115" s="48"/>
      <c r="AS115" s="85">
        <v>0</v>
      </c>
      <c r="AT115" s="86">
        <f t="shared" si="1"/>
        <v>0</v>
      </c>
      <c r="AU115" s="87">
        <f>'D.1.4.5.4 - Slaboproud (s...'!P128</f>
        <v>0</v>
      </c>
      <c r="AV115" s="86">
        <f>'D.1.4.5.4 - Slaboproud (s...'!J37</f>
        <v>0</v>
      </c>
      <c r="AW115" s="86">
        <f>'D.1.4.5.4 - Slaboproud (s...'!J38</f>
        <v>0</v>
      </c>
      <c r="AX115" s="86">
        <f>'D.1.4.5.4 - Slaboproud (s...'!J39</f>
        <v>0</v>
      </c>
      <c r="AY115" s="86">
        <f>'D.1.4.5.4 - Slaboproud (s...'!J40</f>
        <v>0</v>
      </c>
      <c r="AZ115" s="86">
        <f>'D.1.4.5.4 - Slaboproud (s...'!F37</f>
        <v>0</v>
      </c>
      <c r="BA115" s="86">
        <f>'D.1.4.5.4 - Slaboproud (s...'!F38</f>
        <v>0</v>
      </c>
      <c r="BB115" s="86">
        <f>'D.1.4.5.4 - Slaboproud (s...'!F39</f>
        <v>0</v>
      </c>
      <c r="BC115" s="86">
        <f>'D.1.4.5.4 - Slaboproud (s...'!F40</f>
        <v>0</v>
      </c>
      <c r="BD115" s="88">
        <f>'D.1.4.5.4 - Slaboproud (s...'!F41</f>
        <v>0</v>
      </c>
      <c r="BT115" s="25" t="s">
        <v>97</v>
      </c>
      <c r="BV115" s="25" t="s">
        <v>79</v>
      </c>
      <c r="BW115" s="25" t="s">
        <v>145</v>
      </c>
      <c r="BX115" s="25" t="s">
        <v>133</v>
      </c>
      <c r="CL115" s="25" t="s">
        <v>1</v>
      </c>
    </row>
    <row r="116" spans="1:91" s="3" customFormat="1" ht="16.5" customHeight="1">
      <c r="B116" s="48"/>
      <c r="C116" s="9"/>
      <c r="D116" s="9"/>
      <c r="E116" s="243" t="s">
        <v>146</v>
      </c>
      <c r="F116" s="243"/>
      <c r="G116" s="243"/>
      <c r="H116" s="243"/>
      <c r="I116" s="243"/>
      <c r="J116" s="9"/>
      <c r="K116" s="243" t="s">
        <v>147</v>
      </c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33">
        <f>ROUND(SUM(AG117:AG119),2)</f>
        <v>0</v>
      </c>
      <c r="AH116" s="232"/>
      <c r="AI116" s="232"/>
      <c r="AJ116" s="232"/>
      <c r="AK116" s="232"/>
      <c r="AL116" s="232"/>
      <c r="AM116" s="232"/>
      <c r="AN116" s="231">
        <f t="shared" si="0"/>
        <v>0</v>
      </c>
      <c r="AO116" s="232"/>
      <c r="AP116" s="232"/>
      <c r="AQ116" s="84" t="s">
        <v>93</v>
      </c>
      <c r="AR116" s="48"/>
      <c r="AS116" s="85">
        <f>ROUND(SUM(AS117:AS119),2)</f>
        <v>0</v>
      </c>
      <c r="AT116" s="86">
        <f t="shared" si="1"/>
        <v>0</v>
      </c>
      <c r="AU116" s="87">
        <f>ROUND(SUM(AU117:AU119),5)</f>
        <v>0</v>
      </c>
      <c r="AV116" s="86">
        <f>ROUND(AZ116*L29,2)</f>
        <v>0</v>
      </c>
      <c r="AW116" s="86">
        <f>ROUND(BA116*L30,2)</f>
        <v>0</v>
      </c>
      <c r="AX116" s="86">
        <f>ROUND(BB116*L29,2)</f>
        <v>0</v>
      </c>
      <c r="AY116" s="86">
        <f>ROUND(BC116*L30,2)</f>
        <v>0</v>
      </c>
      <c r="AZ116" s="86">
        <f>ROUND(SUM(AZ117:AZ119),2)</f>
        <v>0</v>
      </c>
      <c r="BA116" s="86">
        <f>ROUND(SUM(BA117:BA119),2)</f>
        <v>0</v>
      </c>
      <c r="BB116" s="86">
        <f>ROUND(SUM(BB117:BB119),2)</f>
        <v>0</v>
      </c>
      <c r="BC116" s="86">
        <f>ROUND(SUM(BC117:BC119),2)</f>
        <v>0</v>
      </c>
      <c r="BD116" s="88">
        <f>ROUND(SUM(BD117:BD119),2)</f>
        <v>0</v>
      </c>
      <c r="BS116" s="25" t="s">
        <v>76</v>
      </c>
      <c r="BT116" s="25" t="s">
        <v>87</v>
      </c>
      <c r="BU116" s="25" t="s">
        <v>78</v>
      </c>
      <c r="BV116" s="25" t="s">
        <v>79</v>
      </c>
      <c r="BW116" s="25" t="s">
        <v>148</v>
      </c>
      <c r="BX116" s="25" t="s">
        <v>90</v>
      </c>
      <c r="CL116" s="25" t="s">
        <v>1</v>
      </c>
    </row>
    <row r="117" spans="1:91" s="3" customFormat="1" ht="16.5" customHeight="1">
      <c r="A117" s="74" t="s">
        <v>81</v>
      </c>
      <c r="B117" s="48"/>
      <c r="C117" s="9"/>
      <c r="D117" s="9"/>
      <c r="E117" s="9"/>
      <c r="F117" s="243" t="s">
        <v>149</v>
      </c>
      <c r="G117" s="243"/>
      <c r="H117" s="243"/>
      <c r="I117" s="243"/>
      <c r="J117" s="243"/>
      <c r="K117" s="9"/>
      <c r="L117" s="243" t="s">
        <v>150</v>
      </c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31">
        <f>'D.1.5.02 - Vestavný nábyt...'!J34</f>
        <v>0</v>
      </c>
      <c r="AH117" s="232"/>
      <c r="AI117" s="232"/>
      <c r="AJ117" s="232"/>
      <c r="AK117" s="232"/>
      <c r="AL117" s="232"/>
      <c r="AM117" s="232"/>
      <c r="AN117" s="231">
        <f t="shared" si="0"/>
        <v>0</v>
      </c>
      <c r="AO117" s="232"/>
      <c r="AP117" s="232"/>
      <c r="AQ117" s="84" t="s">
        <v>93</v>
      </c>
      <c r="AR117" s="48"/>
      <c r="AS117" s="85">
        <v>0</v>
      </c>
      <c r="AT117" s="86">
        <f t="shared" si="1"/>
        <v>0</v>
      </c>
      <c r="AU117" s="87">
        <f>'D.1.5.02 - Vestavný nábyt...'!P127</f>
        <v>0</v>
      </c>
      <c r="AV117" s="86">
        <f>'D.1.5.02 - Vestavný nábyt...'!J37</f>
        <v>0</v>
      </c>
      <c r="AW117" s="86">
        <f>'D.1.5.02 - Vestavný nábyt...'!J38</f>
        <v>0</v>
      </c>
      <c r="AX117" s="86">
        <f>'D.1.5.02 - Vestavný nábyt...'!J39</f>
        <v>0</v>
      </c>
      <c r="AY117" s="86">
        <f>'D.1.5.02 - Vestavný nábyt...'!J40</f>
        <v>0</v>
      </c>
      <c r="AZ117" s="86">
        <f>'D.1.5.02 - Vestavný nábyt...'!F37</f>
        <v>0</v>
      </c>
      <c r="BA117" s="86">
        <f>'D.1.5.02 - Vestavný nábyt...'!F38</f>
        <v>0</v>
      </c>
      <c r="BB117" s="86">
        <f>'D.1.5.02 - Vestavný nábyt...'!F39</f>
        <v>0</v>
      </c>
      <c r="BC117" s="86">
        <f>'D.1.5.02 - Vestavný nábyt...'!F40</f>
        <v>0</v>
      </c>
      <c r="BD117" s="88">
        <f>'D.1.5.02 - Vestavný nábyt...'!F41</f>
        <v>0</v>
      </c>
      <c r="BT117" s="25" t="s">
        <v>97</v>
      </c>
      <c r="BV117" s="25" t="s">
        <v>79</v>
      </c>
      <c r="BW117" s="25" t="s">
        <v>151</v>
      </c>
      <c r="BX117" s="25" t="s">
        <v>148</v>
      </c>
      <c r="CL117" s="25" t="s">
        <v>1</v>
      </c>
    </row>
    <row r="118" spans="1:91" s="3" customFormat="1" ht="16.5" customHeight="1">
      <c r="A118" s="74" t="s">
        <v>81</v>
      </c>
      <c r="B118" s="48"/>
      <c r="C118" s="9"/>
      <c r="D118" s="9"/>
      <c r="E118" s="9"/>
      <c r="F118" s="243" t="s">
        <v>152</v>
      </c>
      <c r="G118" s="243"/>
      <c r="H118" s="243"/>
      <c r="I118" s="243"/>
      <c r="J118" s="243"/>
      <c r="K118" s="9"/>
      <c r="L118" s="243" t="s">
        <v>153</v>
      </c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31">
        <f>'D.1.5.04 - Vestavné spotř...'!J34</f>
        <v>0</v>
      </c>
      <c r="AH118" s="232"/>
      <c r="AI118" s="232"/>
      <c r="AJ118" s="232"/>
      <c r="AK118" s="232"/>
      <c r="AL118" s="232"/>
      <c r="AM118" s="232"/>
      <c r="AN118" s="231">
        <f t="shared" si="0"/>
        <v>0</v>
      </c>
      <c r="AO118" s="232"/>
      <c r="AP118" s="232"/>
      <c r="AQ118" s="84" t="s">
        <v>93</v>
      </c>
      <c r="AR118" s="48"/>
      <c r="AS118" s="85">
        <v>0</v>
      </c>
      <c r="AT118" s="86">
        <f t="shared" si="1"/>
        <v>0</v>
      </c>
      <c r="AU118" s="87">
        <f>'D.1.5.04 - Vestavné spotř...'!P125</f>
        <v>0</v>
      </c>
      <c r="AV118" s="86">
        <f>'D.1.5.04 - Vestavné spotř...'!J37</f>
        <v>0</v>
      </c>
      <c r="AW118" s="86">
        <f>'D.1.5.04 - Vestavné spotř...'!J38</f>
        <v>0</v>
      </c>
      <c r="AX118" s="86">
        <f>'D.1.5.04 - Vestavné spotř...'!J39</f>
        <v>0</v>
      </c>
      <c r="AY118" s="86">
        <f>'D.1.5.04 - Vestavné spotř...'!J40</f>
        <v>0</v>
      </c>
      <c r="AZ118" s="86">
        <f>'D.1.5.04 - Vestavné spotř...'!F37</f>
        <v>0</v>
      </c>
      <c r="BA118" s="86">
        <f>'D.1.5.04 - Vestavné spotř...'!F38</f>
        <v>0</v>
      </c>
      <c r="BB118" s="86">
        <f>'D.1.5.04 - Vestavné spotř...'!F39</f>
        <v>0</v>
      </c>
      <c r="BC118" s="86">
        <f>'D.1.5.04 - Vestavné spotř...'!F40</f>
        <v>0</v>
      </c>
      <c r="BD118" s="88">
        <f>'D.1.5.04 - Vestavné spotř...'!F41</f>
        <v>0</v>
      </c>
      <c r="BT118" s="25" t="s">
        <v>97</v>
      </c>
      <c r="BV118" s="25" t="s">
        <v>79</v>
      </c>
      <c r="BW118" s="25" t="s">
        <v>154</v>
      </c>
      <c r="BX118" s="25" t="s">
        <v>148</v>
      </c>
      <c r="CL118" s="25" t="s">
        <v>1</v>
      </c>
    </row>
    <row r="119" spans="1:91" s="3" customFormat="1" ht="16.5" customHeight="1">
      <c r="A119" s="74" t="s">
        <v>81</v>
      </c>
      <c r="B119" s="48"/>
      <c r="C119" s="9"/>
      <c r="D119" s="9"/>
      <c r="E119" s="9"/>
      <c r="F119" s="243" t="s">
        <v>155</v>
      </c>
      <c r="G119" s="243"/>
      <c r="H119" s="243"/>
      <c r="I119" s="243"/>
      <c r="J119" s="243"/>
      <c r="K119" s="9"/>
      <c r="L119" s="243" t="s">
        <v>156</v>
      </c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31">
        <f>'D.1.5.07 - Doplňky pevně ...'!J34</f>
        <v>0</v>
      </c>
      <c r="AH119" s="232"/>
      <c r="AI119" s="232"/>
      <c r="AJ119" s="232"/>
      <c r="AK119" s="232"/>
      <c r="AL119" s="232"/>
      <c r="AM119" s="232"/>
      <c r="AN119" s="231">
        <f t="shared" si="0"/>
        <v>0</v>
      </c>
      <c r="AO119" s="232"/>
      <c r="AP119" s="232"/>
      <c r="AQ119" s="84" t="s">
        <v>93</v>
      </c>
      <c r="AR119" s="48"/>
      <c r="AS119" s="85">
        <v>0</v>
      </c>
      <c r="AT119" s="86">
        <f t="shared" si="1"/>
        <v>0</v>
      </c>
      <c r="AU119" s="87">
        <f>'D.1.5.07 - Doplňky pevně ...'!P125</f>
        <v>0</v>
      </c>
      <c r="AV119" s="86">
        <f>'D.1.5.07 - Doplňky pevně ...'!J37</f>
        <v>0</v>
      </c>
      <c r="AW119" s="86">
        <f>'D.1.5.07 - Doplňky pevně ...'!J38</f>
        <v>0</v>
      </c>
      <c r="AX119" s="86">
        <f>'D.1.5.07 - Doplňky pevně ...'!J39</f>
        <v>0</v>
      </c>
      <c r="AY119" s="86">
        <f>'D.1.5.07 - Doplňky pevně ...'!J40</f>
        <v>0</v>
      </c>
      <c r="AZ119" s="86">
        <f>'D.1.5.07 - Doplňky pevně ...'!F37</f>
        <v>0</v>
      </c>
      <c r="BA119" s="86">
        <f>'D.1.5.07 - Doplňky pevně ...'!F38</f>
        <v>0</v>
      </c>
      <c r="BB119" s="86">
        <f>'D.1.5.07 - Doplňky pevně ...'!F39</f>
        <v>0</v>
      </c>
      <c r="BC119" s="86">
        <f>'D.1.5.07 - Doplňky pevně ...'!F40</f>
        <v>0</v>
      </c>
      <c r="BD119" s="88">
        <f>'D.1.5.07 - Doplňky pevně ...'!F41</f>
        <v>0</v>
      </c>
      <c r="BT119" s="25" t="s">
        <v>97</v>
      </c>
      <c r="BV119" s="25" t="s">
        <v>79</v>
      </c>
      <c r="BW119" s="25" t="s">
        <v>157</v>
      </c>
      <c r="BX119" s="25" t="s">
        <v>148</v>
      </c>
      <c r="CL119" s="25" t="s">
        <v>1</v>
      </c>
    </row>
    <row r="120" spans="1:91" s="6" customFormat="1" ht="16.5" customHeight="1">
      <c r="B120" s="75"/>
      <c r="C120" s="76"/>
      <c r="D120" s="242" t="s">
        <v>158</v>
      </c>
      <c r="E120" s="242"/>
      <c r="F120" s="242"/>
      <c r="G120" s="242"/>
      <c r="H120" s="242"/>
      <c r="I120" s="77"/>
      <c r="J120" s="242" t="s">
        <v>159</v>
      </c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36">
        <f>ROUND(AG121+AG122+AG125+AG126,2)</f>
        <v>0</v>
      </c>
      <c r="AH120" s="235"/>
      <c r="AI120" s="235"/>
      <c r="AJ120" s="235"/>
      <c r="AK120" s="235"/>
      <c r="AL120" s="235"/>
      <c r="AM120" s="235"/>
      <c r="AN120" s="234">
        <f t="shared" si="0"/>
        <v>0</v>
      </c>
      <c r="AO120" s="235"/>
      <c r="AP120" s="235"/>
      <c r="AQ120" s="78" t="s">
        <v>84</v>
      </c>
      <c r="AR120" s="75"/>
      <c r="AS120" s="79">
        <f>ROUND(AS121+AS122+AS125+AS126,2)</f>
        <v>0</v>
      </c>
      <c r="AT120" s="80">
        <f t="shared" si="1"/>
        <v>0</v>
      </c>
      <c r="AU120" s="81">
        <f>ROUND(AU121+AU122+AU125+AU126,5)</f>
        <v>0</v>
      </c>
      <c r="AV120" s="80">
        <f>ROUND(AZ120*L29,2)</f>
        <v>0</v>
      </c>
      <c r="AW120" s="80">
        <f>ROUND(BA120*L30,2)</f>
        <v>0</v>
      </c>
      <c r="AX120" s="80">
        <f>ROUND(BB120*L29,2)</f>
        <v>0</v>
      </c>
      <c r="AY120" s="80">
        <f>ROUND(BC120*L30,2)</f>
        <v>0</v>
      </c>
      <c r="AZ120" s="80">
        <f>ROUND(AZ121+AZ122+AZ125+AZ126,2)</f>
        <v>0</v>
      </c>
      <c r="BA120" s="80">
        <f>ROUND(BA121+BA122+BA125+BA126,2)</f>
        <v>0</v>
      </c>
      <c r="BB120" s="80">
        <f>ROUND(BB121+BB122+BB125+BB126,2)</f>
        <v>0</v>
      </c>
      <c r="BC120" s="80">
        <f>ROUND(BC121+BC122+BC125+BC126,2)</f>
        <v>0</v>
      </c>
      <c r="BD120" s="82">
        <f>ROUND(BD121+BD122+BD125+BD126,2)</f>
        <v>0</v>
      </c>
      <c r="BS120" s="83" t="s">
        <v>76</v>
      </c>
      <c r="BT120" s="83" t="s">
        <v>85</v>
      </c>
      <c r="BU120" s="83" t="s">
        <v>78</v>
      </c>
      <c r="BV120" s="83" t="s">
        <v>79</v>
      </c>
      <c r="BW120" s="83" t="s">
        <v>160</v>
      </c>
      <c r="BX120" s="83" t="s">
        <v>5</v>
      </c>
      <c r="CL120" s="83" t="s">
        <v>1</v>
      </c>
      <c r="CM120" s="83" t="s">
        <v>87</v>
      </c>
    </row>
    <row r="121" spans="1:91" s="3" customFormat="1" ht="16.5" customHeight="1">
      <c r="A121" s="74" t="s">
        <v>81</v>
      </c>
      <c r="B121" s="48"/>
      <c r="C121" s="9"/>
      <c r="D121" s="9"/>
      <c r="E121" s="243" t="s">
        <v>161</v>
      </c>
      <c r="F121" s="243"/>
      <c r="G121" s="243"/>
      <c r="H121" s="243"/>
      <c r="I121" s="243"/>
      <c r="J121" s="9"/>
      <c r="K121" s="243" t="s">
        <v>162</v>
      </c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31">
        <f>'D.2.1. - Dopravní řešení'!J32</f>
        <v>0</v>
      </c>
      <c r="AH121" s="232"/>
      <c r="AI121" s="232"/>
      <c r="AJ121" s="232"/>
      <c r="AK121" s="232"/>
      <c r="AL121" s="232"/>
      <c r="AM121" s="232"/>
      <c r="AN121" s="231">
        <f t="shared" si="0"/>
        <v>0</v>
      </c>
      <c r="AO121" s="232"/>
      <c r="AP121" s="232"/>
      <c r="AQ121" s="84" t="s">
        <v>93</v>
      </c>
      <c r="AR121" s="48"/>
      <c r="AS121" s="85">
        <v>0</v>
      </c>
      <c r="AT121" s="86">
        <f t="shared" si="1"/>
        <v>0</v>
      </c>
      <c r="AU121" s="87">
        <f>'D.2.1. - Dopravní řešení'!P127</f>
        <v>0</v>
      </c>
      <c r="AV121" s="86">
        <f>'D.2.1. - Dopravní řešení'!J35</f>
        <v>0</v>
      </c>
      <c r="AW121" s="86">
        <f>'D.2.1. - Dopravní řešení'!J36</f>
        <v>0</v>
      </c>
      <c r="AX121" s="86">
        <f>'D.2.1. - Dopravní řešení'!J37</f>
        <v>0</v>
      </c>
      <c r="AY121" s="86">
        <f>'D.2.1. - Dopravní řešení'!J38</f>
        <v>0</v>
      </c>
      <c r="AZ121" s="86">
        <f>'D.2.1. - Dopravní řešení'!F35</f>
        <v>0</v>
      </c>
      <c r="BA121" s="86">
        <f>'D.2.1. - Dopravní řešení'!F36</f>
        <v>0</v>
      </c>
      <c r="BB121" s="86">
        <f>'D.2.1. - Dopravní řešení'!F37</f>
        <v>0</v>
      </c>
      <c r="BC121" s="86">
        <f>'D.2.1. - Dopravní řešení'!F38</f>
        <v>0</v>
      </c>
      <c r="BD121" s="88">
        <f>'D.2.1. - Dopravní řešení'!F39</f>
        <v>0</v>
      </c>
      <c r="BT121" s="25" t="s">
        <v>87</v>
      </c>
      <c r="BV121" s="25" t="s">
        <v>79</v>
      </c>
      <c r="BW121" s="25" t="s">
        <v>163</v>
      </c>
      <c r="BX121" s="25" t="s">
        <v>160</v>
      </c>
      <c r="CL121" s="25" t="s">
        <v>1</v>
      </c>
    </row>
    <row r="122" spans="1:91" s="3" customFormat="1" ht="16.5" customHeight="1">
      <c r="B122" s="48"/>
      <c r="C122" s="9"/>
      <c r="D122" s="9"/>
      <c r="E122" s="243" t="s">
        <v>164</v>
      </c>
      <c r="F122" s="243"/>
      <c r="G122" s="243"/>
      <c r="H122" s="243"/>
      <c r="I122" s="243"/>
      <c r="J122" s="9"/>
      <c r="K122" s="243" t="s">
        <v>165</v>
      </c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33">
        <f>ROUND(SUM(AG123:AG124),2)</f>
        <v>0</v>
      </c>
      <c r="AH122" s="232"/>
      <c r="AI122" s="232"/>
      <c r="AJ122" s="232"/>
      <c r="AK122" s="232"/>
      <c r="AL122" s="232"/>
      <c r="AM122" s="232"/>
      <c r="AN122" s="231">
        <f t="shared" si="0"/>
        <v>0</v>
      </c>
      <c r="AO122" s="232"/>
      <c r="AP122" s="232"/>
      <c r="AQ122" s="84" t="s">
        <v>93</v>
      </c>
      <c r="AR122" s="48"/>
      <c r="AS122" s="85">
        <f>ROUND(SUM(AS123:AS124),2)</f>
        <v>0</v>
      </c>
      <c r="AT122" s="86">
        <f t="shared" si="1"/>
        <v>0</v>
      </c>
      <c r="AU122" s="87">
        <f>ROUND(SUM(AU123:AU124),5)</f>
        <v>0</v>
      </c>
      <c r="AV122" s="86">
        <f>ROUND(AZ122*L29,2)</f>
        <v>0</v>
      </c>
      <c r="AW122" s="86">
        <f>ROUND(BA122*L30,2)</f>
        <v>0</v>
      </c>
      <c r="AX122" s="86">
        <f>ROUND(BB122*L29,2)</f>
        <v>0</v>
      </c>
      <c r="AY122" s="86">
        <f>ROUND(BC122*L30,2)</f>
        <v>0</v>
      </c>
      <c r="AZ122" s="86">
        <f>ROUND(SUM(AZ123:AZ124),2)</f>
        <v>0</v>
      </c>
      <c r="BA122" s="86">
        <f>ROUND(SUM(BA123:BA124),2)</f>
        <v>0</v>
      </c>
      <c r="BB122" s="86">
        <f>ROUND(SUM(BB123:BB124),2)</f>
        <v>0</v>
      </c>
      <c r="BC122" s="86">
        <f>ROUND(SUM(BC123:BC124),2)</f>
        <v>0</v>
      </c>
      <c r="BD122" s="88">
        <f>ROUND(SUM(BD123:BD124),2)</f>
        <v>0</v>
      </c>
      <c r="BS122" s="25" t="s">
        <v>76</v>
      </c>
      <c r="BT122" s="25" t="s">
        <v>87</v>
      </c>
      <c r="BU122" s="25" t="s">
        <v>78</v>
      </c>
      <c r="BV122" s="25" t="s">
        <v>79</v>
      </c>
      <c r="BW122" s="25" t="s">
        <v>166</v>
      </c>
      <c r="BX122" s="25" t="s">
        <v>160</v>
      </c>
      <c r="CL122" s="25" t="s">
        <v>1</v>
      </c>
    </row>
    <row r="123" spans="1:91" s="3" customFormat="1" ht="16.5" customHeight="1">
      <c r="A123" s="74" t="s">
        <v>81</v>
      </c>
      <c r="B123" s="48"/>
      <c r="C123" s="9"/>
      <c r="D123" s="9"/>
      <c r="E123" s="9"/>
      <c r="F123" s="243" t="s">
        <v>167</v>
      </c>
      <c r="G123" s="243"/>
      <c r="H123" s="243"/>
      <c r="I123" s="243"/>
      <c r="J123" s="243"/>
      <c r="K123" s="9"/>
      <c r="L123" s="243" t="s">
        <v>92</v>
      </c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31">
        <f>'D.2.2.1. - Architektonick...'!J34</f>
        <v>0</v>
      </c>
      <c r="AH123" s="232"/>
      <c r="AI123" s="232"/>
      <c r="AJ123" s="232"/>
      <c r="AK123" s="232"/>
      <c r="AL123" s="232"/>
      <c r="AM123" s="232"/>
      <c r="AN123" s="231">
        <f t="shared" si="0"/>
        <v>0</v>
      </c>
      <c r="AO123" s="232"/>
      <c r="AP123" s="232"/>
      <c r="AQ123" s="84" t="s">
        <v>93</v>
      </c>
      <c r="AR123" s="48"/>
      <c r="AS123" s="85">
        <v>0</v>
      </c>
      <c r="AT123" s="86">
        <f t="shared" si="1"/>
        <v>0</v>
      </c>
      <c r="AU123" s="87">
        <f>'D.2.2.1. - Architektonick...'!P128</f>
        <v>0</v>
      </c>
      <c r="AV123" s="86">
        <f>'D.2.2.1. - Architektonick...'!J37</f>
        <v>0</v>
      </c>
      <c r="AW123" s="86">
        <f>'D.2.2.1. - Architektonick...'!J38</f>
        <v>0</v>
      </c>
      <c r="AX123" s="86">
        <f>'D.2.2.1. - Architektonick...'!J39</f>
        <v>0</v>
      </c>
      <c r="AY123" s="86">
        <f>'D.2.2.1. - Architektonick...'!J40</f>
        <v>0</v>
      </c>
      <c r="AZ123" s="86">
        <f>'D.2.2.1. - Architektonick...'!F37</f>
        <v>0</v>
      </c>
      <c r="BA123" s="86">
        <f>'D.2.2.1. - Architektonick...'!F38</f>
        <v>0</v>
      </c>
      <c r="BB123" s="86">
        <f>'D.2.2.1. - Architektonick...'!F39</f>
        <v>0</v>
      </c>
      <c r="BC123" s="86">
        <f>'D.2.2.1. - Architektonick...'!F40</f>
        <v>0</v>
      </c>
      <c r="BD123" s="88">
        <f>'D.2.2.1. - Architektonick...'!F41</f>
        <v>0</v>
      </c>
      <c r="BT123" s="25" t="s">
        <v>97</v>
      </c>
      <c r="BV123" s="25" t="s">
        <v>79</v>
      </c>
      <c r="BW123" s="25" t="s">
        <v>168</v>
      </c>
      <c r="BX123" s="25" t="s">
        <v>166</v>
      </c>
      <c r="CL123" s="25" t="s">
        <v>1</v>
      </c>
    </row>
    <row r="124" spans="1:91" s="3" customFormat="1" ht="16.5" customHeight="1">
      <c r="A124" s="74" t="s">
        <v>81</v>
      </c>
      <c r="B124" s="48"/>
      <c r="C124" s="9"/>
      <c r="D124" s="9"/>
      <c r="E124" s="9"/>
      <c r="F124" s="243" t="s">
        <v>169</v>
      </c>
      <c r="G124" s="243"/>
      <c r="H124" s="243"/>
      <c r="I124" s="243"/>
      <c r="J124" s="243"/>
      <c r="K124" s="9"/>
      <c r="L124" s="243" t="s">
        <v>109</v>
      </c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31">
        <f>'D.2.2.2. - Stavebně konst...'!J34</f>
        <v>0</v>
      </c>
      <c r="AH124" s="232"/>
      <c r="AI124" s="232"/>
      <c r="AJ124" s="232"/>
      <c r="AK124" s="232"/>
      <c r="AL124" s="232"/>
      <c r="AM124" s="232"/>
      <c r="AN124" s="231">
        <f t="shared" si="0"/>
        <v>0</v>
      </c>
      <c r="AO124" s="232"/>
      <c r="AP124" s="232"/>
      <c r="AQ124" s="84" t="s">
        <v>93</v>
      </c>
      <c r="AR124" s="48"/>
      <c r="AS124" s="85">
        <v>0</v>
      </c>
      <c r="AT124" s="86">
        <f t="shared" si="1"/>
        <v>0</v>
      </c>
      <c r="AU124" s="87">
        <f>'D.2.2.2. - Stavebně konst...'!P130</f>
        <v>0</v>
      </c>
      <c r="AV124" s="86">
        <f>'D.2.2.2. - Stavebně konst...'!J37</f>
        <v>0</v>
      </c>
      <c r="AW124" s="86">
        <f>'D.2.2.2. - Stavebně konst...'!J38</f>
        <v>0</v>
      </c>
      <c r="AX124" s="86">
        <f>'D.2.2.2. - Stavebně konst...'!J39</f>
        <v>0</v>
      </c>
      <c r="AY124" s="86">
        <f>'D.2.2.2. - Stavebně konst...'!J40</f>
        <v>0</v>
      </c>
      <c r="AZ124" s="86">
        <f>'D.2.2.2. - Stavebně konst...'!F37</f>
        <v>0</v>
      </c>
      <c r="BA124" s="86">
        <f>'D.2.2.2. - Stavebně konst...'!F38</f>
        <v>0</v>
      </c>
      <c r="BB124" s="86">
        <f>'D.2.2.2. - Stavebně konst...'!F39</f>
        <v>0</v>
      </c>
      <c r="BC124" s="86">
        <f>'D.2.2.2. - Stavebně konst...'!F40</f>
        <v>0</v>
      </c>
      <c r="BD124" s="88">
        <f>'D.2.2.2. - Stavebně konst...'!F41</f>
        <v>0</v>
      </c>
      <c r="BT124" s="25" t="s">
        <v>97</v>
      </c>
      <c r="BV124" s="25" t="s">
        <v>79</v>
      </c>
      <c r="BW124" s="25" t="s">
        <v>170</v>
      </c>
      <c r="BX124" s="25" t="s">
        <v>166</v>
      </c>
      <c r="CL124" s="25" t="s">
        <v>1</v>
      </c>
    </row>
    <row r="125" spans="1:91" s="3" customFormat="1" ht="16.5" customHeight="1">
      <c r="A125" s="74" t="s">
        <v>81</v>
      </c>
      <c r="B125" s="48"/>
      <c r="C125" s="9"/>
      <c r="D125" s="9"/>
      <c r="E125" s="243" t="s">
        <v>171</v>
      </c>
      <c r="F125" s="243"/>
      <c r="G125" s="243"/>
      <c r="H125" s="243"/>
      <c r="I125" s="243"/>
      <c r="J125" s="9"/>
      <c r="K125" s="243" t="s">
        <v>172</v>
      </c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31">
        <f>'D.2.3. - Sadové úpravy'!J32</f>
        <v>0</v>
      </c>
      <c r="AH125" s="232"/>
      <c r="AI125" s="232"/>
      <c r="AJ125" s="232"/>
      <c r="AK125" s="232"/>
      <c r="AL125" s="232"/>
      <c r="AM125" s="232"/>
      <c r="AN125" s="231">
        <f t="shared" si="0"/>
        <v>0</v>
      </c>
      <c r="AO125" s="232"/>
      <c r="AP125" s="232"/>
      <c r="AQ125" s="84" t="s">
        <v>93</v>
      </c>
      <c r="AR125" s="48"/>
      <c r="AS125" s="85">
        <v>0</v>
      </c>
      <c r="AT125" s="86">
        <f t="shared" si="1"/>
        <v>0</v>
      </c>
      <c r="AU125" s="87">
        <f>'D.2.3. - Sadové úpravy'!P127</f>
        <v>0</v>
      </c>
      <c r="AV125" s="86">
        <f>'D.2.3. - Sadové úpravy'!J35</f>
        <v>0</v>
      </c>
      <c r="AW125" s="86">
        <f>'D.2.3. - Sadové úpravy'!J36</f>
        <v>0</v>
      </c>
      <c r="AX125" s="86">
        <f>'D.2.3. - Sadové úpravy'!J37</f>
        <v>0</v>
      </c>
      <c r="AY125" s="86">
        <f>'D.2.3. - Sadové úpravy'!J38</f>
        <v>0</v>
      </c>
      <c r="AZ125" s="86">
        <f>'D.2.3. - Sadové úpravy'!F35</f>
        <v>0</v>
      </c>
      <c r="BA125" s="86">
        <f>'D.2.3. - Sadové úpravy'!F36</f>
        <v>0</v>
      </c>
      <c r="BB125" s="86">
        <f>'D.2.3. - Sadové úpravy'!F37</f>
        <v>0</v>
      </c>
      <c r="BC125" s="86">
        <f>'D.2.3. - Sadové úpravy'!F38</f>
        <v>0</v>
      </c>
      <c r="BD125" s="88">
        <f>'D.2.3. - Sadové úpravy'!F39</f>
        <v>0</v>
      </c>
      <c r="BT125" s="25" t="s">
        <v>87</v>
      </c>
      <c r="BV125" s="25" t="s">
        <v>79</v>
      </c>
      <c r="BW125" s="25" t="s">
        <v>173</v>
      </c>
      <c r="BX125" s="25" t="s">
        <v>160</v>
      </c>
      <c r="CL125" s="25" t="s">
        <v>1</v>
      </c>
    </row>
    <row r="126" spans="1:91" s="3" customFormat="1" ht="16.5" customHeight="1">
      <c r="A126" s="74" t="s">
        <v>81</v>
      </c>
      <c r="B126" s="48"/>
      <c r="C126" s="9"/>
      <c r="D126" s="9"/>
      <c r="E126" s="243" t="s">
        <v>174</v>
      </c>
      <c r="F126" s="243"/>
      <c r="G126" s="243"/>
      <c r="H126" s="243"/>
      <c r="I126" s="243"/>
      <c r="J126" s="9"/>
      <c r="K126" s="243" t="s">
        <v>175</v>
      </c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31">
        <f>'D.2.4. - Areálové osvětlení'!J32</f>
        <v>0</v>
      </c>
      <c r="AH126" s="232"/>
      <c r="AI126" s="232"/>
      <c r="AJ126" s="232"/>
      <c r="AK126" s="232"/>
      <c r="AL126" s="232"/>
      <c r="AM126" s="232"/>
      <c r="AN126" s="231">
        <f t="shared" si="0"/>
        <v>0</v>
      </c>
      <c r="AO126" s="232"/>
      <c r="AP126" s="232"/>
      <c r="AQ126" s="84" t="s">
        <v>93</v>
      </c>
      <c r="AR126" s="48"/>
      <c r="AS126" s="85">
        <v>0</v>
      </c>
      <c r="AT126" s="86">
        <f t="shared" si="1"/>
        <v>0</v>
      </c>
      <c r="AU126" s="87">
        <f>'D.2.4. - Areálové osvětlení'!P124</f>
        <v>0</v>
      </c>
      <c r="AV126" s="86">
        <f>'D.2.4. - Areálové osvětlení'!J35</f>
        <v>0</v>
      </c>
      <c r="AW126" s="86">
        <f>'D.2.4. - Areálové osvětlení'!J36</f>
        <v>0</v>
      </c>
      <c r="AX126" s="86">
        <f>'D.2.4. - Areálové osvětlení'!J37</f>
        <v>0</v>
      </c>
      <c r="AY126" s="86">
        <f>'D.2.4. - Areálové osvětlení'!J38</f>
        <v>0</v>
      </c>
      <c r="AZ126" s="86">
        <f>'D.2.4. - Areálové osvětlení'!F35</f>
        <v>0</v>
      </c>
      <c r="BA126" s="86">
        <f>'D.2.4. - Areálové osvětlení'!F36</f>
        <v>0</v>
      </c>
      <c r="BB126" s="86">
        <f>'D.2.4. - Areálové osvětlení'!F37</f>
        <v>0</v>
      </c>
      <c r="BC126" s="86">
        <f>'D.2.4. - Areálové osvětlení'!F38</f>
        <v>0</v>
      </c>
      <c r="BD126" s="88">
        <f>'D.2.4. - Areálové osvětlení'!F39</f>
        <v>0</v>
      </c>
      <c r="BT126" s="25" t="s">
        <v>87</v>
      </c>
      <c r="BV126" s="25" t="s">
        <v>79</v>
      </c>
      <c r="BW126" s="25" t="s">
        <v>176</v>
      </c>
      <c r="BX126" s="25" t="s">
        <v>160</v>
      </c>
      <c r="CL126" s="25" t="s">
        <v>1</v>
      </c>
    </row>
    <row r="127" spans="1:91" s="6" customFormat="1" ht="16.5" customHeight="1">
      <c r="B127" s="75"/>
      <c r="C127" s="76"/>
      <c r="D127" s="242" t="s">
        <v>177</v>
      </c>
      <c r="E127" s="242"/>
      <c r="F127" s="242"/>
      <c r="G127" s="242"/>
      <c r="H127" s="242"/>
      <c r="I127" s="77"/>
      <c r="J127" s="242" t="s">
        <v>178</v>
      </c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36">
        <f>ROUND(SUM(AG128:AG129),2)</f>
        <v>0</v>
      </c>
      <c r="AH127" s="235"/>
      <c r="AI127" s="235"/>
      <c r="AJ127" s="235"/>
      <c r="AK127" s="235"/>
      <c r="AL127" s="235"/>
      <c r="AM127" s="235"/>
      <c r="AN127" s="234">
        <f t="shared" si="0"/>
        <v>0</v>
      </c>
      <c r="AO127" s="235"/>
      <c r="AP127" s="235"/>
      <c r="AQ127" s="78" t="s">
        <v>84</v>
      </c>
      <c r="AR127" s="75"/>
      <c r="AS127" s="79">
        <f>ROUND(SUM(AS128:AS129),2)</f>
        <v>0</v>
      </c>
      <c r="AT127" s="80">
        <f t="shared" si="1"/>
        <v>0</v>
      </c>
      <c r="AU127" s="81">
        <f>ROUND(SUM(AU128:AU129),5)</f>
        <v>0</v>
      </c>
      <c r="AV127" s="80">
        <f>ROUND(AZ127*L29,2)</f>
        <v>0</v>
      </c>
      <c r="AW127" s="80">
        <f>ROUND(BA127*L30,2)</f>
        <v>0</v>
      </c>
      <c r="AX127" s="80">
        <f>ROUND(BB127*L29,2)</f>
        <v>0</v>
      </c>
      <c r="AY127" s="80">
        <f>ROUND(BC127*L30,2)</f>
        <v>0</v>
      </c>
      <c r="AZ127" s="80">
        <f>ROUND(SUM(AZ128:AZ129),2)</f>
        <v>0</v>
      </c>
      <c r="BA127" s="80">
        <f>ROUND(SUM(BA128:BA129),2)</f>
        <v>0</v>
      </c>
      <c r="BB127" s="80">
        <f>ROUND(SUM(BB128:BB129),2)</f>
        <v>0</v>
      </c>
      <c r="BC127" s="80">
        <f>ROUND(SUM(BC128:BC129),2)</f>
        <v>0</v>
      </c>
      <c r="BD127" s="82">
        <f>ROUND(SUM(BD128:BD129),2)</f>
        <v>0</v>
      </c>
      <c r="BS127" s="83" t="s">
        <v>76</v>
      </c>
      <c r="BT127" s="83" t="s">
        <v>85</v>
      </c>
      <c r="BU127" s="83" t="s">
        <v>78</v>
      </c>
      <c r="BV127" s="83" t="s">
        <v>79</v>
      </c>
      <c r="BW127" s="83" t="s">
        <v>179</v>
      </c>
      <c r="BX127" s="83" t="s">
        <v>5</v>
      </c>
      <c r="CL127" s="83" t="s">
        <v>1</v>
      </c>
      <c r="CM127" s="83" t="s">
        <v>87</v>
      </c>
    </row>
    <row r="128" spans="1:91" s="3" customFormat="1" ht="16.5" customHeight="1">
      <c r="A128" s="74" t="s">
        <v>81</v>
      </c>
      <c r="B128" s="48"/>
      <c r="C128" s="9"/>
      <c r="D128" s="9"/>
      <c r="E128" s="243" t="s">
        <v>180</v>
      </c>
      <c r="F128" s="243"/>
      <c r="G128" s="243"/>
      <c r="H128" s="243"/>
      <c r="I128" s="243"/>
      <c r="J128" s="9"/>
      <c r="K128" s="243" t="s">
        <v>181</v>
      </c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31">
        <f>'D.3.1 - Zdroj tepla a chl...'!J32</f>
        <v>0</v>
      </c>
      <c r="AH128" s="232"/>
      <c r="AI128" s="232"/>
      <c r="AJ128" s="232"/>
      <c r="AK128" s="232"/>
      <c r="AL128" s="232"/>
      <c r="AM128" s="232"/>
      <c r="AN128" s="231">
        <f t="shared" si="0"/>
        <v>0</v>
      </c>
      <c r="AO128" s="232"/>
      <c r="AP128" s="232"/>
      <c r="AQ128" s="84" t="s">
        <v>93</v>
      </c>
      <c r="AR128" s="48"/>
      <c r="AS128" s="85">
        <v>0</v>
      </c>
      <c r="AT128" s="86">
        <f t="shared" si="1"/>
        <v>0</v>
      </c>
      <c r="AU128" s="87">
        <f>'D.3.1 - Zdroj tepla a chl...'!P127</f>
        <v>0</v>
      </c>
      <c r="AV128" s="86">
        <f>'D.3.1 - Zdroj tepla a chl...'!J35</f>
        <v>0</v>
      </c>
      <c r="AW128" s="86">
        <f>'D.3.1 - Zdroj tepla a chl...'!J36</f>
        <v>0</v>
      </c>
      <c r="AX128" s="86">
        <f>'D.3.1 - Zdroj tepla a chl...'!J37</f>
        <v>0</v>
      </c>
      <c r="AY128" s="86">
        <f>'D.3.1 - Zdroj tepla a chl...'!J38</f>
        <v>0</v>
      </c>
      <c r="AZ128" s="86">
        <f>'D.3.1 - Zdroj tepla a chl...'!F35</f>
        <v>0</v>
      </c>
      <c r="BA128" s="86">
        <f>'D.3.1 - Zdroj tepla a chl...'!F36</f>
        <v>0</v>
      </c>
      <c r="BB128" s="86">
        <f>'D.3.1 - Zdroj tepla a chl...'!F37</f>
        <v>0</v>
      </c>
      <c r="BC128" s="86">
        <f>'D.3.1 - Zdroj tepla a chl...'!F38</f>
        <v>0</v>
      </c>
      <c r="BD128" s="88">
        <f>'D.3.1 - Zdroj tepla a chl...'!F39</f>
        <v>0</v>
      </c>
      <c r="BT128" s="25" t="s">
        <v>87</v>
      </c>
      <c r="BV128" s="25" t="s">
        <v>79</v>
      </c>
      <c r="BW128" s="25" t="s">
        <v>182</v>
      </c>
      <c r="BX128" s="25" t="s">
        <v>179</v>
      </c>
      <c r="CL128" s="25" t="s">
        <v>1</v>
      </c>
    </row>
    <row r="129" spans="1:91" s="3" customFormat="1" ht="16.5" customHeight="1">
      <c r="A129" s="74" t="s">
        <v>81</v>
      </c>
      <c r="B129" s="48"/>
      <c r="C129" s="9"/>
      <c r="D129" s="9"/>
      <c r="E129" s="243" t="s">
        <v>183</v>
      </c>
      <c r="F129" s="243"/>
      <c r="G129" s="243"/>
      <c r="H129" s="243"/>
      <c r="I129" s="243"/>
      <c r="J129" s="9"/>
      <c r="K129" s="243" t="s">
        <v>184</v>
      </c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31">
        <f>'D.3.2. - Primární okruh t...'!J32</f>
        <v>0</v>
      </c>
      <c r="AH129" s="232"/>
      <c r="AI129" s="232"/>
      <c r="AJ129" s="232"/>
      <c r="AK129" s="232"/>
      <c r="AL129" s="232"/>
      <c r="AM129" s="232"/>
      <c r="AN129" s="231">
        <f t="shared" si="0"/>
        <v>0</v>
      </c>
      <c r="AO129" s="232"/>
      <c r="AP129" s="232"/>
      <c r="AQ129" s="84" t="s">
        <v>93</v>
      </c>
      <c r="AR129" s="48"/>
      <c r="AS129" s="85">
        <v>0</v>
      </c>
      <c r="AT129" s="86">
        <f t="shared" si="1"/>
        <v>0</v>
      </c>
      <c r="AU129" s="87">
        <f>'D.3.2. - Primární okruh t...'!P125</f>
        <v>0</v>
      </c>
      <c r="AV129" s="86">
        <f>'D.3.2. - Primární okruh t...'!J35</f>
        <v>0</v>
      </c>
      <c r="AW129" s="86">
        <f>'D.3.2. - Primární okruh t...'!J36</f>
        <v>0</v>
      </c>
      <c r="AX129" s="86">
        <f>'D.3.2. - Primární okruh t...'!J37</f>
        <v>0</v>
      </c>
      <c r="AY129" s="86">
        <f>'D.3.2. - Primární okruh t...'!J38</f>
        <v>0</v>
      </c>
      <c r="AZ129" s="86">
        <f>'D.3.2. - Primární okruh t...'!F35</f>
        <v>0</v>
      </c>
      <c r="BA129" s="86">
        <f>'D.3.2. - Primární okruh t...'!F36</f>
        <v>0</v>
      </c>
      <c r="BB129" s="86">
        <f>'D.3.2. - Primární okruh t...'!F37</f>
        <v>0</v>
      </c>
      <c r="BC129" s="86">
        <f>'D.3.2. - Primární okruh t...'!F38</f>
        <v>0</v>
      </c>
      <c r="BD129" s="88">
        <f>'D.3.2. - Primární okruh t...'!F39</f>
        <v>0</v>
      </c>
      <c r="BT129" s="25" t="s">
        <v>87</v>
      </c>
      <c r="BV129" s="25" t="s">
        <v>79</v>
      </c>
      <c r="BW129" s="25" t="s">
        <v>185</v>
      </c>
      <c r="BX129" s="25" t="s">
        <v>179</v>
      </c>
      <c r="CL129" s="25" t="s">
        <v>1</v>
      </c>
    </row>
    <row r="130" spans="1:91" s="6" customFormat="1" ht="16.5" customHeight="1">
      <c r="A130" s="74" t="s">
        <v>81</v>
      </c>
      <c r="B130" s="75"/>
      <c r="C130" s="76"/>
      <c r="D130" s="242" t="s">
        <v>186</v>
      </c>
      <c r="E130" s="242"/>
      <c r="F130" s="242"/>
      <c r="G130" s="242"/>
      <c r="H130" s="242"/>
      <c r="I130" s="77"/>
      <c r="J130" s="242" t="s">
        <v>187</v>
      </c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34">
        <f>'D.4. - IO.02 - FVE'!J30</f>
        <v>0</v>
      </c>
      <c r="AH130" s="235"/>
      <c r="AI130" s="235"/>
      <c r="AJ130" s="235"/>
      <c r="AK130" s="235"/>
      <c r="AL130" s="235"/>
      <c r="AM130" s="235"/>
      <c r="AN130" s="234">
        <f t="shared" si="0"/>
        <v>0</v>
      </c>
      <c r="AO130" s="235"/>
      <c r="AP130" s="235"/>
      <c r="AQ130" s="78" t="s">
        <v>84</v>
      </c>
      <c r="AR130" s="75"/>
      <c r="AS130" s="79">
        <v>0</v>
      </c>
      <c r="AT130" s="80">
        <f t="shared" si="1"/>
        <v>0</v>
      </c>
      <c r="AU130" s="81">
        <f>'D.4. - IO.02 - FVE'!P124</f>
        <v>0</v>
      </c>
      <c r="AV130" s="80">
        <f>'D.4. - IO.02 - FVE'!J33</f>
        <v>0</v>
      </c>
      <c r="AW130" s="80">
        <f>'D.4. - IO.02 - FVE'!J34</f>
        <v>0</v>
      </c>
      <c r="AX130" s="80">
        <f>'D.4. - IO.02 - FVE'!J35</f>
        <v>0</v>
      </c>
      <c r="AY130" s="80">
        <f>'D.4. - IO.02 - FVE'!J36</f>
        <v>0</v>
      </c>
      <c r="AZ130" s="80">
        <f>'D.4. - IO.02 - FVE'!F33</f>
        <v>0</v>
      </c>
      <c r="BA130" s="80">
        <f>'D.4. - IO.02 - FVE'!F34</f>
        <v>0</v>
      </c>
      <c r="BB130" s="80">
        <f>'D.4. - IO.02 - FVE'!F35</f>
        <v>0</v>
      </c>
      <c r="BC130" s="80">
        <f>'D.4. - IO.02 - FVE'!F36</f>
        <v>0</v>
      </c>
      <c r="BD130" s="82">
        <f>'D.4. - IO.02 - FVE'!F37</f>
        <v>0</v>
      </c>
      <c r="BT130" s="83" t="s">
        <v>85</v>
      </c>
      <c r="BV130" s="83" t="s">
        <v>79</v>
      </c>
      <c r="BW130" s="83" t="s">
        <v>188</v>
      </c>
      <c r="BX130" s="83" t="s">
        <v>5</v>
      </c>
      <c r="CL130" s="83" t="s">
        <v>1</v>
      </c>
      <c r="CM130" s="83" t="s">
        <v>87</v>
      </c>
    </row>
    <row r="131" spans="1:91" s="6" customFormat="1" ht="16.5" customHeight="1">
      <c r="A131" s="74" t="s">
        <v>81</v>
      </c>
      <c r="B131" s="75"/>
      <c r="C131" s="76"/>
      <c r="D131" s="242" t="s">
        <v>189</v>
      </c>
      <c r="E131" s="242"/>
      <c r="F131" s="242"/>
      <c r="G131" s="242"/>
      <c r="H131" s="242"/>
      <c r="I131" s="77"/>
      <c r="J131" s="242" t="s">
        <v>190</v>
      </c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34">
        <f>'D.5. - IO 03 - Kanalizačn...'!J30</f>
        <v>0</v>
      </c>
      <c r="AH131" s="235"/>
      <c r="AI131" s="235"/>
      <c r="AJ131" s="235"/>
      <c r="AK131" s="235"/>
      <c r="AL131" s="235"/>
      <c r="AM131" s="235"/>
      <c r="AN131" s="234">
        <f t="shared" si="0"/>
        <v>0</v>
      </c>
      <c r="AO131" s="235"/>
      <c r="AP131" s="235"/>
      <c r="AQ131" s="78" t="s">
        <v>84</v>
      </c>
      <c r="AR131" s="75"/>
      <c r="AS131" s="79">
        <v>0</v>
      </c>
      <c r="AT131" s="80">
        <f t="shared" si="1"/>
        <v>0</v>
      </c>
      <c r="AU131" s="81">
        <f>'D.5. - IO 03 - Kanalizačn...'!P125</f>
        <v>0</v>
      </c>
      <c r="AV131" s="80">
        <f>'D.5. - IO 03 - Kanalizačn...'!J33</f>
        <v>0</v>
      </c>
      <c r="AW131" s="80">
        <f>'D.5. - IO 03 - Kanalizačn...'!J34</f>
        <v>0</v>
      </c>
      <c r="AX131" s="80">
        <f>'D.5. - IO 03 - Kanalizačn...'!J35</f>
        <v>0</v>
      </c>
      <c r="AY131" s="80">
        <f>'D.5. - IO 03 - Kanalizačn...'!J36</f>
        <v>0</v>
      </c>
      <c r="AZ131" s="80">
        <f>'D.5. - IO 03 - Kanalizačn...'!F33</f>
        <v>0</v>
      </c>
      <c r="BA131" s="80">
        <f>'D.5. - IO 03 - Kanalizačn...'!F34</f>
        <v>0</v>
      </c>
      <c r="BB131" s="80">
        <f>'D.5. - IO 03 - Kanalizačn...'!F35</f>
        <v>0</v>
      </c>
      <c r="BC131" s="80">
        <f>'D.5. - IO 03 - Kanalizačn...'!F36</f>
        <v>0</v>
      </c>
      <c r="BD131" s="82">
        <f>'D.5. - IO 03 - Kanalizačn...'!F37</f>
        <v>0</v>
      </c>
      <c r="BT131" s="83" t="s">
        <v>85</v>
      </c>
      <c r="BV131" s="83" t="s">
        <v>79</v>
      </c>
      <c r="BW131" s="83" t="s">
        <v>191</v>
      </c>
      <c r="BX131" s="83" t="s">
        <v>5</v>
      </c>
      <c r="CL131" s="83" t="s">
        <v>1</v>
      </c>
      <c r="CM131" s="83" t="s">
        <v>87</v>
      </c>
    </row>
    <row r="132" spans="1:91" s="6" customFormat="1" ht="16.5" customHeight="1">
      <c r="A132" s="74" t="s">
        <v>81</v>
      </c>
      <c r="B132" s="75"/>
      <c r="C132" s="76"/>
      <c r="D132" s="242" t="s">
        <v>192</v>
      </c>
      <c r="E132" s="242"/>
      <c r="F132" s="242"/>
      <c r="G132" s="242"/>
      <c r="H132" s="242"/>
      <c r="I132" s="77"/>
      <c r="J132" s="242" t="s">
        <v>193</v>
      </c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34">
        <f>'D.6. - IO 04 - Vodovodní ...'!J30</f>
        <v>0</v>
      </c>
      <c r="AH132" s="235"/>
      <c r="AI132" s="235"/>
      <c r="AJ132" s="235"/>
      <c r="AK132" s="235"/>
      <c r="AL132" s="235"/>
      <c r="AM132" s="235"/>
      <c r="AN132" s="234">
        <f t="shared" si="0"/>
        <v>0</v>
      </c>
      <c r="AO132" s="235"/>
      <c r="AP132" s="235"/>
      <c r="AQ132" s="78" t="s">
        <v>84</v>
      </c>
      <c r="AR132" s="75"/>
      <c r="AS132" s="79">
        <v>0</v>
      </c>
      <c r="AT132" s="80">
        <f t="shared" si="1"/>
        <v>0</v>
      </c>
      <c r="AU132" s="81">
        <f>'D.6. - IO 04 - Vodovodní ...'!P124</f>
        <v>0</v>
      </c>
      <c r="AV132" s="80">
        <f>'D.6. - IO 04 - Vodovodní ...'!J33</f>
        <v>0</v>
      </c>
      <c r="AW132" s="80">
        <f>'D.6. - IO 04 - Vodovodní ...'!J34</f>
        <v>0</v>
      </c>
      <c r="AX132" s="80">
        <f>'D.6. - IO 04 - Vodovodní ...'!J35</f>
        <v>0</v>
      </c>
      <c r="AY132" s="80">
        <f>'D.6. - IO 04 - Vodovodní ...'!J36</f>
        <v>0</v>
      </c>
      <c r="AZ132" s="80">
        <f>'D.6. - IO 04 - Vodovodní ...'!F33</f>
        <v>0</v>
      </c>
      <c r="BA132" s="80">
        <f>'D.6. - IO 04 - Vodovodní ...'!F34</f>
        <v>0</v>
      </c>
      <c r="BB132" s="80">
        <f>'D.6. - IO 04 - Vodovodní ...'!F35</f>
        <v>0</v>
      </c>
      <c r="BC132" s="80">
        <f>'D.6. - IO 04 - Vodovodní ...'!F36</f>
        <v>0</v>
      </c>
      <c r="BD132" s="82">
        <f>'D.6. - IO 04 - Vodovodní ...'!F37</f>
        <v>0</v>
      </c>
      <c r="BT132" s="83" t="s">
        <v>85</v>
      </c>
      <c r="BV132" s="83" t="s">
        <v>79</v>
      </c>
      <c r="BW132" s="83" t="s">
        <v>194</v>
      </c>
      <c r="BX132" s="83" t="s">
        <v>5</v>
      </c>
      <c r="CL132" s="83" t="s">
        <v>1</v>
      </c>
      <c r="CM132" s="83" t="s">
        <v>87</v>
      </c>
    </row>
    <row r="133" spans="1:91" s="6" customFormat="1" ht="16.5" customHeight="1">
      <c r="A133" s="74" t="s">
        <v>81</v>
      </c>
      <c r="B133" s="75"/>
      <c r="C133" s="76"/>
      <c r="D133" s="242" t="s">
        <v>195</v>
      </c>
      <c r="E133" s="242"/>
      <c r="F133" s="242"/>
      <c r="G133" s="242"/>
      <c r="H133" s="242"/>
      <c r="I133" s="77"/>
      <c r="J133" s="242" t="s">
        <v>196</v>
      </c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34">
        <f>'ODS - Odstranění studny'!J30</f>
        <v>0</v>
      </c>
      <c r="AH133" s="235"/>
      <c r="AI133" s="235"/>
      <c r="AJ133" s="235"/>
      <c r="AK133" s="235"/>
      <c r="AL133" s="235"/>
      <c r="AM133" s="235"/>
      <c r="AN133" s="234">
        <f t="shared" si="0"/>
        <v>0</v>
      </c>
      <c r="AO133" s="235"/>
      <c r="AP133" s="235"/>
      <c r="AQ133" s="78" t="s">
        <v>84</v>
      </c>
      <c r="AR133" s="75"/>
      <c r="AS133" s="79">
        <v>0</v>
      </c>
      <c r="AT133" s="80">
        <f t="shared" si="1"/>
        <v>0</v>
      </c>
      <c r="AU133" s="81">
        <f>'ODS - Odstranění studny'!P120</f>
        <v>0</v>
      </c>
      <c r="AV133" s="80">
        <f>'ODS - Odstranění studny'!J33</f>
        <v>0</v>
      </c>
      <c r="AW133" s="80">
        <f>'ODS - Odstranění studny'!J34</f>
        <v>0</v>
      </c>
      <c r="AX133" s="80">
        <f>'ODS - Odstranění studny'!J35</f>
        <v>0</v>
      </c>
      <c r="AY133" s="80">
        <f>'ODS - Odstranění studny'!J36</f>
        <v>0</v>
      </c>
      <c r="AZ133" s="80">
        <f>'ODS - Odstranění studny'!F33</f>
        <v>0</v>
      </c>
      <c r="BA133" s="80">
        <f>'ODS - Odstranění studny'!F34</f>
        <v>0</v>
      </c>
      <c r="BB133" s="80">
        <f>'ODS - Odstranění studny'!F35</f>
        <v>0</v>
      </c>
      <c r="BC133" s="80">
        <f>'ODS - Odstranění studny'!F36</f>
        <v>0</v>
      </c>
      <c r="BD133" s="82">
        <f>'ODS - Odstranění studny'!F37</f>
        <v>0</v>
      </c>
      <c r="BT133" s="83" t="s">
        <v>85</v>
      </c>
      <c r="BV133" s="83" t="s">
        <v>79</v>
      </c>
      <c r="BW133" s="83" t="s">
        <v>197</v>
      </c>
      <c r="BX133" s="83" t="s">
        <v>5</v>
      </c>
      <c r="CL133" s="83" t="s">
        <v>1</v>
      </c>
      <c r="CM133" s="83" t="s">
        <v>87</v>
      </c>
    </row>
    <row r="134" spans="1:91" s="6" customFormat="1" ht="16.5" customHeight="1">
      <c r="A134" s="74" t="s">
        <v>81</v>
      </c>
      <c r="B134" s="75"/>
      <c r="C134" s="76"/>
      <c r="D134" s="242" t="s">
        <v>198</v>
      </c>
      <c r="E134" s="242"/>
      <c r="F134" s="242"/>
      <c r="G134" s="242"/>
      <c r="H134" s="242"/>
      <c r="I134" s="77"/>
      <c r="J134" s="242" t="s">
        <v>199</v>
      </c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34">
        <f>'VRN - Vedlejší rozpočtové...'!J30</f>
        <v>0</v>
      </c>
      <c r="AH134" s="235"/>
      <c r="AI134" s="235"/>
      <c r="AJ134" s="235"/>
      <c r="AK134" s="235"/>
      <c r="AL134" s="235"/>
      <c r="AM134" s="235"/>
      <c r="AN134" s="234">
        <f t="shared" si="0"/>
        <v>0</v>
      </c>
      <c r="AO134" s="235"/>
      <c r="AP134" s="235"/>
      <c r="AQ134" s="78" t="s">
        <v>84</v>
      </c>
      <c r="AR134" s="75"/>
      <c r="AS134" s="89">
        <v>0</v>
      </c>
      <c r="AT134" s="90">
        <f t="shared" si="1"/>
        <v>0</v>
      </c>
      <c r="AU134" s="91">
        <f>'VRN - Vedlejší rozpočtové...'!P117</f>
        <v>0</v>
      </c>
      <c r="AV134" s="90">
        <f>'VRN - Vedlejší rozpočtové...'!J33</f>
        <v>0</v>
      </c>
      <c r="AW134" s="90">
        <f>'VRN - Vedlejší rozpočtové...'!J34</f>
        <v>0</v>
      </c>
      <c r="AX134" s="90">
        <f>'VRN - Vedlejší rozpočtové...'!J35</f>
        <v>0</v>
      </c>
      <c r="AY134" s="90">
        <f>'VRN - Vedlejší rozpočtové...'!J36</f>
        <v>0</v>
      </c>
      <c r="AZ134" s="90">
        <f>'VRN - Vedlejší rozpočtové...'!F33</f>
        <v>0</v>
      </c>
      <c r="BA134" s="90">
        <f>'VRN - Vedlejší rozpočtové...'!F34</f>
        <v>0</v>
      </c>
      <c r="BB134" s="90">
        <f>'VRN - Vedlejší rozpočtové...'!F35</f>
        <v>0</v>
      </c>
      <c r="BC134" s="90">
        <f>'VRN - Vedlejší rozpočtové...'!F36</f>
        <v>0</v>
      </c>
      <c r="BD134" s="92">
        <f>'VRN - Vedlejší rozpočtové...'!F37</f>
        <v>0</v>
      </c>
      <c r="BT134" s="83" t="s">
        <v>85</v>
      </c>
      <c r="BV134" s="83" t="s">
        <v>79</v>
      </c>
      <c r="BW134" s="83" t="s">
        <v>200</v>
      </c>
      <c r="BX134" s="83" t="s">
        <v>5</v>
      </c>
      <c r="CL134" s="83" t="s">
        <v>1</v>
      </c>
      <c r="CM134" s="83" t="s">
        <v>87</v>
      </c>
    </row>
    <row r="135" spans="1:91" s="1" customFormat="1" ht="30" customHeight="1">
      <c r="B135" s="32"/>
      <c r="AR135" s="32"/>
    </row>
    <row r="136" spans="1:91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32"/>
    </row>
  </sheetData>
  <sheetProtection formatColumns="0" formatRows="0"/>
  <mergeCells count="198">
    <mergeCell ref="D131:H131"/>
    <mergeCell ref="J131:AF131"/>
    <mergeCell ref="D132:H132"/>
    <mergeCell ref="J132:AF132"/>
    <mergeCell ref="D133:H133"/>
    <mergeCell ref="J133:AF133"/>
    <mergeCell ref="D134:H134"/>
    <mergeCell ref="J134:AF134"/>
    <mergeCell ref="E126:I126"/>
    <mergeCell ref="K126:AF126"/>
    <mergeCell ref="D127:H127"/>
    <mergeCell ref="J127:AF127"/>
    <mergeCell ref="E128:I128"/>
    <mergeCell ref="K128:AF128"/>
    <mergeCell ref="E129:I129"/>
    <mergeCell ref="K129:AF129"/>
    <mergeCell ref="D130:H130"/>
    <mergeCell ref="J130:AF130"/>
    <mergeCell ref="K121:AF121"/>
    <mergeCell ref="E121:I121"/>
    <mergeCell ref="K122:AF122"/>
    <mergeCell ref="E122:I122"/>
    <mergeCell ref="L123:AF123"/>
    <mergeCell ref="F123:J123"/>
    <mergeCell ref="L124:AF124"/>
    <mergeCell ref="F124:J124"/>
    <mergeCell ref="E125:I125"/>
    <mergeCell ref="K125:AF125"/>
    <mergeCell ref="L118:AF118"/>
    <mergeCell ref="F118:J118"/>
    <mergeCell ref="F119:J119"/>
    <mergeCell ref="L119:AF119"/>
    <mergeCell ref="J120:AF120"/>
    <mergeCell ref="D120:H120"/>
    <mergeCell ref="F114:J114"/>
    <mergeCell ref="L114:AF114"/>
    <mergeCell ref="L115:AF115"/>
    <mergeCell ref="F115:J115"/>
    <mergeCell ref="E116:I116"/>
    <mergeCell ref="K116:AF116"/>
    <mergeCell ref="L117:AF117"/>
    <mergeCell ref="F117:J117"/>
    <mergeCell ref="E109:I109"/>
    <mergeCell ref="K109:AF109"/>
    <mergeCell ref="E110:I110"/>
    <mergeCell ref="K110:AF110"/>
    <mergeCell ref="E111:I111"/>
    <mergeCell ref="K111:AF111"/>
    <mergeCell ref="L112:AF112"/>
    <mergeCell ref="F112:J112"/>
    <mergeCell ref="L113:AF113"/>
    <mergeCell ref="F113:J113"/>
    <mergeCell ref="F104:J104"/>
    <mergeCell ref="L104:AF104"/>
    <mergeCell ref="F105:J105"/>
    <mergeCell ref="L105:AF105"/>
    <mergeCell ref="L106:AF106"/>
    <mergeCell ref="F106:J106"/>
    <mergeCell ref="K107:AF107"/>
    <mergeCell ref="E107:I107"/>
    <mergeCell ref="K108:AF108"/>
    <mergeCell ref="E108:I108"/>
    <mergeCell ref="F99:J99"/>
    <mergeCell ref="L99:AF99"/>
    <mergeCell ref="F100:J100"/>
    <mergeCell ref="L100:AF100"/>
    <mergeCell ref="F101:J101"/>
    <mergeCell ref="L101:AF101"/>
    <mergeCell ref="K102:AF102"/>
    <mergeCell ref="E102:I102"/>
    <mergeCell ref="L103:AF103"/>
    <mergeCell ref="F103:J103"/>
    <mergeCell ref="C92:G92"/>
    <mergeCell ref="I92:AF92"/>
    <mergeCell ref="J95:AF95"/>
    <mergeCell ref="D95:H95"/>
    <mergeCell ref="D96:H96"/>
    <mergeCell ref="J96:AF96"/>
    <mergeCell ref="K97:AF97"/>
    <mergeCell ref="E97:I97"/>
    <mergeCell ref="L98:AF98"/>
    <mergeCell ref="F98:J98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L85:AO85"/>
    <mergeCell ref="AM87:AN87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N126:AP126"/>
    <mergeCell ref="AG126:AM126"/>
    <mergeCell ref="AN127:AP127"/>
    <mergeCell ref="AG127:AM127"/>
    <mergeCell ref="AN128:AP128"/>
    <mergeCell ref="AG128:AM128"/>
    <mergeCell ref="AG129:AM129"/>
    <mergeCell ref="AN129:AP129"/>
    <mergeCell ref="AN130:AP130"/>
    <mergeCell ref="AG130:AM130"/>
    <mergeCell ref="AN121:AP121"/>
    <mergeCell ref="AG121:AM121"/>
    <mergeCell ref="AN122:AP122"/>
    <mergeCell ref="AG122:AM122"/>
    <mergeCell ref="AG123:AM123"/>
    <mergeCell ref="AN123:AP123"/>
    <mergeCell ref="AG124:AM124"/>
    <mergeCell ref="AN124:AP124"/>
    <mergeCell ref="AN125:AP125"/>
    <mergeCell ref="AG125:AM125"/>
    <mergeCell ref="AG118:AM118"/>
    <mergeCell ref="AN118:AP118"/>
    <mergeCell ref="AG119:AM119"/>
    <mergeCell ref="AN119:AP119"/>
    <mergeCell ref="AN120:AP120"/>
    <mergeCell ref="AG120:AM120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S89:AT91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</mergeCells>
  <hyperlinks>
    <hyperlink ref="A95" location="'DEM - Demolice'!C2" display="/" xr:uid="{00000000-0004-0000-0000-000000000000}"/>
    <hyperlink ref="A98" location="'D.1.1.A - Objekt A'!C2" display="/" xr:uid="{00000000-0004-0000-0000-000001000000}"/>
    <hyperlink ref="A99" location="'D.1.1.B - Objekt B'!C2" display="/" xr:uid="{00000000-0004-0000-0000-000002000000}"/>
    <hyperlink ref="A100" location="'D.1.1.C - Objekt C'!C2" display="/" xr:uid="{00000000-0004-0000-0000-000003000000}"/>
    <hyperlink ref="A101" location="'D.1.1.D - Objekt D'!C2" display="/" xr:uid="{00000000-0004-0000-0000-000004000000}"/>
    <hyperlink ref="A103" location="'D.1.2.A - Objekt A'!C2" display="/" xr:uid="{00000000-0004-0000-0000-000005000000}"/>
    <hyperlink ref="A104" location="'D.1.2.B - Objekt B'!C2" display="/" xr:uid="{00000000-0004-0000-0000-000006000000}"/>
    <hyperlink ref="A105" location="'D.1.2.C - Objekt C'!C2" display="/" xr:uid="{00000000-0004-0000-0000-000007000000}"/>
    <hyperlink ref="A106" location="'D.1.2.D - Objekt D'!C2" display="/" xr:uid="{00000000-0004-0000-0000-000008000000}"/>
    <hyperlink ref="A107" location="'D.1.4.1 - Zdravotně techn...'!C2" display="/" xr:uid="{00000000-0004-0000-0000-000009000000}"/>
    <hyperlink ref="A108" location="'D.1.4.2. - Zdravotně tech...'!C2" display="/" xr:uid="{00000000-0004-0000-0000-00000A000000}"/>
    <hyperlink ref="A109" location="'D.1.4.3. - Vzduchotechnika'!C2" display="/" xr:uid="{00000000-0004-0000-0000-00000B000000}"/>
    <hyperlink ref="A110" location="'D.1.4.4. - Vytápění a chl...'!C2" display="/" xr:uid="{00000000-0004-0000-0000-00000C000000}"/>
    <hyperlink ref="A112" location="'D.1.4.5.1 - Silnoproud (p...'!C2" display="/" xr:uid="{00000000-0004-0000-0000-00000D000000}"/>
    <hyperlink ref="A113" location="'D.1.4.5.2 - Slaboproud (s...'!C2" display="/" xr:uid="{00000000-0004-0000-0000-00000E000000}"/>
    <hyperlink ref="A114" location="'D.1.4.5.3 - Slaboproud (s...'!C2" display="/" xr:uid="{00000000-0004-0000-0000-00000F000000}"/>
    <hyperlink ref="A115" location="'D.1.4.5.4 - Slaboproud (s...'!C2" display="/" xr:uid="{00000000-0004-0000-0000-000010000000}"/>
    <hyperlink ref="A117" location="'D.1.5.02 - Vestavný nábyt...'!C2" display="/" xr:uid="{00000000-0004-0000-0000-000011000000}"/>
    <hyperlink ref="A118" location="'D.1.5.04 - Vestavné spotř...'!C2" display="/" xr:uid="{00000000-0004-0000-0000-000013000000}"/>
    <hyperlink ref="A119" location="'D.1.5.07 - Doplňky pevně ...'!C2" display="/" xr:uid="{00000000-0004-0000-0000-000016000000}"/>
    <hyperlink ref="A121" location="'D.2.1. - Dopravní řešení'!C2" display="/" xr:uid="{00000000-0004-0000-0000-000017000000}"/>
    <hyperlink ref="A123" location="'D.2.2.1. - Architektonick...'!C2" display="/" xr:uid="{00000000-0004-0000-0000-000018000000}"/>
    <hyperlink ref="A124" location="'D.2.2.2. - Stavebně konst...'!C2" display="/" xr:uid="{00000000-0004-0000-0000-000019000000}"/>
    <hyperlink ref="A125" location="'D.2.3. - Sadové úpravy'!C2" display="/" xr:uid="{00000000-0004-0000-0000-00001A000000}"/>
    <hyperlink ref="A126" location="'D.2.4. - Areálové osvětlení'!C2" display="/" xr:uid="{00000000-0004-0000-0000-00001B000000}"/>
    <hyperlink ref="A128" location="'D.3.1 - Zdroj tepla a chl...'!C2" display="/" xr:uid="{00000000-0004-0000-0000-00001C000000}"/>
    <hyperlink ref="A129" location="'D.3.2. - Primární okruh t...'!C2" display="/" xr:uid="{00000000-0004-0000-0000-00001D000000}"/>
    <hyperlink ref="A130" location="'D.4. - IO.02 - FVE'!C2" display="/" xr:uid="{00000000-0004-0000-0000-00001E000000}"/>
    <hyperlink ref="A131" location="'D.5. - IO 03 - Kanalizačn...'!C2" display="/" xr:uid="{00000000-0004-0000-0000-00001F000000}"/>
    <hyperlink ref="A132" location="'D.6. - IO 04 - Vodovodní ...'!C2" display="/" xr:uid="{00000000-0004-0000-0000-000020000000}"/>
    <hyperlink ref="A133" location="'ODS - Odstranění studny'!C2" display="/" xr:uid="{00000000-0004-0000-0000-000021000000}"/>
    <hyperlink ref="A134" location="'VRN - Vedlejší rozpočtové...'!C2" display="/" xr:uid="{00000000-0004-0000-00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9"/>
  <sheetViews>
    <sheetView showGridLines="0" topLeftCell="A10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86</v>
      </c>
      <c r="AZ2" s="93" t="s">
        <v>201</v>
      </c>
      <c r="BA2" s="93" t="s">
        <v>1</v>
      </c>
      <c r="BB2" s="93" t="s">
        <v>202</v>
      </c>
      <c r="BC2" s="93" t="s">
        <v>203</v>
      </c>
      <c r="BD2" s="93" t="s">
        <v>97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204</v>
      </c>
      <c r="BA3" s="93" t="s">
        <v>1</v>
      </c>
      <c r="BB3" s="93" t="s">
        <v>202</v>
      </c>
      <c r="BC3" s="93" t="s">
        <v>205</v>
      </c>
      <c r="BD3" s="93" t="s">
        <v>97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207</v>
      </c>
      <c r="BA4" s="93" t="s">
        <v>1</v>
      </c>
      <c r="BB4" s="93" t="s">
        <v>202</v>
      </c>
      <c r="BC4" s="93" t="s">
        <v>208</v>
      </c>
      <c r="BD4" s="93" t="s">
        <v>97</v>
      </c>
    </row>
    <row r="5" spans="2:56" ht="6.95" customHeight="1">
      <c r="B5" s="20"/>
      <c r="L5" s="20"/>
      <c r="AZ5" s="93" t="s">
        <v>209</v>
      </c>
      <c r="BA5" s="93" t="s">
        <v>1</v>
      </c>
      <c r="BB5" s="93" t="s">
        <v>202</v>
      </c>
      <c r="BC5" s="93" t="s">
        <v>210</v>
      </c>
      <c r="BD5" s="93" t="s">
        <v>97</v>
      </c>
    </row>
    <row r="6" spans="2:56" ht="12" customHeight="1">
      <c r="B6" s="20"/>
      <c r="D6" s="27" t="s">
        <v>16</v>
      </c>
      <c r="L6" s="20"/>
      <c r="AZ6" s="93" t="s">
        <v>211</v>
      </c>
      <c r="BA6" s="93" t="s">
        <v>1</v>
      </c>
      <c r="BB6" s="93" t="s">
        <v>202</v>
      </c>
      <c r="BC6" s="93" t="s">
        <v>212</v>
      </c>
      <c r="BD6" s="93" t="s">
        <v>97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  <c r="AZ7" s="93" t="s">
        <v>213</v>
      </c>
      <c r="BA7" s="93" t="s">
        <v>1</v>
      </c>
      <c r="BB7" s="93" t="s">
        <v>202</v>
      </c>
      <c r="BC7" s="93" t="s">
        <v>214</v>
      </c>
      <c r="BD7" s="93" t="s">
        <v>97</v>
      </c>
    </row>
    <row r="8" spans="2:56" s="1" customFormat="1" ht="12" customHeight="1">
      <c r="B8" s="32"/>
      <c r="D8" s="27" t="s">
        <v>215</v>
      </c>
      <c r="L8" s="32"/>
      <c r="AZ8" s="93" t="s">
        <v>216</v>
      </c>
      <c r="BA8" s="93" t="s">
        <v>1</v>
      </c>
      <c r="BB8" s="93" t="s">
        <v>202</v>
      </c>
      <c r="BC8" s="93" t="s">
        <v>217</v>
      </c>
      <c r="BD8" s="93" t="s">
        <v>87</v>
      </c>
    </row>
    <row r="9" spans="2:56" s="1" customFormat="1" ht="16.5" customHeight="1">
      <c r="B9" s="32"/>
      <c r="E9" s="237" t="s">
        <v>218</v>
      </c>
      <c r="F9" s="257"/>
      <c r="G9" s="257"/>
      <c r="H9" s="257"/>
      <c r="L9" s="32"/>
      <c r="AZ9" s="93" t="s">
        <v>219</v>
      </c>
      <c r="BA9" s="93" t="s">
        <v>1</v>
      </c>
      <c r="BB9" s="93" t="s">
        <v>202</v>
      </c>
      <c r="BC9" s="93" t="s">
        <v>220</v>
      </c>
      <c r="BD9" s="93" t="s">
        <v>87</v>
      </c>
    </row>
    <row r="10" spans="2:56" s="1" customFormat="1" ht="11.25">
      <c r="B10" s="32"/>
      <c r="L10" s="32"/>
      <c r="AZ10" s="93" t="s">
        <v>221</v>
      </c>
      <c r="BA10" s="93" t="s">
        <v>1</v>
      </c>
      <c r="BB10" s="93" t="s">
        <v>202</v>
      </c>
      <c r="BC10" s="93" t="s">
        <v>222</v>
      </c>
      <c r="BD10" s="93" t="s">
        <v>87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17. 11. 2023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8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ROUND((SUM(BE126:BE448)),  2)</f>
        <v>0</v>
      </c>
      <c r="I33" s="97">
        <v>0.21</v>
      </c>
      <c r="J33" s="86">
        <f>ROUND(((SUM(BE126:BE448))*I33),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ROUND((SUM(BF126:BF448)),  2)</f>
        <v>0</v>
      </c>
      <c r="I34" s="97">
        <v>0.15</v>
      </c>
      <c r="J34" s="86">
        <f>ROUND(((SUM(BF126:BF448))*I34),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ROUND((SUM(BG126:BG448)),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ROUND((SUM(BH126:BH448)),  2)</f>
        <v>0</v>
      </c>
      <c r="I36" s="97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ROUND((SUM(BI126:BI448)),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215</v>
      </c>
      <c r="L86" s="32"/>
    </row>
    <row r="87" spans="2:47" s="1" customFormat="1" ht="16.5" customHeight="1">
      <c r="B87" s="32"/>
      <c r="E87" s="237" t="str">
        <f>E9</f>
        <v>DEM - Demolice</v>
      </c>
      <c r="F87" s="257"/>
      <c r="G87" s="257"/>
      <c r="H87" s="25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Na Vyšehradě 1205, 509 01 Nová Paka </v>
      </c>
      <c r="I89" s="27" t="s">
        <v>22</v>
      </c>
      <c r="J89" s="52" t="str">
        <f>IF(J12="","",J12)</f>
        <v>17. 11. 2023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Královehradecký kraj</v>
      </c>
      <c r="I91" s="27" t="s">
        <v>30</v>
      </c>
      <c r="J91" s="30" t="str">
        <f>E21</f>
        <v>Růžička a partneři,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QSB,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224</v>
      </c>
      <c r="D94" s="98"/>
      <c r="E94" s="98"/>
      <c r="F94" s="98"/>
      <c r="G94" s="98"/>
      <c r="H94" s="98"/>
      <c r="I94" s="98"/>
      <c r="J94" s="107" t="s">
        <v>225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226</v>
      </c>
      <c r="J96" s="66">
        <f>J126</f>
        <v>0</v>
      </c>
      <c r="L96" s="32"/>
      <c r="AU96" s="17" t="s">
        <v>227</v>
      </c>
    </row>
    <row r="97" spans="2:12" s="8" customFormat="1" ht="24.95" customHeight="1">
      <c r="B97" s="109"/>
      <c r="D97" s="110" t="s">
        <v>228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2:12" s="9" customFormat="1" ht="19.899999999999999" customHeight="1">
      <c r="B98" s="113"/>
      <c r="D98" s="114" t="s">
        <v>229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2:12" s="9" customFormat="1" ht="19.899999999999999" customHeight="1">
      <c r="B99" s="113"/>
      <c r="D99" s="114" t="s">
        <v>230</v>
      </c>
      <c r="E99" s="115"/>
      <c r="F99" s="115"/>
      <c r="G99" s="115"/>
      <c r="H99" s="115"/>
      <c r="I99" s="115"/>
      <c r="J99" s="116">
        <f>J276</f>
        <v>0</v>
      </c>
      <c r="L99" s="113"/>
    </row>
    <row r="100" spans="2:12" s="9" customFormat="1" ht="19.899999999999999" customHeight="1">
      <c r="B100" s="113"/>
      <c r="D100" s="114" t="s">
        <v>231</v>
      </c>
      <c r="E100" s="115"/>
      <c r="F100" s="115"/>
      <c r="G100" s="115"/>
      <c r="H100" s="115"/>
      <c r="I100" s="115"/>
      <c r="J100" s="116">
        <f>J284</f>
        <v>0</v>
      </c>
      <c r="L100" s="113"/>
    </row>
    <row r="101" spans="2:12" s="9" customFormat="1" ht="19.899999999999999" customHeight="1">
      <c r="B101" s="113"/>
      <c r="D101" s="114" t="s">
        <v>232</v>
      </c>
      <c r="E101" s="115"/>
      <c r="F101" s="115"/>
      <c r="G101" s="115"/>
      <c r="H101" s="115"/>
      <c r="I101" s="115"/>
      <c r="J101" s="116">
        <f>J315</f>
        <v>0</v>
      </c>
      <c r="L101" s="113"/>
    </row>
    <row r="102" spans="2:12" s="8" customFormat="1" ht="24.95" customHeight="1">
      <c r="B102" s="109"/>
      <c r="D102" s="110" t="s">
        <v>233</v>
      </c>
      <c r="E102" s="111"/>
      <c r="F102" s="111"/>
      <c r="G102" s="111"/>
      <c r="H102" s="111"/>
      <c r="I102" s="111"/>
      <c r="J102" s="112">
        <f>J374</f>
        <v>0</v>
      </c>
      <c r="L102" s="109"/>
    </row>
    <row r="103" spans="2:12" s="9" customFormat="1" ht="19.899999999999999" customHeight="1">
      <c r="B103" s="113"/>
      <c r="D103" s="114" t="s">
        <v>234</v>
      </c>
      <c r="E103" s="115"/>
      <c r="F103" s="115"/>
      <c r="G103" s="115"/>
      <c r="H103" s="115"/>
      <c r="I103" s="115"/>
      <c r="J103" s="116">
        <f>J375</f>
        <v>0</v>
      </c>
      <c r="L103" s="113"/>
    </row>
    <row r="104" spans="2:12" s="9" customFormat="1" ht="19.899999999999999" customHeight="1">
      <c r="B104" s="113"/>
      <c r="D104" s="114" t="s">
        <v>235</v>
      </c>
      <c r="E104" s="115"/>
      <c r="F104" s="115"/>
      <c r="G104" s="115"/>
      <c r="H104" s="115"/>
      <c r="I104" s="115"/>
      <c r="J104" s="116">
        <f>J381</f>
        <v>0</v>
      </c>
      <c r="L104" s="113"/>
    </row>
    <row r="105" spans="2:12" s="9" customFormat="1" ht="19.899999999999999" customHeight="1">
      <c r="B105" s="113"/>
      <c r="D105" s="114" t="s">
        <v>236</v>
      </c>
      <c r="E105" s="115"/>
      <c r="F105" s="115"/>
      <c r="G105" s="115"/>
      <c r="H105" s="115"/>
      <c r="I105" s="115"/>
      <c r="J105" s="116">
        <f>J395</f>
        <v>0</v>
      </c>
      <c r="L105" s="113"/>
    </row>
    <row r="106" spans="2:12" s="9" customFormat="1" ht="19.899999999999999" customHeight="1">
      <c r="B106" s="113"/>
      <c r="D106" s="114" t="s">
        <v>237</v>
      </c>
      <c r="E106" s="115"/>
      <c r="F106" s="115"/>
      <c r="G106" s="115"/>
      <c r="H106" s="115"/>
      <c r="I106" s="115"/>
      <c r="J106" s="116">
        <f>J427</f>
        <v>0</v>
      </c>
      <c r="L106" s="113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238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55" t="str">
        <f>E7</f>
        <v>VÝSTAVBA CHRÁNĚNÉHO BYDLENÍ V NOVÉ PACE</v>
      </c>
      <c r="F116" s="256"/>
      <c r="G116" s="256"/>
      <c r="H116" s="256"/>
      <c r="L116" s="32"/>
    </row>
    <row r="117" spans="2:63" s="1" customFormat="1" ht="12" customHeight="1">
      <c r="B117" s="32"/>
      <c r="C117" s="27" t="s">
        <v>215</v>
      </c>
      <c r="L117" s="32"/>
    </row>
    <row r="118" spans="2:63" s="1" customFormat="1" ht="16.5" customHeight="1">
      <c r="B118" s="32"/>
      <c r="E118" s="237" t="str">
        <f>E9</f>
        <v>DEM - Demolice</v>
      </c>
      <c r="F118" s="257"/>
      <c r="G118" s="257"/>
      <c r="H118" s="257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Na Vyšehradě 1205, 509 01 Nová Paka </v>
      </c>
      <c r="I120" s="27" t="s">
        <v>22</v>
      </c>
      <c r="J120" s="52" t="str">
        <f>IF(J12="","",J12)</f>
        <v>17. 11. 2023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E15</f>
        <v>Královehradecký kraj</v>
      </c>
      <c r="I122" s="27" t="s">
        <v>30</v>
      </c>
      <c r="J122" s="30" t="str">
        <f>E21</f>
        <v>Růžička a partneři, s.r.o.</v>
      </c>
      <c r="L122" s="32"/>
    </row>
    <row r="123" spans="2:63" s="1" customFormat="1" ht="15.2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QSB,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7"/>
      <c r="C125" s="118" t="s">
        <v>239</v>
      </c>
      <c r="D125" s="119" t="s">
        <v>62</v>
      </c>
      <c r="E125" s="119" t="s">
        <v>58</v>
      </c>
      <c r="F125" s="119" t="s">
        <v>59</v>
      </c>
      <c r="G125" s="119" t="s">
        <v>240</v>
      </c>
      <c r="H125" s="119" t="s">
        <v>241</v>
      </c>
      <c r="I125" s="119" t="s">
        <v>242</v>
      </c>
      <c r="J125" s="119" t="s">
        <v>225</v>
      </c>
      <c r="K125" s="120" t="s">
        <v>243</v>
      </c>
      <c r="L125" s="117"/>
      <c r="M125" s="59" t="s">
        <v>1</v>
      </c>
      <c r="N125" s="60" t="s">
        <v>41</v>
      </c>
      <c r="O125" s="60" t="s">
        <v>244</v>
      </c>
      <c r="P125" s="60" t="s">
        <v>245</v>
      </c>
      <c r="Q125" s="60" t="s">
        <v>246</v>
      </c>
      <c r="R125" s="60" t="s">
        <v>247</v>
      </c>
      <c r="S125" s="60" t="s">
        <v>248</v>
      </c>
      <c r="T125" s="61" t="s">
        <v>249</v>
      </c>
    </row>
    <row r="126" spans="2:63" s="1" customFormat="1" ht="22.9" customHeight="1">
      <c r="B126" s="32"/>
      <c r="C126" s="64" t="s">
        <v>250</v>
      </c>
      <c r="J126" s="121">
        <f>BK126</f>
        <v>0</v>
      </c>
      <c r="L126" s="32"/>
      <c r="M126" s="62"/>
      <c r="N126" s="53"/>
      <c r="O126" s="53"/>
      <c r="P126" s="122">
        <f>P127+P374</f>
        <v>0</v>
      </c>
      <c r="Q126" s="53"/>
      <c r="R126" s="122">
        <f>R127+R374</f>
        <v>11.023935</v>
      </c>
      <c r="S126" s="53"/>
      <c r="T126" s="123">
        <f>T127+T374</f>
        <v>836.79387000000008</v>
      </c>
      <c r="AT126" s="17" t="s">
        <v>76</v>
      </c>
      <c r="AU126" s="17" t="s">
        <v>227</v>
      </c>
      <c r="BK126" s="124">
        <f>BK127+BK374</f>
        <v>0</v>
      </c>
    </row>
    <row r="127" spans="2:63" s="11" customFormat="1" ht="25.9" customHeight="1">
      <c r="B127" s="125"/>
      <c r="D127" s="126" t="s">
        <v>76</v>
      </c>
      <c r="E127" s="127" t="s">
        <v>251</v>
      </c>
      <c r="F127" s="127" t="s">
        <v>252</v>
      </c>
      <c r="I127" s="128"/>
      <c r="J127" s="129">
        <f>BK127</f>
        <v>0</v>
      </c>
      <c r="L127" s="125"/>
      <c r="M127" s="130"/>
      <c r="P127" s="131">
        <f>P128+P276+P284+P315</f>
        <v>0</v>
      </c>
      <c r="R127" s="131">
        <f>R128+R276+R284+R315</f>
        <v>11.016</v>
      </c>
      <c r="T127" s="132">
        <f>T128+T276+T284+T315</f>
        <v>834.30978000000005</v>
      </c>
      <c r="AR127" s="126" t="s">
        <v>85</v>
      </c>
      <c r="AT127" s="133" t="s">
        <v>76</v>
      </c>
      <c r="AU127" s="133" t="s">
        <v>77</v>
      </c>
      <c r="AY127" s="126" t="s">
        <v>253</v>
      </c>
      <c r="BK127" s="134">
        <f>BK128+BK276+BK284+BK315</f>
        <v>0</v>
      </c>
    </row>
    <row r="128" spans="2:63" s="11" customFormat="1" ht="22.9" customHeight="1">
      <c r="B128" s="125"/>
      <c r="D128" s="126" t="s">
        <v>76</v>
      </c>
      <c r="E128" s="135" t="s">
        <v>85</v>
      </c>
      <c r="F128" s="135" t="s">
        <v>254</v>
      </c>
      <c r="I128" s="128"/>
      <c r="J128" s="136">
        <f>BK128</f>
        <v>0</v>
      </c>
      <c r="L128" s="125"/>
      <c r="M128" s="130"/>
      <c r="P128" s="131">
        <f>SUM(P129:P275)</f>
        <v>0</v>
      </c>
      <c r="R128" s="131">
        <f>SUM(R129:R275)</f>
        <v>0</v>
      </c>
      <c r="T128" s="132">
        <f>SUM(T129:T275)</f>
        <v>364.25700000000001</v>
      </c>
      <c r="AR128" s="126" t="s">
        <v>85</v>
      </c>
      <c r="AT128" s="133" t="s">
        <v>76</v>
      </c>
      <c r="AU128" s="133" t="s">
        <v>85</v>
      </c>
      <c r="AY128" s="126" t="s">
        <v>253</v>
      </c>
      <c r="BK128" s="134">
        <f>SUM(BK129:BK275)</f>
        <v>0</v>
      </c>
    </row>
    <row r="129" spans="2:65" s="1" customFormat="1" ht="37.9" customHeight="1">
      <c r="B129" s="32"/>
      <c r="C129" s="137" t="s">
        <v>85</v>
      </c>
      <c r="D129" s="137" t="s">
        <v>255</v>
      </c>
      <c r="E129" s="138" t="s">
        <v>256</v>
      </c>
      <c r="F129" s="139" t="s">
        <v>257</v>
      </c>
      <c r="G129" s="140" t="s">
        <v>258</v>
      </c>
      <c r="H129" s="141">
        <v>42.938000000000002</v>
      </c>
      <c r="I129" s="142"/>
      <c r="J129" s="143">
        <f>ROUND(I129*H129,2)</f>
        <v>0</v>
      </c>
      <c r="K129" s="139" t="s">
        <v>259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260</v>
      </c>
      <c r="AT129" s="148" t="s">
        <v>255</v>
      </c>
      <c r="AU129" s="148" t="s">
        <v>87</v>
      </c>
      <c r="AY129" s="17" t="s">
        <v>253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260</v>
      </c>
      <c r="BM129" s="148" t="s">
        <v>261</v>
      </c>
    </row>
    <row r="130" spans="2:65" s="1" customFormat="1" ht="11.25">
      <c r="B130" s="32"/>
      <c r="D130" s="150" t="s">
        <v>262</v>
      </c>
      <c r="F130" s="151" t="s">
        <v>263</v>
      </c>
      <c r="I130" s="152"/>
      <c r="L130" s="32"/>
      <c r="M130" s="153"/>
      <c r="T130" s="56"/>
      <c r="AT130" s="17" t="s">
        <v>262</v>
      </c>
      <c r="AU130" s="17" t="s">
        <v>87</v>
      </c>
    </row>
    <row r="131" spans="2:65" s="12" customFormat="1" ht="11.25">
      <c r="B131" s="154"/>
      <c r="D131" s="155" t="s">
        <v>264</v>
      </c>
      <c r="E131" s="156" t="s">
        <v>1</v>
      </c>
      <c r="F131" s="157" t="s">
        <v>265</v>
      </c>
      <c r="H131" s="158">
        <v>42.938000000000002</v>
      </c>
      <c r="I131" s="159"/>
      <c r="L131" s="154"/>
      <c r="M131" s="160"/>
      <c r="T131" s="161"/>
      <c r="AT131" s="156" t="s">
        <v>264</v>
      </c>
      <c r="AU131" s="156" t="s">
        <v>87</v>
      </c>
      <c r="AV131" s="12" t="s">
        <v>87</v>
      </c>
      <c r="AW131" s="12" t="s">
        <v>32</v>
      </c>
      <c r="AX131" s="12" t="s">
        <v>77</v>
      </c>
      <c r="AY131" s="156" t="s">
        <v>253</v>
      </c>
    </row>
    <row r="132" spans="2:65" s="13" customFormat="1" ht="11.25">
      <c r="B132" s="162"/>
      <c r="D132" s="155" t="s">
        <v>264</v>
      </c>
      <c r="E132" s="163" t="s">
        <v>1</v>
      </c>
      <c r="F132" s="164" t="s">
        <v>266</v>
      </c>
      <c r="H132" s="165">
        <v>42.938000000000002</v>
      </c>
      <c r="I132" s="166"/>
      <c r="L132" s="162"/>
      <c r="M132" s="167"/>
      <c r="T132" s="168"/>
      <c r="AT132" s="163" t="s">
        <v>264</v>
      </c>
      <c r="AU132" s="163" t="s">
        <v>87</v>
      </c>
      <c r="AV132" s="13" t="s">
        <v>260</v>
      </c>
      <c r="AW132" s="13" t="s">
        <v>32</v>
      </c>
      <c r="AX132" s="13" t="s">
        <v>85</v>
      </c>
      <c r="AY132" s="163" t="s">
        <v>253</v>
      </c>
    </row>
    <row r="133" spans="2:65" s="1" customFormat="1" ht="24.2" customHeight="1">
      <c r="B133" s="32"/>
      <c r="C133" s="137" t="s">
        <v>87</v>
      </c>
      <c r="D133" s="137" t="s">
        <v>255</v>
      </c>
      <c r="E133" s="138" t="s">
        <v>267</v>
      </c>
      <c r="F133" s="139" t="s">
        <v>268</v>
      </c>
      <c r="G133" s="140" t="s">
        <v>269</v>
      </c>
      <c r="H133" s="141">
        <v>4</v>
      </c>
      <c r="I133" s="142"/>
      <c r="J133" s="143">
        <f>ROUND(I133*H133,2)</f>
        <v>0</v>
      </c>
      <c r="K133" s="139" t="s">
        <v>259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260</v>
      </c>
      <c r="BM133" s="148" t="s">
        <v>270</v>
      </c>
    </row>
    <row r="134" spans="2:65" s="1" customFormat="1" ht="11.25">
      <c r="B134" s="32"/>
      <c r="D134" s="150" t="s">
        <v>262</v>
      </c>
      <c r="F134" s="151" t="s">
        <v>271</v>
      </c>
      <c r="I134" s="152"/>
      <c r="L134" s="32"/>
      <c r="M134" s="153"/>
      <c r="T134" s="56"/>
      <c r="AT134" s="17" t="s">
        <v>262</v>
      </c>
      <c r="AU134" s="17" t="s">
        <v>87</v>
      </c>
    </row>
    <row r="135" spans="2:65" s="1" customFormat="1" ht="24.2" customHeight="1">
      <c r="B135" s="32"/>
      <c r="C135" s="137" t="s">
        <v>97</v>
      </c>
      <c r="D135" s="137" t="s">
        <v>255</v>
      </c>
      <c r="E135" s="138" t="s">
        <v>272</v>
      </c>
      <c r="F135" s="139" t="s">
        <v>273</v>
      </c>
      <c r="G135" s="140" t="s">
        <v>269</v>
      </c>
      <c r="H135" s="141">
        <v>4</v>
      </c>
      <c r="I135" s="142"/>
      <c r="J135" s="143">
        <f>ROUND(I135*H135,2)</f>
        <v>0</v>
      </c>
      <c r="K135" s="139" t="s">
        <v>259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260</v>
      </c>
      <c r="BM135" s="148" t="s">
        <v>274</v>
      </c>
    </row>
    <row r="136" spans="2:65" s="1" customFormat="1" ht="11.25">
      <c r="B136" s="32"/>
      <c r="D136" s="150" t="s">
        <v>262</v>
      </c>
      <c r="F136" s="151" t="s">
        <v>275</v>
      </c>
      <c r="I136" s="152"/>
      <c r="L136" s="32"/>
      <c r="M136" s="153"/>
      <c r="T136" s="56"/>
      <c r="AT136" s="17" t="s">
        <v>262</v>
      </c>
      <c r="AU136" s="17" t="s">
        <v>87</v>
      </c>
    </row>
    <row r="137" spans="2:65" s="1" customFormat="1" ht="16.5" customHeight="1">
      <c r="B137" s="32"/>
      <c r="C137" s="137" t="s">
        <v>260</v>
      </c>
      <c r="D137" s="137" t="s">
        <v>255</v>
      </c>
      <c r="E137" s="138" t="s">
        <v>276</v>
      </c>
      <c r="F137" s="139" t="s">
        <v>277</v>
      </c>
      <c r="G137" s="140" t="s">
        <v>269</v>
      </c>
      <c r="H137" s="141">
        <v>7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278</v>
      </c>
    </row>
    <row r="138" spans="2:65" s="1" customFormat="1" ht="11.25">
      <c r="B138" s="32"/>
      <c r="D138" s="150" t="s">
        <v>262</v>
      </c>
      <c r="F138" s="151" t="s">
        <v>279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" customFormat="1" ht="16.5" customHeight="1">
      <c r="B139" s="32"/>
      <c r="C139" s="137" t="s">
        <v>280</v>
      </c>
      <c r="D139" s="137" t="s">
        <v>255</v>
      </c>
      <c r="E139" s="138" t="s">
        <v>281</v>
      </c>
      <c r="F139" s="139" t="s">
        <v>282</v>
      </c>
      <c r="G139" s="140" t="s">
        <v>269</v>
      </c>
      <c r="H139" s="141">
        <v>2</v>
      </c>
      <c r="I139" s="142"/>
      <c r="J139" s="143">
        <f>ROUND(I139*H139,2)</f>
        <v>0</v>
      </c>
      <c r="K139" s="139" t="s">
        <v>259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260</v>
      </c>
      <c r="BM139" s="148" t="s">
        <v>283</v>
      </c>
    </row>
    <row r="140" spans="2:65" s="1" customFormat="1" ht="11.25">
      <c r="B140" s="32"/>
      <c r="D140" s="150" t="s">
        <v>262</v>
      </c>
      <c r="F140" s="151" t="s">
        <v>284</v>
      </c>
      <c r="I140" s="152"/>
      <c r="L140" s="32"/>
      <c r="M140" s="153"/>
      <c r="T140" s="56"/>
      <c r="AT140" s="17" t="s">
        <v>262</v>
      </c>
      <c r="AU140" s="17" t="s">
        <v>87</v>
      </c>
    </row>
    <row r="141" spans="2:65" s="1" customFormat="1" ht="33" customHeight="1">
      <c r="B141" s="32"/>
      <c r="C141" s="137" t="s">
        <v>285</v>
      </c>
      <c r="D141" s="137" t="s">
        <v>255</v>
      </c>
      <c r="E141" s="138" t="s">
        <v>286</v>
      </c>
      <c r="F141" s="139" t="s">
        <v>287</v>
      </c>
      <c r="G141" s="140" t="s">
        <v>258</v>
      </c>
      <c r="H141" s="141">
        <v>27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0.22500000000000001</v>
      </c>
      <c r="T141" s="147">
        <f>S141*H141</f>
        <v>6.0750000000000002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288</v>
      </c>
    </row>
    <row r="142" spans="2:65" s="1" customFormat="1" ht="11.25">
      <c r="B142" s="32"/>
      <c r="D142" s="150" t="s">
        <v>262</v>
      </c>
      <c r="F142" s="151" t="s">
        <v>289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4" customFormat="1" ht="11.25">
      <c r="B143" s="169"/>
      <c r="D143" s="155" t="s">
        <v>264</v>
      </c>
      <c r="E143" s="170" t="s">
        <v>1</v>
      </c>
      <c r="F143" s="171" t="s">
        <v>290</v>
      </c>
      <c r="H143" s="170" t="s">
        <v>1</v>
      </c>
      <c r="I143" s="172"/>
      <c r="L143" s="169"/>
      <c r="M143" s="173"/>
      <c r="T143" s="174"/>
      <c r="AT143" s="170" t="s">
        <v>264</v>
      </c>
      <c r="AU143" s="170" t="s">
        <v>87</v>
      </c>
      <c r="AV143" s="14" t="s">
        <v>85</v>
      </c>
      <c r="AW143" s="14" t="s">
        <v>32</v>
      </c>
      <c r="AX143" s="14" t="s">
        <v>77</v>
      </c>
      <c r="AY143" s="170" t="s">
        <v>253</v>
      </c>
    </row>
    <row r="144" spans="2:65" s="12" customFormat="1" ht="11.25">
      <c r="B144" s="154"/>
      <c r="D144" s="155" t="s">
        <v>264</v>
      </c>
      <c r="E144" s="156" t="s">
        <v>1</v>
      </c>
      <c r="F144" s="157" t="s">
        <v>291</v>
      </c>
      <c r="H144" s="158">
        <v>27</v>
      </c>
      <c r="I144" s="159"/>
      <c r="L144" s="154"/>
      <c r="M144" s="160"/>
      <c r="T144" s="161"/>
      <c r="AT144" s="156" t="s">
        <v>264</v>
      </c>
      <c r="AU144" s="156" t="s">
        <v>87</v>
      </c>
      <c r="AV144" s="12" t="s">
        <v>87</v>
      </c>
      <c r="AW144" s="12" t="s">
        <v>32</v>
      </c>
      <c r="AX144" s="12" t="s">
        <v>77</v>
      </c>
      <c r="AY144" s="156" t="s">
        <v>253</v>
      </c>
    </row>
    <row r="145" spans="2:65" s="13" customFormat="1" ht="11.25">
      <c r="B145" s="162"/>
      <c r="D145" s="155" t="s">
        <v>264</v>
      </c>
      <c r="E145" s="163" t="s">
        <v>1</v>
      </c>
      <c r="F145" s="164" t="s">
        <v>266</v>
      </c>
      <c r="H145" s="165">
        <v>27</v>
      </c>
      <c r="I145" s="166"/>
      <c r="L145" s="162"/>
      <c r="M145" s="167"/>
      <c r="T145" s="168"/>
      <c r="AT145" s="163" t="s">
        <v>264</v>
      </c>
      <c r="AU145" s="163" t="s">
        <v>87</v>
      </c>
      <c r="AV145" s="13" t="s">
        <v>260</v>
      </c>
      <c r="AW145" s="13" t="s">
        <v>32</v>
      </c>
      <c r="AX145" s="13" t="s">
        <v>85</v>
      </c>
      <c r="AY145" s="163" t="s">
        <v>253</v>
      </c>
    </row>
    <row r="146" spans="2:65" s="1" customFormat="1" ht="24.2" customHeight="1">
      <c r="B146" s="32"/>
      <c r="C146" s="137" t="s">
        <v>292</v>
      </c>
      <c r="D146" s="137" t="s">
        <v>255</v>
      </c>
      <c r="E146" s="138" t="s">
        <v>293</v>
      </c>
      <c r="F146" s="139" t="s">
        <v>294</v>
      </c>
      <c r="G146" s="140" t="s">
        <v>258</v>
      </c>
      <c r="H146" s="141">
        <v>569</v>
      </c>
      <c r="I146" s="142"/>
      <c r="J146" s="143">
        <f>ROUND(I146*H146,2)</f>
        <v>0</v>
      </c>
      <c r="K146" s="139" t="s">
        <v>259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0.29499999999999998</v>
      </c>
      <c r="T146" s="147">
        <f>S146*H146</f>
        <v>167.85499999999999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260</v>
      </c>
      <c r="BM146" s="148" t="s">
        <v>295</v>
      </c>
    </row>
    <row r="147" spans="2:65" s="1" customFormat="1" ht="11.25">
      <c r="B147" s="32"/>
      <c r="D147" s="150" t="s">
        <v>262</v>
      </c>
      <c r="F147" s="151" t="s">
        <v>296</v>
      </c>
      <c r="I147" s="152"/>
      <c r="L147" s="32"/>
      <c r="M147" s="153"/>
      <c r="T147" s="56"/>
      <c r="AT147" s="17" t="s">
        <v>262</v>
      </c>
      <c r="AU147" s="17" t="s">
        <v>87</v>
      </c>
    </row>
    <row r="148" spans="2:65" s="14" customFormat="1" ht="11.25">
      <c r="B148" s="169"/>
      <c r="D148" s="155" t="s">
        <v>264</v>
      </c>
      <c r="E148" s="170" t="s">
        <v>1</v>
      </c>
      <c r="F148" s="171" t="s">
        <v>297</v>
      </c>
      <c r="H148" s="170" t="s">
        <v>1</v>
      </c>
      <c r="I148" s="172"/>
      <c r="L148" s="169"/>
      <c r="M148" s="173"/>
      <c r="T148" s="174"/>
      <c r="AT148" s="170" t="s">
        <v>264</v>
      </c>
      <c r="AU148" s="170" t="s">
        <v>87</v>
      </c>
      <c r="AV148" s="14" t="s">
        <v>85</v>
      </c>
      <c r="AW148" s="14" t="s">
        <v>32</v>
      </c>
      <c r="AX148" s="14" t="s">
        <v>77</v>
      </c>
      <c r="AY148" s="170" t="s">
        <v>253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298</v>
      </c>
      <c r="H149" s="158">
        <v>49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65" s="14" customFormat="1" ht="11.25">
      <c r="B150" s="169"/>
      <c r="D150" s="155" t="s">
        <v>264</v>
      </c>
      <c r="E150" s="170" t="s">
        <v>1</v>
      </c>
      <c r="F150" s="171" t="s">
        <v>299</v>
      </c>
      <c r="H150" s="170" t="s">
        <v>1</v>
      </c>
      <c r="I150" s="172"/>
      <c r="L150" s="169"/>
      <c r="M150" s="173"/>
      <c r="T150" s="174"/>
      <c r="AT150" s="170" t="s">
        <v>264</v>
      </c>
      <c r="AU150" s="170" t="s">
        <v>87</v>
      </c>
      <c r="AV150" s="14" t="s">
        <v>85</v>
      </c>
      <c r="AW150" s="14" t="s">
        <v>32</v>
      </c>
      <c r="AX150" s="14" t="s">
        <v>77</v>
      </c>
      <c r="AY150" s="170" t="s">
        <v>253</v>
      </c>
    </row>
    <row r="151" spans="2:65" s="12" customFormat="1" ht="11.25">
      <c r="B151" s="154"/>
      <c r="D151" s="155" t="s">
        <v>264</v>
      </c>
      <c r="E151" s="156" t="s">
        <v>1</v>
      </c>
      <c r="F151" s="157" t="s">
        <v>291</v>
      </c>
      <c r="H151" s="158">
        <v>27</v>
      </c>
      <c r="I151" s="159"/>
      <c r="L151" s="154"/>
      <c r="M151" s="160"/>
      <c r="T151" s="161"/>
      <c r="AT151" s="156" t="s">
        <v>264</v>
      </c>
      <c r="AU151" s="156" t="s">
        <v>87</v>
      </c>
      <c r="AV151" s="12" t="s">
        <v>87</v>
      </c>
      <c r="AW151" s="12" t="s">
        <v>32</v>
      </c>
      <c r="AX151" s="12" t="s">
        <v>77</v>
      </c>
      <c r="AY151" s="156" t="s">
        <v>253</v>
      </c>
    </row>
    <row r="152" spans="2:65" s="14" customFormat="1" ht="11.25">
      <c r="B152" s="169"/>
      <c r="D152" s="155" t="s">
        <v>264</v>
      </c>
      <c r="E152" s="170" t="s">
        <v>1</v>
      </c>
      <c r="F152" s="171" t="s">
        <v>299</v>
      </c>
      <c r="H152" s="170" t="s">
        <v>1</v>
      </c>
      <c r="I152" s="172"/>
      <c r="L152" s="169"/>
      <c r="M152" s="173"/>
      <c r="T152" s="174"/>
      <c r="AT152" s="170" t="s">
        <v>264</v>
      </c>
      <c r="AU152" s="170" t="s">
        <v>87</v>
      </c>
      <c r="AV152" s="14" t="s">
        <v>85</v>
      </c>
      <c r="AW152" s="14" t="s">
        <v>32</v>
      </c>
      <c r="AX152" s="14" t="s">
        <v>77</v>
      </c>
      <c r="AY152" s="170" t="s">
        <v>253</v>
      </c>
    </row>
    <row r="153" spans="2:65" s="12" customFormat="1" ht="11.25">
      <c r="B153" s="154"/>
      <c r="D153" s="155" t="s">
        <v>264</v>
      </c>
      <c r="E153" s="156" t="s">
        <v>1</v>
      </c>
      <c r="F153" s="157" t="s">
        <v>300</v>
      </c>
      <c r="H153" s="158">
        <v>465</v>
      </c>
      <c r="I153" s="159"/>
      <c r="L153" s="154"/>
      <c r="M153" s="160"/>
      <c r="T153" s="161"/>
      <c r="AT153" s="156" t="s">
        <v>264</v>
      </c>
      <c r="AU153" s="156" t="s">
        <v>87</v>
      </c>
      <c r="AV153" s="12" t="s">
        <v>87</v>
      </c>
      <c r="AW153" s="12" t="s">
        <v>32</v>
      </c>
      <c r="AX153" s="12" t="s">
        <v>77</v>
      </c>
      <c r="AY153" s="156" t="s">
        <v>253</v>
      </c>
    </row>
    <row r="154" spans="2:65" s="14" customFormat="1" ht="11.25">
      <c r="B154" s="169"/>
      <c r="D154" s="155" t="s">
        <v>264</v>
      </c>
      <c r="E154" s="170" t="s">
        <v>1</v>
      </c>
      <c r="F154" s="171" t="s">
        <v>301</v>
      </c>
      <c r="H154" s="170" t="s">
        <v>1</v>
      </c>
      <c r="I154" s="172"/>
      <c r="L154" s="169"/>
      <c r="M154" s="173"/>
      <c r="T154" s="174"/>
      <c r="AT154" s="170" t="s">
        <v>264</v>
      </c>
      <c r="AU154" s="170" t="s">
        <v>87</v>
      </c>
      <c r="AV154" s="14" t="s">
        <v>85</v>
      </c>
      <c r="AW154" s="14" t="s">
        <v>32</v>
      </c>
      <c r="AX154" s="14" t="s">
        <v>77</v>
      </c>
      <c r="AY154" s="170" t="s">
        <v>253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302</v>
      </c>
      <c r="H155" s="158">
        <v>28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3" customFormat="1" ht="11.25">
      <c r="B156" s="162"/>
      <c r="D156" s="155" t="s">
        <v>264</v>
      </c>
      <c r="E156" s="163" t="s">
        <v>1</v>
      </c>
      <c r="F156" s="164" t="s">
        <v>266</v>
      </c>
      <c r="H156" s="165">
        <v>569</v>
      </c>
      <c r="I156" s="166"/>
      <c r="L156" s="162"/>
      <c r="M156" s="167"/>
      <c r="T156" s="168"/>
      <c r="AT156" s="163" t="s">
        <v>264</v>
      </c>
      <c r="AU156" s="163" t="s">
        <v>87</v>
      </c>
      <c r="AV156" s="13" t="s">
        <v>260</v>
      </c>
      <c r="AW156" s="13" t="s">
        <v>32</v>
      </c>
      <c r="AX156" s="13" t="s">
        <v>85</v>
      </c>
      <c r="AY156" s="163" t="s">
        <v>253</v>
      </c>
    </row>
    <row r="157" spans="2:65" s="1" customFormat="1" ht="33" customHeight="1">
      <c r="B157" s="32"/>
      <c r="C157" s="137" t="s">
        <v>303</v>
      </c>
      <c r="D157" s="137" t="s">
        <v>255</v>
      </c>
      <c r="E157" s="138" t="s">
        <v>304</v>
      </c>
      <c r="F157" s="139" t="s">
        <v>305</v>
      </c>
      <c r="G157" s="140" t="s">
        <v>258</v>
      </c>
      <c r="H157" s="141">
        <v>555</v>
      </c>
      <c r="I157" s="142"/>
      <c r="J157" s="143">
        <f>ROUND(I157*H157,2)</f>
        <v>0</v>
      </c>
      <c r="K157" s="139" t="s">
        <v>259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0.28999999999999998</v>
      </c>
      <c r="T157" s="147">
        <f>S157*H157</f>
        <v>160.94999999999999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260</v>
      </c>
      <c r="BM157" s="148" t="s">
        <v>306</v>
      </c>
    </row>
    <row r="158" spans="2:65" s="1" customFormat="1" ht="11.25">
      <c r="B158" s="32"/>
      <c r="D158" s="150" t="s">
        <v>262</v>
      </c>
      <c r="F158" s="151" t="s">
        <v>307</v>
      </c>
      <c r="I158" s="152"/>
      <c r="L158" s="32"/>
      <c r="M158" s="153"/>
      <c r="T158" s="56"/>
      <c r="AT158" s="17" t="s">
        <v>262</v>
      </c>
      <c r="AU158" s="17" t="s">
        <v>87</v>
      </c>
    </row>
    <row r="159" spans="2:65" s="14" customFormat="1" ht="11.25">
      <c r="B159" s="169"/>
      <c r="D159" s="155" t="s">
        <v>264</v>
      </c>
      <c r="E159" s="170" t="s">
        <v>1</v>
      </c>
      <c r="F159" s="171" t="s">
        <v>308</v>
      </c>
      <c r="H159" s="170" t="s">
        <v>1</v>
      </c>
      <c r="I159" s="172"/>
      <c r="L159" s="169"/>
      <c r="M159" s="173"/>
      <c r="T159" s="174"/>
      <c r="AT159" s="170" t="s">
        <v>264</v>
      </c>
      <c r="AU159" s="170" t="s">
        <v>87</v>
      </c>
      <c r="AV159" s="14" t="s">
        <v>85</v>
      </c>
      <c r="AW159" s="14" t="s">
        <v>32</v>
      </c>
      <c r="AX159" s="14" t="s">
        <v>77</v>
      </c>
      <c r="AY159" s="170" t="s">
        <v>253</v>
      </c>
    </row>
    <row r="160" spans="2:65" s="12" customFormat="1" ht="11.25">
      <c r="B160" s="154"/>
      <c r="D160" s="155" t="s">
        <v>264</v>
      </c>
      <c r="E160" s="156" t="s">
        <v>1</v>
      </c>
      <c r="F160" s="157" t="s">
        <v>291</v>
      </c>
      <c r="H160" s="158">
        <v>27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65" s="14" customFormat="1" ht="11.25">
      <c r="B161" s="169"/>
      <c r="D161" s="155" t="s">
        <v>264</v>
      </c>
      <c r="E161" s="170" t="s">
        <v>1</v>
      </c>
      <c r="F161" s="171" t="s">
        <v>299</v>
      </c>
      <c r="H161" s="170" t="s">
        <v>1</v>
      </c>
      <c r="I161" s="172"/>
      <c r="L161" s="169"/>
      <c r="M161" s="173"/>
      <c r="T161" s="174"/>
      <c r="AT161" s="170" t="s">
        <v>264</v>
      </c>
      <c r="AU161" s="170" t="s">
        <v>87</v>
      </c>
      <c r="AV161" s="14" t="s">
        <v>85</v>
      </c>
      <c r="AW161" s="14" t="s">
        <v>32</v>
      </c>
      <c r="AX161" s="14" t="s">
        <v>77</v>
      </c>
      <c r="AY161" s="170" t="s">
        <v>253</v>
      </c>
    </row>
    <row r="162" spans="2:65" s="12" customFormat="1" ht="11.25">
      <c r="B162" s="154"/>
      <c r="D162" s="155" t="s">
        <v>264</v>
      </c>
      <c r="E162" s="156" t="s">
        <v>1</v>
      </c>
      <c r="F162" s="157" t="s">
        <v>309</v>
      </c>
      <c r="H162" s="158">
        <v>35</v>
      </c>
      <c r="I162" s="159"/>
      <c r="L162" s="154"/>
      <c r="M162" s="160"/>
      <c r="T162" s="161"/>
      <c r="AT162" s="156" t="s">
        <v>264</v>
      </c>
      <c r="AU162" s="156" t="s">
        <v>87</v>
      </c>
      <c r="AV162" s="12" t="s">
        <v>87</v>
      </c>
      <c r="AW162" s="12" t="s">
        <v>32</v>
      </c>
      <c r="AX162" s="12" t="s">
        <v>77</v>
      </c>
      <c r="AY162" s="156" t="s">
        <v>253</v>
      </c>
    </row>
    <row r="163" spans="2:65" s="14" customFormat="1" ht="11.25">
      <c r="B163" s="169"/>
      <c r="D163" s="155" t="s">
        <v>264</v>
      </c>
      <c r="E163" s="170" t="s">
        <v>1</v>
      </c>
      <c r="F163" s="171" t="s">
        <v>301</v>
      </c>
      <c r="H163" s="170" t="s">
        <v>1</v>
      </c>
      <c r="I163" s="172"/>
      <c r="L163" s="169"/>
      <c r="M163" s="173"/>
      <c r="T163" s="174"/>
      <c r="AT163" s="170" t="s">
        <v>264</v>
      </c>
      <c r="AU163" s="170" t="s">
        <v>87</v>
      </c>
      <c r="AV163" s="14" t="s">
        <v>85</v>
      </c>
      <c r="AW163" s="14" t="s">
        <v>32</v>
      </c>
      <c r="AX163" s="14" t="s">
        <v>77</v>
      </c>
      <c r="AY163" s="170" t="s">
        <v>253</v>
      </c>
    </row>
    <row r="164" spans="2:65" s="12" customFormat="1" ht="11.25">
      <c r="B164" s="154"/>
      <c r="D164" s="155" t="s">
        <v>264</v>
      </c>
      <c r="E164" s="156" t="s">
        <v>1</v>
      </c>
      <c r="F164" s="157" t="s">
        <v>302</v>
      </c>
      <c r="H164" s="158">
        <v>28</v>
      </c>
      <c r="I164" s="159"/>
      <c r="L164" s="154"/>
      <c r="M164" s="160"/>
      <c r="T164" s="161"/>
      <c r="AT164" s="156" t="s">
        <v>264</v>
      </c>
      <c r="AU164" s="156" t="s">
        <v>87</v>
      </c>
      <c r="AV164" s="12" t="s">
        <v>87</v>
      </c>
      <c r="AW164" s="12" t="s">
        <v>32</v>
      </c>
      <c r="AX164" s="12" t="s">
        <v>77</v>
      </c>
      <c r="AY164" s="156" t="s">
        <v>253</v>
      </c>
    </row>
    <row r="165" spans="2:65" s="14" customFormat="1" ht="11.25">
      <c r="B165" s="169"/>
      <c r="D165" s="155" t="s">
        <v>264</v>
      </c>
      <c r="E165" s="170" t="s">
        <v>1</v>
      </c>
      <c r="F165" s="171" t="s">
        <v>299</v>
      </c>
      <c r="H165" s="170" t="s">
        <v>1</v>
      </c>
      <c r="I165" s="172"/>
      <c r="L165" s="169"/>
      <c r="M165" s="173"/>
      <c r="T165" s="174"/>
      <c r="AT165" s="170" t="s">
        <v>264</v>
      </c>
      <c r="AU165" s="170" t="s">
        <v>87</v>
      </c>
      <c r="AV165" s="14" t="s">
        <v>85</v>
      </c>
      <c r="AW165" s="14" t="s">
        <v>32</v>
      </c>
      <c r="AX165" s="14" t="s">
        <v>77</v>
      </c>
      <c r="AY165" s="170" t="s">
        <v>253</v>
      </c>
    </row>
    <row r="166" spans="2:65" s="12" customFormat="1" ht="11.25">
      <c r="B166" s="154"/>
      <c r="D166" s="155" t="s">
        <v>264</v>
      </c>
      <c r="E166" s="156" t="s">
        <v>1</v>
      </c>
      <c r="F166" s="157" t="s">
        <v>300</v>
      </c>
      <c r="H166" s="158">
        <v>465</v>
      </c>
      <c r="I166" s="159"/>
      <c r="L166" s="154"/>
      <c r="M166" s="160"/>
      <c r="T166" s="161"/>
      <c r="AT166" s="156" t="s">
        <v>264</v>
      </c>
      <c r="AU166" s="156" t="s">
        <v>87</v>
      </c>
      <c r="AV166" s="12" t="s">
        <v>87</v>
      </c>
      <c r="AW166" s="12" t="s">
        <v>32</v>
      </c>
      <c r="AX166" s="12" t="s">
        <v>77</v>
      </c>
      <c r="AY166" s="156" t="s">
        <v>253</v>
      </c>
    </row>
    <row r="167" spans="2:65" s="13" customFormat="1" ht="11.25">
      <c r="B167" s="162"/>
      <c r="D167" s="155" t="s">
        <v>264</v>
      </c>
      <c r="E167" s="163" t="s">
        <v>1</v>
      </c>
      <c r="F167" s="164" t="s">
        <v>266</v>
      </c>
      <c r="H167" s="165">
        <v>555</v>
      </c>
      <c r="I167" s="166"/>
      <c r="L167" s="162"/>
      <c r="M167" s="167"/>
      <c r="T167" s="168"/>
      <c r="AT167" s="163" t="s">
        <v>264</v>
      </c>
      <c r="AU167" s="163" t="s">
        <v>87</v>
      </c>
      <c r="AV167" s="13" t="s">
        <v>260</v>
      </c>
      <c r="AW167" s="13" t="s">
        <v>32</v>
      </c>
      <c r="AX167" s="13" t="s">
        <v>85</v>
      </c>
      <c r="AY167" s="163" t="s">
        <v>253</v>
      </c>
    </row>
    <row r="168" spans="2:65" s="1" customFormat="1" ht="16.5" customHeight="1">
      <c r="B168" s="32"/>
      <c r="C168" s="137" t="s">
        <v>310</v>
      </c>
      <c r="D168" s="137" t="s">
        <v>255</v>
      </c>
      <c r="E168" s="138" t="s">
        <v>311</v>
      </c>
      <c r="F168" s="139" t="s">
        <v>312</v>
      </c>
      <c r="G168" s="140" t="s">
        <v>313</v>
      </c>
      <c r="H168" s="141">
        <v>101.3</v>
      </c>
      <c r="I168" s="142"/>
      <c r="J168" s="143">
        <f>ROUND(I168*H168,2)</f>
        <v>0</v>
      </c>
      <c r="K168" s="139" t="s">
        <v>259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0.28999999999999998</v>
      </c>
      <c r="T168" s="147">
        <f>S168*H168</f>
        <v>29.376999999999999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260</v>
      </c>
      <c r="BM168" s="148" t="s">
        <v>314</v>
      </c>
    </row>
    <row r="169" spans="2:65" s="1" customFormat="1" ht="11.25">
      <c r="B169" s="32"/>
      <c r="D169" s="150" t="s">
        <v>262</v>
      </c>
      <c r="F169" s="151" t="s">
        <v>315</v>
      </c>
      <c r="I169" s="152"/>
      <c r="L169" s="32"/>
      <c r="M169" s="153"/>
      <c r="T169" s="56"/>
      <c r="AT169" s="17" t="s">
        <v>262</v>
      </c>
      <c r="AU169" s="17" t="s">
        <v>87</v>
      </c>
    </row>
    <row r="170" spans="2:65" s="12" customFormat="1" ht="11.25">
      <c r="B170" s="154"/>
      <c r="D170" s="155" t="s">
        <v>264</v>
      </c>
      <c r="E170" s="156" t="s">
        <v>1</v>
      </c>
      <c r="F170" s="157" t="s">
        <v>316</v>
      </c>
      <c r="H170" s="158">
        <v>101.3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65" s="13" customFormat="1" ht="11.25">
      <c r="B171" s="162"/>
      <c r="D171" s="155" t="s">
        <v>264</v>
      </c>
      <c r="E171" s="163" t="s">
        <v>1</v>
      </c>
      <c r="F171" s="164" t="s">
        <v>266</v>
      </c>
      <c r="H171" s="165">
        <v>101.3</v>
      </c>
      <c r="I171" s="166"/>
      <c r="L171" s="162"/>
      <c r="M171" s="167"/>
      <c r="T171" s="168"/>
      <c r="AT171" s="163" t="s">
        <v>264</v>
      </c>
      <c r="AU171" s="163" t="s">
        <v>87</v>
      </c>
      <c r="AV171" s="13" t="s">
        <v>260</v>
      </c>
      <c r="AW171" s="13" t="s">
        <v>32</v>
      </c>
      <c r="AX171" s="13" t="s">
        <v>85</v>
      </c>
      <c r="AY171" s="163" t="s">
        <v>253</v>
      </c>
    </row>
    <row r="172" spans="2:65" s="1" customFormat="1" ht="33" customHeight="1">
      <c r="B172" s="32"/>
      <c r="C172" s="137" t="s">
        <v>317</v>
      </c>
      <c r="D172" s="137" t="s">
        <v>255</v>
      </c>
      <c r="E172" s="138" t="s">
        <v>318</v>
      </c>
      <c r="F172" s="139" t="s">
        <v>319</v>
      </c>
      <c r="G172" s="140" t="s">
        <v>202</v>
      </c>
      <c r="H172" s="141">
        <v>776.12</v>
      </c>
      <c r="I172" s="142"/>
      <c r="J172" s="143">
        <f>ROUND(I172*H172,2)</f>
        <v>0</v>
      </c>
      <c r="K172" s="139" t="s">
        <v>259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260</v>
      </c>
      <c r="BM172" s="148" t="s">
        <v>320</v>
      </c>
    </row>
    <row r="173" spans="2:65" s="1" customFormat="1" ht="11.25">
      <c r="B173" s="32"/>
      <c r="D173" s="150" t="s">
        <v>262</v>
      </c>
      <c r="F173" s="151" t="s">
        <v>321</v>
      </c>
      <c r="I173" s="152"/>
      <c r="L173" s="32"/>
      <c r="M173" s="153"/>
      <c r="T173" s="56"/>
      <c r="AT173" s="17" t="s">
        <v>262</v>
      </c>
      <c r="AU173" s="17" t="s">
        <v>87</v>
      </c>
    </row>
    <row r="174" spans="2:65" s="12" customFormat="1" ht="11.25">
      <c r="B174" s="154"/>
      <c r="D174" s="155" t="s">
        <v>264</v>
      </c>
      <c r="E174" s="156" t="s">
        <v>1</v>
      </c>
      <c r="F174" s="157" t="s">
        <v>207</v>
      </c>
      <c r="H174" s="158">
        <v>196.59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211</v>
      </c>
      <c r="H175" s="158">
        <v>155.38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2" customFormat="1" ht="11.25">
      <c r="B176" s="154"/>
      <c r="D176" s="155" t="s">
        <v>264</v>
      </c>
      <c r="E176" s="156" t="s">
        <v>1</v>
      </c>
      <c r="F176" s="157" t="s">
        <v>213</v>
      </c>
      <c r="H176" s="158">
        <v>26.19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77</v>
      </c>
      <c r="AY176" s="156" t="s">
        <v>253</v>
      </c>
    </row>
    <row r="177" spans="2:65" s="12" customFormat="1" ht="11.25">
      <c r="B177" s="154"/>
      <c r="D177" s="155" t="s">
        <v>264</v>
      </c>
      <c r="E177" s="156" t="s">
        <v>1</v>
      </c>
      <c r="F177" s="157" t="s">
        <v>209</v>
      </c>
      <c r="H177" s="158">
        <v>397.96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77</v>
      </c>
      <c r="AY177" s="156" t="s">
        <v>253</v>
      </c>
    </row>
    <row r="178" spans="2:65" s="15" customFormat="1" ht="11.25">
      <c r="B178" s="175"/>
      <c r="D178" s="155" t="s">
        <v>264</v>
      </c>
      <c r="E178" s="176" t="s">
        <v>1</v>
      </c>
      <c r="F178" s="177" t="s">
        <v>322</v>
      </c>
      <c r="H178" s="178">
        <v>776.12</v>
      </c>
      <c r="I178" s="179"/>
      <c r="L178" s="175"/>
      <c r="M178" s="180"/>
      <c r="T178" s="181"/>
      <c r="AT178" s="176" t="s">
        <v>264</v>
      </c>
      <c r="AU178" s="176" t="s">
        <v>87</v>
      </c>
      <c r="AV178" s="15" t="s">
        <v>97</v>
      </c>
      <c r="AW178" s="15" t="s">
        <v>32</v>
      </c>
      <c r="AX178" s="15" t="s">
        <v>77</v>
      </c>
      <c r="AY178" s="176" t="s">
        <v>253</v>
      </c>
    </row>
    <row r="179" spans="2:65" s="13" customFormat="1" ht="11.25">
      <c r="B179" s="162"/>
      <c r="D179" s="155" t="s">
        <v>264</v>
      </c>
      <c r="E179" s="163" t="s">
        <v>216</v>
      </c>
      <c r="F179" s="164" t="s">
        <v>266</v>
      </c>
      <c r="H179" s="165">
        <v>776.12</v>
      </c>
      <c r="I179" s="166"/>
      <c r="L179" s="162"/>
      <c r="M179" s="167"/>
      <c r="T179" s="168"/>
      <c r="AT179" s="163" t="s">
        <v>264</v>
      </c>
      <c r="AU179" s="163" t="s">
        <v>87</v>
      </c>
      <c r="AV179" s="13" t="s">
        <v>260</v>
      </c>
      <c r="AW179" s="13" t="s">
        <v>32</v>
      </c>
      <c r="AX179" s="13" t="s">
        <v>85</v>
      </c>
      <c r="AY179" s="163" t="s">
        <v>253</v>
      </c>
    </row>
    <row r="180" spans="2:65" s="1" customFormat="1" ht="33" customHeight="1">
      <c r="B180" s="32"/>
      <c r="C180" s="137" t="s">
        <v>323</v>
      </c>
      <c r="D180" s="137" t="s">
        <v>255</v>
      </c>
      <c r="E180" s="138" t="s">
        <v>324</v>
      </c>
      <c r="F180" s="139" t="s">
        <v>325</v>
      </c>
      <c r="G180" s="140" t="s">
        <v>202</v>
      </c>
      <c r="H180" s="141">
        <v>180.8</v>
      </c>
      <c r="I180" s="142"/>
      <c r="J180" s="143">
        <f>ROUND(I180*H180,2)</f>
        <v>0</v>
      </c>
      <c r="K180" s="139" t="s">
        <v>259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260</v>
      </c>
      <c r="AT180" s="148" t="s">
        <v>255</v>
      </c>
      <c r="AU180" s="148" t="s">
        <v>87</v>
      </c>
      <c r="AY180" s="17" t="s">
        <v>253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85</v>
      </c>
      <c r="BK180" s="149">
        <f>ROUND(I180*H180,2)</f>
        <v>0</v>
      </c>
      <c r="BL180" s="17" t="s">
        <v>260</v>
      </c>
      <c r="BM180" s="148" t="s">
        <v>326</v>
      </c>
    </row>
    <row r="181" spans="2:65" s="1" customFormat="1" ht="11.25">
      <c r="B181" s="32"/>
      <c r="D181" s="150" t="s">
        <v>262</v>
      </c>
      <c r="F181" s="151" t="s">
        <v>327</v>
      </c>
      <c r="I181" s="152"/>
      <c r="L181" s="32"/>
      <c r="M181" s="153"/>
      <c r="T181" s="56"/>
      <c r="AT181" s="17" t="s">
        <v>262</v>
      </c>
      <c r="AU181" s="17" t="s">
        <v>87</v>
      </c>
    </row>
    <row r="182" spans="2:65" s="14" customFormat="1" ht="11.25">
      <c r="B182" s="169"/>
      <c r="D182" s="155" t="s">
        <v>264</v>
      </c>
      <c r="E182" s="170" t="s">
        <v>1</v>
      </c>
      <c r="F182" s="171" t="s">
        <v>328</v>
      </c>
      <c r="H182" s="170" t="s">
        <v>1</v>
      </c>
      <c r="I182" s="172"/>
      <c r="L182" s="169"/>
      <c r="M182" s="173"/>
      <c r="T182" s="174"/>
      <c r="AT182" s="170" t="s">
        <v>264</v>
      </c>
      <c r="AU182" s="170" t="s">
        <v>87</v>
      </c>
      <c r="AV182" s="14" t="s">
        <v>85</v>
      </c>
      <c r="AW182" s="14" t="s">
        <v>32</v>
      </c>
      <c r="AX182" s="14" t="s">
        <v>77</v>
      </c>
      <c r="AY182" s="170" t="s">
        <v>253</v>
      </c>
    </row>
    <row r="183" spans="2:65" s="12" customFormat="1" ht="11.25">
      <c r="B183" s="154"/>
      <c r="D183" s="155" t="s">
        <v>264</v>
      </c>
      <c r="E183" s="156" t="s">
        <v>1</v>
      </c>
      <c r="F183" s="157" t="s">
        <v>329</v>
      </c>
      <c r="H183" s="158">
        <v>4.8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32</v>
      </c>
      <c r="AX183" s="12" t="s">
        <v>77</v>
      </c>
      <c r="AY183" s="156" t="s">
        <v>253</v>
      </c>
    </row>
    <row r="184" spans="2:65" s="14" customFormat="1" ht="11.25">
      <c r="B184" s="169"/>
      <c r="D184" s="155" t="s">
        <v>264</v>
      </c>
      <c r="E184" s="170" t="s">
        <v>1</v>
      </c>
      <c r="F184" s="171" t="s">
        <v>330</v>
      </c>
      <c r="H184" s="170" t="s">
        <v>1</v>
      </c>
      <c r="I184" s="172"/>
      <c r="L184" s="169"/>
      <c r="M184" s="173"/>
      <c r="T184" s="174"/>
      <c r="AT184" s="170" t="s">
        <v>264</v>
      </c>
      <c r="AU184" s="170" t="s">
        <v>87</v>
      </c>
      <c r="AV184" s="14" t="s">
        <v>85</v>
      </c>
      <c r="AW184" s="14" t="s">
        <v>32</v>
      </c>
      <c r="AX184" s="14" t="s">
        <v>77</v>
      </c>
      <c r="AY184" s="170" t="s">
        <v>253</v>
      </c>
    </row>
    <row r="185" spans="2:65" s="12" customFormat="1" ht="11.25">
      <c r="B185" s="154"/>
      <c r="D185" s="155" t="s">
        <v>264</v>
      </c>
      <c r="E185" s="156" t="s">
        <v>1</v>
      </c>
      <c r="F185" s="157" t="s">
        <v>331</v>
      </c>
      <c r="H185" s="158">
        <v>14.8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77</v>
      </c>
      <c r="AY185" s="156" t="s">
        <v>253</v>
      </c>
    </row>
    <row r="186" spans="2:65" s="14" customFormat="1" ht="11.25">
      <c r="B186" s="169"/>
      <c r="D186" s="155" t="s">
        <v>264</v>
      </c>
      <c r="E186" s="170" t="s">
        <v>1</v>
      </c>
      <c r="F186" s="171" t="s">
        <v>332</v>
      </c>
      <c r="H186" s="170" t="s">
        <v>1</v>
      </c>
      <c r="I186" s="172"/>
      <c r="L186" s="169"/>
      <c r="M186" s="173"/>
      <c r="T186" s="174"/>
      <c r="AT186" s="170" t="s">
        <v>264</v>
      </c>
      <c r="AU186" s="170" t="s">
        <v>87</v>
      </c>
      <c r="AV186" s="14" t="s">
        <v>85</v>
      </c>
      <c r="AW186" s="14" t="s">
        <v>32</v>
      </c>
      <c r="AX186" s="14" t="s">
        <v>77</v>
      </c>
      <c r="AY186" s="170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333</v>
      </c>
      <c r="H187" s="158">
        <v>7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4" customFormat="1" ht="11.25">
      <c r="B188" s="169"/>
      <c r="D188" s="155" t="s">
        <v>264</v>
      </c>
      <c r="E188" s="170" t="s">
        <v>1</v>
      </c>
      <c r="F188" s="171" t="s">
        <v>334</v>
      </c>
      <c r="H188" s="170" t="s">
        <v>1</v>
      </c>
      <c r="I188" s="172"/>
      <c r="L188" s="169"/>
      <c r="M188" s="173"/>
      <c r="T188" s="174"/>
      <c r="AT188" s="170" t="s">
        <v>264</v>
      </c>
      <c r="AU188" s="170" t="s">
        <v>87</v>
      </c>
      <c r="AV188" s="14" t="s">
        <v>85</v>
      </c>
      <c r="AW188" s="14" t="s">
        <v>32</v>
      </c>
      <c r="AX188" s="14" t="s">
        <v>77</v>
      </c>
      <c r="AY188" s="170" t="s">
        <v>253</v>
      </c>
    </row>
    <row r="189" spans="2:65" s="12" customFormat="1" ht="11.25">
      <c r="B189" s="154"/>
      <c r="D189" s="155" t="s">
        <v>264</v>
      </c>
      <c r="E189" s="156" t="s">
        <v>1</v>
      </c>
      <c r="F189" s="157" t="s">
        <v>335</v>
      </c>
      <c r="H189" s="158">
        <v>36</v>
      </c>
      <c r="I189" s="159"/>
      <c r="L189" s="154"/>
      <c r="M189" s="160"/>
      <c r="T189" s="161"/>
      <c r="AT189" s="156" t="s">
        <v>264</v>
      </c>
      <c r="AU189" s="156" t="s">
        <v>87</v>
      </c>
      <c r="AV189" s="12" t="s">
        <v>87</v>
      </c>
      <c r="AW189" s="12" t="s">
        <v>32</v>
      </c>
      <c r="AX189" s="12" t="s">
        <v>77</v>
      </c>
      <c r="AY189" s="156" t="s">
        <v>253</v>
      </c>
    </row>
    <row r="190" spans="2:65" s="14" customFormat="1" ht="11.25">
      <c r="B190" s="169"/>
      <c r="D190" s="155" t="s">
        <v>264</v>
      </c>
      <c r="E190" s="170" t="s">
        <v>1</v>
      </c>
      <c r="F190" s="171" t="s">
        <v>336</v>
      </c>
      <c r="H190" s="170" t="s">
        <v>1</v>
      </c>
      <c r="I190" s="172"/>
      <c r="L190" s="169"/>
      <c r="M190" s="173"/>
      <c r="T190" s="174"/>
      <c r="AT190" s="170" t="s">
        <v>264</v>
      </c>
      <c r="AU190" s="170" t="s">
        <v>87</v>
      </c>
      <c r="AV190" s="14" t="s">
        <v>85</v>
      </c>
      <c r="AW190" s="14" t="s">
        <v>32</v>
      </c>
      <c r="AX190" s="14" t="s">
        <v>77</v>
      </c>
      <c r="AY190" s="170" t="s">
        <v>253</v>
      </c>
    </row>
    <row r="191" spans="2:65" s="12" customFormat="1" ht="11.25">
      <c r="B191" s="154"/>
      <c r="D191" s="155" t="s">
        <v>264</v>
      </c>
      <c r="E191" s="156" t="s">
        <v>1</v>
      </c>
      <c r="F191" s="157" t="s">
        <v>337</v>
      </c>
      <c r="H191" s="158">
        <v>18.7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32</v>
      </c>
      <c r="AX191" s="12" t="s">
        <v>77</v>
      </c>
      <c r="AY191" s="156" t="s">
        <v>253</v>
      </c>
    </row>
    <row r="192" spans="2:65" s="14" customFormat="1" ht="11.25">
      <c r="B192" s="169"/>
      <c r="D192" s="155" t="s">
        <v>264</v>
      </c>
      <c r="E192" s="170" t="s">
        <v>1</v>
      </c>
      <c r="F192" s="171" t="s">
        <v>338</v>
      </c>
      <c r="H192" s="170" t="s">
        <v>1</v>
      </c>
      <c r="I192" s="172"/>
      <c r="L192" s="169"/>
      <c r="M192" s="173"/>
      <c r="T192" s="174"/>
      <c r="AT192" s="170" t="s">
        <v>264</v>
      </c>
      <c r="AU192" s="170" t="s">
        <v>87</v>
      </c>
      <c r="AV192" s="14" t="s">
        <v>85</v>
      </c>
      <c r="AW192" s="14" t="s">
        <v>32</v>
      </c>
      <c r="AX192" s="14" t="s">
        <v>77</v>
      </c>
      <c r="AY192" s="170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339</v>
      </c>
      <c r="H193" s="158">
        <v>56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4" customFormat="1" ht="11.25">
      <c r="B194" s="169"/>
      <c r="D194" s="155" t="s">
        <v>264</v>
      </c>
      <c r="E194" s="170" t="s">
        <v>1</v>
      </c>
      <c r="F194" s="171" t="s">
        <v>340</v>
      </c>
      <c r="H194" s="170" t="s">
        <v>1</v>
      </c>
      <c r="I194" s="172"/>
      <c r="L194" s="169"/>
      <c r="M194" s="173"/>
      <c r="T194" s="174"/>
      <c r="AT194" s="170" t="s">
        <v>264</v>
      </c>
      <c r="AU194" s="170" t="s">
        <v>87</v>
      </c>
      <c r="AV194" s="14" t="s">
        <v>85</v>
      </c>
      <c r="AW194" s="14" t="s">
        <v>32</v>
      </c>
      <c r="AX194" s="14" t="s">
        <v>77</v>
      </c>
      <c r="AY194" s="170" t="s">
        <v>253</v>
      </c>
    </row>
    <row r="195" spans="2:65" s="12" customFormat="1" ht="11.25">
      <c r="B195" s="154"/>
      <c r="D195" s="155" t="s">
        <v>264</v>
      </c>
      <c r="E195" s="156" t="s">
        <v>1</v>
      </c>
      <c r="F195" s="157" t="s">
        <v>341</v>
      </c>
      <c r="H195" s="158">
        <v>28.5</v>
      </c>
      <c r="I195" s="159"/>
      <c r="L195" s="154"/>
      <c r="M195" s="160"/>
      <c r="T195" s="161"/>
      <c r="AT195" s="156" t="s">
        <v>264</v>
      </c>
      <c r="AU195" s="156" t="s">
        <v>87</v>
      </c>
      <c r="AV195" s="12" t="s">
        <v>87</v>
      </c>
      <c r="AW195" s="12" t="s">
        <v>32</v>
      </c>
      <c r="AX195" s="12" t="s">
        <v>77</v>
      </c>
      <c r="AY195" s="156" t="s">
        <v>253</v>
      </c>
    </row>
    <row r="196" spans="2:65" s="14" customFormat="1" ht="11.25">
      <c r="B196" s="169"/>
      <c r="D196" s="155" t="s">
        <v>264</v>
      </c>
      <c r="E196" s="170" t="s">
        <v>1</v>
      </c>
      <c r="F196" s="171" t="s">
        <v>342</v>
      </c>
      <c r="H196" s="170" t="s">
        <v>1</v>
      </c>
      <c r="I196" s="172"/>
      <c r="L196" s="169"/>
      <c r="M196" s="173"/>
      <c r="T196" s="174"/>
      <c r="AT196" s="170" t="s">
        <v>264</v>
      </c>
      <c r="AU196" s="170" t="s">
        <v>87</v>
      </c>
      <c r="AV196" s="14" t="s">
        <v>85</v>
      </c>
      <c r="AW196" s="14" t="s">
        <v>32</v>
      </c>
      <c r="AX196" s="14" t="s">
        <v>77</v>
      </c>
      <c r="AY196" s="170" t="s">
        <v>253</v>
      </c>
    </row>
    <row r="197" spans="2:65" s="12" customFormat="1" ht="11.25">
      <c r="B197" s="154"/>
      <c r="D197" s="155" t="s">
        <v>264</v>
      </c>
      <c r="E197" s="156" t="s">
        <v>1</v>
      </c>
      <c r="F197" s="157" t="s">
        <v>343</v>
      </c>
      <c r="H197" s="158">
        <v>15</v>
      </c>
      <c r="I197" s="159"/>
      <c r="L197" s="154"/>
      <c r="M197" s="160"/>
      <c r="T197" s="161"/>
      <c r="AT197" s="156" t="s">
        <v>264</v>
      </c>
      <c r="AU197" s="156" t="s">
        <v>87</v>
      </c>
      <c r="AV197" s="12" t="s">
        <v>87</v>
      </c>
      <c r="AW197" s="12" t="s">
        <v>32</v>
      </c>
      <c r="AX197" s="12" t="s">
        <v>77</v>
      </c>
      <c r="AY197" s="156" t="s">
        <v>253</v>
      </c>
    </row>
    <row r="198" spans="2:65" s="13" customFormat="1" ht="11.25">
      <c r="B198" s="162"/>
      <c r="D198" s="155" t="s">
        <v>264</v>
      </c>
      <c r="E198" s="163" t="s">
        <v>219</v>
      </c>
      <c r="F198" s="164" t="s">
        <v>266</v>
      </c>
      <c r="H198" s="165">
        <v>180.8</v>
      </c>
      <c r="I198" s="166"/>
      <c r="L198" s="162"/>
      <c r="M198" s="167"/>
      <c r="T198" s="168"/>
      <c r="AT198" s="163" t="s">
        <v>264</v>
      </c>
      <c r="AU198" s="163" t="s">
        <v>87</v>
      </c>
      <c r="AV198" s="13" t="s">
        <v>260</v>
      </c>
      <c r="AW198" s="13" t="s">
        <v>32</v>
      </c>
      <c r="AX198" s="13" t="s">
        <v>85</v>
      </c>
      <c r="AY198" s="163" t="s">
        <v>253</v>
      </c>
    </row>
    <row r="199" spans="2:65" s="1" customFormat="1" ht="24.2" customHeight="1">
      <c r="B199" s="32"/>
      <c r="C199" s="137" t="s">
        <v>344</v>
      </c>
      <c r="D199" s="137" t="s">
        <v>255</v>
      </c>
      <c r="E199" s="138" t="s">
        <v>345</v>
      </c>
      <c r="F199" s="139" t="s">
        <v>346</v>
      </c>
      <c r="G199" s="140" t="s">
        <v>202</v>
      </c>
      <c r="H199" s="141">
        <v>215.24299999999999</v>
      </c>
      <c r="I199" s="142"/>
      <c r="J199" s="143">
        <f>ROUND(I199*H199,2)</f>
        <v>0</v>
      </c>
      <c r="K199" s="139" t="s">
        <v>259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260</v>
      </c>
      <c r="AT199" s="148" t="s">
        <v>255</v>
      </c>
      <c r="AU199" s="148" t="s">
        <v>87</v>
      </c>
      <c r="AY199" s="17" t="s">
        <v>253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85</v>
      </c>
      <c r="BK199" s="149">
        <f>ROUND(I199*H199,2)</f>
        <v>0</v>
      </c>
      <c r="BL199" s="17" t="s">
        <v>260</v>
      </c>
      <c r="BM199" s="148" t="s">
        <v>347</v>
      </c>
    </row>
    <row r="200" spans="2:65" s="1" customFormat="1" ht="11.25">
      <c r="B200" s="32"/>
      <c r="D200" s="150" t="s">
        <v>262</v>
      </c>
      <c r="F200" s="151" t="s">
        <v>348</v>
      </c>
      <c r="I200" s="152"/>
      <c r="L200" s="32"/>
      <c r="M200" s="153"/>
      <c r="T200" s="56"/>
      <c r="AT200" s="17" t="s">
        <v>262</v>
      </c>
      <c r="AU200" s="17" t="s">
        <v>87</v>
      </c>
    </row>
    <row r="201" spans="2:65" s="14" customFormat="1" ht="11.25">
      <c r="B201" s="169"/>
      <c r="D201" s="155" t="s">
        <v>264</v>
      </c>
      <c r="E201" s="170" t="s">
        <v>1</v>
      </c>
      <c r="F201" s="171" t="s">
        <v>349</v>
      </c>
      <c r="H201" s="170" t="s">
        <v>1</v>
      </c>
      <c r="I201" s="172"/>
      <c r="L201" s="169"/>
      <c r="M201" s="173"/>
      <c r="T201" s="174"/>
      <c r="AT201" s="170" t="s">
        <v>264</v>
      </c>
      <c r="AU201" s="170" t="s">
        <v>87</v>
      </c>
      <c r="AV201" s="14" t="s">
        <v>85</v>
      </c>
      <c r="AW201" s="14" t="s">
        <v>32</v>
      </c>
      <c r="AX201" s="14" t="s">
        <v>77</v>
      </c>
      <c r="AY201" s="170" t="s">
        <v>253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350</v>
      </c>
      <c r="H202" s="158">
        <v>120.06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65" s="12" customFormat="1" ht="11.25">
      <c r="B203" s="154"/>
      <c r="D203" s="155" t="s">
        <v>264</v>
      </c>
      <c r="E203" s="156" t="s">
        <v>1</v>
      </c>
      <c r="F203" s="157" t="s">
        <v>351</v>
      </c>
      <c r="H203" s="158">
        <v>49.704000000000001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65" s="12" customFormat="1" ht="11.25">
      <c r="B204" s="154"/>
      <c r="D204" s="155" t="s">
        <v>264</v>
      </c>
      <c r="E204" s="156" t="s">
        <v>1</v>
      </c>
      <c r="F204" s="157" t="s">
        <v>352</v>
      </c>
      <c r="H204" s="158">
        <v>27.081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353</v>
      </c>
      <c r="H205" s="158">
        <v>10.372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354</v>
      </c>
      <c r="H206" s="158">
        <v>8.0259999999999998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5" customFormat="1" ht="11.25">
      <c r="B207" s="175"/>
      <c r="D207" s="155" t="s">
        <v>264</v>
      </c>
      <c r="E207" s="176" t="s">
        <v>1</v>
      </c>
      <c r="F207" s="177" t="s">
        <v>322</v>
      </c>
      <c r="H207" s="178">
        <v>215.24299999999999</v>
      </c>
      <c r="I207" s="179"/>
      <c r="L207" s="175"/>
      <c r="M207" s="180"/>
      <c r="T207" s="181"/>
      <c r="AT207" s="176" t="s">
        <v>264</v>
      </c>
      <c r="AU207" s="176" t="s">
        <v>87</v>
      </c>
      <c r="AV207" s="15" t="s">
        <v>97</v>
      </c>
      <c r="AW207" s="15" t="s">
        <v>32</v>
      </c>
      <c r="AX207" s="15" t="s">
        <v>77</v>
      </c>
      <c r="AY207" s="176" t="s">
        <v>253</v>
      </c>
    </row>
    <row r="208" spans="2:65" s="13" customFormat="1" ht="11.25">
      <c r="B208" s="162"/>
      <c r="D208" s="155" t="s">
        <v>264</v>
      </c>
      <c r="E208" s="163" t="s">
        <v>1</v>
      </c>
      <c r="F208" s="164" t="s">
        <v>266</v>
      </c>
      <c r="H208" s="165">
        <v>215.24299999999999</v>
      </c>
      <c r="I208" s="166"/>
      <c r="L208" s="162"/>
      <c r="M208" s="167"/>
      <c r="T208" s="168"/>
      <c r="AT208" s="163" t="s">
        <v>264</v>
      </c>
      <c r="AU208" s="163" t="s">
        <v>87</v>
      </c>
      <c r="AV208" s="13" t="s">
        <v>260</v>
      </c>
      <c r="AW208" s="13" t="s">
        <v>32</v>
      </c>
      <c r="AX208" s="13" t="s">
        <v>85</v>
      </c>
      <c r="AY208" s="163" t="s">
        <v>253</v>
      </c>
    </row>
    <row r="209" spans="2:65" s="1" customFormat="1" ht="33" customHeight="1">
      <c r="B209" s="32"/>
      <c r="C209" s="137" t="s">
        <v>355</v>
      </c>
      <c r="D209" s="137" t="s">
        <v>255</v>
      </c>
      <c r="E209" s="138" t="s">
        <v>356</v>
      </c>
      <c r="F209" s="139" t="s">
        <v>357</v>
      </c>
      <c r="G209" s="140" t="s">
        <v>269</v>
      </c>
      <c r="H209" s="141">
        <v>1</v>
      </c>
      <c r="I209" s="142"/>
      <c r="J209" s="143">
        <f>ROUND(I209*H209,2)</f>
        <v>0</v>
      </c>
      <c r="K209" s="139" t="s">
        <v>259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358</v>
      </c>
    </row>
    <row r="210" spans="2:65" s="1" customFormat="1" ht="11.25">
      <c r="B210" s="32"/>
      <c r="D210" s="150" t="s">
        <v>262</v>
      </c>
      <c r="F210" s="151" t="s">
        <v>359</v>
      </c>
      <c r="I210" s="152"/>
      <c r="L210" s="32"/>
      <c r="M210" s="153"/>
      <c r="T210" s="56"/>
      <c r="AT210" s="17" t="s">
        <v>262</v>
      </c>
      <c r="AU210" s="17" t="s">
        <v>87</v>
      </c>
    </row>
    <row r="211" spans="2:65" s="1" customFormat="1" ht="33" customHeight="1">
      <c r="B211" s="32"/>
      <c r="C211" s="137" t="s">
        <v>360</v>
      </c>
      <c r="D211" s="137" t="s">
        <v>255</v>
      </c>
      <c r="E211" s="138" t="s">
        <v>361</v>
      </c>
      <c r="F211" s="139" t="s">
        <v>362</v>
      </c>
      <c r="G211" s="140" t="s">
        <v>269</v>
      </c>
      <c r="H211" s="141">
        <v>3</v>
      </c>
      <c r="I211" s="142"/>
      <c r="J211" s="143">
        <f>ROUND(I211*H211,2)</f>
        <v>0</v>
      </c>
      <c r="K211" s="139" t="s">
        <v>259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260</v>
      </c>
      <c r="AT211" s="148" t="s">
        <v>255</v>
      </c>
      <c r="AU211" s="148" t="s">
        <v>87</v>
      </c>
      <c r="AY211" s="17" t="s">
        <v>253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260</v>
      </c>
      <c r="BM211" s="148" t="s">
        <v>363</v>
      </c>
    </row>
    <row r="212" spans="2:65" s="1" customFormat="1" ht="11.25">
      <c r="B212" s="32"/>
      <c r="D212" s="150" t="s">
        <v>262</v>
      </c>
      <c r="F212" s="151" t="s">
        <v>364</v>
      </c>
      <c r="I212" s="152"/>
      <c r="L212" s="32"/>
      <c r="M212" s="153"/>
      <c r="T212" s="56"/>
      <c r="AT212" s="17" t="s">
        <v>262</v>
      </c>
      <c r="AU212" s="17" t="s">
        <v>87</v>
      </c>
    </row>
    <row r="213" spans="2:65" s="1" customFormat="1" ht="33" customHeight="1">
      <c r="B213" s="32"/>
      <c r="C213" s="137" t="s">
        <v>8</v>
      </c>
      <c r="D213" s="137" t="s">
        <v>255</v>
      </c>
      <c r="E213" s="138" t="s">
        <v>365</v>
      </c>
      <c r="F213" s="139" t="s">
        <v>366</v>
      </c>
      <c r="G213" s="140" t="s">
        <v>269</v>
      </c>
      <c r="H213" s="141">
        <v>4</v>
      </c>
      <c r="I213" s="142"/>
      <c r="J213" s="143">
        <f>ROUND(I213*H213,2)</f>
        <v>0</v>
      </c>
      <c r="K213" s="139" t="s">
        <v>259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260</v>
      </c>
      <c r="AT213" s="148" t="s">
        <v>255</v>
      </c>
      <c r="AU213" s="148" t="s">
        <v>87</v>
      </c>
      <c r="AY213" s="17" t="s">
        <v>253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85</v>
      </c>
      <c r="BK213" s="149">
        <f>ROUND(I213*H213,2)</f>
        <v>0</v>
      </c>
      <c r="BL213" s="17" t="s">
        <v>260</v>
      </c>
      <c r="BM213" s="148" t="s">
        <v>367</v>
      </c>
    </row>
    <row r="214" spans="2:65" s="1" customFormat="1" ht="11.25">
      <c r="B214" s="32"/>
      <c r="D214" s="150" t="s">
        <v>262</v>
      </c>
      <c r="F214" s="151" t="s">
        <v>368</v>
      </c>
      <c r="I214" s="152"/>
      <c r="L214" s="32"/>
      <c r="M214" s="153"/>
      <c r="T214" s="56"/>
      <c r="AT214" s="17" t="s">
        <v>262</v>
      </c>
      <c r="AU214" s="17" t="s">
        <v>87</v>
      </c>
    </row>
    <row r="215" spans="2:65" s="1" customFormat="1" ht="33" customHeight="1">
      <c r="B215" s="32"/>
      <c r="C215" s="137" t="s">
        <v>369</v>
      </c>
      <c r="D215" s="137" t="s">
        <v>255</v>
      </c>
      <c r="E215" s="138" t="s">
        <v>370</v>
      </c>
      <c r="F215" s="139" t="s">
        <v>371</v>
      </c>
      <c r="G215" s="140" t="s">
        <v>269</v>
      </c>
      <c r="H215" s="141">
        <v>1</v>
      </c>
      <c r="I215" s="142"/>
      <c r="J215" s="143">
        <f>ROUND(I215*H215,2)</f>
        <v>0</v>
      </c>
      <c r="K215" s="139" t="s">
        <v>259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260</v>
      </c>
      <c r="AT215" s="148" t="s">
        <v>255</v>
      </c>
      <c r="AU215" s="148" t="s">
        <v>87</v>
      </c>
      <c r="AY215" s="17" t="s">
        <v>253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260</v>
      </c>
      <c r="BM215" s="148" t="s">
        <v>372</v>
      </c>
    </row>
    <row r="216" spans="2:65" s="1" customFormat="1" ht="11.25">
      <c r="B216" s="32"/>
      <c r="D216" s="150" t="s">
        <v>262</v>
      </c>
      <c r="F216" s="151" t="s">
        <v>373</v>
      </c>
      <c r="I216" s="152"/>
      <c r="L216" s="32"/>
      <c r="M216" s="153"/>
      <c r="T216" s="56"/>
      <c r="AT216" s="17" t="s">
        <v>262</v>
      </c>
      <c r="AU216" s="17" t="s">
        <v>87</v>
      </c>
    </row>
    <row r="217" spans="2:65" s="1" customFormat="1" ht="33" customHeight="1">
      <c r="B217" s="32"/>
      <c r="C217" s="137" t="s">
        <v>374</v>
      </c>
      <c r="D217" s="137" t="s">
        <v>255</v>
      </c>
      <c r="E217" s="138" t="s">
        <v>375</v>
      </c>
      <c r="F217" s="139" t="s">
        <v>376</v>
      </c>
      <c r="G217" s="140" t="s">
        <v>269</v>
      </c>
      <c r="H217" s="141">
        <v>3</v>
      </c>
      <c r="I217" s="142"/>
      <c r="J217" s="143">
        <f>ROUND(I217*H217,2)</f>
        <v>0</v>
      </c>
      <c r="K217" s="139" t="s">
        <v>259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377</v>
      </c>
    </row>
    <row r="218" spans="2:65" s="1" customFormat="1" ht="11.25">
      <c r="B218" s="32"/>
      <c r="D218" s="150" t="s">
        <v>262</v>
      </c>
      <c r="F218" s="151" t="s">
        <v>378</v>
      </c>
      <c r="I218" s="152"/>
      <c r="L218" s="32"/>
      <c r="M218" s="153"/>
      <c r="T218" s="56"/>
      <c r="AT218" s="17" t="s">
        <v>262</v>
      </c>
      <c r="AU218" s="17" t="s">
        <v>87</v>
      </c>
    </row>
    <row r="219" spans="2:65" s="1" customFormat="1" ht="33" customHeight="1">
      <c r="B219" s="32"/>
      <c r="C219" s="137" t="s">
        <v>379</v>
      </c>
      <c r="D219" s="137" t="s">
        <v>255</v>
      </c>
      <c r="E219" s="138" t="s">
        <v>380</v>
      </c>
      <c r="F219" s="139" t="s">
        <v>381</v>
      </c>
      <c r="G219" s="140" t="s">
        <v>269</v>
      </c>
      <c r="H219" s="141">
        <v>4</v>
      </c>
      <c r="I219" s="142"/>
      <c r="J219" s="143">
        <f>ROUND(I219*H219,2)</f>
        <v>0</v>
      </c>
      <c r="K219" s="139" t="s">
        <v>259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382</v>
      </c>
    </row>
    <row r="220" spans="2:65" s="1" customFormat="1" ht="11.25">
      <c r="B220" s="32"/>
      <c r="D220" s="150" t="s">
        <v>262</v>
      </c>
      <c r="F220" s="151" t="s">
        <v>383</v>
      </c>
      <c r="I220" s="152"/>
      <c r="L220" s="32"/>
      <c r="M220" s="153"/>
      <c r="T220" s="56"/>
      <c r="AT220" s="17" t="s">
        <v>262</v>
      </c>
      <c r="AU220" s="17" t="s">
        <v>87</v>
      </c>
    </row>
    <row r="221" spans="2:65" s="1" customFormat="1" ht="24.2" customHeight="1">
      <c r="B221" s="32"/>
      <c r="C221" s="137" t="s">
        <v>384</v>
      </c>
      <c r="D221" s="137" t="s">
        <v>255</v>
      </c>
      <c r="E221" s="138" t="s">
        <v>385</v>
      </c>
      <c r="F221" s="139" t="s">
        <v>386</v>
      </c>
      <c r="G221" s="140" t="s">
        <v>269</v>
      </c>
      <c r="H221" s="141">
        <v>7</v>
      </c>
      <c r="I221" s="142"/>
      <c r="J221" s="143">
        <f>ROUND(I221*H221,2)</f>
        <v>0</v>
      </c>
      <c r="K221" s="139" t="s">
        <v>259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260</v>
      </c>
      <c r="AT221" s="148" t="s">
        <v>255</v>
      </c>
      <c r="AU221" s="148" t="s">
        <v>87</v>
      </c>
      <c r="AY221" s="17" t="s">
        <v>253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260</v>
      </c>
      <c r="BM221" s="148" t="s">
        <v>387</v>
      </c>
    </row>
    <row r="222" spans="2:65" s="1" customFormat="1" ht="11.25">
      <c r="B222" s="32"/>
      <c r="D222" s="150" t="s">
        <v>262</v>
      </c>
      <c r="F222" s="151" t="s">
        <v>388</v>
      </c>
      <c r="I222" s="152"/>
      <c r="L222" s="32"/>
      <c r="M222" s="153"/>
      <c r="T222" s="56"/>
      <c r="AT222" s="17" t="s">
        <v>262</v>
      </c>
      <c r="AU222" s="17" t="s">
        <v>87</v>
      </c>
    </row>
    <row r="223" spans="2:65" s="1" customFormat="1" ht="24.2" customHeight="1">
      <c r="B223" s="32"/>
      <c r="C223" s="137" t="s">
        <v>389</v>
      </c>
      <c r="D223" s="137" t="s">
        <v>255</v>
      </c>
      <c r="E223" s="138" t="s">
        <v>390</v>
      </c>
      <c r="F223" s="139" t="s">
        <v>391</v>
      </c>
      <c r="G223" s="140" t="s">
        <v>269</v>
      </c>
      <c r="H223" s="141">
        <v>2</v>
      </c>
      <c r="I223" s="142"/>
      <c r="J223" s="143">
        <f>ROUND(I223*H223,2)</f>
        <v>0</v>
      </c>
      <c r="K223" s="139" t="s">
        <v>259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392</v>
      </c>
    </row>
    <row r="224" spans="2:65" s="1" customFormat="1" ht="11.25">
      <c r="B224" s="32"/>
      <c r="D224" s="150" t="s">
        <v>262</v>
      </c>
      <c r="F224" s="151" t="s">
        <v>393</v>
      </c>
      <c r="I224" s="152"/>
      <c r="L224" s="32"/>
      <c r="M224" s="153"/>
      <c r="T224" s="56"/>
      <c r="AT224" s="17" t="s">
        <v>262</v>
      </c>
      <c r="AU224" s="17" t="s">
        <v>87</v>
      </c>
    </row>
    <row r="225" spans="2:65" s="1" customFormat="1" ht="24.2" customHeight="1">
      <c r="B225" s="32"/>
      <c r="C225" s="137" t="s">
        <v>7</v>
      </c>
      <c r="D225" s="137" t="s">
        <v>255</v>
      </c>
      <c r="E225" s="138" t="s">
        <v>394</v>
      </c>
      <c r="F225" s="139" t="s">
        <v>395</v>
      </c>
      <c r="G225" s="140" t="s">
        <v>258</v>
      </c>
      <c r="H225" s="141">
        <v>42.938000000000002</v>
      </c>
      <c r="I225" s="142"/>
      <c r="J225" s="143">
        <f>ROUND(I225*H225,2)</f>
        <v>0</v>
      </c>
      <c r="K225" s="139" t="s">
        <v>259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396</v>
      </c>
    </row>
    <row r="226" spans="2:65" s="1" customFormat="1" ht="11.25">
      <c r="B226" s="32"/>
      <c r="D226" s="150" t="s">
        <v>262</v>
      </c>
      <c r="F226" s="151" t="s">
        <v>397</v>
      </c>
      <c r="I226" s="152"/>
      <c r="L226" s="32"/>
      <c r="M226" s="153"/>
      <c r="T226" s="56"/>
      <c r="AT226" s="17" t="s">
        <v>262</v>
      </c>
      <c r="AU226" s="17" t="s">
        <v>87</v>
      </c>
    </row>
    <row r="227" spans="2:65" s="1" customFormat="1" ht="37.9" customHeight="1">
      <c r="B227" s="32"/>
      <c r="C227" s="137" t="s">
        <v>398</v>
      </c>
      <c r="D227" s="137" t="s">
        <v>255</v>
      </c>
      <c r="E227" s="138" t="s">
        <v>399</v>
      </c>
      <c r="F227" s="139" t="s">
        <v>400</v>
      </c>
      <c r="G227" s="140" t="s">
        <v>202</v>
      </c>
      <c r="H227" s="141">
        <v>819.62</v>
      </c>
      <c r="I227" s="142"/>
      <c r="J227" s="143">
        <f>ROUND(I227*H227,2)</f>
        <v>0</v>
      </c>
      <c r="K227" s="139" t="s">
        <v>259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260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260</v>
      </c>
      <c r="BM227" s="148" t="s">
        <v>401</v>
      </c>
    </row>
    <row r="228" spans="2:65" s="1" customFormat="1" ht="11.25">
      <c r="B228" s="32"/>
      <c r="D228" s="150" t="s">
        <v>262</v>
      </c>
      <c r="F228" s="151" t="s">
        <v>402</v>
      </c>
      <c r="I228" s="152"/>
      <c r="L228" s="32"/>
      <c r="M228" s="153"/>
      <c r="T228" s="56"/>
      <c r="AT228" s="17" t="s">
        <v>262</v>
      </c>
      <c r="AU228" s="17" t="s">
        <v>87</v>
      </c>
    </row>
    <row r="229" spans="2:65" s="12" customFormat="1" ht="11.25">
      <c r="B229" s="154"/>
      <c r="D229" s="155" t="s">
        <v>264</v>
      </c>
      <c r="E229" s="156" t="s">
        <v>1</v>
      </c>
      <c r="F229" s="157" t="s">
        <v>216</v>
      </c>
      <c r="H229" s="158">
        <v>776.12</v>
      </c>
      <c r="I229" s="159"/>
      <c r="L229" s="154"/>
      <c r="M229" s="160"/>
      <c r="T229" s="161"/>
      <c r="AT229" s="156" t="s">
        <v>264</v>
      </c>
      <c r="AU229" s="156" t="s">
        <v>87</v>
      </c>
      <c r="AV229" s="12" t="s">
        <v>87</v>
      </c>
      <c r="AW229" s="12" t="s">
        <v>32</v>
      </c>
      <c r="AX229" s="12" t="s">
        <v>77</v>
      </c>
      <c r="AY229" s="156" t="s">
        <v>253</v>
      </c>
    </row>
    <row r="230" spans="2:65" s="12" customFormat="1" ht="11.25">
      <c r="B230" s="154"/>
      <c r="D230" s="155" t="s">
        <v>264</v>
      </c>
      <c r="E230" s="156" t="s">
        <v>1</v>
      </c>
      <c r="F230" s="157" t="s">
        <v>219</v>
      </c>
      <c r="H230" s="158">
        <v>180.8</v>
      </c>
      <c r="I230" s="159"/>
      <c r="L230" s="154"/>
      <c r="M230" s="160"/>
      <c r="T230" s="161"/>
      <c r="AT230" s="156" t="s">
        <v>264</v>
      </c>
      <c r="AU230" s="156" t="s">
        <v>87</v>
      </c>
      <c r="AV230" s="12" t="s">
        <v>87</v>
      </c>
      <c r="AW230" s="12" t="s">
        <v>32</v>
      </c>
      <c r="AX230" s="12" t="s">
        <v>77</v>
      </c>
      <c r="AY230" s="156" t="s">
        <v>253</v>
      </c>
    </row>
    <row r="231" spans="2:65" s="12" customFormat="1" ht="11.25">
      <c r="B231" s="154"/>
      <c r="D231" s="155" t="s">
        <v>264</v>
      </c>
      <c r="E231" s="156" t="s">
        <v>1</v>
      </c>
      <c r="F231" s="157" t="s">
        <v>403</v>
      </c>
      <c r="H231" s="158">
        <v>-137.30000000000001</v>
      </c>
      <c r="I231" s="159"/>
      <c r="L231" s="154"/>
      <c r="M231" s="160"/>
      <c r="T231" s="161"/>
      <c r="AT231" s="156" t="s">
        <v>264</v>
      </c>
      <c r="AU231" s="156" t="s">
        <v>87</v>
      </c>
      <c r="AV231" s="12" t="s">
        <v>87</v>
      </c>
      <c r="AW231" s="12" t="s">
        <v>32</v>
      </c>
      <c r="AX231" s="12" t="s">
        <v>77</v>
      </c>
      <c r="AY231" s="156" t="s">
        <v>253</v>
      </c>
    </row>
    <row r="232" spans="2:65" s="13" customFormat="1" ht="11.25">
      <c r="B232" s="162"/>
      <c r="D232" s="155" t="s">
        <v>264</v>
      </c>
      <c r="E232" s="163" t="s">
        <v>1</v>
      </c>
      <c r="F232" s="164" t="s">
        <v>266</v>
      </c>
      <c r="H232" s="165">
        <v>819.62</v>
      </c>
      <c r="I232" s="166"/>
      <c r="L232" s="162"/>
      <c r="M232" s="167"/>
      <c r="T232" s="168"/>
      <c r="AT232" s="163" t="s">
        <v>264</v>
      </c>
      <c r="AU232" s="163" t="s">
        <v>87</v>
      </c>
      <c r="AV232" s="13" t="s">
        <v>260</v>
      </c>
      <c r="AW232" s="13" t="s">
        <v>32</v>
      </c>
      <c r="AX232" s="13" t="s">
        <v>85</v>
      </c>
      <c r="AY232" s="163" t="s">
        <v>253</v>
      </c>
    </row>
    <row r="233" spans="2:65" s="1" customFormat="1" ht="37.9" customHeight="1">
      <c r="B233" s="32"/>
      <c r="C233" s="137" t="s">
        <v>404</v>
      </c>
      <c r="D233" s="137" t="s">
        <v>255</v>
      </c>
      <c r="E233" s="138" t="s">
        <v>405</v>
      </c>
      <c r="F233" s="139" t="s">
        <v>406</v>
      </c>
      <c r="G233" s="140" t="s">
        <v>202</v>
      </c>
      <c r="H233" s="141">
        <v>4098.1000000000004</v>
      </c>
      <c r="I233" s="142"/>
      <c r="J233" s="143">
        <f>ROUND(I233*H233,2)</f>
        <v>0</v>
      </c>
      <c r="K233" s="139" t="s">
        <v>259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260</v>
      </c>
      <c r="AT233" s="148" t="s">
        <v>255</v>
      </c>
      <c r="AU233" s="148" t="s">
        <v>87</v>
      </c>
      <c r="AY233" s="17" t="s">
        <v>253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260</v>
      </c>
      <c r="BM233" s="148" t="s">
        <v>407</v>
      </c>
    </row>
    <row r="234" spans="2:65" s="1" customFormat="1" ht="11.25">
      <c r="B234" s="32"/>
      <c r="D234" s="150" t="s">
        <v>262</v>
      </c>
      <c r="F234" s="151" t="s">
        <v>408</v>
      </c>
      <c r="I234" s="152"/>
      <c r="L234" s="32"/>
      <c r="M234" s="153"/>
      <c r="T234" s="56"/>
      <c r="AT234" s="17" t="s">
        <v>262</v>
      </c>
      <c r="AU234" s="17" t="s">
        <v>87</v>
      </c>
    </row>
    <row r="235" spans="2:65" s="12" customFormat="1" ht="11.25">
      <c r="B235" s="154"/>
      <c r="D235" s="155" t="s">
        <v>264</v>
      </c>
      <c r="E235" s="156" t="s">
        <v>1</v>
      </c>
      <c r="F235" s="157" t="s">
        <v>216</v>
      </c>
      <c r="H235" s="158">
        <v>776.12</v>
      </c>
      <c r="I235" s="159"/>
      <c r="L235" s="154"/>
      <c r="M235" s="160"/>
      <c r="T235" s="161"/>
      <c r="AT235" s="156" t="s">
        <v>264</v>
      </c>
      <c r="AU235" s="156" t="s">
        <v>87</v>
      </c>
      <c r="AV235" s="12" t="s">
        <v>87</v>
      </c>
      <c r="AW235" s="12" t="s">
        <v>32</v>
      </c>
      <c r="AX235" s="12" t="s">
        <v>77</v>
      </c>
      <c r="AY235" s="156" t="s">
        <v>253</v>
      </c>
    </row>
    <row r="236" spans="2:65" s="12" customFormat="1" ht="11.25">
      <c r="B236" s="154"/>
      <c r="D236" s="155" t="s">
        <v>264</v>
      </c>
      <c r="E236" s="156" t="s">
        <v>1</v>
      </c>
      <c r="F236" s="157" t="s">
        <v>219</v>
      </c>
      <c r="H236" s="158">
        <v>180.8</v>
      </c>
      <c r="I236" s="159"/>
      <c r="L236" s="154"/>
      <c r="M236" s="160"/>
      <c r="T236" s="161"/>
      <c r="AT236" s="156" t="s">
        <v>264</v>
      </c>
      <c r="AU236" s="156" t="s">
        <v>87</v>
      </c>
      <c r="AV236" s="12" t="s">
        <v>87</v>
      </c>
      <c r="AW236" s="12" t="s">
        <v>32</v>
      </c>
      <c r="AX236" s="12" t="s">
        <v>77</v>
      </c>
      <c r="AY236" s="156" t="s">
        <v>253</v>
      </c>
    </row>
    <row r="237" spans="2:65" s="12" customFormat="1" ht="11.25">
      <c r="B237" s="154"/>
      <c r="D237" s="155" t="s">
        <v>264</v>
      </c>
      <c r="E237" s="156" t="s">
        <v>1</v>
      </c>
      <c r="F237" s="157" t="s">
        <v>403</v>
      </c>
      <c r="H237" s="158">
        <v>-137.30000000000001</v>
      </c>
      <c r="I237" s="159"/>
      <c r="L237" s="154"/>
      <c r="M237" s="160"/>
      <c r="T237" s="161"/>
      <c r="AT237" s="156" t="s">
        <v>264</v>
      </c>
      <c r="AU237" s="156" t="s">
        <v>87</v>
      </c>
      <c r="AV237" s="12" t="s">
        <v>87</v>
      </c>
      <c r="AW237" s="12" t="s">
        <v>32</v>
      </c>
      <c r="AX237" s="12" t="s">
        <v>77</v>
      </c>
      <c r="AY237" s="156" t="s">
        <v>253</v>
      </c>
    </row>
    <row r="238" spans="2:65" s="13" customFormat="1" ht="11.25">
      <c r="B238" s="162"/>
      <c r="D238" s="155" t="s">
        <v>264</v>
      </c>
      <c r="E238" s="163" t="s">
        <v>1</v>
      </c>
      <c r="F238" s="164" t="s">
        <v>266</v>
      </c>
      <c r="H238" s="165">
        <v>819.62</v>
      </c>
      <c r="I238" s="166"/>
      <c r="L238" s="162"/>
      <c r="M238" s="167"/>
      <c r="T238" s="168"/>
      <c r="AT238" s="163" t="s">
        <v>264</v>
      </c>
      <c r="AU238" s="163" t="s">
        <v>87</v>
      </c>
      <c r="AV238" s="13" t="s">
        <v>260</v>
      </c>
      <c r="AW238" s="13" t="s">
        <v>32</v>
      </c>
      <c r="AX238" s="13" t="s">
        <v>85</v>
      </c>
      <c r="AY238" s="163" t="s">
        <v>253</v>
      </c>
    </row>
    <row r="239" spans="2:65" s="12" customFormat="1" ht="11.25">
      <c r="B239" s="154"/>
      <c r="D239" s="155" t="s">
        <v>264</v>
      </c>
      <c r="F239" s="157" t="s">
        <v>409</v>
      </c>
      <c r="H239" s="158">
        <v>4098.1000000000004</v>
      </c>
      <c r="I239" s="159"/>
      <c r="L239" s="154"/>
      <c r="M239" s="160"/>
      <c r="T239" s="161"/>
      <c r="AT239" s="156" t="s">
        <v>264</v>
      </c>
      <c r="AU239" s="156" t="s">
        <v>87</v>
      </c>
      <c r="AV239" s="12" t="s">
        <v>87</v>
      </c>
      <c r="AW239" s="12" t="s">
        <v>4</v>
      </c>
      <c r="AX239" s="12" t="s">
        <v>85</v>
      </c>
      <c r="AY239" s="156" t="s">
        <v>253</v>
      </c>
    </row>
    <row r="240" spans="2:65" s="1" customFormat="1" ht="24.2" customHeight="1">
      <c r="B240" s="32"/>
      <c r="C240" s="137" t="s">
        <v>410</v>
      </c>
      <c r="D240" s="137" t="s">
        <v>255</v>
      </c>
      <c r="E240" s="138" t="s">
        <v>411</v>
      </c>
      <c r="F240" s="139" t="s">
        <v>412</v>
      </c>
      <c r="G240" s="140" t="s">
        <v>202</v>
      </c>
      <c r="H240" s="141">
        <v>137.30000000000001</v>
      </c>
      <c r="I240" s="142"/>
      <c r="J240" s="143">
        <f>ROUND(I240*H240,2)</f>
        <v>0</v>
      </c>
      <c r="K240" s="139" t="s">
        <v>259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260</v>
      </c>
      <c r="AT240" s="148" t="s">
        <v>255</v>
      </c>
      <c r="AU240" s="148" t="s">
        <v>87</v>
      </c>
      <c r="AY240" s="17" t="s">
        <v>253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85</v>
      </c>
      <c r="BK240" s="149">
        <f>ROUND(I240*H240,2)</f>
        <v>0</v>
      </c>
      <c r="BL240" s="17" t="s">
        <v>260</v>
      </c>
      <c r="BM240" s="148" t="s">
        <v>413</v>
      </c>
    </row>
    <row r="241" spans="2:65" s="1" customFormat="1" ht="11.25">
      <c r="B241" s="32"/>
      <c r="D241" s="150" t="s">
        <v>262</v>
      </c>
      <c r="F241" s="151" t="s">
        <v>414</v>
      </c>
      <c r="I241" s="152"/>
      <c r="L241" s="32"/>
      <c r="M241" s="153"/>
      <c r="T241" s="56"/>
      <c r="AT241" s="17" t="s">
        <v>262</v>
      </c>
      <c r="AU241" s="17" t="s">
        <v>87</v>
      </c>
    </row>
    <row r="242" spans="2:65" s="12" customFormat="1" ht="11.25">
      <c r="B242" s="154"/>
      <c r="D242" s="155" t="s">
        <v>264</v>
      </c>
      <c r="E242" s="156" t="s">
        <v>1</v>
      </c>
      <c r="F242" s="157" t="s">
        <v>222</v>
      </c>
      <c r="H242" s="158">
        <v>137.30000000000001</v>
      </c>
      <c r="I242" s="159"/>
      <c r="L242" s="154"/>
      <c r="M242" s="160"/>
      <c r="T242" s="161"/>
      <c r="AT242" s="156" t="s">
        <v>264</v>
      </c>
      <c r="AU242" s="156" t="s">
        <v>87</v>
      </c>
      <c r="AV242" s="12" t="s">
        <v>87</v>
      </c>
      <c r="AW242" s="12" t="s">
        <v>32</v>
      </c>
      <c r="AX242" s="12" t="s">
        <v>85</v>
      </c>
      <c r="AY242" s="156" t="s">
        <v>253</v>
      </c>
    </row>
    <row r="243" spans="2:65" s="1" customFormat="1" ht="33" customHeight="1">
      <c r="B243" s="32"/>
      <c r="C243" s="137" t="s">
        <v>415</v>
      </c>
      <c r="D243" s="137" t="s">
        <v>255</v>
      </c>
      <c r="E243" s="138" t="s">
        <v>416</v>
      </c>
      <c r="F243" s="139" t="s">
        <v>417</v>
      </c>
      <c r="G243" s="140" t="s">
        <v>418</v>
      </c>
      <c r="H243" s="141">
        <v>1434.335</v>
      </c>
      <c r="I243" s="142"/>
      <c r="J243" s="143">
        <f>ROUND(I243*H243,2)</f>
        <v>0</v>
      </c>
      <c r="K243" s="139" t="s">
        <v>259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260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260</v>
      </c>
      <c r="BM243" s="148" t="s">
        <v>419</v>
      </c>
    </row>
    <row r="244" spans="2:65" s="1" customFormat="1" ht="11.25">
      <c r="B244" s="32"/>
      <c r="D244" s="150" t="s">
        <v>262</v>
      </c>
      <c r="F244" s="151" t="s">
        <v>420</v>
      </c>
      <c r="I244" s="152"/>
      <c r="L244" s="32"/>
      <c r="M244" s="153"/>
      <c r="T244" s="56"/>
      <c r="AT244" s="17" t="s">
        <v>262</v>
      </c>
      <c r="AU244" s="17" t="s">
        <v>87</v>
      </c>
    </row>
    <row r="245" spans="2:65" s="12" customFormat="1" ht="11.25">
      <c r="B245" s="154"/>
      <c r="D245" s="155" t="s">
        <v>264</v>
      </c>
      <c r="E245" s="156" t="s">
        <v>1</v>
      </c>
      <c r="F245" s="157" t="s">
        <v>216</v>
      </c>
      <c r="H245" s="158">
        <v>776.12</v>
      </c>
      <c r="I245" s="159"/>
      <c r="L245" s="154"/>
      <c r="M245" s="160"/>
      <c r="T245" s="161"/>
      <c r="AT245" s="156" t="s">
        <v>264</v>
      </c>
      <c r="AU245" s="156" t="s">
        <v>87</v>
      </c>
      <c r="AV245" s="12" t="s">
        <v>87</v>
      </c>
      <c r="AW245" s="12" t="s">
        <v>32</v>
      </c>
      <c r="AX245" s="12" t="s">
        <v>77</v>
      </c>
      <c r="AY245" s="156" t="s">
        <v>253</v>
      </c>
    </row>
    <row r="246" spans="2:65" s="12" customFormat="1" ht="11.25">
      <c r="B246" s="154"/>
      <c r="D246" s="155" t="s">
        <v>264</v>
      </c>
      <c r="E246" s="156" t="s">
        <v>1</v>
      </c>
      <c r="F246" s="157" t="s">
        <v>219</v>
      </c>
      <c r="H246" s="158">
        <v>180.8</v>
      </c>
      <c r="I246" s="159"/>
      <c r="L246" s="154"/>
      <c r="M246" s="160"/>
      <c r="T246" s="161"/>
      <c r="AT246" s="156" t="s">
        <v>264</v>
      </c>
      <c r="AU246" s="156" t="s">
        <v>87</v>
      </c>
      <c r="AV246" s="12" t="s">
        <v>87</v>
      </c>
      <c r="AW246" s="12" t="s">
        <v>32</v>
      </c>
      <c r="AX246" s="12" t="s">
        <v>77</v>
      </c>
      <c r="AY246" s="156" t="s">
        <v>253</v>
      </c>
    </row>
    <row r="247" spans="2:65" s="12" customFormat="1" ht="11.25">
      <c r="B247" s="154"/>
      <c r="D247" s="155" t="s">
        <v>264</v>
      </c>
      <c r="E247" s="156" t="s">
        <v>1</v>
      </c>
      <c r="F247" s="157" t="s">
        <v>403</v>
      </c>
      <c r="H247" s="158">
        <v>-137.30000000000001</v>
      </c>
      <c r="I247" s="159"/>
      <c r="L247" s="154"/>
      <c r="M247" s="160"/>
      <c r="T247" s="161"/>
      <c r="AT247" s="156" t="s">
        <v>264</v>
      </c>
      <c r="AU247" s="156" t="s">
        <v>87</v>
      </c>
      <c r="AV247" s="12" t="s">
        <v>87</v>
      </c>
      <c r="AW247" s="12" t="s">
        <v>32</v>
      </c>
      <c r="AX247" s="12" t="s">
        <v>77</v>
      </c>
      <c r="AY247" s="156" t="s">
        <v>253</v>
      </c>
    </row>
    <row r="248" spans="2:65" s="13" customFormat="1" ht="11.25">
      <c r="B248" s="162"/>
      <c r="D248" s="155" t="s">
        <v>264</v>
      </c>
      <c r="E248" s="163" t="s">
        <v>1</v>
      </c>
      <c r="F248" s="164" t="s">
        <v>266</v>
      </c>
      <c r="H248" s="165">
        <v>819.62</v>
      </c>
      <c r="I248" s="166"/>
      <c r="L248" s="162"/>
      <c r="M248" s="167"/>
      <c r="T248" s="168"/>
      <c r="AT248" s="163" t="s">
        <v>264</v>
      </c>
      <c r="AU248" s="163" t="s">
        <v>87</v>
      </c>
      <c r="AV248" s="13" t="s">
        <v>260</v>
      </c>
      <c r="AW248" s="13" t="s">
        <v>32</v>
      </c>
      <c r="AX248" s="13" t="s">
        <v>85</v>
      </c>
      <c r="AY248" s="163" t="s">
        <v>253</v>
      </c>
    </row>
    <row r="249" spans="2:65" s="12" customFormat="1" ht="11.25">
      <c r="B249" s="154"/>
      <c r="D249" s="155" t="s">
        <v>264</v>
      </c>
      <c r="F249" s="157" t="s">
        <v>421</v>
      </c>
      <c r="H249" s="158">
        <v>1434.335</v>
      </c>
      <c r="I249" s="159"/>
      <c r="L249" s="154"/>
      <c r="M249" s="160"/>
      <c r="T249" s="161"/>
      <c r="AT249" s="156" t="s">
        <v>264</v>
      </c>
      <c r="AU249" s="156" t="s">
        <v>87</v>
      </c>
      <c r="AV249" s="12" t="s">
        <v>87</v>
      </c>
      <c r="AW249" s="12" t="s">
        <v>4</v>
      </c>
      <c r="AX249" s="12" t="s">
        <v>85</v>
      </c>
      <c r="AY249" s="156" t="s">
        <v>253</v>
      </c>
    </row>
    <row r="250" spans="2:65" s="1" customFormat="1" ht="16.5" customHeight="1">
      <c r="B250" s="32"/>
      <c r="C250" s="137" t="s">
        <v>422</v>
      </c>
      <c r="D250" s="137" t="s">
        <v>255</v>
      </c>
      <c r="E250" s="138" t="s">
        <v>423</v>
      </c>
      <c r="F250" s="139" t="s">
        <v>424</v>
      </c>
      <c r="G250" s="140" t="s">
        <v>202</v>
      </c>
      <c r="H250" s="141">
        <v>137.30000000000001</v>
      </c>
      <c r="I250" s="142"/>
      <c r="J250" s="143">
        <f>ROUND(I250*H250,2)</f>
        <v>0</v>
      </c>
      <c r="K250" s="139" t="s">
        <v>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260</v>
      </c>
      <c r="AT250" s="148" t="s">
        <v>255</v>
      </c>
      <c r="AU250" s="148" t="s">
        <v>87</v>
      </c>
      <c r="AY250" s="17" t="s">
        <v>253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85</v>
      </c>
      <c r="BK250" s="149">
        <f>ROUND(I250*H250,2)</f>
        <v>0</v>
      </c>
      <c r="BL250" s="17" t="s">
        <v>260</v>
      </c>
      <c r="BM250" s="148" t="s">
        <v>425</v>
      </c>
    </row>
    <row r="251" spans="2:65" s="12" customFormat="1" ht="11.25">
      <c r="B251" s="154"/>
      <c r="D251" s="155" t="s">
        <v>264</v>
      </c>
      <c r="E251" s="156" t="s">
        <v>1</v>
      </c>
      <c r="F251" s="157" t="s">
        <v>222</v>
      </c>
      <c r="H251" s="158">
        <v>137.30000000000001</v>
      </c>
      <c r="I251" s="159"/>
      <c r="L251" s="154"/>
      <c r="M251" s="160"/>
      <c r="T251" s="161"/>
      <c r="AT251" s="156" t="s">
        <v>264</v>
      </c>
      <c r="AU251" s="156" t="s">
        <v>87</v>
      </c>
      <c r="AV251" s="12" t="s">
        <v>87</v>
      </c>
      <c r="AW251" s="12" t="s">
        <v>32</v>
      </c>
      <c r="AX251" s="12" t="s">
        <v>77</v>
      </c>
      <c r="AY251" s="156" t="s">
        <v>253</v>
      </c>
    </row>
    <row r="252" spans="2:65" s="13" customFormat="1" ht="11.25">
      <c r="B252" s="162"/>
      <c r="D252" s="155" t="s">
        <v>264</v>
      </c>
      <c r="E252" s="163" t="s">
        <v>1</v>
      </c>
      <c r="F252" s="164" t="s">
        <v>266</v>
      </c>
      <c r="H252" s="165">
        <v>137.30000000000001</v>
      </c>
      <c r="I252" s="166"/>
      <c r="L252" s="162"/>
      <c r="M252" s="167"/>
      <c r="T252" s="168"/>
      <c r="AT252" s="163" t="s">
        <v>264</v>
      </c>
      <c r="AU252" s="163" t="s">
        <v>87</v>
      </c>
      <c r="AV252" s="13" t="s">
        <v>260</v>
      </c>
      <c r="AW252" s="13" t="s">
        <v>32</v>
      </c>
      <c r="AX252" s="13" t="s">
        <v>85</v>
      </c>
      <c r="AY252" s="163" t="s">
        <v>253</v>
      </c>
    </row>
    <row r="253" spans="2:65" s="1" customFormat="1" ht="24.2" customHeight="1">
      <c r="B253" s="32"/>
      <c r="C253" s="137" t="s">
        <v>291</v>
      </c>
      <c r="D253" s="137" t="s">
        <v>255</v>
      </c>
      <c r="E253" s="138" t="s">
        <v>426</v>
      </c>
      <c r="F253" s="139" t="s">
        <v>427</v>
      </c>
      <c r="G253" s="140" t="s">
        <v>202</v>
      </c>
      <c r="H253" s="141">
        <v>490.82</v>
      </c>
      <c r="I253" s="142"/>
      <c r="J253" s="143">
        <f>ROUND(I253*H253,2)</f>
        <v>0</v>
      </c>
      <c r="K253" s="139" t="s">
        <v>1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260</v>
      </c>
      <c r="AT253" s="148" t="s">
        <v>255</v>
      </c>
      <c r="AU253" s="148" t="s">
        <v>87</v>
      </c>
      <c r="AY253" s="17" t="s">
        <v>253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85</v>
      </c>
      <c r="BK253" s="149">
        <f>ROUND(I253*H253,2)</f>
        <v>0</v>
      </c>
      <c r="BL253" s="17" t="s">
        <v>260</v>
      </c>
      <c r="BM253" s="148" t="s">
        <v>428</v>
      </c>
    </row>
    <row r="254" spans="2:65" s="14" customFormat="1" ht="11.25">
      <c r="B254" s="169"/>
      <c r="D254" s="155" t="s">
        <v>264</v>
      </c>
      <c r="E254" s="170" t="s">
        <v>1</v>
      </c>
      <c r="F254" s="171" t="s">
        <v>328</v>
      </c>
      <c r="H254" s="170" t="s">
        <v>1</v>
      </c>
      <c r="I254" s="172"/>
      <c r="L254" s="169"/>
      <c r="M254" s="173"/>
      <c r="T254" s="174"/>
      <c r="AT254" s="170" t="s">
        <v>264</v>
      </c>
      <c r="AU254" s="170" t="s">
        <v>87</v>
      </c>
      <c r="AV254" s="14" t="s">
        <v>85</v>
      </c>
      <c r="AW254" s="14" t="s">
        <v>32</v>
      </c>
      <c r="AX254" s="14" t="s">
        <v>77</v>
      </c>
      <c r="AY254" s="170" t="s">
        <v>253</v>
      </c>
    </row>
    <row r="255" spans="2:65" s="12" customFormat="1" ht="11.25">
      <c r="B255" s="154"/>
      <c r="D255" s="155" t="s">
        <v>264</v>
      </c>
      <c r="E255" s="156" t="s">
        <v>1</v>
      </c>
      <c r="F255" s="157" t="s">
        <v>329</v>
      </c>
      <c r="H255" s="158">
        <v>4.8</v>
      </c>
      <c r="I255" s="159"/>
      <c r="L255" s="154"/>
      <c r="M255" s="160"/>
      <c r="T255" s="161"/>
      <c r="AT255" s="156" t="s">
        <v>264</v>
      </c>
      <c r="AU255" s="156" t="s">
        <v>87</v>
      </c>
      <c r="AV255" s="12" t="s">
        <v>87</v>
      </c>
      <c r="AW255" s="12" t="s">
        <v>32</v>
      </c>
      <c r="AX255" s="12" t="s">
        <v>77</v>
      </c>
      <c r="AY255" s="156" t="s">
        <v>253</v>
      </c>
    </row>
    <row r="256" spans="2:65" s="14" customFormat="1" ht="11.25">
      <c r="B256" s="169"/>
      <c r="D256" s="155" t="s">
        <v>264</v>
      </c>
      <c r="E256" s="170" t="s">
        <v>1</v>
      </c>
      <c r="F256" s="171" t="s">
        <v>330</v>
      </c>
      <c r="H256" s="170" t="s">
        <v>1</v>
      </c>
      <c r="I256" s="172"/>
      <c r="L256" s="169"/>
      <c r="M256" s="173"/>
      <c r="T256" s="174"/>
      <c r="AT256" s="170" t="s">
        <v>264</v>
      </c>
      <c r="AU256" s="170" t="s">
        <v>87</v>
      </c>
      <c r="AV256" s="14" t="s">
        <v>85</v>
      </c>
      <c r="AW256" s="14" t="s">
        <v>32</v>
      </c>
      <c r="AX256" s="14" t="s">
        <v>77</v>
      </c>
      <c r="AY256" s="170" t="s">
        <v>253</v>
      </c>
    </row>
    <row r="257" spans="2:65" s="12" customFormat="1" ht="11.25">
      <c r="B257" s="154"/>
      <c r="D257" s="155" t="s">
        <v>264</v>
      </c>
      <c r="E257" s="156" t="s">
        <v>1</v>
      </c>
      <c r="F257" s="157" t="s">
        <v>331</v>
      </c>
      <c r="H257" s="158">
        <v>14.8</v>
      </c>
      <c r="I257" s="159"/>
      <c r="L257" s="154"/>
      <c r="M257" s="160"/>
      <c r="T257" s="161"/>
      <c r="AT257" s="156" t="s">
        <v>264</v>
      </c>
      <c r="AU257" s="156" t="s">
        <v>87</v>
      </c>
      <c r="AV257" s="12" t="s">
        <v>87</v>
      </c>
      <c r="AW257" s="12" t="s">
        <v>32</v>
      </c>
      <c r="AX257" s="12" t="s">
        <v>77</v>
      </c>
      <c r="AY257" s="156" t="s">
        <v>253</v>
      </c>
    </row>
    <row r="258" spans="2:65" s="14" customFormat="1" ht="11.25">
      <c r="B258" s="169"/>
      <c r="D258" s="155" t="s">
        <v>264</v>
      </c>
      <c r="E258" s="170" t="s">
        <v>1</v>
      </c>
      <c r="F258" s="171" t="s">
        <v>332</v>
      </c>
      <c r="H258" s="170" t="s">
        <v>1</v>
      </c>
      <c r="I258" s="172"/>
      <c r="L258" s="169"/>
      <c r="M258" s="173"/>
      <c r="T258" s="174"/>
      <c r="AT258" s="170" t="s">
        <v>264</v>
      </c>
      <c r="AU258" s="170" t="s">
        <v>87</v>
      </c>
      <c r="AV258" s="14" t="s">
        <v>85</v>
      </c>
      <c r="AW258" s="14" t="s">
        <v>32</v>
      </c>
      <c r="AX258" s="14" t="s">
        <v>77</v>
      </c>
      <c r="AY258" s="170" t="s">
        <v>253</v>
      </c>
    </row>
    <row r="259" spans="2:65" s="12" customFormat="1" ht="11.25">
      <c r="B259" s="154"/>
      <c r="D259" s="155" t="s">
        <v>264</v>
      </c>
      <c r="E259" s="156" t="s">
        <v>1</v>
      </c>
      <c r="F259" s="157" t="s">
        <v>333</v>
      </c>
      <c r="H259" s="158">
        <v>7</v>
      </c>
      <c r="I259" s="159"/>
      <c r="L259" s="154"/>
      <c r="M259" s="160"/>
      <c r="T259" s="161"/>
      <c r="AT259" s="156" t="s">
        <v>264</v>
      </c>
      <c r="AU259" s="156" t="s">
        <v>87</v>
      </c>
      <c r="AV259" s="12" t="s">
        <v>87</v>
      </c>
      <c r="AW259" s="12" t="s">
        <v>32</v>
      </c>
      <c r="AX259" s="12" t="s">
        <v>77</v>
      </c>
      <c r="AY259" s="156" t="s">
        <v>253</v>
      </c>
    </row>
    <row r="260" spans="2:65" s="14" customFormat="1" ht="11.25">
      <c r="B260" s="169"/>
      <c r="D260" s="155" t="s">
        <v>264</v>
      </c>
      <c r="E260" s="170" t="s">
        <v>1</v>
      </c>
      <c r="F260" s="171" t="s">
        <v>334</v>
      </c>
      <c r="H260" s="170" t="s">
        <v>1</v>
      </c>
      <c r="I260" s="172"/>
      <c r="L260" s="169"/>
      <c r="M260" s="173"/>
      <c r="T260" s="174"/>
      <c r="AT260" s="170" t="s">
        <v>264</v>
      </c>
      <c r="AU260" s="170" t="s">
        <v>87</v>
      </c>
      <c r="AV260" s="14" t="s">
        <v>85</v>
      </c>
      <c r="AW260" s="14" t="s">
        <v>32</v>
      </c>
      <c r="AX260" s="14" t="s">
        <v>77</v>
      </c>
      <c r="AY260" s="170" t="s">
        <v>253</v>
      </c>
    </row>
    <row r="261" spans="2:65" s="12" customFormat="1" ht="11.25">
      <c r="B261" s="154"/>
      <c r="D261" s="155" t="s">
        <v>264</v>
      </c>
      <c r="E261" s="156" t="s">
        <v>1</v>
      </c>
      <c r="F261" s="157" t="s">
        <v>335</v>
      </c>
      <c r="H261" s="158">
        <v>36</v>
      </c>
      <c r="I261" s="159"/>
      <c r="L261" s="154"/>
      <c r="M261" s="160"/>
      <c r="T261" s="161"/>
      <c r="AT261" s="156" t="s">
        <v>264</v>
      </c>
      <c r="AU261" s="156" t="s">
        <v>87</v>
      </c>
      <c r="AV261" s="12" t="s">
        <v>87</v>
      </c>
      <c r="AW261" s="12" t="s">
        <v>32</v>
      </c>
      <c r="AX261" s="12" t="s">
        <v>77</v>
      </c>
      <c r="AY261" s="156" t="s">
        <v>253</v>
      </c>
    </row>
    <row r="262" spans="2:65" s="14" customFormat="1" ht="11.25">
      <c r="B262" s="169"/>
      <c r="D262" s="155" t="s">
        <v>264</v>
      </c>
      <c r="E262" s="170" t="s">
        <v>1</v>
      </c>
      <c r="F262" s="171" t="s">
        <v>336</v>
      </c>
      <c r="H262" s="170" t="s">
        <v>1</v>
      </c>
      <c r="I262" s="172"/>
      <c r="L262" s="169"/>
      <c r="M262" s="173"/>
      <c r="T262" s="174"/>
      <c r="AT262" s="170" t="s">
        <v>264</v>
      </c>
      <c r="AU262" s="170" t="s">
        <v>87</v>
      </c>
      <c r="AV262" s="14" t="s">
        <v>85</v>
      </c>
      <c r="AW262" s="14" t="s">
        <v>32</v>
      </c>
      <c r="AX262" s="14" t="s">
        <v>77</v>
      </c>
      <c r="AY262" s="170" t="s">
        <v>253</v>
      </c>
    </row>
    <row r="263" spans="2:65" s="12" customFormat="1" ht="11.25">
      <c r="B263" s="154"/>
      <c r="D263" s="155" t="s">
        <v>264</v>
      </c>
      <c r="E263" s="156" t="s">
        <v>1</v>
      </c>
      <c r="F263" s="157" t="s">
        <v>337</v>
      </c>
      <c r="H263" s="158">
        <v>18.7</v>
      </c>
      <c r="I263" s="159"/>
      <c r="L263" s="154"/>
      <c r="M263" s="160"/>
      <c r="T263" s="161"/>
      <c r="AT263" s="156" t="s">
        <v>264</v>
      </c>
      <c r="AU263" s="156" t="s">
        <v>87</v>
      </c>
      <c r="AV263" s="12" t="s">
        <v>87</v>
      </c>
      <c r="AW263" s="12" t="s">
        <v>32</v>
      </c>
      <c r="AX263" s="12" t="s">
        <v>77</v>
      </c>
      <c r="AY263" s="156" t="s">
        <v>253</v>
      </c>
    </row>
    <row r="264" spans="2:65" s="14" customFormat="1" ht="11.25">
      <c r="B264" s="169"/>
      <c r="D264" s="155" t="s">
        <v>264</v>
      </c>
      <c r="E264" s="170" t="s">
        <v>1</v>
      </c>
      <c r="F264" s="171" t="s">
        <v>338</v>
      </c>
      <c r="H264" s="170" t="s">
        <v>1</v>
      </c>
      <c r="I264" s="172"/>
      <c r="L264" s="169"/>
      <c r="M264" s="173"/>
      <c r="T264" s="174"/>
      <c r="AT264" s="170" t="s">
        <v>264</v>
      </c>
      <c r="AU264" s="170" t="s">
        <v>87</v>
      </c>
      <c r="AV264" s="14" t="s">
        <v>85</v>
      </c>
      <c r="AW264" s="14" t="s">
        <v>32</v>
      </c>
      <c r="AX264" s="14" t="s">
        <v>77</v>
      </c>
      <c r="AY264" s="170" t="s">
        <v>253</v>
      </c>
    </row>
    <row r="265" spans="2:65" s="12" customFormat="1" ht="11.25">
      <c r="B265" s="154"/>
      <c r="D265" s="155" t="s">
        <v>264</v>
      </c>
      <c r="E265" s="156" t="s">
        <v>1</v>
      </c>
      <c r="F265" s="157" t="s">
        <v>339</v>
      </c>
      <c r="H265" s="158">
        <v>56</v>
      </c>
      <c r="I265" s="159"/>
      <c r="L265" s="154"/>
      <c r="M265" s="160"/>
      <c r="T265" s="161"/>
      <c r="AT265" s="156" t="s">
        <v>264</v>
      </c>
      <c r="AU265" s="156" t="s">
        <v>87</v>
      </c>
      <c r="AV265" s="12" t="s">
        <v>87</v>
      </c>
      <c r="AW265" s="12" t="s">
        <v>32</v>
      </c>
      <c r="AX265" s="12" t="s">
        <v>77</v>
      </c>
      <c r="AY265" s="156" t="s">
        <v>253</v>
      </c>
    </row>
    <row r="266" spans="2:65" s="15" customFormat="1" ht="11.25">
      <c r="B266" s="175"/>
      <c r="D266" s="155" t="s">
        <v>264</v>
      </c>
      <c r="E266" s="176" t="s">
        <v>221</v>
      </c>
      <c r="F266" s="177" t="s">
        <v>322</v>
      </c>
      <c r="H266" s="178">
        <v>137.30000000000001</v>
      </c>
      <c r="I266" s="179"/>
      <c r="L266" s="175"/>
      <c r="M266" s="180"/>
      <c r="T266" s="181"/>
      <c r="AT266" s="176" t="s">
        <v>264</v>
      </c>
      <c r="AU266" s="176" t="s">
        <v>87</v>
      </c>
      <c r="AV266" s="15" t="s">
        <v>97</v>
      </c>
      <c r="AW266" s="15" t="s">
        <v>32</v>
      </c>
      <c r="AX266" s="15" t="s">
        <v>77</v>
      </c>
      <c r="AY266" s="176" t="s">
        <v>253</v>
      </c>
    </row>
    <row r="267" spans="2:65" s="12" customFormat="1" ht="11.25">
      <c r="B267" s="154"/>
      <c r="D267" s="155" t="s">
        <v>264</v>
      </c>
      <c r="E267" s="156" t="s">
        <v>1</v>
      </c>
      <c r="F267" s="157" t="s">
        <v>201</v>
      </c>
      <c r="H267" s="158">
        <v>86.09</v>
      </c>
      <c r="I267" s="159"/>
      <c r="L267" s="154"/>
      <c r="M267" s="160"/>
      <c r="T267" s="161"/>
      <c r="AT267" s="156" t="s">
        <v>264</v>
      </c>
      <c r="AU267" s="156" t="s">
        <v>87</v>
      </c>
      <c r="AV267" s="12" t="s">
        <v>87</v>
      </c>
      <c r="AW267" s="12" t="s">
        <v>32</v>
      </c>
      <c r="AX267" s="12" t="s">
        <v>77</v>
      </c>
      <c r="AY267" s="156" t="s">
        <v>253</v>
      </c>
    </row>
    <row r="268" spans="2:65" s="12" customFormat="1" ht="11.25">
      <c r="B268" s="154"/>
      <c r="D268" s="155" t="s">
        <v>264</v>
      </c>
      <c r="E268" s="156" t="s">
        <v>1</v>
      </c>
      <c r="F268" s="157" t="s">
        <v>204</v>
      </c>
      <c r="H268" s="158">
        <v>167.43</v>
      </c>
      <c r="I268" s="159"/>
      <c r="L268" s="154"/>
      <c r="M268" s="160"/>
      <c r="T268" s="161"/>
      <c r="AT268" s="156" t="s">
        <v>264</v>
      </c>
      <c r="AU268" s="156" t="s">
        <v>87</v>
      </c>
      <c r="AV268" s="12" t="s">
        <v>87</v>
      </c>
      <c r="AW268" s="12" t="s">
        <v>32</v>
      </c>
      <c r="AX268" s="12" t="s">
        <v>77</v>
      </c>
      <c r="AY268" s="156" t="s">
        <v>253</v>
      </c>
    </row>
    <row r="269" spans="2:65" s="12" customFormat="1" ht="11.25">
      <c r="B269" s="154"/>
      <c r="D269" s="155" t="s">
        <v>264</v>
      </c>
      <c r="E269" s="156" t="s">
        <v>1</v>
      </c>
      <c r="F269" s="157" t="s">
        <v>429</v>
      </c>
      <c r="H269" s="158">
        <v>100</v>
      </c>
      <c r="I269" s="159"/>
      <c r="L269" s="154"/>
      <c r="M269" s="160"/>
      <c r="T269" s="161"/>
      <c r="AT269" s="156" t="s">
        <v>264</v>
      </c>
      <c r="AU269" s="156" t="s">
        <v>87</v>
      </c>
      <c r="AV269" s="12" t="s">
        <v>87</v>
      </c>
      <c r="AW269" s="12" t="s">
        <v>32</v>
      </c>
      <c r="AX269" s="12" t="s">
        <v>77</v>
      </c>
      <c r="AY269" s="156" t="s">
        <v>253</v>
      </c>
    </row>
    <row r="270" spans="2:65" s="15" customFormat="1" ht="11.25">
      <c r="B270" s="175"/>
      <c r="D270" s="155" t="s">
        <v>264</v>
      </c>
      <c r="E270" s="176" t="s">
        <v>1</v>
      </c>
      <c r="F270" s="177" t="s">
        <v>322</v>
      </c>
      <c r="H270" s="178">
        <v>353.52</v>
      </c>
      <c r="I270" s="179"/>
      <c r="L270" s="175"/>
      <c r="M270" s="180"/>
      <c r="T270" s="181"/>
      <c r="AT270" s="176" t="s">
        <v>264</v>
      </c>
      <c r="AU270" s="176" t="s">
        <v>87</v>
      </c>
      <c r="AV270" s="15" t="s">
        <v>97</v>
      </c>
      <c r="AW270" s="15" t="s">
        <v>32</v>
      </c>
      <c r="AX270" s="15" t="s">
        <v>77</v>
      </c>
      <c r="AY270" s="176" t="s">
        <v>253</v>
      </c>
    </row>
    <row r="271" spans="2:65" s="13" customFormat="1" ht="11.25">
      <c r="B271" s="162"/>
      <c r="D271" s="155" t="s">
        <v>264</v>
      </c>
      <c r="E271" s="163" t="s">
        <v>430</v>
      </c>
      <c r="F271" s="164" t="s">
        <v>266</v>
      </c>
      <c r="H271" s="165">
        <v>490.82</v>
      </c>
      <c r="I271" s="166"/>
      <c r="L271" s="162"/>
      <c r="M271" s="167"/>
      <c r="T271" s="168"/>
      <c r="AT271" s="163" t="s">
        <v>264</v>
      </c>
      <c r="AU271" s="163" t="s">
        <v>87</v>
      </c>
      <c r="AV271" s="13" t="s">
        <v>260</v>
      </c>
      <c r="AW271" s="13" t="s">
        <v>32</v>
      </c>
      <c r="AX271" s="13" t="s">
        <v>85</v>
      </c>
      <c r="AY271" s="163" t="s">
        <v>253</v>
      </c>
    </row>
    <row r="272" spans="2:65" s="1" customFormat="1" ht="16.5" customHeight="1">
      <c r="B272" s="32"/>
      <c r="C272" s="137" t="s">
        <v>302</v>
      </c>
      <c r="D272" s="137" t="s">
        <v>255</v>
      </c>
      <c r="E272" s="138" t="s">
        <v>431</v>
      </c>
      <c r="F272" s="139" t="s">
        <v>432</v>
      </c>
      <c r="G272" s="140" t="s">
        <v>418</v>
      </c>
      <c r="H272" s="141">
        <v>654.01199999999994</v>
      </c>
      <c r="I272" s="142"/>
      <c r="J272" s="143">
        <f>ROUND(I272*H272,2)</f>
        <v>0</v>
      </c>
      <c r="K272" s="139" t="s">
        <v>1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260</v>
      </c>
      <c r="AT272" s="148" t="s">
        <v>255</v>
      </c>
      <c r="AU272" s="148" t="s">
        <v>87</v>
      </c>
      <c r="AY272" s="17" t="s">
        <v>253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85</v>
      </c>
      <c r="BK272" s="149">
        <f>ROUND(I272*H272,2)</f>
        <v>0</v>
      </c>
      <c r="BL272" s="17" t="s">
        <v>260</v>
      </c>
      <c r="BM272" s="148" t="s">
        <v>433</v>
      </c>
    </row>
    <row r="273" spans="2:65" s="12" customFormat="1" ht="11.25">
      <c r="B273" s="154"/>
      <c r="D273" s="155" t="s">
        <v>264</v>
      </c>
      <c r="E273" s="156" t="s">
        <v>1</v>
      </c>
      <c r="F273" s="157" t="s">
        <v>434</v>
      </c>
      <c r="H273" s="158">
        <v>353.52</v>
      </c>
      <c r="I273" s="159"/>
      <c r="L273" s="154"/>
      <c r="M273" s="160"/>
      <c r="T273" s="161"/>
      <c r="AT273" s="156" t="s">
        <v>264</v>
      </c>
      <c r="AU273" s="156" t="s">
        <v>87</v>
      </c>
      <c r="AV273" s="12" t="s">
        <v>87</v>
      </c>
      <c r="AW273" s="12" t="s">
        <v>32</v>
      </c>
      <c r="AX273" s="12" t="s">
        <v>77</v>
      </c>
      <c r="AY273" s="156" t="s">
        <v>253</v>
      </c>
    </row>
    <row r="274" spans="2:65" s="13" customFormat="1" ht="11.25">
      <c r="B274" s="162"/>
      <c r="D274" s="155" t="s">
        <v>264</v>
      </c>
      <c r="E274" s="163" t="s">
        <v>1</v>
      </c>
      <c r="F274" s="164" t="s">
        <v>266</v>
      </c>
      <c r="H274" s="165">
        <v>353.52</v>
      </c>
      <c r="I274" s="166"/>
      <c r="L274" s="162"/>
      <c r="M274" s="167"/>
      <c r="T274" s="168"/>
      <c r="AT274" s="163" t="s">
        <v>264</v>
      </c>
      <c r="AU274" s="163" t="s">
        <v>87</v>
      </c>
      <c r="AV274" s="13" t="s">
        <v>260</v>
      </c>
      <c r="AW274" s="13" t="s">
        <v>32</v>
      </c>
      <c r="AX274" s="13" t="s">
        <v>85</v>
      </c>
      <c r="AY274" s="163" t="s">
        <v>253</v>
      </c>
    </row>
    <row r="275" spans="2:65" s="12" customFormat="1" ht="11.25">
      <c r="B275" s="154"/>
      <c r="D275" s="155" t="s">
        <v>264</v>
      </c>
      <c r="F275" s="157" t="s">
        <v>435</v>
      </c>
      <c r="H275" s="158">
        <v>654.01199999999994</v>
      </c>
      <c r="I275" s="159"/>
      <c r="L275" s="154"/>
      <c r="M275" s="160"/>
      <c r="T275" s="161"/>
      <c r="AT275" s="156" t="s">
        <v>264</v>
      </c>
      <c r="AU275" s="156" t="s">
        <v>87</v>
      </c>
      <c r="AV275" s="12" t="s">
        <v>87</v>
      </c>
      <c r="AW275" s="12" t="s">
        <v>4</v>
      </c>
      <c r="AX275" s="12" t="s">
        <v>85</v>
      </c>
      <c r="AY275" s="156" t="s">
        <v>253</v>
      </c>
    </row>
    <row r="276" spans="2:65" s="11" customFormat="1" ht="22.9" customHeight="1">
      <c r="B276" s="125"/>
      <c r="D276" s="126" t="s">
        <v>76</v>
      </c>
      <c r="E276" s="135" t="s">
        <v>87</v>
      </c>
      <c r="F276" s="135" t="s">
        <v>436</v>
      </c>
      <c r="I276" s="128"/>
      <c r="J276" s="136">
        <f>BK276</f>
        <v>0</v>
      </c>
      <c r="L276" s="125"/>
      <c r="M276" s="130"/>
      <c r="P276" s="131">
        <f>SUM(P277:P283)</f>
        <v>0</v>
      </c>
      <c r="R276" s="131">
        <f>SUM(R277:R283)</f>
        <v>11.016</v>
      </c>
      <c r="T276" s="132">
        <f>SUM(T277:T283)</f>
        <v>0</v>
      </c>
      <c r="AR276" s="126" t="s">
        <v>85</v>
      </c>
      <c r="AT276" s="133" t="s">
        <v>76</v>
      </c>
      <c r="AU276" s="133" t="s">
        <v>85</v>
      </c>
      <c r="AY276" s="126" t="s">
        <v>253</v>
      </c>
      <c r="BK276" s="134">
        <f>SUM(BK277:BK283)</f>
        <v>0</v>
      </c>
    </row>
    <row r="277" spans="2:65" s="1" customFormat="1" ht="24.2" customHeight="1">
      <c r="B277" s="32"/>
      <c r="C277" s="137" t="s">
        <v>437</v>
      </c>
      <c r="D277" s="137" t="s">
        <v>255</v>
      </c>
      <c r="E277" s="138" t="s">
        <v>438</v>
      </c>
      <c r="F277" s="139" t="s">
        <v>439</v>
      </c>
      <c r="G277" s="140" t="s">
        <v>258</v>
      </c>
      <c r="H277" s="141">
        <v>102</v>
      </c>
      <c r="I277" s="142"/>
      <c r="J277" s="143">
        <f>ROUND(I277*H277,2)</f>
        <v>0</v>
      </c>
      <c r="K277" s="139" t="s">
        <v>259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0.108</v>
      </c>
      <c r="R277" s="146">
        <f>Q277*H277</f>
        <v>11.016</v>
      </c>
      <c r="S277" s="146">
        <v>0</v>
      </c>
      <c r="T277" s="147">
        <f>S277*H277</f>
        <v>0</v>
      </c>
      <c r="AR277" s="148" t="s">
        <v>260</v>
      </c>
      <c r="AT277" s="148" t="s">
        <v>255</v>
      </c>
      <c r="AU277" s="148" t="s">
        <v>87</v>
      </c>
      <c r="AY277" s="17" t="s">
        <v>253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85</v>
      </c>
      <c r="BK277" s="149">
        <f>ROUND(I277*H277,2)</f>
        <v>0</v>
      </c>
      <c r="BL277" s="17" t="s">
        <v>260</v>
      </c>
      <c r="BM277" s="148" t="s">
        <v>440</v>
      </c>
    </row>
    <row r="278" spans="2:65" s="1" customFormat="1" ht="11.25">
      <c r="B278" s="32"/>
      <c r="D278" s="150" t="s">
        <v>262</v>
      </c>
      <c r="F278" s="151" t="s">
        <v>441</v>
      </c>
      <c r="I278" s="152"/>
      <c r="L278" s="32"/>
      <c r="M278" s="153"/>
      <c r="T278" s="56"/>
      <c r="AT278" s="17" t="s">
        <v>262</v>
      </c>
      <c r="AU278" s="17" t="s">
        <v>87</v>
      </c>
    </row>
    <row r="279" spans="2:65" s="14" customFormat="1" ht="11.25">
      <c r="B279" s="169"/>
      <c r="D279" s="155" t="s">
        <v>264</v>
      </c>
      <c r="E279" s="170" t="s">
        <v>1</v>
      </c>
      <c r="F279" s="171" t="s">
        <v>442</v>
      </c>
      <c r="H279" s="170" t="s">
        <v>1</v>
      </c>
      <c r="I279" s="172"/>
      <c r="L279" s="169"/>
      <c r="M279" s="173"/>
      <c r="T279" s="174"/>
      <c r="AT279" s="170" t="s">
        <v>264</v>
      </c>
      <c r="AU279" s="170" t="s">
        <v>87</v>
      </c>
      <c r="AV279" s="14" t="s">
        <v>85</v>
      </c>
      <c r="AW279" s="14" t="s">
        <v>32</v>
      </c>
      <c r="AX279" s="14" t="s">
        <v>77</v>
      </c>
      <c r="AY279" s="170" t="s">
        <v>253</v>
      </c>
    </row>
    <row r="280" spans="2:65" s="12" customFormat="1" ht="11.25">
      <c r="B280" s="154"/>
      <c r="D280" s="155" t="s">
        <v>264</v>
      </c>
      <c r="E280" s="156" t="s">
        <v>1</v>
      </c>
      <c r="F280" s="157" t="s">
        <v>443</v>
      </c>
      <c r="H280" s="158">
        <v>102</v>
      </c>
      <c r="I280" s="159"/>
      <c r="L280" s="154"/>
      <c r="M280" s="160"/>
      <c r="T280" s="161"/>
      <c r="AT280" s="156" t="s">
        <v>264</v>
      </c>
      <c r="AU280" s="156" t="s">
        <v>87</v>
      </c>
      <c r="AV280" s="12" t="s">
        <v>87</v>
      </c>
      <c r="AW280" s="12" t="s">
        <v>32</v>
      </c>
      <c r="AX280" s="12" t="s">
        <v>77</v>
      </c>
      <c r="AY280" s="156" t="s">
        <v>253</v>
      </c>
    </row>
    <row r="281" spans="2:65" s="13" customFormat="1" ht="11.25">
      <c r="B281" s="162"/>
      <c r="D281" s="155" t="s">
        <v>264</v>
      </c>
      <c r="E281" s="163" t="s">
        <v>1</v>
      </c>
      <c r="F281" s="164" t="s">
        <v>266</v>
      </c>
      <c r="H281" s="165">
        <v>102</v>
      </c>
      <c r="I281" s="166"/>
      <c r="L281" s="162"/>
      <c r="M281" s="167"/>
      <c r="T281" s="168"/>
      <c r="AT281" s="163" t="s">
        <v>264</v>
      </c>
      <c r="AU281" s="163" t="s">
        <v>87</v>
      </c>
      <c r="AV281" s="13" t="s">
        <v>260</v>
      </c>
      <c r="AW281" s="13" t="s">
        <v>32</v>
      </c>
      <c r="AX281" s="13" t="s">
        <v>85</v>
      </c>
      <c r="AY281" s="163" t="s">
        <v>253</v>
      </c>
    </row>
    <row r="282" spans="2:65" s="1" customFormat="1" ht="24.2" customHeight="1">
      <c r="B282" s="32"/>
      <c r="C282" s="137" t="s">
        <v>444</v>
      </c>
      <c r="D282" s="137" t="s">
        <v>255</v>
      </c>
      <c r="E282" s="138" t="s">
        <v>445</v>
      </c>
      <c r="F282" s="139" t="s">
        <v>446</v>
      </c>
      <c r="G282" s="140" t="s">
        <v>447</v>
      </c>
      <c r="H282" s="141">
        <v>34</v>
      </c>
      <c r="I282" s="142"/>
      <c r="J282" s="143">
        <f>ROUND(I282*H282,2)</f>
        <v>0</v>
      </c>
      <c r="K282" s="139" t="s">
        <v>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260</v>
      </c>
      <c r="AT282" s="148" t="s">
        <v>255</v>
      </c>
      <c r="AU282" s="148" t="s">
        <v>87</v>
      </c>
      <c r="AY282" s="17" t="s">
        <v>253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260</v>
      </c>
      <c r="BM282" s="148" t="s">
        <v>448</v>
      </c>
    </row>
    <row r="283" spans="2:65" s="1" customFormat="1" ht="16.5" customHeight="1">
      <c r="B283" s="32"/>
      <c r="C283" s="137" t="s">
        <v>449</v>
      </c>
      <c r="D283" s="137" t="s">
        <v>255</v>
      </c>
      <c r="E283" s="138" t="s">
        <v>450</v>
      </c>
      <c r="F283" s="139" t="s">
        <v>451</v>
      </c>
      <c r="G283" s="140" t="s">
        <v>452</v>
      </c>
      <c r="H283" s="141">
        <v>1</v>
      </c>
      <c r="I283" s="142"/>
      <c r="J283" s="143">
        <f>ROUND(I283*H283,2)</f>
        <v>0</v>
      </c>
      <c r="K283" s="139" t="s">
        <v>1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260</v>
      </c>
      <c r="AT283" s="148" t="s">
        <v>255</v>
      </c>
      <c r="AU283" s="148" t="s">
        <v>87</v>
      </c>
      <c r="AY283" s="17" t="s">
        <v>253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85</v>
      </c>
      <c r="BK283" s="149">
        <f>ROUND(I283*H283,2)</f>
        <v>0</v>
      </c>
      <c r="BL283" s="17" t="s">
        <v>260</v>
      </c>
      <c r="BM283" s="148" t="s">
        <v>453</v>
      </c>
    </row>
    <row r="284" spans="2:65" s="11" customFormat="1" ht="22.9" customHeight="1">
      <c r="B284" s="125"/>
      <c r="D284" s="126" t="s">
        <v>76</v>
      </c>
      <c r="E284" s="135" t="s">
        <v>310</v>
      </c>
      <c r="F284" s="135" t="s">
        <v>454</v>
      </c>
      <c r="I284" s="128"/>
      <c r="J284" s="136">
        <f>BK284</f>
        <v>0</v>
      </c>
      <c r="L284" s="125"/>
      <c r="M284" s="130"/>
      <c r="P284" s="131">
        <f>SUM(P285:P314)</f>
        <v>0</v>
      </c>
      <c r="R284" s="131">
        <f>SUM(R285:R314)</f>
        <v>0</v>
      </c>
      <c r="T284" s="132">
        <f>SUM(T285:T314)</f>
        <v>470.05277999999998</v>
      </c>
      <c r="AR284" s="126" t="s">
        <v>85</v>
      </c>
      <c r="AT284" s="133" t="s">
        <v>76</v>
      </c>
      <c r="AU284" s="133" t="s">
        <v>85</v>
      </c>
      <c r="AY284" s="126" t="s">
        <v>253</v>
      </c>
      <c r="BK284" s="134">
        <f>SUM(BK285:BK314)</f>
        <v>0</v>
      </c>
    </row>
    <row r="285" spans="2:65" s="1" customFormat="1" ht="33" customHeight="1">
      <c r="B285" s="32"/>
      <c r="C285" s="137" t="s">
        <v>455</v>
      </c>
      <c r="D285" s="137" t="s">
        <v>255</v>
      </c>
      <c r="E285" s="138" t="s">
        <v>456</v>
      </c>
      <c r="F285" s="139" t="s">
        <v>457</v>
      </c>
      <c r="G285" s="140" t="s">
        <v>202</v>
      </c>
      <c r="H285" s="141">
        <v>824.654</v>
      </c>
      <c r="I285" s="142"/>
      <c r="J285" s="143">
        <f>ROUND(I285*H285,2)</f>
        <v>0</v>
      </c>
      <c r="K285" s="139" t="s">
        <v>259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0</v>
      </c>
      <c r="R285" s="146">
        <f>Q285*H285</f>
        <v>0</v>
      </c>
      <c r="S285" s="146">
        <v>0.56999999999999995</v>
      </c>
      <c r="T285" s="147">
        <f>S285*H285</f>
        <v>470.05277999999998</v>
      </c>
      <c r="AR285" s="148" t="s">
        <v>260</v>
      </c>
      <c r="AT285" s="148" t="s">
        <v>255</v>
      </c>
      <c r="AU285" s="148" t="s">
        <v>87</v>
      </c>
      <c r="AY285" s="17" t="s">
        <v>253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85</v>
      </c>
      <c r="BK285" s="149">
        <f>ROUND(I285*H285,2)</f>
        <v>0</v>
      </c>
      <c r="BL285" s="17" t="s">
        <v>260</v>
      </c>
      <c r="BM285" s="148" t="s">
        <v>458</v>
      </c>
    </row>
    <row r="286" spans="2:65" s="1" customFormat="1" ht="11.25">
      <c r="B286" s="32"/>
      <c r="D286" s="150" t="s">
        <v>262</v>
      </c>
      <c r="F286" s="151" t="s">
        <v>459</v>
      </c>
      <c r="I286" s="152"/>
      <c r="L286" s="32"/>
      <c r="M286" s="153"/>
      <c r="T286" s="56"/>
      <c r="AT286" s="17" t="s">
        <v>262</v>
      </c>
      <c r="AU286" s="17" t="s">
        <v>87</v>
      </c>
    </row>
    <row r="287" spans="2:65" s="12" customFormat="1" ht="11.25">
      <c r="B287" s="154"/>
      <c r="D287" s="155" t="s">
        <v>264</v>
      </c>
      <c r="E287" s="156" t="s">
        <v>1</v>
      </c>
      <c r="F287" s="157" t="s">
        <v>460</v>
      </c>
      <c r="H287" s="158">
        <v>31.826000000000001</v>
      </c>
      <c r="I287" s="159"/>
      <c r="L287" s="154"/>
      <c r="M287" s="160"/>
      <c r="T287" s="161"/>
      <c r="AT287" s="156" t="s">
        <v>264</v>
      </c>
      <c r="AU287" s="156" t="s">
        <v>87</v>
      </c>
      <c r="AV287" s="12" t="s">
        <v>87</v>
      </c>
      <c r="AW287" s="12" t="s">
        <v>32</v>
      </c>
      <c r="AX287" s="12" t="s">
        <v>77</v>
      </c>
      <c r="AY287" s="156" t="s">
        <v>253</v>
      </c>
    </row>
    <row r="288" spans="2:65" s="12" customFormat="1" ht="11.25">
      <c r="B288" s="154"/>
      <c r="D288" s="155" t="s">
        <v>264</v>
      </c>
      <c r="E288" s="156" t="s">
        <v>1</v>
      </c>
      <c r="F288" s="157" t="s">
        <v>461</v>
      </c>
      <c r="H288" s="158">
        <v>42.515000000000001</v>
      </c>
      <c r="I288" s="159"/>
      <c r="L288" s="154"/>
      <c r="M288" s="160"/>
      <c r="T288" s="161"/>
      <c r="AT288" s="156" t="s">
        <v>264</v>
      </c>
      <c r="AU288" s="156" t="s">
        <v>87</v>
      </c>
      <c r="AV288" s="12" t="s">
        <v>87</v>
      </c>
      <c r="AW288" s="12" t="s">
        <v>32</v>
      </c>
      <c r="AX288" s="12" t="s">
        <v>77</v>
      </c>
      <c r="AY288" s="156" t="s">
        <v>253</v>
      </c>
    </row>
    <row r="289" spans="2:51" s="12" customFormat="1" ht="22.5">
      <c r="B289" s="154"/>
      <c r="D289" s="155" t="s">
        <v>264</v>
      </c>
      <c r="E289" s="156" t="s">
        <v>1</v>
      </c>
      <c r="F289" s="157" t="s">
        <v>462</v>
      </c>
      <c r="H289" s="158">
        <v>62.030999999999999</v>
      </c>
      <c r="I289" s="159"/>
      <c r="L289" s="154"/>
      <c r="M289" s="160"/>
      <c r="T289" s="161"/>
      <c r="AT289" s="156" t="s">
        <v>264</v>
      </c>
      <c r="AU289" s="156" t="s">
        <v>87</v>
      </c>
      <c r="AV289" s="12" t="s">
        <v>87</v>
      </c>
      <c r="AW289" s="12" t="s">
        <v>32</v>
      </c>
      <c r="AX289" s="12" t="s">
        <v>77</v>
      </c>
      <c r="AY289" s="156" t="s">
        <v>253</v>
      </c>
    </row>
    <row r="290" spans="2:51" s="12" customFormat="1" ht="11.25">
      <c r="B290" s="154"/>
      <c r="D290" s="155" t="s">
        <v>264</v>
      </c>
      <c r="E290" s="156" t="s">
        <v>1</v>
      </c>
      <c r="F290" s="157" t="s">
        <v>463</v>
      </c>
      <c r="H290" s="158">
        <v>30.55</v>
      </c>
      <c r="I290" s="159"/>
      <c r="L290" s="154"/>
      <c r="M290" s="160"/>
      <c r="T290" s="161"/>
      <c r="AT290" s="156" t="s">
        <v>264</v>
      </c>
      <c r="AU290" s="156" t="s">
        <v>87</v>
      </c>
      <c r="AV290" s="12" t="s">
        <v>87</v>
      </c>
      <c r="AW290" s="12" t="s">
        <v>32</v>
      </c>
      <c r="AX290" s="12" t="s">
        <v>77</v>
      </c>
      <c r="AY290" s="156" t="s">
        <v>253</v>
      </c>
    </row>
    <row r="291" spans="2:51" s="12" customFormat="1" ht="11.25">
      <c r="B291" s="154"/>
      <c r="D291" s="155" t="s">
        <v>264</v>
      </c>
      <c r="E291" s="156" t="s">
        <v>1</v>
      </c>
      <c r="F291" s="157" t="s">
        <v>464</v>
      </c>
      <c r="H291" s="158">
        <v>37.034999999999997</v>
      </c>
      <c r="I291" s="159"/>
      <c r="L291" s="154"/>
      <c r="M291" s="160"/>
      <c r="T291" s="161"/>
      <c r="AT291" s="156" t="s">
        <v>264</v>
      </c>
      <c r="AU291" s="156" t="s">
        <v>87</v>
      </c>
      <c r="AV291" s="12" t="s">
        <v>87</v>
      </c>
      <c r="AW291" s="12" t="s">
        <v>32</v>
      </c>
      <c r="AX291" s="12" t="s">
        <v>77</v>
      </c>
      <c r="AY291" s="156" t="s">
        <v>253</v>
      </c>
    </row>
    <row r="292" spans="2:51" s="12" customFormat="1" ht="11.25">
      <c r="B292" s="154"/>
      <c r="D292" s="155" t="s">
        <v>264</v>
      </c>
      <c r="E292" s="156" t="s">
        <v>1</v>
      </c>
      <c r="F292" s="157" t="s">
        <v>465</v>
      </c>
      <c r="H292" s="158">
        <v>2.7450000000000001</v>
      </c>
      <c r="I292" s="159"/>
      <c r="L292" s="154"/>
      <c r="M292" s="160"/>
      <c r="T292" s="161"/>
      <c r="AT292" s="156" t="s">
        <v>264</v>
      </c>
      <c r="AU292" s="156" t="s">
        <v>87</v>
      </c>
      <c r="AV292" s="12" t="s">
        <v>87</v>
      </c>
      <c r="AW292" s="12" t="s">
        <v>32</v>
      </c>
      <c r="AX292" s="12" t="s">
        <v>77</v>
      </c>
      <c r="AY292" s="156" t="s">
        <v>253</v>
      </c>
    </row>
    <row r="293" spans="2:51" s="12" customFormat="1" ht="22.5">
      <c r="B293" s="154"/>
      <c r="D293" s="155" t="s">
        <v>264</v>
      </c>
      <c r="E293" s="156" t="s">
        <v>1</v>
      </c>
      <c r="F293" s="157" t="s">
        <v>466</v>
      </c>
      <c r="H293" s="158">
        <v>4.2089999999999996</v>
      </c>
      <c r="I293" s="159"/>
      <c r="L293" s="154"/>
      <c r="M293" s="160"/>
      <c r="T293" s="161"/>
      <c r="AT293" s="156" t="s">
        <v>264</v>
      </c>
      <c r="AU293" s="156" t="s">
        <v>87</v>
      </c>
      <c r="AV293" s="12" t="s">
        <v>87</v>
      </c>
      <c r="AW293" s="12" t="s">
        <v>32</v>
      </c>
      <c r="AX293" s="12" t="s">
        <v>77</v>
      </c>
      <c r="AY293" s="156" t="s">
        <v>253</v>
      </c>
    </row>
    <row r="294" spans="2:51" s="12" customFormat="1" ht="33.75">
      <c r="B294" s="154"/>
      <c r="D294" s="155" t="s">
        <v>264</v>
      </c>
      <c r="E294" s="156" t="s">
        <v>1</v>
      </c>
      <c r="F294" s="157" t="s">
        <v>467</v>
      </c>
      <c r="H294" s="158">
        <v>205.29499999999999</v>
      </c>
      <c r="I294" s="159"/>
      <c r="L294" s="154"/>
      <c r="M294" s="160"/>
      <c r="T294" s="161"/>
      <c r="AT294" s="156" t="s">
        <v>264</v>
      </c>
      <c r="AU294" s="156" t="s">
        <v>87</v>
      </c>
      <c r="AV294" s="12" t="s">
        <v>87</v>
      </c>
      <c r="AW294" s="12" t="s">
        <v>4</v>
      </c>
      <c r="AX294" s="12" t="s">
        <v>77</v>
      </c>
      <c r="AY294" s="156" t="s">
        <v>253</v>
      </c>
    </row>
    <row r="295" spans="2:51" s="12" customFormat="1" ht="22.5">
      <c r="B295" s="154"/>
      <c r="D295" s="155" t="s">
        <v>264</v>
      </c>
      <c r="E295" s="156" t="s">
        <v>1</v>
      </c>
      <c r="F295" s="157" t="s">
        <v>468</v>
      </c>
      <c r="H295" s="158">
        <v>27.995000000000001</v>
      </c>
      <c r="I295" s="159"/>
      <c r="L295" s="154"/>
      <c r="M295" s="160"/>
      <c r="T295" s="161"/>
      <c r="AT295" s="156" t="s">
        <v>264</v>
      </c>
      <c r="AU295" s="156" t="s">
        <v>87</v>
      </c>
      <c r="AV295" s="12" t="s">
        <v>87</v>
      </c>
      <c r="AW295" s="12" t="s">
        <v>32</v>
      </c>
      <c r="AX295" s="12" t="s">
        <v>77</v>
      </c>
      <c r="AY295" s="156" t="s">
        <v>253</v>
      </c>
    </row>
    <row r="296" spans="2:51" s="12" customFormat="1" ht="11.25">
      <c r="B296" s="154"/>
      <c r="D296" s="155" t="s">
        <v>264</v>
      </c>
      <c r="E296" s="156" t="s">
        <v>1</v>
      </c>
      <c r="F296" s="157" t="s">
        <v>469</v>
      </c>
      <c r="H296" s="158">
        <v>8.4779999999999998</v>
      </c>
      <c r="I296" s="159"/>
      <c r="L296" s="154"/>
      <c r="M296" s="160"/>
      <c r="T296" s="161"/>
      <c r="AT296" s="156" t="s">
        <v>264</v>
      </c>
      <c r="AU296" s="156" t="s">
        <v>87</v>
      </c>
      <c r="AV296" s="12" t="s">
        <v>87</v>
      </c>
      <c r="AW296" s="12" t="s">
        <v>32</v>
      </c>
      <c r="AX296" s="12" t="s">
        <v>77</v>
      </c>
      <c r="AY296" s="156" t="s">
        <v>253</v>
      </c>
    </row>
    <row r="297" spans="2:51" s="12" customFormat="1" ht="33.75">
      <c r="B297" s="154"/>
      <c r="D297" s="155" t="s">
        <v>264</v>
      </c>
      <c r="E297" s="156" t="s">
        <v>1</v>
      </c>
      <c r="F297" s="157" t="s">
        <v>470</v>
      </c>
      <c r="H297" s="158">
        <v>39.369999999999997</v>
      </c>
      <c r="I297" s="159"/>
      <c r="L297" s="154"/>
      <c r="M297" s="160"/>
      <c r="T297" s="161"/>
      <c r="AT297" s="156" t="s">
        <v>264</v>
      </c>
      <c r="AU297" s="156" t="s">
        <v>87</v>
      </c>
      <c r="AV297" s="12" t="s">
        <v>87</v>
      </c>
      <c r="AW297" s="12" t="s">
        <v>32</v>
      </c>
      <c r="AX297" s="12" t="s">
        <v>77</v>
      </c>
      <c r="AY297" s="156" t="s">
        <v>253</v>
      </c>
    </row>
    <row r="298" spans="2:51" s="12" customFormat="1" ht="22.5">
      <c r="B298" s="154"/>
      <c r="D298" s="155" t="s">
        <v>264</v>
      </c>
      <c r="E298" s="156" t="s">
        <v>1</v>
      </c>
      <c r="F298" s="157" t="s">
        <v>471</v>
      </c>
      <c r="H298" s="158">
        <v>10.398999999999999</v>
      </c>
      <c r="I298" s="159"/>
      <c r="L298" s="154"/>
      <c r="M298" s="160"/>
      <c r="T298" s="161"/>
      <c r="AT298" s="156" t="s">
        <v>264</v>
      </c>
      <c r="AU298" s="156" t="s">
        <v>87</v>
      </c>
      <c r="AV298" s="12" t="s">
        <v>87</v>
      </c>
      <c r="AW298" s="12" t="s">
        <v>32</v>
      </c>
      <c r="AX298" s="12" t="s">
        <v>77</v>
      </c>
      <c r="AY298" s="156" t="s">
        <v>253</v>
      </c>
    </row>
    <row r="299" spans="2:51" s="12" customFormat="1" ht="11.25">
      <c r="B299" s="154"/>
      <c r="D299" s="155" t="s">
        <v>264</v>
      </c>
      <c r="E299" s="156" t="s">
        <v>1</v>
      </c>
      <c r="F299" s="157" t="s">
        <v>472</v>
      </c>
      <c r="H299" s="158">
        <v>142.874</v>
      </c>
      <c r="I299" s="159"/>
      <c r="L299" s="154"/>
      <c r="M299" s="160"/>
      <c r="T299" s="161"/>
      <c r="AT299" s="156" t="s">
        <v>264</v>
      </c>
      <c r="AU299" s="156" t="s">
        <v>87</v>
      </c>
      <c r="AV299" s="12" t="s">
        <v>87</v>
      </c>
      <c r="AW299" s="12" t="s">
        <v>32</v>
      </c>
      <c r="AX299" s="12" t="s">
        <v>77</v>
      </c>
      <c r="AY299" s="156" t="s">
        <v>253</v>
      </c>
    </row>
    <row r="300" spans="2:51" s="12" customFormat="1" ht="11.25">
      <c r="B300" s="154"/>
      <c r="D300" s="155" t="s">
        <v>264</v>
      </c>
      <c r="E300" s="156" t="s">
        <v>1</v>
      </c>
      <c r="F300" s="157" t="s">
        <v>473</v>
      </c>
      <c r="H300" s="158">
        <v>32.924999999999997</v>
      </c>
      <c r="I300" s="159"/>
      <c r="L300" s="154"/>
      <c r="M300" s="160"/>
      <c r="T300" s="161"/>
      <c r="AT300" s="156" t="s">
        <v>264</v>
      </c>
      <c r="AU300" s="156" t="s">
        <v>87</v>
      </c>
      <c r="AV300" s="12" t="s">
        <v>87</v>
      </c>
      <c r="AW300" s="12" t="s">
        <v>32</v>
      </c>
      <c r="AX300" s="12" t="s">
        <v>77</v>
      </c>
      <c r="AY300" s="156" t="s">
        <v>253</v>
      </c>
    </row>
    <row r="301" spans="2:51" s="12" customFormat="1" ht="11.25">
      <c r="B301" s="154"/>
      <c r="D301" s="155" t="s">
        <v>264</v>
      </c>
      <c r="E301" s="156" t="s">
        <v>1</v>
      </c>
      <c r="F301" s="157" t="s">
        <v>474</v>
      </c>
      <c r="H301" s="158">
        <v>6.6890000000000001</v>
      </c>
      <c r="I301" s="159"/>
      <c r="L301" s="154"/>
      <c r="M301" s="160"/>
      <c r="T301" s="161"/>
      <c r="AT301" s="156" t="s">
        <v>264</v>
      </c>
      <c r="AU301" s="156" t="s">
        <v>87</v>
      </c>
      <c r="AV301" s="12" t="s">
        <v>87</v>
      </c>
      <c r="AW301" s="12" t="s">
        <v>32</v>
      </c>
      <c r="AX301" s="12" t="s">
        <v>77</v>
      </c>
      <c r="AY301" s="156" t="s">
        <v>253</v>
      </c>
    </row>
    <row r="302" spans="2:51" s="12" customFormat="1" ht="11.25">
      <c r="B302" s="154"/>
      <c r="D302" s="155" t="s">
        <v>264</v>
      </c>
      <c r="E302" s="156" t="s">
        <v>1</v>
      </c>
      <c r="F302" s="157" t="s">
        <v>475</v>
      </c>
      <c r="H302" s="158">
        <v>9.1479999999999997</v>
      </c>
      <c r="I302" s="159"/>
      <c r="L302" s="154"/>
      <c r="M302" s="160"/>
      <c r="T302" s="161"/>
      <c r="AT302" s="156" t="s">
        <v>264</v>
      </c>
      <c r="AU302" s="156" t="s">
        <v>87</v>
      </c>
      <c r="AV302" s="12" t="s">
        <v>87</v>
      </c>
      <c r="AW302" s="12" t="s">
        <v>32</v>
      </c>
      <c r="AX302" s="12" t="s">
        <v>77</v>
      </c>
      <c r="AY302" s="156" t="s">
        <v>253</v>
      </c>
    </row>
    <row r="303" spans="2:51" s="12" customFormat="1" ht="22.5">
      <c r="B303" s="154"/>
      <c r="D303" s="155" t="s">
        <v>264</v>
      </c>
      <c r="E303" s="156" t="s">
        <v>1</v>
      </c>
      <c r="F303" s="157" t="s">
        <v>476</v>
      </c>
      <c r="H303" s="158">
        <v>31.826000000000001</v>
      </c>
      <c r="I303" s="159"/>
      <c r="L303" s="154"/>
      <c r="M303" s="160"/>
      <c r="T303" s="161"/>
      <c r="AT303" s="156" t="s">
        <v>264</v>
      </c>
      <c r="AU303" s="156" t="s">
        <v>87</v>
      </c>
      <c r="AV303" s="12" t="s">
        <v>87</v>
      </c>
      <c r="AW303" s="12" t="s">
        <v>32</v>
      </c>
      <c r="AX303" s="12" t="s">
        <v>77</v>
      </c>
      <c r="AY303" s="156" t="s">
        <v>253</v>
      </c>
    </row>
    <row r="304" spans="2:51" s="12" customFormat="1" ht="11.25">
      <c r="B304" s="154"/>
      <c r="D304" s="155" t="s">
        <v>264</v>
      </c>
      <c r="E304" s="156" t="s">
        <v>1</v>
      </c>
      <c r="F304" s="157" t="s">
        <v>477</v>
      </c>
      <c r="H304" s="158">
        <v>28.343</v>
      </c>
      <c r="I304" s="159"/>
      <c r="L304" s="154"/>
      <c r="M304" s="160"/>
      <c r="T304" s="161"/>
      <c r="AT304" s="156" t="s">
        <v>264</v>
      </c>
      <c r="AU304" s="156" t="s">
        <v>87</v>
      </c>
      <c r="AV304" s="12" t="s">
        <v>87</v>
      </c>
      <c r="AW304" s="12" t="s">
        <v>32</v>
      </c>
      <c r="AX304" s="12" t="s">
        <v>77</v>
      </c>
      <c r="AY304" s="156" t="s">
        <v>253</v>
      </c>
    </row>
    <row r="305" spans="2:65" s="12" customFormat="1" ht="11.25">
      <c r="B305" s="154"/>
      <c r="D305" s="155" t="s">
        <v>264</v>
      </c>
      <c r="E305" s="156" t="s">
        <v>1</v>
      </c>
      <c r="F305" s="157" t="s">
        <v>478</v>
      </c>
      <c r="H305" s="158">
        <v>70.400999999999996</v>
      </c>
      <c r="I305" s="159"/>
      <c r="L305" s="154"/>
      <c r="M305" s="160"/>
      <c r="T305" s="161"/>
      <c r="AT305" s="156" t="s">
        <v>264</v>
      </c>
      <c r="AU305" s="156" t="s">
        <v>87</v>
      </c>
      <c r="AV305" s="12" t="s">
        <v>87</v>
      </c>
      <c r="AW305" s="12" t="s">
        <v>32</v>
      </c>
      <c r="AX305" s="12" t="s">
        <v>77</v>
      </c>
      <c r="AY305" s="156" t="s">
        <v>253</v>
      </c>
    </row>
    <row r="306" spans="2:65" s="15" customFormat="1" ht="11.25">
      <c r="B306" s="175"/>
      <c r="D306" s="155" t="s">
        <v>264</v>
      </c>
      <c r="E306" s="176" t="s">
        <v>1</v>
      </c>
      <c r="F306" s="177" t="s">
        <v>322</v>
      </c>
      <c r="H306" s="178">
        <v>824.654</v>
      </c>
      <c r="I306" s="179"/>
      <c r="L306" s="175"/>
      <c r="M306" s="180"/>
      <c r="T306" s="181"/>
      <c r="AT306" s="176" t="s">
        <v>264</v>
      </c>
      <c r="AU306" s="176" t="s">
        <v>87</v>
      </c>
      <c r="AV306" s="15" t="s">
        <v>97</v>
      </c>
      <c r="AW306" s="15" t="s">
        <v>32</v>
      </c>
      <c r="AX306" s="15" t="s">
        <v>77</v>
      </c>
      <c r="AY306" s="176" t="s">
        <v>253</v>
      </c>
    </row>
    <row r="307" spans="2:65" s="13" customFormat="1" ht="11.25">
      <c r="B307" s="162"/>
      <c r="D307" s="155" t="s">
        <v>264</v>
      </c>
      <c r="E307" s="163" t="s">
        <v>1</v>
      </c>
      <c r="F307" s="164" t="s">
        <v>266</v>
      </c>
      <c r="H307" s="165">
        <v>824.654</v>
      </c>
      <c r="I307" s="166"/>
      <c r="L307" s="162"/>
      <c r="M307" s="167"/>
      <c r="T307" s="168"/>
      <c r="AT307" s="163" t="s">
        <v>264</v>
      </c>
      <c r="AU307" s="163" t="s">
        <v>87</v>
      </c>
      <c r="AV307" s="13" t="s">
        <v>260</v>
      </c>
      <c r="AW307" s="13" t="s">
        <v>32</v>
      </c>
      <c r="AX307" s="13" t="s">
        <v>85</v>
      </c>
      <c r="AY307" s="163" t="s">
        <v>253</v>
      </c>
    </row>
    <row r="308" spans="2:65" s="1" customFormat="1" ht="16.5" customHeight="1">
      <c r="B308" s="32"/>
      <c r="C308" s="137" t="s">
        <v>479</v>
      </c>
      <c r="D308" s="137" t="s">
        <v>255</v>
      </c>
      <c r="E308" s="138" t="s">
        <v>480</v>
      </c>
      <c r="F308" s="139" t="s">
        <v>481</v>
      </c>
      <c r="G308" s="140" t="s">
        <v>452</v>
      </c>
      <c r="H308" s="141">
        <v>1</v>
      </c>
      <c r="I308" s="142"/>
      <c r="J308" s="143">
        <f t="shared" ref="J308:J314" si="0">ROUND(I308*H308,2)</f>
        <v>0</v>
      </c>
      <c r="K308" s="139" t="s">
        <v>1</v>
      </c>
      <c r="L308" s="32"/>
      <c r="M308" s="144" t="s">
        <v>1</v>
      </c>
      <c r="N308" s="145" t="s">
        <v>42</v>
      </c>
      <c r="P308" s="146">
        <f t="shared" ref="P308:P314" si="1">O308*H308</f>
        <v>0</v>
      </c>
      <c r="Q308" s="146">
        <v>0</v>
      </c>
      <c r="R308" s="146">
        <f t="shared" ref="R308:R314" si="2">Q308*H308</f>
        <v>0</v>
      </c>
      <c r="S308" s="146">
        <v>0</v>
      </c>
      <c r="T308" s="147">
        <f t="shared" ref="T308:T314" si="3">S308*H308</f>
        <v>0</v>
      </c>
      <c r="AR308" s="148" t="s">
        <v>260</v>
      </c>
      <c r="AT308" s="148" t="s">
        <v>255</v>
      </c>
      <c r="AU308" s="148" t="s">
        <v>87</v>
      </c>
      <c r="AY308" s="17" t="s">
        <v>253</v>
      </c>
      <c r="BE308" s="149">
        <f t="shared" ref="BE308:BE314" si="4">IF(N308="základní",J308,0)</f>
        <v>0</v>
      </c>
      <c r="BF308" s="149">
        <f t="shared" ref="BF308:BF314" si="5">IF(N308="snížená",J308,0)</f>
        <v>0</v>
      </c>
      <c r="BG308" s="149">
        <f t="shared" ref="BG308:BG314" si="6">IF(N308="zákl. přenesená",J308,0)</f>
        <v>0</v>
      </c>
      <c r="BH308" s="149">
        <f t="shared" ref="BH308:BH314" si="7">IF(N308="sníž. přenesená",J308,0)</f>
        <v>0</v>
      </c>
      <c r="BI308" s="149">
        <f t="shared" ref="BI308:BI314" si="8">IF(N308="nulová",J308,0)</f>
        <v>0</v>
      </c>
      <c r="BJ308" s="17" t="s">
        <v>85</v>
      </c>
      <c r="BK308" s="149">
        <f t="shared" ref="BK308:BK314" si="9">ROUND(I308*H308,2)</f>
        <v>0</v>
      </c>
      <c r="BL308" s="17" t="s">
        <v>260</v>
      </c>
      <c r="BM308" s="148" t="s">
        <v>482</v>
      </c>
    </row>
    <row r="309" spans="2:65" s="1" customFormat="1" ht="24.2" customHeight="1">
      <c r="B309" s="32"/>
      <c r="C309" s="137" t="s">
        <v>483</v>
      </c>
      <c r="D309" s="137" t="s">
        <v>255</v>
      </c>
      <c r="E309" s="138" t="s">
        <v>484</v>
      </c>
      <c r="F309" s="139" t="s">
        <v>485</v>
      </c>
      <c r="G309" s="140" t="s">
        <v>452</v>
      </c>
      <c r="H309" s="141">
        <v>1</v>
      </c>
      <c r="I309" s="142"/>
      <c r="J309" s="143">
        <f t="shared" si="0"/>
        <v>0</v>
      </c>
      <c r="K309" s="139" t="s">
        <v>1</v>
      </c>
      <c r="L309" s="32"/>
      <c r="M309" s="144" t="s">
        <v>1</v>
      </c>
      <c r="N309" s="145" t="s">
        <v>42</v>
      </c>
      <c r="P309" s="146">
        <f t="shared" si="1"/>
        <v>0</v>
      </c>
      <c r="Q309" s="146">
        <v>0</v>
      </c>
      <c r="R309" s="146">
        <f t="shared" si="2"/>
        <v>0</v>
      </c>
      <c r="S309" s="146">
        <v>0</v>
      </c>
      <c r="T309" s="147">
        <f t="shared" si="3"/>
        <v>0</v>
      </c>
      <c r="AR309" s="148" t="s">
        <v>260</v>
      </c>
      <c r="AT309" s="148" t="s">
        <v>255</v>
      </c>
      <c r="AU309" s="148" t="s">
        <v>87</v>
      </c>
      <c r="AY309" s="17" t="s">
        <v>253</v>
      </c>
      <c r="BE309" s="149">
        <f t="shared" si="4"/>
        <v>0</v>
      </c>
      <c r="BF309" s="149">
        <f t="shared" si="5"/>
        <v>0</v>
      </c>
      <c r="BG309" s="149">
        <f t="shared" si="6"/>
        <v>0</v>
      </c>
      <c r="BH309" s="149">
        <f t="shared" si="7"/>
        <v>0</v>
      </c>
      <c r="BI309" s="149">
        <f t="shared" si="8"/>
        <v>0</v>
      </c>
      <c r="BJ309" s="17" t="s">
        <v>85</v>
      </c>
      <c r="BK309" s="149">
        <f t="shared" si="9"/>
        <v>0</v>
      </c>
      <c r="BL309" s="17" t="s">
        <v>260</v>
      </c>
      <c r="BM309" s="148" t="s">
        <v>486</v>
      </c>
    </row>
    <row r="310" spans="2:65" s="1" customFormat="1" ht="21.75" customHeight="1">
      <c r="B310" s="32"/>
      <c r="C310" s="137" t="s">
        <v>309</v>
      </c>
      <c r="D310" s="137" t="s">
        <v>255</v>
      </c>
      <c r="E310" s="138" t="s">
        <v>487</v>
      </c>
      <c r="F310" s="139" t="s">
        <v>488</v>
      </c>
      <c r="G310" s="140" t="s">
        <v>452</v>
      </c>
      <c r="H310" s="141">
        <v>1</v>
      </c>
      <c r="I310" s="142"/>
      <c r="J310" s="143">
        <f t="shared" si="0"/>
        <v>0</v>
      </c>
      <c r="K310" s="139" t="s">
        <v>1</v>
      </c>
      <c r="L310" s="32"/>
      <c r="M310" s="144" t="s">
        <v>1</v>
      </c>
      <c r="N310" s="145" t="s">
        <v>42</v>
      </c>
      <c r="P310" s="146">
        <f t="shared" si="1"/>
        <v>0</v>
      </c>
      <c r="Q310" s="146">
        <v>0</v>
      </c>
      <c r="R310" s="146">
        <f t="shared" si="2"/>
        <v>0</v>
      </c>
      <c r="S310" s="146">
        <v>0</v>
      </c>
      <c r="T310" s="147">
        <f t="shared" si="3"/>
        <v>0</v>
      </c>
      <c r="AR310" s="148" t="s">
        <v>260</v>
      </c>
      <c r="AT310" s="148" t="s">
        <v>255</v>
      </c>
      <c r="AU310" s="148" t="s">
        <v>87</v>
      </c>
      <c r="AY310" s="17" t="s">
        <v>253</v>
      </c>
      <c r="BE310" s="149">
        <f t="shared" si="4"/>
        <v>0</v>
      </c>
      <c r="BF310" s="149">
        <f t="shared" si="5"/>
        <v>0</v>
      </c>
      <c r="BG310" s="149">
        <f t="shared" si="6"/>
        <v>0</v>
      </c>
      <c r="BH310" s="149">
        <f t="shared" si="7"/>
        <v>0</v>
      </c>
      <c r="BI310" s="149">
        <f t="shared" si="8"/>
        <v>0</v>
      </c>
      <c r="BJ310" s="17" t="s">
        <v>85</v>
      </c>
      <c r="BK310" s="149">
        <f t="shared" si="9"/>
        <v>0</v>
      </c>
      <c r="BL310" s="17" t="s">
        <v>260</v>
      </c>
      <c r="BM310" s="148" t="s">
        <v>489</v>
      </c>
    </row>
    <row r="311" spans="2:65" s="1" customFormat="1" ht="24.2" customHeight="1">
      <c r="B311" s="32"/>
      <c r="C311" s="137" t="s">
        <v>490</v>
      </c>
      <c r="D311" s="137" t="s">
        <v>255</v>
      </c>
      <c r="E311" s="138" t="s">
        <v>491</v>
      </c>
      <c r="F311" s="139" t="s">
        <v>492</v>
      </c>
      <c r="G311" s="140" t="s">
        <v>452</v>
      </c>
      <c r="H311" s="141">
        <v>1</v>
      </c>
      <c r="I311" s="142"/>
      <c r="J311" s="143">
        <f t="shared" si="0"/>
        <v>0</v>
      </c>
      <c r="K311" s="139" t="s">
        <v>1</v>
      </c>
      <c r="L311" s="32"/>
      <c r="M311" s="144" t="s">
        <v>1</v>
      </c>
      <c r="N311" s="145" t="s">
        <v>42</v>
      </c>
      <c r="P311" s="146">
        <f t="shared" si="1"/>
        <v>0</v>
      </c>
      <c r="Q311" s="146">
        <v>0</v>
      </c>
      <c r="R311" s="146">
        <f t="shared" si="2"/>
        <v>0</v>
      </c>
      <c r="S311" s="146">
        <v>0</v>
      </c>
      <c r="T311" s="147">
        <f t="shared" si="3"/>
        <v>0</v>
      </c>
      <c r="AR311" s="148" t="s">
        <v>260</v>
      </c>
      <c r="AT311" s="148" t="s">
        <v>255</v>
      </c>
      <c r="AU311" s="148" t="s">
        <v>87</v>
      </c>
      <c r="AY311" s="17" t="s">
        <v>253</v>
      </c>
      <c r="BE311" s="149">
        <f t="shared" si="4"/>
        <v>0</v>
      </c>
      <c r="BF311" s="149">
        <f t="shared" si="5"/>
        <v>0</v>
      </c>
      <c r="BG311" s="149">
        <f t="shared" si="6"/>
        <v>0</v>
      </c>
      <c r="BH311" s="149">
        <f t="shared" si="7"/>
        <v>0</v>
      </c>
      <c r="BI311" s="149">
        <f t="shared" si="8"/>
        <v>0</v>
      </c>
      <c r="BJ311" s="17" t="s">
        <v>85</v>
      </c>
      <c r="BK311" s="149">
        <f t="shared" si="9"/>
        <v>0</v>
      </c>
      <c r="BL311" s="17" t="s">
        <v>260</v>
      </c>
      <c r="BM311" s="148" t="s">
        <v>493</v>
      </c>
    </row>
    <row r="312" spans="2:65" s="1" customFormat="1" ht="16.5" customHeight="1">
      <c r="B312" s="32"/>
      <c r="C312" s="137" t="s">
        <v>494</v>
      </c>
      <c r="D312" s="137" t="s">
        <v>255</v>
      </c>
      <c r="E312" s="138" t="s">
        <v>495</v>
      </c>
      <c r="F312" s="139" t="s">
        <v>496</v>
      </c>
      <c r="G312" s="140" t="s">
        <v>452</v>
      </c>
      <c r="H312" s="141">
        <v>1</v>
      </c>
      <c r="I312" s="142"/>
      <c r="J312" s="143">
        <f t="shared" si="0"/>
        <v>0</v>
      </c>
      <c r="K312" s="139" t="s">
        <v>1</v>
      </c>
      <c r="L312" s="32"/>
      <c r="M312" s="144" t="s">
        <v>1</v>
      </c>
      <c r="N312" s="145" t="s">
        <v>42</v>
      </c>
      <c r="P312" s="146">
        <f t="shared" si="1"/>
        <v>0</v>
      </c>
      <c r="Q312" s="146">
        <v>0</v>
      </c>
      <c r="R312" s="146">
        <f t="shared" si="2"/>
        <v>0</v>
      </c>
      <c r="S312" s="146">
        <v>0</v>
      </c>
      <c r="T312" s="147">
        <f t="shared" si="3"/>
        <v>0</v>
      </c>
      <c r="AR312" s="148" t="s">
        <v>260</v>
      </c>
      <c r="AT312" s="148" t="s">
        <v>255</v>
      </c>
      <c r="AU312" s="148" t="s">
        <v>87</v>
      </c>
      <c r="AY312" s="17" t="s">
        <v>253</v>
      </c>
      <c r="BE312" s="149">
        <f t="shared" si="4"/>
        <v>0</v>
      </c>
      <c r="BF312" s="149">
        <f t="shared" si="5"/>
        <v>0</v>
      </c>
      <c r="BG312" s="149">
        <f t="shared" si="6"/>
        <v>0</v>
      </c>
      <c r="BH312" s="149">
        <f t="shared" si="7"/>
        <v>0</v>
      </c>
      <c r="BI312" s="149">
        <f t="shared" si="8"/>
        <v>0</v>
      </c>
      <c r="BJ312" s="17" t="s">
        <v>85</v>
      </c>
      <c r="BK312" s="149">
        <f t="shared" si="9"/>
        <v>0</v>
      </c>
      <c r="BL312" s="17" t="s">
        <v>260</v>
      </c>
      <c r="BM312" s="148" t="s">
        <v>497</v>
      </c>
    </row>
    <row r="313" spans="2:65" s="1" customFormat="1" ht="24.2" customHeight="1">
      <c r="B313" s="32"/>
      <c r="C313" s="137" t="s">
        <v>498</v>
      </c>
      <c r="D313" s="137" t="s">
        <v>255</v>
      </c>
      <c r="E313" s="138" t="s">
        <v>499</v>
      </c>
      <c r="F313" s="139" t="s">
        <v>500</v>
      </c>
      <c r="G313" s="140" t="s">
        <v>452</v>
      </c>
      <c r="H313" s="141">
        <v>1</v>
      </c>
      <c r="I313" s="142"/>
      <c r="J313" s="143">
        <f t="shared" si="0"/>
        <v>0</v>
      </c>
      <c r="K313" s="139" t="s">
        <v>1</v>
      </c>
      <c r="L313" s="32"/>
      <c r="M313" s="144" t="s">
        <v>1</v>
      </c>
      <c r="N313" s="145" t="s">
        <v>42</v>
      </c>
      <c r="P313" s="146">
        <f t="shared" si="1"/>
        <v>0</v>
      </c>
      <c r="Q313" s="146">
        <v>0</v>
      </c>
      <c r="R313" s="146">
        <f t="shared" si="2"/>
        <v>0</v>
      </c>
      <c r="S313" s="146">
        <v>0</v>
      </c>
      <c r="T313" s="147">
        <f t="shared" si="3"/>
        <v>0</v>
      </c>
      <c r="AR313" s="148" t="s">
        <v>260</v>
      </c>
      <c r="AT313" s="148" t="s">
        <v>255</v>
      </c>
      <c r="AU313" s="148" t="s">
        <v>87</v>
      </c>
      <c r="AY313" s="17" t="s">
        <v>253</v>
      </c>
      <c r="BE313" s="149">
        <f t="shared" si="4"/>
        <v>0</v>
      </c>
      <c r="BF313" s="149">
        <f t="shared" si="5"/>
        <v>0</v>
      </c>
      <c r="BG313" s="149">
        <f t="shared" si="6"/>
        <v>0</v>
      </c>
      <c r="BH313" s="149">
        <f t="shared" si="7"/>
        <v>0</v>
      </c>
      <c r="BI313" s="149">
        <f t="shared" si="8"/>
        <v>0</v>
      </c>
      <c r="BJ313" s="17" t="s">
        <v>85</v>
      </c>
      <c r="BK313" s="149">
        <f t="shared" si="9"/>
        <v>0</v>
      </c>
      <c r="BL313" s="17" t="s">
        <v>260</v>
      </c>
      <c r="BM313" s="148" t="s">
        <v>501</v>
      </c>
    </row>
    <row r="314" spans="2:65" s="1" customFormat="1" ht="37.9" customHeight="1">
      <c r="B314" s="32"/>
      <c r="C314" s="137" t="s">
        <v>502</v>
      </c>
      <c r="D314" s="137" t="s">
        <v>255</v>
      </c>
      <c r="E314" s="138" t="s">
        <v>503</v>
      </c>
      <c r="F314" s="139" t="s">
        <v>504</v>
      </c>
      <c r="G314" s="140" t="s">
        <v>452</v>
      </c>
      <c r="H314" s="141">
        <v>1</v>
      </c>
      <c r="I314" s="142"/>
      <c r="J314" s="143">
        <f t="shared" si="0"/>
        <v>0</v>
      </c>
      <c r="K314" s="139" t="s">
        <v>1</v>
      </c>
      <c r="L314" s="32"/>
      <c r="M314" s="144" t="s">
        <v>1</v>
      </c>
      <c r="N314" s="145" t="s">
        <v>42</v>
      </c>
      <c r="P314" s="146">
        <f t="shared" si="1"/>
        <v>0</v>
      </c>
      <c r="Q314" s="146">
        <v>0</v>
      </c>
      <c r="R314" s="146">
        <f t="shared" si="2"/>
        <v>0</v>
      </c>
      <c r="S314" s="146">
        <v>0</v>
      </c>
      <c r="T314" s="147">
        <f t="shared" si="3"/>
        <v>0</v>
      </c>
      <c r="AR314" s="148" t="s">
        <v>260</v>
      </c>
      <c r="AT314" s="148" t="s">
        <v>255</v>
      </c>
      <c r="AU314" s="148" t="s">
        <v>87</v>
      </c>
      <c r="AY314" s="17" t="s">
        <v>253</v>
      </c>
      <c r="BE314" s="149">
        <f t="shared" si="4"/>
        <v>0</v>
      </c>
      <c r="BF314" s="149">
        <f t="shared" si="5"/>
        <v>0</v>
      </c>
      <c r="BG314" s="149">
        <f t="shared" si="6"/>
        <v>0</v>
      </c>
      <c r="BH314" s="149">
        <f t="shared" si="7"/>
        <v>0</v>
      </c>
      <c r="BI314" s="149">
        <f t="shared" si="8"/>
        <v>0</v>
      </c>
      <c r="BJ314" s="17" t="s">
        <v>85</v>
      </c>
      <c r="BK314" s="149">
        <f t="shared" si="9"/>
        <v>0</v>
      </c>
      <c r="BL314" s="17" t="s">
        <v>260</v>
      </c>
      <c r="BM314" s="148" t="s">
        <v>505</v>
      </c>
    </row>
    <row r="315" spans="2:65" s="11" customFormat="1" ht="22.9" customHeight="1">
      <c r="B315" s="125"/>
      <c r="D315" s="126" t="s">
        <v>76</v>
      </c>
      <c r="E315" s="135" t="s">
        <v>506</v>
      </c>
      <c r="F315" s="135" t="s">
        <v>507</v>
      </c>
      <c r="I315" s="128"/>
      <c r="J315" s="136">
        <f>BK315</f>
        <v>0</v>
      </c>
      <c r="L315" s="125"/>
      <c r="M315" s="130"/>
      <c r="P315" s="131">
        <f>SUM(P316:P373)</f>
        <v>0</v>
      </c>
      <c r="R315" s="131">
        <f>SUM(R316:R373)</f>
        <v>0</v>
      </c>
      <c r="T315" s="132">
        <f>SUM(T316:T373)</f>
        <v>0</v>
      </c>
      <c r="AR315" s="126" t="s">
        <v>85</v>
      </c>
      <c r="AT315" s="133" t="s">
        <v>76</v>
      </c>
      <c r="AU315" s="133" t="s">
        <v>85</v>
      </c>
      <c r="AY315" s="126" t="s">
        <v>253</v>
      </c>
      <c r="BK315" s="134">
        <f>SUM(BK316:BK373)</f>
        <v>0</v>
      </c>
    </row>
    <row r="316" spans="2:65" s="1" customFormat="1" ht="16.5" customHeight="1">
      <c r="B316" s="32"/>
      <c r="C316" s="137" t="s">
        <v>508</v>
      </c>
      <c r="D316" s="137" t="s">
        <v>255</v>
      </c>
      <c r="E316" s="138" t="s">
        <v>509</v>
      </c>
      <c r="F316" s="139" t="s">
        <v>510</v>
      </c>
      <c r="G316" s="140" t="s">
        <v>418</v>
      </c>
      <c r="H316" s="141">
        <v>1049.915</v>
      </c>
      <c r="I316" s="142"/>
      <c r="J316" s="143">
        <f>ROUND(I316*H316,2)</f>
        <v>0</v>
      </c>
      <c r="K316" s="139" t="s">
        <v>259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260</v>
      </c>
      <c r="AT316" s="148" t="s">
        <v>255</v>
      </c>
      <c r="AU316" s="148" t="s">
        <v>87</v>
      </c>
      <c r="AY316" s="17" t="s">
        <v>253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85</v>
      </c>
      <c r="BK316" s="149">
        <f>ROUND(I316*H316,2)</f>
        <v>0</v>
      </c>
      <c r="BL316" s="17" t="s">
        <v>260</v>
      </c>
      <c r="BM316" s="148" t="s">
        <v>511</v>
      </c>
    </row>
    <row r="317" spans="2:65" s="1" customFormat="1" ht="11.25">
      <c r="B317" s="32"/>
      <c r="D317" s="150" t="s">
        <v>262</v>
      </c>
      <c r="F317" s="151" t="s">
        <v>512</v>
      </c>
      <c r="I317" s="152"/>
      <c r="L317" s="32"/>
      <c r="M317" s="153"/>
      <c r="T317" s="56"/>
      <c r="AT317" s="17" t="s">
        <v>262</v>
      </c>
      <c r="AU317" s="17" t="s">
        <v>87</v>
      </c>
    </row>
    <row r="318" spans="2:65" s="14" customFormat="1" ht="11.25">
      <c r="B318" s="169"/>
      <c r="D318" s="155" t="s">
        <v>264</v>
      </c>
      <c r="E318" s="170" t="s">
        <v>1</v>
      </c>
      <c r="F318" s="171" t="s">
        <v>513</v>
      </c>
      <c r="H318" s="170" t="s">
        <v>1</v>
      </c>
      <c r="I318" s="172"/>
      <c r="L318" s="169"/>
      <c r="M318" s="173"/>
      <c r="T318" s="174"/>
      <c r="AT318" s="170" t="s">
        <v>264</v>
      </c>
      <c r="AU318" s="170" t="s">
        <v>87</v>
      </c>
      <c r="AV318" s="14" t="s">
        <v>85</v>
      </c>
      <c r="AW318" s="14" t="s">
        <v>32</v>
      </c>
      <c r="AX318" s="14" t="s">
        <v>77</v>
      </c>
      <c r="AY318" s="170" t="s">
        <v>253</v>
      </c>
    </row>
    <row r="319" spans="2:65" s="12" customFormat="1" ht="22.5">
      <c r="B319" s="154"/>
      <c r="D319" s="155" t="s">
        <v>264</v>
      </c>
      <c r="E319" s="156" t="s">
        <v>1</v>
      </c>
      <c r="F319" s="157" t="s">
        <v>514</v>
      </c>
      <c r="H319" s="158">
        <v>1049.915</v>
      </c>
      <c r="I319" s="159"/>
      <c r="L319" s="154"/>
      <c r="M319" s="160"/>
      <c r="T319" s="161"/>
      <c r="AT319" s="156" t="s">
        <v>264</v>
      </c>
      <c r="AU319" s="156" t="s">
        <v>87</v>
      </c>
      <c r="AV319" s="12" t="s">
        <v>87</v>
      </c>
      <c r="AW319" s="12" t="s">
        <v>32</v>
      </c>
      <c r="AX319" s="12" t="s">
        <v>77</v>
      </c>
      <c r="AY319" s="156" t="s">
        <v>253</v>
      </c>
    </row>
    <row r="320" spans="2:65" s="13" customFormat="1" ht="11.25">
      <c r="B320" s="162"/>
      <c r="D320" s="155" t="s">
        <v>264</v>
      </c>
      <c r="E320" s="163" t="s">
        <v>1</v>
      </c>
      <c r="F320" s="164" t="s">
        <v>266</v>
      </c>
      <c r="H320" s="165">
        <v>1049.915</v>
      </c>
      <c r="I320" s="166"/>
      <c r="L320" s="162"/>
      <c r="M320" s="167"/>
      <c r="T320" s="168"/>
      <c r="AT320" s="163" t="s">
        <v>264</v>
      </c>
      <c r="AU320" s="163" t="s">
        <v>87</v>
      </c>
      <c r="AV320" s="13" t="s">
        <v>260</v>
      </c>
      <c r="AW320" s="13" t="s">
        <v>32</v>
      </c>
      <c r="AX320" s="13" t="s">
        <v>85</v>
      </c>
      <c r="AY320" s="163" t="s">
        <v>253</v>
      </c>
    </row>
    <row r="321" spans="2:65" s="1" customFormat="1" ht="24.2" customHeight="1">
      <c r="B321" s="32"/>
      <c r="C321" s="137" t="s">
        <v>515</v>
      </c>
      <c r="D321" s="137" t="s">
        <v>255</v>
      </c>
      <c r="E321" s="138" t="s">
        <v>516</v>
      </c>
      <c r="F321" s="139" t="s">
        <v>517</v>
      </c>
      <c r="G321" s="140" t="s">
        <v>418</v>
      </c>
      <c r="H321" s="141">
        <v>372.82</v>
      </c>
      <c r="I321" s="142"/>
      <c r="J321" s="143">
        <f>ROUND(I321*H321,2)</f>
        <v>0</v>
      </c>
      <c r="K321" s="139" t="s">
        <v>259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260</v>
      </c>
      <c r="AT321" s="148" t="s">
        <v>255</v>
      </c>
      <c r="AU321" s="148" t="s">
        <v>87</v>
      </c>
      <c r="AY321" s="17" t="s">
        <v>253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85</v>
      </c>
      <c r="BK321" s="149">
        <f>ROUND(I321*H321,2)</f>
        <v>0</v>
      </c>
      <c r="BL321" s="17" t="s">
        <v>260</v>
      </c>
      <c r="BM321" s="148" t="s">
        <v>518</v>
      </c>
    </row>
    <row r="322" spans="2:65" s="1" customFormat="1" ht="11.25">
      <c r="B322" s="32"/>
      <c r="D322" s="150" t="s">
        <v>262</v>
      </c>
      <c r="F322" s="151" t="s">
        <v>519</v>
      </c>
      <c r="I322" s="152"/>
      <c r="L322" s="32"/>
      <c r="M322" s="153"/>
      <c r="T322" s="56"/>
      <c r="AT322" s="17" t="s">
        <v>262</v>
      </c>
      <c r="AU322" s="17" t="s">
        <v>87</v>
      </c>
    </row>
    <row r="323" spans="2:65" s="12" customFormat="1" ht="11.25">
      <c r="B323" s="154"/>
      <c r="D323" s="155" t="s">
        <v>264</v>
      </c>
      <c r="E323" s="156" t="s">
        <v>1</v>
      </c>
      <c r="F323" s="157" t="s">
        <v>520</v>
      </c>
      <c r="H323" s="158">
        <v>372.82</v>
      </c>
      <c r="I323" s="159"/>
      <c r="L323" s="154"/>
      <c r="M323" s="160"/>
      <c r="T323" s="161"/>
      <c r="AT323" s="156" t="s">
        <v>264</v>
      </c>
      <c r="AU323" s="156" t="s">
        <v>87</v>
      </c>
      <c r="AV323" s="12" t="s">
        <v>87</v>
      </c>
      <c r="AW323" s="12" t="s">
        <v>32</v>
      </c>
      <c r="AX323" s="12" t="s">
        <v>85</v>
      </c>
      <c r="AY323" s="156" t="s">
        <v>253</v>
      </c>
    </row>
    <row r="324" spans="2:65" s="1" customFormat="1" ht="24.2" customHeight="1">
      <c r="B324" s="32"/>
      <c r="C324" s="137" t="s">
        <v>521</v>
      </c>
      <c r="D324" s="137" t="s">
        <v>255</v>
      </c>
      <c r="E324" s="138" t="s">
        <v>522</v>
      </c>
      <c r="F324" s="139" t="s">
        <v>523</v>
      </c>
      <c r="G324" s="140" t="s">
        <v>418</v>
      </c>
      <c r="H324" s="141">
        <v>681.11099999999999</v>
      </c>
      <c r="I324" s="142"/>
      <c r="J324" s="143">
        <f>ROUND(I324*H324,2)</f>
        <v>0</v>
      </c>
      <c r="K324" s="139" t="s">
        <v>259</v>
      </c>
      <c r="L324" s="32"/>
      <c r="M324" s="144" t="s">
        <v>1</v>
      </c>
      <c r="N324" s="145" t="s">
        <v>42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260</v>
      </c>
      <c r="AT324" s="148" t="s">
        <v>255</v>
      </c>
      <c r="AU324" s="148" t="s">
        <v>87</v>
      </c>
      <c r="AY324" s="17" t="s">
        <v>253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85</v>
      </c>
      <c r="BK324" s="149">
        <f>ROUND(I324*H324,2)</f>
        <v>0</v>
      </c>
      <c r="BL324" s="17" t="s">
        <v>260</v>
      </c>
      <c r="BM324" s="148" t="s">
        <v>524</v>
      </c>
    </row>
    <row r="325" spans="2:65" s="1" customFormat="1" ht="11.25">
      <c r="B325" s="32"/>
      <c r="D325" s="150" t="s">
        <v>262</v>
      </c>
      <c r="F325" s="151" t="s">
        <v>525</v>
      </c>
      <c r="I325" s="152"/>
      <c r="L325" s="32"/>
      <c r="M325" s="153"/>
      <c r="T325" s="56"/>
      <c r="AT325" s="17" t="s">
        <v>262</v>
      </c>
      <c r="AU325" s="17" t="s">
        <v>87</v>
      </c>
    </row>
    <row r="326" spans="2:65" s="12" customFormat="1" ht="11.25">
      <c r="B326" s="154"/>
      <c r="D326" s="155" t="s">
        <v>264</v>
      </c>
      <c r="E326" s="156" t="s">
        <v>1</v>
      </c>
      <c r="F326" s="157" t="s">
        <v>526</v>
      </c>
      <c r="H326" s="158">
        <v>681.11099999999999</v>
      </c>
      <c r="I326" s="159"/>
      <c r="L326" s="154"/>
      <c r="M326" s="160"/>
      <c r="T326" s="161"/>
      <c r="AT326" s="156" t="s">
        <v>264</v>
      </c>
      <c r="AU326" s="156" t="s">
        <v>87</v>
      </c>
      <c r="AV326" s="12" t="s">
        <v>87</v>
      </c>
      <c r="AW326" s="12" t="s">
        <v>32</v>
      </c>
      <c r="AX326" s="12" t="s">
        <v>85</v>
      </c>
      <c r="AY326" s="156" t="s">
        <v>253</v>
      </c>
    </row>
    <row r="327" spans="2:65" s="1" customFormat="1" ht="24.2" customHeight="1">
      <c r="B327" s="32"/>
      <c r="C327" s="137" t="s">
        <v>527</v>
      </c>
      <c r="D327" s="137" t="s">
        <v>255</v>
      </c>
      <c r="E327" s="138" t="s">
        <v>528</v>
      </c>
      <c r="F327" s="139" t="s">
        <v>529</v>
      </c>
      <c r="G327" s="140" t="s">
        <v>418</v>
      </c>
      <c r="H327" s="141">
        <v>96.24</v>
      </c>
      <c r="I327" s="142"/>
      <c r="J327" s="143">
        <f>ROUND(I327*H327,2)</f>
        <v>0</v>
      </c>
      <c r="K327" s="139" t="s">
        <v>259</v>
      </c>
      <c r="L327" s="32"/>
      <c r="M327" s="144" t="s">
        <v>1</v>
      </c>
      <c r="N327" s="145" t="s">
        <v>42</v>
      </c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AR327" s="148" t="s">
        <v>260</v>
      </c>
      <c r="AT327" s="148" t="s">
        <v>255</v>
      </c>
      <c r="AU327" s="148" t="s">
        <v>87</v>
      </c>
      <c r="AY327" s="17" t="s">
        <v>253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85</v>
      </c>
      <c r="BK327" s="149">
        <f>ROUND(I327*H327,2)</f>
        <v>0</v>
      </c>
      <c r="BL327" s="17" t="s">
        <v>260</v>
      </c>
      <c r="BM327" s="148" t="s">
        <v>530</v>
      </c>
    </row>
    <row r="328" spans="2:65" s="1" customFormat="1" ht="11.25">
      <c r="B328" s="32"/>
      <c r="D328" s="150" t="s">
        <v>262</v>
      </c>
      <c r="F328" s="151" t="s">
        <v>531</v>
      </c>
      <c r="I328" s="152"/>
      <c r="L328" s="32"/>
      <c r="M328" s="153"/>
      <c r="T328" s="56"/>
      <c r="AT328" s="17" t="s">
        <v>262</v>
      </c>
      <c r="AU328" s="17" t="s">
        <v>87</v>
      </c>
    </row>
    <row r="329" spans="2:65" s="12" customFormat="1" ht="11.25">
      <c r="B329" s="154"/>
      <c r="D329" s="155" t="s">
        <v>264</v>
      </c>
      <c r="E329" s="156" t="s">
        <v>1</v>
      </c>
      <c r="F329" s="157" t="s">
        <v>532</v>
      </c>
      <c r="H329" s="158">
        <v>96.24</v>
      </c>
      <c r="I329" s="159"/>
      <c r="L329" s="154"/>
      <c r="M329" s="160"/>
      <c r="T329" s="161"/>
      <c r="AT329" s="156" t="s">
        <v>264</v>
      </c>
      <c r="AU329" s="156" t="s">
        <v>87</v>
      </c>
      <c r="AV329" s="12" t="s">
        <v>87</v>
      </c>
      <c r="AW329" s="12" t="s">
        <v>32</v>
      </c>
      <c r="AX329" s="12" t="s">
        <v>85</v>
      </c>
      <c r="AY329" s="156" t="s">
        <v>253</v>
      </c>
    </row>
    <row r="330" spans="2:65" s="1" customFormat="1" ht="16.5" customHeight="1">
      <c r="B330" s="32"/>
      <c r="C330" s="137" t="s">
        <v>533</v>
      </c>
      <c r="D330" s="137" t="s">
        <v>255</v>
      </c>
      <c r="E330" s="138" t="s">
        <v>534</v>
      </c>
      <c r="F330" s="139" t="s">
        <v>535</v>
      </c>
      <c r="G330" s="140" t="s">
        <v>418</v>
      </c>
      <c r="H330" s="141">
        <v>349.97199999999998</v>
      </c>
      <c r="I330" s="142"/>
      <c r="J330" s="143">
        <f>ROUND(I330*H330,2)</f>
        <v>0</v>
      </c>
      <c r="K330" s="139" t="s">
        <v>259</v>
      </c>
      <c r="L330" s="32"/>
      <c r="M330" s="144" t="s">
        <v>1</v>
      </c>
      <c r="N330" s="145" t="s">
        <v>42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AR330" s="148" t="s">
        <v>260</v>
      </c>
      <c r="AT330" s="148" t="s">
        <v>255</v>
      </c>
      <c r="AU330" s="148" t="s">
        <v>87</v>
      </c>
      <c r="AY330" s="17" t="s">
        <v>253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7" t="s">
        <v>85</v>
      </c>
      <c r="BK330" s="149">
        <f>ROUND(I330*H330,2)</f>
        <v>0</v>
      </c>
      <c r="BL330" s="17" t="s">
        <v>260</v>
      </c>
      <c r="BM330" s="148" t="s">
        <v>536</v>
      </c>
    </row>
    <row r="331" spans="2:65" s="1" customFormat="1" ht="11.25">
      <c r="B331" s="32"/>
      <c r="D331" s="150" t="s">
        <v>262</v>
      </c>
      <c r="F331" s="151" t="s">
        <v>537</v>
      </c>
      <c r="I331" s="152"/>
      <c r="L331" s="32"/>
      <c r="M331" s="153"/>
      <c r="T331" s="56"/>
      <c r="AT331" s="17" t="s">
        <v>262</v>
      </c>
      <c r="AU331" s="17" t="s">
        <v>87</v>
      </c>
    </row>
    <row r="332" spans="2:65" s="14" customFormat="1" ht="11.25">
      <c r="B332" s="169"/>
      <c r="D332" s="155" t="s">
        <v>264</v>
      </c>
      <c r="E332" s="170" t="s">
        <v>1</v>
      </c>
      <c r="F332" s="171" t="s">
        <v>538</v>
      </c>
      <c r="H332" s="170" t="s">
        <v>1</v>
      </c>
      <c r="I332" s="172"/>
      <c r="L332" s="169"/>
      <c r="M332" s="173"/>
      <c r="T332" s="174"/>
      <c r="AT332" s="170" t="s">
        <v>264</v>
      </c>
      <c r="AU332" s="170" t="s">
        <v>87</v>
      </c>
      <c r="AV332" s="14" t="s">
        <v>85</v>
      </c>
      <c r="AW332" s="14" t="s">
        <v>32</v>
      </c>
      <c r="AX332" s="14" t="s">
        <v>77</v>
      </c>
      <c r="AY332" s="170" t="s">
        <v>253</v>
      </c>
    </row>
    <row r="333" spans="2:65" s="12" customFormat="1" ht="22.5">
      <c r="B333" s="154"/>
      <c r="D333" s="155" t="s">
        <v>264</v>
      </c>
      <c r="E333" s="156" t="s">
        <v>1</v>
      </c>
      <c r="F333" s="157" t="s">
        <v>539</v>
      </c>
      <c r="H333" s="158">
        <v>349.97199999999998</v>
      </c>
      <c r="I333" s="159"/>
      <c r="L333" s="154"/>
      <c r="M333" s="160"/>
      <c r="T333" s="161"/>
      <c r="AT333" s="156" t="s">
        <v>264</v>
      </c>
      <c r="AU333" s="156" t="s">
        <v>87</v>
      </c>
      <c r="AV333" s="12" t="s">
        <v>87</v>
      </c>
      <c r="AW333" s="12" t="s">
        <v>32</v>
      </c>
      <c r="AX333" s="12" t="s">
        <v>77</v>
      </c>
      <c r="AY333" s="156" t="s">
        <v>253</v>
      </c>
    </row>
    <row r="334" spans="2:65" s="13" customFormat="1" ht="11.25">
      <c r="B334" s="162"/>
      <c r="D334" s="155" t="s">
        <v>264</v>
      </c>
      <c r="E334" s="163" t="s">
        <v>1</v>
      </c>
      <c r="F334" s="164" t="s">
        <v>266</v>
      </c>
      <c r="H334" s="165">
        <v>349.97199999999998</v>
      </c>
      <c r="I334" s="166"/>
      <c r="L334" s="162"/>
      <c r="M334" s="167"/>
      <c r="T334" s="168"/>
      <c r="AT334" s="163" t="s">
        <v>264</v>
      </c>
      <c r="AU334" s="163" t="s">
        <v>87</v>
      </c>
      <c r="AV334" s="13" t="s">
        <v>260</v>
      </c>
      <c r="AW334" s="13" t="s">
        <v>32</v>
      </c>
      <c r="AX334" s="13" t="s">
        <v>85</v>
      </c>
      <c r="AY334" s="163" t="s">
        <v>253</v>
      </c>
    </row>
    <row r="335" spans="2:65" s="1" customFormat="1" ht="24.2" customHeight="1">
      <c r="B335" s="32"/>
      <c r="C335" s="137" t="s">
        <v>540</v>
      </c>
      <c r="D335" s="137" t="s">
        <v>255</v>
      </c>
      <c r="E335" s="138" t="s">
        <v>541</v>
      </c>
      <c r="F335" s="139" t="s">
        <v>542</v>
      </c>
      <c r="G335" s="140" t="s">
        <v>418</v>
      </c>
      <c r="H335" s="141">
        <v>1399.886</v>
      </c>
      <c r="I335" s="142"/>
      <c r="J335" s="143">
        <f>ROUND(I335*H335,2)</f>
        <v>0</v>
      </c>
      <c r="K335" s="139" t="s">
        <v>259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260</v>
      </c>
      <c r="AT335" s="148" t="s">
        <v>255</v>
      </c>
      <c r="AU335" s="148" t="s">
        <v>87</v>
      </c>
      <c r="AY335" s="17" t="s">
        <v>253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85</v>
      </c>
      <c r="BK335" s="149">
        <f>ROUND(I335*H335,2)</f>
        <v>0</v>
      </c>
      <c r="BL335" s="17" t="s">
        <v>260</v>
      </c>
      <c r="BM335" s="148" t="s">
        <v>543</v>
      </c>
    </row>
    <row r="336" spans="2:65" s="1" customFormat="1" ht="11.25">
      <c r="B336" s="32"/>
      <c r="D336" s="150" t="s">
        <v>262</v>
      </c>
      <c r="F336" s="151" t="s">
        <v>544</v>
      </c>
      <c r="I336" s="152"/>
      <c r="L336" s="32"/>
      <c r="M336" s="153"/>
      <c r="T336" s="56"/>
      <c r="AT336" s="17" t="s">
        <v>262</v>
      </c>
      <c r="AU336" s="17" t="s">
        <v>87</v>
      </c>
    </row>
    <row r="337" spans="2:65" s="12" customFormat="1" ht="11.25">
      <c r="B337" s="154"/>
      <c r="D337" s="155" t="s">
        <v>264</v>
      </c>
      <c r="E337" s="156" t="s">
        <v>1</v>
      </c>
      <c r="F337" s="157" t="s">
        <v>545</v>
      </c>
      <c r="H337" s="158">
        <v>1399.886</v>
      </c>
      <c r="I337" s="159"/>
      <c r="L337" s="154"/>
      <c r="M337" s="160"/>
      <c r="T337" s="161"/>
      <c r="AT337" s="156" t="s">
        <v>264</v>
      </c>
      <c r="AU337" s="156" t="s">
        <v>87</v>
      </c>
      <c r="AV337" s="12" t="s">
        <v>87</v>
      </c>
      <c r="AW337" s="12" t="s">
        <v>32</v>
      </c>
      <c r="AX337" s="12" t="s">
        <v>77</v>
      </c>
      <c r="AY337" s="156" t="s">
        <v>253</v>
      </c>
    </row>
    <row r="338" spans="2:65" s="13" customFormat="1" ht="11.25">
      <c r="B338" s="162"/>
      <c r="D338" s="155" t="s">
        <v>264</v>
      </c>
      <c r="E338" s="163" t="s">
        <v>1</v>
      </c>
      <c r="F338" s="164" t="s">
        <v>266</v>
      </c>
      <c r="H338" s="165">
        <v>1399.886</v>
      </c>
      <c r="I338" s="166"/>
      <c r="L338" s="162"/>
      <c r="M338" s="167"/>
      <c r="T338" s="168"/>
      <c r="AT338" s="163" t="s">
        <v>264</v>
      </c>
      <c r="AU338" s="163" t="s">
        <v>87</v>
      </c>
      <c r="AV338" s="13" t="s">
        <v>260</v>
      </c>
      <c r="AW338" s="13" t="s">
        <v>32</v>
      </c>
      <c r="AX338" s="13" t="s">
        <v>85</v>
      </c>
      <c r="AY338" s="163" t="s">
        <v>253</v>
      </c>
    </row>
    <row r="339" spans="2:65" s="1" customFormat="1" ht="24.2" customHeight="1">
      <c r="B339" s="32"/>
      <c r="C339" s="137" t="s">
        <v>546</v>
      </c>
      <c r="D339" s="137" t="s">
        <v>255</v>
      </c>
      <c r="E339" s="138" t="s">
        <v>547</v>
      </c>
      <c r="F339" s="139" t="s">
        <v>548</v>
      </c>
      <c r="G339" s="140" t="s">
        <v>418</v>
      </c>
      <c r="H339" s="141">
        <v>19598.403999999999</v>
      </c>
      <c r="I339" s="142"/>
      <c r="J339" s="143">
        <f>ROUND(I339*H339,2)</f>
        <v>0</v>
      </c>
      <c r="K339" s="139" t="s">
        <v>259</v>
      </c>
      <c r="L339" s="32"/>
      <c r="M339" s="144" t="s">
        <v>1</v>
      </c>
      <c r="N339" s="145" t="s">
        <v>42</v>
      </c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AR339" s="148" t="s">
        <v>260</v>
      </c>
      <c r="AT339" s="148" t="s">
        <v>255</v>
      </c>
      <c r="AU339" s="148" t="s">
        <v>87</v>
      </c>
      <c r="AY339" s="17" t="s">
        <v>253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85</v>
      </c>
      <c r="BK339" s="149">
        <f>ROUND(I339*H339,2)</f>
        <v>0</v>
      </c>
      <c r="BL339" s="17" t="s">
        <v>260</v>
      </c>
      <c r="BM339" s="148" t="s">
        <v>549</v>
      </c>
    </row>
    <row r="340" spans="2:65" s="1" customFormat="1" ht="11.25">
      <c r="B340" s="32"/>
      <c r="D340" s="150" t="s">
        <v>262</v>
      </c>
      <c r="F340" s="151" t="s">
        <v>550</v>
      </c>
      <c r="I340" s="152"/>
      <c r="L340" s="32"/>
      <c r="M340" s="153"/>
      <c r="T340" s="56"/>
      <c r="AT340" s="17" t="s">
        <v>262</v>
      </c>
      <c r="AU340" s="17" t="s">
        <v>87</v>
      </c>
    </row>
    <row r="341" spans="2:65" s="12" customFormat="1" ht="11.25">
      <c r="B341" s="154"/>
      <c r="D341" s="155" t="s">
        <v>264</v>
      </c>
      <c r="E341" s="156" t="s">
        <v>1</v>
      </c>
      <c r="F341" s="157" t="s">
        <v>545</v>
      </c>
      <c r="H341" s="158">
        <v>1399.886</v>
      </c>
      <c r="I341" s="159"/>
      <c r="L341" s="154"/>
      <c r="M341" s="160"/>
      <c r="T341" s="161"/>
      <c r="AT341" s="156" t="s">
        <v>264</v>
      </c>
      <c r="AU341" s="156" t="s">
        <v>87</v>
      </c>
      <c r="AV341" s="12" t="s">
        <v>87</v>
      </c>
      <c r="AW341" s="12" t="s">
        <v>32</v>
      </c>
      <c r="AX341" s="12" t="s">
        <v>77</v>
      </c>
      <c r="AY341" s="156" t="s">
        <v>253</v>
      </c>
    </row>
    <row r="342" spans="2:65" s="13" customFormat="1" ht="11.25">
      <c r="B342" s="162"/>
      <c r="D342" s="155" t="s">
        <v>264</v>
      </c>
      <c r="E342" s="163" t="s">
        <v>1</v>
      </c>
      <c r="F342" s="164" t="s">
        <v>266</v>
      </c>
      <c r="H342" s="165">
        <v>1399.886</v>
      </c>
      <c r="I342" s="166"/>
      <c r="L342" s="162"/>
      <c r="M342" s="167"/>
      <c r="T342" s="168"/>
      <c r="AT342" s="163" t="s">
        <v>264</v>
      </c>
      <c r="AU342" s="163" t="s">
        <v>87</v>
      </c>
      <c r="AV342" s="13" t="s">
        <v>260</v>
      </c>
      <c r="AW342" s="13" t="s">
        <v>32</v>
      </c>
      <c r="AX342" s="13" t="s">
        <v>85</v>
      </c>
      <c r="AY342" s="163" t="s">
        <v>253</v>
      </c>
    </row>
    <row r="343" spans="2:65" s="12" customFormat="1" ht="11.25">
      <c r="B343" s="154"/>
      <c r="D343" s="155" t="s">
        <v>264</v>
      </c>
      <c r="F343" s="157" t="s">
        <v>551</v>
      </c>
      <c r="H343" s="158">
        <v>19598.403999999999</v>
      </c>
      <c r="I343" s="159"/>
      <c r="L343" s="154"/>
      <c r="M343" s="160"/>
      <c r="T343" s="161"/>
      <c r="AT343" s="156" t="s">
        <v>264</v>
      </c>
      <c r="AU343" s="156" t="s">
        <v>87</v>
      </c>
      <c r="AV343" s="12" t="s">
        <v>87</v>
      </c>
      <c r="AW343" s="12" t="s">
        <v>4</v>
      </c>
      <c r="AX343" s="12" t="s">
        <v>85</v>
      </c>
      <c r="AY343" s="156" t="s">
        <v>253</v>
      </c>
    </row>
    <row r="344" spans="2:65" s="1" customFormat="1" ht="16.5" customHeight="1">
      <c r="B344" s="32"/>
      <c r="C344" s="137" t="s">
        <v>552</v>
      </c>
      <c r="D344" s="137" t="s">
        <v>255</v>
      </c>
      <c r="E344" s="138" t="s">
        <v>553</v>
      </c>
      <c r="F344" s="139" t="s">
        <v>554</v>
      </c>
      <c r="G344" s="140" t="s">
        <v>418</v>
      </c>
      <c r="H344" s="141">
        <v>1399.886</v>
      </c>
      <c r="I344" s="142"/>
      <c r="J344" s="143">
        <f>ROUND(I344*H344,2)</f>
        <v>0</v>
      </c>
      <c r="K344" s="139" t="s">
        <v>259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260</v>
      </c>
      <c r="AT344" s="148" t="s">
        <v>255</v>
      </c>
      <c r="AU344" s="148" t="s">
        <v>87</v>
      </c>
      <c r="AY344" s="17" t="s">
        <v>253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85</v>
      </c>
      <c r="BK344" s="149">
        <f>ROUND(I344*H344,2)</f>
        <v>0</v>
      </c>
      <c r="BL344" s="17" t="s">
        <v>260</v>
      </c>
      <c r="BM344" s="148" t="s">
        <v>555</v>
      </c>
    </row>
    <row r="345" spans="2:65" s="1" customFormat="1" ht="11.25">
      <c r="B345" s="32"/>
      <c r="D345" s="150" t="s">
        <v>262</v>
      </c>
      <c r="F345" s="151" t="s">
        <v>556</v>
      </c>
      <c r="I345" s="152"/>
      <c r="L345" s="32"/>
      <c r="M345" s="153"/>
      <c r="T345" s="56"/>
      <c r="AT345" s="17" t="s">
        <v>262</v>
      </c>
      <c r="AU345" s="17" t="s">
        <v>87</v>
      </c>
    </row>
    <row r="346" spans="2:65" s="12" customFormat="1" ht="11.25">
      <c r="B346" s="154"/>
      <c r="D346" s="155" t="s">
        <v>264</v>
      </c>
      <c r="E346" s="156" t="s">
        <v>1</v>
      </c>
      <c r="F346" s="157" t="s">
        <v>545</v>
      </c>
      <c r="H346" s="158">
        <v>1399.886</v>
      </c>
      <c r="I346" s="159"/>
      <c r="L346" s="154"/>
      <c r="M346" s="160"/>
      <c r="T346" s="161"/>
      <c r="AT346" s="156" t="s">
        <v>264</v>
      </c>
      <c r="AU346" s="156" t="s">
        <v>87</v>
      </c>
      <c r="AV346" s="12" t="s">
        <v>87</v>
      </c>
      <c r="AW346" s="12" t="s">
        <v>32</v>
      </c>
      <c r="AX346" s="12" t="s">
        <v>77</v>
      </c>
      <c r="AY346" s="156" t="s">
        <v>253</v>
      </c>
    </row>
    <row r="347" spans="2:65" s="13" customFormat="1" ht="11.25">
      <c r="B347" s="162"/>
      <c r="D347" s="155" t="s">
        <v>264</v>
      </c>
      <c r="E347" s="163" t="s">
        <v>1</v>
      </c>
      <c r="F347" s="164" t="s">
        <v>266</v>
      </c>
      <c r="H347" s="165">
        <v>1399.886</v>
      </c>
      <c r="I347" s="166"/>
      <c r="L347" s="162"/>
      <c r="M347" s="167"/>
      <c r="T347" s="168"/>
      <c r="AT347" s="163" t="s">
        <v>264</v>
      </c>
      <c r="AU347" s="163" t="s">
        <v>87</v>
      </c>
      <c r="AV347" s="13" t="s">
        <v>260</v>
      </c>
      <c r="AW347" s="13" t="s">
        <v>32</v>
      </c>
      <c r="AX347" s="13" t="s">
        <v>85</v>
      </c>
      <c r="AY347" s="163" t="s">
        <v>253</v>
      </c>
    </row>
    <row r="348" spans="2:65" s="1" customFormat="1" ht="33" customHeight="1">
      <c r="B348" s="32"/>
      <c r="C348" s="137" t="s">
        <v>557</v>
      </c>
      <c r="D348" s="137" t="s">
        <v>255</v>
      </c>
      <c r="E348" s="138" t="s">
        <v>558</v>
      </c>
      <c r="F348" s="139" t="s">
        <v>559</v>
      </c>
      <c r="G348" s="140" t="s">
        <v>418</v>
      </c>
      <c r="H348" s="141">
        <v>1399.886</v>
      </c>
      <c r="I348" s="142"/>
      <c r="J348" s="143">
        <f>ROUND(I348*H348,2)</f>
        <v>0</v>
      </c>
      <c r="K348" s="139" t="s">
        <v>259</v>
      </c>
      <c r="L348" s="32"/>
      <c r="M348" s="144" t="s">
        <v>1</v>
      </c>
      <c r="N348" s="145" t="s">
        <v>42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260</v>
      </c>
      <c r="AT348" s="148" t="s">
        <v>255</v>
      </c>
      <c r="AU348" s="148" t="s">
        <v>87</v>
      </c>
      <c r="AY348" s="17" t="s">
        <v>253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85</v>
      </c>
      <c r="BK348" s="149">
        <f>ROUND(I348*H348,2)</f>
        <v>0</v>
      </c>
      <c r="BL348" s="17" t="s">
        <v>260</v>
      </c>
      <c r="BM348" s="148" t="s">
        <v>560</v>
      </c>
    </row>
    <row r="349" spans="2:65" s="1" customFormat="1" ht="11.25">
      <c r="B349" s="32"/>
      <c r="D349" s="150" t="s">
        <v>262</v>
      </c>
      <c r="F349" s="151" t="s">
        <v>561</v>
      </c>
      <c r="I349" s="152"/>
      <c r="L349" s="32"/>
      <c r="M349" s="153"/>
      <c r="T349" s="56"/>
      <c r="AT349" s="17" t="s">
        <v>262</v>
      </c>
      <c r="AU349" s="17" t="s">
        <v>87</v>
      </c>
    </row>
    <row r="350" spans="2:65" s="12" customFormat="1" ht="11.25">
      <c r="B350" s="154"/>
      <c r="D350" s="155" t="s">
        <v>264</v>
      </c>
      <c r="E350" s="156" t="s">
        <v>1</v>
      </c>
      <c r="F350" s="157" t="s">
        <v>545</v>
      </c>
      <c r="H350" s="158">
        <v>1399.886</v>
      </c>
      <c r="I350" s="159"/>
      <c r="L350" s="154"/>
      <c r="M350" s="160"/>
      <c r="T350" s="161"/>
      <c r="AT350" s="156" t="s">
        <v>264</v>
      </c>
      <c r="AU350" s="156" t="s">
        <v>87</v>
      </c>
      <c r="AV350" s="12" t="s">
        <v>87</v>
      </c>
      <c r="AW350" s="12" t="s">
        <v>32</v>
      </c>
      <c r="AX350" s="12" t="s">
        <v>85</v>
      </c>
      <c r="AY350" s="156" t="s">
        <v>253</v>
      </c>
    </row>
    <row r="351" spans="2:65" s="1" customFormat="1" ht="33" customHeight="1">
      <c r="B351" s="32"/>
      <c r="C351" s="137" t="s">
        <v>298</v>
      </c>
      <c r="D351" s="137" t="s">
        <v>255</v>
      </c>
      <c r="E351" s="138" t="s">
        <v>562</v>
      </c>
      <c r="F351" s="139" t="s">
        <v>563</v>
      </c>
      <c r="G351" s="140" t="s">
        <v>418</v>
      </c>
      <c r="H351" s="141">
        <v>47.003</v>
      </c>
      <c r="I351" s="142"/>
      <c r="J351" s="143">
        <f>ROUND(I351*H351,2)</f>
        <v>0</v>
      </c>
      <c r="K351" s="139" t="s">
        <v>259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AR351" s="148" t="s">
        <v>260</v>
      </c>
      <c r="AT351" s="148" t="s">
        <v>255</v>
      </c>
      <c r="AU351" s="148" t="s">
        <v>87</v>
      </c>
      <c r="AY351" s="17" t="s">
        <v>253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85</v>
      </c>
      <c r="BK351" s="149">
        <f>ROUND(I351*H351,2)</f>
        <v>0</v>
      </c>
      <c r="BL351" s="17" t="s">
        <v>260</v>
      </c>
      <c r="BM351" s="148" t="s">
        <v>564</v>
      </c>
    </row>
    <row r="352" spans="2:65" s="1" customFormat="1" ht="11.25">
      <c r="B352" s="32"/>
      <c r="D352" s="150" t="s">
        <v>262</v>
      </c>
      <c r="F352" s="151" t="s">
        <v>565</v>
      </c>
      <c r="I352" s="152"/>
      <c r="L352" s="32"/>
      <c r="M352" s="153"/>
      <c r="T352" s="56"/>
      <c r="AT352" s="17" t="s">
        <v>262</v>
      </c>
      <c r="AU352" s="17" t="s">
        <v>87</v>
      </c>
    </row>
    <row r="353" spans="2:65" s="1" customFormat="1" ht="37.9" customHeight="1">
      <c r="B353" s="32"/>
      <c r="C353" s="137" t="s">
        <v>566</v>
      </c>
      <c r="D353" s="137" t="s">
        <v>255</v>
      </c>
      <c r="E353" s="138" t="s">
        <v>567</v>
      </c>
      <c r="F353" s="139" t="s">
        <v>568</v>
      </c>
      <c r="G353" s="140" t="s">
        <v>418</v>
      </c>
      <c r="H353" s="141">
        <v>0.754</v>
      </c>
      <c r="I353" s="142"/>
      <c r="J353" s="143">
        <f>ROUND(I353*H353,2)</f>
        <v>0</v>
      </c>
      <c r="K353" s="139" t="s">
        <v>259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260</v>
      </c>
      <c r="AT353" s="148" t="s">
        <v>255</v>
      </c>
      <c r="AU353" s="148" t="s">
        <v>87</v>
      </c>
      <c r="AY353" s="17" t="s">
        <v>253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85</v>
      </c>
      <c r="BK353" s="149">
        <f>ROUND(I353*H353,2)</f>
        <v>0</v>
      </c>
      <c r="BL353" s="17" t="s">
        <v>260</v>
      </c>
      <c r="BM353" s="148" t="s">
        <v>569</v>
      </c>
    </row>
    <row r="354" spans="2:65" s="1" customFormat="1" ht="11.25">
      <c r="B354" s="32"/>
      <c r="D354" s="150" t="s">
        <v>262</v>
      </c>
      <c r="F354" s="151" t="s">
        <v>570</v>
      </c>
      <c r="I354" s="152"/>
      <c r="L354" s="32"/>
      <c r="M354" s="153"/>
      <c r="T354" s="56"/>
      <c r="AT354" s="17" t="s">
        <v>262</v>
      </c>
      <c r="AU354" s="17" t="s">
        <v>87</v>
      </c>
    </row>
    <row r="355" spans="2:65" s="1" customFormat="1" ht="33" customHeight="1">
      <c r="B355" s="32"/>
      <c r="C355" s="137" t="s">
        <v>571</v>
      </c>
      <c r="D355" s="137" t="s">
        <v>255</v>
      </c>
      <c r="E355" s="138" t="s">
        <v>572</v>
      </c>
      <c r="F355" s="139" t="s">
        <v>573</v>
      </c>
      <c r="G355" s="140" t="s">
        <v>418</v>
      </c>
      <c r="H355" s="141">
        <v>5.0389999999999997</v>
      </c>
      <c r="I355" s="142"/>
      <c r="J355" s="143">
        <f>ROUND(I355*H355,2)</f>
        <v>0</v>
      </c>
      <c r="K355" s="139" t="s">
        <v>259</v>
      </c>
      <c r="L355" s="32"/>
      <c r="M355" s="144" t="s">
        <v>1</v>
      </c>
      <c r="N355" s="145" t="s">
        <v>42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260</v>
      </c>
      <c r="AT355" s="148" t="s">
        <v>255</v>
      </c>
      <c r="AU355" s="148" t="s">
        <v>87</v>
      </c>
      <c r="AY355" s="17" t="s">
        <v>253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85</v>
      </c>
      <c r="BK355" s="149">
        <f>ROUND(I355*H355,2)</f>
        <v>0</v>
      </c>
      <c r="BL355" s="17" t="s">
        <v>260</v>
      </c>
      <c r="BM355" s="148" t="s">
        <v>574</v>
      </c>
    </row>
    <row r="356" spans="2:65" s="1" customFormat="1" ht="11.25">
      <c r="B356" s="32"/>
      <c r="D356" s="150" t="s">
        <v>262</v>
      </c>
      <c r="F356" s="151" t="s">
        <v>575</v>
      </c>
      <c r="I356" s="152"/>
      <c r="L356" s="32"/>
      <c r="M356" s="153"/>
      <c r="T356" s="56"/>
      <c r="AT356" s="17" t="s">
        <v>262</v>
      </c>
      <c r="AU356" s="17" t="s">
        <v>87</v>
      </c>
    </row>
    <row r="357" spans="2:65" s="1" customFormat="1" ht="37.9" customHeight="1">
      <c r="B357" s="32"/>
      <c r="C357" s="137" t="s">
        <v>576</v>
      </c>
      <c r="D357" s="137" t="s">
        <v>255</v>
      </c>
      <c r="E357" s="138" t="s">
        <v>577</v>
      </c>
      <c r="F357" s="139" t="s">
        <v>578</v>
      </c>
      <c r="G357" s="140" t="s">
        <v>418</v>
      </c>
      <c r="H357" s="141">
        <v>1</v>
      </c>
      <c r="I357" s="142"/>
      <c r="J357" s="143">
        <f>ROUND(I357*H357,2)</f>
        <v>0</v>
      </c>
      <c r="K357" s="139" t="s">
        <v>259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260</v>
      </c>
      <c r="AT357" s="148" t="s">
        <v>255</v>
      </c>
      <c r="AU357" s="148" t="s">
        <v>87</v>
      </c>
      <c r="AY357" s="17" t="s">
        <v>253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85</v>
      </c>
      <c r="BK357" s="149">
        <f>ROUND(I357*H357,2)</f>
        <v>0</v>
      </c>
      <c r="BL357" s="17" t="s">
        <v>260</v>
      </c>
      <c r="BM357" s="148" t="s">
        <v>579</v>
      </c>
    </row>
    <row r="358" spans="2:65" s="1" customFormat="1" ht="11.25">
      <c r="B358" s="32"/>
      <c r="D358" s="150" t="s">
        <v>262</v>
      </c>
      <c r="F358" s="151" t="s">
        <v>580</v>
      </c>
      <c r="I358" s="152"/>
      <c r="L358" s="32"/>
      <c r="M358" s="153"/>
      <c r="T358" s="56"/>
      <c r="AT358" s="17" t="s">
        <v>262</v>
      </c>
      <c r="AU358" s="17" t="s">
        <v>87</v>
      </c>
    </row>
    <row r="359" spans="2:65" s="1" customFormat="1" ht="37.9" customHeight="1">
      <c r="B359" s="32"/>
      <c r="C359" s="137" t="s">
        <v>581</v>
      </c>
      <c r="D359" s="137" t="s">
        <v>255</v>
      </c>
      <c r="E359" s="138" t="s">
        <v>582</v>
      </c>
      <c r="F359" s="139" t="s">
        <v>583</v>
      </c>
      <c r="G359" s="140" t="s">
        <v>418</v>
      </c>
      <c r="H359" s="141">
        <v>681.11099999999999</v>
      </c>
      <c r="I359" s="142"/>
      <c r="J359" s="143">
        <f>ROUND(I359*H359,2)</f>
        <v>0</v>
      </c>
      <c r="K359" s="139" t="s">
        <v>259</v>
      </c>
      <c r="L359" s="32"/>
      <c r="M359" s="144" t="s">
        <v>1</v>
      </c>
      <c r="N359" s="145" t="s">
        <v>42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260</v>
      </c>
      <c r="AT359" s="148" t="s">
        <v>255</v>
      </c>
      <c r="AU359" s="148" t="s">
        <v>87</v>
      </c>
      <c r="AY359" s="17" t="s">
        <v>253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85</v>
      </c>
      <c r="BK359" s="149">
        <f>ROUND(I359*H359,2)</f>
        <v>0</v>
      </c>
      <c r="BL359" s="17" t="s">
        <v>260</v>
      </c>
      <c r="BM359" s="148" t="s">
        <v>584</v>
      </c>
    </row>
    <row r="360" spans="2:65" s="1" customFormat="1" ht="11.25">
      <c r="B360" s="32"/>
      <c r="D360" s="150" t="s">
        <v>262</v>
      </c>
      <c r="F360" s="151" t="s">
        <v>585</v>
      </c>
      <c r="I360" s="152"/>
      <c r="L360" s="32"/>
      <c r="M360" s="153"/>
      <c r="T360" s="56"/>
      <c r="AT360" s="17" t="s">
        <v>262</v>
      </c>
      <c r="AU360" s="17" t="s">
        <v>87</v>
      </c>
    </row>
    <row r="361" spans="2:65" s="1" customFormat="1" ht="37.9" customHeight="1">
      <c r="B361" s="32"/>
      <c r="C361" s="137" t="s">
        <v>586</v>
      </c>
      <c r="D361" s="137" t="s">
        <v>255</v>
      </c>
      <c r="E361" s="138" t="s">
        <v>587</v>
      </c>
      <c r="F361" s="139" t="s">
        <v>588</v>
      </c>
      <c r="G361" s="140" t="s">
        <v>418</v>
      </c>
      <c r="H361" s="141">
        <v>96.24</v>
      </c>
      <c r="I361" s="142"/>
      <c r="J361" s="143">
        <f>ROUND(I361*H361,2)</f>
        <v>0</v>
      </c>
      <c r="K361" s="139" t="s">
        <v>259</v>
      </c>
      <c r="L361" s="32"/>
      <c r="M361" s="144" t="s">
        <v>1</v>
      </c>
      <c r="N361" s="145" t="s">
        <v>42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260</v>
      </c>
      <c r="AT361" s="148" t="s">
        <v>255</v>
      </c>
      <c r="AU361" s="148" t="s">
        <v>87</v>
      </c>
      <c r="AY361" s="17" t="s">
        <v>253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85</v>
      </c>
      <c r="BK361" s="149">
        <f>ROUND(I361*H361,2)</f>
        <v>0</v>
      </c>
      <c r="BL361" s="17" t="s">
        <v>260</v>
      </c>
      <c r="BM361" s="148" t="s">
        <v>589</v>
      </c>
    </row>
    <row r="362" spans="2:65" s="1" customFormat="1" ht="11.25">
      <c r="B362" s="32"/>
      <c r="D362" s="150" t="s">
        <v>262</v>
      </c>
      <c r="F362" s="151" t="s">
        <v>590</v>
      </c>
      <c r="I362" s="152"/>
      <c r="L362" s="32"/>
      <c r="M362" s="153"/>
      <c r="T362" s="56"/>
      <c r="AT362" s="17" t="s">
        <v>262</v>
      </c>
      <c r="AU362" s="17" t="s">
        <v>87</v>
      </c>
    </row>
    <row r="363" spans="2:65" s="1" customFormat="1" ht="33" customHeight="1">
      <c r="B363" s="32"/>
      <c r="C363" s="137" t="s">
        <v>591</v>
      </c>
      <c r="D363" s="137" t="s">
        <v>255</v>
      </c>
      <c r="E363" s="138" t="s">
        <v>592</v>
      </c>
      <c r="F363" s="139" t="s">
        <v>593</v>
      </c>
      <c r="G363" s="140" t="s">
        <v>418</v>
      </c>
      <c r="H363" s="141">
        <v>372.82</v>
      </c>
      <c r="I363" s="142"/>
      <c r="J363" s="143">
        <f>ROUND(I363*H363,2)</f>
        <v>0</v>
      </c>
      <c r="K363" s="139" t="s">
        <v>259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260</v>
      </c>
      <c r="AT363" s="148" t="s">
        <v>255</v>
      </c>
      <c r="AU363" s="148" t="s">
        <v>87</v>
      </c>
      <c r="AY363" s="17" t="s">
        <v>253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85</v>
      </c>
      <c r="BK363" s="149">
        <f>ROUND(I363*H363,2)</f>
        <v>0</v>
      </c>
      <c r="BL363" s="17" t="s">
        <v>260</v>
      </c>
      <c r="BM363" s="148" t="s">
        <v>594</v>
      </c>
    </row>
    <row r="364" spans="2:65" s="1" customFormat="1" ht="11.25">
      <c r="B364" s="32"/>
      <c r="D364" s="150" t="s">
        <v>262</v>
      </c>
      <c r="F364" s="151" t="s">
        <v>595</v>
      </c>
      <c r="I364" s="152"/>
      <c r="L364" s="32"/>
      <c r="M364" s="153"/>
      <c r="T364" s="56"/>
      <c r="AT364" s="17" t="s">
        <v>262</v>
      </c>
      <c r="AU364" s="17" t="s">
        <v>87</v>
      </c>
    </row>
    <row r="365" spans="2:65" s="12" customFormat="1" ht="11.25">
      <c r="B365" s="154"/>
      <c r="D365" s="155" t="s">
        <v>264</v>
      </c>
      <c r="E365" s="156" t="s">
        <v>1</v>
      </c>
      <c r="F365" s="157" t="s">
        <v>596</v>
      </c>
      <c r="H365" s="158">
        <v>372.82</v>
      </c>
      <c r="I365" s="159"/>
      <c r="L365" s="154"/>
      <c r="M365" s="160"/>
      <c r="T365" s="161"/>
      <c r="AT365" s="156" t="s">
        <v>264</v>
      </c>
      <c r="AU365" s="156" t="s">
        <v>87</v>
      </c>
      <c r="AV365" s="12" t="s">
        <v>87</v>
      </c>
      <c r="AW365" s="12" t="s">
        <v>32</v>
      </c>
      <c r="AX365" s="12" t="s">
        <v>77</v>
      </c>
      <c r="AY365" s="156" t="s">
        <v>253</v>
      </c>
    </row>
    <row r="366" spans="2:65" s="13" customFormat="1" ht="11.25">
      <c r="B366" s="162"/>
      <c r="D366" s="155" t="s">
        <v>264</v>
      </c>
      <c r="E366" s="163" t="s">
        <v>1</v>
      </c>
      <c r="F366" s="164" t="s">
        <v>266</v>
      </c>
      <c r="H366" s="165">
        <v>372.82</v>
      </c>
      <c r="I366" s="166"/>
      <c r="L366" s="162"/>
      <c r="M366" s="167"/>
      <c r="T366" s="168"/>
      <c r="AT366" s="163" t="s">
        <v>264</v>
      </c>
      <c r="AU366" s="163" t="s">
        <v>87</v>
      </c>
      <c r="AV366" s="13" t="s">
        <v>260</v>
      </c>
      <c r="AW366" s="13" t="s">
        <v>32</v>
      </c>
      <c r="AX366" s="13" t="s">
        <v>85</v>
      </c>
      <c r="AY366" s="163" t="s">
        <v>253</v>
      </c>
    </row>
    <row r="367" spans="2:65" s="1" customFormat="1" ht="37.9" customHeight="1">
      <c r="B367" s="32"/>
      <c r="C367" s="137" t="s">
        <v>597</v>
      </c>
      <c r="D367" s="137" t="s">
        <v>255</v>
      </c>
      <c r="E367" s="138" t="s">
        <v>598</v>
      </c>
      <c r="F367" s="139" t="s">
        <v>599</v>
      </c>
      <c r="G367" s="140" t="s">
        <v>418</v>
      </c>
      <c r="H367" s="141">
        <v>45.92</v>
      </c>
      <c r="I367" s="142"/>
      <c r="J367" s="143">
        <f>ROUND(I367*H367,2)</f>
        <v>0</v>
      </c>
      <c r="K367" s="139" t="s">
        <v>259</v>
      </c>
      <c r="L367" s="32"/>
      <c r="M367" s="144" t="s">
        <v>1</v>
      </c>
      <c r="N367" s="145" t="s">
        <v>42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260</v>
      </c>
      <c r="AT367" s="148" t="s">
        <v>255</v>
      </c>
      <c r="AU367" s="148" t="s">
        <v>87</v>
      </c>
      <c r="AY367" s="17" t="s">
        <v>253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7" t="s">
        <v>85</v>
      </c>
      <c r="BK367" s="149">
        <f>ROUND(I367*H367,2)</f>
        <v>0</v>
      </c>
      <c r="BL367" s="17" t="s">
        <v>260</v>
      </c>
      <c r="BM367" s="148" t="s">
        <v>600</v>
      </c>
    </row>
    <row r="368" spans="2:65" s="1" customFormat="1" ht="11.25">
      <c r="B368" s="32"/>
      <c r="D368" s="150" t="s">
        <v>262</v>
      </c>
      <c r="F368" s="151" t="s">
        <v>601</v>
      </c>
      <c r="I368" s="152"/>
      <c r="L368" s="32"/>
      <c r="M368" s="153"/>
      <c r="T368" s="56"/>
      <c r="AT368" s="17" t="s">
        <v>262</v>
      </c>
      <c r="AU368" s="17" t="s">
        <v>87</v>
      </c>
    </row>
    <row r="369" spans="2:65" s="12" customFormat="1" ht="11.25">
      <c r="B369" s="154"/>
      <c r="D369" s="155" t="s">
        <v>264</v>
      </c>
      <c r="E369" s="156" t="s">
        <v>1</v>
      </c>
      <c r="F369" s="157" t="s">
        <v>602</v>
      </c>
      <c r="H369" s="158">
        <v>45.92</v>
      </c>
      <c r="I369" s="159"/>
      <c r="L369" s="154"/>
      <c r="M369" s="160"/>
      <c r="T369" s="161"/>
      <c r="AT369" s="156" t="s">
        <v>264</v>
      </c>
      <c r="AU369" s="156" t="s">
        <v>87</v>
      </c>
      <c r="AV369" s="12" t="s">
        <v>87</v>
      </c>
      <c r="AW369" s="12" t="s">
        <v>32</v>
      </c>
      <c r="AX369" s="12" t="s">
        <v>77</v>
      </c>
      <c r="AY369" s="156" t="s">
        <v>253</v>
      </c>
    </row>
    <row r="370" spans="2:65" s="13" customFormat="1" ht="11.25">
      <c r="B370" s="162"/>
      <c r="D370" s="155" t="s">
        <v>264</v>
      </c>
      <c r="E370" s="163" t="s">
        <v>1</v>
      </c>
      <c r="F370" s="164" t="s">
        <v>266</v>
      </c>
      <c r="H370" s="165">
        <v>45.92</v>
      </c>
      <c r="I370" s="166"/>
      <c r="L370" s="162"/>
      <c r="M370" s="167"/>
      <c r="T370" s="168"/>
      <c r="AT370" s="163" t="s">
        <v>264</v>
      </c>
      <c r="AU370" s="163" t="s">
        <v>87</v>
      </c>
      <c r="AV370" s="13" t="s">
        <v>260</v>
      </c>
      <c r="AW370" s="13" t="s">
        <v>32</v>
      </c>
      <c r="AX370" s="13" t="s">
        <v>85</v>
      </c>
      <c r="AY370" s="163" t="s">
        <v>253</v>
      </c>
    </row>
    <row r="371" spans="2:65" s="1" customFormat="1" ht="44.25" customHeight="1">
      <c r="B371" s="32"/>
      <c r="C371" s="137" t="s">
        <v>603</v>
      </c>
      <c r="D371" s="137" t="s">
        <v>255</v>
      </c>
      <c r="E371" s="138" t="s">
        <v>604</v>
      </c>
      <c r="F371" s="139" t="s">
        <v>605</v>
      </c>
      <c r="G371" s="140" t="s">
        <v>418</v>
      </c>
      <c r="H371" s="141">
        <v>150</v>
      </c>
      <c r="I371" s="142"/>
      <c r="J371" s="143">
        <f>ROUND(I371*H371,2)</f>
        <v>0</v>
      </c>
      <c r="K371" s="139" t="s">
        <v>259</v>
      </c>
      <c r="L371" s="32"/>
      <c r="M371" s="144" t="s">
        <v>1</v>
      </c>
      <c r="N371" s="145" t="s">
        <v>42</v>
      </c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AR371" s="148" t="s">
        <v>260</v>
      </c>
      <c r="AT371" s="148" t="s">
        <v>255</v>
      </c>
      <c r="AU371" s="148" t="s">
        <v>87</v>
      </c>
      <c r="AY371" s="17" t="s">
        <v>253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85</v>
      </c>
      <c r="BK371" s="149">
        <f>ROUND(I371*H371,2)</f>
        <v>0</v>
      </c>
      <c r="BL371" s="17" t="s">
        <v>260</v>
      </c>
      <c r="BM371" s="148" t="s">
        <v>606</v>
      </c>
    </row>
    <row r="372" spans="2:65" s="1" customFormat="1" ht="11.25">
      <c r="B372" s="32"/>
      <c r="D372" s="150" t="s">
        <v>262</v>
      </c>
      <c r="F372" s="151" t="s">
        <v>607</v>
      </c>
      <c r="I372" s="152"/>
      <c r="L372" s="32"/>
      <c r="M372" s="153"/>
      <c r="T372" s="56"/>
      <c r="AT372" s="17" t="s">
        <v>262</v>
      </c>
      <c r="AU372" s="17" t="s">
        <v>87</v>
      </c>
    </row>
    <row r="373" spans="2:65" s="12" customFormat="1" ht="11.25">
      <c r="B373" s="154"/>
      <c r="D373" s="155" t="s">
        <v>264</v>
      </c>
      <c r="E373" s="156" t="s">
        <v>1</v>
      </c>
      <c r="F373" s="157" t="s">
        <v>608</v>
      </c>
      <c r="H373" s="158">
        <v>150</v>
      </c>
      <c r="I373" s="159"/>
      <c r="L373" s="154"/>
      <c r="M373" s="160"/>
      <c r="T373" s="161"/>
      <c r="AT373" s="156" t="s">
        <v>264</v>
      </c>
      <c r="AU373" s="156" t="s">
        <v>87</v>
      </c>
      <c r="AV373" s="12" t="s">
        <v>87</v>
      </c>
      <c r="AW373" s="12" t="s">
        <v>32</v>
      </c>
      <c r="AX373" s="12" t="s">
        <v>85</v>
      </c>
      <c r="AY373" s="156" t="s">
        <v>253</v>
      </c>
    </row>
    <row r="374" spans="2:65" s="11" customFormat="1" ht="25.9" customHeight="1">
      <c r="B374" s="125"/>
      <c r="D374" s="126" t="s">
        <v>76</v>
      </c>
      <c r="E374" s="127" t="s">
        <v>609</v>
      </c>
      <c r="F374" s="127" t="s">
        <v>610</v>
      </c>
      <c r="I374" s="128"/>
      <c r="J374" s="129">
        <f>BK374</f>
        <v>0</v>
      </c>
      <c r="L374" s="125"/>
      <c r="M374" s="130"/>
      <c r="P374" s="131">
        <f>P375+P381+P395+P427</f>
        <v>0</v>
      </c>
      <c r="R374" s="131">
        <f>R375+R381+R395+R427</f>
        <v>7.9350000000000011E-3</v>
      </c>
      <c r="T374" s="132">
        <f>T375+T381+T395+T427</f>
        <v>2.4840899999999997</v>
      </c>
      <c r="AR374" s="126" t="s">
        <v>87</v>
      </c>
      <c r="AT374" s="133" t="s">
        <v>76</v>
      </c>
      <c r="AU374" s="133" t="s">
        <v>77</v>
      </c>
      <c r="AY374" s="126" t="s">
        <v>253</v>
      </c>
      <c r="BK374" s="134">
        <f>BK375+BK381+BK395+BK427</f>
        <v>0</v>
      </c>
    </row>
    <row r="375" spans="2:65" s="11" customFormat="1" ht="22.9" customHeight="1">
      <c r="B375" s="125"/>
      <c r="D375" s="126" t="s">
        <v>76</v>
      </c>
      <c r="E375" s="135" t="s">
        <v>611</v>
      </c>
      <c r="F375" s="135" t="s">
        <v>612</v>
      </c>
      <c r="I375" s="128"/>
      <c r="J375" s="136">
        <f>BK375</f>
        <v>0</v>
      </c>
      <c r="L375" s="125"/>
      <c r="M375" s="130"/>
      <c r="P375" s="131">
        <f>SUM(P376:P380)</f>
        <v>0</v>
      </c>
      <c r="R375" s="131">
        <f>SUM(R376:R380)</f>
        <v>0</v>
      </c>
      <c r="T375" s="132">
        <f>SUM(T376:T380)</f>
        <v>0</v>
      </c>
      <c r="AR375" s="126" t="s">
        <v>85</v>
      </c>
      <c r="AT375" s="133" t="s">
        <v>76</v>
      </c>
      <c r="AU375" s="133" t="s">
        <v>85</v>
      </c>
      <c r="AY375" s="126" t="s">
        <v>253</v>
      </c>
      <c r="BK375" s="134">
        <f>SUM(BK376:BK380)</f>
        <v>0</v>
      </c>
    </row>
    <row r="376" spans="2:65" s="1" customFormat="1" ht="21.75" customHeight="1">
      <c r="B376" s="32"/>
      <c r="C376" s="137" t="s">
        <v>613</v>
      </c>
      <c r="D376" s="137" t="s">
        <v>255</v>
      </c>
      <c r="E376" s="138" t="s">
        <v>614</v>
      </c>
      <c r="F376" s="139" t="s">
        <v>615</v>
      </c>
      <c r="G376" s="140" t="s">
        <v>452</v>
      </c>
      <c r="H376" s="141">
        <v>1</v>
      </c>
      <c r="I376" s="142"/>
      <c r="J376" s="143">
        <f>ROUND(I376*H376,2)</f>
        <v>0</v>
      </c>
      <c r="K376" s="139" t="s">
        <v>1</v>
      </c>
      <c r="L376" s="32"/>
      <c r="M376" s="144" t="s">
        <v>1</v>
      </c>
      <c r="N376" s="145" t="s">
        <v>42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260</v>
      </c>
      <c r="AT376" s="148" t="s">
        <v>255</v>
      </c>
      <c r="AU376" s="148" t="s">
        <v>87</v>
      </c>
      <c r="AY376" s="17" t="s">
        <v>253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85</v>
      </c>
      <c r="BK376" s="149">
        <f>ROUND(I376*H376,2)</f>
        <v>0</v>
      </c>
      <c r="BL376" s="17" t="s">
        <v>260</v>
      </c>
      <c r="BM376" s="148" t="s">
        <v>616</v>
      </c>
    </row>
    <row r="377" spans="2:65" s="1" customFormat="1" ht="16.5" customHeight="1">
      <c r="B377" s="32"/>
      <c r="C377" s="137" t="s">
        <v>617</v>
      </c>
      <c r="D377" s="137" t="s">
        <v>255</v>
      </c>
      <c r="E377" s="138" t="s">
        <v>618</v>
      </c>
      <c r="F377" s="139" t="s">
        <v>619</v>
      </c>
      <c r="G377" s="140" t="s">
        <v>452</v>
      </c>
      <c r="H377" s="141">
        <v>1</v>
      </c>
      <c r="I377" s="142"/>
      <c r="J377" s="143">
        <f>ROUND(I377*H377,2)</f>
        <v>0</v>
      </c>
      <c r="K377" s="139" t="s">
        <v>1</v>
      </c>
      <c r="L377" s="32"/>
      <c r="M377" s="144" t="s">
        <v>1</v>
      </c>
      <c r="N377" s="145" t="s">
        <v>42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260</v>
      </c>
      <c r="AT377" s="148" t="s">
        <v>255</v>
      </c>
      <c r="AU377" s="148" t="s">
        <v>87</v>
      </c>
      <c r="AY377" s="17" t="s">
        <v>253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7" t="s">
        <v>85</v>
      </c>
      <c r="BK377" s="149">
        <f>ROUND(I377*H377,2)</f>
        <v>0</v>
      </c>
      <c r="BL377" s="17" t="s">
        <v>260</v>
      </c>
      <c r="BM377" s="148" t="s">
        <v>620</v>
      </c>
    </row>
    <row r="378" spans="2:65" s="1" customFormat="1" ht="16.5" customHeight="1">
      <c r="B378" s="32"/>
      <c r="C378" s="137" t="s">
        <v>621</v>
      </c>
      <c r="D378" s="137" t="s">
        <v>255</v>
      </c>
      <c r="E378" s="138" t="s">
        <v>622</v>
      </c>
      <c r="F378" s="139" t="s">
        <v>623</v>
      </c>
      <c r="G378" s="140" t="s">
        <v>452</v>
      </c>
      <c r="H378" s="141">
        <v>1</v>
      </c>
      <c r="I378" s="142"/>
      <c r="J378" s="143">
        <f>ROUND(I378*H378,2)</f>
        <v>0</v>
      </c>
      <c r="K378" s="139" t="s">
        <v>1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260</v>
      </c>
      <c r="AT378" s="148" t="s">
        <v>255</v>
      </c>
      <c r="AU378" s="148" t="s">
        <v>87</v>
      </c>
      <c r="AY378" s="17" t="s">
        <v>253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85</v>
      </c>
      <c r="BK378" s="149">
        <f>ROUND(I378*H378,2)</f>
        <v>0</v>
      </c>
      <c r="BL378" s="17" t="s">
        <v>260</v>
      </c>
      <c r="BM378" s="148" t="s">
        <v>624</v>
      </c>
    </row>
    <row r="379" spans="2:65" s="1" customFormat="1" ht="16.5" customHeight="1">
      <c r="B379" s="32"/>
      <c r="C379" s="137" t="s">
        <v>625</v>
      </c>
      <c r="D379" s="137" t="s">
        <v>255</v>
      </c>
      <c r="E379" s="138" t="s">
        <v>626</v>
      </c>
      <c r="F379" s="139" t="s">
        <v>627</v>
      </c>
      <c r="G379" s="140" t="s">
        <v>452</v>
      </c>
      <c r="H379" s="141">
        <v>1</v>
      </c>
      <c r="I379" s="142"/>
      <c r="J379" s="143">
        <f>ROUND(I379*H379,2)</f>
        <v>0</v>
      </c>
      <c r="K379" s="139" t="s">
        <v>1</v>
      </c>
      <c r="L379" s="32"/>
      <c r="M379" s="144" t="s">
        <v>1</v>
      </c>
      <c r="N379" s="145" t="s">
        <v>42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260</v>
      </c>
      <c r="AT379" s="148" t="s">
        <v>255</v>
      </c>
      <c r="AU379" s="148" t="s">
        <v>87</v>
      </c>
      <c r="AY379" s="17" t="s">
        <v>253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85</v>
      </c>
      <c r="BK379" s="149">
        <f>ROUND(I379*H379,2)</f>
        <v>0</v>
      </c>
      <c r="BL379" s="17" t="s">
        <v>260</v>
      </c>
      <c r="BM379" s="148" t="s">
        <v>628</v>
      </c>
    </row>
    <row r="380" spans="2:65" s="1" customFormat="1" ht="16.5" customHeight="1">
      <c r="B380" s="32"/>
      <c r="C380" s="137" t="s">
        <v>629</v>
      </c>
      <c r="D380" s="137" t="s">
        <v>255</v>
      </c>
      <c r="E380" s="138" t="s">
        <v>630</v>
      </c>
      <c r="F380" s="139" t="s">
        <v>631</v>
      </c>
      <c r="G380" s="140" t="s">
        <v>452</v>
      </c>
      <c r="H380" s="141">
        <v>1</v>
      </c>
      <c r="I380" s="142"/>
      <c r="J380" s="143">
        <f>ROUND(I380*H380,2)</f>
        <v>0</v>
      </c>
      <c r="K380" s="139" t="s">
        <v>1</v>
      </c>
      <c r="L380" s="32"/>
      <c r="M380" s="144" t="s">
        <v>1</v>
      </c>
      <c r="N380" s="145" t="s">
        <v>42</v>
      </c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AR380" s="148" t="s">
        <v>260</v>
      </c>
      <c r="AT380" s="148" t="s">
        <v>255</v>
      </c>
      <c r="AU380" s="148" t="s">
        <v>87</v>
      </c>
      <c r="AY380" s="17" t="s">
        <v>253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7" t="s">
        <v>85</v>
      </c>
      <c r="BK380" s="149">
        <f>ROUND(I380*H380,2)</f>
        <v>0</v>
      </c>
      <c r="BL380" s="17" t="s">
        <v>260</v>
      </c>
      <c r="BM380" s="148" t="s">
        <v>632</v>
      </c>
    </row>
    <row r="381" spans="2:65" s="11" customFormat="1" ht="22.9" customHeight="1">
      <c r="B381" s="125"/>
      <c r="D381" s="126" t="s">
        <v>76</v>
      </c>
      <c r="E381" s="135" t="s">
        <v>633</v>
      </c>
      <c r="F381" s="135" t="s">
        <v>634</v>
      </c>
      <c r="I381" s="128"/>
      <c r="J381" s="136">
        <f>BK381</f>
        <v>0</v>
      </c>
      <c r="L381" s="125"/>
      <c r="M381" s="130"/>
      <c r="P381" s="131">
        <f>SUM(P382:P394)</f>
        <v>0</v>
      </c>
      <c r="R381" s="131">
        <f>SUM(R382:R394)</f>
        <v>0</v>
      </c>
      <c r="T381" s="132">
        <f>SUM(T382:T394)</f>
        <v>4.5999999999999999E-2</v>
      </c>
      <c r="AR381" s="126" t="s">
        <v>85</v>
      </c>
      <c r="AT381" s="133" t="s">
        <v>76</v>
      </c>
      <c r="AU381" s="133" t="s">
        <v>85</v>
      </c>
      <c r="AY381" s="126" t="s">
        <v>253</v>
      </c>
      <c r="BK381" s="134">
        <f>SUM(BK382:BK394)</f>
        <v>0</v>
      </c>
    </row>
    <row r="382" spans="2:65" s="1" customFormat="1" ht="16.5" customHeight="1">
      <c r="B382" s="32"/>
      <c r="C382" s="137" t="s">
        <v>635</v>
      </c>
      <c r="D382" s="137" t="s">
        <v>255</v>
      </c>
      <c r="E382" s="138" t="s">
        <v>636</v>
      </c>
      <c r="F382" s="139" t="s">
        <v>637</v>
      </c>
      <c r="G382" s="140" t="s">
        <v>452</v>
      </c>
      <c r="H382" s="141">
        <v>1</v>
      </c>
      <c r="I382" s="142"/>
      <c r="J382" s="143">
        <f>ROUND(I382*H382,2)</f>
        <v>0</v>
      </c>
      <c r="K382" s="139" t="s">
        <v>1</v>
      </c>
      <c r="L382" s="32"/>
      <c r="M382" s="144" t="s">
        <v>1</v>
      </c>
      <c r="N382" s="145" t="s">
        <v>42</v>
      </c>
      <c r="P382" s="146">
        <f>O382*H382</f>
        <v>0</v>
      </c>
      <c r="Q382" s="146">
        <v>0</v>
      </c>
      <c r="R382" s="146">
        <f>Q382*H382</f>
        <v>0</v>
      </c>
      <c r="S382" s="146">
        <v>0</v>
      </c>
      <c r="T382" s="147">
        <f>S382*H382</f>
        <v>0</v>
      </c>
      <c r="AR382" s="148" t="s">
        <v>260</v>
      </c>
      <c r="AT382" s="148" t="s">
        <v>255</v>
      </c>
      <c r="AU382" s="148" t="s">
        <v>87</v>
      </c>
      <c r="AY382" s="17" t="s">
        <v>253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85</v>
      </c>
      <c r="BK382" s="149">
        <f>ROUND(I382*H382,2)</f>
        <v>0</v>
      </c>
      <c r="BL382" s="17" t="s">
        <v>260</v>
      </c>
      <c r="BM382" s="148" t="s">
        <v>638</v>
      </c>
    </row>
    <row r="383" spans="2:65" s="1" customFormat="1" ht="16.5" customHeight="1">
      <c r="B383" s="32"/>
      <c r="C383" s="137" t="s">
        <v>639</v>
      </c>
      <c r="D383" s="137" t="s">
        <v>255</v>
      </c>
      <c r="E383" s="138" t="s">
        <v>640</v>
      </c>
      <c r="F383" s="139" t="s">
        <v>641</v>
      </c>
      <c r="G383" s="140" t="s">
        <v>269</v>
      </c>
      <c r="H383" s="141">
        <v>2</v>
      </c>
      <c r="I383" s="142"/>
      <c r="J383" s="143">
        <f>ROUND(I383*H383,2)</f>
        <v>0</v>
      </c>
      <c r="K383" s="139" t="s">
        <v>259</v>
      </c>
      <c r="L383" s="32"/>
      <c r="M383" s="144" t="s">
        <v>1</v>
      </c>
      <c r="N383" s="145" t="s">
        <v>42</v>
      </c>
      <c r="P383" s="146">
        <f>O383*H383</f>
        <v>0</v>
      </c>
      <c r="Q383" s="146">
        <v>0</v>
      </c>
      <c r="R383" s="146">
        <f>Q383*H383</f>
        <v>0</v>
      </c>
      <c r="S383" s="146">
        <v>2.3E-2</v>
      </c>
      <c r="T383" s="147">
        <f>S383*H383</f>
        <v>4.5999999999999999E-2</v>
      </c>
      <c r="AR383" s="148" t="s">
        <v>260</v>
      </c>
      <c r="AT383" s="148" t="s">
        <v>255</v>
      </c>
      <c r="AU383" s="148" t="s">
        <v>87</v>
      </c>
      <c r="AY383" s="17" t="s">
        <v>253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85</v>
      </c>
      <c r="BK383" s="149">
        <f>ROUND(I383*H383,2)</f>
        <v>0</v>
      </c>
      <c r="BL383" s="17" t="s">
        <v>260</v>
      </c>
      <c r="BM383" s="148" t="s">
        <v>642</v>
      </c>
    </row>
    <row r="384" spans="2:65" s="1" customFormat="1" ht="11.25">
      <c r="B384" s="32"/>
      <c r="D384" s="150" t="s">
        <v>262</v>
      </c>
      <c r="F384" s="151" t="s">
        <v>643</v>
      </c>
      <c r="I384" s="152"/>
      <c r="L384" s="32"/>
      <c r="M384" s="153"/>
      <c r="T384" s="56"/>
      <c r="AT384" s="17" t="s">
        <v>262</v>
      </c>
      <c r="AU384" s="17" t="s">
        <v>87</v>
      </c>
    </row>
    <row r="385" spans="2:65" s="1" customFormat="1" ht="16.5" customHeight="1">
      <c r="B385" s="32"/>
      <c r="C385" s="137" t="s">
        <v>644</v>
      </c>
      <c r="D385" s="137" t="s">
        <v>255</v>
      </c>
      <c r="E385" s="138" t="s">
        <v>645</v>
      </c>
      <c r="F385" s="139" t="s">
        <v>646</v>
      </c>
      <c r="G385" s="140" t="s">
        <v>452</v>
      </c>
      <c r="H385" s="141">
        <v>1</v>
      </c>
      <c r="I385" s="142"/>
      <c r="J385" s="143">
        <f>ROUND(I385*H385,2)</f>
        <v>0</v>
      </c>
      <c r="K385" s="139" t="s">
        <v>1</v>
      </c>
      <c r="L385" s="32"/>
      <c r="M385" s="144" t="s">
        <v>1</v>
      </c>
      <c r="N385" s="145" t="s">
        <v>42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260</v>
      </c>
      <c r="AT385" s="148" t="s">
        <v>255</v>
      </c>
      <c r="AU385" s="148" t="s">
        <v>87</v>
      </c>
      <c r="AY385" s="17" t="s">
        <v>253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85</v>
      </c>
      <c r="BK385" s="149">
        <f>ROUND(I385*H385,2)</f>
        <v>0</v>
      </c>
      <c r="BL385" s="17" t="s">
        <v>260</v>
      </c>
      <c r="BM385" s="148" t="s">
        <v>647</v>
      </c>
    </row>
    <row r="386" spans="2:65" s="1" customFormat="1" ht="16.5" customHeight="1">
      <c r="B386" s="32"/>
      <c r="C386" s="137" t="s">
        <v>648</v>
      </c>
      <c r="D386" s="137" t="s">
        <v>255</v>
      </c>
      <c r="E386" s="138" t="s">
        <v>649</v>
      </c>
      <c r="F386" s="139" t="s">
        <v>650</v>
      </c>
      <c r="G386" s="140" t="s">
        <v>269</v>
      </c>
      <c r="H386" s="141">
        <v>76</v>
      </c>
      <c r="I386" s="142"/>
      <c r="J386" s="143">
        <f>ROUND(I386*H386,2)</f>
        <v>0</v>
      </c>
      <c r="K386" s="139" t="s">
        <v>1</v>
      </c>
      <c r="L386" s="32"/>
      <c r="M386" s="144" t="s">
        <v>1</v>
      </c>
      <c r="N386" s="145" t="s">
        <v>42</v>
      </c>
      <c r="P386" s="146">
        <f>O386*H386</f>
        <v>0</v>
      </c>
      <c r="Q386" s="146">
        <v>0</v>
      </c>
      <c r="R386" s="146">
        <f>Q386*H386</f>
        <v>0</v>
      </c>
      <c r="S386" s="146">
        <v>0</v>
      </c>
      <c r="T386" s="147">
        <f>S386*H386</f>
        <v>0</v>
      </c>
      <c r="AR386" s="148" t="s">
        <v>260</v>
      </c>
      <c r="AT386" s="148" t="s">
        <v>255</v>
      </c>
      <c r="AU386" s="148" t="s">
        <v>87</v>
      </c>
      <c r="AY386" s="17" t="s">
        <v>253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85</v>
      </c>
      <c r="BK386" s="149">
        <f>ROUND(I386*H386,2)</f>
        <v>0</v>
      </c>
      <c r="BL386" s="17" t="s">
        <v>260</v>
      </c>
      <c r="BM386" s="148" t="s">
        <v>651</v>
      </c>
    </row>
    <row r="387" spans="2:65" s="14" customFormat="1" ht="11.25">
      <c r="B387" s="169"/>
      <c r="D387" s="155" t="s">
        <v>264</v>
      </c>
      <c r="E387" s="170" t="s">
        <v>1</v>
      </c>
      <c r="F387" s="171" t="s">
        <v>652</v>
      </c>
      <c r="H387" s="170" t="s">
        <v>1</v>
      </c>
      <c r="I387" s="172"/>
      <c r="L387" s="169"/>
      <c r="M387" s="173"/>
      <c r="T387" s="174"/>
      <c r="AT387" s="170" t="s">
        <v>264</v>
      </c>
      <c r="AU387" s="170" t="s">
        <v>87</v>
      </c>
      <c r="AV387" s="14" t="s">
        <v>85</v>
      </c>
      <c r="AW387" s="14" t="s">
        <v>32</v>
      </c>
      <c r="AX387" s="14" t="s">
        <v>77</v>
      </c>
      <c r="AY387" s="170" t="s">
        <v>253</v>
      </c>
    </row>
    <row r="388" spans="2:65" s="12" customFormat="1" ht="11.25">
      <c r="B388" s="154"/>
      <c r="D388" s="155" t="s">
        <v>264</v>
      </c>
      <c r="E388" s="156" t="s">
        <v>1</v>
      </c>
      <c r="F388" s="157" t="s">
        <v>653</v>
      </c>
      <c r="H388" s="158">
        <v>16</v>
      </c>
      <c r="I388" s="159"/>
      <c r="L388" s="154"/>
      <c r="M388" s="160"/>
      <c r="T388" s="161"/>
      <c r="AT388" s="156" t="s">
        <v>264</v>
      </c>
      <c r="AU388" s="156" t="s">
        <v>87</v>
      </c>
      <c r="AV388" s="12" t="s">
        <v>87</v>
      </c>
      <c r="AW388" s="12" t="s">
        <v>32</v>
      </c>
      <c r="AX388" s="12" t="s">
        <v>77</v>
      </c>
      <c r="AY388" s="156" t="s">
        <v>253</v>
      </c>
    </row>
    <row r="389" spans="2:65" s="14" customFormat="1" ht="11.25">
      <c r="B389" s="169"/>
      <c r="D389" s="155" t="s">
        <v>264</v>
      </c>
      <c r="E389" s="170" t="s">
        <v>1</v>
      </c>
      <c r="F389" s="171" t="s">
        <v>654</v>
      </c>
      <c r="H389" s="170" t="s">
        <v>1</v>
      </c>
      <c r="I389" s="172"/>
      <c r="L389" s="169"/>
      <c r="M389" s="173"/>
      <c r="T389" s="174"/>
      <c r="AT389" s="170" t="s">
        <v>264</v>
      </c>
      <c r="AU389" s="170" t="s">
        <v>87</v>
      </c>
      <c r="AV389" s="14" t="s">
        <v>85</v>
      </c>
      <c r="AW389" s="14" t="s">
        <v>32</v>
      </c>
      <c r="AX389" s="14" t="s">
        <v>77</v>
      </c>
      <c r="AY389" s="170" t="s">
        <v>253</v>
      </c>
    </row>
    <row r="390" spans="2:65" s="12" customFormat="1" ht="11.25">
      <c r="B390" s="154"/>
      <c r="D390" s="155" t="s">
        <v>264</v>
      </c>
      <c r="E390" s="156" t="s">
        <v>1</v>
      </c>
      <c r="F390" s="157" t="s">
        <v>655</v>
      </c>
      <c r="H390" s="158">
        <v>47</v>
      </c>
      <c r="I390" s="159"/>
      <c r="L390" s="154"/>
      <c r="M390" s="160"/>
      <c r="T390" s="161"/>
      <c r="AT390" s="156" t="s">
        <v>264</v>
      </c>
      <c r="AU390" s="156" t="s">
        <v>87</v>
      </c>
      <c r="AV390" s="12" t="s">
        <v>87</v>
      </c>
      <c r="AW390" s="12" t="s">
        <v>32</v>
      </c>
      <c r="AX390" s="12" t="s">
        <v>77</v>
      </c>
      <c r="AY390" s="156" t="s">
        <v>253</v>
      </c>
    </row>
    <row r="391" spans="2:65" s="14" customFormat="1" ht="11.25">
      <c r="B391" s="169"/>
      <c r="D391" s="155" t="s">
        <v>264</v>
      </c>
      <c r="E391" s="170" t="s">
        <v>1</v>
      </c>
      <c r="F391" s="171" t="s">
        <v>656</v>
      </c>
      <c r="H391" s="170" t="s">
        <v>1</v>
      </c>
      <c r="I391" s="172"/>
      <c r="L391" s="169"/>
      <c r="M391" s="173"/>
      <c r="T391" s="174"/>
      <c r="AT391" s="170" t="s">
        <v>264</v>
      </c>
      <c r="AU391" s="170" t="s">
        <v>87</v>
      </c>
      <c r="AV391" s="14" t="s">
        <v>85</v>
      </c>
      <c r="AW391" s="14" t="s">
        <v>32</v>
      </c>
      <c r="AX391" s="14" t="s">
        <v>77</v>
      </c>
      <c r="AY391" s="170" t="s">
        <v>253</v>
      </c>
    </row>
    <row r="392" spans="2:65" s="12" customFormat="1" ht="11.25">
      <c r="B392" s="154"/>
      <c r="D392" s="155" t="s">
        <v>264</v>
      </c>
      <c r="E392" s="156" t="s">
        <v>1</v>
      </c>
      <c r="F392" s="157" t="s">
        <v>355</v>
      </c>
      <c r="H392" s="158">
        <v>13</v>
      </c>
      <c r="I392" s="159"/>
      <c r="L392" s="154"/>
      <c r="M392" s="160"/>
      <c r="T392" s="161"/>
      <c r="AT392" s="156" t="s">
        <v>264</v>
      </c>
      <c r="AU392" s="156" t="s">
        <v>87</v>
      </c>
      <c r="AV392" s="12" t="s">
        <v>87</v>
      </c>
      <c r="AW392" s="12" t="s">
        <v>32</v>
      </c>
      <c r="AX392" s="12" t="s">
        <v>77</v>
      </c>
      <c r="AY392" s="156" t="s">
        <v>253</v>
      </c>
    </row>
    <row r="393" spans="2:65" s="13" customFormat="1" ht="11.25">
      <c r="B393" s="162"/>
      <c r="D393" s="155" t="s">
        <v>264</v>
      </c>
      <c r="E393" s="163" t="s">
        <v>1</v>
      </c>
      <c r="F393" s="164" t="s">
        <v>266</v>
      </c>
      <c r="H393" s="165">
        <v>76</v>
      </c>
      <c r="I393" s="166"/>
      <c r="L393" s="162"/>
      <c r="M393" s="167"/>
      <c r="T393" s="168"/>
      <c r="AT393" s="163" t="s">
        <v>264</v>
      </c>
      <c r="AU393" s="163" t="s">
        <v>87</v>
      </c>
      <c r="AV393" s="13" t="s">
        <v>260</v>
      </c>
      <c r="AW393" s="13" t="s">
        <v>32</v>
      </c>
      <c r="AX393" s="13" t="s">
        <v>85</v>
      </c>
      <c r="AY393" s="163" t="s">
        <v>253</v>
      </c>
    </row>
    <row r="394" spans="2:65" s="1" customFormat="1" ht="16.5" customHeight="1">
      <c r="B394" s="32"/>
      <c r="C394" s="137" t="s">
        <v>657</v>
      </c>
      <c r="D394" s="137" t="s">
        <v>255</v>
      </c>
      <c r="E394" s="138" t="s">
        <v>658</v>
      </c>
      <c r="F394" s="139" t="s">
        <v>659</v>
      </c>
      <c r="G394" s="140" t="s">
        <v>452</v>
      </c>
      <c r="H394" s="141">
        <v>1</v>
      </c>
      <c r="I394" s="142"/>
      <c r="J394" s="143">
        <f>ROUND(I394*H394,2)</f>
        <v>0</v>
      </c>
      <c r="K394" s="139" t="s">
        <v>1</v>
      </c>
      <c r="L394" s="32"/>
      <c r="M394" s="144" t="s">
        <v>1</v>
      </c>
      <c r="N394" s="145" t="s">
        <v>42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260</v>
      </c>
      <c r="AT394" s="148" t="s">
        <v>255</v>
      </c>
      <c r="AU394" s="148" t="s">
        <v>87</v>
      </c>
      <c r="AY394" s="17" t="s">
        <v>253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85</v>
      </c>
      <c r="BK394" s="149">
        <f>ROUND(I394*H394,2)</f>
        <v>0</v>
      </c>
      <c r="BL394" s="17" t="s">
        <v>260</v>
      </c>
      <c r="BM394" s="148" t="s">
        <v>660</v>
      </c>
    </row>
    <row r="395" spans="2:65" s="11" customFormat="1" ht="22.9" customHeight="1">
      <c r="B395" s="125"/>
      <c r="D395" s="126" t="s">
        <v>76</v>
      </c>
      <c r="E395" s="135" t="s">
        <v>661</v>
      </c>
      <c r="F395" s="135" t="s">
        <v>662</v>
      </c>
      <c r="I395" s="128"/>
      <c r="J395" s="136">
        <f>BK395</f>
        <v>0</v>
      </c>
      <c r="L395" s="125"/>
      <c r="M395" s="130"/>
      <c r="P395" s="131">
        <f>SUM(P396:P426)</f>
        <v>0</v>
      </c>
      <c r="R395" s="131">
        <f>SUM(R396:R426)</f>
        <v>0</v>
      </c>
      <c r="T395" s="132">
        <f>SUM(T396:T426)</f>
        <v>1.8659199999999998</v>
      </c>
      <c r="AR395" s="126" t="s">
        <v>85</v>
      </c>
      <c r="AT395" s="133" t="s">
        <v>76</v>
      </c>
      <c r="AU395" s="133" t="s">
        <v>85</v>
      </c>
      <c r="AY395" s="126" t="s">
        <v>253</v>
      </c>
      <c r="BK395" s="134">
        <f>SUM(BK396:BK426)</f>
        <v>0</v>
      </c>
    </row>
    <row r="396" spans="2:65" s="1" customFormat="1" ht="16.5" customHeight="1">
      <c r="B396" s="32"/>
      <c r="C396" s="137" t="s">
        <v>663</v>
      </c>
      <c r="D396" s="137" t="s">
        <v>255</v>
      </c>
      <c r="E396" s="138" t="s">
        <v>664</v>
      </c>
      <c r="F396" s="139" t="s">
        <v>665</v>
      </c>
      <c r="G396" s="140" t="s">
        <v>452</v>
      </c>
      <c r="H396" s="141">
        <v>1</v>
      </c>
      <c r="I396" s="142"/>
      <c r="J396" s="143">
        <f>ROUND(I396*H396,2)</f>
        <v>0</v>
      </c>
      <c r="K396" s="139" t="s">
        <v>1</v>
      </c>
      <c r="L396" s="32"/>
      <c r="M396" s="144" t="s">
        <v>1</v>
      </c>
      <c r="N396" s="145" t="s">
        <v>42</v>
      </c>
      <c r="P396" s="146">
        <f>O396*H396</f>
        <v>0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AR396" s="148" t="s">
        <v>260</v>
      </c>
      <c r="AT396" s="148" t="s">
        <v>255</v>
      </c>
      <c r="AU396" s="148" t="s">
        <v>87</v>
      </c>
      <c r="AY396" s="17" t="s">
        <v>253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85</v>
      </c>
      <c r="BK396" s="149">
        <f>ROUND(I396*H396,2)</f>
        <v>0</v>
      </c>
      <c r="BL396" s="17" t="s">
        <v>260</v>
      </c>
      <c r="BM396" s="148" t="s">
        <v>666</v>
      </c>
    </row>
    <row r="397" spans="2:65" s="1" customFormat="1" ht="21.75" customHeight="1">
      <c r="B397" s="32"/>
      <c r="C397" s="137" t="s">
        <v>667</v>
      </c>
      <c r="D397" s="137" t="s">
        <v>255</v>
      </c>
      <c r="E397" s="138" t="s">
        <v>668</v>
      </c>
      <c r="F397" s="139" t="s">
        <v>669</v>
      </c>
      <c r="G397" s="140" t="s">
        <v>313</v>
      </c>
      <c r="H397" s="141">
        <v>53</v>
      </c>
      <c r="I397" s="142"/>
      <c r="J397" s="143">
        <f>ROUND(I397*H397,2)</f>
        <v>0</v>
      </c>
      <c r="K397" s="139" t="s">
        <v>259</v>
      </c>
      <c r="L397" s="32"/>
      <c r="M397" s="144" t="s">
        <v>1</v>
      </c>
      <c r="N397" s="145" t="s">
        <v>42</v>
      </c>
      <c r="P397" s="146">
        <f>O397*H397</f>
        <v>0</v>
      </c>
      <c r="Q397" s="146">
        <v>0</v>
      </c>
      <c r="R397" s="146">
        <f>Q397*H397</f>
        <v>0</v>
      </c>
      <c r="S397" s="146">
        <v>2.6700000000000002E-2</v>
      </c>
      <c r="T397" s="147">
        <f>S397*H397</f>
        <v>1.4151</v>
      </c>
      <c r="AR397" s="148" t="s">
        <v>260</v>
      </c>
      <c r="AT397" s="148" t="s">
        <v>255</v>
      </c>
      <c r="AU397" s="148" t="s">
        <v>87</v>
      </c>
      <c r="AY397" s="17" t="s">
        <v>253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7" t="s">
        <v>85</v>
      </c>
      <c r="BK397" s="149">
        <f>ROUND(I397*H397,2)</f>
        <v>0</v>
      </c>
      <c r="BL397" s="17" t="s">
        <v>260</v>
      </c>
      <c r="BM397" s="148" t="s">
        <v>670</v>
      </c>
    </row>
    <row r="398" spans="2:65" s="1" customFormat="1" ht="11.25">
      <c r="B398" s="32"/>
      <c r="D398" s="150" t="s">
        <v>262</v>
      </c>
      <c r="F398" s="151" t="s">
        <v>671</v>
      </c>
      <c r="I398" s="152"/>
      <c r="L398" s="32"/>
      <c r="M398" s="153"/>
      <c r="T398" s="56"/>
      <c r="AT398" s="17" t="s">
        <v>262</v>
      </c>
      <c r="AU398" s="17" t="s">
        <v>87</v>
      </c>
    </row>
    <row r="399" spans="2:65" s="14" customFormat="1" ht="11.25">
      <c r="B399" s="169"/>
      <c r="D399" s="155" t="s">
        <v>264</v>
      </c>
      <c r="E399" s="170" t="s">
        <v>1</v>
      </c>
      <c r="F399" s="171" t="s">
        <v>672</v>
      </c>
      <c r="H399" s="170" t="s">
        <v>1</v>
      </c>
      <c r="I399" s="172"/>
      <c r="L399" s="169"/>
      <c r="M399" s="173"/>
      <c r="T399" s="174"/>
      <c r="AT399" s="170" t="s">
        <v>264</v>
      </c>
      <c r="AU399" s="170" t="s">
        <v>87</v>
      </c>
      <c r="AV399" s="14" t="s">
        <v>85</v>
      </c>
      <c r="AW399" s="14" t="s">
        <v>32</v>
      </c>
      <c r="AX399" s="14" t="s">
        <v>77</v>
      </c>
      <c r="AY399" s="170" t="s">
        <v>253</v>
      </c>
    </row>
    <row r="400" spans="2:65" s="12" customFormat="1" ht="11.25">
      <c r="B400" s="154"/>
      <c r="D400" s="155" t="s">
        <v>264</v>
      </c>
      <c r="E400" s="156" t="s">
        <v>1</v>
      </c>
      <c r="F400" s="157" t="s">
        <v>292</v>
      </c>
      <c r="H400" s="158">
        <v>7</v>
      </c>
      <c r="I400" s="159"/>
      <c r="L400" s="154"/>
      <c r="M400" s="160"/>
      <c r="T400" s="161"/>
      <c r="AT400" s="156" t="s">
        <v>264</v>
      </c>
      <c r="AU400" s="156" t="s">
        <v>87</v>
      </c>
      <c r="AV400" s="12" t="s">
        <v>87</v>
      </c>
      <c r="AW400" s="12" t="s">
        <v>32</v>
      </c>
      <c r="AX400" s="12" t="s">
        <v>77</v>
      </c>
      <c r="AY400" s="156" t="s">
        <v>253</v>
      </c>
    </row>
    <row r="401" spans="2:65" s="14" customFormat="1" ht="11.25">
      <c r="B401" s="169"/>
      <c r="D401" s="155" t="s">
        <v>264</v>
      </c>
      <c r="E401" s="170" t="s">
        <v>1</v>
      </c>
      <c r="F401" s="171" t="s">
        <v>673</v>
      </c>
      <c r="H401" s="170" t="s">
        <v>1</v>
      </c>
      <c r="I401" s="172"/>
      <c r="L401" s="169"/>
      <c r="M401" s="173"/>
      <c r="T401" s="174"/>
      <c r="AT401" s="170" t="s">
        <v>264</v>
      </c>
      <c r="AU401" s="170" t="s">
        <v>87</v>
      </c>
      <c r="AV401" s="14" t="s">
        <v>85</v>
      </c>
      <c r="AW401" s="14" t="s">
        <v>32</v>
      </c>
      <c r="AX401" s="14" t="s">
        <v>77</v>
      </c>
      <c r="AY401" s="170" t="s">
        <v>253</v>
      </c>
    </row>
    <row r="402" spans="2:65" s="12" customFormat="1" ht="11.25">
      <c r="B402" s="154"/>
      <c r="D402" s="155" t="s">
        <v>264</v>
      </c>
      <c r="E402" s="156" t="s">
        <v>1</v>
      </c>
      <c r="F402" s="157" t="s">
        <v>323</v>
      </c>
      <c r="H402" s="158">
        <v>11</v>
      </c>
      <c r="I402" s="159"/>
      <c r="L402" s="154"/>
      <c r="M402" s="160"/>
      <c r="T402" s="161"/>
      <c r="AT402" s="156" t="s">
        <v>264</v>
      </c>
      <c r="AU402" s="156" t="s">
        <v>87</v>
      </c>
      <c r="AV402" s="12" t="s">
        <v>87</v>
      </c>
      <c r="AW402" s="12" t="s">
        <v>32</v>
      </c>
      <c r="AX402" s="12" t="s">
        <v>77</v>
      </c>
      <c r="AY402" s="156" t="s">
        <v>253</v>
      </c>
    </row>
    <row r="403" spans="2:65" s="14" customFormat="1" ht="11.25">
      <c r="B403" s="169"/>
      <c r="D403" s="155" t="s">
        <v>264</v>
      </c>
      <c r="E403" s="170" t="s">
        <v>1</v>
      </c>
      <c r="F403" s="171" t="s">
        <v>674</v>
      </c>
      <c r="H403" s="170" t="s">
        <v>1</v>
      </c>
      <c r="I403" s="172"/>
      <c r="L403" s="169"/>
      <c r="M403" s="173"/>
      <c r="T403" s="174"/>
      <c r="AT403" s="170" t="s">
        <v>264</v>
      </c>
      <c r="AU403" s="170" t="s">
        <v>87</v>
      </c>
      <c r="AV403" s="14" t="s">
        <v>85</v>
      </c>
      <c r="AW403" s="14" t="s">
        <v>32</v>
      </c>
      <c r="AX403" s="14" t="s">
        <v>77</v>
      </c>
      <c r="AY403" s="170" t="s">
        <v>253</v>
      </c>
    </row>
    <row r="404" spans="2:65" s="12" customFormat="1" ht="11.25">
      <c r="B404" s="154"/>
      <c r="D404" s="155" t="s">
        <v>264</v>
      </c>
      <c r="E404" s="156" t="s">
        <v>1</v>
      </c>
      <c r="F404" s="157" t="s">
        <v>309</v>
      </c>
      <c r="H404" s="158">
        <v>35</v>
      </c>
      <c r="I404" s="159"/>
      <c r="L404" s="154"/>
      <c r="M404" s="160"/>
      <c r="T404" s="161"/>
      <c r="AT404" s="156" t="s">
        <v>264</v>
      </c>
      <c r="AU404" s="156" t="s">
        <v>87</v>
      </c>
      <c r="AV404" s="12" t="s">
        <v>87</v>
      </c>
      <c r="AW404" s="12" t="s">
        <v>32</v>
      </c>
      <c r="AX404" s="12" t="s">
        <v>77</v>
      </c>
      <c r="AY404" s="156" t="s">
        <v>253</v>
      </c>
    </row>
    <row r="405" spans="2:65" s="13" customFormat="1" ht="11.25">
      <c r="B405" s="162"/>
      <c r="D405" s="155" t="s">
        <v>264</v>
      </c>
      <c r="E405" s="163" t="s">
        <v>1</v>
      </c>
      <c r="F405" s="164" t="s">
        <v>266</v>
      </c>
      <c r="H405" s="165">
        <v>53</v>
      </c>
      <c r="I405" s="166"/>
      <c r="L405" s="162"/>
      <c r="M405" s="167"/>
      <c r="T405" s="168"/>
      <c r="AT405" s="163" t="s">
        <v>264</v>
      </c>
      <c r="AU405" s="163" t="s">
        <v>87</v>
      </c>
      <c r="AV405" s="13" t="s">
        <v>260</v>
      </c>
      <c r="AW405" s="13" t="s">
        <v>32</v>
      </c>
      <c r="AX405" s="13" t="s">
        <v>85</v>
      </c>
      <c r="AY405" s="163" t="s">
        <v>253</v>
      </c>
    </row>
    <row r="406" spans="2:65" s="1" customFormat="1" ht="24.2" customHeight="1">
      <c r="B406" s="32"/>
      <c r="C406" s="137" t="s">
        <v>675</v>
      </c>
      <c r="D406" s="137" t="s">
        <v>255</v>
      </c>
      <c r="E406" s="138" t="s">
        <v>676</v>
      </c>
      <c r="F406" s="139" t="s">
        <v>677</v>
      </c>
      <c r="G406" s="140" t="s">
        <v>452</v>
      </c>
      <c r="H406" s="141">
        <v>1</v>
      </c>
      <c r="I406" s="142"/>
      <c r="J406" s="143">
        <f>ROUND(I406*H406,2)</f>
        <v>0</v>
      </c>
      <c r="K406" s="139" t="s">
        <v>1</v>
      </c>
      <c r="L406" s="32"/>
      <c r="M406" s="144" t="s">
        <v>1</v>
      </c>
      <c r="N406" s="145" t="s">
        <v>42</v>
      </c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AR406" s="148" t="s">
        <v>260</v>
      </c>
      <c r="AT406" s="148" t="s">
        <v>255</v>
      </c>
      <c r="AU406" s="148" t="s">
        <v>87</v>
      </c>
      <c r="AY406" s="17" t="s">
        <v>253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7" t="s">
        <v>85</v>
      </c>
      <c r="BK406" s="149">
        <f>ROUND(I406*H406,2)</f>
        <v>0</v>
      </c>
      <c r="BL406" s="17" t="s">
        <v>260</v>
      </c>
      <c r="BM406" s="148" t="s">
        <v>678</v>
      </c>
    </row>
    <row r="407" spans="2:65" s="1" customFormat="1" ht="24.2" customHeight="1">
      <c r="B407" s="32"/>
      <c r="C407" s="137" t="s">
        <v>679</v>
      </c>
      <c r="D407" s="137" t="s">
        <v>255</v>
      </c>
      <c r="E407" s="138" t="s">
        <v>680</v>
      </c>
      <c r="F407" s="139" t="s">
        <v>681</v>
      </c>
      <c r="G407" s="140" t="s">
        <v>313</v>
      </c>
      <c r="H407" s="141">
        <v>24</v>
      </c>
      <c r="I407" s="142"/>
      <c r="J407" s="143">
        <f>ROUND(I407*H407,2)</f>
        <v>0</v>
      </c>
      <c r="K407" s="139" t="s">
        <v>259</v>
      </c>
      <c r="L407" s="32"/>
      <c r="M407" s="144" t="s">
        <v>1</v>
      </c>
      <c r="N407" s="145" t="s">
        <v>42</v>
      </c>
      <c r="P407" s="146">
        <f>O407*H407</f>
        <v>0</v>
      </c>
      <c r="Q407" s="146">
        <v>0</v>
      </c>
      <c r="R407" s="146">
        <f>Q407*H407</f>
        <v>0</v>
      </c>
      <c r="S407" s="146">
        <v>4.9699999999999996E-3</v>
      </c>
      <c r="T407" s="147">
        <f>S407*H407</f>
        <v>0.11928</v>
      </c>
      <c r="AR407" s="148" t="s">
        <v>260</v>
      </c>
      <c r="AT407" s="148" t="s">
        <v>255</v>
      </c>
      <c r="AU407" s="148" t="s">
        <v>87</v>
      </c>
      <c r="AY407" s="17" t="s">
        <v>253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85</v>
      </c>
      <c r="BK407" s="149">
        <f>ROUND(I407*H407,2)</f>
        <v>0</v>
      </c>
      <c r="BL407" s="17" t="s">
        <v>260</v>
      </c>
      <c r="BM407" s="148" t="s">
        <v>682</v>
      </c>
    </row>
    <row r="408" spans="2:65" s="1" customFormat="1" ht="11.25">
      <c r="B408" s="32"/>
      <c r="D408" s="150" t="s">
        <v>262</v>
      </c>
      <c r="F408" s="151" t="s">
        <v>683</v>
      </c>
      <c r="I408" s="152"/>
      <c r="L408" s="32"/>
      <c r="M408" s="153"/>
      <c r="T408" s="56"/>
      <c r="AT408" s="17" t="s">
        <v>262</v>
      </c>
      <c r="AU408" s="17" t="s">
        <v>87</v>
      </c>
    </row>
    <row r="409" spans="2:65" s="14" customFormat="1" ht="11.25">
      <c r="B409" s="169"/>
      <c r="D409" s="155" t="s">
        <v>264</v>
      </c>
      <c r="E409" s="170" t="s">
        <v>1</v>
      </c>
      <c r="F409" s="171" t="s">
        <v>684</v>
      </c>
      <c r="H409" s="170" t="s">
        <v>1</v>
      </c>
      <c r="I409" s="172"/>
      <c r="L409" s="169"/>
      <c r="M409" s="173"/>
      <c r="T409" s="174"/>
      <c r="AT409" s="170" t="s">
        <v>264</v>
      </c>
      <c r="AU409" s="170" t="s">
        <v>87</v>
      </c>
      <c r="AV409" s="14" t="s">
        <v>85</v>
      </c>
      <c r="AW409" s="14" t="s">
        <v>32</v>
      </c>
      <c r="AX409" s="14" t="s">
        <v>77</v>
      </c>
      <c r="AY409" s="170" t="s">
        <v>253</v>
      </c>
    </row>
    <row r="410" spans="2:65" s="12" customFormat="1" ht="11.25">
      <c r="B410" s="154"/>
      <c r="D410" s="155" t="s">
        <v>264</v>
      </c>
      <c r="E410" s="156" t="s">
        <v>1</v>
      </c>
      <c r="F410" s="157" t="s">
        <v>410</v>
      </c>
      <c r="H410" s="158">
        <v>24</v>
      </c>
      <c r="I410" s="159"/>
      <c r="L410" s="154"/>
      <c r="M410" s="160"/>
      <c r="T410" s="161"/>
      <c r="AT410" s="156" t="s">
        <v>264</v>
      </c>
      <c r="AU410" s="156" t="s">
        <v>87</v>
      </c>
      <c r="AV410" s="12" t="s">
        <v>87</v>
      </c>
      <c r="AW410" s="12" t="s">
        <v>32</v>
      </c>
      <c r="AX410" s="12" t="s">
        <v>77</v>
      </c>
      <c r="AY410" s="156" t="s">
        <v>253</v>
      </c>
    </row>
    <row r="411" spans="2:65" s="13" customFormat="1" ht="11.25">
      <c r="B411" s="162"/>
      <c r="D411" s="155" t="s">
        <v>264</v>
      </c>
      <c r="E411" s="163" t="s">
        <v>1</v>
      </c>
      <c r="F411" s="164" t="s">
        <v>266</v>
      </c>
      <c r="H411" s="165">
        <v>24</v>
      </c>
      <c r="I411" s="166"/>
      <c r="L411" s="162"/>
      <c r="M411" s="167"/>
      <c r="T411" s="168"/>
      <c r="AT411" s="163" t="s">
        <v>264</v>
      </c>
      <c r="AU411" s="163" t="s">
        <v>87</v>
      </c>
      <c r="AV411" s="13" t="s">
        <v>260</v>
      </c>
      <c r="AW411" s="13" t="s">
        <v>32</v>
      </c>
      <c r="AX411" s="13" t="s">
        <v>85</v>
      </c>
      <c r="AY411" s="163" t="s">
        <v>253</v>
      </c>
    </row>
    <row r="412" spans="2:65" s="1" customFormat="1" ht="16.5" customHeight="1">
      <c r="B412" s="32"/>
      <c r="C412" s="137" t="s">
        <v>685</v>
      </c>
      <c r="D412" s="137" t="s">
        <v>255</v>
      </c>
      <c r="E412" s="138" t="s">
        <v>686</v>
      </c>
      <c r="F412" s="139" t="s">
        <v>687</v>
      </c>
      <c r="G412" s="140" t="s">
        <v>452</v>
      </c>
      <c r="H412" s="141">
        <v>1</v>
      </c>
      <c r="I412" s="142"/>
      <c r="J412" s="143">
        <f>ROUND(I412*H412,2)</f>
        <v>0</v>
      </c>
      <c r="K412" s="139" t="s">
        <v>1</v>
      </c>
      <c r="L412" s="32"/>
      <c r="M412" s="144" t="s">
        <v>1</v>
      </c>
      <c r="N412" s="145" t="s">
        <v>42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260</v>
      </c>
      <c r="AT412" s="148" t="s">
        <v>255</v>
      </c>
      <c r="AU412" s="148" t="s">
        <v>87</v>
      </c>
      <c r="AY412" s="17" t="s">
        <v>253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85</v>
      </c>
      <c r="BK412" s="149">
        <f>ROUND(I412*H412,2)</f>
        <v>0</v>
      </c>
      <c r="BL412" s="17" t="s">
        <v>260</v>
      </c>
      <c r="BM412" s="148" t="s">
        <v>688</v>
      </c>
    </row>
    <row r="413" spans="2:65" s="1" customFormat="1" ht="16.5" customHeight="1">
      <c r="B413" s="32"/>
      <c r="C413" s="137" t="s">
        <v>689</v>
      </c>
      <c r="D413" s="137" t="s">
        <v>255</v>
      </c>
      <c r="E413" s="138" t="s">
        <v>690</v>
      </c>
      <c r="F413" s="139" t="s">
        <v>691</v>
      </c>
      <c r="G413" s="140" t="s">
        <v>692</v>
      </c>
      <c r="H413" s="141">
        <v>5</v>
      </c>
      <c r="I413" s="142"/>
      <c r="J413" s="143">
        <f>ROUND(I413*H413,2)</f>
        <v>0</v>
      </c>
      <c r="K413" s="139" t="s">
        <v>259</v>
      </c>
      <c r="L413" s="32"/>
      <c r="M413" s="144" t="s">
        <v>1</v>
      </c>
      <c r="N413" s="145" t="s">
        <v>42</v>
      </c>
      <c r="P413" s="146">
        <f>O413*H413</f>
        <v>0</v>
      </c>
      <c r="Q413" s="146">
        <v>0</v>
      </c>
      <c r="R413" s="146">
        <f>Q413*H413</f>
        <v>0</v>
      </c>
      <c r="S413" s="146">
        <v>1.933E-2</v>
      </c>
      <c r="T413" s="147">
        <f>S413*H413</f>
        <v>9.665E-2</v>
      </c>
      <c r="AR413" s="148" t="s">
        <v>260</v>
      </c>
      <c r="AT413" s="148" t="s">
        <v>255</v>
      </c>
      <c r="AU413" s="148" t="s">
        <v>87</v>
      </c>
      <c r="AY413" s="17" t="s">
        <v>253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85</v>
      </c>
      <c r="BK413" s="149">
        <f>ROUND(I413*H413,2)</f>
        <v>0</v>
      </c>
      <c r="BL413" s="17" t="s">
        <v>260</v>
      </c>
      <c r="BM413" s="148" t="s">
        <v>693</v>
      </c>
    </row>
    <row r="414" spans="2:65" s="1" customFormat="1" ht="11.25">
      <c r="B414" s="32"/>
      <c r="D414" s="150" t="s">
        <v>262</v>
      </c>
      <c r="F414" s="151" t="s">
        <v>694</v>
      </c>
      <c r="I414" s="152"/>
      <c r="L414" s="32"/>
      <c r="M414" s="153"/>
      <c r="T414" s="56"/>
      <c r="AT414" s="17" t="s">
        <v>262</v>
      </c>
      <c r="AU414" s="17" t="s">
        <v>87</v>
      </c>
    </row>
    <row r="415" spans="2:65" s="1" customFormat="1" ht="16.5" customHeight="1">
      <c r="B415" s="32"/>
      <c r="C415" s="137" t="s">
        <v>695</v>
      </c>
      <c r="D415" s="137" t="s">
        <v>255</v>
      </c>
      <c r="E415" s="138" t="s">
        <v>696</v>
      </c>
      <c r="F415" s="139" t="s">
        <v>697</v>
      </c>
      <c r="G415" s="140" t="s">
        <v>692</v>
      </c>
      <c r="H415" s="141">
        <v>4</v>
      </c>
      <c r="I415" s="142"/>
      <c r="J415" s="143">
        <f>ROUND(I415*H415,2)</f>
        <v>0</v>
      </c>
      <c r="K415" s="139" t="s">
        <v>259</v>
      </c>
      <c r="L415" s="32"/>
      <c r="M415" s="144" t="s">
        <v>1</v>
      </c>
      <c r="N415" s="145" t="s">
        <v>42</v>
      </c>
      <c r="P415" s="146">
        <f>O415*H415</f>
        <v>0</v>
      </c>
      <c r="Q415" s="146">
        <v>0</v>
      </c>
      <c r="R415" s="146">
        <f>Q415*H415</f>
        <v>0</v>
      </c>
      <c r="S415" s="146">
        <v>1.9460000000000002E-2</v>
      </c>
      <c r="T415" s="147">
        <f>S415*H415</f>
        <v>7.7840000000000006E-2</v>
      </c>
      <c r="AR415" s="148" t="s">
        <v>260</v>
      </c>
      <c r="AT415" s="148" t="s">
        <v>255</v>
      </c>
      <c r="AU415" s="148" t="s">
        <v>87</v>
      </c>
      <c r="AY415" s="17" t="s">
        <v>253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85</v>
      </c>
      <c r="BK415" s="149">
        <f>ROUND(I415*H415,2)</f>
        <v>0</v>
      </c>
      <c r="BL415" s="17" t="s">
        <v>260</v>
      </c>
      <c r="BM415" s="148" t="s">
        <v>698</v>
      </c>
    </row>
    <row r="416" spans="2:65" s="1" customFormat="1" ht="11.25">
      <c r="B416" s="32"/>
      <c r="D416" s="150" t="s">
        <v>262</v>
      </c>
      <c r="F416" s="151" t="s">
        <v>699</v>
      </c>
      <c r="I416" s="152"/>
      <c r="L416" s="32"/>
      <c r="M416" s="153"/>
      <c r="T416" s="56"/>
      <c r="AT416" s="17" t="s">
        <v>262</v>
      </c>
      <c r="AU416" s="17" t="s">
        <v>87</v>
      </c>
    </row>
    <row r="417" spans="2:65" s="1" customFormat="1" ht="16.5" customHeight="1">
      <c r="B417" s="32"/>
      <c r="C417" s="137" t="s">
        <v>700</v>
      </c>
      <c r="D417" s="137" t="s">
        <v>255</v>
      </c>
      <c r="E417" s="138" t="s">
        <v>701</v>
      </c>
      <c r="F417" s="139" t="s">
        <v>702</v>
      </c>
      <c r="G417" s="140" t="s">
        <v>692</v>
      </c>
      <c r="H417" s="141">
        <v>1</v>
      </c>
      <c r="I417" s="142"/>
      <c r="J417" s="143">
        <f>ROUND(I417*H417,2)</f>
        <v>0</v>
      </c>
      <c r="K417" s="139" t="s">
        <v>259</v>
      </c>
      <c r="L417" s="32"/>
      <c r="M417" s="144" t="s">
        <v>1</v>
      </c>
      <c r="N417" s="145" t="s">
        <v>42</v>
      </c>
      <c r="P417" s="146">
        <f>O417*H417</f>
        <v>0</v>
      </c>
      <c r="Q417" s="146">
        <v>0</v>
      </c>
      <c r="R417" s="146">
        <f>Q417*H417</f>
        <v>0</v>
      </c>
      <c r="S417" s="146">
        <v>3.2899999999999999E-2</v>
      </c>
      <c r="T417" s="147">
        <f>S417*H417</f>
        <v>3.2899999999999999E-2</v>
      </c>
      <c r="AR417" s="148" t="s">
        <v>260</v>
      </c>
      <c r="AT417" s="148" t="s">
        <v>255</v>
      </c>
      <c r="AU417" s="148" t="s">
        <v>87</v>
      </c>
      <c r="AY417" s="17" t="s">
        <v>253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85</v>
      </c>
      <c r="BK417" s="149">
        <f>ROUND(I417*H417,2)</f>
        <v>0</v>
      </c>
      <c r="BL417" s="17" t="s">
        <v>260</v>
      </c>
      <c r="BM417" s="148" t="s">
        <v>703</v>
      </c>
    </row>
    <row r="418" spans="2:65" s="1" customFormat="1" ht="11.25">
      <c r="B418" s="32"/>
      <c r="D418" s="150" t="s">
        <v>262</v>
      </c>
      <c r="F418" s="151" t="s">
        <v>704</v>
      </c>
      <c r="I418" s="152"/>
      <c r="L418" s="32"/>
      <c r="M418" s="153"/>
      <c r="T418" s="56"/>
      <c r="AT418" s="17" t="s">
        <v>262</v>
      </c>
      <c r="AU418" s="17" t="s">
        <v>87</v>
      </c>
    </row>
    <row r="419" spans="2:65" s="1" customFormat="1" ht="21.75" customHeight="1">
      <c r="B419" s="32"/>
      <c r="C419" s="137" t="s">
        <v>705</v>
      </c>
      <c r="D419" s="137" t="s">
        <v>255</v>
      </c>
      <c r="E419" s="138" t="s">
        <v>706</v>
      </c>
      <c r="F419" s="139" t="s">
        <v>707</v>
      </c>
      <c r="G419" s="140" t="s">
        <v>692</v>
      </c>
      <c r="H419" s="141">
        <v>1</v>
      </c>
      <c r="I419" s="142"/>
      <c r="J419" s="143">
        <f>ROUND(I419*H419,2)</f>
        <v>0</v>
      </c>
      <c r="K419" s="139" t="s">
        <v>259</v>
      </c>
      <c r="L419" s="32"/>
      <c r="M419" s="144" t="s">
        <v>1</v>
      </c>
      <c r="N419" s="145" t="s">
        <v>42</v>
      </c>
      <c r="P419" s="146">
        <f>O419*H419</f>
        <v>0</v>
      </c>
      <c r="Q419" s="146">
        <v>0</v>
      </c>
      <c r="R419" s="146">
        <f>Q419*H419</f>
        <v>0</v>
      </c>
      <c r="S419" s="146">
        <v>8.7999999999999995E-2</v>
      </c>
      <c r="T419" s="147">
        <f>S419*H419</f>
        <v>8.7999999999999995E-2</v>
      </c>
      <c r="AR419" s="148" t="s">
        <v>260</v>
      </c>
      <c r="AT419" s="148" t="s">
        <v>255</v>
      </c>
      <c r="AU419" s="148" t="s">
        <v>87</v>
      </c>
      <c r="AY419" s="17" t="s">
        <v>253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7" t="s">
        <v>85</v>
      </c>
      <c r="BK419" s="149">
        <f>ROUND(I419*H419,2)</f>
        <v>0</v>
      </c>
      <c r="BL419" s="17" t="s">
        <v>260</v>
      </c>
      <c r="BM419" s="148" t="s">
        <v>708</v>
      </c>
    </row>
    <row r="420" spans="2:65" s="1" customFormat="1" ht="11.25">
      <c r="B420" s="32"/>
      <c r="D420" s="150" t="s">
        <v>262</v>
      </c>
      <c r="F420" s="151" t="s">
        <v>709</v>
      </c>
      <c r="I420" s="152"/>
      <c r="L420" s="32"/>
      <c r="M420" s="153"/>
      <c r="T420" s="56"/>
      <c r="AT420" s="17" t="s">
        <v>262</v>
      </c>
      <c r="AU420" s="17" t="s">
        <v>87</v>
      </c>
    </row>
    <row r="421" spans="2:65" s="1" customFormat="1" ht="21.75" customHeight="1">
      <c r="B421" s="32"/>
      <c r="C421" s="137" t="s">
        <v>710</v>
      </c>
      <c r="D421" s="137" t="s">
        <v>255</v>
      </c>
      <c r="E421" s="138" t="s">
        <v>711</v>
      </c>
      <c r="F421" s="139" t="s">
        <v>712</v>
      </c>
      <c r="G421" s="140" t="s">
        <v>692</v>
      </c>
      <c r="H421" s="141">
        <v>1</v>
      </c>
      <c r="I421" s="142"/>
      <c r="J421" s="143">
        <f>ROUND(I421*H421,2)</f>
        <v>0</v>
      </c>
      <c r="K421" s="139" t="s">
        <v>259</v>
      </c>
      <c r="L421" s="32"/>
      <c r="M421" s="144" t="s">
        <v>1</v>
      </c>
      <c r="N421" s="145" t="s">
        <v>42</v>
      </c>
      <c r="P421" s="146">
        <f>O421*H421</f>
        <v>0</v>
      </c>
      <c r="Q421" s="146">
        <v>0</v>
      </c>
      <c r="R421" s="146">
        <f>Q421*H421</f>
        <v>0</v>
      </c>
      <c r="S421" s="146">
        <v>2.4500000000000001E-2</v>
      </c>
      <c r="T421" s="147">
        <f>S421*H421</f>
        <v>2.4500000000000001E-2</v>
      </c>
      <c r="AR421" s="148" t="s">
        <v>260</v>
      </c>
      <c r="AT421" s="148" t="s">
        <v>255</v>
      </c>
      <c r="AU421" s="148" t="s">
        <v>87</v>
      </c>
      <c r="AY421" s="17" t="s">
        <v>253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7" t="s">
        <v>85</v>
      </c>
      <c r="BK421" s="149">
        <f>ROUND(I421*H421,2)</f>
        <v>0</v>
      </c>
      <c r="BL421" s="17" t="s">
        <v>260</v>
      </c>
      <c r="BM421" s="148" t="s">
        <v>713</v>
      </c>
    </row>
    <row r="422" spans="2:65" s="1" customFormat="1" ht="11.25">
      <c r="B422" s="32"/>
      <c r="D422" s="150" t="s">
        <v>262</v>
      </c>
      <c r="F422" s="151" t="s">
        <v>714</v>
      </c>
      <c r="I422" s="152"/>
      <c r="L422" s="32"/>
      <c r="M422" s="153"/>
      <c r="T422" s="56"/>
      <c r="AT422" s="17" t="s">
        <v>262</v>
      </c>
      <c r="AU422" s="17" t="s">
        <v>87</v>
      </c>
    </row>
    <row r="423" spans="2:65" s="1" customFormat="1" ht="16.5" customHeight="1">
      <c r="B423" s="32"/>
      <c r="C423" s="137" t="s">
        <v>715</v>
      </c>
      <c r="D423" s="137" t="s">
        <v>255</v>
      </c>
      <c r="E423" s="138" t="s">
        <v>716</v>
      </c>
      <c r="F423" s="139" t="s">
        <v>717</v>
      </c>
      <c r="G423" s="140" t="s">
        <v>269</v>
      </c>
      <c r="H423" s="141">
        <v>15</v>
      </c>
      <c r="I423" s="142"/>
      <c r="J423" s="143">
        <f>ROUND(I423*H423,2)</f>
        <v>0</v>
      </c>
      <c r="K423" s="139" t="s">
        <v>259</v>
      </c>
      <c r="L423" s="32"/>
      <c r="M423" s="144" t="s">
        <v>1</v>
      </c>
      <c r="N423" s="145" t="s">
        <v>42</v>
      </c>
      <c r="P423" s="146">
        <f>O423*H423</f>
        <v>0</v>
      </c>
      <c r="Q423" s="146">
        <v>0</v>
      </c>
      <c r="R423" s="146">
        <f>Q423*H423</f>
        <v>0</v>
      </c>
      <c r="S423" s="146">
        <v>4.8999999999999998E-4</v>
      </c>
      <c r="T423" s="147">
        <f>S423*H423</f>
        <v>7.3499999999999998E-3</v>
      </c>
      <c r="AR423" s="148" t="s">
        <v>260</v>
      </c>
      <c r="AT423" s="148" t="s">
        <v>255</v>
      </c>
      <c r="AU423" s="148" t="s">
        <v>87</v>
      </c>
      <c r="AY423" s="17" t="s">
        <v>253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85</v>
      </c>
      <c r="BK423" s="149">
        <f>ROUND(I423*H423,2)</f>
        <v>0</v>
      </c>
      <c r="BL423" s="17" t="s">
        <v>260</v>
      </c>
      <c r="BM423" s="148" t="s">
        <v>718</v>
      </c>
    </row>
    <row r="424" spans="2:65" s="1" customFormat="1" ht="11.25">
      <c r="B424" s="32"/>
      <c r="D424" s="150" t="s">
        <v>262</v>
      </c>
      <c r="F424" s="151" t="s">
        <v>719</v>
      </c>
      <c r="I424" s="152"/>
      <c r="L424" s="32"/>
      <c r="M424" s="153"/>
      <c r="T424" s="56"/>
      <c r="AT424" s="17" t="s">
        <v>262</v>
      </c>
      <c r="AU424" s="17" t="s">
        <v>87</v>
      </c>
    </row>
    <row r="425" spans="2:65" s="1" customFormat="1" ht="16.5" customHeight="1">
      <c r="B425" s="32"/>
      <c r="C425" s="137" t="s">
        <v>720</v>
      </c>
      <c r="D425" s="137" t="s">
        <v>255</v>
      </c>
      <c r="E425" s="138" t="s">
        <v>721</v>
      </c>
      <c r="F425" s="139" t="s">
        <v>722</v>
      </c>
      <c r="G425" s="140" t="s">
        <v>692</v>
      </c>
      <c r="H425" s="141">
        <v>5</v>
      </c>
      <c r="I425" s="142"/>
      <c r="J425" s="143">
        <f>ROUND(I425*H425,2)</f>
        <v>0</v>
      </c>
      <c r="K425" s="139" t="s">
        <v>259</v>
      </c>
      <c r="L425" s="32"/>
      <c r="M425" s="144" t="s">
        <v>1</v>
      </c>
      <c r="N425" s="145" t="s">
        <v>42</v>
      </c>
      <c r="P425" s="146">
        <f>O425*H425</f>
        <v>0</v>
      </c>
      <c r="Q425" s="146">
        <v>0</v>
      </c>
      <c r="R425" s="146">
        <f>Q425*H425</f>
        <v>0</v>
      </c>
      <c r="S425" s="146">
        <v>8.5999999999999998E-4</v>
      </c>
      <c r="T425" s="147">
        <f>S425*H425</f>
        <v>4.3E-3</v>
      </c>
      <c r="AR425" s="148" t="s">
        <v>260</v>
      </c>
      <c r="AT425" s="148" t="s">
        <v>255</v>
      </c>
      <c r="AU425" s="148" t="s">
        <v>87</v>
      </c>
      <c r="AY425" s="17" t="s">
        <v>253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85</v>
      </c>
      <c r="BK425" s="149">
        <f>ROUND(I425*H425,2)</f>
        <v>0</v>
      </c>
      <c r="BL425" s="17" t="s">
        <v>260</v>
      </c>
      <c r="BM425" s="148" t="s">
        <v>723</v>
      </c>
    </row>
    <row r="426" spans="2:65" s="1" customFormat="1" ht="11.25">
      <c r="B426" s="32"/>
      <c r="D426" s="150" t="s">
        <v>262</v>
      </c>
      <c r="F426" s="151" t="s">
        <v>724</v>
      </c>
      <c r="I426" s="152"/>
      <c r="L426" s="32"/>
      <c r="M426" s="153"/>
      <c r="T426" s="56"/>
      <c r="AT426" s="17" t="s">
        <v>262</v>
      </c>
      <c r="AU426" s="17" t="s">
        <v>87</v>
      </c>
    </row>
    <row r="427" spans="2:65" s="11" customFormat="1" ht="22.9" customHeight="1">
      <c r="B427" s="125"/>
      <c r="D427" s="126" t="s">
        <v>76</v>
      </c>
      <c r="E427" s="135" t="s">
        <v>725</v>
      </c>
      <c r="F427" s="135" t="s">
        <v>726</v>
      </c>
      <c r="I427" s="128"/>
      <c r="J427" s="136">
        <f>BK427</f>
        <v>0</v>
      </c>
      <c r="L427" s="125"/>
      <c r="M427" s="130"/>
      <c r="P427" s="131">
        <f>SUM(P428:P448)</f>
        <v>0</v>
      </c>
      <c r="R427" s="131">
        <f>SUM(R428:R448)</f>
        <v>7.9350000000000011E-3</v>
      </c>
      <c r="T427" s="132">
        <f>SUM(T428:T448)</f>
        <v>0.57216999999999996</v>
      </c>
      <c r="AR427" s="126" t="s">
        <v>85</v>
      </c>
      <c r="AT427" s="133" t="s">
        <v>76</v>
      </c>
      <c r="AU427" s="133" t="s">
        <v>85</v>
      </c>
      <c r="AY427" s="126" t="s">
        <v>253</v>
      </c>
      <c r="BK427" s="134">
        <f>SUM(BK428:BK448)</f>
        <v>0</v>
      </c>
    </row>
    <row r="428" spans="2:65" s="1" customFormat="1" ht="24.2" customHeight="1">
      <c r="B428" s="32"/>
      <c r="C428" s="137" t="s">
        <v>727</v>
      </c>
      <c r="D428" s="137" t="s">
        <v>255</v>
      </c>
      <c r="E428" s="138" t="s">
        <v>728</v>
      </c>
      <c r="F428" s="139" t="s">
        <v>729</v>
      </c>
      <c r="G428" s="140" t="s">
        <v>313</v>
      </c>
      <c r="H428" s="141">
        <v>18.5</v>
      </c>
      <c r="I428" s="142"/>
      <c r="J428" s="143">
        <f>ROUND(I428*H428,2)</f>
        <v>0</v>
      </c>
      <c r="K428" s="139" t="s">
        <v>259</v>
      </c>
      <c r="L428" s="32"/>
      <c r="M428" s="144" t="s">
        <v>1</v>
      </c>
      <c r="N428" s="145" t="s">
        <v>42</v>
      </c>
      <c r="P428" s="146">
        <f>O428*H428</f>
        <v>0</v>
      </c>
      <c r="Q428" s="146">
        <v>3.8999999999999999E-4</v>
      </c>
      <c r="R428" s="146">
        <f>Q428*H428</f>
        <v>7.2150000000000001E-3</v>
      </c>
      <c r="S428" s="146">
        <v>3.4199999999999999E-3</v>
      </c>
      <c r="T428" s="147">
        <f>S428*H428</f>
        <v>6.3269999999999993E-2</v>
      </c>
      <c r="AR428" s="148" t="s">
        <v>260</v>
      </c>
      <c r="AT428" s="148" t="s">
        <v>255</v>
      </c>
      <c r="AU428" s="148" t="s">
        <v>87</v>
      </c>
      <c r="AY428" s="17" t="s">
        <v>253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7" t="s">
        <v>85</v>
      </c>
      <c r="BK428" s="149">
        <f>ROUND(I428*H428,2)</f>
        <v>0</v>
      </c>
      <c r="BL428" s="17" t="s">
        <v>260</v>
      </c>
      <c r="BM428" s="148" t="s">
        <v>730</v>
      </c>
    </row>
    <row r="429" spans="2:65" s="1" customFormat="1" ht="11.25">
      <c r="B429" s="32"/>
      <c r="D429" s="150" t="s">
        <v>262</v>
      </c>
      <c r="F429" s="151" t="s">
        <v>731</v>
      </c>
      <c r="I429" s="152"/>
      <c r="L429" s="32"/>
      <c r="M429" s="153"/>
      <c r="T429" s="56"/>
      <c r="AT429" s="17" t="s">
        <v>262</v>
      </c>
      <c r="AU429" s="17" t="s">
        <v>87</v>
      </c>
    </row>
    <row r="430" spans="2:65" s="14" customFormat="1" ht="11.25">
      <c r="B430" s="169"/>
      <c r="D430" s="155" t="s">
        <v>264</v>
      </c>
      <c r="E430" s="170" t="s">
        <v>1</v>
      </c>
      <c r="F430" s="171" t="s">
        <v>732</v>
      </c>
      <c r="H430" s="170" t="s">
        <v>1</v>
      </c>
      <c r="I430" s="172"/>
      <c r="L430" s="169"/>
      <c r="M430" s="173"/>
      <c r="T430" s="174"/>
      <c r="AT430" s="170" t="s">
        <v>264</v>
      </c>
      <c r="AU430" s="170" t="s">
        <v>87</v>
      </c>
      <c r="AV430" s="14" t="s">
        <v>85</v>
      </c>
      <c r="AW430" s="14" t="s">
        <v>32</v>
      </c>
      <c r="AX430" s="14" t="s">
        <v>77</v>
      </c>
      <c r="AY430" s="170" t="s">
        <v>253</v>
      </c>
    </row>
    <row r="431" spans="2:65" s="12" customFormat="1" ht="11.25">
      <c r="B431" s="154"/>
      <c r="D431" s="155" t="s">
        <v>264</v>
      </c>
      <c r="E431" s="156" t="s">
        <v>1</v>
      </c>
      <c r="F431" s="157" t="s">
        <v>733</v>
      </c>
      <c r="H431" s="158">
        <v>18.5</v>
      </c>
      <c r="I431" s="159"/>
      <c r="L431" s="154"/>
      <c r="M431" s="160"/>
      <c r="T431" s="161"/>
      <c r="AT431" s="156" t="s">
        <v>264</v>
      </c>
      <c r="AU431" s="156" t="s">
        <v>87</v>
      </c>
      <c r="AV431" s="12" t="s">
        <v>87</v>
      </c>
      <c r="AW431" s="12" t="s">
        <v>32</v>
      </c>
      <c r="AX431" s="12" t="s">
        <v>77</v>
      </c>
      <c r="AY431" s="156" t="s">
        <v>253</v>
      </c>
    </row>
    <row r="432" spans="2:65" s="13" customFormat="1" ht="11.25">
      <c r="B432" s="162"/>
      <c r="D432" s="155" t="s">
        <v>264</v>
      </c>
      <c r="E432" s="163" t="s">
        <v>1</v>
      </c>
      <c r="F432" s="164" t="s">
        <v>266</v>
      </c>
      <c r="H432" s="165">
        <v>18.5</v>
      </c>
      <c r="I432" s="166"/>
      <c r="L432" s="162"/>
      <c r="M432" s="167"/>
      <c r="T432" s="168"/>
      <c r="AT432" s="163" t="s">
        <v>264</v>
      </c>
      <c r="AU432" s="163" t="s">
        <v>87</v>
      </c>
      <c r="AV432" s="13" t="s">
        <v>260</v>
      </c>
      <c r="AW432" s="13" t="s">
        <v>32</v>
      </c>
      <c r="AX432" s="13" t="s">
        <v>85</v>
      </c>
      <c r="AY432" s="163" t="s">
        <v>253</v>
      </c>
    </row>
    <row r="433" spans="2:65" s="1" customFormat="1" ht="16.5" customHeight="1">
      <c r="B433" s="32"/>
      <c r="C433" s="137" t="s">
        <v>734</v>
      </c>
      <c r="D433" s="137" t="s">
        <v>255</v>
      </c>
      <c r="E433" s="138" t="s">
        <v>735</v>
      </c>
      <c r="F433" s="139" t="s">
        <v>736</v>
      </c>
      <c r="G433" s="140" t="s">
        <v>452</v>
      </c>
      <c r="H433" s="141">
        <v>1</v>
      </c>
      <c r="I433" s="142"/>
      <c r="J433" s="143">
        <f t="shared" ref="J433:J441" si="10">ROUND(I433*H433,2)</f>
        <v>0</v>
      </c>
      <c r="K433" s="139" t="s">
        <v>1</v>
      </c>
      <c r="L433" s="32"/>
      <c r="M433" s="144" t="s">
        <v>1</v>
      </c>
      <c r="N433" s="145" t="s">
        <v>42</v>
      </c>
      <c r="P433" s="146">
        <f t="shared" ref="P433:P441" si="11">O433*H433</f>
        <v>0</v>
      </c>
      <c r="Q433" s="146">
        <v>0</v>
      </c>
      <c r="R433" s="146">
        <f t="shared" ref="R433:R441" si="12">Q433*H433</f>
        <v>0</v>
      </c>
      <c r="S433" s="146">
        <v>0</v>
      </c>
      <c r="T433" s="147">
        <f t="shared" ref="T433:T441" si="13">S433*H433</f>
        <v>0</v>
      </c>
      <c r="AR433" s="148" t="s">
        <v>260</v>
      </c>
      <c r="AT433" s="148" t="s">
        <v>255</v>
      </c>
      <c r="AU433" s="148" t="s">
        <v>87</v>
      </c>
      <c r="AY433" s="17" t="s">
        <v>253</v>
      </c>
      <c r="BE433" s="149">
        <f t="shared" ref="BE433:BE441" si="14">IF(N433="základní",J433,0)</f>
        <v>0</v>
      </c>
      <c r="BF433" s="149">
        <f t="shared" ref="BF433:BF441" si="15">IF(N433="snížená",J433,0)</f>
        <v>0</v>
      </c>
      <c r="BG433" s="149">
        <f t="shared" ref="BG433:BG441" si="16">IF(N433="zákl. přenesená",J433,0)</f>
        <v>0</v>
      </c>
      <c r="BH433" s="149">
        <f t="shared" ref="BH433:BH441" si="17">IF(N433="sníž. přenesená",J433,0)</f>
        <v>0</v>
      </c>
      <c r="BI433" s="149">
        <f t="shared" ref="BI433:BI441" si="18">IF(N433="nulová",J433,0)</f>
        <v>0</v>
      </c>
      <c r="BJ433" s="17" t="s">
        <v>85</v>
      </c>
      <c r="BK433" s="149">
        <f t="shared" ref="BK433:BK441" si="19">ROUND(I433*H433,2)</f>
        <v>0</v>
      </c>
      <c r="BL433" s="17" t="s">
        <v>260</v>
      </c>
      <c r="BM433" s="148" t="s">
        <v>737</v>
      </c>
    </row>
    <row r="434" spans="2:65" s="1" customFormat="1" ht="16.5" customHeight="1">
      <c r="B434" s="32"/>
      <c r="C434" s="137" t="s">
        <v>738</v>
      </c>
      <c r="D434" s="137" t="s">
        <v>255</v>
      </c>
      <c r="E434" s="138" t="s">
        <v>739</v>
      </c>
      <c r="F434" s="139" t="s">
        <v>740</v>
      </c>
      <c r="G434" s="140" t="s">
        <v>452</v>
      </c>
      <c r="H434" s="141">
        <v>1</v>
      </c>
      <c r="I434" s="142"/>
      <c r="J434" s="143">
        <f t="shared" si="10"/>
        <v>0</v>
      </c>
      <c r="K434" s="139" t="s">
        <v>1</v>
      </c>
      <c r="L434" s="32"/>
      <c r="M434" s="144" t="s">
        <v>1</v>
      </c>
      <c r="N434" s="145" t="s">
        <v>42</v>
      </c>
      <c r="P434" s="146">
        <f t="shared" si="11"/>
        <v>0</v>
      </c>
      <c r="Q434" s="146">
        <v>0</v>
      </c>
      <c r="R434" s="146">
        <f t="shared" si="12"/>
        <v>0</v>
      </c>
      <c r="S434" s="146">
        <v>0</v>
      </c>
      <c r="T434" s="147">
        <f t="shared" si="13"/>
        <v>0</v>
      </c>
      <c r="AR434" s="148" t="s">
        <v>260</v>
      </c>
      <c r="AT434" s="148" t="s">
        <v>255</v>
      </c>
      <c r="AU434" s="148" t="s">
        <v>87</v>
      </c>
      <c r="AY434" s="17" t="s">
        <v>253</v>
      </c>
      <c r="BE434" s="149">
        <f t="shared" si="14"/>
        <v>0</v>
      </c>
      <c r="BF434" s="149">
        <f t="shared" si="15"/>
        <v>0</v>
      </c>
      <c r="BG434" s="149">
        <f t="shared" si="16"/>
        <v>0</v>
      </c>
      <c r="BH434" s="149">
        <f t="shared" si="17"/>
        <v>0</v>
      </c>
      <c r="BI434" s="149">
        <f t="shared" si="18"/>
        <v>0</v>
      </c>
      <c r="BJ434" s="17" t="s">
        <v>85</v>
      </c>
      <c r="BK434" s="149">
        <f t="shared" si="19"/>
        <v>0</v>
      </c>
      <c r="BL434" s="17" t="s">
        <v>260</v>
      </c>
      <c r="BM434" s="148" t="s">
        <v>741</v>
      </c>
    </row>
    <row r="435" spans="2:65" s="1" customFormat="1" ht="16.5" customHeight="1">
      <c r="B435" s="32"/>
      <c r="C435" s="137" t="s">
        <v>742</v>
      </c>
      <c r="D435" s="137" t="s">
        <v>255</v>
      </c>
      <c r="E435" s="138" t="s">
        <v>743</v>
      </c>
      <c r="F435" s="139" t="s">
        <v>744</v>
      </c>
      <c r="G435" s="140" t="s">
        <v>452</v>
      </c>
      <c r="H435" s="141">
        <v>1</v>
      </c>
      <c r="I435" s="142"/>
      <c r="J435" s="143">
        <f t="shared" si="10"/>
        <v>0</v>
      </c>
      <c r="K435" s="139" t="s">
        <v>1</v>
      </c>
      <c r="L435" s="32"/>
      <c r="M435" s="144" t="s">
        <v>1</v>
      </c>
      <c r="N435" s="145" t="s">
        <v>42</v>
      </c>
      <c r="P435" s="146">
        <f t="shared" si="11"/>
        <v>0</v>
      </c>
      <c r="Q435" s="146">
        <v>0</v>
      </c>
      <c r="R435" s="146">
        <f t="shared" si="12"/>
        <v>0</v>
      </c>
      <c r="S435" s="146">
        <v>0</v>
      </c>
      <c r="T435" s="147">
        <f t="shared" si="13"/>
        <v>0</v>
      </c>
      <c r="AR435" s="148" t="s">
        <v>260</v>
      </c>
      <c r="AT435" s="148" t="s">
        <v>255</v>
      </c>
      <c r="AU435" s="148" t="s">
        <v>87</v>
      </c>
      <c r="AY435" s="17" t="s">
        <v>253</v>
      </c>
      <c r="BE435" s="149">
        <f t="shared" si="14"/>
        <v>0</v>
      </c>
      <c r="BF435" s="149">
        <f t="shared" si="15"/>
        <v>0</v>
      </c>
      <c r="BG435" s="149">
        <f t="shared" si="16"/>
        <v>0</v>
      </c>
      <c r="BH435" s="149">
        <f t="shared" si="17"/>
        <v>0</v>
      </c>
      <c r="BI435" s="149">
        <f t="shared" si="18"/>
        <v>0</v>
      </c>
      <c r="BJ435" s="17" t="s">
        <v>85</v>
      </c>
      <c r="BK435" s="149">
        <f t="shared" si="19"/>
        <v>0</v>
      </c>
      <c r="BL435" s="17" t="s">
        <v>260</v>
      </c>
      <c r="BM435" s="148" t="s">
        <v>745</v>
      </c>
    </row>
    <row r="436" spans="2:65" s="1" customFormat="1" ht="16.5" customHeight="1">
      <c r="B436" s="32"/>
      <c r="C436" s="137" t="s">
        <v>746</v>
      </c>
      <c r="D436" s="137" t="s">
        <v>255</v>
      </c>
      <c r="E436" s="138" t="s">
        <v>747</v>
      </c>
      <c r="F436" s="139" t="s">
        <v>748</v>
      </c>
      <c r="G436" s="140" t="s">
        <v>452</v>
      </c>
      <c r="H436" s="141">
        <v>1</v>
      </c>
      <c r="I436" s="142"/>
      <c r="J436" s="143">
        <f t="shared" si="10"/>
        <v>0</v>
      </c>
      <c r="K436" s="139" t="s">
        <v>1</v>
      </c>
      <c r="L436" s="32"/>
      <c r="M436" s="144" t="s">
        <v>1</v>
      </c>
      <c r="N436" s="145" t="s">
        <v>42</v>
      </c>
      <c r="P436" s="146">
        <f t="shared" si="11"/>
        <v>0</v>
      </c>
      <c r="Q436" s="146">
        <v>0</v>
      </c>
      <c r="R436" s="146">
        <f t="shared" si="12"/>
        <v>0</v>
      </c>
      <c r="S436" s="146">
        <v>0</v>
      </c>
      <c r="T436" s="147">
        <f t="shared" si="13"/>
        <v>0</v>
      </c>
      <c r="AR436" s="148" t="s">
        <v>260</v>
      </c>
      <c r="AT436" s="148" t="s">
        <v>255</v>
      </c>
      <c r="AU436" s="148" t="s">
        <v>87</v>
      </c>
      <c r="AY436" s="17" t="s">
        <v>253</v>
      </c>
      <c r="BE436" s="149">
        <f t="shared" si="14"/>
        <v>0</v>
      </c>
      <c r="BF436" s="149">
        <f t="shared" si="15"/>
        <v>0</v>
      </c>
      <c r="BG436" s="149">
        <f t="shared" si="16"/>
        <v>0</v>
      </c>
      <c r="BH436" s="149">
        <f t="shared" si="17"/>
        <v>0</v>
      </c>
      <c r="BI436" s="149">
        <f t="shared" si="18"/>
        <v>0</v>
      </c>
      <c r="BJ436" s="17" t="s">
        <v>85</v>
      </c>
      <c r="BK436" s="149">
        <f t="shared" si="19"/>
        <v>0</v>
      </c>
      <c r="BL436" s="17" t="s">
        <v>260</v>
      </c>
      <c r="BM436" s="148" t="s">
        <v>749</v>
      </c>
    </row>
    <row r="437" spans="2:65" s="1" customFormat="1" ht="16.5" customHeight="1">
      <c r="B437" s="32"/>
      <c r="C437" s="137" t="s">
        <v>750</v>
      </c>
      <c r="D437" s="137" t="s">
        <v>255</v>
      </c>
      <c r="E437" s="138" t="s">
        <v>751</v>
      </c>
      <c r="F437" s="139" t="s">
        <v>752</v>
      </c>
      <c r="G437" s="140" t="s">
        <v>269</v>
      </c>
      <c r="H437" s="141">
        <v>2</v>
      </c>
      <c r="I437" s="142"/>
      <c r="J437" s="143">
        <f t="shared" si="10"/>
        <v>0</v>
      </c>
      <c r="K437" s="139" t="s">
        <v>1</v>
      </c>
      <c r="L437" s="32"/>
      <c r="M437" s="144" t="s">
        <v>1</v>
      </c>
      <c r="N437" s="145" t="s">
        <v>42</v>
      </c>
      <c r="P437" s="146">
        <f t="shared" si="11"/>
        <v>0</v>
      </c>
      <c r="Q437" s="146">
        <v>0</v>
      </c>
      <c r="R437" s="146">
        <f t="shared" si="12"/>
        <v>0</v>
      </c>
      <c r="S437" s="146">
        <v>0</v>
      </c>
      <c r="T437" s="147">
        <f t="shared" si="13"/>
        <v>0</v>
      </c>
      <c r="AR437" s="148" t="s">
        <v>260</v>
      </c>
      <c r="AT437" s="148" t="s">
        <v>255</v>
      </c>
      <c r="AU437" s="148" t="s">
        <v>87</v>
      </c>
      <c r="AY437" s="17" t="s">
        <v>253</v>
      </c>
      <c r="BE437" s="149">
        <f t="shared" si="14"/>
        <v>0</v>
      </c>
      <c r="BF437" s="149">
        <f t="shared" si="15"/>
        <v>0</v>
      </c>
      <c r="BG437" s="149">
        <f t="shared" si="16"/>
        <v>0</v>
      </c>
      <c r="BH437" s="149">
        <f t="shared" si="17"/>
        <v>0</v>
      </c>
      <c r="BI437" s="149">
        <f t="shared" si="18"/>
        <v>0</v>
      </c>
      <c r="BJ437" s="17" t="s">
        <v>85</v>
      </c>
      <c r="BK437" s="149">
        <f t="shared" si="19"/>
        <v>0</v>
      </c>
      <c r="BL437" s="17" t="s">
        <v>260</v>
      </c>
      <c r="BM437" s="148" t="s">
        <v>753</v>
      </c>
    </row>
    <row r="438" spans="2:65" s="1" customFormat="1" ht="16.5" customHeight="1">
      <c r="B438" s="32"/>
      <c r="C438" s="137" t="s">
        <v>754</v>
      </c>
      <c r="D438" s="137" t="s">
        <v>255</v>
      </c>
      <c r="E438" s="138" t="s">
        <v>755</v>
      </c>
      <c r="F438" s="139" t="s">
        <v>756</v>
      </c>
      <c r="G438" s="140" t="s">
        <v>269</v>
      </c>
      <c r="H438" s="141">
        <v>3</v>
      </c>
      <c r="I438" s="142"/>
      <c r="J438" s="143">
        <f t="shared" si="10"/>
        <v>0</v>
      </c>
      <c r="K438" s="139" t="s">
        <v>1</v>
      </c>
      <c r="L438" s="32"/>
      <c r="M438" s="144" t="s">
        <v>1</v>
      </c>
      <c r="N438" s="145" t="s">
        <v>42</v>
      </c>
      <c r="P438" s="146">
        <f t="shared" si="11"/>
        <v>0</v>
      </c>
      <c r="Q438" s="146">
        <v>0</v>
      </c>
      <c r="R438" s="146">
        <f t="shared" si="12"/>
        <v>0</v>
      </c>
      <c r="S438" s="146">
        <v>0</v>
      </c>
      <c r="T438" s="147">
        <f t="shared" si="13"/>
        <v>0</v>
      </c>
      <c r="AR438" s="148" t="s">
        <v>260</v>
      </c>
      <c r="AT438" s="148" t="s">
        <v>255</v>
      </c>
      <c r="AU438" s="148" t="s">
        <v>87</v>
      </c>
      <c r="AY438" s="17" t="s">
        <v>253</v>
      </c>
      <c r="BE438" s="149">
        <f t="shared" si="14"/>
        <v>0</v>
      </c>
      <c r="BF438" s="149">
        <f t="shared" si="15"/>
        <v>0</v>
      </c>
      <c r="BG438" s="149">
        <f t="shared" si="16"/>
        <v>0</v>
      </c>
      <c r="BH438" s="149">
        <f t="shared" si="17"/>
        <v>0</v>
      </c>
      <c r="BI438" s="149">
        <f t="shared" si="18"/>
        <v>0</v>
      </c>
      <c r="BJ438" s="17" t="s">
        <v>85</v>
      </c>
      <c r="BK438" s="149">
        <f t="shared" si="19"/>
        <v>0</v>
      </c>
      <c r="BL438" s="17" t="s">
        <v>260</v>
      </c>
      <c r="BM438" s="148" t="s">
        <v>757</v>
      </c>
    </row>
    <row r="439" spans="2:65" s="1" customFormat="1" ht="24.2" customHeight="1">
      <c r="B439" s="32"/>
      <c r="C439" s="137" t="s">
        <v>758</v>
      </c>
      <c r="D439" s="137" t="s">
        <v>255</v>
      </c>
      <c r="E439" s="138" t="s">
        <v>759</v>
      </c>
      <c r="F439" s="139" t="s">
        <v>760</v>
      </c>
      <c r="G439" s="140" t="s">
        <v>452</v>
      </c>
      <c r="H439" s="141">
        <v>1</v>
      </c>
      <c r="I439" s="142"/>
      <c r="J439" s="143">
        <f t="shared" si="10"/>
        <v>0</v>
      </c>
      <c r="K439" s="139" t="s">
        <v>1</v>
      </c>
      <c r="L439" s="32"/>
      <c r="M439" s="144" t="s">
        <v>1</v>
      </c>
      <c r="N439" s="145" t="s">
        <v>42</v>
      </c>
      <c r="P439" s="146">
        <f t="shared" si="11"/>
        <v>0</v>
      </c>
      <c r="Q439" s="146">
        <v>0</v>
      </c>
      <c r="R439" s="146">
        <f t="shared" si="12"/>
        <v>0</v>
      </c>
      <c r="S439" s="146">
        <v>0</v>
      </c>
      <c r="T439" s="147">
        <f t="shared" si="13"/>
        <v>0</v>
      </c>
      <c r="AR439" s="148" t="s">
        <v>260</v>
      </c>
      <c r="AT439" s="148" t="s">
        <v>255</v>
      </c>
      <c r="AU439" s="148" t="s">
        <v>87</v>
      </c>
      <c r="AY439" s="17" t="s">
        <v>253</v>
      </c>
      <c r="BE439" s="149">
        <f t="shared" si="14"/>
        <v>0</v>
      </c>
      <c r="BF439" s="149">
        <f t="shared" si="15"/>
        <v>0</v>
      </c>
      <c r="BG439" s="149">
        <f t="shared" si="16"/>
        <v>0</v>
      </c>
      <c r="BH439" s="149">
        <f t="shared" si="17"/>
        <v>0</v>
      </c>
      <c r="BI439" s="149">
        <f t="shared" si="18"/>
        <v>0</v>
      </c>
      <c r="BJ439" s="17" t="s">
        <v>85</v>
      </c>
      <c r="BK439" s="149">
        <f t="shared" si="19"/>
        <v>0</v>
      </c>
      <c r="BL439" s="17" t="s">
        <v>260</v>
      </c>
      <c r="BM439" s="148" t="s">
        <v>761</v>
      </c>
    </row>
    <row r="440" spans="2:65" s="1" customFormat="1" ht="16.5" customHeight="1">
      <c r="B440" s="32"/>
      <c r="C440" s="137" t="s">
        <v>762</v>
      </c>
      <c r="D440" s="137" t="s">
        <v>255</v>
      </c>
      <c r="E440" s="138" t="s">
        <v>763</v>
      </c>
      <c r="F440" s="139" t="s">
        <v>764</v>
      </c>
      <c r="G440" s="140" t="s">
        <v>269</v>
      </c>
      <c r="H440" s="141">
        <v>1</v>
      </c>
      <c r="I440" s="142"/>
      <c r="J440" s="143">
        <f t="shared" si="10"/>
        <v>0</v>
      </c>
      <c r="K440" s="139" t="s">
        <v>1</v>
      </c>
      <c r="L440" s="32"/>
      <c r="M440" s="144" t="s">
        <v>1</v>
      </c>
      <c r="N440" s="145" t="s">
        <v>42</v>
      </c>
      <c r="P440" s="146">
        <f t="shared" si="11"/>
        <v>0</v>
      </c>
      <c r="Q440" s="146">
        <v>0</v>
      </c>
      <c r="R440" s="146">
        <f t="shared" si="12"/>
        <v>0</v>
      </c>
      <c r="S440" s="146">
        <v>0</v>
      </c>
      <c r="T440" s="147">
        <f t="shared" si="13"/>
        <v>0</v>
      </c>
      <c r="AR440" s="148" t="s">
        <v>260</v>
      </c>
      <c r="AT440" s="148" t="s">
        <v>255</v>
      </c>
      <c r="AU440" s="148" t="s">
        <v>87</v>
      </c>
      <c r="AY440" s="17" t="s">
        <v>253</v>
      </c>
      <c r="BE440" s="149">
        <f t="shared" si="14"/>
        <v>0</v>
      </c>
      <c r="BF440" s="149">
        <f t="shared" si="15"/>
        <v>0</v>
      </c>
      <c r="BG440" s="149">
        <f t="shared" si="16"/>
        <v>0</v>
      </c>
      <c r="BH440" s="149">
        <f t="shared" si="17"/>
        <v>0</v>
      </c>
      <c r="BI440" s="149">
        <f t="shared" si="18"/>
        <v>0</v>
      </c>
      <c r="BJ440" s="17" t="s">
        <v>85</v>
      </c>
      <c r="BK440" s="149">
        <f t="shared" si="19"/>
        <v>0</v>
      </c>
      <c r="BL440" s="17" t="s">
        <v>260</v>
      </c>
      <c r="BM440" s="148" t="s">
        <v>765</v>
      </c>
    </row>
    <row r="441" spans="2:65" s="1" customFormat="1" ht="16.5" customHeight="1">
      <c r="B441" s="32"/>
      <c r="C441" s="137" t="s">
        <v>766</v>
      </c>
      <c r="D441" s="137" t="s">
        <v>255</v>
      </c>
      <c r="E441" s="138" t="s">
        <v>767</v>
      </c>
      <c r="F441" s="139" t="s">
        <v>768</v>
      </c>
      <c r="G441" s="140" t="s">
        <v>258</v>
      </c>
      <c r="H441" s="141">
        <v>28</v>
      </c>
      <c r="I441" s="142"/>
      <c r="J441" s="143">
        <f t="shared" si="10"/>
        <v>0</v>
      </c>
      <c r="K441" s="139" t="s">
        <v>259</v>
      </c>
      <c r="L441" s="32"/>
      <c r="M441" s="144" t="s">
        <v>1</v>
      </c>
      <c r="N441" s="145" t="s">
        <v>42</v>
      </c>
      <c r="P441" s="146">
        <f t="shared" si="11"/>
        <v>0</v>
      </c>
      <c r="Q441" s="146">
        <v>0</v>
      </c>
      <c r="R441" s="146">
        <f t="shared" si="12"/>
        <v>0</v>
      </c>
      <c r="S441" s="146">
        <v>1.057E-2</v>
      </c>
      <c r="T441" s="147">
        <f t="shared" si="13"/>
        <v>0.29596</v>
      </c>
      <c r="AR441" s="148" t="s">
        <v>260</v>
      </c>
      <c r="AT441" s="148" t="s">
        <v>255</v>
      </c>
      <c r="AU441" s="148" t="s">
        <v>87</v>
      </c>
      <c r="AY441" s="17" t="s">
        <v>253</v>
      </c>
      <c r="BE441" s="149">
        <f t="shared" si="14"/>
        <v>0</v>
      </c>
      <c r="BF441" s="149">
        <f t="shared" si="15"/>
        <v>0</v>
      </c>
      <c r="BG441" s="149">
        <f t="shared" si="16"/>
        <v>0</v>
      </c>
      <c r="BH441" s="149">
        <f t="shared" si="17"/>
        <v>0</v>
      </c>
      <c r="BI441" s="149">
        <f t="shared" si="18"/>
        <v>0</v>
      </c>
      <c r="BJ441" s="17" t="s">
        <v>85</v>
      </c>
      <c r="BK441" s="149">
        <f t="shared" si="19"/>
        <v>0</v>
      </c>
      <c r="BL441" s="17" t="s">
        <v>260</v>
      </c>
      <c r="BM441" s="148" t="s">
        <v>769</v>
      </c>
    </row>
    <row r="442" spans="2:65" s="1" customFormat="1" ht="11.25">
      <c r="B442" s="32"/>
      <c r="D442" s="150" t="s">
        <v>262</v>
      </c>
      <c r="F442" s="151" t="s">
        <v>770</v>
      </c>
      <c r="I442" s="152"/>
      <c r="L442" s="32"/>
      <c r="M442" s="153"/>
      <c r="T442" s="56"/>
      <c r="AT442" s="17" t="s">
        <v>262</v>
      </c>
      <c r="AU442" s="17" t="s">
        <v>87</v>
      </c>
    </row>
    <row r="443" spans="2:65" s="1" customFormat="1" ht="24.2" customHeight="1">
      <c r="B443" s="32"/>
      <c r="C443" s="137" t="s">
        <v>771</v>
      </c>
      <c r="D443" s="137" t="s">
        <v>255</v>
      </c>
      <c r="E443" s="138" t="s">
        <v>772</v>
      </c>
      <c r="F443" s="139" t="s">
        <v>773</v>
      </c>
      <c r="G443" s="140" t="s">
        <v>269</v>
      </c>
      <c r="H443" s="141">
        <v>8</v>
      </c>
      <c r="I443" s="142"/>
      <c r="J443" s="143">
        <f>ROUND(I443*H443,2)</f>
        <v>0</v>
      </c>
      <c r="K443" s="139" t="s">
        <v>259</v>
      </c>
      <c r="L443" s="32"/>
      <c r="M443" s="144" t="s">
        <v>1</v>
      </c>
      <c r="N443" s="145" t="s">
        <v>42</v>
      </c>
      <c r="P443" s="146">
        <f>O443*H443</f>
        <v>0</v>
      </c>
      <c r="Q443" s="146">
        <v>8.0000000000000007E-5</v>
      </c>
      <c r="R443" s="146">
        <f>Q443*H443</f>
        <v>6.4000000000000005E-4</v>
      </c>
      <c r="S443" s="146">
        <v>2.4930000000000001E-2</v>
      </c>
      <c r="T443" s="147">
        <f>S443*H443</f>
        <v>0.19944000000000001</v>
      </c>
      <c r="AR443" s="148" t="s">
        <v>260</v>
      </c>
      <c r="AT443" s="148" t="s">
        <v>255</v>
      </c>
      <c r="AU443" s="148" t="s">
        <v>87</v>
      </c>
      <c r="AY443" s="17" t="s">
        <v>253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85</v>
      </c>
      <c r="BK443" s="149">
        <f>ROUND(I443*H443,2)</f>
        <v>0</v>
      </c>
      <c r="BL443" s="17" t="s">
        <v>260</v>
      </c>
      <c r="BM443" s="148" t="s">
        <v>774</v>
      </c>
    </row>
    <row r="444" spans="2:65" s="1" customFormat="1" ht="11.25">
      <c r="B444" s="32"/>
      <c r="D444" s="150" t="s">
        <v>262</v>
      </c>
      <c r="F444" s="151" t="s">
        <v>775</v>
      </c>
      <c r="I444" s="152"/>
      <c r="L444" s="32"/>
      <c r="M444" s="153"/>
      <c r="T444" s="56"/>
      <c r="AT444" s="17" t="s">
        <v>262</v>
      </c>
      <c r="AU444" s="17" t="s">
        <v>87</v>
      </c>
    </row>
    <row r="445" spans="2:65" s="12" customFormat="1" ht="11.25">
      <c r="B445" s="154"/>
      <c r="D445" s="155" t="s">
        <v>264</v>
      </c>
      <c r="E445" s="156" t="s">
        <v>1</v>
      </c>
      <c r="F445" s="157" t="s">
        <v>303</v>
      </c>
      <c r="H445" s="158">
        <v>8</v>
      </c>
      <c r="I445" s="159"/>
      <c r="L445" s="154"/>
      <c r="M445" s="160"/>
      <c r="T445" s="161"/>
      <c r="AT445" s="156" t="s">
        <v>264</v>
      </c>
      <c r="AU445" s="156" t="s">
        <v>87</v>
      </c>
      <c r="AV445" s="12" t="s">
        <v>87</v>
      </c>
      <c r="AW445" s="12" t="s">
        <v>32</v>
      </c>
      <c r="AX445" s="12" t="s">
        <v>77</v>
      </c>
      <c r="AY445" s="156" t="s">
        <v>253</v>
      </c>
    </row>
    <row r="446" spans="2:65" s="13" customFormat="1" ht="11.25">
      <c r="B446" s="162"/>
      <c r="D446" s="155" t="s">
        <v>264</v>
      </c>
      <c r="E446" s="163" t="s">
        <v>1</v>
      </c>
      <c r="F446" s="164" t="s">
        <v>266</v>
      </c>
      <c r="H446" s="165">
        <v>8</v>
      </c>
      <c r="I446" s="166"/>
      <c r="L446" s="162"/>
      <c r="M446" s="167"/>
      <c r="T446" s="168"/>
      <c r="AT446" s="163" t="s">
        <v>264</v>
      </c>
      <c r="AU446" s="163" t="s">
        <v>87</v>
      </c>
      <c r="AV446" s="13" t="s">
        <v>260</v>
      </c>
      <c r="AW446" s="13" t="s">
        <v>32</v>
      </c>
      <c r="AX446" s="13" t="s">
        <v>85</v>
      </c>
      <c r="AY446" s="163" t="s">
        <v>253</v>
      </c>
    </row>
    <row r="447" spans="2:65" s="1" customFormat="1" ht="24.2" customHeight="1">
      <c r="B447" s="32"/>
      <c r="C447" s="137" t="s">
        <v>776</v>
      </c>
      <c r="D447" s="137" t="s">
        <v>255</v>
      </c>
      <c r="E447" s="138" t="s">
        <v>777</v>
      </c>
      <c r="F447" s="139" t="s">
        <v>778</v>
      </c>
      <c r="G447" s="140" t="s">
        <v>269</v>
      </c>
      <c r="H447" s="141">
        <v>1</v>
      </c>
      <c r="I447" s="142"/>
      <c r="J447" s="143">
        <f>ROUND(I447*H447,2)</f>
        <v>0</v>
      </c>
      <c r="K447" s="139" t="s">
        <v>259</v>
      </c>
      <c r="L447" s="32"/>
      <c r="M447" s="144" t="s">
        <v>1</v>
      </c>
      <c r="N447" s="145" t="s">
        <v>42</v>
      </c>
      <c r="P447" s="146">
        <f>O447*H447</f>
        <v>0</v>
      </c>
      <c r="Q447" s="146">
        <v>8.0000000000000007E-5</v>
      </c>
      <c r="R447" s="146">
        <f>Q447*H447</f>
        <v>8.0000000000000007E-5</v>
      </c>
      <c r="S447" s="146">
        <v>1.35E-2</v>
      </c>
      <c r="T447" s="147">
        <f>S447*H447</f>
        <v>1.35E-2</v>
      </c>
      <c r="AR447" s="148" t="s">
        <v>260</v>
      </c>
      <c r="AT447" s="148" t="s">
        <v>255</v>
      </c>
      <c r="AU447" s="148" t="s">
        <v>87</v>
      </c>
      <c r="AY447" s="17" t="s">
        <v>253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85</v>
      </c>
      <c r="BK447" s="149">
        <f>ROUND(I447*H447,2)</f>
        <v>0</v>
      </c>
      <c r="BL447" s="17" t="s">
        <v>260</v>
      </c>
      <c r="BM447" s="148" t="s">
        <v>779</v>
      </c>
    </row>
    <row r="448" spans="2:65" s="1" customFormat="1" ht="11.25">
      <c r="B448" s="32"/>
      <c r="D448" s="150" t="s">
        <v>262</v>
      </c>
      <c r="F448" s="151" t="s">
        <v>780</v>
      </c>
      <c r="I448" s="152"/>
      <c r="L448" s="32"/>
      <c r="M448" s="182"/>
      <c r="N448" s="183"/>
      <c r="O448" s="183"/>
      <c r="P448" s="183"/>
      <c r="Q448" s="183"/>
      <c r="R448" s="183"/>
      <c r="S448" s="183"/>
      <c r="T448" s="184"/>
      <c r="AT448" s="17" t="s">
        <v>262</v>
      </c>
      <c r="AU448" s="17" t="s">
        <v>87</v>
      </c>
    </row>
    <row r="449" spans="2:12" s="1" customFormat="1" ht="6.95" customHeight="1">
      <c r="B449" s="44"/>
      <c r="C449" s="45"/>
      <c r="D449" s="45"/>
      <c r="E449" s="45"/>
      <c r="F449" s="45"/>
      <c r="G449" s="45"/>
      <c r="H449" s="45"/>
      <c r="I449" s="45"/>
      <c r="J449" s="45"/>
      <c r="K449" s="45"/>
      <c r="L449" s="32"/>
    </row>
  </sheetData>
  <sheetProtection algorithmName="SHA-512" hashValue="dwBYkQBb/8UoVCTwCzUYmdsfVjCL7wvGHfdyxK/uGKyhP9bBvrJXM5/Fttv9E9o88l5BprS+cRPTAMfmzThtdQ==" saltValue="F0YMJKw95/SpO4v3/Nhk6MV1oThstjJA2zbAfOlNbBWpss/5vddM99qNSw6IGPYiieeoa4kz3DGTJWoujQ4BbA==" spinCount="100000" sheet="1" objects="1" scenarios="1" formatColumns="0" formatRows="0" autoFilter="0"/>
  <autoFilter ref="C125:K44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100-000000000000}"/>
    <hyperlink ref="F134" r:id="rId2" xr:uid="{00000000-0004-0000-0100-000001000000}"/>
    <hyperlink ref="F136" r:id="rId3" xr:uid="{00000000-0004-0000-0100-000002000000}"/>
    <hyperlink ref="F138" r:id="rId4" xr:uid="{00000000-0004-0000-0100-000003000000}"/>
    <hyperlink ref="F140" r:id="rId5" xr:uid="{00000000-0004-0000-0100-000004000000}"/>
    <hyperlink ref="F142" r:id="rId6" xr:uid="{00000000-0004-0000-0100-000005000000}"/>
    <hyperlink ref="F147" r:id="rId7" xr:uid="{00000000-0004-0000-0100-000006000000}"/>
    <hyperlink ref="F158" r:id="rId8" xr:uid="{00000000-0004-0000-0100-000007000000}"/>
    <hyperlink ref="F169" r:id="rId9" xr:uid="{00000000-0004-0000-0100-000008000000}"/>
    <hyperlink ref="F173" r:id="rId10" xr:uid="{00000000-0004-0000-0100-000009000000}"/>
    <hyperlink ref="F181" r:id="rId11" xr:uid="{00000000-0004-0000-0100-00000A000000}"/>
    <hyperlink ref="F200" r:id="rId12" xr:uid="{00000000-0004-0000-0100-00000B000000}"/>
    <hyperlink ref="F210" r:id="rId13" xr:uid="{00000000-0004-0000-0100-00000C000000}"/>
    <hyperlink ref="F212" r:id="rId14" xr:uid="{00000000-0004-0000-0100-00000D000000}"/>
    <hyperlink ref="F214" r:id="rId15" xr:uid="{00000000-0004-0000-0100-00000E000000}"/>
    <hyperlink ref="F216" r:id="rId16" xr:uid="{00000000-0004-0000-0100-00000F000000}"/>
    <hyperlink ref="F218" r:id="rId17" xr:uid="{00000000-0004-0000-0100-000010000000}"/>
    <hyperlink ref="F220" r:id="rId18" xr:uid="{00000000-0004-0000-0100-000011000000}"/>
    <hyperlink ref="F222" r:id="rId19" xr:uid="{00000000-0004-0000-0100-000012000000}"/>
    <hyperlink ref="F224" r:id="rId20" xr:uid="{00000000-0004-0000-0100-000013000000}"/>
    <hyperlink ref="F226" r:id="rId21" xr:uid="{00000000-0004-0000-0100-000014000000}"/>
    <hyperlink ref="F228" r:id="rId22" xr:uid="{00000000-0004-0000-0100-000015000000}"/>
    <hyperlink ref="F234" r:id="rId23" xr:uid="{00000000-0004-0000-0100-000016000000}"/>
    <hyperlink ref="F241" r:id="rId24" xr:uid="{00000000-0004-0000-0100-000017000000}"/>
    <hyperlink ref="F244" r:id="rId25" xr:uid="{00000000-0004-0000-0100-000018000000}"/>
    <hyperlink ref="F278" r:id="rId26" xr:uid="{00000000-0004-0000-0100-000019000000}"/>
    <hyperlink ref="F286" r:id="rId27" xr:uid="{00000000-0004-0000-0100-00001A000000}"/>
    <hyperlink ref="F317" r:id="rId28" xr:uid="{00000000-0004-0000-0100-00001B000000}"/>
    <hyperlink ref="F322" r:id="rId29" xr:uid="{00000000-0004-0000-0100-00001C000000}"/>
    <hyperlink ref="F325" r:id="rId30" xr:uid="{00000000-0004-0000-0100-00001D000000}"/>
    <hyperlink ref="F328" r:id="rId31" xr:uid="{00000000-0004-0000-0100-00001E000000}"/>
    <hyperlink ref="F331" r:id="rId32" xr:uid="{00000000-0004-0000-0100-00001F000000}"/>
    <hyperlink ref="F336" r:id="rId33" xr:uid="{00000000-0004-0000-0100-000020000000}"/>
    <hyperlink ref="F340" r:id="rId34" xr:uid="{00000000-0004-0000-0100-000021000000}"/>
    <hyperlink ref="F345" r:id="rId35" xr:uid="{00000000-0004-0000-0100-000022000000}"/>
    <hyperlink ref="F349" r:id="rId36" xr:uid="{00000000-0004-0000-0100-000023000000}"/>
    <hyperlink ref="F352" r:id="rId37" xr:uid="{00000000-0004-0000-0100-000024000000}"/>
    <hyperlink ref="F354" r:id="rId38" xr:uid="{00000000-0004-0000-0100-000025000000}"/>
    <hyperlink ref="F356" r:id="rId39" xr:uid="{00000000-0004-0000-0100-000026000000}"/>
    <hyperlink ref="F358" r:id="rId40" xr:uid="{00000000-0004-0000-0100-000027000000}"/>
    <hyperlink ref="F360" r:id="rId41" xr:uid="{00000000-0004-0000-0100-000028000000}"/>
    <hyperlink ref="F362" r:id="rId42" xr:uid="{00000000-0004-0000-0100-000029000000}"/>
    <hyperlink ref="F364" r:id="rId43" xr:uid="{00000000-0004-0000-0100-00002A000000}"/>
    <hyperlink ref="F368" r:id="rId44" xr:uid="{00000000-0004-0000-0100-00002B000000}"/>
    <hyperlink ref="F372" r:id="rId45" xr:uid="{00000000-0004-0000-0100-00002C000000}"/>
    <hyperlink ref="F384" r:id="rId46" xr:uid="{00000000-0004-0000-0100-00002D000000}"/>
    <hyperlink ref="F398" r:id="rId47" xr:uid="{00000000-0004-0000-0100-00002E000000}"/>
    <hyperlink ref="F408" r:id="rId48" xr:uid="{00000000-0004-0000-0100-00002F000000}"/>
    <hyperlink ref="F414" r:id="rId49" xr:uid="{00000000-0004-0000-0100-000030000000}"/>
    <hyperlink ref="F416" r:id="rId50" xr:uid="{00000000-0004-0000-0100-000031000000}"/>
    <hyperlink ref="F418" r:id="rId51" xr:uid="{00000000-0004-0000-0100-000032000000}"/>
    <hyperlink ref="F420" r:id="rId52" xr:uid="{00000000-0004-0000-0100-000033000000}"/>
    <hyperlink ref="F422" r:id="rId53" xr:uid="{00000000-0004-0000-0100-000034000000}"/>
    <hyperlink ref="F424" r:id="rId54" xr:uid="{00000000-0004-0000-0100-000035000000}"/>
    <hyperlink ref="F426" r:id="rId55" xr:uid="{00000000-0004-0000-0100-000036000000}"/>
    <hyperlink ref="F429" r:id="rId56" xr:uid="{00000000-0004-0000-0100-000037000000}"/>
    <hyperlink ref="F442" r:id="rId57" xr:uid="{00000000-0004-0000-0100-000038000000}"/>
    <hyperlink ref="F444" r:id="rId58" xr:uid="{00000000-0004-0000-0100-000039000000}"/>
    <hyperlink ref="F448" r:id="rId59" xr:uid="{00000000-0004-0000-0100-00003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98</v>
      </c>
      <c r="AZ2" s="93" t="s">
        <v>781</v>
      </c>
      <c r="BA2" s="93" t="s">
        <v>1</v>
      </c>
      <c r="BB2" s="93" t="s">
        <v>202</v>
      </c>
      <c r="BC2" s="93" t="s">
        <v>782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783</v>
      </c>
      <c r="BA3" s="93" t="s">
        <v>1</v>
      </c>
      <c r="BB3" s="93" t="s">
        <v>202</v>
      </c>
      <c r="BC3" s="93" t="s">
        <v>784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785</v>
      </c>
      <c r="BA4" s="93" t="s">
        <v>1</v>
      </c>
      <c r="BB4" s="93" t="s">
        <v>202</v>
      </c>
      <c r="BC4" s="93" t="s">
        <v>786</v>
      </c>
      <c r="BD4" s="93" t="s">
        <v>87</v>
      </c>
    </row>
    <row r="5" spans="2:56" ht="6.95" customHeight="1">
      <c r="B5" s="20"/>
      <c r="L5" s="20"/>
      <c r="AZ5" s="93" t="s">
        <v>787</v>
      </c>
      <c r="BA5" s="93" t="s">
        <v>1</v>
      </c>
      <c r="BB5" s="93" t="s">
        <v>202</v>
      </c>
      <c r="BC5" s="93" t="s">
        <v>788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789</v>
      </c>
      <c r="BA6" s="93" t="s">
        <v>1</v>
      </c>
      <c r="BB6" s="93" t="s">
        <v>202</v>
      </c>
      <c r="BC6" s="93" t="s">
        <v>790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56" ht="12.75">
      <c r="B8" s="20"/>
      <c r="D8" s="27" t="s">
        <v>215</v>
      </c>
      <c r="L8" s="20"/>
    </row>
    <row r="9" spans="2:56" ht="16.5" customHeight="1">
      <c r="B9" s="20"/>
      <c r="E9" s="255" t="s">
        <v>791</v>
      </c>
      <c r="F9" s="216"/>
      <c r="G9" s="216"/>
      <c r="H9" s="216"/>
      <c r="L9" s="20"/>
    </row>
    <row r="10" spans="2:56" ht="12" customHeight="1">
      <c r="B10" s="20"/>
      <c r="D10" s="27" t="s">
        <v>792</v>
      </c>
      <c r="L10" s="20"/>
    </row>
    <row r="11" spans="2:56" s="1" customFormat="1" ht="16.5" customHeight="1">
      <c r="B11" s="32"/>
      <c r="E11" s="250" t="s">
        <v>793</v>
      </c>
      <c r="F11" s="257"/>
      <c r="G11" s="257"/>
      <c r="H11" s="257"/>
      <c r="L11" s="32"/>
    </row>
    <row r="12" spans="2:56" s="1" customFormat="1" ht="12" customHeight="1">
      <c r="B12" s="32"/>
      <c r="D12" s="27" t="s">
        <v>794</v>
      </c>
      <c r="L12" s="32"/>
    </row>
    <row r="13" spans="2:56" s="1" customFormat="1" ht="16.5" customHeight="1">
      <c r="B13" s="32"/>
      <c r="E13" s="237" t="s">
        <v>795</v>
      </c>
      <c r="F13" s="257"/>
      <c r="G13" s="257"/>
      <c r="H13" s="257"/>
      <c r="L13" s="32"/>
    </row>
    <row r="14" spans="2:56" s="1" customFormat="1" ht="11.25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ROUND(J150,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ROUND((SUM(BE150:BE2044)),  2)</f>
        <v>0</v>
      </c>
      <c r="I37" s="97">
        <v>0.21</v>
      </c>
      <c r="J37" s="86">
        <f>ROUND(((SUM(BE150:BE2044))*I37),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ROUND((SUM(BF150:BF2044)),  2)</f>
        <v>0</v>
      </c>
      <c r="I38" s="97">
        <v>0.15</v>
      </c>
      <c r="J38" s="86">
        <f>ROUND(((SUM(BF150:BF2044))*I38),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ROUND((SUM(BG150:BG2044)),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ROUND((SUM(BH150:BH2044)),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ROUND((SUM(BI150:BI2044)),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793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D.1.1.A - Objekt A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J150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J151</f>
        <v>0</v>
      </c>
      <c r="L101" s="109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J152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J231</f>
        <v>0</v>
      </c>
      <c r="L103" s="113"/>
    </row>
    <row r="104" spans="2:47" s="9" customFormat="1" ht="19.899999999999999" customHeight="1">
      <c r="B104" s="113"/>
      <c r="D104" s="114" t="s">
        <v>796</v>
      </c>
      <c r="E104" s="115"/>
      <c r="F104" s="115"/>
      <c r="G104" s="115"/>
      <c r="H104" s="115"/>
      <c r="I104" s="115"/>
      <c r="J104" s="116">
        <f>J262</f>
        <v>0</v>
      </c>
      <c r="L104" s="113"/>
    </row>
    <row r="105" spans="2:47" s="9" customFormat="1" ht="19.899999999999999" customHeight="1">
      <c r="B105" s="113"/>
      <c r="D105" s="114" t="s">
        <v>797</v>
      </c>
      <c r="E105" s="115"/>
      <c r="F105" s="115"/>
      <c r="G105" s="115"/>
      <c r="H105" s="115"/>
      <c r="I105" s="115"/>
      <c r="J105" s="116">
        <f>J364</f>
        <v>0</v>
      </c>
      <c r="L105" s="113"/>
    </row>
    <row r="106" spans="2:47" s="9" customFormat="1" ht="19.899999999999999" customHeight="1">
      <c r="B106" s="113"/>
      <c r="D106" s="114" t="s">
        <v>231</v>
      </c>
      <c r="E106" s="115"/>
      <c r="F106" s="115"/>
      <c r="G106" s="115"/>
      <c r="H106" s="115"/>
      <c r="I106" s="115"/>
      <c r="J106" s="116">
        <f>J781</f>
        <v>0</v>
      </c>
      <c r="L106" s="113"/>
    </row>
    <row r="107" spans="2:47" s="9" customFormat="1" ht="19.899999999999999" customHeight="1">
      <c r="B107" s="113"/>
      <c r="D107" s="114" t="s">
        <v>798</v>
      </c>
      <c r="E107" s="115"/>
      <c r="F107" s="115"/>
      <c r="G107" s="115"/>
      <c r="H107" s="115"/>
      <c r="I107" s="115"/>
      <c r="J107" s="116">
        <f>J881</f>
        <v>0</v>
      </c>
      <c r="L107" s="113"/>
    </row>
    <row r="108" spans="2:47" s="8" customFormat="1" ht="24.95" customHeight="1">
      <c r="B108" s="109"/>
      <c r="D108" s="110" t="s">
        <v>233</v>
      </c>
      <c r="E108" s="111"/>
      <c r="F108" s="111"/>
      <c r="G108" s="111"/>
      <c r="H108" s="111"/>
      <c r="I108" s="111"/>
      <c r="J108" s="112">
        <f>J884</f>
        <v>0</v>
      </c>
      <c r="L108" s="109"/>
    </row>
    <row r="109" spans="2:47" s="9" customFormat="1" ht="19.899999999999999" customHeight="1">
      <c r="B109" s="113"/>
      <c r="D109" s="114" t="s">
        <v>799</v>
      </c>
      <c r="E109" s="115"/>
      <c r="F109" s="115"/>
      <c r="G109" s="115"/>
      <c r="H109" s="115"/>
      <c r="I109" s="115"/>
      <c r="J109" s="116">
        <f>J885</f>
        <v>0</v>
      </c>
      <c r="L109" s="113"/>
    </row>
    <row r="110" spans="2:47" s="9" customFormat="1" ht="19.899999999999999" customHeight="1">
      <c r="B110" s="113"/>
      <c r="D110" s="114" t="s">
        <v>800</v>
      </c>
      <c r="E110" s="115"/>
      <c r="F110" s="115"/>
      <c r="G110" s="115"/>
      <c r="H110" s="115"/>
      <c r="I110" s="115"/>
      <c r="J110" s="116">
        <f>J954</f>
        <v>0</v>
      </c>
      <c r="L110" s="113"/>
    </row>
    <row r="111" spans="2:47" s="9" customFormat="1" ht="19.899999999999999" customHeight="1">
      <c r="B111" s="113"/>
      <c r="D111" s="114" t="s">
        <v>801</v>
      </c>
      <c r="E111" s="115"/>
      <c r="F111" s="115"/>
      <c r="G111" s="115"/>
      <c r="H111" s="115"/>
      <c r="I111" s="115"/>
      <c r="J111" s="116">
        <f>J1043</f>
        <v>0</v>
      </c>
      <c r="L111" s="113"/>
    </row>
    <row r="112" spans="2:47" s="9" customFormat="1" ht="19.899999999999999" customHeight="1">
      <c r="B112" s="113"/>
      <c r="D112" s="114" t="s">
        <v>802</v>
      </c>
      <c r="E112" s="115"/>
      <c r="F112" s="115"/>
      <c r="G112" s="115"/>
      <c r="H112" s="115"/>
      <c r="I112" s="115"/>
      <c r="J112" s="116">
        <f>J1118</f>
        <v>0</v>
      </c>
      <c r="L112" s="113"/>
    </row>
    <row r="113" spans="2:12" s="9" customFormat="1" ht="19.899999999999999" customHeight="1">
      <c r="B113" s="113"/>
      <c r="D113" s="114" t="s">
        <v>803</v>
      </c>
      <c r="E113" s="115"/>
      <c r="F113" s="115"/>
      <c r="G113" s="115"/>
      <c r="H113" s="115"/>
      <c r="I113" s="115"/>
      <c r="J113" s="116">
        <f>J1137</f>
        <v>0</v>
      </c>
      <c r="L113" s="113"/>
    </row>
    <row r="114" spans="2:12" s="9" customFormat="1" ht="19.899999999999999" customHeight="1">
      <c r="B114" s="113"/>
      <c r="D114" s="114" t="s">
        <v>804</v>
      </c>
      <c r="E114" s="115"/>
      <c r="F114" s="115"/>
      <c r="G114" s="115"/>
      <c r="H114" s="115"/>
      <c r="I114" s="115"/>
      <c r="J114" s="116">
        <f>J1152</f>
        <v>0</v>
      </c>
      <c r="L114" s="113"/>
    </row>
    <row r="115" spans="2:12" s="9" customFormat="1" ht="19.899999999999999" customHeight="1">
      <c r="B115" s="113"/>
      <c r="D115" s="114" t="s">
        <v>805</v>
      </c>
      <c r="E115" s="115"/>
      <c r="F115" s="115"/>
      <c r="G115" s="115"/>
      <c r="H115" s="115"/>
      <c r="I115" s="115"/>
      <c r="J115" s="116">
        <f>J1458</f>
        <v>0</v>
      </c>
      <c r="L115" s="113"/>
    </row>
    <row r="116" spans="2:12" s="9" customFormat="1" ht="19.899999999999999" customHeight="1">
      <c r="B116" s="113"/>
      <c r="D116" s="114" t="s">
        <v>806</v>
      </c>
      <c r="E116" s="115"/>
      <c r="F116" s="115"/>
      <c r="G116" s="115"/>
      <c r="H116" s="115"/>
      <c r="I116" s="115"/>
      <c r="J116" s="116">
        <f>J1516</f>
        <v>0</v>
      </c>
      <c r="L116" s="113"/>
    </row>
    <row r="117" spans="2:12" s="9" customFormat="1" ht="19.899999999999999" customHeight="1">
      <c r="B117" s="113"/>
      <c r="D117" s="114" t="s">
        <v>807</v>
      </c>
      <c r="E117" s="115"/>
      <c r="F117" s="115"/>
      <c r="G117" s="115"/>
      <c r="H117" s="115"/>
      <c r="I117" s="115"/>
      <c r="J117" s="116">
        <f>J1571</f>
        <v>0</v>
      </c>
      <c r="L117" s="113"/>
    </row>
    <row r="118" spans="2:12" s="9" customFormat="1" ht="19.899999999999999" customHeight="1">
      <c r="B118" s="113"/>
      <c r="D118" s="114" t="s">
        <v>808</v>
      </c>
      <c r="E118" s="115"/>
      <c r="F118" s="115"/>
      <c r="G118" s="115"/>
      <c r="H118" s="115"/>
      <c r="I118" s="115"/>
      <c r="J118" s="116">
        <f>J1604</f>
        <v>0</v>
      </c>
      <c r="L118" s="113"/>
    </row>
    <row r="119" spans="2:12" s="9" customFormat="1" ht="19.899999999999999" customHeight="1">
      <c r="B119" s="113"/>
      <c r="D119" s="114" t="s">
        <v>809</v>
      </c>
      <c r="E119" s="115"/>
      <c r="F119" s="115"/>
      <c r="G119" s="115"/>
      <c r="H119" s="115"/>
      <c r="I119" s="115"/>
      <c r="J119" s="116">
        <f>J1668</f>
        <v>0</v>
      </c>
      <c r="L119" s="113"/>
    </row>
    <row r="120" spans="2:12" s="9" customFormat="1" ht="19.899999999999999" customHeight="1">
      <c r="B120" s="113"/>
      <c r="D120" s="114" t="s">
        <v>810</v>
      </c>
      <c r="E120" s="115"/>
      <c r="F120" s="115"/>
      <c r="G120" s="115"/>
      <c r="H120" s="115"/>
      <c r="I120" s="115"/>
      <c r="J120" s="116">
        <f>J1678</f>
        <v>0</v>
      </c>
      <c r="L120" s="113"/>
    </row>
    <row r="121" spans="2:12" s="9" customFormat="1" ht="19.899999999999999" customHeight="1">
      <c r="B121" s="113"/>
      <c r="D121" s="114" t="s">
        <v>811</v>
      </c>
      <c r="E121" s="115"/>
      <c r="F121" s="115"/>
      <c r="G121" s="115"/>
      <c r="H121" s="115"/>
      <c r="I121" s="115"/>
      <c r="J121" s="116">
        <f>J1696</f>
        <v>0</v>
      </c>
      <c r="L121" s="113"/>
    </row>
    <row r="122" spans="2:12" s="9" customFormat="1" ht="19.899999999999999" customHeight="1">
      <c r="B122" s="113"/>
      <c r="D122" s="114" t="s">
        <v>812</v>
      </c>
      <c r="E122" s="115"/>
      <c r="F122" s="115"/>
      <c r="G122" s="115"/>
      <c r="H122" s="115"/>
      <c r="I122" s="115"/>
      <c r="J122" s="116">
        <f>J1773</f>
        <v>0</v>
      </c>
      <c r="L122" s="113"/>
    </row>
    <row r="123" spans="2:12" s="9" customFormat="1" ht="19.899999999999999" customHeight="1">
      <c r="B123" s="113"/>
      <c r="D123" s="114" t="s">
        <v>813</v>
      </c>
      <c r="E123" s="115"/>
      <c r="F123" s="115"/>
      <c r="G123" s="115"/>
      <c r="H123" s="115"/>
      <c r="I123" s="115"/>
      <c r="J123" s="116">
        <f>J1818</f>
        <v>0</v>
      </c>
      <c r="L123" s="113"/>
    </row>
    <row r="124" spans="2:12" s="9" customFormat="1" ht="19.899999999999999" customHeight="1">
      <c r="B124" s="113"/>
      <c r="D124" s="114" t="s">
        <v>814</v>
      </c>
      <c r="E124" s="115"/>
      <c r="F124" s="115"/>
      <c r="G124" s="115"/>
      <c r="H124" s="115"/>
      <c r="I124" s="115"/>
      <c r="J124" s="116">
        <f>J1875</f>
        <v>0</v>
      </c>
      <c r="L124" s="113"/>
    </row>
    <row r="125" spans="2:12" s="9" customFormat="1" ht="19.899999999999999" customHeight="1">
      <c r="B125" s="113"/>
      <c r="D125" s="114" t="s">
        <v>815</v>
      </c>
      <c r="E125" s="115"/>
      <c r="F125" s="115"/>
      <c r="G125" s="115"/>
      <c r="H125" s="115"/>
      <c r="I125" s="115"/>
      <c r="J125" s="116">
        <f>J1926</f>
        <v>0</v>
      </c>
      <c r="L125" s="113"/>
    </row>
    <row r="126" spans="2:12" s="9" customFormat="1" ht="19.899999999999999" customHeight="1">
      <c r="B126" s="113"/>
      <c r="D126" s="114" t="s">
        <v>816</v>
      </c>
      <c r="E126" s="115"/>
      <c r="F126" s="115"/>
      <c r="G126" s="115"/>
      <c r="H126" s="115"/>
      <c r="I126" s="115"/>
      <c r="J126" s="116">
        <f>J2008</f>
        <v>0</v>
      </c>
      <c r="L126" s="113"/>
    </row>
    <row r="127" spans="2:12" s="1" customFormat="1" ht="21.75" customHeight="1">
      <c r="B127" s="32"/>
      <c r="L127" s="32"/>
    </row>
    <row r="128" spans="2:12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  <row r="132" spans="2:12" s="1" customFormat="1" ht="6.9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2"/>
    </row>
    <row r="133" spans="2:12" s="1" customFormat="1" ht="24.95" customHeight="1">
      <c r="B133" s="32"/>
      <c r="C133" s="21" t="s">
        <v>238</v>
      </c>
      <c r="L133" s="32"/>
    </row>
    <row r="134" spans="2:12" s="1" customFormat="1" ht="6.95" customHeight="1">
      <c r="B134" s="32"/>
      <c r="L134" s="32"/>
    </row>
    <row r="135" spans="2:12" s="1" customFormat="1" ht="12" customHeight="1">
      <c r="B135" s="32"/>
      <c r="C135" s="27" t="s">
        <v>16</v>
      </c>
      <c r="L135" s="32"/>
    </row>
    <row r="136" spans="2:12" s="1" customFormat="1" ht="16.5" customHeight="1">
      <c r="B136" s="32"/>
      <c r="E136" s="255" t="str">
        <f>E7</f>
        <v>VÝSTAVBA CHRÁNĚNÉHO BYDLENÍ V NOVÉ PACE</v>
      </c>
      <c r="F136" s="256"/>
      <c r="G136" s="256"/>
      <c r="H136" s="256"/>
      <c r="L136" s="32"/>
    </row>
    <row r="137" spans="2:12" ht="12" customHeight="1">
      <c r="B137" s="20"/>
      <c r="C137" s="27" t="s">
        <v>215</v>
      </c>
      <c r="L137" s="20"/>
    </row>
    <row r="138" spans="2:12" ht="16.5" customHeight="1">
      <c r="B138" s="20"/>
      <c r="E138" s="255" t="s">
        <v>791</v>
      </c>
      <c r="F138" s="216"/>
      <c r="G138" s="216"/>
      <c r="H138" s="216"/>
      <c r="L138" s="20"/>
    </row>
    <row r="139" spans="2:12" ht="12" customHeight="1">
      <c r="B139" s="20"/>
      <c r="C139" s="27" t="s">
        <v>792</v>
      </c>
      <c r="L139" s="20"/>
    </row>
    <row r="140" spans="2:12" s="1" customFormat="1" ht="16.5" customHeight="1">
      <c r="B140" s="32"/>
      <c r="E140" s="250" t="s">
        <v>793</v>
      </c>
      <c r="F140" s="257"/>
      <c r="G140" s="257"/>
      <c r="H140" s="257"/>
      <c r="L140" s="32"/>
    </row>
    <row r="141" spans="2:12" s="1" customFormat="1" ht="12" customHeight="1">
      <c r="B141" s="32"/>
      <c r="C141" s="27" t="s">
        <v>794</v>
      </c>
      <c r="L141" s="32"/>
    </row>
    <row r="142" spans="2:12" s="1" customFormat="1" ht="16.5" customHeight="1">
      <c r="B142" s="32"/>
      <c r="E142" s="237" t="str">
        <f>E13</f>
        <v>D.1.1.A - Objekt A</v>
      </c>
      <c r="F142" s="257"/>
      <c r="G142" s="257"/>
      <c r="H142" s="257"/>
      <c r="L142" s="32"/>
    </row>
    <row r="143" spans="2:12" s="1" customFormat="1" ht="6.95" customHeight="1">
      <c r="B143" s="32"/>
      <c r="L143" s="32"/>
    </row>
    <row r="144" spans="2:12" s="1" customFormat="1" ht="12" customHeight="1">
      <c r="B144" s="32"/>
      <c r="C144" s="27" t="s">
        <v>20</v>
      </c>
      <c r="F144" s="25" t="str">
        <f>F16</f>
        <v xml:space="preserve">Na Vyšehradě 1205, 509 01 Nová Paka </v>
      </c>
      <c r="I144" s="27" t="s">
        <v>22</v>
      </c>
      <c r="J144" s="52" t="str">
        <f>IF(J16="","",J16)</f>
        <v>17. 11. 2023</v>
      </c>
      <c r="L144" s="32"/>
    </row>
    <row r="145" spans="2:65" s="1" customFormat="1" ht="6.95" customHeight="1">
      <c r="B145" s="32"/>
      <c r="L145" s="32"/>
    </row>
    <row r="146" spans="2:65" s="1" customFormat="1" ht="25.7" customHeight="1">
      <c r="B146" s="32"/>
      <c r="C146" s="27" t="s">
        <v>24</v>
      </c>
      <c r="F146" s="25" t="str">
        <f>E19</f>
        <v>Královehradecký kraj</v>
      </c>
      <c r="I146" s="27" t="s">
        <v>30</v>
      </c>
      <c r="J146" s="30" t="str">
        <f>E25</f>
        <v>Růžička a partneři, s.r.o.</v>
      </c>
      <c r="L146" s="32"/>
    </row>
    <row r="147" spans="2:65" s="1" customFormat="1" ht="15.2" customHeight="1">
      <c r="B147" s="32"/>
      <c r="C147" s="27" t="s">
        <v>28</v>
      </c>
      <c r="F147" s="25" t="str">
        <f>IF(E22="","",E22)</f>
        <v>Vyplň údaj</v>
      </c>
      <c r="I147" s="27" t="s">
        <v>33</v>
      </c>
      <c r="J147" s="30" t="str">
        <f>E28</f>
        <v>QSB, s.r.o.</v>
      </c>
      <c r="L147" s="32"/>
    </row>
    <row r="148" spans="2:65" s="1" customFormat="1" ht="10.35" customHeight="1">
      <c r="B148" s="32"/>
      <c r="L148" s="32"/>
    </row>
    <row r="149" spans="2:65" s="10" customFormat="1" ht="29.25" customHeight="1">
      <c r="B149" s="117"/>
      <c r="C149" s="118" t="s">
        <v>239</v>
      </c>
      <c r="D149" s="119" t="s">
        <v>62</v>
      </c>
      <c r="E149" s="119" t="s">
        <v>58</v>
      </c>
      <c r="F149" s="119" t="s">
        <v>59</v>
      </c>
      <c r="G149" s="119" t="s">
        <v>240</v>
      </c>
      <c r="H149" s="119" t="s">
        <v>241</v>
      </c>
      <c r="I149" s="119" t="s">
        <v>242</v>
      </c>
      <c r="J149" s="119" t="s">
        <v>225</v>
      </c>
      <c r="K149" s="120" t="s">
        <v>243</v>
      </c>
      <c r="L149" s="117"/>
      <c r="M149" s="59" t="s">
        <v>1</v>
      </c>
      <c r="N149" s="60" t="s">
        <v>41</v>
      </c>
      <c r="O149" s="60" t="s">
        <v>244</v>
      </c>
      <c r="P149" s="60" t="s">
        <v>245</v>
      </c>
      <c r="Q149" s="60" t="s">
        <v>246</v>
      </c>
      <c r="R149" s="60" t="s">
        <v>247</v>
      </c>
      <c r="S149" s="60" t="s">
        <v>248</v>
      </c>
      <c r="T149" s="61" t="s">
        <v>249</v>
      </c>
    </row>
    <row r="150" spans="2:65" s="1" customFormat="1" ht="22.9" customHeight="1">
      <c r="B150" s="32"/>
      <c r="C150" s="64" t="s">
        <v>250</v>
      </c>
      <c r="J150" s="121">
        <f>BK150</f>
        <v>0</v>
      </c>
      <c r="L150" s="32"/>
      <c r="M150" s="62"/>
      <c r="N150" s="53"/>
      <c r="O150" s="53"/>
      <c r="P150" s="122">
        <f>P151+P884</f>
        <v>0</v>
      </c>
      <c r="Q150" s="53"/>
      <c r="R150" s="122">
        <f>R151+R884</f>
        <v>228.23112636000002</v>
      </c>
      <c r="S150" s="53"/>
      <c r="T150" s="123">
        <f>T151+T884</f>
        <v>0</v>
      </c>
      <c r="AT150" s="17" t="s">
        <v>76</v>
      </c>
      <c r="AU150" s="17" t="s">
        <v>227</v>
      </c>
      <c r="BK150" s="124">
        <f>BK151+BK884</f>
        <v>0</v>
      </c>
    </row>
    <row r="151" spans="2:65" s="11" customFormat="1" ht="25.9" customHeight="1">
      <c r="B151" s="125"/>
      <c r="D151" s="126" t="s">
        <v>76</v>
      </c>
      <c r="E151" s="127" t="s">
        <v>251</v>
      </c>
      <c r="F151" s="127" t="s">
        <v>252</v>
      </c>
      <c r="I151" s="128"/>
      <c r="J151" s="129">
        <f>BK151</f>
        <v>0</v>
      </c>
      <c r="L151" s="125"/>
      <c r="M151" s="130"/>
      <c r="P151" s="131">
        <f>P152+P231+P262+P364+P781+P881</f>
        <v>0</v>
      </c>
      <c r="R151" s="131">
        <f>R152+R231+R262+R364+R781+R881</f>
        <v>201.94558359000001</v>
      </c>
      <c r="T151" s="132">
        <f>T152+T231+T262+T364+T781+T881</f>
        <v>0</v>
      </c>
      <c r="AR151" s="126" t="s">
        <v>85</v>
      </c>
      <c r="AT151" s="133" t="s">
        <v>76</v>
      </c>
      <c r="AU151" s="133" t="s">
        <v>77</v>
      </c>
      <c r="AY151" s="126" t="s">
        <v>253</v>
      </c>
      <c r="BK151" s="134">
        <f>BK152+BK231+BK262+BK364+BK781+BK881</f>
        <v>0</v>
      </c>
    </row>
    <row r="152" spans="2:65" s="11" customFormat="1" ht="22.9" customHeight="1">
      <c r="B152" s="125"/>
      <c r="D152" s="126" t="s">
        <v>76</v>
      </c>
      <c r="E152" s="135" t="s">
        <v>85</v>
      </c>
      <c r="F152" s="135" t="s">
        <v>254</v>
      </c>
      <c r="I152" s="128"/>
      <c r="J152" s="136">
        <f>BK152</f>
        <v>0</v>
      </c>
      <c r="L152" s="125"/>
      <c r="M152" s="130"/>
      <c r="P152" s="131">
        <f>SUM(P153:P230)</f>
        <v>0</v>
      </c>
      <c r="R152" s="131">
        <f>SUM(R153:R230)</f>
        <v>0</v>
      </c>
      <c r="T152" s="132">
        <f>SUM(T153:T230)</f>
        <v>0</v>
      </c>
      <c r="AR152" s="126" t="s">
        <v>85</v>
      </c>
      <c r="AT152" s="133" t="s">
        <v>76</v>
      </c>
      <c r="AU152" s="133" t="s">
        <v>85</v>
      </c>
      <c r="AY152" s="126" t="s">
        <v>253</v>
      </c>
      <c r="BK152" s="134">
        <f>SUM(BK153:BK230)</f>
        <v>0</v>
      </c>
    </row>
    <row r="153" spans="2:65" s="1" customFormat="1" ht="24.2" customHeight="1">
      <c r="B153" s="32"/>
      <c r="C153" s="137" t="s">
        <v>85</v>
      </c>
      <c r="D153" s="137" t="s">
        <v>255</v>
      </c>
      <c r="E153" s="138" t="s">
        <v>817</v>
      </c>
      <c r="F153" s="139" t="s">
        <v>818</v>
      </c>
      <c r="G153" s="140" t="s">
        <v>202</v>
      </c>
      <c r="H153" s="141">
        <v>8.9060000000000006</v>
      </c>
      <c r="I153" s="142"/>
      <c r="J153" s="143">
        <f>ROUND(I153*H153,2)</f>
        <v>0</v>
      </c>
      <c r="K153" s="139" t="s">
        <v>259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819</v>
      </c>
    </row>
    <row r="154" spans="2:65" s="1" customFormat="1" ht="11.25">
      <c r="B154" s="32"/>
      <c r="D154" s="150" t="s">
        <v>262</v>
      </c>
      <c r="F154" s="151" t="s">
        <v>820</v>
      </c>
      <c r="I154" s="152"/>
      <c r="L154" s="32"/>
      <c r="M154" s="153"/>
      <c r="T154" s="56"/>
      <c r="AT154" s="17" t="s">
        <v>262</v>
      </c>
      <c r="AU154" s="17" t="s">
        <v>87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821</v>
      </c>
      <c r="H155" s="158">
        <v>8.9060000000000006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5" customFormat="1" ht="11.25">
      <c r="B156" s="175"/>
      <c r="D156" s="155" t="s">
        <v>264</v>
      </c>
      <c r="E156" s="176" t="s">
        <v>783</v>
      </c>
      <c r="F156" s="177" t="s">
        <v>322</v>
      </c>
      <c r="H156" s="178">
        <v>8.9060000000000006</v>
      </c>
      <c r="I156" s="179"/>
      <c r="L156" s="175"/>
      <c r="M156" s="180"/>
      <c r="T156" s="181"/>
      <c r="AT156" s="176" t="s">
        <v>264</v>
      </c>
      <c r="AU156" s="176" t="s">
        <v>87</v>
      </c>
      <c r="AV156" s="15" t="s">
        <v>97</v>
      </c>
      <c r="AW156" s="15" t="s">
        <v>32</v>
      </c>
      <c r="AX156" s="15" t="s">
        <v>77</v>
      </c>
      <c r="AY156" s="176" t="s">
        <v>253</v>
      </c>
    </row>
    <row r="157" spans="2:65" s="13" customFormat="1" ht="11.25">
      <c r="B157" s="162"/>
      <c r="D157" s="155" t="s">
        <v>264</v>
      </c>
      <c r="E157" s="163" t="s">
        <v>1</v>
      </c>
      <c r="F157" s="164" t="s">
        <v>266</v>
      </c>
      <c r="H157" s="165">
        <v>8.9060000000000006</v>
      </c>
      <c r="I157" s="166"/>
      <c r="L157" s="162"/>
      <c r="M157" s="167"/>
      <c r="T157" s="168"/>
      <c r="AT157" s="163" t="s">
        <v>264</v>
      </c>
      <c r="AU157" s="163" t="s">
        <v>87</v>
      </c>
      <c r="AV157" s="13" t="s">
        <v>260</v>
      </c>
      <c r="AW157" s="13" t="s">
        <v>32</v>
      </c>
      <c r="AX157" s="13" t="s">
        <v>85</v>
      </c>
      <c r="AY157" s="163" t="s">
        <v>253</v>
      </c>
    </row>
    <row r="158" spans="2:65" s="1" customFormat="1" ht="33" customHeight="1">
      <c r="B158" s="32"/>
      <c r="C158" s="137" t="s">
        <v>87</v>
      </c>
      <c r="D158" s="137" t="s">
        <v>255</v>
      </c>
      <c r="E158" s="138" t="s">
        <v>822</v>
      </c>
      <c r="F158" s="139" t="s">
        <v>823</v>
      </c>
      <c r="G158" s="140" t="s">
        <v>202</v>
      </c>
      <c r="H158" s="141">
        <v>17.59</v>
      </c>
      <c r="I158" s="142"/>
      <c r="J158" s="143">
        <f>ROUND(I158*H158,2)</f>
        <v>0</v>
      </c>
      <c r="K158" s="139" t="s">
        <v>259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260</v>
      </c>
      <c r="BM158" s="148" t="s">
        <v>824</v>
      </c>
    </row>
    <row r="159" spans="2:65" s="1" customFormat="1" ht="11.25">
      <c r="B159" s="32"/>
      <c r="D159" s="150" t="s">
        <v>262</v>
      </c>
      <c r="F159" s="151" t="s">
        <v>825</v>
      </c>
      <c r="I159" s="152"/>
      <c r="L159" s="32"/>
      <c r="M159" s="153"/>
      <c r="T159" s="56"/>
      <c r="AT159" s="17" t="s">
        <v>262</v>
      </c>
      <c r="AU159" s="17" t="s">
        <v>87</v>
      </c>
    </row>
    <row r="160" spans="2:65" s="12" customFormat="1" ht="33.75">
      <c r="B160" s="154"/>
      <c r="D160" s="155" t="s">
        <v>264</v>
      </c>
      <c r="E160" s="156" t="s">
        <v>1</v>
      </c>
      <c r="F160" s="157" t="s">
        <v>826</v>
      </c>
      <c r="H160" s="158">
        <v>17.59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65" s="15" customFormat="1" ht="11.25">
      <c r="B161" s="175"/>
      <c r="D161" s="155" t="s">
        <v>264</v>
      </c>
      <c r="E161" s="176" t="s">
        <v>785</v>
      </c>
      <c r="F161" s="177" t="s">
        <v>322</v>
      </c>
      <c r="H161" s="178">
        <v>17.59</v>
      </c>
      <c r="I161" s="179"/>
      <c r="L161" s="175"/>
      <c r="M161" s="180"/>
      <c r="T161" s="181"/>
      <c r="AT161" s="176" t="s">
        <v>264</v>
      </c>
      <c r="AU161" s="176" t="s">
        <v>87</v>
      </c>
      <c r="AV161" s="15" t="s">
        <v>97</v>
      </c>
      <c r="AW161" s="15" t="s">
        <v>32</v>
      </c>
      <c r="AX161" s="15" t="s">
        <v>77</v>
      </c>
      <c r="AY161" s="176" t="s">
        <v>253</v>
      </c>
    </row>
    <row r="162" spans="2:65" s="13" customFormat="1" ht="11.25">
      <c r="B162" s="162"/>
      <c r="D162" s="155" t="s">
        <v>264</v>
      </c>
      <c r="E162" s="163" t="s">
        <v>1</v>
      </c>
      <c r="F162" s="164" t="s">
        <v>266</v>
      </c>
      <c r="H162" s="165">
        <v>17.59</v>
      </c>
      <c r="I162" s="166"/>
      <c r="L162" s="162"/>
      <c r="M162" s="167"/>
      <c r="T162" s="168"/>
      <c r="AT162" s="163" t="s">
        <v>264</v>
      </c>
      <c r="AU162" s="163" t="s">
        <v>87</v>
      </c>
      <c r="AV162" s="13" t="s">
        <v>260</v>
      </c>
      <c r="AW162" s="13" t="s">
        <v>32</v>
      </c>
      <c r="AX162" s="13" t="s">
        <v>85</v>
      </c>
      <c r="AY162" s="163" t="s">
        <v>253</v>
      </c>
    </row>
    <row r="163" spans="2:65" s="1" customFormat="1" ht="33" customHeight="1">
      <c r="B163" s="32"/>
      <c r="C163" s="137" t="s">
        <v>97</v>
      </c>
      <c r="D163" s="137" t="s">
        <v>255</v>
      </c>
      <c r="E163" s="138" t="s">
        <v>827</v>
      </c>
      <c r="F163" s="139" t="s">
        <v>828</v>
      </c>
      <c r="G163" s="140" t="s">
        <v>202</v>
      </c>
      <c r="H163" s="141">
        <v>55.540999999999997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829</v>
      </c>
    </row>
    <row r="164" spans="2:65" s="1" customFormat="1" ht="11.25">
      <c r="B164" s="32"/>
      <c r="D164" s="150" t="s">
        <v>262</v>
      </c>
      <c r="F164" s="151" t="s">
        <v>830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4" customFormat="1" ht="11.25">
      <c r="B165" s="169"/>
      <c r="D165" s="155" t="s">
        <v>264</v>
      </c>
      <c r="E165" s="170" t="s">
        <v>1</v>
      </c>
      <c r="F165" s="171" t="s">
        <v>831</v>
      </c>
      <c r="H165" s="170" t="s">
        <v>1</v>
      </c>
      <c r="I165" s="172"/>
      <c r="L165" s="169"/>
      <c r="M165" s="173"/>
      <c r="T165" s="174"/>
      <c r="AT165" s="170" t="s">
        <v>264</v>
      </c>
      <c r="AU165" s="170" t="s">
        <v>87</v>
      </c>
      <c r="AV165" s="14" t="s">
        <v>85</v>
      </c>
      <c r="AW165" s="14" t="s">
        <v>32</v>
      </c>
      <c r="AX165" s="14" t="s">
        <v>77</v>
      </c>
      <c r="AY165" s="170" t="s">
        <v>253</v>
      </c>
    </row>
    <row r="166" spans="2:65" s="12" customFormat="1" ht="11.25">
      <c r="B166" s="154"/>
      <c r="D166" s="155" t="s">
        <v>264</v>
      </c>
      <c r="E166" s="156" t="s">
        <v>1</v>
      </c>
      <c r="F166" s="157" t="s">
        <v>832</v>
      </c>
      <c r="H166" s="158">
        <v>32.625</v>
      </c>
      <c r="I166" s="159"/>
      <c r="L166" s="154"/>
      <c r="M166" s="160"/>
      <c r="T166" s="161"/>
      <c r="AT166" s="156" t="s">
        <v>264</v>
      </c>
      <c r="AU166" s="156" t="s">
        <v>87</v>
      </c>
      <c r="AV166" s="12" t="s">
        <v>87</v>
      </c>
      <c r="AW166" s="12" t="s">
        <v>32</v>
      </c>
      <c r="AX166" s="12" t="s">
        <v>77</v>
      </c>
      <c r="AY166" s="156" t="s">
        <v>253</v>
      </c>
    </row>
    <row r="167" spans="2:65" s="12" customFormat="1" ht="11.25">
      <c r="B167" s="154"/>
      <c r="D167" s="155" t="s">
        <v>264</v>
      </c>
      <c r="E167" s="156" t="s">
        <v>1</v>
      </c>
      <c r="F167" s="157" t="s">
        <v>833</v>
      </c>
      <c r="H167" s="158">
        <v>0.4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2" customFormat="1" ht="11.25">
      <c r="B168" s="154"/>
      <c r="D168" s="155" t="s">
        <v>264</v>
      </c>
      <c r="E168" s="156" t="s">
        <v>1</v>
      </c>
      <c r="F168" s="157" t="s">
        <v>834</v>
      </c>
      <c r="H168" s="158">
        <v>15.138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2" customFormat="1" ht="11.25">
      <c r="B169" s="154"/>
      <c r="D169" s="155" t="s">
        <v>264</v>
      </c>
      <c r="E169" s="156" t="s">
        <v>1</v>
      </c>
      <c r="F169" s="157" t="s">
        <v>835</v>
      </c>
      <c r="H169" s="158">
        <v>1.845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77</v>
      </c>
      <c r="AY169" s="156" t="s">
        <v>253</v>
      </c>
    </row>
    <row r="170" spans="2:65" s="12" customFormat="1" ht="11.25">
      <c r="B170" s="154"/>
      <c r="D170" s="155" t="s">
        <v>264</v>
      </c>
      <c r="E170" s="156" t="s">
        <v>1</v>
      </c>
      <c r="F170" s="157" t="s">
        <v>836</v>
      </c>
      <c r="H170" s="158">
        <v>0.25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65" s="12" customFormat="1" ht="11.25">
      <c r="B171" s="154"/>
      <c r="D171" s="155" t="s">
        <v>264</v>
      </c>
      <c r="E171" s="156" t="s">
        <v>1</v>
      </c>
      <c r="F171" s="157" t="s">
        <v>837</v>
      </c>
      <c r="H171" s="158">
        <v>1.63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65" s="12" customFormat="1" ht="11.25">
      <c r="B172" s="154"/>
      <c r="D172" s="155" t="s">
        <v>264</v>
      </c>
      <c r="E172" s="156" t="s">
        <v>1</v>
      </c>
      <c r="F172" s="157" t="s">
        <v>838</v>
      </c>
      <c r="H172" s="158">
        <v>0.45</v>
      </c>
      <c r="I172" s="159"/>
      <c r="L172" s="154"/>
      <c r="M172" s="160"/>
      <c r="T172" s="161"/>
      <c r="AT172" s="156" t="s">
        <v>264</v>
      </c>
      <c r="AU172" s="156" t="s">
        <v>87</v>
      </c>
      <c r="AV172" s="12" t="s">
        <v>87</v>
      </c>
      <c r="AW172" s="12" t="s">
        <v>32</v>
      </c>
      <c r="AX172" s="12" t="s">
        <v>77</v>
      </c>
      <c r="AY172" s="156" t="s">
        <v>253</v>
      </c>
    </row>
    <row r="173" spans="2:65" s="12" customFormat="1" ht="11.25">
      <c r="B173" s="154"/>
      <c r="D173" s="155" t="s">
        <v>264</v>
      </c>
      <c r="E173" s="156" t="s">
        <v>1</v>
      </c>
      <c r="F173" s="157" t="s">
        <v>839</v>
      </c>
      <c r="H173" s="158">
        <v>10.715</v>
      </c>
      <c r="I173" s="159"/>
      <c r="L173" s="154"/>
      <c r="M173" s="160"/>
      <c r="T173" s="161"/>
      <c r="AT173" s="156" t="s">
        <v>264</v>
      </c>
      <c r="AU173" s="156" t="s">
        <v>87</v>
      </c>
      <c r="AV173" s="12" t="s">
        <v>87</v>
      </c>
      <c r="AW173" s="12" t="s">
        <v>32</v>
      </c>
      <c r="AX173" s="12" t="s">
        <v>77</v>
      </c>
      <c r="AY173" s="156" t="s">
        <v>253</v>
      </c>
    </row>
    <row r="174" spans="2:65" s="12" customFormat="1" ht="22.5">
      <c r="B174" s="154"/>
      <c r="D174" s="155" t="s">
        <v>264</v>
      </c>
      <c r="E174" s="156" t="s">
        <v>1</v>
      </c>
      <c r="F174" s="157" t="s">
        <v>840</v>
      </c>
      <c r="H174" s="158">
        <v>0.5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841</v>
      </c>
      <c r="H175" s="158">
        <v>0.625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4" customFormat="1" ht="11.25">
      <c r="B176" s="169"/>
      <c r="D176" s="155" t="s">
        <v>264</v>
      </c>
      <c r="E176" s="170" t="s">
        <v>1</v>
      </c>
      <c r="F176" s="171" t="s">
        <v>842</v>
      </c>
      <c r="H176" s="170" t="s">
        <v>1</v>
      </c>
      <c r="I176" s="172"/>
      <c r="L176" s="169"/>
      <c r="M176" s="173"/>
      <c r="T176" s="174"/>
      <c r="AT176" s="170" t="s">
        <v>264</v>
      </c>
      <c r="AU176" s="170" t="s">
        <v>87</v>
      </c>
      <c r="AV176" s="14" t="s">
        <v>85</v>
      </c>
      <c r="AW176" s="14" t="s">
        <v>32</v>
      </c>
      <c r="AX176" s="14" t="s">
        <v>77</v>
      </c>
      <c r="AY176" s="170" t="s">
        <v>253</v>
      </c>
    </row>
    <row r="177" spans="2:65" s="12" customFormat="1" ht="11.25">
      <c r="B177" s="154"/>
      <c r="D177" s="155" t="s">
        <v>264</v>
      </c>
      <c r="E177" s="156" t="s">
        <v>1</v>
      </c>
      <c r="F177" s="157" t="s">
        <v>843</v>
      </c>
      <c r="H177" s="158">
        <v>1.2789999999999999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77</v>
      </c>
      <c r="AY177" s="156" t="s">
        <v>253</v>
      </c>
    </row>
    <row r="178" spans="2:65" s="12" customFormat="1" ht="11.25">
      <c r="B178" s="154"/>
      <c r="D178" s="155" t="s">
        <v>264</v>
      </c>
      <c r="E178" s="156" t="s">
        <v>1</v>
      </c>
      <c r="F178" s="157" t="s">
        <v>844</v>
      </c>
      <c r="H178" s="158">
        <v>0.28999999999999998</v>
      </c>
      <c r="I178" s="159"/>
      <c r="L178" s="154"/>
      <c r="M178" s="160"/>
      <c r="T178" s="161"/>
      <c r="AT178" s="156" t="s">
        <v>264</v>
      </c>
      <c r="AU178" s="156" t="s">
        <v>87</v>
      </c>
      <c r="AV178" s="12" t="s">
        <v>87</v>
      </c>
      <c r="AW178" s="12" t="s">
        <v>32</v>
      </c>
      <c r="AX178" s="12" t="s">
        <v>77</v>
      </c>
      <c r="AY178" s="156" t="s">
        <v>253</v>
      </c>
    </row>
    <row r="179" spans="2:65" s="12" customFormat="1" ht="11.25">
      <c r="B179" s="154"/>
      <c r="D179" s="155" t="s">
        <v>264</v>
      </c>
      <c r="E179" s="156" t="s">
        <v>1</v>
      </c>
      <c r="F179" s="157" t="s">
        <v>845</v>
      </c>
      <c r="H179" s="158">
        <v>0.218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77</v>
      </c>
      <c r="AY179" s="156" t="s">
        <v>253</v>
      </c>
    </row>
    <row r="180" spans="2:65" s="12" customFormat="1" ht="11.25">
      <c r="B180" s="154"/>
      <c r="D180" s="155" t="s">
        <v>264</v>
      </c>
      <c r="E180" s="156" t="s">
        <v>1</v>
      </c>
      <c r="F180" s="157" t="s">
        <v>846</v>
      </c>
      <c r="H180" s="158">
        <v>0.68500000000000005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77</v>
      </c>
      <c r="AY180" s="156" t="s">
        <v>253</v>
      </c>
    </row>
    <row r="181" spans="2:65" s="12" customFormat="1" ht="33.75">
      <c r="B181" s="154"/>
      <c r="D181" s="155" t="s">
        <v>264</v>
      </c>
      <c r="E181" s="156" t="s">
        <v>1</v>
      </c>
      <c r="F181" s="157" t="s">
        <v>847</v>
      </c>
      <c r="H181" s="158">
        <v>15.387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77</v>
      </c>
      <c r="AY181" s="156" t="s">
        <v>253</v>
      </c>
    </row>
    <row r="182" spans="2:65" s="12" customFormat="1" ht="22.5">
      <c r="B182" s="154"/>
      <c r="D182" s="155" t="s">
        <v>264</v>
      </c>
      <c r="E182" s="156" t="s">
        <v>1</v>
      </c>
      <c r="F182" s="157" t="s">
        <v>848</v>
      </c>
      <c r="H182" s="158">
        <v>-8.9060000000000006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77</v>
      </c>
      <c r="AY182" s="156" t="s">
        <v>253</v>
      </c>
    </row>
    <row r="183" spans="2:65" s="12" customFormat="1" ht="33.75">
      <c r="B183" s="154"/>
      <c r="D183" s="155" t="s">
        <v>264</v>
      </c>
      <c r="E183" s="156" t="s">
        <v>1</v>
      </c>
      <c r="F183" s="157" t="s">
        <v>849</v>
      </c>
      <c r="H183" s="158">
        <v>-17.59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32</v>
      </c>
      <c r="AX183" s="12" t="s">
        <v>77</v>
      </c>
      <c r="AY183" s="156" t="s">
        <v>253</v>
      </c>
    </row>
    <row r="184" spans="2:65" s="15" customFormat="1" ht="11.25">
      <c r="B184" s="175"/>
      <c r="D184" s="155" t="s">
        <v>264</v>
      </c>
      <c r="E184" s="176" t="s">
        <v>787</v>
      </c>
      <c r="F184" s="177" t="s">
        <v>322</v>
      </c>
      <c r="H184" s="178">
        <v>55.540999999999997</v>
      </c>
      <c r="I184" s="179"/>
      <c r="L184" s="175"/>
      <c r="M184" s="180"/>
      <c r="T184" s="181"/>
      <c r="AT184" s="176" t="s">
        <v>264</v>
      </c>
      <c r="AU184" s="176" t="s">
        <v>87</v>
      </c>
      <c r="AV184" s="15" t="s">
        <v>97</v>
      </c>
      <c r="AW184" s="15" t="s">
        <v>32</v>
      </c>
      <c r="AX184" s="15" t="s">
        <v>77</v>
      </c>
      <c r="AY184" s="176" t="s">
        <v>253</v>
      </c>
    </row>
    <row r="185" spans="2:65" s="13" customFormat="1" ht="11.25">
      <c r="B185" s="162"/>
      <c r="D185" s="155" t="s">
        <v>264</v>
      </c>
      <c r="E185" s="163" t="s">
        <v>1</v>
      </c>
      <c r="F185" s="164" t="s">
        <v>266</v>
      </c>
      <c r="H185" s="165">
        <v>55.540999999999997</v>
      </c>
      <c r="I185" s="166"/>
      <c r="L185" s="162"/>
      <c r="M185" s="167"/>
      <c r="T185" s="168"/>
      <c r="AT185" s="163" t="s">
        <v>264</v>
      </c>
      <c r="AU185" s="163" t="s">
        <v>87</v>
      </c>
      <c r="AV185" s="13" t="s">
        <v>260</v>
      </c>
      <c r="AW185" s="13" t="s">
        <v>32</v>
      </c>
      <c r="AX185" s="13" t="s">
        <v>85</v>
      </c>
      <c r="AY185" s="163" t="s">
        <v>253</v>
      </c>
    </row>
    <row r="186" spans="2:65" s="1" customFormat="1" ht="24.2" customHeight="1">
      <c r="B186" s="32"/>
      <c r="C186" s="137" t="s">
        <v>260</v>
      </c>
      <c r="D186" s="137" t="s">
        <v>255</v>
      </c>
      <c r="E186" s="138" t="s">
        <v>850</v>
      </c>
      <c r="F186" s="139" t="s">
        <v>851</v>
      </c>
      <c r="G186" s="140" t="s">
        <v>202</v>
      </c>
      <c r="H186" s="141">
        <v>53.372</v>
      </c>
      <c r="I186" s="142"/>
      <c r="J186" s="143">
        <f>ROUND(I186*H186,2)</f>
        <v>0</v>
      </c>
      <c r="K186" s="139" t="s">
        <v>259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260</v>
      </c>
      <c r="AT186" s="148" t="s">
        <v>255</v>
      </c>
      <c r="AU186" s="148" t="s">
        <v>87</v>
      </c>
      <c r="AY186" s="17" t="s">
        <v>253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260</v>
      </c>
      <c r="BM186" s="148" t="s">
        <v>852</v>
      </c>
    </row>
    <row r="187" spans="2:65" s="1" customFormat="1" ht="11.25">
      <c r="B187" s="32"/>
      <c r="D187" s="150" t="s">
        <v>262</v>
      </c>
      <c r="F187" s="151" t="s">
        <v>853</v>
      </c>
      <c r="I187" s="152"/>
      <c r="L187" s="32"/>
      <c r="M187" s="153"/>
      <c r="T187" s="56"/>
      <c r="AT187" s="17" t="s">
        <v>262</v>
      </c>
      <c r="AU187" s="17" t="s">
        <v>87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854</v>
      </c>
      <c r="H188" s="158">
        <v>53.372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3" customFormat="1" ht="11.25">
      <c r="B189" s="162"/>
      <c r="D189" s="155" t="s">
        <v>264</v>
      </c>
      <c r="E189" s="163" t="s">
        <v>1</v>
      </c>
      <c r="F189" s="164" t="s">
        <v>266</v>
      </c>
      <c r="H189" s="165">
        <v>53.372</v>
      </c>
      <c r="I189" s="166"/>
      <c r="L189" s="162"/>
      <c r="M189" s="167"/>
      <c r="T189" s="168"/>
      <c r="AT189" s="163" t="s">
        <v>264</v>
      </c>
      <c r="AU189" s="163" t="s">
        <v>87</v>
      </c>
      <c r="AV189" s="13" t="s">
        <v>260</v>
      </c>
      <c r="AW189" s="13" t="s">
        <v>32</v>
      </c>
      <c r="AX189" s="13" t="s">
        <v>85</v>
      </c>
      <c r="AY189" s="163" t="s">
        <v>253</v>
      </c>
    </row>
    <row r="190" spans="2:65" s="1" customFormat="1" ht="37.9" customHeight="1">
      <c r="B190" s="32"/>
      <c r="C190" s="137" t="s">
        <v>280</v>
      </c>
      <c r="D190" s="137" t="s">
        <v>255</v>
      </c>
      <c r="E190" s="138" t="s">
        <v>399</v>
      </c>
      <c r="F190" s="139" t="s">
        <v>400</v>
      </c>
      <c r="G190" s="140" t="s">
        <v>202</v>
      </c>
      <c r="H190" s="141">
        <v>55.350999999999999</v>
      </c>
      <c r="I190" s="142"/>
      <c r="J190" s="143">
        <f>ROUND(I190*H190,2)</f>
        <v>0</v>
      </c>
      <c r="K190" s="139" t="s">
        <v>259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855</v>
      </c>
    </row>
    <row r="191" spans="2:65" s="1" customFormat="1" ht="11.25">
      <c r="B191" s="32"/>
      <c r="D191" s="150" t="s">
        <v>262</v>
      </c>
      <c r="F191" s="151" t="s">
        <v>402</v>
      </c>
      <c r="I191" s="152"/>
      <c r="L191" s="32"/>
      <c r="M191" s="153"/>
      <c r="T191" s="56"/>
      <c r="AT191" s="17" t="s">
        <v>262</v>
      </c>
      <c r="AU191" s="17" t="s">
        <v>87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783</v>
      </c>
      <c r="H192" s="158">
        <v>8.9060000000000006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785</v>
      </c>
      <c r="H193" s="158">
        <v>17.59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2" customFormat="1" ht="11.25">
      <c r="B194" s="154"/>
      <c r="D194" s="155" t="s">
        <v>264</v>
      </c>
      <c r="E194" s="156" t="s">
        <v>1</v>
      </c>
      <c r="F194" s="157" t="s">
        <v>787</v>
      </c>
      <c r="H194" s="158">
        <v>55.540999999999997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65" s="12" customFormat="1" ht="11.25">
      <c r="B195" s="154"/>
      <c r="D195" s="155" t="s">
        <v>264</v>
      </c>
      <c r="E195" s="156" t="s">
        <v>1</v>
      </c>
      <c r="F195" s="157" t="s">
        <v>856</v>
      </c>
      <c r="H195" s="158">
        <v>-26.686</v>
      </c>
      <c r="I195" s="159"/>
      <c r="L195" s="154"/>
      <c r="M195" s="160"/>
      <c r="T195" s="161"/>
      <c r="AT195" s="156" t="s">
        <v>264</v>
      </c>
      <c r="AU195" s="156" t="s">
        <v>87</v>
      </c>
      <c r="AV195" s="12" t="s">
        <v>87</v>
      </c>
      <c r="AW195" s="12" t="s">
        <v>32</v>
      </c>
      <c r="AX195" s="12" t="s">
        <v>77</v>
      </c>
      <c r="AY195" s="156" t="s">
        <v>253</v>
      </c>
    </row>
    <row r="196" spans="2:65" s="13" customFormat="1" ht="11.25">
      <c r="B196" s="162"/>
      <c r="D196" s="155" t="s">
        <v>264</v>
      </c>
      <c r="E196" s="163" t="s">
        <v>1</v>
      </c>
      <c r="F196" s="164" t="s">
        <v>266</v>
      </c>
      <c r="H196" s="165">
        <v>55.350999999999999</v>
      </c>
      <c r="I196" s="166"/>
      <c r="L196" s="162"/>
      <c r="M196" s="167"/>
      <c r="T196" s="168"/>
      <c r="AT196" s="163" t="s">
        <v>264</v>
      </c>
      <c r="AU196" s="163" t="s">
        <v>87</v>
      </c>
      <c r="AV196" s="13" t="s">
        <v>260</v>
      </c>
      <c r="AW196" s="13" t="s">
        <v>32</v>
      </c>
      <c r="AX196" s="13" t="s">
        <v>85</v>
      </c>
      <c r="AY196" s="163" t="s">
        <v>253</v>
      </c>
    </row>
    <row r="197" spans="2:65" s="1" customFormat="1" ht="37.9" customHeight="1">
      <c r="B197" s="32"/>
      <c r="C197" s="137" t="s">
        <v>285</v>
      </c>
      <c r="D197" s="137" t="s">
        <v>255</v>
      </c>
      <c r="E197" s="138" t="s">
        <v>405</v>
      </c>
      <c r="F197" s="139" t="s">
        <v>406</v>
      </c>
      <c r="G197" s="140" t="s">
        <v>202</v>
      </c>
      <c r="H197" s="141">
        <v>608.86099999999999</v>
      </c>
      <c r="I197" s="142"/>
      <c r="J197" s="143">
        <f>ROUND(I197*H197,2)</f>
        <v>0</v>
      </c>
      <c r="K197" s="139" t="s">
        <v>259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260</v>
      </c>
      <c r="BM197" s="148" t="s">
        <v>857</v>
      </c>
    </row>
    <row r="198" spans="2:65" s="1" customFormat="1" ht="11.25">
      <c r="B198" s="32"/>
      <c r="D198" s="150" t="s">
        <v>262</v>
      </c>
      <c r="F198" s="151" t="s">
        <v>408</v>
      </c>
      <c r="I198" s="152"/>
      <c r="L198" s="32"/>
      <c r="M198" s="153"/>
      <c r="T198" s="56"/>
      <c r="AT198" s="17" t="s">
        <v>262</v>
      </c>
      <c r="AU198" s="17" t="s">
        <v>87</v>
      </c>
    </row>
    <row r="199" spans="2:65" s="12" customFormat="1" ht="11.25">
      <c r="B199" s="154"/>
      <c r="D199" s="155" t="s">
        <v>264</v>
      </c>
      <c r="E199" s="156" t="s">
        <v>1</v>
      </c>
      <c r="F199" s="157" t="s">
        <v>784</v>
      </c>
      <c r="H199" s="158">
        <v>8.9060000000000006</v>
      </c>
      <c r="I199" s="159"/>
      <c r="L199" s="154"/>
      <c r="M199" s="160"/>
      <c r="T199" s="161"/>
      <c r="AT199" s="156" t="s">
        <v>264</v>
      </c>
      <c r="AU199" s="156" t="s">
        <v>87</v>
      </c>
      <c r="AV199" s="12" t="s">
        <v>87</v>
      </c>
      <c r="AW199" s="12" t="s">
        <v>32</v>
      </c>
      <c r="AX199" s="12" t="s">
        <v>77</v>
      </c>
      <c r="AY199" s="156" t="s">
        <v>253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786</v>
      </c>
      <c r="H200" s="158">
        <v>17.59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788</v>
      </c>
      <c r="H201" s="158">
        <v>55.540999999999997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858</v>
      </c>
      <c r="H202" s="158">
        <v>-26.686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65" s="13" customFormat="1" ht="11.25">
      <c r="B203" s="162"/>
      <c r="D203" s="155" t="s">
        <v>264</v>
      </c>
      <c r="E203" s="163" t="s">
        <v>1</v>
      </c>
      <c r="F203" s="164" t="s">
        <v>266</v>
      </c>
      <c r="H203" s="165">
        <v>55.350999999999999</v>
      </c>
      <c r="I203" s="166"/>
      <c r="L203" s="162"/>
      <c r="M203" s="167"/>
      <c r="T203" s="168"/>
      <c r="AT203" s="163" t="s">
        <v>264</v>
      </c>
      <c r="AU203" s="163" t="s">
        <v>87</v>
      </c>
      <c r="AV203" s="13" t="s">
        <v>260</v>
      </c>
      <c r="AW203" s="13" t="s">
        <v>32</v>
      </c>
      <c r="AX203" s="13" t="s">
        <v>85</v>
      </c>
      <c r="AY203" s="163" t="s">
        <v>253</v>
      </c>
    </row>
    <row r="204" spans="2:65" s="12" customFormat="1" ht="11.25">
      <c r="B204" s="154"/>
      <c r="D204" s="155" t="s">
        <v>264</v>
      </c>
      <c r="F204" s="157" t="s">
        <v>859</v>
      </c>
      <c r="H204" s="158">
        <v>608.86099999999999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4</v>
      </c>
      <c r="AX204" s="12" t="s">
        <v>85</v>
      </c>
      <c r="AY204" s="156" t="s">
        <v>253</v>
      </c>
    </row>
    <row r="205" spans="2:65" s="1" customFormat="1" ht="24.2" customHeight="1">
      <c r="B205" s="32"/>
      <c r="C205" s="137" t="s">
        <v>292</v>
      </c>
      <c r="D205" s="137" t="s">
        <v>255</v>
      </c>
      <c r="E205" s="138" t="s">
        <v>860</v>
      </c>
      <c r="F205" s="139" t="s">
        <v>861</v>
      </c>
      <c r="G205" s="140" t="s">
        <v>202</v>
      </c>
      <c r="H205" s="141">
        <v>26.686</v>
      </c>
      <c r="I205" s="142"/>
      <c r="J205" s="143">
        <f>ROUND(I205*H205,2)</f>
        <v>0</v>
      </c>
      <c r="K205" s="139" t="s">
        <v>259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260</v>
      </c>
      <c r="AT205" s="148" t="s">
        <v>255</v>
      </c>
      <c r="AU205" s="148" t="s">
        <v>87</v>
      </c>
      <c r="AY205" s="17" t="s">
        <v>253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85</v>
      </c>
      <c r="BK205" s="149">
        <f>ROUND(I205*H205,2)</f>
        <v>0</v>
      </c>
      <c r="BL205" s="17" t="s">
        <v>260</v>
      </c>
      <c r="BM205" s="148" t="s">
        <v>862</v>
      </c>
    </row>
    <row r="206" spans="2:65" s="1" customFormat="1" ht="11.25">
      <c r="B206" s="32"/>
      <c r="D206" s="150" t="s">
        <v>262</v>
      </c>
      <c r="F206" s="151" t="s">
        <v>863</v>
      </c>
      <c r="I206" s="152"/>
      <c r="L206" s="32"/>
      <c r="M206" s="153"/>
      <c r="T206" s="56"/>
      <c r="AT206" s="17" t="s">
        <v>262</v>
      </c>
      <c r="AU206" s="17" t="s">
        <v>87</v>
      </c>
    </row>
    <row r="207" spans="2:65" s="12" customFormat="1" ht="11.25">
      <c r="B207" s="154"/>
      <c r="D207" s="155" t="s">
        <v>264</v>
      </c>
      <c r="E207" s="156" t="s">
        <v>1</v>
      </c>
      <c r="F207" s="157" t="s">
        <v>789</v>
      </c>
      <c r="H207" s="158">
        <v>26.686</v>
      </c>
      <c r="I207" s="159"/>
      <c r="L207" s="154"/>
      <c r="M207" s="160"/>
      <c r="T207" s="161"/>
      <c r="AT207" s="156" t="s">
        <v>264</v>
      </c>
      <c r="AU207" s="156" t="s">
        <v>87</v>
      </c>
      <c r="AV207" s="12" t="s">
        <v>87</v>
      </c>
      <c r="AW207" s="12" t="s">
        <v>32</v>
      </c>
      <c r="AX207" s="12" t="s">
        <v>77</v>
      </c>
      <c r="AY207" s="156" t="s">
        <v>253</v>
      </c>
    </row>
    <row r="208" spans="2:65" s="13" customFormat="1" ht="11.25">
      <c r="B208" s="162"/>
      <c r="D208" s="155" t="s">
        <v>264</v>
      </c>
      <c r="E208" s="163" t="s">
        <v>1</v>
      </c>
      <c r="F208" s="164" t="s">
        <v>266</v>
      </c>
      <c r="H208" s="165">
        <v>26.686</v>
      </c>
      <c r="I208" s="166"/>
      <c r="L208" s="162"/>
      <c r="M208" s="167"/>
      <c r="T208" s="168"/>
      <c r="AT208" s="163" t="s">
        <v>264</v>
      </c>
      <c r="AU208" s="163" t="s">
        <v>87</v>
      </c>
      <c r="AV208" s="13" t="s">
        <v>260</v>
      </c>
      <c r="AW208" s="13" t="s">
        <v>32</v>
      </c>
      <c r="AX208" s="13" t="s">
        <v>85</v>
      </c>
      <c r="AY208" s="163" t="s">
        <v>253</v>
      </c>
    </row>
    <row r="209" spans="2:65" s="1" customFormat="1" ht="33" customHeight="1">
      <c r="B209" s="32"/>
      <c r="C209" s="137" t="s">
        <v>303</v>
      </c>
      <c r="D209" s="137" t="s">
        <v>255</v>
      </c>
      <c r="E209" s="138" t="s">
        <v>416</v>
      </c>
      <c r="F209" s="139" t="s">
        <v>417</v>
      </c>
      <c r="G209" s="140" t="s">
        <v>418</v>
      </c>
      <c r="H209" s="141">
        <v>99.632000000000005</v>
      </c>
      <c r="I209" s="142"/>
      <c r="J209" s="143">
        <f>ROUND(I209*H209,2)</f>
        <v>0</v>
      </c>
      <c r="K209" s="139" t="s">
        <v>259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864</v>
      </c>
    </row>
    <row r="210" spans="2:65" s="1" customFormat="1" ht="11.25">
      <c r="B210" s="32"/>
      <c r="D210" s="150" t="s">
        <v>262</v>
      </c>
      <c r="F210" s="151" t="s">
        <v>420</v>
      </c>
      <c r="I210" s="152"/>
      <c r="L210" s="32"/>
      <c r="M210" s="153"/>
      <c r="T210" s="56"/>
      <c r="AT210" s="17" t="s">
        <v>262</v>
      </c>
      <c r="AU210" s="17" t="s">
        <v>87</v>
      </c>
    </row>
    <row r="211" spans="2:65" s="12" customFormat="1" ht="11.25">
      <c r="B211" s="154"/>
      <c r="D211" s="155" t="s">
        <v>264</v>
      </c>
      <c r="E211" s="156" t="s">
        <v>1</v>
      </c>
      <c r="F211" s="157" t="s">
        <v>783</v>
      </c>
      <c r="H211" s="158">
        <v>8.9060000000000006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77</v>
      </c>
      <c r="AY211" s="156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785</v>
      </c>
      <c r="H212" s="158">
        <v>17.59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787</v>
      </c>
      <c r="H213" s="158">
        <v>55.540999999999997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856</v>
      </c>
      <c r="H214" s="158">
        <v>-26.686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3" customFormat="1" ht="11.25">
      <c r="B215" s="162"/>
      <c r="D215" s="155" t="s">
        <v>264</v>
      </c>
      <c r="E215" s="163" t="s">
        <v>1</v>
      </c>
      <c r="F215" s="164" t="s">
        <v>266</v>
      </c>
      <c r="H215" s="165">
        <v>55.350999999999999</v>
      </c>
      <c r="I215" s="166"/>
      <c r="L215" s="162"/>
      <c r="M215" s="167"/>
      <c r="T215" s="168"/>
      <c r="AT215" s="163" t="s">
        <v>264</v>
      </c>
      <c r="AU215" s="163" t="s">
        <v>87</v>
      </c>
      <c r="AV215" s="13" t="s">
        <v>260</v>
      </c>
      <c r="AW215" s="13" t="s">
        <v>32</v>
      </c>
      <c r="AX215" s="13" t="s">
        <v>85</v>
      </c>
      <c r="AY215" s="163" t="s">
        <v>253</v>
      </c>
    </row>
    <row r="216" spans="2:65" s="12" customFormat="1" ht="11.25">
      <c r="B216" s="154"/>
      <c r="D216" s="155" t="s">
        <v>264</v>
      </c>
      <c r="F216" s="157" t="s">
        <v>865</v>
      </c>
      <c r="H216" s="158">
        <v>99.632000000000005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4</v>
      </c>
      <c r="AX216" s="12" t="s">
        <v>85</v>
      </c>
      <c r="AY216" s="156" t="s">
        <v>253</v>
      </c>
    </row>
    <row r="217" spans="2:65" s="1" customFormat="1" ht="24.2" customHeight="1">
      <c r="B217" s="32"/>
      <c r="C217" s="137" t="s">
        <v>310</v>
      </c>
      <c r="D217" s="137" t="s">
        <v>255</v>
      </c>
      <c r="E217" s="138" t="s">
        <v>426</v>
      </c>
      <c r="F217" s="139" t="s">
        <v>427</v>
      </c>
      <c r="G217" s="140" t="s">
        <v>202</v>
      </c>
      <c r="H217" s="141">
        <v>26.686</v>
      </c>
      <c r="I217" s="142"/>
      <c r="J217" s="143">
        <f>ROUND(I217*H217,2)</f>
        <v>0</v>
      </c>
      <c r="K217" s="139" t="s">
        <v>259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866</v>
      </c>
    </row>
    <row r="218" spans="2:65" s="1" customFormat="1" ht="11.25">
      <c r="B218" s="32"/>
      <c r="D218" s="150" t="s">
        <v>262</v>
      </c>
      <c r="F218" s="151" t="s">
        <v>867</v>
      </c>
      <c r="I218" s="152"/>
      <c r="L218" s="32"/>
      <c r="M218" s="153"/>
      <c r="T218" s="56"/>
      <c r="AT218" s="17" t="s">
        <v>262</v>
      </c>
      <c r="AU218" s="17" t="s">
        <v>87</v>
      </c>
    </row>
    <row r="219" spans="2:65" s="12" customFormat="1" ht="11.25">
      <c r="B219" s="154"/>
      <c r="D219" s="155" t="s">
        <v>264</v>
      </c>
      <c r="E219" s="156" t="s">
        <v>1</v>
      </c>
      <c r="F219" s="157" t="s">
        <v>783</v>
      </c>
      <c r="H219" s="158">
        <v>8.9060000000000006</v>
      </c>
      <c r="I219" s="159"/>
      <c r="L219" s="154"/>
      <c r="M219" s="160"/>
      <c r="T219" s="161"/>
      <c r="AT219" s="156" t="s">
        <v>264</v>
      </c>
      <c r="AU219" s="156" t="s">
        <v>87</v>
      </c>
      <c r="AV219" s="12" t="s">
        <v>87</v>
      </c>
      <c r="AW219" s="12" t="s">
        <v>32</v>
      </c>
      <c r="AX219" s="12" t="s">
        <v>77</v>
      </c>
      <c r="AY219" s="156" t="s">
        <v>253</v>
      </c>
    </row>
    <row r="220" spans="2:65" s="12" customFormat="1" ht="11.25">
      <c r="B220" s="154"/>
      <c r="D220" s="155" t="s">
        <v>264</v>
      </c>
      <c r="E220" s="156" t="s">
        <v>1</v>
      </c>
      <c r="F220" s="157" t="s">
        <v>785</v>
      </c>
      <c r="H220" s="158">
        <v>17.59</v>
      </c>
      <c r="I220" s="159"/>
      <c r="L220" s="154"/>
      <c r="M220" s="160"/>
      <c r="T220" s="161"/>
      <c r="AT220" s="156" t="s">
        <v>264</v>
      </c>
      <c r="AU220" s="156" t="s">
        <v>87</v>
      </c>
      <c r="AV220" s="12" t="s">
        <v>87</v>
      </c>
      <c r="AW220" s="12" t="s">
        <v>32</v>
      </c>
      <c r="AX220" s="12" t="s">
        <v>77</v>
      </c>
      <c r="AY220" s="156" t="s">
        <v>253</v>
      </c>
    </row>
    <row r="221" spans="2:65" s="12" customFormat="1" ht="11.25">
      <c r="B221" s="154"/>
      <c r="D221" s="155" t="s">
        <v>264</v>
      </c>
      <c r="E221" s="156" t="s">
        <v>1</v>
      </c>
      <c r="F221" s="157" t="s">
        <v>787</v>
      </c>
      <c r="H221" s="158">
        <v>55.540999999999997</v>
      </c>
      <c r="I221" s="159"/>
      <c r="L221" s="154"/>
      <c r="M221" s="160"/>
      <c r="T221" s="161"/>
      <c r="AT221" s="156" t="s">
        <v>264</v>
      </c>
      <c r="AU221" s="156" t="s">
        <v>87</v>
      </c>
      <c r="AV221" s="12" t="s">
        <v>87</v>
      </c>
      <c r="AW221" s="12" t="s">
        <v>32</v>
      </c>
      <c r="AX221" s="12" t="s">
        <v>77</v>
      </c>
      <c r="AY221" s="156" t="s">
        <v>253</v>
      </c>
    </row>
    <row r="222" spans="2:65" s="12" customFormat="1" ht="22.5">
      <c r="B222" s="154"/>
      <c r="D222" s="155" t="s">
        <v>264</v>
      </c>
      <c r="E222" s="156" t="s">
        <v>1</v>
      </c>
      <c r="F222" s="157" t="s">
        <v>868</v>
      </c>
      <c r="H222" s="158">
        <v>-22.867000000000001</v>
      </c>
      <c r="I222" s="159"/>
      <c r="L222" s="154"/>
      <c r="M222" s="160"/>
      <c r="T222" s="161"/>
      <c r="AT222" s="156" t="s">
        <v>264</v>
      </c>
      <c r="AU222" s="156" t="s">
        <v>87</v>
      </c>
      <c r="AV222" s="12" t="s">
        <v>87</v>
      </c>
      <c r="AW222" s="12" t="s">
        <v>32</v>
      </c>
      <c r="AX222" s="12" t="s">
        <v>77</v>
      </c>
      <c r="AY222" s="156" t="s">
        <v>253</v>
      </c>
    </row>
    <row r="223" spans="2:65" s="12" customFormat="1" ht="22.5">
      <c r="B223" s="154"/>
      <c r="D223" s="155" t="s">
        <v>264</v>
      </c>
      <c r="E223" s="156" t="s">
        <v>1</v>
      </c>
      <c r="F223" s="157" t="s">
        <v>869</v>
      </c>
      <c r="H223" s="158">
        <v>-32.484000000000002</v>
      </c>
      <c r="I223" s="159"/>
      <c r="L223" s="154"/>
      <c r="M223" s="160"/>
      <c r="T223" s="161"/>
      <c r="AT223" s="156" t="s">
        <v>264</v>
      </c>
      <c r="AU223" s="156" t="s">
        <v>87</v>
      </c>
      <c r="AV223" s="12" t="s">
        <v>87</v>
      </c>
      <c r="AW223" s="12" t="s">
        <v>32</v>
      </c>
      <c r="AX223" s="12" t="s">
        <v>77</v>
      </c>
      <c r="AY223" s="156" t="s">
        <v>253</v>
      </c>
    </row>
    <row r="224" spans="2:65" s="15" customFormat="1" ht="11.25">
      <c r="B224" s="175"/>
      <c r="D224" s="155" t="s">
        <v>264</v>
      </c>
      <c r="E224" s="176" t="s">
        <v>789</v>
      </c>
      <c r="F224" s="177" t="s">
        <v>322</v>
      </c>
      <c r="H224" s="178">
        <v>26.686</v>
      </c>
      <c r="I224" s="179"/>
      <c r="L224" s="175"/>
      <c r="M224" s="180"/>
      <c r="T224" s="181"/>
      <c r="AT224" s="176" t="s">
        <v>264</v>
      </c>
      <c r="AU224" s="176" t="s">
        <v>87</v>
      </c>
      <c r="AV224" s="15" t="s">
        <v>97</v>
      </c>
      <c r="AW224" s="15" t="s">
        <v>32</v>
      </c>
      <c r="AX224" s="15" t="s">
        <v>77</v>
      </c>
      <c r="AY224" s="176" t="s">
        <v>253</v>
      </c>
    </row>
    <row r="225" spans="2:65" s="13" customFormat="1" ht="11.25">
      <c r="B225" s="162"/>
      <c r="D225" s="155" t="s">
        <v>264</v>
      </c>
      <c r="E225" s="163" t="s">
        <v>1</v>
      </c>
      <c r="F225" s="164" t="s">
        <v>266</v>
      </c>
      <c r="H225" s="165">
        <v>26.686</v>
      </c>
      <c r="I225" s="166"/>
      <c r="L225" s="162"/>
      <c r="M225" s="167"/>
      <c r="T225" s="168"/>
      <c r="AT225" s="163" t="s">
        <v>264</v>
      </c>
      <c r="AU225" s="163" t="s">
        <v>87</v>
      </c>
      <c r="AV225" s="13" t="s">
        <v>260</v>
      </c>
      <c r="AW225" s="13" t="s">
        <v>32</v>
      </c>
      <c r="AX225" s="13" t="s">
        <v>85</v>
      </c>
      <c r="AY225" s="163" t="s">
        <v>253</v>
      </c>
    </row>
    <row r="226" spans="2:65" s="12" customFormat="1" ht="11.25">
      <c r="B226" s="154"/>
      <c r="D226" s="155" t="s">
        <v>264</v>
      </c>
      <c r="E226" s="156" t="s">
        <v>1</v>
      </c>
      <c r="F226" s="157" t="s">
        <v>870</v>
      </c>
      <c r="H226" s="158">
        <v>-81.400000000000006</v>
      </c>
      <c r="I226" s="159"/>
      <c r="L226" s="154"/>
      <c r="M226" s="160"/>
      <c r="T226" s="161"/>
      <c r="AT226" s="156" t="s">
        <v>264</v>
      </c>
      <c r="AU226" s="156" t="s">
        <v>87</v>
      </c>
      <c r="AV226" s="12" t="s">
        <v>87</v>
      </c>
      <c r="AW226" s="12" t="s">
        <v>32</v>
      </c>
      <c r="AX226" s="12" t="s">
        <v>77</v>
      </c>
      <c r="AY226" s="156" t="s">
        <v>253</v>
      </c>
    </row>
    <row r="227" spans="2:65" s="1" customFormat="1" ht="24.2" customHeight="1">
      <c r="B227" s="32"/>
      <c r="C227" s="137" t="s">
        <v>317</v>
      </c>
      <c r="D227" s="137" t="s">
        <v>255</v>
      </c>
      <c r="E227" s="138" t="s">
        <v>871</v>
      </c>
      <c r="F227" s="139" t="s">
        <v>872</v>
      </c>
      <c r="G227" s="140" t="s">
        <v>258</v>
      </c>
      <c r="H227" s="141">
        <v>18.59</v>
      </c>
      <c r="I227" s="142"/>
      <c r="J227" s="143">
        <f>ROUND(I227*H227,2)</f>
        <v>0</v>
      </c>
      <c r="K227" s="139" t="s">
        <v>259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260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260</v>
      </c>
      <c r="BM227" s="148" t="s">
        <v>873</v>
      </c>
    </row>
    <row r="228" spans="2:65" s="1" customFormat="1" ht="11.25">
      <c r="B228" s="32"/>
      <c r="D228" s="150" t="s">
        <v>262</v>
      </c>
      <c r="F228" s="151" t="s">
        <v>874</v>
      </c>
      <c r="I228" s="152"/>
      <c r="L228" s="32"/>
      <c r="M228" s="153"/>
      <c r="T228" s="56"/>
      <c r="AT228" s="17" t="s">
        <v>262</v>
      </c>
      <c r="AU228" s="17" t="s">
        <v>87</v>
      </c>
    </row>
    <row r="229" spans="2:65" s="12" customFormat="1" ht="11.25">
      <c r="B229" s="154"/>
      <c r="D229" s="155" t="s">
        <v>264</v>
      </c>
      <c r="E229" s="156" t="s">
        <v>1</v>
      </c>
      <c r="F229" s="157" t="s">
        <v>875</v>
      </c>
      <c r="H229" s="158">
        <v>18.59</v>
      </c>
      <c r="I229" s="159"/>
      <c r="L229" s="154"/>
      <c r="M229" s="160"/>
      <c r="T229" s="161"/>
      <c r="AT229" s="156" t="s">
        <v>264</v>
      </c>
      <c r="AU229" s="156" t="s">
        <v>87</v>
      </c>
      <c r="AV229" s="12" t="s">
        <v>87</v>
      </c>
      <c r="AW229" s="12" t="s">
        <v>32</v>
      </c>
      <c r="AX229" s="12" t="s">
        <v>77</v>
      </c>
      <c r="AY229" s="156" t="s">
        <v>253</v>
      </c>
    </row>
    <row r="230" spans="2:65" s="13" customFormat="1" ht="11.25">
      <c r="B230" s="162"/>
      <c r="D230" s="155" t="s">
        <v>264</v>
      </c>
      <c r="E230" s="163" t="s">
        <v>1</v>
      </c>
      <c r="F230" s="164" t="s">
        <v>266</v>
      </c>
      <c r="H230" s="165">
        <v>18.59</v>
      </c>
      <c r="I230" s="166"/>
      <c r="L230" s="162"/>
      <c r="M230" s="167"/>
      <c r="T230" s="168"/>
      <c r="AT230" s="163" t="s">
        <v>264</v>
      </c>
      <c r="AU230" s="163" t="s">
        <v>87</v>
      </c>
      <c r="AV230" s="13" t="s">
        <v>260</v>
      </c>
      <c r="AW230" s="13" t="s">
        <v>32</v>
      </c>
      <c r="AX230" s="13" t="s">
        <v>85</v>
      </c>
      <c r="AY230" s="163" t="s">
        <v>253</v>
      </c>
    </row>
    <row r="231" spans="2:65" s="11" customFormat="1" ht="22.9" customHeight="1">
      <c r="B231" s="125"/>
      <c r="D231" s="126" t="s">
        <v>76</v>
      </c>
      <c r="E231" s="135" t="s">
        <v>87</v>
      </c>
      <c r="F231" s="135" t="s">
        <v>436</v>
      </c>
      <c r="I231" s="128"/>
      <c r="J231" s="136">
        <f>BK231</f>
        <v>0</v>
      </c>
      <c r="L231" s="125"/>
      <c r="M231" s="130"/>
      <c r="P231" s="131">
        <f>SUM(P232:P261)</f>
        <v>0</v>
      </c>
      <c r="R231" s="131">
        <f>SUM(R232:R261)</f>
        <v>78.544830000000005</v>
      </c>
      <c r="T231" s="132">
        <f>SUM(T232:T261)</f>
        <v>0</v>
      </c>
      <c r="AR231" s="126" t="s">
        <v>85</v>
      </c>
      <c r="AT231" s="133" t="s">
        <v>76</v>
      </c>
      <c r="AU231" s="133" t="s">
        <v>85</v>
      </c>
      <c r="AY231" s="126" t="s">
        <v>253</v>
      </c>
      <c r="BK231" s="134">
        <f>SUM(BK232:BK261)</f>
        <v>0</v>
      </c>
    </row>
    <row r="232" spans="2:65" s="1" customFormat="1" ht="37.9" customHeight="1">
      <c r="B232" s="32"/>
      <c r="C232" s="137" t="s">
        <v>323</v>
      </c>
      <c r="D232" s="137" t="s">
        <v>255</v>
      </c>
      <c r="E232" s="138" t="s">
        <v>876</v>
      </c>
      <c r="F232" s="139" t="s">
        <v>877</v>
      </c>
      <c r="G232" s="140" t="s">
        <v>313</v>
      </c>
      <c r="H232" s="141">
        <v>130.86000000000001</v>
      </c>
      <c r="I232" s="142"/>
      <c r="J232" s="143">
        <f>ROUND(I232*H232,2)</f>
        <v>0</v>
      </c>
      <c r="K232" s="139" t="s">
        <v>259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5.0000000000000001E-4</v>
      </c>
      <c r="R232" s="146">
        <f>Q232*H232</f>
        <v>6.5430000000000002E-2</v>
      </c>
      <c r="S232" s="146">
        <v>0</v>
      </c>
      <c r="T232" s="147">
        <f>S232*H232</f>
        <v>0</v>
      </c>
      <c r="AR232" s="148" t="s">
        <v>260</v>
      </c>
      <c r="AT232" s="148" t="s">
        <v>255</v>
      </c>
      <c r="AU232" s="148" t="s">
        <v>87</v>
      </c>
      <c r="AY232" s="17" t="s">
        <v>253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260</v>
      </c>
      <c r="BM232" s="148" t="s">
        <v>878</v>
      </c>
    </row>
    <row r="233" spans="2:65" s="1" customFormat="1" ht="11.25">
      <c r="B233" s="32"/>
      <c r="D233" s="150" t="s">
        <v>262</v>
      </c>
      <c r="F233" s="151" t="s">
        <v>879</v>
      </c>
      <c r="I233" s="152"/>
      <c r="L233" s="32"/>
      <c r="M233" s="153"/>
      <c r="T233" s="56"/>
      <c r="AT233" s="17" t="s">
        <v>262</v>
      </c>
      <c r="AU233" s="17" t="s">
        <v>87</v>
      </c>
    </row>
    <row r="234" spans="2:65" s="14" customFormat="1" ht="11.25">
      <c r="B234" s="169"/>
      <c r="D234" s="155" t="s">
        <v>264</v>
      </c>
      <c r="E234" s="170" t="s">
        <v>1</v>
      </c>
      <c r="F234" s="171" t="s">
        <v>880</v>
      </c>
      <c r="H234" s="170" t="s">
        <v>1</v>
      </c>
      <c r="I234" s="172"/>
      <c r="L234" s="169"/>
      <c r="M234" s="173"/>
      <c r="T234" s="174"/>
      <c r="AT234" s="170" t="s">
        <v>264</v>
      </c>
      <c r="AU234" s="170" t="s">
        <v>87</v>
      </c>
      <c r="AV234" s="14" t="s">
        <v>85</v>
      </c>
      <c r="AW234" s="14" t="s">
        <v>32</v>
      </c>
      <c r="AX234" s="14" t="s">
        <v>77</v>
      </c>
      <c r="AY234" s="170" t="s">
        <v>253</v>
      </c>
    </row>
    <row r="235" spans="2:65" s="12" customFormat="1" ht="11.25">
      <c r="B235" s="154"/>
      <c r="D235" s="155" t="s">
        <v>264</v>
      </c>
      <c r="E235" s="156" t="s">
        <v>1</v>
      </c>
      <c r="F235" s="157" t="s">
        <v>881</v>
      </c>
      <c r="H235" s="158">
        <v>130.86000000000001</v>
      </c>
      <c r="I235" s="159"/>
      <c r="L235" s="154"/>
      <c r="M235" s="160"/>
      <c r="T235" s="161"/>
      <c r="AT235" s="156" t="s">
        <v>264</v>
      </c>
      <c r="AU235" s="156" t="s">
        <v>87</v>
      </c>
      <c r="AV235" s="12" t="s">
        <v>87</v>
      </c>
      <c r="AW235" s="12" t="s">
        <v>32</v>
      </c>
      <c r="AX235" s="12" t="s">
        <v>77</v>
      </c>
      <c r="AY235" s="156" t="s">
        <v>253</v>
      </c>
    </row>
    <row r="236" spans="2:65" s="13" customFormat="1" ht="11.25">
      <c r="B236" s="162"/>
      <c r="D236" s="155" t="s">
        <v>264</v>
      </c>
      <c r="E236" s="163" t="s">
        <v>1</v>
      </c>
      <c r="F236" s="164" t="s">
        <v>266</v>
      </c>
      <c r="H236" s="165">
        <v>130.86000000000001</v>
      </c>
      <c r="I236" s="166"/>
      <c r="L236" s="162"/>
      <c r="M236" s="167"/>
      <c r="T236" s="168"/>
      <c r="AT236" s="163" t="s">
        <v>264</v>
      </c>
      <c r="AU236" s="163" t="s">
        <v>87</v>
      </c>
      <c r="AV236" s="13" t="s">
        <v>260</v>
      </c>
      <c r="AW236" s="13" t="s">
        <v>32</v>
      </c>
      <c r="AX236" s="13" t="s">
        <v>85</v>
      </c>
      <c r="AY236" s="163" t="s">
        <v>253</v>
      </c>
    </row>
    <row r="237" spans="2:65" s="1" customFormat="1" ht="37.9" customHeight="1">
      <c r="B237" s="32"/>
      <c r="C237" s="137" t="s">
        <v>344</v>
      </c>
      <c r="D237" s="137" t="s">
        <v>255</v>
      </c>
      <c r="E237" s="138" t="s">
        <v>882</v>
      </c>
      <c r="F237" s="139" t="s">
        <v>883</v>
      </c>
      <c r="G237" s="140" t="s">
        <v>313</v>
      </c>
      <c r="H237" s="141">
        <v>60</v>
      </c>
      <c r="I237" s="142"/>
      <c r="J237" s="143">
        <f>ROUND(I237*H237,2)</f>
        <v>0</v>
      </c>
      <c r="K237" s="139" t="s">
        <v>259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1.6299999999999999E-3</v>
      </c>
      <c r="R237" s="146">
        <f>Q237*H237</f>
        <v>9.7799999999999998E-2</v>
      </c>
      <c r="S237" s="146">
        <v>0</v>
      </c>
      <c r="T237" s="147">
        <f>S237*H237</f>
        <v>0</v>
      </c>
      <c r="AR237" s="148" t="s">
        <v>260</v>
      </c>
      <c r="AT237" s="148" t="s">
        <v>255</v>
      </c>
      <c r="AU237" s="148" t="s">
        <v>87</v>
      </c>
      <c r="AY237" s="17" t="s">
        <v>253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85</v>
      </c>
      <c r="BK237" s="149">
        <f>ROUND(I237*H237,2)</f>
        <v>0</v>
      </c>
      <c r="BL237" s="17" t="s">
        <v>260</v>
      </c>
      <c r="BM237" s="148" t="s">
        <v>884</v>
      </c>
    </row>
    <row r="238" spans="2:65" s="1" customFormat="1" ht="11.25">
      <c r="B238" s="32"/>
      <c r="D238" s="150" t="s">
        <v>262</v>
      </c>
      <c r="F238" s="151" t="s">
        <v>885</v>
      </c>
      <c r="I238" s="152"/>
      <c r="L238" s="32"/>
      <c r="M238" s="153"/>
      <c r="T238" s="56"/>
      <c r="AT238" s="17" t="s">
        <v>262</v>
      </c>
      <c r="AU238" s="17" t="s">
        <v>87</v>
      </c>
    </row>
    <row r="239" spans="2:65" s="14" customFormat="1" ht="11.25">
      <c r="B239" s="169"/>
      <c r="D239" s="155" t="s">
        <v>264</v>
      </c>
      <c r="E239" s="170" t="s">
        <v>1</v>
      </c>
      <c r="F239" s="171" t="s">
        <v>880</v>
      </c>
      <c r="H239" s="170" t="s">
        <v>1</v>
      </c>
      <c r="I239" s="172"/>
      <c r="L239" s="169"/>
      <c r="M239" s="173"/>
      <c r="T239" s="174"/>
      <c r="AT239" s="170" t="s">
        <v>264</v>
      </c>
      <c r="AU239" s="170" t="s">
        <v>87</v>
      </c>
      <c r="AV239" s="14" t="s">
        <v>85</v>
      </c>
      <c r="AW239" s="14" t="s">
        <v>32</v>
      </c>
      <c r="AX239" s="14" t="s">
        <v>77</v>
      </c>
      <c r="AY239" s="170" t="s">
        <v>253</v>
      </c>
    </row>
    <row r="240" spans="2:65" s="12" customFormat="1" ht="11.25">
      <c r="B240" s="154"/>
      <c r="D240" s="155" t="s">
        <v>264</v>
      </c>
      <c r="E240" s="156" t="s">
        <v>1</v>
      </c>
      <c r="F240" s="157" t="s">
        <v>886</v>
      </c>
      <c r="H240" s="158">
        <v>60</v>
      </c>
      <c r="I240" s="159"/>
      <c r="L240" s="154"/>
      <c r="M240" s="160"/>
      <c r="T240" s="161"/>
      <c r="AT240" s="156" t="s">
        <v>264</v>
      </c>
      <c r="AU240" s="156" t="s">
        <v>87</v>
      </c>
      <c r="AV240" s="12" t="s">
        <v>87</v>
      </c>
      <c r="AW240" s="12" t="s">
        <v>32</v>
      </c>
      <c r="AX240" s="12" t="s">
        <v>77</v>
      </c>
      <c r="AY240" s="156" t="s">
        <v>253</v>
      </c>
    </row>
    <row r="241" spans="2:65" s="13" customFormat="1" ht="11.25">
      <c r="B241" s="162"/>
      <c r="D241" s="155" t="s">
        <v>264</v>
      </c>
      <c r="E241" s="163" t="s">
        <v>1</v>
      </c>
      <c r="F241" s="164" t="s">
        <v>266</v>
      </c>
      <c r="H241" s="165">
        <v>60</v>
      </c>
      <c r="I241" s="166"/>
      <c r="L241" s="162"/>
      <c r="M241" s="167"/>
      <c r="T241" s="168"/>
      <c r="AT241" s="163" t="s">
        <v>264</v>
      </c>
      <c r="AU241" s="163" t="s">
        <v>87</v>
      </c>
      <c r="AV241" s="13" t="s">
        <v>260</v>
      </c>
      <c r="AW241" s="13" t="s">
        <v>32</v>
      </c>
      <c r="AX241" s="13" t="s">
        <v>85</v>
      </c>
      <c r="AY241" s="163" t="s">
        <v>253</v>
      </c>
    </row>
    <row r="242" spans="2:65" s="1" customFormat="1" ht="24.2" customHeight="1">
      <c r="B242" s="32"/>
      <c r="C242" s="137" t="s">
        <v>355</v>
      </c>
      <c r="D242" s="137" t="s">
        <v>255</v>
      </c>
      <c r="E242" s="138" t="s">
        <v>887</v>
      </c>
      <c r="F242" s="139" t="s">
        <v>888</v>
      </c>
      <c r="G242" s="140" t="s">
        <v>313</v>
      </c>
      <c r="H242" s="141">
        <v>10</v>
      </c>
      <c r="I242" s="142"/>
      <c r="J242" s="143">
        <f>ROUND(I242*H242,2)</f>
        <v>0</v>
      </c>
      <c r="K242" s="139" t="s">
        <v>259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2.1900000000000001E-3</v>
      </c>
      <c r="R242" s="146">
        <f>Q242*H242</f>
        <v>2.1900000000000003E-2</v>
      </c>
      <c r="S242" s="146">
        <v>0</v>
      </c>
      <c r="T242" s="147">
        <f>S242*H242</f>
        <v>0</v>
      </c>
      <c r="AR242" s="148" t="s">
        <v>260</v>
      </c>
      <c r="AT242" s="148" t="s">
        <v>255</v>
      </c>
      <c r="AU242" s="148" t="s">
        <v>87</v>
      </c>
      <c r="AY242" s="17" t="s">
        <v>253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260</v>
      </c>
      <c r="BM242" s="148" t="s">
        <v>889</v>
      </c>
    </row>
    <row r="243" spans="2:65" s="1" customFormat="1" ht="11.25">
      <c r="B243" s="32"/>
      <c r="D243" s="150" t="s">
        <v>262</v>
      </c>
      <c r="F243" s="151" t="s">
        <v>890</v>
      </c>
      <c r="I243" s="152"/>
      <c r="L243" s="32"/>
      <c r="M243" s="153"/>
      <c r="T243" s="56"/>
      <c r="AT243" s="17" t="s">
        <v>262</v>
      </c>
      <c r="AU243" s="17" t="s">
        <v>87</v>
      </c>
    </row>
    <row r="244" spans="2:65" s="14" customFormat="1" ht="11.25">
      <c r="B244" s="169"/>
      <c r="D244" s="155" t="s">
        <v>264</v>
      </c>
      <c r="E244" s="170" t="s">
        <v>1</v>
      </c>
      <c r="F244" s="171" t="s">
        <v>880</v>
      </c>
      <c r="H244" s="170" t="s">
        <v>1</v>
      </c>
      <c r="I244" s="172"/>
      <c r="L244" s="169"/>
      <c r="M244" s="173"/>
      <c r="T244" s="174"/>
      <c r="AT244" s="170" t="s">
        <v>264</v>
      </c>
      <c r="AU244" s="170" t="s">
        <v>87</v>
      </c>
      <c r="AV244" s="14" t="s">
        <v>85</v>
      </c>
      <c r="AW244" s="14" t="s">
        <v>32</v>
      </c>
      <c r="AX244" s="14" t="s">
        <v>77</v>
      </c>
      <c r="AY244" s="170" t="s">
        <v>253</v>
      </c>
    </row>
    <row r="245" spans="2:65" s="12" customFormat="1" ht="11.25">
      <c r="B245" s="154"/>
      <c r="D245" s="155" t="s">
        <v>264</v>
      </c>
      <c r="E245" s="156" t="s">
        <v>1</v>
      </c>
      <c r="F245" s="157" t="s">
        <v>891</v>
      </c>
      <c r="H245" s="158">
        <v>10</v>
      </c>
      <c r="I245" s="159"/>
      <c r="L245" s="154"/>
      <c r="M245" s="160"/>
      <c r="T245" s="161"/>
      <c r="AT245" s="156" t="s">
        <v>264</v>
      </c>
      <c r="AU245" s="156" t="s">
        <v>87</v>
      </c>
      <c r="AV245" s="12" t="s">
        <v>87</v>
      </c>
      <c r="AW245" s="12" t="s">
        <v>32</v>
      </c>
      <c r="AX245" s="12" t="s">
        <v>77</v>
      </c>
      <c r="AY245" s="156" t="s">
        <v>253</v>
      </c>
    </row>
    <row r="246" spans="2:65" s="13" customFormat="1" ht="11.25">
      <c r="B246" s="162"/>
      <c r="D246" s="155" t="s">
        <v>264</v>
      </c>
      <c r="E246" s="163" t="s">
        <v>1</v>
      </c>
      <c r="F246" s="164" t="s">
        <v>266</v>
      </c>
      <c r="H246" s="165">
        <v>10</v>
      </c>
      <c r="I246" s="166"/>
      <c r="L246" s="162"/>
      <c r="M246" s="167"/>
      <c r="T246" s="168"/>
      <c r="AT246" s="163" t="s">
        <v>264</v>
      </c>
      <c r="AU246" s="163" t="s">
        <v>87</v>
      </c>
      <c r="AV246" s="13" t="s">
        <v>260</v>
      </c>
      <c r="AW246" s="13" t="s">
        <v>32</v>
      </c>
      <c r="AX246" s="13" t="s">
        <v>85</v>
      </c>
      <c r="AY246" s="163" t="s">
        <v>253</v>
      </c>
    </row>
    <row r="247" spans="2:65" s="1" customFormat="1" ht="24.2" customHeight="1">
      <c r="B247" s="32"/>
      <c r="C247" s="137" t="s">
        <v>360</v>
      </c>
      <c r="D247" s="137" t="s">
        <v>255</v>
      </c>
      <c r="E247" s="138" t="s">
        <v>892</v>
      </c>
      <c r="F247" s="139" t="s">
        <v>893</v>
      </c>
      <c r="G247" s="140" t="s">
        <v>269</v>
      </c>
      <c r="H247" s="141">
        <v>113</v>
      </c>
      <c r="I247" s="142"/>
      <c r="J247" s="143">
        <f>ROUND(I247*H247,2)</f>
        <v>0</v>
      </c>
      <c r="K247" s="139" t="s">
        <v>259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3.3E-3</v>
      </c>
      <c r="R247" s="146">
        <f>Q247*H247</f>
        <v>0.37290000000000001</v>
      </c>
      <c r="S247" s="146">
        <v>0</v>
      </c>
      <c r="T247" s="147">
        <f>S247*H247</f>
        <v>0</v>
      </c>
      <c r="AR247" s="148" t="s">
        <v>260</v>
      </c>
      <c r="AT247" s="148" t="s">
        <v>255</v>
      </c>
      <c r="AU247" s="148" t="s">
        <v>87</v>
      </c>
      <c r="AY247" s="17" t="s">
        <v>253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85</v>
      </c>
      <c r="BK247" s="149">
        <f>ROUND(I247*H247,2)</f>
        <v>0</v>
      </c>
      <c r="BL247" s="17" t="s">
        <v>260</v>
      </c>
      <c r="BM247" s="148" t="s">
        <v>894</v>
      </c>
    </row>
    <row r="248" spans="2:65" s="1" customFormat="1" ht="11.25">
      <c r="B248" s="32"/>
      <c r="D248" s="150" t="s">
        <v>262</v>
      </c>
      <c r="F248" s="151" t="s">
        <v>895</v>
      </c>
      <c r="I248" s="152"/>
      <c r="L248" s="32"/>
      <c r="M248" s="153"/>
      <c r="T248" s="56"/>
      <c r="AT248" s="17" t="s">
        <v>262</v>
      </c>
      <c r="AU248" s="17" t="s">
        <v>87</v>
      </c>
    </row>
    <row r="249" spans="2:65" s="12" customFormat="1" ht="11.25">
      <c r="B249" s="154"/>
      <c r="D249" s="155" t="s">
        <v>264</v>
      </c>
      <c r="E249" s="156" t="s">
        <v>1</v>
      </c>
      <c r="F249" s="157" t="s">
        <v>896</v>
      </c>
      <c r="H249" s="158">
        <v>113</v>
      </c>
      <c r="I249" s="159"/>
      <c r="L249" s="154"/>
      <c r="M249" s="160"/>
      <c r="T249" s="161"/>
      <c r="AT249" s="156" t="s">
        <v>264</v>
      </c>
      <c r="AU249" s="156" t="s">
        <v>87</v>
      </c>
      <c r="AV249" s="12" t="s">
        <v>87</v>
      </c>
      <c r="AW249" s="12" t="s">
        <v>32</v>
      </c>
      <c r="AX249" s="12" t="s">
        <v>77</v>
      </c>
      <c r="AY249" s="156" t="s">
        <v>253</v>
      </c>
    </row>
    <row r="250" spans="2:65" s="13" customFormat="1" ht="11.25">
      <c r="B250" s="162"/>
      <c r="D250" s="155" t="s">
        <v>264</v>
      </c>
      <c r="E250" s="163" t="s">
        <v>1</v>
      </c>
      <c r="F250" s="164" t="s">
        <v>266</v>
      </c>
      <c r="H250" s="165">
        <v>113</v>
      </c>
      <c r="I250" s="166"/>
      <c r="L250" s="162"/>
      <c r="M250" s="167"/>
      <c r="T250" s="168"/>
      <c r="AT250" s="163" t="s">
        <v>264</v>
      </c>
      <c r="AU250" s="163" t="s">
        <v>87</v>
      </c>
      <c r="AV250" s="13" t="s">
        <v>260</v>
      </c>
      <c r="AW250" s="13" t="s">
        <v>32</v>
      </c>
      <c r="AX250" s="13" t="s">
        <v>85</v>
      </c>
      <c r="AY250" s="163" t="s">
        <v>253</v>
      </c>
    </row>
    <row r="251" spans="2:65" s="1" customFormat="1" ht="24.2" customHeight="1">
      <c r="B251" s="32"/>
      <c r="C251" s="137" t="s">
        <v>8</v>
      </c>
      <c r="D251" s="137" t="s">
        <v>255</v>
      </c>
      <c r="E251" s="138" t="s">
        <v>897</v>
      </c>
      <c r="F251" s="139" t="s">
        <v>898</v>
      </c>
      <c r="G251" s="140" t="s">
        <v>202</v>
      </c>
      <c r="H251" s="141">
        <v>36.104999999999997</v>
      </c>
      <c r="I251" s="142"/>
      <c r="J251" s="143">
        <f>ROUND(I251*H251,2)</f>
        <v>0</v>
      </c>
      <c r="K251" s="139" t="s">
        <v>259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2.16</v>
      </c>
      <c r="R251" s="146">
        <f>Q251*H251</f>
        <v>77.986800000000002</v>
      </c>
      <c r="S251" s="146">
        <v>0</v>
      </c>
      <c r="T251" s="147">
        <f>S251*H251</f>
        <v>0</v>
      </c>
      <c r="AR251" s="148" t="s">
        <v>260</v>
      </c>
      <c r="AT251" s="148" t="s">
        <v>255</v>
      </c>
      <c r="AU251" s="148" t="s">
        <v>87</v>
      </c>
      <c r="AY251" s="17" t="s">
        <v>253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260</v>
      </c>
      <c r="BM251" s="148" t="s">
        <v>899</v>
      </c>
    </row>
    <row r="252" spans="2:65" s="1" customFormat="1" ht="11.25">
      <c r="B252" s="32"/>
      <c r="D252" s="150" t="s">
        <v>262</v>
      </c>
      <c r="F252" s="151" t="s">
        <v>900</v>
      </c>
      <c r="I252" s="152"/>
      <c r="L252" s="32"/>
      <c r="M252" s="153"/>
      <c r="T252" s="56"/>
      <c r="AT252" s="17" t="s">
        <v>262</v>
      </c>
      <c r="AU252" s="17" t="s">
        <v>87</v>
      </c>
    </row>
    <row r="253" spans="2:65" s="14" customFormat="1" ht="11.25">
      <c r="B253" s="169"/>
      <c r="D253" s="155" t="s">
        <v>264</v>
      </c>
      <c r="E253" s="170" t="s">
        <v>1</v>
      </c>
      <c r="F253" s="171" t="s">
        <v>901</v>
      </c>
      <c r="H253" s="170" t="s">
        <v>1</v>
      </c>
      <c r="I253" s="172"/>
      <c r="L253" s="169"/>
      <c r="M253" s="173"/>
      <c r="T253" s="174"/>
      <c r="AT253" s="170" t="s">
        <v>264</v>
      </c>
      <c r="AU253" s="170" t="s">
        <v>87</v>
      </c>
      <c r="AV253" s="14" t="s">
        <v>85</v>
      </c>
      <c r="AW253" s="14" t="s">
        <v>32</v>
      </c>
      <c r="AX253" s="14" t="s">
        <v>77</v>
      </c>
      <c r="AY253" s="170" t="s">
        <v>253</v>
      </c>
    </row>
    <row r="254" spans="2:65" s="14" customFormat="1" ht="11.25">
      <c r="B254" s="169"/>
      <c r="D254" s="155" t="s">
        <v>264</v>
      </c>
      <c r="E254" s="170" t="s">
        <v>1</v>
      </c>
      <c r="F254" s="171" t="s">
        <v>880</v>
      </c>
      <c r="H254" s="170" t="s">
        <v>1</v>
      </c>
      <c r="I254" s="172"/>
      <c r="L254" s="169"/>
      <c r="M254" s="173"/>
      <c r="T254" s="174"/>
      <c r="AT254" s="170" t="s">
        <v>264</v>
      </c>
      <c r="AU254" s="170" t="s">
        <v>87</v>
      </c>
      <c r="AV254" s="14" t="s">
        <v>85</v>
      </c>
      <c r="AW254" s="14" t="s">
        <v>32</v>
      </c>
      <c r="AX254" s="14" t="s">
        <v>77</v>
      </c>
      <c r="AY254" s="170" t="s">
        <v>253</v>
      </c>
    </row>
    <row r="255" spans="2:65" s="12" customFormat="1" ht="11.25">
      <c r="B255" s="154"/>
      <c r="D255" s="155" t="s">
        <v>264</v>
      </c>
      <c r="E255" s="156" t="s">
        <v>1</v>
      </c>
      <c r="F255" s="157" t="s">
        <v>902</v>
      </c>
      <c r="H255" s="158">
        <v>32.715000000000003</v>
      </c>
      <c r="I255" s="159"/>
      <c r="L255" s="154"/>
      <c r="M255" s="160"/>
      <c r="T255" s="161"/>
      <c r="AT255" s="156" t="s">
        <v>264</v>
      </c>
      <c r="AU255" s="156" t="s">
        <v>87</v>
      </c>
      <c r="AV255" s="12" t="s">
        <v>87</v>
      </c>
      <c r="AW255" s="12" t="s">
        <v>32</v>
      </c>
      <c r="AX255" s="12" t="s">
        <v>77</v>
      </c>
      <c r="AY255" s="156" t="s">
        <v>253</v>
      </c>
    </row>
    <row r="256" spans="2:65" s="15" customFormat="1" ht="11.25">
      <c r="B256" s="175"/>
      <c r="D256" s="155" t="s">
        <v>264</v>
      </c>
      <c r="E256" s="176" t="s">
        <v>1</v>
      </c>
      <c r="F256" s="177" t="s">
        <v>322</v>
      </c>
      <c r="H256" s="178">
        <v>32.715000000000003</v>
      </c>
      <c r="I256" s="179"/>
      <c r="L256" s="175"/>
      <c r="M256" s="180"/>
      <c r="T256" s="181"/>
      <c r="AT256" s="176" t="s">
        <v>264</v>
      </c>
      <c r="AU256" s="176" t="s">
        <v>87</v>
      </c>
      <c r="AV256" s="15" t="s">
        <v>97</v>
      </c>
      <c r="AW256" s="15" t="s">
        <v>32</v>
      </c>
      <c r="AX256" s="15" t="s">
        <v>77</v>
      </c>
      <c r="AY256" s="176" t="s">
        <v>253</v>
      </c>
    </row>
    <row r="257" spans="2:65" s="14" customFormat="1" ht="11.25">
      <c r="B257" s="169"/>
      <c r="D257" s="155" t="s">
        <v>264</v>
      </c>
      <c r="E257" s="170" t="s">
        <v>1</v>
      </c>
      <c r="F257" s="171" t="s">
        <v>903</v>
      </c>
      <c r="H257" s="170" t="s">
        <v>1</v>
      </c>
      <c r="I257" s="172"/>
      <c r="L257" s="169"/>
      <c r="M257" s="173"/>
      <c r="T257" s="174"/>
      <c r="AT257" s="170" t="s">
        <v>264</v>
      </c>
      <c r="AU257" s="170" t="s">
        <v>87</v>
      </c>
      <c r="AV257" s="14" t="s">
        <v>85</v>
      </c>
      <c r="AW257" s="14" t="s">
        <v>32</v>
      </c>
      <c r="AX257" s="14" t="s">
        <v>77</v>
      </c>
      <c r="AY257" s="170" t="s">
        <v>253</v>
      </c>
    </row>
    <row r="258" spans="2:65" s="14" customFormat="1" ht="11.25">
      <c r="B258" s="169"/>
      <c r="D258" s="155" t="s">
        <v>264</v>
      </c>
      <c r="E258" s="170" t="s">
        <v>1</v>
      </c>
      <c r="F258" s="171" t="s">
        <v>904</v>
      </c>
      <c r="H258" s="170" t="s">
        <v>1</v>
      </c>
      <c r="I258" s="172"/>
      <c r="L258" s="169"/>
      <c r="M258" s="173"/>
      <c r="T258" s="174"/>
      <c r="AT258" s="170" t="s">
        <v>264</v>
      </c>
      <c r="AU258" s="170" t="s">
        <v>87</v>
      </c>
      <c r="AV258" s="14" t="s">
        <v>85</v>
      </c>
      <c r="AW258" s="14" t="s">
        <v>32</v>
      </c>
      <c r="AX258" s="14" t="s">
        <v>77</v>
      </c>
      <c r="AY258" s="170" t="s">
        <v>253</v>
      </c>
    </row>
    <row r="259" spans="2:65" s="12" customFormat="1" ht="11.25">
      <c r="B259" s="154"/>
      <c r="D259" s="155" t="s">
        <v>264</v>
      </c>
      <c r="E259" s="156" t="s">
        <v>1</v>
      </c>
      <c r="F259" s="157" t="s">
        <v>905</v>
      </c>
      <c r="H259" s="158">
        <v>3.39</v>
      </c>
      <c r="I259" s="159"/>
      <c r="L259" s="154"/>
      <c r="M259" s="160"/>
      <c r="T259" s="161"/>
      <c r="AT259" s="156" t="s">
        <v>264</v>
      </c>
      <c r="AU259" s="156" t="s">
        <v>87</v>
      </c>
      <c r="AV259" s="12" t="s">
        <v>87</v>
      </c>
      <c r="AW259" s="12" t="s">
        <v>32</v>
      </c>
      <c r="AX259" s="12" t="s">
        <v>77</v>
      </c>
      <c r="AY259" s="156" t="s">
        <v>253</v>
      </c>
    </row>
    <row r="260" spans="2:65" s="15" customFormat="1" ht="11.25">
      <c r="B260" s="175"/>
      <c r="D260" s="155" t="s">
        <v>264</v>
      </c>
      <c r="E260" s="176" t="s">
        <v>1</v>
      </c>
      <c r="F260" s="177" t="s">
        <v>322</v>
      </c>
      <c r="H260" s="178">
        <v>3.39</v>
      </c>
      <c r="I260" s="179"/>
      <c r="L260" s="175"/>
      <c r="M260" s="180"/>
      <c r="T260" s="181"/>
      <c r="AT260" s="176" t="s">
        <v>264</v>
      </c>
      <c r="AU260" s="176" t="s">
        <v>87</v>
      </c>
      <c r="AV260" s="15" t="s">
        <v>97</v>
      </c>
      <c r="AW260" s="15" t="s">
        <v>32</v>
      </c>
      <c r="AX260" s="15" t="s">
        <v>77</v>
      </c>
      <c r="AY260" s="176" t="s">
        <v>253</v>
      </c>
    </row>
    <row r="261" spans="2:65" s="13" customFormat="1" ht="11.25">
      <c r="B261" s="162"/>
      <c r="D261" s="155" t="s">
        <v>264</v>
      </c>
      <c r="E261" s="163" t="s">
        <v>1</v>
      </c>
      <c r="F261" s="164" t="s">
        <v>266</v>
      </c>
      <c r="H261" s="165">
        <v>36.104999999999997</v>
      </c>
      <c r="I261" s="166"/>
      <c r="L261" s="162"/>
      <c r="M261" s="167"/>
      <c r="T261" s="168"/>
      <c r="AT261" s="163" t="s">
        <v>264</v>
      </c>
      <c r="AU261" s="163" t="s">
        <v>87</v>
      </c>
      <c r="AV261" s="13" t="s">
        <v>260</v>
      </c>
      <c r="AW261" s="13" t="s">
        <v>32</v>
      </c>
      <c r="AX261" s="13" t="s">
        <v>85</v>
      </c>
      <c r="AY261" s="163" t="s">
        <v>253</v>
      </c>
    </row>
    <row r="262" spans="2:65" s="11" customFormat="1" ht="22.9" customHeight="1">
      <c r="B262" s="125"/>
      <c r="D262" s="126" t="s">
        <v>76</v>
      </c>
      <c r="E262" s="135" t="s">
        <v>97</v>
      </c>
      <c r="F262" s="135" t="s">
        <v>906</v>
      </c>
      <c r="I262" s="128"/>
      <c r="J262" s="136">
        <f>BK262</f>
        <v>0</v>
      </c>
      <c r="L262" s="125"/>
      <c r="M262" s="130"/>
      <c r="P262" s="131">
        <f>SUM(P263:P363)</f>
        <v>0</v>
      </c>
      <c r="R262" s="131">
        <f>SUM(R263:R363)</f>
        <v>62.789972540000001</v>
      </c>
      <c r="T262" s="132">
        <f>SUM(T263:T363)</f>
        <v>0</v>
      </c>
      <c r="AR262" s="126" t="s">
        <v>85</v>
      </c>
      <c r="AT262" s="133" t="s">
        <v>76</v>
      </c>
      <c r="AU262" s="133" t="s">
        <v>85</v>
      </c>
      <c r="AY262" s="126" t="s">
        <v>253</v>
      </c>
      <c r="BK262" s="134">
        <f>SUM(BK263:BK363)</f>
        <v>0</v>
      </c>
    </row>
    <row r="263" spans="2:65" s="1" customFormat="1" ht="24.2" customHeight="1">
      <c r="B263" s="32"/>
      <c r="C263" s="137" t="s">
        <v>369</v>
      </c>
      <c r="D263" s="137" t="s">
        <v>255</v>
      </c>
      <c r="E263" s="138" t="s">
        <v>907</v>
      </c>
      <c r="F263" s="139" t="s">
        <v>908</v>
      </c>
      <c r="G263" s="140" t="s">
        <v>202</v>
      </c>
      <c r="H263" s="141">
        <v>1</v>
      </c>
      <c r="I263" s="142"/>
      <c r="J263" s="143">
        <f>ROUND(I263*H263,2)</f>
        <v>0</v>
      </c>
      <c r="K263" s="139" t="s">
        <v>1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0.23102</v>
      </c>
      <c r="R263" s="146">
        <f>Q263*H263</f>
        <v>0.23102</v>
      </c>
      <c r="S263" s="146">
        <v>0</v>
      </c>
      <c r="T263" s="147">
        <f>S263*H263</f>
        <v>0</v>
      </c>
      <c r="AR263" s="148" t="s">
        <v>260</v>
      </c>
      <c r="AT263" s="148" t="s">
        <v>255</v>
      </c>
      <c r="AU263" s="148" t="s">
        <v>87</v>
      </c>
      <c r="AY263" s="17" t="s">
        <v>253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85</v>
      </c>
      <c r="BK263" s="149">
        <f>ROUND(I263*H263,2)</f>
        <v>0</v>
      </c>
      <c r="BL263" s="17" t="s">
        <v>260</v>
      </c>
      <c r="BM263" s="148" t="s">
        <v>909</v>
      </c>
    </row>
    <row r="264" spans="2:65" s="1" customFormat="1" ht="24.2" customHeight="1">
      <c r="B264" s="32"/>
      <c r="C264" s="137" t="s">
        <v>374</v>
      </c>
      <c r="D264" s="137" t="s">
        <v>255</v>
      </c>
      <c r="E264" s="138" t="s">
        <v>910</v>
      </c>
      <c r="F264" s="139" t="s">
        <v>911</v>
      </c>
      <c r="G264" s="140" t="s">
        <v>258</v>
      </c>
      <c r="H264" s="141">
        <v>69.396000000000001</v>
      </c>
      <c r="I264" s="142"/>
      <c r="J264" s="143">
        <f>ROUND(I264*H264,2)</f>
        <v>0</v>
      </c>
      <c r="K264" s="139" t="s">
        <v>259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0.1651</v>
      </c>
      <c r="R264" s="146">
        <f>Q264*H264</f>
        <v>11.4572796</v>
      </c>
      <c r="S264" s="146">
        <v>0</v>
      </c>
      <c r="T264" s="147">
        <f>S264*H264</f>
        <v>0</v>
      </c>
      <c r="AR264" s="148" t="s">
        <v>260</v>
      </c>
      <c r="AT264" s="148" t="s">
        <v>255</v>
      </c>
      <c r="AU264" s="148" t="s">
        <v>87</v>
      </c>
      <c r="AY264" s="17" t="s">
        <v>253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85</v>
      </c>
      <c r="BK264" s="149">
        <f>ROUND(I264*H264,2)</f>
        <v>0</v>
      </c>
      <c r="BL264" s="17" t="s">
        <v>260</v>
      </c>
      <c r="BM264" s="148" t="s">
        <v>912</v>
      </c>
    </row>
    <row r="265" spans="2:65" s="1" customFormat="1" ht="11.25">
      <c r="B265" s="32"/>
      <c r="D265" s="150" t="s">
        <v>262</v>
      </c>
      <c r="F265" s="151" t="s">
        <v>913</v>
      </c>
      <c r="I265" s="152"/>
      <c r="L265" s="32"/>
      <c r="M265" s="153"/>
      <c r="T265" s="56"/>
      <c r="AT265" s="17" t="s">
        <v>262</v>
      </c>
      <c r="AU265" s="17" t="s">
        <v>87</v>
      </c>
    </row>
    <row r="266" spans="2:65" s="14" customFormat="1" ht="22.5">
      <c r="B266" s="169"/>
      <c r="D266" s="155" t="s">
        <v>264</v>
      </c>
      <c r="E266" s="170" t="s">
        <v>1</v>
      </c>
      <c r="F266" s="171" t="s">
        <v>914</v>
      </c>
      <c r="H266" s="170" t="s">
        <v>1</v>
      </c>
      <c r="I266" s="172"/>
      <c r="L266" s="169"/>
      <c r="M266" s="173"/>
      <c r="T266" s="174"/>
      <c r="AT266" s="170" t="s">
        <v>264</v>
      </c>
      <c r="AU266" s="170" t="s">
        <v>87</v>
      </c>
      <c r="AV266" s="14" t="s">
        <v>85</v>
      </c>
      <c r="AW266" s="14" t="s">
        <v>32</v>
      </c>
      <c r="AX266" s="14" t="s">
        <v>77</v>
      </c>
      <c r="AY266" s="170" t="s">
        <v>253</v>
      </c>
    </row>
    <row r="267" spans="2:65" s="14" customFormat="1" ht="11.25">
      <c r="B267" s="169"/>
      <c r="D267" s="155" t="s">
        <v>264</v>
      </c>
      <c r="E267" s="170" t="s">
        <v>1</v>
      </c>
      <c r="F267" s="171" t="s">
        <v>915</v>
      </c>
      <c r="H267" s="170" t="s">
        <v>1</v>
      </c>
      <c r="I267" s="172"/>
      <c r="L267" s="169"/>
      <c r="M267" s="173"/>
      <c r="T267" s="174"/>
      <c r="AT267" s="170" t="s">
        <v>264</v>
      </c>
      <c r="AU267" s="170" t="s">
        <v>87</v>
      </c>
      <c r="AV267" s="14" t="s">
        <v>85</v>
      </c>
      <c r="AW267" s="14" t="s">
        <v>32</v>
      </c>
      <c r="AX267" s="14" t="s">
        <v>77</v>
      </c>
      <c r="AY267" s="170" t="s">
        <v>253</v>
      </c>
    </row>
    <row r="268" spans="2:65" s="12" customFormat="1" ht="22.5">
      <c r="B268" s="154"/>
      <c r="D268" s="155" t="s">
        <v>264</v>
      </c>
      <c r="E268" s="156" t="s">
        <v>1</v>
      </c>
      <c r="F268" s="157" t="s">
        <v>916</v>
      </c>
      <c r="H268" s="158">
        <v>80.120999999999995</v>
      </c>
      <c r="I268" s="159"/>
      <c r="L268" s="154"/>
      <c r="M268" s="160"/>
      <c r="T268" s="161"/>
      <c r="AT268" s="156" t="s">
        <v>264</v>
      </c>
      <c r="AU268" s="156" t="s">
        <v>87</v>
      </c>
      <c r="AV268" s="12" t="s">
        <v>87</v>
      </c>
      <c r="AW268" s="12" t="s">
        <v>32</v>
      </c>
      <c r="AX268" s="12" t="s">
        <v>77</v>
      </c>
      <c r="AY268" s="156" t="s">
        <v>253</v>
      </c>
    </row>
    <row r="269" spans="2:65" s="12" customFormat="1" ht="11.25">
      <c r="B269" s="154"/>
      <c r="D269" s="155" t="s">
        <v>264</v>
      </c>
      <c r="E269" s="156" t="s">
        <v>1</v>
      </c>
      <c r="F269" s="157" t="s">
        <v>917</v>
      </c>
      <c r="H269" s="158">
        <v>-10.725</v>
      </c>
      <c r="I269" s="159"/>
      <c r="L269" s="154"/>
      <c r="M269" s="160"/>
      <c r="T269" s="161"/>
      <c r="AT269" s="156" t="s">
        <v>264</v>
      </c>
      <c r="AU269" s="156" t="s">
        <v>87</v>
      </c>
      <c r="AV269" s="12" t="s">
        <v>87</v>
      </c>
      <c r="AW269" s="12" t="s">
        <v>32</v>
      </c>
      <c r="AX269" s="12" t="s">
        <v>77</v>
      </c>
      <c r="AY269" s="156" t="s">
        <v>253</v>
      </c>
    </row>
    <row r="270" spans="2:65" s="13" customFormat="1" ht="11.25">
      <c r="B270" s="162"/>
      <c r="D270" s="155" t="s">
        <v>264</v>
      </c>
      <c r="E270" s="163" t="s">
        <v>1</v>
      </c>
      <c r="F270" s="164" t="s">
        <v>266</v>
      </c>
      <c r="H270" s="165">
        <v>69.396000000000001</v>
      </c>
      <c r="I270" s="166"/>
      <c r="L270" s="162"/>
      <c r="M270" s="167"/>
      <c r="T270" s="168"/>
      <c r="AT270" s="163" t="s">
        <v>264</v>
      </c>
      <c r="AU270" s="163" t="s">
        <v>87</v>
      </c>
      <c r="AV270" s="13" t="s">
        <v>260</v>
      </c>
      <c r="AW270" s="13" t="s">
        <v>32</v>
      </c>
      <c r="AX270" s="13" t="s">
        <v>85</v>
      </c>
      <c r="AY270" s="163" t="s">
        <v>253</v>
      </c>
    </row>
    <row r="271" spans="2:65" s="1" customFormat="1" ht="24.2" customHeight="1">
      <c r="B271" s="32"/>
      <c r="C271" s="137" t="s">
        <v>379</v>
      </c>
      <c r="D271" s="137" t="s">
        <v>255</v>
      </c>
      <c r="E271" s="138" t="s">
        <v>918</v>
      </c>
      <c r="F271" s="139" t="s">
        <v>919</v>
      </c>
      <c r="G271" s="140" t="s">
        <v>258</v>
      </c>
      <c r="H271" s="141">
        <v>13.042</v>
      </c>
      <c r="I271" s="142"/>
      <c r="J271" s="143">
        <f>ROUND(I271*H271,2)</f>
        <v>0</v>
      </c>
      <c r="K271" s="139" t="s">
        <v>259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0.26021</v>
      </c>
      <c r="R271" s="146">
        <f>Q271*H271</f>
        <v>3.3936588199999997</v>
      </c>
      <c r="S271" s="146">
        <v>0</v>
      </c>
      <c r="T271" s="147">
        <f>S271*H271</f>
        <v>0</v>
      </c>
      <c r="AR271" s="148" t="s">
        <v>260</v>
      </c>
      <c r="AT271" s="148" t="s">
        <v>255</v>
      </c>
      <c r="AU271" s="148" t="s">
        <v>87</v>
      </c>
      <c r="AY271" s="17" t="s">
        <v>253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260</v>
      </c>
      <c r="BM271" s="148" t="s">
        <v>920</v>
      </c>
    </row>
    <row r="272" spans="2:65" s="1" customFormat="1" ht="11.25">
      <c r="B272" s="32"/>
      <c r="D272" s="150" t="s">
        <v>262</v>
      </c>
      <c r="F272" s="151" t="s">
        <v>921</v>
      </c>
      <c r="I272" s="152"/>
      <c r="L272" s="32"/>
      <c r="M272" s="153"/>
      <c r="T272" s="56"/>
      <c r="AT272" s="17" t="s">
        <v>262</v>
      </c>
      <c r="AU272" s="17" t="s">
        <v>87</v>
      </c>
    </row>
    <row r="273" spans="2:65" s="14" customFormat="1" ht="11.25">
      <c r="B273" s="169"/>
      <c r="D273" s="155" t="s">
        <v>264</v>
      </c>
      <c r="E273" s="170" t="s">
        <v>1</v>
      </c>
      <c r="F273" s="171" t="s">
        <v>922</v>
      </c>
      <c r="H273" s="170" t="s">
        <v>1</v>
      </c>
      <c r="I273" s="172"/>
      <c r="L273" s="169"/>
      <c r="M273" s="173"/>
      <c r="T273" s="174"/>
      <c r="AT273" s="170" t="s">
        <v>264</v>
      </c>
      <c r="AU273" s="170" t="s">
        <v>87</v>
      </c>
      <c r="AV273" s="14" t="s">
        <v>85</v>
      </c>
      <c r="AW273" s="14" t="s">
        <v>32</v>
      </c>
      <c r="AX273" s="14" t="s">
        <v>77</v>
      </c>
      <c r="AY273" s="170" t="s">
        <v>253</v>
      </c>
    </row>
    <row r="274" spans="2:65" s="14" customFormat="1" ht="11.25">
      <c r="B274" s="169"/>
      <c r="D274" s="155" t="s">
        <v>264</v>
      </c>
      <c r="E274" s="170" t="s">
        <v>1</v>
      </c>
      <c r="F274" s="171" t="s">
        <v>915</v>
      </c>
      <c r="H274" s="170" t="s">
        <v>1</v>
      </c>
      <c r="I274" s="172"/>
      <c r="L274" s="169"/>
      <c r="M274" s="173"/>
      <c r="T274" s="174"/>
      <c r="AT274" s="170" t="s">
        <v>264</v>
      </c>
      <c r="AU274" s="170" t="s">
        <v>87</v>
      </c>
      <c r="AV274" s="14" t="s">
        <v>85</v>
      </c>
      <c r="AW274" s="14" t="s">
        <v>32</v>
      </c>
      <c r="AX274" s="14" t="s">
        <v>77</v>
      </c>
      <c r="AY274" s="170" t="s">
        <v>253</v>
      </c>
    </row>
    <row r="275" spans="2:65" s="12" customFormat="1" ht="11.25">
      <c r="B275" s="154"/>
      <c r="D275" s="155" t="s">
        <v>264</v>
      </c>
      <c r="E275" s="156" t="s">
        <v>1</v>
      </c>
      <c r="F275" s="157" t="s">
        <v>923</v>
      </c>
      <c r="H275" s="158">
        <v>13.042</v>
      </c>
      <c r="I275" s="159"/>
      <c r="L275" s="154"/>
      <c r="M275" s="160"/>
      <c r="T275" s="161"/>
      <c r="AT275" s="156" t="s">
        <v>264</v>
      </c>
      <c r="AU275" s="156" t="s">
        <v>87</v>
      </c>
      <c r="AV275" s="12" t="s">
        <v>87</v>
      </c>
      <c r="AW275" s="12" t="s">
        <v>32</v>
      </c>
      <c r="AX275" s="12" t="s">
        <v>77</v>
      </c>
      <c r="AY275" s="156" t="s">
        <v>253</v>
      </c>
    </row>
    <row r="276" spans="2:65" s="13" customFormat="1" ht="11.25">
      <c r="B276" s="162"/>
      <c r="D276" s="155" t="s">
        <v>264</v>
      </c>
      <c r="E276" s="163" t="s">
        <v>1</v>
      </c>
      <c r="F276" s="164" t="s">
        <v>266</v>
      </c>
      <c r="H276" s="165">
        <v>13.042</v>
      </c>
      <c r="I276" s="166"/>
      <c r="L276" s="162"/>
      <c r="M276" s="167"/>
      <c r="T276" s="168"/>
      <c r="AT276" s="163" t="s">
        <v>264</v>
      </c>
      <c r="AU276" s="163" t="s">
        <v>87</v>
      </c>
      <c r="AV276" s="13" t="s">
        <v>260</v>
      </c>
      <c r="AW276" s="13" t="s">
        <v>32</v>
      </c>
      <c r="AX276" s="13" t="s">
        <v>85</v>
      </c>
      <c r="AY276" s="163" t="s">
        <v>253</v>
      </c>
    </row>
    <row r="277" spans="2:65" s="1" customFormat="1" ht="24.2" customHeight="1">
      <c r="B277" s="32"/>
      <c r="C277" s="137" t="s">
        <v>384</v>
      </c>
      <c r="D277" s="137" t="s">
        <v>255</v>
      </c>
      <c r="E277" s="138" t="s">
        <v>924</v>
      </c>
      <c r="F277" s="139" t="s">
        <v>925</v>
      </c>
      <c r="G277" s="140" t="s">
        <v>258</v>
      </c>
      <c r="H277" s="141">
        <v>99.674000000000007</v>
      </c>
      <c r="I277" s="142"/>
      <c r="J277" s="143">
        <f>ROUND(I277*H277,2)</f>
        <v>0</v>
      </c>
      <c r="K277" s="139" t="s">
        <v>259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0.26905000000000001</v>
      </c>
      <c r="R277" s="146">
        <f>Q277*H277</f>
        <v>26.817289700000003</v>
      </c>
      <c r="S277" s="146">
        <v>0</v>
      </c>
      <c r="T277" s="147">
        <f>S277*H277</f>
        <v>0</v>
      </c>
      <c r="AR277" s="148" t="s">
        <v>260</v>
      </c>
      <c r="AT277" s="148" t="s">
        <v>255</v>
      </c>
      <c r="AU277" s="148" t="s">
        <v>87</v>
      </c>
      <c r="AY277" s="17" t="s">
        <v>253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85</v>
      </c>
      <c r="BK277" s="149">
        <f>ROUND(I277*H277,2)</f>
        <v>0</v>
      </c>
      <c r="BL277" s="17" t="s">
        <v>260</v>
      </c>
      <c r="BM277" s="148" t="s">
        <v>926</v>
      </c>
    </row>
    <row r="278" spans="2:65" s="1" customFormat="1" ht="11.25">
      <c r="B278" s="32"/>
      <c r="D278" s="150" t="s">
        <v>262</v>
      </c>
      <c r="F278" s="151" t="s">
        <v>927</v>
      </c>
      <c r="I278" s="152"/>
      <c r="L278" s="32"/>
      <c r="M278" s="153"/>
      <c r="T278" s="56"/>
      <c r="AT278" s="17" t="s">
        <v>262</v>
      </c>
      <c r="AU278" s="17" t="s">
        <v>87</v>
      </c>
    </row>
    <row r="279" spans="2:65" s="14" customFormat="1" ht="22.5">
      <c r="B279" s="169"/>
      <c r="D279" s="155" t="s">
        <v>264</v>
      </c>
      <c r="E279" s="170" t="s">
        <v>1</v>
      </c>
      <c r="F279" s="171" t="s">
        <v>928</v>
      </c>
      <c r="H279" s="170" t="s">
        <v>1</v>
      </c>
      <c r="I279" s="172"/>
      <c r="L279" s="169"/>
      <c r="M279" s="173"/>
      <c r="T279" s="174"/>
      <c r="AT279" s="170" t="s">
        <v>264</v>
      </c>
      <c r="AU279" s="170" t="s">
        <v>87</v>
      </c>
      <c r="AV279" s="14" t="s">
        <v>85</v>
      </c>
      <c r="AW279" s="14" t="s">
        <v>32</v>
      </c>
      <c r="AX279" s="14" t="s">
        <v>77</v>
      </c>
      <c r="AY279" s="170" t="s">
        <v>253</v>
      </c>
    </row>
    <row r="280" spans="2:65" s="14" customFormat="1" ht="11.25">
      <c r="B280" s="169"/>
      <c r="D280" s="155" t="s">
        <v>264</v>
      </c>
      <c r="E280" s="170" t="s">
        <v>1</v>
      </c>
      <c r="F280" s="171" t="s">
        <v>915</v>
      </c>
      <c r="H280" s="170" t="s">
        <v>1</v>
      </c>
      <c r="I280" s="172"/>
      <c r="L280" s="169"/>
      <c r="M280" s="173"/>
      <c r="T280" s="174"/>
      <c r="AT280" s="170" t="s">
        <v>264</v>
      </c>
      <c r="AU280" s="170" t="s">
        <v>87</v>
      </c>
      <c r="AV280" s="14" t="s">
        <v>85</v>
      </c>
      <c r="AW280" s="14" t="s">
        <v>32</v>
      </c>
      <c r="AX280" s="14" t="s">
        <v>77</v>
      </c>
      <c r="AY280" s="170" t="s">
        <v>253</v>
      </c>
    </row>
    <row r="281" spans="2:65" s="12" customFormat="1" ht="22.5">
      <c r="B281" s="154"/>
      <c r="D281" s="155" t="s">
        <v>264</v>
      </c>
      <c r="E281" s="156" t="s">
        <v>1</v>
      </c>
      <c r="F281" s="157" t="s">
        <v>929</v>
      </c>
      <c r="H281" s="158">
        <v>116.43600000000001</v>
      </c>
      <c r="I281" s="159"/>
      <c r="L281" s="154"/>
      <c r="M281" s="160"/>
      <c r="T281" s="161"/>
      <c r="AT281" s="156" t="s">
        <v>264</v>
      </c>
      <c r="AU281" s="156" t="s">
        <v>87</v>
      </c>
      <c r="AV281" s="12" t="s">
        <v>87</v>
      </c>
      <c r="AW281" s="12" t="s">
        <v>32</v>
      </c>
      <c r="AX281" s="12" t="s">
        <v>77</v>
      </c>
      <c r="AY281" s="156" t="s">
        <v>253</v>
      </c>
    </row>
    <row r="282" spans="2:65" s="12" customFormat="1" ht="22.5">
      <c r="B282" s="154"/>
      <c r="D282" s="155" t="s">
        <v>264</v>
      </c>
      <c r="E282" s="156" t="s">
        <v>1</v>
      </c>
      <c r="F282" s="157" t="s">
        <v>930</v>
      </c>
      <c r="H282" s="158">
        <v>-32.369999999999997</v>
      </c>
      <c r="I282" s="159"/>
      <c r="L282" s="154"/>
      <c r="M282" s="160"/>
      <c r="T282" s="161"/>
      <c r="AT282" s="156" t="s">
        <v>264</v>
      </c>
      <c r="AU282" s="156" t="s">
        <v>87</v>
      </c>
      <c r="AV282" s="12" t="s">
        <v>87</v>
      </c>
      <c r="AW282" s="12" t="s">
        <v>32</v>
      </c>
      <c r="AX282" s="12" t="s">
        <v>77</v>
      </c>
      <c r="AY282" s="156" t="s">
        <v>253</v>
      </c>
    </row>
    <row r="283" spans="2:65" s="12" customFormat="1" ht="11.25">
      <c r="B283" s="154"/>
      <c r="D283" s="155" t="s">
        <v>264</v>
      </c>
      <c r="E283" s="156" t="s">
        <v>1</v>
      </c>
      <c r="F283" s="157" t="s">
        <v>931</v>
      </c>
      <c r="H283" s="158">
        <v>15.608000000000001</v>
      </c>
      <c r="I283" s="159"/>
      <c r="L283" s="154"/>
      <c r="M283" s="160"/>
      <c r="T283" s="161"/>
      <c r="AT283" s="156" t="s">
        <v>264</v>
      </c>
      <c r="AU283" s="156" t="s">
        <v>87</v>
      </c>
      <c r="AV283" s="12" t="s">
        <v>87</v>
      </c>
      <c r="AW283" s="12" t="s">
        <v>32</v>
      </c>
      <c r="AX283" s="12" t="s">
        <v>77</v>
      </c>
      <c r="AY283" s="156" t="s">
        <v>253</v>
      </c>
    </row>
    <row r="284" spans="2:65" s="13" customFormat="1" ht="11.25">
      <c r="B284" s="162"/>
      <c r="D284" s="155" t="s">
        <v>264</v>
      </c>
      <c r="E284" s="163" t="s">
        <v>1</v>
      </c>
      <c r="F284" s="164" t="s">
        <v>266</v>
      </c>
      <c r="H284" s="165">
        <v>99.674000000000007</v>
      </c>
      <c r="I284" s="166"/>
      <c r="L284" s="162"/>
      <c r="M284" s="167"/>
      <c r="T284" s="168"/>
      <c r="AT284" s="163" t="s">
        <v>264</v>
      </c>
      <c r="AU284" s="163" t="s">
        <v>87</v>
      </c>
      <c r="AV284" s="13" t="s">
        <v>260</v>
      </c>
      <c r="AW284" s="13" t="s">
        <v>32</v>
      </c>
      <c r="AX284" s="13" t="s">
        <v>85</v>
      </c>
      <c r="AY284" s="163" t="s">
        <v>253</v>
      </c>
    </row>
    <row r="285" spans="2:65" s="1" customFormat="1" ht="33" customHeight="1">
      <c r="B285" s="32"/>
      <c r="C285" s="137" t="s">
        <v>389</v>
      </c>
      <c r="D285" s="137" t="s">
        <v>255</v>
      </c>
      <c r="E285" s="138" t="s">
        <v>932</v>
      </c>
      <c r="F285" s="139" t="s">
        <v>933</v>
      </c>
      <c r="G285" s="140" t="s">
        <v>258</v>
      </c>
      <c r="H285" s="141">
        <v>5.625</v>
      </c>
      <c r="I285" s="142"/>
      <c r="J285" s="143">
        <f>ROUND(I285*H285,2)</f>
        <v>0</v>
      </c>
      <c r="K285" s="139" t="s">
        <v>259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0.19692000000000001</v>
      </c>
      <c r="R285" s="146">
        <f>Q285*H285</f>
        <v>1.107675</v>
      </c>
      <c r="S285" s="146">
        <v>0</v>
      </c>
      <c r="T285" s="147">
        <f>S285*H285</f>
        <v>0</v>
      </c>
      <c r="AR285" s="148" t="s">
        <v>260</v>
      </c>
      <c r="AT285" s="148" t="s">
        <v>255</v>
      </c>
      <c r="AU285" s="148" t="s">
        <v>87</v>
      </c>
      <c r="AY285" s="17" t="s">
        <v>253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85</v>
      </c>
      <c r="BK285" s="149">
        <f>ROUND(I285*H285,2)</f>
        <v>0</v>
      </c>
      <c r="BL285" s="17" t="s">
        <v>260</v>
      </c>
      <c r="BM285" s="148" t="s">
        <v>934</v>
      </c>
    </row>
    <row r="286" spans="2:65" s="1" customFormat="1" ht="11.25">
      <c r="B286" s="32"/>
      <c r="D286" s="150" t="s">
        <v>262</v>
      </c>
      <c r="F286" s="151" t="s">
        <v>935</v>
      </c>
      <c r="I286" s="152"/>
      <c r="L286" s="32"/>
      <c r="M286" s="153"/>
      <c r="T286" s="56"/>
      <c r="AT286" s="17" t="s">
        <v>262</v>
      </c>
      <c r="AU286" s="17" t="s">
        <v>87</v>
      </c>
    </row>
    <row r="287" spans="2:65" s="14" customFormat="1" ht="22.5">
      <c r="B287" s="169"/>
      <c r="D287" s="155" t="s">
        <v>264</v>
      </c>
      <c r="E287" s="170" t="s">
        <v>1</v>
      </c>
      <c r="F287" s="171" t="s">
        <v>936</v>
      </c>
      <c r="H287" s="170" t="s">
        <v>1</v>
      </c>
      <c r="I287" s="172"/>
      <c r="L287" s="169"/>
      <c r="M287" s="173"/>
      <c r="T287" s="174"/>
      <c r="AT287" s="170" t="s">
        <v>264</v>
      </c>
      <c r="AU287" s="170" t="s">
        <v>87</v>
      </c>
      <c r="AV287" s="14" t="s">
        <v>85</v>
      </c>
      <c r="AW287" s="14" t="s">
        <v>32</v>
      </c>
      <c r="AX287" s="14" t="s">
        <v>77</v>
      </c>
      <c r="AY287" s="170" t="s">
        <v>253</v>
      </c>
    </row>
    <row r="288" spans="2:65" s="12" customFormat="1" ht="11.25">
      <c r="B288" s="154"/>
      <c r="D288" s="155" t="s">
        <v>264</v>
      </c>
      <c r="E288" s="156" t="s">
        <v>1</v>
      </c>
      <c r="F288" s="157" t="s">
        <v>937</v>
      </c>
      <c r="H288" s="158">
        <v>6.6150000000000002</v>
      </c>
      <c r="I288" s="159"/>
      <c r="L288" s="154"/>
      <c r="M288" s="160"/>
      <c r="T288" s="161"/>
      <c r="AT288" s="156" t="s">
        <v>264</v>
      </c>
      <c r="AU288" s="156" t="s">
        <v>87</v>
      </c>
      <c r="AV288" s="12" t="s">
        <v>87</v>
      </c>
      <c r="AW288" s="12" t="s">
        <v>32</v>
      </c>
      <c r="AX288" s="12" t="s">
        <v>77</v>
      </c>
      <c r="AY288" s="156" t="s">
        <v>253</v>
      </c>
    </row>
    <row r="289" spans="2:65" s="12" customFormat="1" ht="11.25">
      <c r="B289" s="154"/>
      <c r="D289" s="155" t="s">
        <v>264</v>
      </c>
      <c r="E289" s="156" t="s">
        <v>1</v>
      </c>
      <c r="F289" s="157" t="s">
        <v>938</v>
      </c>
      <c r="H289" s="158">
        <v>-0.99</v>
      </c>
      <c r="I289" s="159"/>
      <c r="L289" s="154"/>
      <c r="M289" s="160"/>
      <c r="T289" s="161"/>
      <c r="AT289" s="156" t="s">
        <v>264</v>
      </c>
      <c r="AU289" s="156" t="s">
        <v>87</v>
      </c>
      <c r="AV289" s="12" t="s">
        <v>87</v>
      </c>
      <c r="AW289" s="12" t="s">
        <v>32</v>
      </c>
      <c r="AX289" s="12" t="s">
        <v>77</v>
      </c>
      <c r="AY289" s="156" t="s">
        <v>253</v>
      </c>
    </row>
    <row r="290" spans="2:65" s="15" customFormat="1" ht="11.25">
      <c r="B290" s="175"/>
      <c r="D290" s="155" t="s">
        <v>264</v>
      </c>
      <c r="E290" s="176" t="s">
        <v>1</v>
      </c>
      <c r="F290" s="177" t="s">
        <v>322</v>
      </c>
      <c r="H290" s="178">
        <v>5.625</v>
      </c>
      <c r="I290" s="179"/>
      <c r="L290" s="175"/>
      <c r="M290" s="180"/>
      <c r="T290" s="181"/>
      <c r="AT290" s="176" t="s">
        <v>264</v>
      </c>
      <c r="AU290" s="176" t="s">
        <v>87</v>
      </c>
      <c r="AV290" s="15" t="s">
        <v>97</v>
      </c>
      <c r="AW290" s="15" t="s">
        <v>32</v>
      </c>
      <c r="AX290" s="15" t="s">
        <v>77</v>
      </c>
      <c r="AY290" s="176" t="s">
        <v>253</v>
      </c>
    </row>
    <row r="291" spans="2:65" s="13" customFormat="1" ht="11.25">
      <c r="B291" s="162"/>
      <c r="D291" s="155" t="s">
        <v>264</v>
      </c>
      <c r="E291" s="163" t="s">
        <v>1</v>
      </c>
      <c r="F291" s="164" t="s">
        <v>266</v>
      </c>
      <c r="H291" s="165">
        <v>5.625</v>
      </c>
      <c r="I291" s="166"/>
      <c r="L291" s="162"/>
      <c r="M291" s="167"/>
      <c r="T291" s="168"/>
      <c r="AT291" s="163" t="s">
        <v>264</v>
      </c>
      <c r="AU291" s="163" t="s">
        <v>87</v>
      </c>
      <c r="AV291" s="13" t="s">
        <v>260</v>
      </c>
      <c r="AW291" s="13" t="s">
        <v>32</v>
      </c>
      <c r="AX291" s="13" t="s">
        <v>85</v>
      </c>
      <c r="AY291" s="163" t="s">
        <v>253</v>
      </c>
    </row>
    <row r="292" spans="2:65" s="1" customFormat="1" ht="37.9" customHeight="1">
      <c r="B292" s="32"/>
      <c r="C292" s="137" t="s">
        <v>7</v>
      </c>
      <c r="D292" s="137" t="s">
        <v>255</v>
      </c>
      <c r="E292" s="138" t="s">
        <v>939</v>
      </c>
      <c r="F292" s="139" t="s">
        <v>940</v>
      </c>
      <c r="G292" s="140" t="s">
        <v>313</v>
      </c>
      <c r="H292" s="141">
        <v>48.23</v>
      </c>
      <c r="I292" s="142"/>
      <c r="J292" s="143">
        <f>ROUND(I292*H292,2)</f>
        <v>0</v>
      </c>
      <c r="K292" s="139" t="s">
        <v>259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6.6919999999999993E-2</v>
      </c>
      <c r="R292" s="146">
        <f>Q292*H292</f>
        <v>3.2275515999999995</v>
      </c>
      <c r="S292" s="146">
        <v>0</v>
      </c>
      <c r="T292" s="147">
        <f>S292*H292</f>
        <v>0</v>
      </c>
      <c r="AR292" s="148" t="s">
        <v>260</v>
      </c>
      <c r="AT292" s="148" t="s">
        <v>255</v>
      </c>
      <c r="AU292" s="148" t="s">
        <v>87</v>
      </c>
      <c r="AY292" s="17" t="s">
        <v>253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85</v>
      </c>
      <c r="BK292" s="149">
        <f>ROUND(I292*H292,2)</f>
        <v>0</v>
      </c>
      <c r="BL292" s="17" t="s">
        <v>260</v>
      </c>
      <c r="BM292" s="148" t="s">
        <v>941</v>
      </c>
    </row>
    <row r="293" spans="2:65" s="1" customFormat="1" ht="11.25">
      <c r="B293" s="32"/>
      <c r="D293" s="150" t="s">
        <v>262</v>
      </c>
      <c r="F293" s="151" t="s">
        <v>942</v>
      </c>
      <c r="I293" s="152"/>
      <c r="L293" s="32"/>
      <c r="M293" s="153"/>
      <c r="T293" s="56"/>
      <c r="AT293" s="17" t="s">
        <v>262</v>
      </c>
      <c r="AU293" s="17" t="s">
        <v>87</v>
      </c>
    </row>
    <row r="294" spans="2:65" s="14" customFormat="1" ht="22.5">
      <c r="B294" s="169"/>
      <c r="D294" s="155" t="s">
        <v>264</v>
      </c>
      <c r="E294" s="170" t="s">
        <v>1</v>
      </c>
      <c r="F294" s="171" t="s">
        <v>943</v>
      </c>
      <c r="H294" s="170" t="s">
        <v>1</v>
      </c>
      <c r="I294" s="172"/>
      <c r="L294" s="169"/>
      <c r="M294" s="173"/>
      <c r="T294" s="174"/>
      <c r="AT294" s="170" t="s">
        <v>264</v>
      </c>
      <c r="AU294" s="170" t="s">
        <v>87</v>
      </c>
      <c r="AV294" s="14" t="s">
        <v>85</v>
      </c>
      <c r="AW294" s="14" t="s">
        <v>32</v>
      </c>
      <c r="AX294" s="14" t="s">
        <v>77</v>
      </c>
      <c r="AY294" s="170" t="s">
        <v>253</v>
      </c>
    </row>
    <row r="295" spans="2:65" s="12" customFormat="1" ht="22.5">
      <c r="B295" s="154"/>
      <c r="D295" s="155" t="s">
        <v>264</v>
      </c>
      <c r="E295" s="156" t="s">
        <v>1</v>
      </c>
      <c r="F295" s="157" t="s">
        <v>944</v>
      </c>
      <c r="H295" s="158">
        <v>48.23</v>
      </c>
      <c r="I295" s="159"/>
      <c r="L295" s="154"/>
      <c r="M295" s="160"/>
      <c r="T295" s="161"/>
      <c r="AT295" s="156" t="s">
        <v>264</v>
      </c>
      <c r="AU295" s="156" t="s">
        <v>87</v>
      </c>
      <c r="AV295" s="12" t="s">
        <v>87</v>
      </c>
      <c r="AW295" s="12" t="s">
        <v>32</v>
      </c>
      <c r="AX295" s="12" t="s">
        <v>77</v>
      </c>
      <c r="AY295" s="156" t="s">
        <v>253</v>
      </c>
    </row>
    <row r="296" spans="2:65" s="13" customFormat="1" ht="11.25">
      <c r="B296" s="162"/>
      <c r="D296" s="155" t="s">
        <v>264</v>
      </c>
      <c r="E296" s="163" t="s">
        <v>1</v>
      </c>
      <c r="F296" s="164" t="s">
        <v>266</v>
      </c>
      <c r="H296" s="165">
        <v>48.23</v>
      </c>
      <c r="I296" s="166"/>
      <c r="L296" s="162"/>
      <c r="M296" s="167"/>
      <c r="T296" s="168"/>
      <c r="AT296" s="163" t="s">
        <v>264</v>
      </c>
      <c r="AU296" s="163" t="s">
        <v>87</v>
      </c>
      <c r="AV296" s="13" t="s">
        <v>260</v>
      </c>
      <c r="AW296" s="13" t="s">
        <v>32</v>
      </c>
      <c r="AX296" s="13" t="s">
        <v>85</v>
      </c>
      <c r="AY296" s="163" t="s">
        <v>253</v>
      </c>
    </row>
    <row r="297" spans="2:65" s="1" customFormat="1" ht="33" customHeight="1">
      <c r="B297" s="32"/>
      <c r="C297" s="137" t="s">
        <v>398</v>
      </c>
      <c r="D297" s="137" t="s">
        <v>255</v>
      </c>
      <c r="E297" s="138" t="s">
        <v>945</v>
      </c>
      <c r="F297" s="139" t="s">
        <v>946</v>
      </c>
      <c r="G297" s="140" t="s">
        <v>258</v>
      </c>
      <c r="H297" s="141">
        <v>1.4</v>
      </c>
      <c r="I297" s="142"/>
      <c r="J297" s="143">
        <f>ROUND(I297*H297,2)</f>
        <v>0</v>
      </c>
      <c r="K297" s="139" t="s">
        <v>259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0.1774</v>
      </c>
      <c r="R297" s="146">
        <f>Q297*H297</f>
        <v>0.24836</v>
      </c>
      <c r="S297" s="146">
        <v>0</v>
      </c>
      <c r="T297" s="147">
        <f>S297*H297</f>
        <v>0</v>
      </c>
      <c r="AR297" s="148" t="s">
        <v>260</v>
      </c>
      <c r="AT297" s="148" t="s">
        <v>255</v>
      </c>
      <c r="AU297" s="148" t="s">
        <v>87</v>
      </c>
      <c r="AY297" s="17" t="s">
        <v>253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85</v>
      </c>
      <c r="BK297" s="149">
        <f>ROUND(I297*H297,2)</f>
        <v>0</v>
      </c>
      <c r="BL297" s="17" t="s">
        <v>260</v>
      </c>
      <c r="BM297" s="148" t="s">
        <v>947</v>
      </c>
    </row>
    <row r="298" spans="2:65" s="1" customFormat="1" ht="11.25">
      <c r="B298" s="32"/>
      <c r="D298" s="150" t="s">
        <v>262</v>
      </c>
      <c r="F298" s="151" t="s">
        <v>948</v>
      </c>
      <c r="I298" s="152"/>
      <c r="L298" s="32"/>
      <c r="M298" s="153"/>
      <c r="T298" s="56"/>
      <c r="AT298" s="17" t="s">
        <v>262</v>
      </c>
      <c r="AU298" s="17" t="s">
        <v>87</v>
      </c>
    </row>
    <row r="299" spans="2:65" s="12" customFormat="1" ht="11.25">
      <c r="B299" s="154"/>
      <c r="D299" s="155" t="s">
        <v>264</v>
      </c>
      <c r="E299" s="156" t="s">
        <v>1</v>
      </c>
      <c r="F299" s="157" t="s">
        <v>949</v>
      </c>
      <c r="H299" s="158">
        <v>1.4</v>
      </c>
      <c r="I299" s="159"/>
      <c r="L299" s="154"/>
      <c r="M299" s="160"/>
      <c r="T299" s="161"/>
      <c r="AT299" s="156" t="s">
        <v>264</v>
      </c>
      <c r="AU299" s="156" t="s">
        <v>87</v>
      </c>
      <c r="AV299" s="12" t="s">
        <v>87</v>
      </c>
      <c r="AW299" s="12" t="s">
        <v>32</v>
      </c>
      <c r="AX299" s="12" t="s">
        <v>77</v>
      </c>
      <c r="AY299" s="156" t="s">
        <v>253</v>
      </c>
    </row>
    <row r="300" spans="2:65" s="13" customFormat="1" ht="11.25">
      <c r="B300" s="162"/>
      <c r="D300" s="155" t="s">
        <v>264</v>
      </c>
      <c r="E300" s="163" t="s">
        <v>1</v>
      </c>
      <c r="F300" s="164" t="s">
        <v>266</v>
      </c>
      <c r="H300" s="165">
        <v>1.4</v>
      </c>
      <c r="I300" s="166"/>
      <c r="L300" s="162"/>
      <c r="M300" s="167"/>
      <c r="T300" s="168"/>
      <c r="AT300" s="163" t="s">
        <v>264</v>
      </c>
      <c r="AU300" s="163" t="s">
        <v>87</v>
      </c>
      <c r="AV300" s="13" t="s">
        <v>260</v>
      </c>
      <c r="AW300" s="13" t="s">
        <v>32</v>
      </c>
      <c r="AX300" s="13" t="s">
        <v>85</v>
      </c>
      <c r="AY300" s="163" t="s">
        <v>253</v>
      </c>
    </row>
    <row r="301" spans="2:65" s="1" customFormat="1" ht="21.75" customHeight="1">
      <c r="B301" s="32"/>
      <c r="C301" s="137" t="s">
        <v>404</v>
      </c>
      <c r="D301" s="137" t="s">
        <v>255</v>
      </c>
      <c r="E301" s="138" t="s">
        <v>950</v>
      </c>
      <c r="F301" s="139" t="s">
        <v>951</v>
      </c>
      <c r="G301" s="140" t="s">
        <v>269</v>
      </c>
      <c r="H301" s="141">
        <v>2</v>
      </c>
      <c r="I301" s="142"/>
      <c r="J301" s="143">
        <f>ROUND(I301*H301,2)</f>
        <v>0</v>
      </c>
      <c r="K301" s="139" t="s">
        <v>259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2.2780000000000002E-2</v>
      </c>
      <c r="R301" s="146">
        <f>Q301*H301</f>
        <v>4.5560000000000003E-2</v>
      </c>
      <c r="S301" s="146">
        <v>0</v>
      </c>
      <c r="T301" s="147">
        <f>S301*H301</f>
        <v>0</v>
      </c>
      <c r="AR301" s="148" t="s">
        <v>260</v>
      </c>
      <c r="AT301" s="148" t="s">
        <v>255</v>
      </c>
      <c r="AU301" s="148" t="s">
        <v>87</v>
      </c>
      <c r="AY301" s="17" t="s">
        <v>253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85</v>
      </c>
      <c r="BK301" s="149">
        <f>ROUND(I301*H301,2)</f>
        <v>0</v>
      </c>
      <c r="BL301" s="17" t="s">
        <v>260</v>
      </c>
      <c r="BM301" s="148" t="s">
        <v>952</v>
      </c>
    </row>
    <row r="302" spans="2:65" s="1" customFormat="1" ht="11.25">
      <c r="B302" s="32"/>
      <c r="D302" s="150" t="s">
        <v>262</v>
      </c>
      <c r="F302" s="151" t="s">
        <v>953</v>
      </c>
      <c r="I302" s="152"/>
      <c r="L302" s="32"/>
      <c r="M302" s="153"/>
      <c r="T302" s="56"/>
      <c r="AT302" s="17" t="s">
        <v>262</v>
      </c>
      <c r="AU302" s="17" t="s">
        <v>87</v>
      </c>
    </row>
    <row r="303" spans="2:65" s="14" customFormat="1" ht="11.25">
      <c r="B303" s="169"/>
      <c r="D303" s="155" t="s">
        <v>264</v>
      </c>
      <c r="E303" s="170" t="s">
        <v>1</v>
      </c>
      <c r="F303" s="171" t="s">
        <v>954</v>
      </c>
      <c r="H303" s="170" t="s">
        <v>1</v>
      </c>
      <c r="I303" s="172"/>
      <c r="L303" s="169"/>
      <c r="M303" s="173"/>
      <c r="T303" s="174"/>
      <c r="AT303" s="170" t="s">
        <v>264</v>
      </c>
      <c r="AU303" s="170" t="s">
        <v>87</v>
      </c>
      <c r="AV303" s="14" t="s">
        <v>85</v>
      </c>
      <c r="AW303" s="14" t="s">
        <v>32</v>
      </c>
      <c r="AX303" s="14" t="s">
        <v>77</v>
      </c>
      <c r="AY303" s="170" t="s">
        <v>253</v>
      </c>
    </row>
    <row r="304" spans="2:65" s="12" customFormat="1" ht="11.25">
      <c r="B304" s="154"/>
      <c r="D304" s="155" t="s">
        <v>264</v>
      </c>
      <c r="E304" s="156" t="s">
        <v>1</v>
      </c>
      <c r="F304" s="157" t="s">
        <v>955</v>
      </c>
      <c r="H304" s="158">
        <v>1</v>
      </c>
      <c r="I304" s="159"/>
      <c r="L304" s="154"/>
      <c r="M304" s="160"/>
      <c r="T304" s="161"/>
      <c r="AT304" s="156" t="s">
        <v>264</v>
      </c>
      <c r="AU304" s="156" t="s">
        <v>87</v>
      </c>
      <c r="AV304" s="12" t="s">
        <v>87</v>
      </c>
      <c r="AW304" s="12" t="s">
        <v>32</v>
      </c>
      <c r="AX304" s="12" t="s">
        <v>77</v>
      </c>
      <c r="AY304" s="156" t="s">
        <v>253</v>
      </c>
    </row>
    <row r="305" spans="2:65" s="15" customFormat="1" ht="11.25">
      <c r="B305" s="175"/>
      <c r="D305" s="155" t="s">
        <v>264</v>
      </c>
      <c r="E305" s="176" t="s">
        <v>1</v>
      </c>
      <c r="F305" s="177" t="s">
        <v>322</v>
      </c>
      <c r="H305" s="178">
        <v>1</v>
      </c>
      <c r="I305" s="179"/>
      <c r="L305" s="175"/>
      <c r="M305" s="180"/>
      <c r="T305" s="181"/>
      <c r="AT305" s="176" t="s">
        <v>264</v>
      </c>
      <c r="AU305" s="176" t="s">
        <v>87</v>
      </c>
      <c r="AV305" s="15" t="s">
        <v>97</v>
      </c>
      <c r="AW305" s="15" t="s">
        <v>32</v>
      </c>
      <c r="AX305" s="15" t="s">
        <v>77</v>
      </c>
      <c r="AY305" s="176" t="s">
        <v>253</v>
      </c>
    </row>
    <row r="306" spans="2:65" s="14" customFormat="1" ht="11.25">
      <c r="B306" s="169"/>
      <c r="D306" s="155" t="s">
        <v>264</v>
      </c>
      <c r="E306" s="170" t="s">
        <v>1</v>
      </c>
      <c r="F306" s="171" t="s">
        <v>956</v>
      </c>
      <c r="H306" s="170" t="s">
        <v>1</v>
      </c>
      <c r="I306" s="172"/>
      <c r="L306" s="169"/>
      <c r="M306" s="173"/>
      <c r="T306" s="174"/>
      <c r="AT306" s="170" t="s">
        <v>264</v>
      </c>
      <c r="AU306" s="170" t="s">
        <v>87</v>
      </c>
      <c r="AV306" s="14" t="s">
        <v>85</v>
      </c>
      <c r="AW306" s="14" t="s">
        <v>32</v>
      </c>
      <c r="AX306" s="14" t="s">
        <v>77</v>
      </c>
      <c r="AY306" s="170" t="s">
        <v>253</v>
      </c>
    </row>
    <row r="307" spans="2:65" s="12" customFormat="1" ht="11.25">
      <c r="B307" s="154"/>
      <c r="D307" s="155" t="s">
        <v>264</v>
      </c>
      <c r="E307" s="156" t="s">
        <v>1</v>
      </c>
      <c r="F307" s="157" t="s">
        <v>955</v>
      </c>
      <c r="H307" s="158">
        <v>1</v>
      </c>
      <c r="I307" s="159"/>
      <c r="L307" s="154"/>
      <c r="M307" s="160"/>
      <c r="T307" s="161"/>
      <c r="AT307" s="156" t="s">
        <v>264</v>
      </c>
      <c r="AU307" s="156" t="s">
        <v>87</v>
      </c>
      <c r="AV307" s="12" t="s">
        <v>87</v>
      </c>
      <c r="AW307" s="12" t="s">
        <v>32</v>
      </c>
      <c r="AX307" s="12" t="s">
        <v>77</v>
      </c>
      <c r="AY307" s="156" t="s">
        <v>253</v>
      </c>
    </row>
    <row r="308" spans="2:65" s="15" customFormat="1" ht="11.25">
      <c r="B308" s="175"/>
      <c r="D308" s="155" t="s">
        <v>264</v>
      </c>
      <c r="E308" s="176" t="s">
        <v>1</v>
      </c>
      <c r="F308" s="177" t="s">
        <v>322</v>
      </c>
      <c r="H308" s="178">
        <v>1</v>
      </c>
      <c r="I308" s="179"/>
      <c r="L308" s="175"/>
      <c r="M308" s="180"/>
      <c r="T308" s="181"/>
      <c r="AT308" s="176" t="s">
        <v>264</v>
      </c>
      <c r="AU308" s="176" t="s">
        <v>87</v>
      </c>
      <c r="AV308" s="15" t="s">
        <v>97</v>
      </c>
      <c r="AW308" s="15" t="s">
        <v>32</v>
      </c>
      <c r="AX308" s="15" t="s">
        <v>77</v>
      </c>
      <c r="AY308" s="176" t="s">
        <v>253</v>
      </c>
    </row>
    <row r="309" spans="2:65" s="13" customFormat="1" ht="11.25">
      <c r="B309" s="162"/>
      <c r="D309" s="155" t="s">
        <v>264</v>
      </c>
      <c r="E309" s="163" t="s">
        <v>1</v>
      </c>
      <c r="F309" s="164" t="s">
        <v>266</v>
      </c>
      <c r="H309" s="165">
        <v>2</v>
      </c>
      <c r="I309" s="166"/>
      <c r="L309" s="162"/>
      <c r="M309" s="167"/>
      <c r="T309" s="168"/>
      <c r="AT309" s="163" t="s">
        <v>264</v>
      </c>
      <c r="AU309" s="163" t="s">
        <v>87</v>
      </c>
      <c r="AV309" s="13" t="s">
        <v>260</v>
      </c>
      <c r="AW309" s="13" t="s">
        <v>32</v>
      </c>
      <c r="AX309" s="13" t="s">
        <v>85</v>
      </c>
      <c r="AY309" s="163" t="s">
        <v>253</v>
      </c>
    </row>
    <row r="310" spans="2:65" s="1" customFormat="1" ht="21.75" customHeight="1">
      <c r="B310" s="32"/>
      <c r="C310" s="137" t="s">
        <v>410</v>
      </c>
      <c r="D310" s="137" t="s">
        <v>255</v>
      </c>
      <c r="E310" s="138" t="s">
        <v>957</v>
      </c>
      <c r="F310" s="139" t="s">
        <v>958</v>
      </c>
      <c r="G310" s="140" t="s">
        <v>269</v>
      </c>
      <c r="H310" s="141">
        <v>5</v>
      </c>
      <c r="I310" s="142"/>
      <c r="J310" s="143">
        <f>ROUND(I310*H310,2)</f>
        <v>0</v>
      </c>
      <c r="K310" s="139" t="s">
        <v>259</v>
      </c>
      <c r="L310" s="32"/>
      <c r="M310" s="144" t="s">
        <v>1</v>
      </c>
      <c r="N310" s="145" t="s">
        <v>42</v>
      </c>
      <c r="P310" s="146">
        <f>O310*H310</f>
        <v>0</v>
      </c>
      <c r="Q310" s="146">
        <v>2.7109999999999999E-2</v>
      </c>
      <c r="R310" s="146">
        <f>Q310*H310</f>
        <v>0.13555</v>
      </c>
      <c r="S310" s="146">
        <v>0</v>
      </c>
      <c r="T310" s="147">
        <f>S310*H310</f>
        <v>0</v>
      </c>
      <c r="AR310" s="148" t="s">
        <v>260</v>
      </c>
      <c r="AT310" s="148" t="s">
        <v>255</v>
      </c>
      <c r="AU310" s="148" t="s">
        <v>87</v>
      </c>
      <c r="AY310" s="17" t="s">
        <v>253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85</v>
      </c>
      <c r="BK310" s="149">
        <f>ROUND(I310*H310,2)</f>
        <v>0</v>
      </c>
      <c r="BL310" s="17" t="s">
        <v>260</v>
      </c>
      <c r="BM310" s="148" t="s">
        <v>959</v>
      </c>
    </row>
    <row r="311" spans="2:65" s="1" customFormat="1" ht="11.25">
      <c r="B311" s="32"/>
      <c r="D311" s="150" t="s">
        <v>262</v>
      </c>
      <c r="F311" s="151" t="s">
        <v>960</v>
      </c>
      <c r="I311" s="152"/>
      <c r="L311" s="32"/>
      <c r="M311" s="153"/>
      <c r="T311" s="56"/>
      <c r="AT311" s="17" t="s">
        <v>262</v>
      </c>
      <c r="AU311" s="17" t="s">
        <v>87</v>
      </c>
    </row>
    <row r="312" spans="2:65" s="14" customFormat="1" ht="11.25">
      <c r="B312" s="169"/>
      <c r="D312" s="155" t="s">
        <v>264</v>
      </c>
      <c r="E312" s="170" t="s">
        <v>1</v>
      </c>
      <c r="F312" s="171" t="s">
        <v>961</v>
      </c>
      <c r="H312" s="170" t="s">
        <v>1</v>
      </c>
      <c r="I312" s="172"/>
      <c r="L312" s="169"/>
      <c r="M312" s="173"/>
      <c r="T312" s="174"/>
      <c r="AT312" s="170" t="s">
        <v>264</v>
      </c>
      <c r="AU312" s="170" t="s">
        <v>87</v>
      </c>
      <c r="AV312" s="14" t="s">
        <v>85</v>
      </c>
      <c r="AW312" s="14" t="s">
        <v>32</v>
      </c>
      <c r="AX312" s="14" t="s">
        <v>77</v>
      </c>
      <c r="AY312" s="170" t="s">
        <v>253</v>
      </c>
    </row>
    <row r="313" spans="2:65" s="12" customFormat="1" ht="11.25">
      <c r="B313" s="154"/>
      <c r="D313" s="155" t="s">
        <v>264</v>
      </c>
      <c r="E313" s="156" t="s">
        <v>1</v>
      </c>
      <c r="F313" s="157" t="s">
        <v>962</v>
      </c>
      <c r="H313" s="158">
        <v>5</v>
      </c>
      <c r="I313" s="159"/>
      <c r="L313" s="154"/>
      <c r="M313" s="160"/>
      <c r="T313" s="161"/>
      <c r="AT313" s="156" t="s">
        <v>264</v>
      </c>
      <c r="AU313" s="156" t="s">
        <v>87</v>
      </c>
      <c r="AV313" s="12" t="s">
        <v>87</v>
      </c>
      <c r="AW313" s="12" t="s">
        <v>32</v>
      </c>
      <c r="AX313" s="12" t="s">
        <v>77</v>
      </c>
      <c r="AY313" s="156" t="s">
        <v>253</v>
      </c>
    </row>
    <row r="314" spans="2:65" s="15" customFormat="1" ht="11.25">
      <c r="B314" s="175"/>
      <c r="D314" s="155" t="s">
        <v>264</v>
      </c>
      <c r="E314" s="176" t="s">
        <v>1</v>
      </c>
      <c r="F314" s="177" t="s">
        <v>322</v>
      </c>
      <c r="H314" s="178">
        <v>5</v>
      </c>
      <c r="I314" s="179"/>
      <c r="L314" s="175"/>
      <c r="M314" s="180"/>
      <c r="T314" s="181"/>
      <c r="AT314" s="176" t="s">
        <v>264</v>
      </c>
      <c r="AU314" s="176" t="s">
        <v>87</v>
      </c>
      <c r="AV314" s="15" t="s">
        <v>97</v>
      </c>
      <c r="AW314" s="15" t="s">
        <v>32</v>
      </c>
      <c r="AX314" s="15" t="s">
        <v>77</v>
      </c>
      <c r="AY314" s="176" t="s">
        <v>253</v>
      </c>
    </row>
    <row r="315" spans="2:65" s="13" customFormat="1" ht="11.25">
      <c r="B315" s="162"/>
      <c r="D315" s="155" t="s">
        <v>264</v>
      </c>
      <c r="E315" s="163" t="s">
        <v>1</v>
      </c>
      <c r="F315" s="164" t="s">
        <v>266</v>
      </c>
      <c r="H315" s="165">
        <v>5</v>
      </c>
      <c r="I315" s="166"/>
      <c r="L315" s="162"/>
      <c r="M315" s="167"/>
      <c r="T315" s="168"/>
      <c r="AT315" s="163" t="s">
        <v>264</v>
      </c>
      <c r="AU315" s="163" t="s">
        <v>87</v>
      </c>
      <c r="AV315" s="13" t="s">
        <v>260</v>
      </c>
      <c r="AW315" s="13" t="s">
        <v>32</v>
      </c>
      <c r="AX315" s="13" t="s">
        <v>85</v>
      </c>
      <c r="AY315" s="163" t="s">
        <v>253</v>
      </c>
    </row>
    <row r="316" spans="2:65" s="1" customFormat="1" ht="21.75" customHeight="1">
      <c r="B316" s="32"/>
      <c r="C316" s="137" t="s">
        <v>415</v>
      </c>
      <c r="D316" s="137" t="s">
        <v>255</v>
      </c>
      <c r="E316" s="138" t="s">
        <v>963</v>
      </c>
      <c r="F316" s="139" t="s">
        <v>964</v>
      </c>
      <c r="G316" s="140" t="s">
        <v>269</v>
      </c>
      <c r="H316" s="141">
        <v>2</v>
      </c>
      <c r="I316" s="142"/>
      <c r="J316" s="143">
        <f>ROUND(I316*H316,2)</f>
        <v>0</v>
      </c>
      <c r="K316" s="139" t="s">
        <v>259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3.1320000000000001E-2</v>
      </c>
      <c r="R316" s="146">
        <f>Q316*H316</f>
        <v>6.2640000000000001E-2</v>
      </c>
      <c r="S316" s="146">
        <v>0</v>
      </c>
      <c r="T316" s="147">
        <f>S316*H316</f>
        <v>0</v>
      </c>
      <c r="AR316" s="148" t="s">
        <v>260</v>
      </c>
      <c r="AT316" s="148" t="s">
        <v>255</v>
      </c>
      <c r="AU316" s="148" t="s">
        <v>87</v>
      </c>
      <c r="AY316" s="17" t="s">
        <v>253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85</v>
      </c>
      <c r="BK316" s="149">
        <f>ROUND(I316*H316,2)</f>
        <v>0</v>
      </c>
      <c r="BL316" s="17" t="s">
        <v>260</v>
      </c>
      <c r="BM316" s="148" t="s">
        <v>965</v>
      </c>
    </row>
    <row r="317" spans="2:65" s="1" customFormat="1" ht="11.25">
      <c r="B317" s="32"/>
      <c r="D317" s="150" t="s">
        <v>262</v>
      </c>
      <c r="F317" s="151" t="s">
        <v>966</v>
      </c>
      <c r="I317" s="152"/>
      <c r="L317" s="32"/>
      <c r="M317" s="153"/>
      <c r="T317" s="56"/>
      <c r="AT317" s="17" t="s">
        <v>262</v>
      </c>
      <c r="AU317" s="17" t="s">
        <v>87</v>
      </c>
    </row>
    <row r="318" spans="2:65" s="14" customFormat="1" ht="11.25">
      <c r="B318" s="169"/>
      <c r="D318" s="155" t="s">
        <v>264</v>
      </c>
      <c r="E318" s="170" t="s">
        <v>1</v>
      </c>
      <c r="F318" s="171" t="s">
        <v>967</v>
      </c>
      <c r="H318" s="170" t="s">
        <v>1</v>
      </c>
      <c r="I318" s="172"/>
      <c r="L318" s="169"/>
      <c r="M318" s="173"/>
      <c r="T318" s="174"/>
      <c r="AT318" s="170" t="s">
        <v>264</v>
      </c>
      <c r="AU318" s="170" t="s">
        <v>87</v>
      </c>
      <c r="AV318" s="14" t="s">
        <v>85</v>
      </c>
      <c r="AW318" s="14" t="s">
        <v>32</v>
      </c>
      <c r="AX318" s="14" t="s">
        <v>77</v>
      </c>
      <c r="AY318" s="170" t="s">
        <v>253</v>
      </c>
    </row>
    <row r="319" spans="2:65" s="12" customFormat="1" ht="11.25">
      <c r="B319" s="154"/>
      <c r="D319" s="155" t="s">
        <v>264</v>
      </c>
      <c r="E319" s="156" t="s">
        <v>1</v>
      </c>
      <c r="F319" s="157" t="s">
        <v>955</v>
      </c>
      <c r="H319" s="158">
        <v>1</v>
      </c>
      <c r="I319" s="159"/>
      <c r="L319" s="154"/>
      <c r="M319" s="160"/>
      <c r="T319" s="161"/>
      <c r="AT319" s="156" t="s">
        <v>264</v>
      </c>
      <c r="AU319" s="156" t="s">
        <v>87</v>
      </c>
      <c r="AV319" s="12" t="s">
        <v>87</v>
      </c>
      <c r="AW319" s="12" t="s">
        <v>32</v>
      </c>
      <c r="AX319" s="12" t="s">
        <v>77</v>
      </c>
      <c r="AY319" s="156" t="s">
        <v>253</v>
      </c>
    </row>
    <row r="320" spans="2:65" s="15" customFormat="1" ht="11.25">
      <c r="B320" s="175"/>
      <c r="D320" s="155" t="s">
        <v>264</v>
      </c>
      <c r="E320" s="176" t="s">
        <v>1</v>
      </c>
      <c r="F320" s="177" t="s">
        <v>322</v>
      </c>
      <c r="H320" s="178">
        <v>1</v>
      </c>
      <c r="I320" s="179"/>
      <c r="L320" s="175"/>
      <c r="M320" s="180"/>
      <c r="T320" s="181"/>
      <c r="AT320" s="176" t="s">
        <v>264</v>
      </c>
      <c r="AU320" s="176" t="s">
        <v>87</v>
      </c>
      <c r="AV320" s="15" t="s">
        <v>97</v>
      </c>
      <c r="AW320" s="15" t="s">
        <v>32</v>
      </c>
      <c r="AX320" s="15" t="s">
        <v>77</v>
      </c>
      <c r="AY320" s="176" t="s">
        <v>253</v>
      </c>
    </row>
    <row r="321" spans="2:65" s="14" customFormat="1" ht="11.25">
      <c r="B321" s="169"/>
      <c r="D321" s="155" t="s">
        <v>264</v>
      </c>
      <c r="E321" s="170" t="s">
        <v>1</v>
      </c>
      <c r="F321" s="171" t="s">
        <v>968</v>
      </c>
      <c r="H321" s="170" t="s">
        <v>1</v>
      </c>
      <c r="I321" s="172"/>
      <c r="L321" s="169"/>
      <c r="M321" s="173"/>
      <c r="T321" s="174"/>
      <c r="AT321" s="170" t="s">
        <v>264</v>
      </c>
      <c r="AU321" s="170" t="s">
        <v>87</v>
      </c>
      <c r="AV321" s="14" t="s">
        <v>85</v>
      </c>
      <c r="AW321" s="14" t="s">
        <v>32</v>
      </c>
      <c r="AX321" s="14" t="s">
        <v>77</v>
      </c>
      <c r="AY321" s="170" t="s">
        <v>253</v>
      </c>
    </row>
    <row r="322" spans="2:65" s="12" customFormat="1" ht="11.25">
      <c r="B322" s="154"/>
      <c r="D322" s="155" t="s">
        <v>264</v>
      </c>
      <c r="E322" s="156" t="s">
        <v>1</v>
      </c>
      <c r="F322" s="157" t="s">
        <v>955</v>
      </c>
      <c r="H322" s="158">
        <v>1</v>
      </c>
      <c r="I322" s="159"/>
      <c r="L322" s="154"/>
      <c r="M322" s="160"/>
      <c r="T322" s="161"/>
      <c r="AT322" s="156" t="s">
        <v>264</v>
      </c>
      <c r="AU322" s="156" t="s">
        <v>87</v>
      </c>
      <c r="AV322" s="12" t="s">
        <v>87</v>
      </c>
      <c r="AW322" s="12" t="s">
        <v>32</v>
      </c>
      <c r="AX322" s="12" t="s">
        <v>77</v>
      </c>
      <c r="AY322" s="156" t="s">
        <v>253</v>
      </c>
    </row>
    <row r="323" spans="2:65" s="15" customFormat="1" ht="11.25">
      <c r="B323" s="175"/>
      <c r="D323" s="155" t="s">
        <v>264</v>
      </c>
      <c r="E323" s="176" t="s">
        <v>1</v>
      </c>
      <c r="F323" s="177" t="s">
        <v>322</v>
      </c>
      <c r="H323" s="178">
        <v>1</v>
      </c>
      <c r="I323" s="179"/>
      <c r="L323" s="175"/>
      <c r="M323" s="180"/>
      <c r="T323" s="181"/>
      <c r="AT323" s="176" t="s">
        <v>264</v>
      </c>
      <c r="AU323" s="176" t="s">
        <v>87</v>
      </c>
      <c r="AV323" s="15" t="s">
        <v>97</v>
      </c>
      <c r="AW323" s="15" t="s">
        <v>32</v>
      </c>
      <c r="AX323" s="15" t="s">
        <v>77</v>
      </c>
      <c r="AY323" s="176" t="s">
        <v>253</v>
      </c>
    </row>
    <row r="324" spans="2:65" s="13" customFormat="1" ht="11.25">
      <c r="B324" s="162"/>
      <c r="D324" s="155" t="s">
        <v>264</v>
      </c>
      <c r="E324" s="163" t="s">
        <v>1</v>
      </c>
      <c r="F324" s="164" t="s">
        <v>266</v>
      </c>
      <c r="H324" s="165">
        <v>2</v>
      </c>
      <c r="I324" s="166"/>
      <c r="L324" s="162"/>
      <c r="M324" s="167"/>
      <c r="T324" s="168"/>
      <c r="AT324" s="163" t="s">
        <v>264</v>
      </c>
      <c r="AU324" s="163" t="s">
        <v>87</v>
      </c>
      <c r="AV324" s="13" t="s">
        <v>260</v>
      </c>
      <c r="AW324" s="13" t="s">
        <v>32</v>
      </c>
      <c r="AX324" s="13" t="s">
        <v>85</v>
      </c>
      <c r="AY324" s="163" t="s">
        <v>253</v>
      </c>
    </row>
    <row r="325" spans="2:65" s="1" customFormat="1" ht="21.75" customHeight="1">
      <c r="B325" s="32"/>
      <c r="C325" s="137" t="s">
        <v>422</v>
      </c>
      <c r="D325" s="137" t="s">
        <v>255</v>
      </c>
      <c r="E325" s="138" t="s">
        <v>969</v>
      </c>
      <c r="F325" s="139" t="s">
        <v>970</v>
      </c>
      <c r="G325" s="140" t="s">
        <v>269</v>
      </c>
      <c r="H325" s="141">
        <v>1</v>
      </c>
      <c r="I325" s="142"/>
      <c r="J325" s="143">
        <f>ROUND(I325*H325,2)</f>
        <v>0</v>
      </c>
      <c r="K325" s="139" t="s">
        <v>259</v>
      </c>
      <c r="L325" s="32"/>
      <c r="M325" s="144" t="s">
        <v>1</v>
      </c>
      <c r="N325" s="145" t="s">
        <v>42</v>
      </c>
      <c r="P325" s="146">
        <f>O325*H325</f>
        <v>0</v>
      </c>
      <c r="Q325" s="146">
        <v>3.5639999999999998E-2</v>
      </c>
      <c r="R325" s="146">
        <f>Q325*H325</f>
        <v>3.5639999999999998E-2</v>
      </c>
      <c r="S325" s="146">
        <v>0</v>
      </c>
      <c r="T325" s="147">
        <f>S325*H325</f>
        <v>0</v>
      </c>
      <c r="AR325" s="148" t="s">
        <v>260</v>
      </c>
      <c r="AT325" s="148" t="s">
        <v>255</v>
      </c>
      <c r="AU325" s="148" t="s">
        <v>87</v>
      </c>
      <c r="AY325" s="17" t="s">
        <v>253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85</v>
      </c>
      <c r="BK325" s="149">
        <f>ROUND(I325*H325,2)</f>
        <v>0</v>
      </c>
      <c r="BL325" s="17" t="s">
        <v>260</v>
      </c>
      <c r="BM325" s="148" t="s">
        <v>971</v>
      </c>
    </row>
    <row r="326" spans="2:65" s="1" customFormat="1" ht="11.25">
      <c r="B326" s="32"/>
      <c r="D326" s="150" t="s">
        <v>262</v>
      </c>
      <c r="F326" s="151" t="s">
        <v>972</v>
      </c>
      <c r="I326" s="152"/>
      <c r="L326" s="32"/>
      <c r="M326" s="153"/>
      <c r="T326" s="56"/>
      <c r="AT326" s="17" t="s">
        <v>262</v>
      </c>
      <c r="AU326" s="17" t="s">
        <v>87</v>
      </c>
    </row>
    <row r="327" spans="2:65" s="14" customFormat="1" ht="11.25">
      <c r="B327" s="169"/>
      <c r="D327" s="155" t="s">
        <v>264</v>
      </c>
      <c r="E327" s="170" t="s">
        <v>1</v>
      </c>
      <c r="F327" s="171" t="s">
        <v>973</v>
      </c>
      <c r="H327" s="170" t="s">
        <v>1</v>
      </c>
      <c r="I327" s="172"/>
      <c r="L327" s="169"/>
      <c r="M327" s="173"/>
      <c r="T327" s="174"/>
      <c r="AT327" s="170" t="s">
        <v>264</v>
      </c>
      <c r="AU327" s="170" t="s">
        <v>87</v>
      </c>
      <c r="AV327" s="14" t="s">
        <v>85</v>
      </c>
      <c r="AW327" s="14" t="s">
        <v>32</v>
      </c>
      <c r="AX327" s="14" t="s">
        <v>77</v>
      </c>
      <c r="AY327" s="170" t="s">
        <v>253</v>
      </c>
    </row>
    <row r="328" spans="2:65" s="12" customFormat="1" ht="11.25">
      <c r="B328" s="154"/>
      <c r="D328" s="155" t="s">
        <v>264</v>
      </c>
      <c r="E328" s="156" t="s">
        <v>1</v>
      </c>
      <c r="F328" s="157" t="s">
        <v>955</v>
      </c>
      <c r="H328" s="158">
        <v>1</v>
      </c>
      <c r="I328" s="159"/>
      <c r="L328" s="154"/>
      <c r="M328" s="160"/>
      <c r="T328" s="161"/>
      <c r="AT328" s="156" t="s">
        <v>264</v>
      </c>
      <c r="AU328" s="156" t="s">
        <v>87</v>
      </c>
      <c r="AV328" s="12" t="s">
        <v>87</v>
      </c>
      <c r="AW328" s="12" t="s">
        <v>32</v>
      </c>
      <c r="AX328" s="12" t="s">
        <v>77</v>
      </c>
      <c r="AY328" s="156" t="s">
        <v>253</v>
      </c>
    </row>
    <row r="329" spans="2:65" s="15" customFormat="1" ht="11.25">
      <c r="B329" s="175"/>
      <c r="D329" s="155" t="s">
        <v>264</v>
      </c>
      <c r="E329" s="176" t="s">
        <v>1</v>
      </c>
      <c r="F329" s="177" t="s">
        <v>322</v>
      </c>
      <c r="H329" s="178">
        <v>1</v>
      </c>
      <c r="I329" s="179"/>
      <c r="L329" s="175"/>
      <c r="M329" s="180"/>
      <c r="T329" s="181"/>
      <c r="AT329" s="176" t="s">
        <v>264</v>
      </c>
      <c r="AU329" s="176" t="s">
        <v>87</v>
      </c>
      <c r="AV329" s="15" t="s">
        <v>97</v>
      </c>
      <c r="AW329" s="15" t="s">
        <v>32</v>
      </c>
      <c r="AX329" s="15" t="s">
        <v>77</v>
      </c>
      <c r="AY329" s="176" t="s">
        <v>253</v>
      </c>
    </row>
    <row r="330" spans="2:65" s="13" customFormat="1" ht="11.25">
      <c r="B330" s="162"/>
      <c r="D330" s="155" t="s">
        <v>264</v>
      </c>
      <c r="E330" s="163" t="s">
        <v>1</v>
      </c>
      <c r="F330" s="164" t="s">
        <v>266</v>
      </c>
      <c r="H330" s="165">
        <v>1</v>
      </c>
      <c r="I330" s="166"/>
      <c r="L330" s="162"/>
      <c r="M330" s="167"/>
      <c r="T330" s="168"/>
      <c r="AT330" s="163" t="s">
        <v>264</v>
      </c>
      <c r="AU330" s="163" t="s">
        <v>87</v>
      </c>
      <c r="AV330" s="13" t="s">
        <v>260</v>
      </c>
      <c r="AW330" s="13" t="s">
        <v>32</v>
      </c>
      <c r="AX330" s="13" t="s">
        <v>85</v>
      </c>
      <c r="AY330" s="163" t="s">
        <v>253</v>
      </c>
    </row>
    <row r="331" spans="2:65" s="1" customFormat="1" ht="21.75" customHeight="1">
      <c r="B331" s="32"/>
      <c r="C331" s="137" t="s">
        <v>291</v>
      </c>
      <c r="D331" s="137" t="s">
        <v>255</v>
      </c>
      <c r="E331" s="138" t="s">
        <v>974</v>
      </c>
      <c r="F331" s="139" t="s">
        <v>975</v>
      </c>
      <c r="G331" s="140" t="s">
        <v>269</v>
      </c>
      <c r="H331" s="141">
        <v>2</v>
      </c>
      <c r="I331" s="142"/>
      <c r="J331" s="143">
        <f>ROUND(I331*H331,2)</f>
        <v>0</v>
      </c>
      <c r="K331" s="139" t="s">
        <v>259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3.6549999999999999E-2</v>
      </c>
      <c r="R331" s="146">
        <f>Q331*H331</f>
        <v>7.3099999999999998E-2</v>
      </c>
      <c r="S331" s="146">
        <v>0</v>
      </c>
      <c r="T331" s="147">
        <f>S331*H331</f>
        <v>0</v>
      </c>
      <c r="AR331" s="148" t="s">
        <v>260</v>
      </c>
      <c r="AT331" s="148" t="s">
        <v>255</v>
      </c>
      <c r="AU331" s="148" t="s">
        <v>87</v>
      </c>
      <c r="AY331" s="17" t="s">
        <v>253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85</v>
      </c>
      <c r="BK331" s="149">
        <f>ROUND(I331*H331,2)</f>
        <v>0</v>
      </c>
      <c r="BL331" s="17" t="s">
        <v>260</v>
      </c>
      <c r="BM331" s="148" t="s">
        <v>976</v>
      </c>
    </row>
    <row r="332" spans="2:65" s="1" customFormat="1" ht="11.25">
      <c r="B332" s="32"/>
      <c r="D332" s="150" t="s">
        <v>262</v>
      </c>
      <c r="F332" s="151" t="s">
        <v>977</v>
      </c>
      <c r="I332" s="152"/>
      <c r="L332" s="32"/>
      <c r="M332" s="153"/>
      <c r="T332" s="56"/>
      <c r="AT332" s="17" t="s">
        <v>262</v>
      </c>
      <c r="AU332" s="17" t="s">
        <v>87</v>
      </c>
    </row>
    <row r="333" spans="2:65" s="12" customFormat="1" ht="11.25">
      <c r="B333" s="154"/>
      <c r="D333" s="155" t="s">
        <v>264</v>
      </c>
      <c r="E333" s="156" t="s">
        <v>1</v>
      </c>
      <c r="F333" s="157" t="s">
        <v>978</v>
      </c>
      <c r="H333" s="158">
        <v>2</v>
      </c>
      <c r="I333" s="159"/>
      <c r="L333" s="154"/>
      <c r="M333" s="160"/>
      <c r="T333" s="161"/>
      <c r="AT333" s="156" t="s">
        <v>264</v>
      </c>
      <c r="AU333" s="156" t="s">
        <v>87</v>
      </c>
      <c r="AV333" s="12" t="s">
        <v>87</v>
      </c>
      <c r="AW333" s="12" t="s">
        <v>32</v>
      </c>
      <c r="AX333" s="12" t="s">
        <v>77</v>
      </c>
      <c r="AY333" s="156" t="s">
        <v>253</v>
      </c>
    </row>
    <row r="334" spans="2:65" s="13" customFormat="1" ht="11.25">
      <c r="B334" s="162"/>
      <c r="D334" s="155" t="s">
        <v>264</v>
      </c>
      <c r="E334" s="163" t="s">
        <v>1</v>
      </c>
      <c r="F334" s="164" t="s">
        <v>266</v>
      </c>
      <c r="H334" s="165">
        <v>2</v>
      </c>
      <c r="I334" s="166"/>
      <c r="L334" s="162"/>
      <c r="M334" s="167"/>
      <c r="T334" s="168"/>
      <c r="AT334" s="163" t="s">
        <v>264</v>
      </c>
      <c r="AU334" s="163" t="s">
        <v>87</v>
      </c>
      <c r="AV334" s="13" t="s">
        <v>260</v>
      </c>
      <c r="AW334" s="13" t="s">
        <v>32</v>
      </c>
      <c r="AX334" s="13" t="s">
        <v>85</v>
      </c>
      <c r="AY334" s="163" t="s">
        <v>253</v>
      </c>
    </row>
    <row r="335" spans="2:65" s="1" customFormat="1" ht="21.75" customHeight="1">
      <c r="B335" s="32"/>
      <c r="C335" s="137" t="s">
        <v>302</v>
      </c>
      <c r="D335" s="137" t="s">
        <v>255</v>
      </c>
      <c r="E335" s="138" t="s">
        <v>979</v>
      </c>
      <c r="F335" s="139" t="s">
        <v>980</v>
      </c>
      <c r="G335" s="140" t="s">
        <v>269</v>
      </c>
      <c r="H335" s="141">
        <v>4</v>
      </c>
      <c r="I335" s="142"/>
      <c r="J335" s="143">
        <f>ROUND(I335*H335,2)</f>
        <v>0</v>
      </c>
      <c r="K335" s="139" t="s">
        <v>259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7.2849999999999998E-2</v>
      </c>
      <c r="R335" s="146">
        <f>Q335*H335</f>
        <v>0.29139999999999999</v>
      </c>
      <c r="S335" s="146">
        <v>0</v>
      </c>
      <c r="T335" s="147">
        <f>S335*H335</f>
        <v>0</v>
      </c>
      <c r="AR335" s="148" t="s">
        <v>260</v>
      </c>
      <c r="AT335" s="148" t="s">
        <v>255</v>
      </c>
      <c r="AU335" s="148" t="s">
        <v>87</v>
      </c>
      <c r="AY335" s="17" t="s">
        <v>253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85</v>
      </c>
      <c r="BK335" s="149">
        <f>ROUND(I335*H335,2)</f>
        <v>0</v>
      </c>
      <c r="BL335" s="17" t="s">
        <v>260</v>
      </c>
      <c r="BM335" s="148" t="s">
        <v>981</v>
      </c>
    </row>
    <row r="336" spans="2:65" s="1" customFormat="1" ht="11.25">
      <c r="B336" s="32"/>
      <c r="D336" s="150" t="s">
        <v>262</v>
      </c>
      <c r="F336" s="151" t="s">
        <v>982</v>
      </c>
      <c r="I336" s="152"/>
      <c r="L336" s="32"/>
      <c r="M336" s="153"/>
      <c r="T336" s="56"/>
      <c r="AT336" s="17" t="s">
        <v>262</v>
      </c>
      <c r="AU336" s="17" t="s">
        <v>87</v>
      </c>
    </row>
    <row r="337" spans="2:65" s="12" customFormat="1" ht="11.25">
      <c r="B337" s="154"/>
      <c r="D337" s="155" t="s">
        <v>264</v>
      </c>
      <c r="E337" s="156" t="s">
        <v>1</v>
      </c>
      <c r="F337" s="157" t="s">
        <v>983</v>
      </c>
      <c r="H337" s="158">
        <v>4</v>
      </c>
      <c r="I337" s="159"/>
      <c r="L337" s="154"/>
      <c r="M337" s="160"/>
      <c r="T337" s="161"/>
      <c r="AT337" s="156" t="s">
        <v>264</v>
      </c>
      <c r="AU337" s="156" t="s">
        <v>87</v>
      </c>
      <c r="AV337" s="12" t="s">
        <v>87</v>
      </c>
      <c r="AW337" s="12" t="s">
        <v>32</v>
      </c>
      <c r="AX337" s="12" t="s">
        <v>77</v>
      </c>
      <c r="AY337" s="156" t="s">
        <v>253</v>
      </c>
    </row>
    <row r="338" spans="2:65" s="13" customFormat="1" ht="11.25">
      <c r="B338" s="162"/>
      <c r="D338" s="155" t="s">
        <v>264</v>
      </c>
      <c r="E338" s="163" t="s">
        <v>1</v>
      </c>
      <c r="F338" s="164" t="s">
        <v>266</v>
      </c>
      <c r="H338" s="165">
        <v>4</v>
      </c>
      <c r="I338" s="166"/>
      <c r="L338" s="162"/>
      <c r="M338" s="167"/>
      <c r="T338" s="168"/>
      <c r="AT338" s="163" t="s">
        <v>264</v>
      </c>
      <c r="AU338" s="163" t="s">
        <v>87</v>
      </c>
      <c r="AV338" s="13" t="s">
        <v>260</v>
      </c>
      <c r="AW338" s="13" t="s">
        <v>32</v>
      </c>
      <c r="AX338" s="13" t="s">
        <v>85</v>
      </c>
      <c r="AY338" s="163" t="s">
        <v>253</v>
      </c>
    </row>
    <row r="339" spans="2:65" s="1" customFormat="1" ht="21.75" customHeight="1">
      <c r="B339" s="32"/>
      <c r="C339" s="137" t="s">
        <v>437</v>
      </c>
      <c r="D339" s="137" t="s">
        <v>255</v>
      </c>
      <c r="E339" s="138" t="s">
        <v>984</v>
      </c>
      <c r="F339" s="139" t="s">
        <v>985</v>
      </c>
      <c r="G339" s="140" t="s">
        <v>258</v>
      </c>
      <c r="H339" s="141">
        <v>3.54</v>
      </c>
      <c r="I339" s="142"/>
      <c r="J339" s="143">
        <f>ROUND(I339*H339,2)</f>
        <v>0</v>
      </c>
      <c r="K339" s="139" t="s">
        <v>259</v>
      </c>
      <c r="L339" s="32"/>
      <c r="M339" s="144" t="s">
        <v>1</v>
      </c>
      <c r="N339" s="145" t="s">
        <v>42</v>
      </c>
      <c r="P339" s="146">
        <f>O339*H339</f>
        <v>0</v>
      </c>
      <c r="Q339" s="146">
        <v>2.8570000000000002E-2</v>
      </c>
      <c r="R339" s="146">
        <f>Q339*H339</f>
        <v>0.1011378</v>
      </c>
      <c r="S339" s="146">
        <v>0</v>
      </c>
      <c r="T339" s="147">
        <f>S339*H339</f>
        <v>0</v>
      </c>
      <c r="AR339" s="148" t="s">
        <v>260</v>
      </c>
      <c r="AT339" s="148" t="s">
        <v>255</v>
      </c>
      <c r="AU339" s="148" t="s">
        <v>87</v>
      </c>
      <c r="AY339" s="17" t="s">
        <v>253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85</v>
      </c>
      <c r="BK339" s="149">
        <f>ROUND(I339*H339,2)</f>
        <v>0</v>
      </c>
      <c r="BL339" s="17" t="s">
        <v>260</v>
      </c>
      <c r="BM339" s="148" t="s">
        <v>986</v>
      </c>
    </row>
    <row r="340" spans="2:65" s="1" customFormat="1" ht="11.25">
      <c r="B340" s="32"/>
      <c r="D340" s="150" t="s">
        <v>262</v>
      </c>
      <c r="F340" s="151" t="s">
        <v>987</v>
      </c>
      <c r="I340" s="152"/>
      <c r="L340" s="32"/>
      <c r="M340" s="153"/>
      <c r="T340" s="56"/>
      <c r="AT340" s="17" t="s">
        <v>262</v>
      </c>
      <c r="AU340" s="17" t="s">
        <v>87</v>
      </c>
    </row>
    <row r="341" spans="2:65" s="14" customFormat="1" ht="11.25">
      <c r="B341" s="169"/>
      <c r="D341" s="155" t="s">
        <v>264</v>
      </c>
      <c r="E341" s="170" t="s">
        <v>1</v>
      </c>
      <c r="F341" s="171" t="s">
        <v>988</v>
      </c>
      <c r="H341" s="170" t="s">
        <v>1</v>
      </c>
      <c r="I341" s="172"/>
      <c r="L341" s="169"/>
      <c r="M341" s="173"/>
      <c r="T341" s="174"/>
      <c r="AT341" s="170" t="s">
        <v>264</v>
      </c>
      <c r="AU341" s="170" t="s">
        <v>87</v>
      </c>
      <c r="AV341" s="14" t="s">
        <v>85</v>
      </c>
      <c r="AW341" s="14" t="s">
        <v>32</v>
      </c>
      <c r="AX341" s="14" t="s">
        <v>77</v>
      </c>
      <c r="AY341" s="170" t="s">
        <v>253</v>
      </c>
    </row>
    <row r="342" spans="2:65" s="12" customFormat="1" ht="11.25">
      <c r="B342" s="154"/>
      <c r="D342" s="155" t="s">
        <v>264</v>
      </c>
      <c r="E342" s="156" t="s">
        <v>1</v>
      </c>
      <c r="F342" s="157" t="s">
        <v>989</v>
      </c>
      <c r="H342" s="158">
        <v>3.54</v>
      </c>
      <c r="I342" s="159"/>
      <c r="L342" s="154"/>
      <c r="M342" s="160"/>
      <c r="T342" s="161"/>
      <c r="AT342" s="156" t="s">
        <v>264</v>
      </c>
      <c r="AU342" s="156" t="s">
        <v>87</v>
      </c>
      <c r="AV342" s="12" t="s">
        <v>87</v>
      </c>
      <c r="AW342" s="12" t="s">
        <v>32</v>
      </c>
      <c r="AX342" s="12" t="s">
        <v>77</v>
      </c>
      <c r="AY342" s="156" t="s">
        <v>253</v>
      </c>
    </row>
    <row r="343" spans="2:65" s="13" customFormat="1" ht="11.25">
      <c r="B343" s="162"/>
      <c r="D343" s="155" t="s">
        <v>264</v>
      </c>
      <c r="E343" s="163" t="s">
        <v>1</v>
      </c>
      <c r="F343" s="164" t="s">
        <v>266</v>
      </c>
      <c r="H343" s="165">
        <v>3.54</v>
      </c>
      <c r="I343" s="166"/>
      <c r="L343" s="162"/>
      <c r="M343" s="167"/>
      <c r="T343" s="168"/>
      <c r="AT343" s="163" t="s">
        <v>264</v>
      </c>
      <c r="AU343" s="163" t="s">
        <v>87</v>
      </c>
      <c r="AV343" s="13" t="s">
        <v>260</v>
      </c>
      <c r="AW343" s="13" t="s">
        <v>32</v>
      </c>
      <c r="AX343" s="13" t="s">
        <v>85</v>
      </c>
      <c r="AY343" s="163" t="s">
        <v>253</v>
      </c>
    </row>
    <row r="344" spans="2:65" s="1" customFormat="1" ht="24.2" customHeight="1">
      <c r="B344" s="32"/>
      <c r="C344" s="137" t="s">
        <v>444</v>
      </c>
      <c r="D344" s="137" t="s">
        <v>255</v>
      </c>
      <c r="E344" s="138" t="s">
        <v>990</v>
      </c>
      <c r="F344" s="139" t="s">
        <v>991</v>
      </c>
      <c r="G344" s="140" t="s">
        <v>258</v>
      </c>
      <c r="H344" s="141">
        <v>36.052</v>
      </c>
      <c r="I344" s="142"/>
      <c r="J344" s="143">
        <f>ROUND(I344*H344,2)</f>
        <v>0</v>
      </c>
      <c r="K344" s="139" t="s">
        <v>259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0.12021</v>
      </c>
      <c r="R344" s="146">
        <f>Q344*H344</f>
        <v>4.3338109199999995</v>
      </c>
      <c r="S344" s="146">
        <v>0</v>
      </c>
      <c r="T344" s="147">
        <f>S344*H344</f>
        <v>0</v>
      </c>
      <c r="AR344" s="148" t="s">
        <v>260</v>
      </c>
      <c r="AT344" s="148" t="s">
        <v>255</v>
      </c>
      <c r="AU344" s="148" t="s">
        <v>87</v>
      </c>
      <c r="AY344" s="17" t="s">
        <v>253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85</v>
      </c>
      <c r="BK344" s="149">
        <f>ROUND(I344*H344,2)</f>
        <v>0</v>
      </c>
      <c r="BL344" s="17" t="s">
        <v>260</v>
      </c>
      <c r="BM344" s="148" t="s">
        <v>992</v>
      </c>
    </row>
    <row r="345" spans="2:65" s="1" customFormat="1" ht="11.25">
      <c r="B345" s="32"/>
      <c r="D345" s="150" t="s">
        <v>262</v>
      </c>
      <c r="F345" s="151" t="s">
        <v>993</v>
      </c>
      <c r="I345" s="152"/>
      <c r="L345" s="32"/>
      <c r="M345" s="153"/>
      <c r="T345" s="56"/>
      <c r="AT345" s="17" t="s">
        <v>262</v>
      </c>
      <c r="AU345" s="17" t="s">
        <v>87</v>
      </c>
    </row>
    <row r="346" spans="2:65" s="14" customFormat="1" ht="22.5">
      <c r="B346" s="169"/>
      <c r="D346" s="155" t="s">
        <v>264</v>
      </c>
      <c r="E346" s="170" t="s">
        <v>1</v>
      </c>
      <c r="F346" s="171" t="s">
        <v>994</v>
      </c>
      <c r="H346" s="170" t="s">
        <v>1</v>
      </c>
      <c r="I346" s="172"/>
      <c r="L346" s="169"/>
      <c r="M346" s="173"/>
      <c r="T346" s="174"/>
      <c r="AT346" s="170" t="s">
        <v>264</v>
      </c>
      <c r="AU346" s="170" t="s">
        <v>87</v>
      </c>
      <c r="AV346" s="14" t="s">
        <v>85</v>
      </c>
      <c r="AW346" s="14" t="s">
        <v>32</v>
      </c>
      <c r="AX346" s="14" t="s">
        <v>77</v>
      </c>
      <c r="AY346" s="170" t="s">
        <v>253</v>
      </c>
    </row>
    <row r="347" spans="2:65" s="12" customFormat="1" ht="11.25">
      <c r="B347" s="154"/>
      <c r="D347" s="155" t="s">
        <v>264</v>
      </c>
      <c r="E347" s="156" t="s">
        <v>1</v>
      </c>
      <c r="F347" s="157" t="s">
        <v>995</v>
      </c>
      <c r="H347" s="158">
        <v>34.29</v>
      </c>
      <c r="I347" s="159"/>
      <c r="L347" s="154"/>
      <c r="M347" s="160"/>
      <c r="T347" s="161"/>
      <c r="AT347" s="156" t="s">
        <v>264</v>
      </c>
      <c r="AU347" s="156" t="s">
        <v>87</v>
      </c>
      <c r="AV347" s="12" t="s">
        <v>87</v>
      </c>
      <c r="AW347" s="12" t="s">
        <v>32</v>
      </c>
      <c r="AX347" s="12" t="s">
        <v>77</v>
      </c>
      <c r="AY347" s="156" t="s">
        <v>253</v>
      </c>
    </row>
    <row r="348" spans="2:65" s="12" customFormat="1" ht="11.25">
      <c r="B348" s="154"/>
      <c r="D348" s="155" t="s">
        <v>264</v>
      </c>
      <c r="E348" s="156" t="s">
        <v>1</v>
      </c>
      <c r="F348" s="157" t="s">
        <v>996</v>
      </c>
      <c r="H348" s="158">
        <v>10.162000000000001</v>
      </c>
      <c r="I348" s="159"/>
      <c r="L348" s="154"/>
      <c r="M348" s="160"/>
      <c r="T348" s="161"/>
      <c r="AT348" s="156" t="s">
        <v>264</v>
      </c>
      <c r="AU348" s="156" t="s">
        <v>87</v>
      </c>
      <c r="AV348" s="12" t="s">
        <v>87</v>
      </c>
      <c r="AW348" s="12" t="s">
        <v>32</v>
      </c>
      <c r="AX348" s="12" t="s">
        <v>77</v>
      </c>
      <c r="AY348" s="156" t="s">
        <v>253</v>
      </c>
    </row>
    <row r="349" spans="2:65" s="12" customFormat="1" ht="11.25">
      <c r="B349" s="154"/>
      <c r="D349" s="155" t="s">
        <v>264</v>
      </c>
      <c r="E349" s="156" t="s">
        <v>1</v>
      </c>
      <c r="F349" s="157" t="s">
        <v>997</v>
      </c>
      <c r="H349" s="158">
        <v>-8.4</v>
      </c>
      <c r="I349" s="159"/>
      <c r="L349" s="154"/>
      <c r="M349" s="160"/>
      <c r="T349" s="161"/>
      <c r="AT349" s="156" t="s">
        <v>264</v>
      </c>
      <c r="AU349" s="156" t="s">
        <v>87</v>
      </c>
      <c r="AV349" s="12" t="s">
        <v>87</v>
      </c>
      <c r="AW349" s="12" t="s">
        <v>32</v>
      </c>
      <c r="AX349" s="12" t="s">
        <v>77</v>
      </c>
      <c r="AY349" s="156" t="s">
        <v>253</v>
      </c>
    </row>
    <row r="350" spans="2:65" s="15" customFormat="1" ht="11.25">
      <c r="B350" s="175"/>
      <c r="D350" s="155" t="s">
        <v>264</v>
      </c>
      <c r="E350" s="176" t="s">
        <v>1</v>
      </c>
      <c r="F350" s="177" t="s">
        <v>322</v>
      </c>
      <c r="H350" s="178">
        <v>36.052</v>
      </c>
      <c r="I350" s="179"/>
      <c r="L350" s="175"/>
      <c r="M350" s="180"/>
      <c r="T350" s="181"/>
      <c r="AT350" s="176" t="s">
        <v>264</v>
      </c>
      <c r="AU350" s="176" t="s">
        <v>87</v>
      </c>
      <c r="AV350" s="15" t="s">
        <v>97</v>
      </c>
      <c r="AW350" s="15" t="s">
        <v>32</v>
      </c>
      <c r="AX350" s="15" t="s">
        <v>77</v>
      </c>
      <c r="AY350" s="176" t="s">
        <v>253</v>
      </c>
    </row>
    <row r="351" spans="2:65" s="13" customFormat="1" ht="11.25">
      <c r="B351" s="162"/>
      <c r="D351" s="155" t="s">
        <v>264</v>
      </c>
      <c r="E351" s="163" t="s">
        <v>1</v>
      </c>
      <c r="F351" s="164" t="s">
        <v>266</v>
      </c>
      <c r="H351" s="165">
        <v>36.052</v>
      </c>
      <c r="I351" s="166"/>
      <c r="L351" s="162"/>
      <c r="M351" s="167"/>
      <c r="T351" s="168"/>
      <c r="AT351" s="163" t="s">
        <v>264</v>
      </c>
      <c r="AU351" s="163" t="s">
        <v>87</v>
      </c>
      <c r="AV351" s="13" t="s">
        <v>260</v>
      </c>
      <c r="AW351" s="13" t="s">
        <v>32</v>
      </c>
      <c r="AX351" s="13" t="s">
        <v>85</v>
      </c>
      <c r="AY351" s="163" t="s">
        <v>253</v>
      </c>
    </row>
    <row r="352" spans="2:65" s="1" customFormat="1" ht="24.2" customHeight="1">
      <c r="B352" s="32"/>
      <c r="C352" s="137" t="s">
        <v>449</v>
      </c>
      <c r="D352" s="137" t="s">
        <v>255</v>
      </c>
      <c r="E352" s="138" t="s">
        <v>998</v>
      </c>
      <c r="F352" s="139" t="s">
        <v>999</v>
      </c>
      <c r="G352" s="140" t="s">
        <v>258</v>
      </c>
      <c r="H352" s="141">
        <v>77.494</v>
      </c>
      <c r="I352" s="142"/>
      <c r="J352" s="143">
        <f>ROUND(I352*H352,2)</f>
        <v>0</v>
      </c>
      <c r="K352" s="139" t="s">
        <v>259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0.14482999999999999</v>
      </c>
      <c r="R352" s="146">
        <f>Q352*H352</f>
        <v>11.223456019999999</v>
      </c>
      <c r="S352" s="146">
        <v>0</v>
      </c>
      <c r="T352" s="147">
        <f>S352*H352</f>
        <v>0</v>
      </c>
      <c r="AR352" s="148" t="s">
        <v>260</v>
      </c>
      <c r="AT352" s="148" t="s">
        <v>255</v>
      </c>
      <c r="AU352" s="148" t="s">
        <v>87</v>
      </c>
      <c r="AY352" s="17" t="s">
        <v>253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85</v>
      </c>
      <c r="BK352" s="149">
        <f>ROUND(I352*H352,2)</f>
        <v>0</v>
      </c>
      <c r="BL352" s="17" t="s">
        <v>260</v>
      </c>
      <c r="BM352" s="148" t="s">
        <v>1000</v>
      </c>
    </row>
    <row r="353" spans="2:65" s="1" customFormat="1" ht="11.25">
      <c r="B353" s="32"/>
      <c r="D353" s="150" t="s">
        <v>262</v>
      </c>
      <c r="F353" s="151" t="s">
        <v>1001</v>
      </c>
      <c r="I353" s="152"/>
      <c r="L353" s="32"/>
      <c r="M353" s="153"/>
      <c r="T353" s="56"/>
      <c r="AT353" s="17" t="s">
        <v>262</v>
      </c>
      <c r="AU353" s="17" t="s">
        <v>87</v>
      </c>
    </row>
    <row r="354" spans="2:65" s="14" customFormat="1" ht="22.5">
      <c r="B354" s="169"/>
      <c r="D354" s="155" t="s">
        <v>264</v>
      </c>
      <c r="E354" s="170" t="s">
        <v>1</v>
      </c>
      <c r="F354" s="171" t="s">
        <v>1002</v>
      </c>
      <c r="H354" s="170" t="s">
        <v>1</v>
      </c>
      <c r="I354" s="172"/>
      <c r="L354" s="169"/>
      <c r="M354" s="173"/>
      <c r="T354" s="174"/>
      <c r="AT354" s="170" t="s">
        <v>264</v>
      </c>
      <c r="AU354" s="170" t="s">
        <v>87</v>
      </c>
      <c r="AV354" s="14" t="s">
        <v>85</v>
      </c>
      <c r="AW354" s="14" t="s">
        <v>32</v>
      </c>
      <c r="AX354" s="14" t="s">
        <v>77</v>
      </c>
      <c r="AY354" s="170" t="s">
        <v>253</v>
      </c>
    </row>
    <row r="355" spans="2:65" s="12" customFormat="1" ht="22.5">
      <c r="B355" s="154"/>
      <c r="D355" s="155" t="s">
        <v>264</v>
      </c>
      <c r="E355" s="156" t="s">
        <v>1</v>
      </c>
      <c r="F355" s="157" t="s">
        <v>1003</v>
      </c>
      <c r="H355" s="158">
        <v>67.5</v>
      </c>
      <c r="I355" s="159"/>
      <c r="L355" s="154"/>
      <c r="M355" s="160"/>
      <c r="T355" s="161"/>
      <c r="AT355" s="156" t="s">
        <v>264</v>
      </c>
      <c r="AU355" s="156" t="s">
        <v>87</v>
      </c>
      <c r="AV355" s="12" t="s">
        <v>87</v>
      </c>
      <c r="AW355" s="12" t="s">
        <v>32</v>
      </c>
      <c r="AX355" s="12" t="s">
        <v>77</v>
      </c>
      <c r="AY355" s="156" t="s">
        <v>253</v>
      </c>
    </row>
    <row r="356" spans="2:65" s="12" customFormat="1" ht="33.75">
      <c r="B356" s="154"/>
      <c r="D356" s="155" t="s">
        <v>264</v>
      </c>
      <c r="E356" s="156" t="s">
        <v>1</v>
      </c>
      <c r="F356" s="157" t="s">
        <v>1004</v>
      </c>
      <c r="H356" s="158">
        <v>23.434000000000001</v>
      </c>
      <c r="I356" s="159"/>
      <c r="L356" s="154"/>
      <c r="M356" s="160"/>
      <c r="T356" s="161"/>
      <c r="AT356" s="156" t="s">
        <v>264</v>
      </c>
      <c r="AU356" s="156" t="s">
        <v>87</v>
      </c>
      <c r="AV356" s="12" t="s">
        <v>87</v>
      </c>
      <c r="AW356" s="12" t="s">
        <v>32</v>
      </c>
      <c r="AX356" s="12" t="s">
        <v>77</v>
      </c>
      <c r="AY356" s="156" t="s">
        <v>253</v>
      </c>
    </row>
    <row r="357" spans="2:65" s="12" customFormat="1" ht="11.25">
      <c r="B357" s="154"/>
      <c r="D357" s="155" t="s">
        <v>264</v>
      </c>
      <c r="E357" s="156" t="s">
        <v>1</v>
      </c>
      <c r="F357" s="157" t="s">
        <v>1005</v>
      </c>
      <c r="H357" s="158">
        <v>-13.44</v>
      </c>
      <c r="I357" s="159"/>
      <c r="L357" s="154"/>
      <c r="M357" s="160"/>
      <c r="T357" s="161"/>
      <c r="AT357" s="156" t="s">
        <v>264</v>
      </c>
      <c r="AU357" s="156" t="s">
        <v>87</v>
      </c>
      <c r="AV357" s="12" t="s">
        <v>87</v>
      </c>
      <c r="AW357" s="12" t="s">
        <v>32</v>
      </c>
      <c r="AX357" s="12" t="s">
        <v>77</v>
      </c>
      <c r="AY357" s="156" t="s">
        <v>253</v>
      </c>
    </row>
    <row r="358" spans="2:65" s="15" customFormat="1" ht="11.25">
      <c r="B358" s="175"/>
      <c r="D358" s="155" t="s">
        <v>264</v>
      </c>
      <c r="E358" s="176" t="s">
        <v>1</v>
      </c>
      <c r="F358" s="177" t="s">
        <v>322</v>
      </c>
      <c r="H358" s="178">
        <v>77.494</v>
      </c>
      <c r="I358" s="179"/>
      <c r="L358" s="175"/>
      <c r="M358" s="180"/>
      <c r="T358" s="181"/>
      <c r="AT358" s="176" t="s">
        <v>264</v>
      </c>
      <c r="AU358" s="176" t="s">
        <v>87</v>
      </c>
      <c r="AV358" s="15" t="s">
        <v>97</v>
      </c>
      <c r="AW358" s="15" t="s">
        <v>32</v>
      </c>
      <c r="AX358" s="15" t="s">
        <v>77</v>
      </c>
      <c r="AY358" s="176" t="s">
        <v>253</v>
      </c>
    </row>
    <row r="359" spans="2:65" s="13" customFormat="1" ht="11.25">
      <c r="B359" s="162"/>
      <c r="D359" s="155" t="s">
        <v>264</v>
      </c>
      <c r="E359" s="163" t="s">
        <v>1</v>
      </c>
      <c r="F359" s="164" t="s">
        <v>266</v>
      </c>
      <c r="H359" s="165">
        <v>77.494</v>
      </c>
      <c r="I359" s="166"/>
      <c r="L359" s="162"/>
      <c r="M359" s="167"/>
      <c r="T359" s="168"/>
      <c r="AT359" s="163" t="s">
        <v>264</v>
      </c>
      <c r="AU359" s="163" t="s">
        <v>87</v>
      </c>
      <c r="AV359" s="13" t="s">
        <v>260</v>
      </c>
      <c r="AW359" s="13" t="s">
        <v>32</v>
      </c>
      <c r="AX359" s="13" t="s">
        <v>85</v>
      </c>
      <c r="AY359" s="163" t="s">
        <v>253</v>
      </c>
    </row>
    <row r="360" spans="2:65" s="1" customFormat="1" ht="24.2" customHeight="1">
      <c r="B360" s="32"/>
      <c r="C360" s="137" t="s">
        <v>455</v>
      </c>
      <c r="D360" s="137" t="s">
        <v>255</v>
      </c>
      <c r="E360" s="138" t="s">
        <v>1006</v>
      </c>
      <c r="F360" s="139" t="s">
        <v>1007</v>
      </c>
      <c r="G360" s="140" t="s">
        <v>313</v>
      </c>
      <c r="H360" s="141">
        <v>40.359000000000002</v>
      </c>
      <c r="I360" s="142"/>
      <c r="J360" s="143">
        <f>ROUND(I360*H360,2)</f>
        <v>0</v>
      </c>
      <c r="K360" s="139" t="s">
        <v>259</v>
      </c>
      <c r="L360" s="32"/>
      <c r="M360" s="144" t="s">
        <v>1</v>
      </c>
      <c r="N360" s="145" t="s">
        <v>42</v>
      </c>
      <c r="P360" s="146">
        <f>O360*H360</f>
        <v>0</v>
      </c>
      <c r="Q360" s="146">
        <v>1.2E-4</v>
      </c>
      <c r="R360" s="146">
        <f>Q360*H360</f>
        <v>4.8430800000000005E-3</v>
      </c>
      <c r="S360" s="146">
        <v>0</v>
      </c>
      <c r="T360" s="147">
        <f>S360*H360</f>
        <v>0</v>
      </c>
      <c r="AR360" s="148" t="s">
        <v>260</v>
      </c>
      <c r="AT360" s="148" t="s">
        <v>255</v>
      </c>
      <c r="AU360" s="148" t="s">
        <v>87</v>
      </c>
      <c r="AY360" s="17" t="s">
        <v>253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85</v>
      </c>
      <c r="BK360" s="149">
        <f>ROUND(I360*H360,2)</f>
        <v>0</v>
      </c>
      <c r="BL360" s="17" t="s">
        <v>260</v>
      </c>
      <c r="BM360" s="148" t="s">
        <v>1008</v>
      </c>
    </row>
    <row r="361" spans="2:65" s="1" customFormat="1" ht="11.25">
      <c r="B361" s="32"/>
      <c r="D361" s="150" t="s">
        <v>262</v>
      </c>
      <c r="F361" s="151" t="s">
        <v>1009</v>
      </c>
      <c r="I361" s="152"/>
      <c r="L361" s="32"/>
      <c r="M361" s="153"/>
      <c r="T361" s="56"/>
      <c r="AT361" s="17" t="s">
        <v>262</v>
      </c>
      <c r="AU361" s="17" t="s">
        <v>87</v>
      </c>
    </row>
    <row r="362" spans="2:65" s="12" customFormat="1" ht="11.25">
      <c r="B362" s="154"/>
      <c r="D362" s="155" t="s">
        <v>264</v>
      </c>
      <c r="E362" s="156" t="s">
        <v>1</v>
      </c>
      <c r="F362" s="157" t="s">
        <v>1010</v>
      </c>
      <c r="H362" s="158">
        <v>40.359000000000002</v>
      </c>
      <c r="I362" s="159"/>
      <c r="L362" s="154"/>
      <c r="M362" s="160"/>
      <c r="T362" s="161"/>
      <c r="AT362" s="156" t="s">
        <v>264</v>
      </c>
      <c r="AU362" s="156" t="s">
        <v>87</v>
      </c>
      <c r="AV362" s="12" t="s">
        <v>87</v>
      </c>
      <c r="AW362" s="12" t="s">
        <v>32</v>
      </c>
      <c r="AX362" s="12" t="s">
        <v>77</v>
      </c>
      <c r="AY362" s="156" t="s">
        <v>253</v>
      </c>
    </row>
    <row r="363" spans="2:65" s="13" customFormat="1" ht="11.25">
      <c r="B363" s="162"/>
      <c r="D363" s="155" t="s">
        <v>264</v>
      </c>
      <c r="E363" s="163" t="s">
        <v>1</v>
      </c>
      <c r="F363" s="164" t="s">
        <v>266</v>
      </c>
      <c r="H363" s="165">
        <v>40.359000000000002</v>
      </c>
      <c r="I363" s="166"/>
      <c r="L363" s="162"/>
      <c r="M363" s="167"/>
      <c r="T363" s="168"/>
      <c r="AT363" s="163" t="s">
        <v>264</v>
      </c>
      <c r="AU363" s="163" t="s">
        <v>87</v>
      </c>
      <c r="AV363" s="13" t="s">
        <v>260</v>
      </c>
      <c r="AW363" s="13" t="s">
        <v>32</v>
      </c>
      <c r="AX363" s="13" t="s">
        <v>85</v>
      </c>
      <c r="AY363" s="163" t="s">
        <v>253</v>
      </c>
    </row>
    <row r="364" spans="2:65" s="11" customFormat="1" ht="22.9" customHeight="1">
      <c r="B364" s="125"/>
      <c r="D364" s="126" t="s">
        <v>76</v>
      </c>
      <c r="E364" s="135" t="s">
        <v>285</v>
      </c>
      <c r="F364" s="135" t="s">
        <v>1011</v>
      </c>
      <c r="I364" s="128"/>
      <c r="J364" s="136">
        <f>BK364</f>
        <v>0</v>
      </c>
      <c r="L364" s="125"/>
      <c r="M364" s="130"/>
      <c r="P364" s="131">
        <f>SUM(P365:P780)</f>
        <v>0</v>
      </c>
      <c r="R364" s="131">
        <f>SUM(R365:R780)</f>
        <v>60.546344250000004</v>
      </c>
      <c r="T364" s="132">
        <f>SUM(T365:T780)</f>
        <v>0</v>
      </c>
      <c r="AR364" s="126" t="s">
        <v>85</v>
      </c>
      <c r="AT364" s="133" t="s">
        <v>76</v>
      </c>
      <c r="AU364" s="133" t="s">
        <v>85</v>
      </c>
      <c r="AY364" s="126" t="s">
        <v>253</v>
      </c>
      <c r="BK364" s="134">
        <f>SUM(BK365:BK780)</f>
        <v>0</v>
      </c>
    </row>
    <row r="365" spans="2:65" s="1" customFormat="1" ht="24.2" customHeight="1">
      <c r="B365" s="32"/>
      <c r="C365" s="137" t="s">
        <v>479</v>
      </c>
      <c r="D365" s="137" t="s">
        <v>255</v>
      </c>
      <c r="E365" s="138" t="s">
        <v>1012</v>
      </c>
      <c r="F365" s="139" t="s">
        <v>1013</v>
      </c>
      <c r="G365" s="140" t="s">
        <v>258</v>
      </c>
      <c r="H365" s="141">
        <v>43.271999999999998</v>
      </c>
      <c r="I365" s="142"/>
      <c r="J365" s="143">
        <f>ROUND(I365*H365,2)</f>
        <v>0</v>
      </c>
      <c r="K365" s="139" t="s">
        <v>259</v>
      </c>
      <c r="L365" s="32"/>
      <c r="M365" s="144" t="s">
        <v>1</v>
      </c>
      <c r="N365" s="145" t="s">
        <v>42</v>
      </c>
      <c r="P365" s="146">
        <f>O365*H365</f>
        <v>0</v>
      </c>
      <c r="Q365" s="146">
        <v>2.5999999999999998E-4</v>
      </c>
      <c r="R365" s="146">
        <f>Q365*H365</f>
        <v>1.1250719999999999E-2</v>
      </c>
      <c r="S365" s="146">
        <v>0</v>
      </c>
      <c r="T365" s="147">
        <f>S365*H365</f>
        <v>0</v>
      </c>
      <c r="AR365" s="148" t="s">
        <v>260</v>
      </c>
      <c r="AT365" s="148" t="s">
        <v>255</v>
      </c>
      <c r="AU365" s="148" t="s">
        <v>87</v>
      </c>
      <c r="AY365" s="17" t="s">
        <v>253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85</v>
      </c>
      <c r="BK365" s="149">
        <f>ROUND(I365*H365,2)</f>
        <v>0</v>
      </c>
      <c r="BL365" s="17" t="s">
        <v>260</v>
      </c>
      <c r="BM365" s="148" t="s">
        <v>1014</v>
      </c>
    </row>
    <row r="366" spans="2:65" s="1" customFormat="1" ht="11.25">
      <c r="B366" s="32"/>
      <c r="D366" s="150" t="s">
        <v>262</v>
      </c>
      <c r="F366" s="151" t="s">
        <v>1015</v>
      </c>
      <c r="I366" s="152"/>
      <c r="L366" s="32"/>
      <c r="M366" s="153"/>
      <c r="T366" s="56"/>
      <c r="AT366" s="17" t="s">
        <v>262</v>
      </c>
      <c r="AU366" s="17" t="s">
        <v>87</v>
      </c>
    </row>
    <row r="367" spans="2:65" s="14" customFormat="1" ht="11.25">
      <c r="B367" s="169"/>
      <c r="D367" s="155" t="s">
        <v>264</v>
      </c>
      <c r="E367" s="170" t="s">
        <v>1</v>
      </c>
      <c r="F367" s="171" t="s">
        <v>1016</v>
      </c>
      <c r="H367" s="170" t="s">
        <v>1</v>
      </c>
      <c r="I367" s="172"/>
      <c r="L367" s="169"/>
      <c r="M367" s="173"/>
      <c r="T367" s="174"/>
      <c r="AT367" s="170" t="s">
        <v>264</v>
      </c>
      <c r="AU367" s="170" t="s">
        <v>87</v>
      </c>
      <c r="AV367" s="14" t="s">
        <v>85</v>
      </c>
      <c r="AW367" s="14" t="s">
        <v>32</v>
      </c>
      <c r="AX367" s="14" t="s">
        <v>77</v>
      </c>
      <c r="AY367" s="170" t="s">
        <v>253</v>
      </c>
    </row>
    <row r="368" spans="2:65" s="14" customFormat="1" ht="11.25">
      <c r="B368" s="169"/>
      <c r="D368" s="155" t="s">
        <v>264</v>
      </c>
      <c r="E368" s="170" t="s">
        <v>1</v>
      </c>
      <c r="F368" s="171" t="s">
        <v>1017</v>
      </c>
      <c r="H368" s="170" t="s">
        <v>1</v>
      </c>
      <c r="I368" s="172"/>
      <c r="L368" s="169"/>
      <c r="M368" s="173"/>
      <c r="T368" s="174"/>
      <c r="AT368" s="170" t="s">
        <v>264</v>
      </c>
      <c r="AU368" s="170" t="s">
        <v>87</v>
      </c>
      <c r="AV368" s="14" t="s">
        <v>85</v>
      </c>
      <c r="AW368" s="14" t="s">
        <v>32</v>
      </c>
      <c r="AX368" s="14" t="s">
        <v>77</v>
      </c>
      <c r="AY368" s="170" t="s">
        <v>253</v>
      </c>
    </row>
    <row r="369" spans="2:65" s="14" customFormat="1" ht="11.25">
      <c r="B369" s="169"/>
      <c r="D369" s="155" t="s">
        <v>264</v>
      </c>
      <c r="E369" s="170" t="s">
        <v>1</v>
      </c>
      <c r="F369" s="171" t="s">
        <v>915</v>
      </c>
      <c r="H369" s="170" t="s">
        <v>1</v>
      </c>
      <c r="I369" s="172"/>
      <c r="L369" s="169"/>
      <c r="M369" s="173"/>
      <c r="T369" s="174"/>
      <c r="AT369" s="170" t="s">
        <v>264</v>
      </c>
      <c r="AU369" s="170" t="s">
        <v>87</v>
      </c>
      <c r="AV369" s="14" t="s">
        <v>85</v>
      </c>
      <c r="AW369" s="14" t="s">
        <v>32</v>
      </c>
      <c r="AX369" s="14" t="s">
        <v>77</v>
      </c>
      <c r="AY369" s="170" t="s">
        <v>253</v>
      </c>
    </row>
    <row r="370" spans="2:65" s="12" customFormat="1" ht="11.25">
      <c r="B370" s="154"/>
      <c r="D370" s="155" t="s">
        <v>264</v>
      </c>
      <c r="E370" s="156" t="s">
        <v>1</v>
      </c>
      <c r="F370" s="157" t="s">
        <v>1018</v>
      </c>
      <c r="H370" s="158">
        <v>19.596</v>
      </c>
      <c r="I370" s="159"/>
      <c r="L370" s="154"/>
      <c r="M370" s="160"/>
      <c r="T370" s="161"/>
      <c r="AT370" s="156" t="s">
        <v>264</v>
      </c>
      <c r="AU370" s="156" t="s">
        <v>87</v>
      </c>
      <c r="AV370" s="12" t="s">
        <v>87</v>
      </c>
      <c r="AW370" s="12" t="s">
        <v>32</v>
      </c>
      <c r="AX370" s="12" t="s">
        <v>77</v>
      </c>
      <c r="AY370" s="156" t="s">
        <v>253</v>
      </c>
    </row>
    <row r="371" spans="2:65" s="12" customFormat="1" ht="11.25">
      <c r="B371" s="154"/>
      <c r="D371" s="155" t="s">
        <v>264</v>
      </c>
      <c r="E371" s="156" t="s">
        <v>1</v>
      </c>
      <c r="F371" s="157" t="s">
        <v>1019</v>
      </c>
      <c r="H371" s="158">
        <v>4.18</v>
      </c>
      <c r="I371" s="159"/>
      <c r="L371" s="154"/>
      <c r="M371" s="160"/>
      <c r="T371" s="161"/>
      <c r="AT371" s="156" t="s">
        <v>264</v>
      </c>
      <c r="AU371" s="156" t="s">
        <v>87</v>
      </c>
      <c r="AV371" s="12" t="s">
        <v>87</v>
      </c>
      <c r="AW371" s="12" t="s">
        <v>32</v>
      </c>
      <c r="AX371" s="12" t="s">
        <v>77</v>
      </c>
      <c r="AY371" s="156" t="s">
        <v>253</v>
      </c>
    </row>
    <row r="372" spans="2:65" s="12" customFormat="1" ht="11.25">
      <c r="B372" s="154"/>
      <c r="D372" s="155" t="s">
        <v>264</v>
      </c>
      <c r="E372" s="156" t="s">
        <v>1</v>
      </c>
      <c r="F372" s="157" t="s">
        <v>1020</v>
      </c>
      <c r="H372" s="158">
        <v>2.976</v>
      </c>
      <c r="I372" s="159"/>
      <c r="L372" s="154"/>
      <c r="M372" s="160"/>
      <c r="T372" s="161"/>
      <c r="AT372" s="156" t="s">
        <v>264</v>
      </c>
      <c r="AU372" s="156" t="s">
        <v>87</v>
      </c>
      <c r="AV372" s="12" t="s">
        <v>87</v>
      </c>
      <c r="AW372" s="12" t="s">
        <v>32</v>
      </c>
      <c r="AX372" s="12" t="s">
        <v>77</v>
      </c>
      <c r="AY372" s="156" t="s">
        <v>253</v>
      </c>
    </row>
    <row r="373" spans="2:65" s="12" customFormat="1" ht="11.25">
      <c r="B373" s="154"/>
      <c r="D373" s="155" t="s">
        <v>264</v>
      </c>
      <c r="E373" s="156" t="s">
        <v>1</v>
      </c>
      <c r="F373" s="157" t="s">
        <v>1021</v>
      </c>
      <c r="H373" s="158">
        <v>7.7039999999999997</v>
      </c>
      <c r="I373" s="159"/>
      <c r="L373" s="154"/>
      <c r="M373" s="160"/>
      <c r="T373" s="161"/>
      <c r="AT373" s="156" t="s">
        <v>264</v>
      </c>
      <c r="AU373" s="156" t="s">
        <v>87</v>
      </c>
      <c r="AV373" s="12" t="s">
        <v>87</v>
      </c>
      <c r="AW373" s="12" t="s">
        <v>32</v>
      </c>
      <c r="AX373" s="12" t="s">
        <v>77</v>
      </c>
      <c r="AY373" s="156" t="s">
        <v>253</v>
      </c>
    </row>
    <row r="374" spans="2:65" s="12" customFormat="1" ht="11.25">
      <c r="B374" s="154"/>
      <c r="D374" s="155" t="s">
        <v>264</v>
      </c>
      <c r="E374" s="156" t="s">
        <v>1</v>
      </c>
      <c r="F374" s="157" t="s">
        <v>1022</v>
      </c>
      <c r="H374" s="158">
        <v>1.216</v>
      </c>
      <c r="I374" s="159"/>
      <c r="L374" s="154"/>
      <c r="M374" s="160"/>
      <c r="T374" s="161"/>
      <c r="AT374" s="156" t="s">
        <v>264</v>
      </c>
      <c r="AU374" s="156" t="s">
        <v>87</v>
      </c>
      <c r="AV374" s="12" t="s">
        <v>87</v>
      </c>
      <c r="AW374" s="12" t="s">
        <v>32</v>
      </c>
      <c r="AX374" s="12" t="s">
        <v>77</v>
      </c>
      <c r="AY374" s="156" t="s">
        <v>253</v>
      </c>
    </row>
    <row r="375" spans="2:65" s="12" customFormat="1" ht="11.25">
      <c r="B375" s="154"/>
      <c r="D375" s="155" t="s">
        <v>264</v>
      </c>
      <c r="E375" s="156" t="s">
        <v>1</v>
      </c>
      <c r="F375" s="157" t="s">
        <v>1023</v>
      </c>
      <c r="H375" s="158">
        <v>2.1</v>
      </c>
      <c r="I375" s="159"/>
      <c r="L375" s="154"/>
      <c r="M375" s="160"/>
      <c r="T375" s="161"/>
      <c r="AT375" s="156" t="s">
        <v>264</v>
      </c>
      <c r="AU375" s="156" t="s">
        <v>87</v>
      </c>
      <c r="AV375" s="12" t="s">
        <v>87</v>
      </c>
      <c r="AW375" s="12" t="s">
        <v>32</v>
      </c>
      <c r="AX375" s="12" t="s">
        <v>77</v>
      </c>
      <c r="AY375" s="156" t="s">
        <v>253</v>
      </c>
    </row>
    <row r="376" spans="2:65" s="15" customFormat="1" ht="11.25">
      <c r="B376" s="175"/>
      <c r="D376" s="155" t="s">
        <v>264</v>
      </c>
      <c r="E376" s="176" t="s">
        <v>1</v>
      </c>
      <c r="F376" s="177" t="s">
        <v>322</v>
      </c>
      <c r="H376" s="178">
        <v>37.771999999999998</v>
      </c>
      <c r="I376" s="179"/>
      <c r="L376" s="175"/>
      <c r="M376" s="180"/>
      <c r="T376" s="181"/>
      <c r="AT376" s="176" t="s">
        <v>264</v>
      </c>
      <c r="AU376" s="176" t="s">
        <v>87</v>
      </c>
      <c r="AV376" s="15" t="s">
        <v>97</v>
      </c>
      <c r="AW376" s="15" t="s">
        <v>32</v>
      </c>
      <c r="AX376" s="15" t="s">
        <v>77</v>
      </c>
      <c r="AY376" s="176" t="s">
        <v>253</v>
      </c>
    </row>
    <row r="377" spans="2:65" s="14" customFormat="1" ht="11.25">
      <c r="B377" s="169"/>
      <c r="D377" s="155" t="s">
        <v>264</v>
      </c>
      <c r="E377" s="170" t="s">
        <v>1</v>
      </c>
      <c r="F377" s="171" t="s">
        <v>1024</v>
      </c>
      <c r="H377" s="170" t="s">
        <v>1</v>
      </c>
      <c r="I377" s="172"/>
      <c r="L377" s="169"/>
      <c r="M377" s="173"/>
      <c r="T377" s="174"/>
      <c r="AT377" s="170" t="s">
        <v>264</v>
      </c>
      <c r="AU377" s="170" t="s">
        <v>87</v>
      </c>
      <c r="AV377" s="14" t="s">
        <v>85</v>
      </c>
      <c r="AW377" s="14" t="s">
        <v>32</v>
      </c>
      <c r="AX377" s="14" t="s">
        <v>77</v>
      </c>
      <c r="AY377" s="170" t="s">
        <v>253</v>
      </c>
    </row>
    <row r="378" spans="2:65" s="14" customFormat="1" ht="11.25">
      <c r="B378" s="169"/>
      <c r="D378" s="155" t="s">
        <v>264</v>
      </c>
      <c r="E378" s="170" t="s">
        <v>1</v>
      </c>
      <c r="F378" s="171" t="s">
        <v>915</v>
      </c>
      <c r="H378" s="170" t="s">
        <v>1</v>
      </c>
      <c r="I378" s="172"/>
      <c r="L378" s="169"/>
      <c r="M378" s="173"/>
      <c r="T378" s="174"/>
      <c r="AT378" s="170" t="s">
        <v>264</v>
      </c>
      <c r="AU378" s="170" t="s">
        <v>87</v>
      </c>
      <c r="AV378" s="14" t="s">
        <v>85</v>
      </c>
      <c r="AW378" s="14" t="s">
        <v>32</v>
      </c>
      <c r="AX378" s="14" t="s">
        <v>77</v>
      </c>
      <c r="AY378" s="170" t="s">
        <v>253</v>
      </c>
    </row>
    <row r="379" spans="2:65" s="12" customFormat="1" ht="11.25">
      <c r="B379" s="154"/>
      <c r="D379" s="155" t="s">
        <v>264</v>
      </c>
      <c r="E379" s="156" t="s">
        <v>1</v>
      </c>
      <c r="F379" s="157" t="s">
        <v>1025</v>
      </c>
      <c r="H379" s="158">
        <v>5.5</v>
      </c>
      <c r="I379" s="159"/>
      <c r="L379" s="154"/>
      <c r="M379" s="160"/>
      <c r="T379" s="161"/>
      <c r="AT379" s="156" t="s">
        <v>264</v>
      </c>
      <c r="AU379" s="156" t="s">
        <v>87</v>
      </c>
      <c r="AV379" s="12" t="s">
        <v>87</v>
      </c>
      <c r="AW379" s="12" t="s">
        <v>32</v>
      </c>
      <c r="AX379" s="12" t="s">
        <v>77</v>
      </c>
      <c r="AY379" s="156" t="s">
        <v>253</v>
      </c>
    </row>
    <row r="380" spans="2:65" s="15" customFormat="1" ht="11.25">
      <c r="B380" s="175"/>
      <c r="D380" s="155" t="s">
        <v>264</v>
      </c>
      <c r="E380" s="176" t="s">
        <v>1</v>
      </c>
      <c r="F380" s="177" t="s">
        <v>322</v>
      </c>
      <c r="H380" s="178">
        <v>5.5</v>
      </c>
      <c r="I380" s="179"/>
      <c r="L380" s="175"/>
      <c r="M380" s="180"/>
      <c r="T380" s="181"/>
      <c r="AT380" s="176" t="s">
        <v>264</v>
      </c>
      <c r="AU380" s="176" t="s">
        <v>87</v>
      </c>
      <c r="AV380" s="15" t="s">
        <v>97</v>
      </c>
      <c r="AW380" s="15" t="s">
        <v>32</v>
      </c>
      <c r="AX380" s="15" t="s">
        <v>77</v>
      </c>
      <c r="AY380" s="176" t="s">
        <v>253</v>
      </c>
    </row>
    <row r="381" spans="2:65" s="13" customFormat="1" ht="11.25">
      <c r="B381" s="162"/>
      <c r="D381" s="155" t="s">
        <v>264</v>
      </c>
      <c r="E381" s="163" t="s">
        <v>1</v>
      </c>
      <c r="F381" s="164" t="s">
        <v>266</v>
      </c>
      <c r="H381" s="165">
        <v>43.271999999999998</v>
      </c>
      <c r="I381" s="166"/>
      <c r="L381" s="162"/>
      <c r="M381" s="167"/>
      <c r="T381" s="168"/>
      <c r="AT381" s="163" t="s">
        <v>264</v>
      </c>
      <c r="AU381" s="163" t="s">
        <v>87</v>
      </c>
      <c r="AV381" s="13" t="s">
        <v>260</v>
      </c>
      <c r="AW381" s="13" t="s">
        <v>32</v>
      </c>
      <c r="AX381" s="13" t="s">
        <v>85</v>
      </c>
      <c r="AY381" s="163" t="s">
        <v>253</v>
      </c>
    </row>
    <row r="382" spans="2:65" s="1" customFormat="1" ht="24.2" customHeight="1">
      <c r="B382" s="32"/>
      <c r="C382" s="137" t="s">
        <v>483</v>
      </c>
      <c r="D382" s="137" t="s">
        <v>255</v>
      </c>
      <c r="E382" s="138" t="s">
        <v>1026</v>
      </c>
      <c r="F382" s="139" t="s">
        <v>1027</v>
      </c>
      <c r="G382" s="140" t="s">
        <v>258</v>
      </c>
      <c r="H382" s="141">
        <v>511.50599999999997</v>
      </c>
      <c r="I382" s="142"/>
      <c r="J382" s="143">
        <f>ROUND(I382*H382,2)</f>
        <v>0</v>
      </c>
      <c r="K382" s="139" t="s">
        <v>259</v>
      </c>
      <c r="L382" s="32"/>
      <c r="M382" s="144" t="s">
        <v>1</v>
      </c>
      <c r="N382" s="145" t="s">
        <v>42</v>
      </c>
      <c r="P382" s="146">
        <f>O382*H382</f>
        <v>0</v>
      </c>
      <c r="Q382" s="146">
        <v>7.3499999999999998E-3</v>
      </c>
      <c r="R382" s="146">
        <f>Q382*H382</f>
        <v>3.7595690999999998</v>
      </c>
      <c r="S382" s="146">
        <v>0</v>
      </c>
      <c r="T382" s="147">
        <f>S382*H382</f>
        <v>0</v>
      </c>
      <c r="AR382" s="148" t="s">
        <v>260</v>
      </c>
      <c r="AT382" s="148" t="s">
        <v>255</v>
      </c>
      <c r="AU382" s="148" t="s">
        <v>87</v>
      </c>
      <c r="AY382" s="17" t="s">
        <v>253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85</v>
      </c>
      <c r="BK382" s="149">
        <f>ROUND(I382*H382,2)</f>
        <v>0</v>
      </c>
      <c r="BL382" s="17" t="s">
        <v>260</v>
      </c>
      <c r="BM382" s="148" t="s">
        <v>1028</v>
      </c>
    </row>
    <row r="383" spans="2:65" s="1" customFormat="1" ht="11.25">
      <c r="B383" s="32"/>
      <c r="D383" s="150" t="s">
        <v>262</v>
      </c>
      <c r="F383" s="151" t="s">
        <v>1029</v>
      </c>
      <c r="I383" s="152"/>
      <c r="L383" s="32"/>
      <c r="M383" s="153"/>
      <c r="T383" s="56"/>
      <c r="AT383" s="17" t="s">
        <v>262</v>
      </c>
      <c r="AU383" s="17" t="s">
        <v>87</v>
      </c>
    </row>
    <row r="384" spans="2:65" s="14" customFormat="1" ht="11.25">
      <c r="B384" s="169"/>
      <c r="D384" s="155" t="s">
        <v>264</v>
      </c>
      <c r="E384" s="170" t="s">
        <v>1</v>
      </c>
      <c r="F384" s="171" t="s">
        <v>1016</v>
      </c>
      <c r="H384" s="170" t="s">
        <v>1</v>
      </c>
      <c r="I384" s="172"/>
      <c r="L384" s="169"/>
      <c r="M384" s="173"/>
      <c r="T384" s="174"/>
      <c r="AT384" s="170" t="s">
        <v>264</v>
      </c>
      <c r="AU384" s="170" t="s">
        <v>87</v>
      </c>
      <c r="AV384" s="14" t="s">
        <v>85</v>
      </c>
      <c r="AW384" s="14" t="s">
        <v>32</v>
      </c>
      <c r="AX384" s="14" t="s">
        <v>77</v>
      </c>
      <c r="AY384" s="170" t="s">
        <v>253</v>
      </c>
    </row>
    <row r="385" spans="2:51" s="14" customFormat="1" ht="11.25">
      <c r="B385" s="169"/>
      <c r="D385" s="155" t="s">
        <v>264</v>
      </c>
      <c r="E385" s="170" t="s">
        <v>1</v>
      </c>
      <c r="F385" s="171" t="s">
        <v>1030</v>
      </c>
      <c r="H385" s="170" t="s">
        <v>1</v>
      </c>
      <c r="I385" s="172"/>
      <c r="L385" s="169"/>
      <c r="M385" s="173"/>
      <c r="T385" s="174"/>
      <c r="AT385" s="170" t="s">
        <v>264</v>
      </c>
      <c r="AU385" s="170" t="s">
        <v>87</v>
      </c>
      <c r="AV385" s="14" t="s">
        <v>85</v>
      </c>
      <c r="AW385" s="14" t="s">
        <v>32</v>
      </c>
      <c r="AX385" s="14" t="s">
        <v>77</v>
      </c>
      <c r="AY385" s="170" t="s">
        <v>253</v>
      </c>
    </row>
    <row r="386" spans="2:51" s="12" customFormat="1" ht="11.25">
      <c r="B386" s="154"/>
      <c r="D386" s="155" t="s">
        <v>264</v>
      </c>
      <c r="E386" s="156" t="s">
        <v>1</v>
      </c>
      <c r="F386" s="157" t="s">
        <v>1031</v>
      </c>
      <c r="H386" s="158">
        <v>366.27300000000002</v>
      </c>
      <c r="I386" s="159"/>
      <c r="L386" s="154"/>
      <c r="M386" s="160"/>
      <c r="T386" s="161"/>
      <c r="AT386" s="156" t="s">
        <v>264</v>
      </c>
      <c r="AU386" s="156" t="s">
        <v>87</v>
      </c>
      <c r="AV386" s="12" t="s">
        <v>87</v>
      </c>
      <c r="AW386" s="12" t="s">
        <v>32</v>
      </c>
      <c r="AX386" s="12" t="s">
        <v>77</v>
      </c>
      <c r="AY386" s="156" t="s">
        <v>253</v>
      </c>
    </row>
    <row r="387" spans="2:51" s="12" customFormat="1" ht="33.75">
      <c r="B387" s="154"/>
      <c r="D387" s="155" t="s">
        <v>264</v>
      </c>
      <c r="E387" s="156" t="s">
        <v>1</v>
      </c>
      <c r="F387" s="157" t="s">
        <v>1032</v>
      </c>
      <c r="H387" s="158">
        <v>-65.34</v>
      </c>
      <c r="I387" s="159"/>
      <c r="L387" s="154"/>
      <c r="M387" s="160"/>
      <c r="T387" s="161"/>
      <c r="AT387" s="156" t="s">
        <v>264</v>
      </c>
      <c r="AU387" s="156" t="s">
        <v>87</v>
      </c>
      <c r="AV387" s="12" t="s">
        <v>87</v>
      </c>
      <c r="AW387" s="12" t="s">
        <v>32</v>
      </c>
      <c r="AX387" s="12" t="s">
        <v>77</v>
      </c>
      <c r="AY387" s="156" t="s">
        <v>253</v>
      </c>
    </row>
    <row r="388" spans="2:51" s="12" customFormat="1" ht="33.75">
      <c r="B388" s="154"/>
      <c r="D388" s="155" t="s">
        <v>264</v>
      </c>
      <c r="E388" s="156" t="s">
        <v>1</v>
      </c>
      <c r="F388" s="157" t="s">
        <v>1033</v>
      </c>
      <c r="H388" s="158">
        <v>-35.643000000000001</v>
      </c>
      <c r="I388" s="159"/>
      <c r="L388" s="154"/>
      <c r="M388" s="160"/>
      <c r="T388" s="161"/>
      <c r="AT388" s="156" t="s">
        <v>264</v>
      </c>
      <c r="AU388" s="156" t="s">
        <v>87</v>
      </c>
      <c r="AV388" s="12" t="s">
        <v>87</v>
      </c>
      <c r="AW388" s="12" t="s">
        <v>32</v>
      </c>
      <c r="AX388" s="12" t="s">
        <v>77</v>
      </c>
      <c r="AY388" s="156" t="s">
        <v>253</v>
      </c>
    </row>
    <row r="389" spans="2:51" s="15" customFormat="1" ht="11.25">
      <c r="B389" s="175"/>
      <c r="D389" s="155" t="s">
        <v>264</v>
      </c>
      <c r="E389" s="176" t="s">
        <v>1</v>
      </c>
      <c r="F389" s="177" t="s">
        <v>322</v>
      </c>
      <c r="H389" s="178">
        <v>265.29000000000002</v>
      </c>
      <c r="I389" s="179"/>
      <c r="L389" s="175"/>
      <c r="M389" s="180"/>
      <c r="T389" s="181"/>
      <c r="AT389" s="176" t="s">
        <v>264</v>
      </c>
      <c r="AU389" s="176" t="s">
        <v>87</v>
      </c>
      <c r="AV389" s="15" t="s">
        <v>97</v>
      </c>
      <c r="AW389" s="15" t="s">
        <v>32</v>
      </c>
      <c r="AX389" s="15" t="s">
        <v>77</v>
      </c>
      <c r="AY389" s="176" t="s">
        <v>253</v>
      </c>
    </row>
    <row r="390" spans="2:51" s="14" customFormat="1" ht="11.25">
      <c r="B390" s="169"/>
      <c r="D390" s="155" t="s">
        <v>264</v>
      </c>
      <c r="E390" s="170" t="s">
        <v>1</v>
      </c>
      <c r="F390" s="171" t="s">
        <v>1030</v>
      </c>
      <c r="H390" s="170" t="s">
        <v>1</v>
      </c>
      <c r="I390" s="172"/>
      <c r="L390" s="169"/>
      <c r="M390" s="173"/>
      <c r="T390" s="174"/>
      <c r="AT390" s="170" t="s">
        <v>264</v>
      </c>
      <c r="AU390" s="170" t="s">
        <v>87</v>
      </c>
      <c r="AV390" s="14" t="s">
        <v>85</v>
      </c>
      <c r="AW390" s="14" t="s">
        <v>32</v>
      </c>
      <c r="AX390" s="14" t="s">
        <v>77</v>
      </c>
      <c r="AY390" s="170" t="s">
        <v>253</v>
      </c>
    </row>
    <row r="391" spans="2:51" s="12" customFormat="1" ht="33.75">
      <c r="B391" s="154"/>
      <c r="D391" s="155" t="s">
        <v>264</v>
      </c>
      <c r="E391" s="156" t="s">
        <v>1</v>
      </c>
      <c r="F391" s="157" t="s">
        <v>1034</v>
      </c>
      <c r="H391" s="158">
        <v>27.312999999999999</v>
      </c>
      <c r="I391" s="159"/>
      <c r="L391" s="154"/>
      <c r="M391" s="160"/>
      <c r="T391" s="161"/>
      <c r="AT391" s="156" t="s">
        <v>264</v>
      </c>
      <c r="AU391" s="156" t="s">
        <v>87</v>
      </c>
      <c r="AV391" s="12" t="s">
        <v>87</v>
      </c>
      <c r="AW391" s="12" t="s">
        <v>32</v>
      </c>
      <c r="AX391" s="12" t="s">
        <v>77</v>
      </c>
      <c r="AY391" s="156" t="s">
        <v>253</v>
      </c>
    </row>
    <row r="392" spans="2:51" s="12" customFormat="1" ht="22.5">
      <c r="B392" s="154"/>
      <c r="D392" s="155" t="s">
        <v>264</v>
      </c>
      <c r="E392" s="156" t="s">
        <v>1</v>
      </c>
      <c r="F392" s="157" t="s">
        <v>1035</v>
      </c>
      <c r="H392" s="158">
        <v>39.645000000000003</v>
      </c>
      <c r="I392" s="159"/>
      <c r="L392" s="154"/>
      <c r="M392" s="160"/>
      <c r="T392" s="161"/>
      <c r="AT392" s="156" t="s">
        <v>264</v>
      </c>
      <c r="AU392" s="156" t="s">
        <v>87</v>
      </c>
      <c r="AV392" s="12" t="s">
        <v>87</v>
      </c>
      <c r="AW392" s="12" t="s">
        <v>32</v>
      </c>
      <c r="AX392" s="12" t="s">
        <v>77</v>
      </c>
      <c r="AY392" s="156" t="s">
        <v>253</v>
      </c>
    </row>
    <row r="393" spans="2:51" s="14" customFormat="1" ht="11.25">
      <c r="B393" s="169"/>
      <c r="D393" s="155" t="s">
        <v>264</v>
      </c>
      <c r="E393" s="170" t="s">
        <v>1</v>
      </c>
      <c r="F393" s="171" t="s">
        <v>1036</v>
      </c>
      <c r="H393" s="170" t="s">
        <v>1</v>
      </c>
      <c r="I393" s="172"/>
      <c r="L393" s="169"/>
      <c r="M393" s="173"/>
      <c r="T393" s="174"/>
      <c r="AT393" s="170" t="s">
        <v>264</v>
      </c>
      <c r="AU393" s="170" t="s">
        <v>87</v>
      </c>
      <c r="AV393" s="14" t="s">
        <v>85</v>
      </c>
      <c r="AW393" s="14" t="s">
        <v>32</v>
      </c>
      <c r="AX393" s="14" t="s">
        <v>77</v>
      </c>
      <c r="AY393" s="170" t="s">
        <v>253</v>
      </c>
    </row>
    <row r="394" spans="2:51" s="12" customFormat="1" ht="11.25">
      <c r="B394" s="154"/>
      <c r="D394" s="155" t="s">
        <v>264</v>
      </c>
      <c r="E394" s="156" t="s">
        <v>1</v>
      </c>
      <c r="F394" s="157" t="s">
        <v>1037</v>
      </c>
      <c r="H394" s="158">
        <v>61.47</v>
      </c>
      <c r="I394" s="159"/>
      <c r="L394" s="154"/>
      <c r="M394" s="160"/>
      <c r="T394" s="161"/>
      <c r="AT394" s="156" t="s">
        <v>264</v>
      </c>
      <c r="AU394" s="156" t="s">
        <v>87</v>
      </c>
      <c r="AV394" s="12" t="s">
        <v>87</v>
      </c>
      <c r="AW394" s="12" t="s">
        <v>32</v>
      </c>
      <c r="AX394" s="12" t="s">
        <v>77</v>
      </c>
      <c r="AY394" s="156" t="s">
        <v>253</v>
      </c>
    </row>
    <row r="395" spans="2:51" s="15" customFormat="1" ht="11.25">
      <c r="B395" s="175"/>
      <c r="D395" s="155" t="s">
        <v>264</v>
      </c>
      <c r="E395" s="176" t="s">
        <v>1</v>
      </c>
      <c r="F395" s="177" t="s">
        <v>322</v>
      </c>
      <c r="H395" s="178">
        <v>128.428</v>
      </c>
      <c r="I395" s="179"/>
      <c r="L395" s="175"/>
      <c r="M395" s="180"/>
      <c r="T395" s="181"/>
      <c r="AT395" s="176" t="s">
        <v>264</v>
      </c>
      <c r="AU395" s="176" t="s">
        <v>87</v>
      </c>
      <c r="AV395" s="15" t="s">
        <v>97</v>
      </c>
      <c r="AW395" s="15" t="s">
        <v>32</v>
      </c>
      <c r="AX395" s="15" t="s">
        <v>77</v>
      </c>
      <c r="AY395" s="176" t="s">
        <v>253</v>
      </c>
    </row>
    <row r="396" spans="2:51" s="14" customFormat="1" ht="11.25">
      <c r="B396" s="169"/>
      <c r="D396" s="155" t="s">
        <v>264</v>
      </c>
      <c r="E396" s="170" t="s">
        <v>1</v>
      </c>
      <c r="F396" s="171" t="s">
        <v>1016</v>
      </c>
      <c r="H396" s="170" t="s">
        <v>1</v>
      </c>
      <c r="I396" s="172"/>
      <c r="L396" s="169"/>
      <c r="M396" s="173"/>
      <c r="T396" s="174"/>
      <c r="AT396" s="170" t="s">
        <v>264</v>
      </c>
      <c r="AU396" s="170" t="s">
        <v>87</v>
      </c>
      <c r="AV396" s="14" t="s">
        <v>85</v>
      </c>
      <c r="AW396" s="14" t="s">
        <v>32</v>
      </c>
      <c r="AX396" s="14" t="s">
        <v>77</v>
      </c>
      <c r="AY396" s="170" t="s">
        <v>253</v>
      </c>
    </row>
    <row r="397" spans="2:51" s="14" customFormat="1" ht="11.25">
      <c r="B397" s="169"/>
      <c r="D397" s="155" t="s">
        <v>264</v>
      </c>
      <c r="E397" s="170" t="s">
        <v>1</v>
      </c>
      <c r="F397" s="171" t="s">
        <v>1017</v>
      </c>
      <c r="H397" s="170" t="s">
        <v>1</v>
      </c>
      <c r="I397" s="172"/>
      <c r="L397" s="169"/>
      <c r="M397" s="173"/>
      <c r="T397" s="174"/>
      <c r="AT397" s="170" t="s">
        <v>264</v>
      </c>
      <c r="AU397" s="170" t="s">
        <v>87</v>
      </c>
      <c r="AV397" s="14" t="s">
        <v>85</v>
      </c>
      <c r="AW397" s="14" t="s">
        <v>32</v>
      </c>
      <c r="AX397" s="14" t="s">
        <v>77</v>
      </c>
      <c r="AY397" s="170" t="s">
        <v>253</v>
      </c>
    </row>
    <row r="398" spans="2:51" s="14" customFormat="1" ht="11.25">
      <c r="B398" s="169"/>
      <c r="D398" s="155" t="s">
        <v>264</v>
      </c>
      <c r="E398" s="170" t="s">
        <v>1</v>
      </c>
      <c r="F398" s="171" t="s">
        <v>915</v>
      </c>
      <c r="H398" s="170" t="s">
        <v>1</v>
      </c>
      <c r="I398" s="172"/>
      <c r="L398" s="169"/>
      <c r="M398" s="173"/>
      <c r="T398" s="174"/>
      <c r="AT398" s="170" t="s">
        <v>264</v>
      </c>
      <c r="AU398" s="170" t="s">
        <v>87</v>
      </c>
      <c r="AV398" s="14" t="s">
        <v>85</v>
      </c>
      <c r="AW398" s="14" t="s">
        <v>32</v>
      </c>
      <c r="AX398" s="14" t="s">
        <v>77</v>
      </c>
      <c r="AY398" s="170" t="s">
        <v>253</v>
      </c>
    </row>
    <row r="399" spans="2:51" s="12" customFormat="1" ht="11.25">
      <c r="B399" s="154"/>
      <c r="D399" s="155" t="s">
        <v>264</v>
      </c>
      <c r="E399" s="156" t="s">
        <v>1</v>
      </c>
      <c r="F399" s="157" t="s">
        <v>1018</v>
      </c>
      <c r="H399" s="158">
        <v>19.596</v>
      </c>
      <c r="I399" s="159"/>
      <c r="L399" s="154"/>
      <c r="M399" s="160"/>
      <c r="T399" s="161"/>
      <c r="AT399" s="156" t="s">
        <v>264</v>
      </c>
      <c r="AU399" s="156" t="s">
        <v>87</v>
      </c>
      <c r="AV399" s="12" t="s">
        <v>87</v>
      </c>
      <c r="AW399" s="12" t="s">
        <v>32</v>
      </c>
      <c r="AX399" s="12" t="s">
        <v>77</v>
      </c>
      <c r="AY399" s="156" t="s">
        <v>253</v>
      </c>
    </row>
    <row r="400" spans="2:51" s="12" customFormat="1" ht="11.25">
      <c r="B400" s="154"/>
      <c r="D400" s="155" t="s">
        <v>264</v>
      </c>
      <c r="E400" s="156" t="s">
        <v>1</v>
      </c>
      <c r="F400" s="157" t="s">
        <v>1019</v>
      </c>
      <c r="H400" s="158">
        <v>4.18</v>
      </c>
      <c r="I400" s="159"/>
      <c r="L400" s="154"/>
      <c r="M400" s="160"/>
      <c r="T400" s="161"/>
      <c r="AT400" s="156" t="s">
        <v>264</v>
      </c>
      <c r="AU400" s="156" t="s">
        <v>87</v>
      </c>
      <c r="AV400" s="12" t="s">
        <v>87</v>
      </c>
      <c r="AW400" s="12" t="s">
        <v>32</v>
      </c>
      <c r="AX400" s="12" t="s">
        <v>77</v>
      </c>
      <c r="AY400" s="156" t="s">
        <v>253</v>
      </c>
    </row>
    <row r="401" spans="2:51" s="12" customFormat="1" ht="11.25">
      <c r="B401" s="154"/>
      <c r="D401" s="155" t="s">
        <v>264</v>
      </c>
      <c r="E401" s="156" t="s">
        <v>1</v>
      </c>
      <c r="F401" s="157" t="s">
        <v>1020</v>
      </c>
      <c r="H401" s="158">
        <v>2.976</v>
      </c>
      <c r="I401" s="159"/>
      <c r="L401" s="154"/>
      <c r="M401" s="160"/>
      <c r="T401" s="161"/>
      <c r="AT401" s="156" t="s">
        <v>264</v>
      </c>
      <c r="AU401" s="156" t="s">
        <v>87</v>
      </c>
      <c r="AV401" s="12" t="s">
        <v>87</v>
      </c>
      <c r="AW401" s="12" t="s">
        <v>32</v>
      </c>
      <c r="AX401" s="12" t="s">
        <v>77</v>
      </c>
      <c r="AY401" s="156" t="s">
        <v>253</v>
      </c>
    </row>
    <row r="402" spans="2:51" s="12" customFormat="1" ht="11.25">
      <c r="B402" s="154"/>
      <c r="D402" s="155" t="s">
        <v>264</v>
      </c>
      <c r="E402" s="156" t="s">
        <v>1</v>
      </c>
      <c r="F402" s="157" t="s">
        <v>1021</v>
      </c>
      <c r="H402" s="158">
        <v>7.7039999999999997</v>
      </c>
      <c r="I402" s="159"/>
      <c r="L402" s="154"/>
      <c r="M402" s="160"/>
      <c r="T402" s="161"/>
      <c r="AT402" s="156" t="s">
        <v>264</v>
      </c>
      <c r="AU402" s="156" t="s">
        <v>87</v>
      </c>
      <c r="AV402" s="12" t="s">
        <v>87</v>
      </c>
      <c r="AW402" s="12" t="s">
        <v>32</v>
      </c>
      <c r="AX402" s="12" t="s">
        <v>77</v>
      </c>
      <c r="AY402" s="156" t="s">
        <v>253</v>
      </c>
    </row>
    <row r="403" spans="2:51" s="12" customFormat="1" ht="11.25">
      <c r="B403" s="154"/>
      <c r="D403" s="155" t="s">
        <v>264</v>
      </c>
      <c r="E403" s="156" t="s">
        <v>1</v>
      </c>
      <c r="F403" s="157" t="s">
        <v>1022</v>
      </c>
      <c r="H403" s="158">
        <v>1.216</v>
      </c>
      <c r="I403" s="159"/>
      <c r="L403" s="154"/>
      <c r="M403" s="160"/>
      <c r="T403" s="161"/>
      <c r="AT403" s="156" t="s">
        <v>264</v>
      </c>
      <c r="AU403" s="156" t="s">
        <v>87</v>
      </c>
      <c r="AV403" s="12" t="s">
        <v>87</v>
      </c>
      <c r="AW403" s="12" t="s">
        <v>32</v>
      </c>
      <c r="AX403" s="12" t="s">
        <v>77</v>
      </c>
      <c r="AY403" s="156" t="s">
        <v>253</v>
      </c>
    </row>
    <row r="404" spans="2:51" s="12" customFormat="1" ht="11.25">
      <c r="B404" s="154"/>
      <c r="D404" s="155" t="s">
        <v>264</v>
      </c>
      <c r="E404" s="156" t="s">
        <v>1</v>
      </c>
      <c r="F404" s="157" t="s">
        <v>1023</v>
      </c>
      <c r="H404" s="158">
        <v>2.1</v>
      </c>
      <c r="I404" s="159"/>
      <c r="L404" s="154"/>
      <c r="M404" s="160"/>
      <c r="T404" s="161"/>
      <c r="AT404" s="156" t="s">
        <v>264</v>
      </c>
      <c r="AU404" s="156" t="s">
        <v>87</v>
      </c>
      <c r="AV404" s="12" t="s">
        <v>87</v>
      </c>
      <c r="AW404" s="12" t="s">
        <v>32</v>
      </c>
      <c r="AX404" s="12" t="s">
        <v>77</v>
      </c>
      <c r="AY404" s="156" t="s">
        <v>253</v>
      </c>
    </row>
    <row r="405" spans="2:51" s="15" customFormat="1" ht="11.25">
      <c r="B405" s="175"/>
      <c r="D405" s="155" t="s">
        <v>264</v>
      </c>
      <c r="E405" s="176" t="s">
        <v>1</v>
      </c>
      <c r="F405" s="177" t="s">
        <v>322</v>
      </c>
      <c r="H405" s="178">
        <v>37.771999999999998</v>
      </c>
      <c r="I405" s="179"/>
      <c r="L405" s="175"/>
      <c r="M405" s="180"/>
      <c r="T405" s="181"/>
      <c r="AT405" s="176" t="s">
        <v>264</v>
      </c>
      <c r="AU405" s="176" t="s">
        <v>87</v>
      </c>
      <c r="AV405" s="15" t="s">
        <v>97</v>
      </c>
      <c r="AW405" s="15" t="s">
        <v>32</v>
      </c>
      <c r="AX405" s="15" t="s">
        <v>77</v>
      </c>
      <c r="AY405" s="176" t="s">
        <v>253</v>
      </c>
    </row>
    <row r="406" spans="2:51" s="14" customFormat="1" ht="11.25">
      <c r="B406" s="169"/>
      <c r="D406" s="155" t="s">
        <v>264</v>
      </c>
      <c r="E406" s="170" t="s">
        <v>1</v>
      </c>
      <c r="F406" s="171" t="s">
        <v>1038</v>
      </c>
      <c r="H406" s="170" t="s">
        <v>1</v>
      </c>
      <c r="I406" s="172"/>
      <c r="L406" s="169"/>
      <c r="M406" s="173"/>
      <c r="T406" s="174"/>
      <c r="AT406" s="170" t="s">
        <v>264</v>
      </c>
      <c r="AU406" s="170" t="s">
        <v>87</v>
      </c>
      <c r="AV406" s="14" t="s">
        <v>85</v>
      </c>
      <c r="AW406" s="14" t="s">
        <v>32</v>
      </c>
      <c r="AX406" s="14" t="s">
        <v>77</v>
      </c>
      <c r="AY406" s="170" t="s">
        <v>253</v>
      </c>
    </row>
    <row r="407" spans="2:51" s="12" customFormat="1" ht="11.25">
      <c r="B407" s="154"/>
      <c r="D407" s="155" t="s">
        <v>264</v>
      </c>
      <c r="E407" s="156" t="s">
        <v>1</v>
      </c>
      <c r="F407" s="157" t="s">
        <v>1039</v>
      </c>
      <c r="H407" s="158">
        <v>15.19</v>
      </c>
      <c r="I407" s="159"/>
      <c r="L407" s="154"/>
      <c r="M407" s="160"/>
      <c r="T407" s="161"/>
      <c r="AT407" s="156" t="s">
        <v>264</v>
      </c>
      <c r="AU407" s="156" t="s">
        <v>87</v>
      </c>
      <c r="AV407" s="12" t="s">
        <v>87</v>
      </c>
      <c r="AW407" s="12" t="s">
        <v>32</v>
      </c>
      <c r="AX407" s="12" t="s">
        <v>77</v>
      </c>
      <c r="AY407" s="156" t="s">
        <v>253</v>
      </c>
    </row>
    <row r="408" spans="2:51" s="15" customFormat="1" ht="11.25">
      <c r="B408" s="175"/>
      <c r="D408" s="155" t="s">
        <v>264</v>
      </c>
      <c r="E408" s="176" t="s">
        <v>1</v>
      </c>
      <c r="F408" s="177" t="s">
        <v>322</v>
      </c>
      <c r="H408" s="178">
        <v>15.19</v>
      </c>
      <c r="I408" s="179"/>
      <c r="L408" s="175"/>
      <c r="M408" s="180"/>
      <c r="T408" s="181"/>
      <c r="AT408" s="176" t="s">
        <v>264</v>
      </c>
      <c r="AU408" s="176" t="s">
        <v>87</v>
      </c>
      <c r="AV408" s="15" t="s">
        <v>97</v>
      </c>
      <c r="AW408" s="15" t="s">
        <v>32</v>
      </c>
      <c r="AX408" s="15" t="s">
        <v>77</v>
      </c>
      <c r="AY408" s="176" t="s">
        <v>253</v>
      </c>
    </row>
    <row r="409" spans="2:51" s="14" customFormat="1" ht="11.25">
      <c r="B409" s="169"/>
      <c r="D409" s="155" t="s">
        <v>264</v>
      </c>
      <c r="E409" s="170" t="s">
        <v>1</v>
      </c>
      <c r="F409" s="171" t="s">
        <v>1040</v>
      </c>
      <c r="H409" s="170" t="s">
        <v>1</v>
      </c>
      <c r="I409" s="172"/>
      <c r="L409" s="169"/>
      <c r="M409" s="173"/>
      <c r="T409" s="174"/>
      <c r="AT409" s="170" t="s">
        <v>264</v>
      </c>
      <c r="AU409" s="170" t="s">
        <v>87</v>
      </c>
      <c r="AV409" s="14" t="s">
        <v>85</v>
      </c>
      <c r="AW409" s="14" t="s">
        <v>32</v>
      </c>
      <c r="AX409" s="14" t="s">
        <v>77</v>
      </c>
      <c r="AY409" s="170" t="s">
        <v>253</v>
      </c>
    </row>
    <row r="410" spans="2:51" s="14" customFormat="1" ht="11.25">
      <c r="B410" s="169"/>
      <c r="D410" s="155" t="s">
        <v>264</v>
      </c>
      <c r="E410" s="170" t="s">
        <v>1</v>
      </c>
      <c r="F410" s="171" t="s">
        <v>915</v>
      </c>
      <c r="H410" s="170" t="s">
        <v>1</v>
      </c>
      <c r="I410" s="172"/>
      <c r="L410" s="169"/>
      <c r="M410" s="173"/>
      <c r="T410" s="174"/>
      <c r="AT410" s="170" t="s">
        <v>264</v>
      </c>
      <c r="AU410" s="170" t="s">
        <v>87</v>
      </c>
      <c r="AV410" s="14" t="s">
        <v>85</v>
      </c>
      <c r="AW410" s="14" t="s">
        <v>32</v>
      </c>
      <c r="AX410" s="14" t="s">
        <v>77</v>
      </c>
      <c r="AY410" s="170" t="s">
        <v>253</v>
      </c>
    </row>
    <row r="411" spans="2:51" s="12" customFormat="1" ht="11.25">
      <c r="B411" s="154"/>
      <c r="D411" s="155" t="s">
        <v>264</v>
      </c>
      <c r="E411" s="156" t="s">
        <v>1</v>
      </c>
      <c r="F411" s="157" t="s">
        <v>1025</v>
      </c>
      <c r="H411" s="158">
        <v>5.5</v>
      </c>
      <c r="I411" s="159"/>
      <c r="L411" s="154"/>
      <c r="M411" s="160"/>
      <c r="T411" s="161"/>
      <c r="AT411" s="156" t="s">
        <v>264</v>
      </c>
      <c r="AU411" s="156" t="s">
        <v>87</v>
      </c>
      <c r="AV411" s="12" t="s">
        <v>87</v>
      </c>
      <c r="AW411" s="12" t="s">
        <v>32</v>
      </c>
      <c r="AX411" s="12" t="s">
        <v>77</v>
      </c>
      <c r="AY411" s="156" t="s">
        <v>253</v>
      </c>
    </row>
    <row r="412" spans="2:51" s="12" customFormat="1" ht="22.5">
      <c r="B412" s="154"/>
      <c r="D412" s="155" t="s">
        <v>264</v>
      </c>
      <c r="E412" s="156" t="s">
        <v>1</v>
      </c>
      <c r="F412" s="157" t="s">
        <v>1041</v>
      </c>
      <c r="H412" s="158">
        <v>26.010999999999999</v>
      </c>
      <c r="I412" s="159"/>
      <c r="L412" s="154"/>
      <c r="M412" s="160"/>
      <c r="T412" s="161"/>
      <c r="AT412" s="156" t="s">
        <v>264</v>
      </c>
      <c r="AU412" s="156" t="s">
        <v>87</v>
      </c>
      <c r="AV412" s="12" t="s">
        <v>87</v>
      </c>
      <c r="AW412" s="12" t="s">
        <v>32</v>
      </c>
      <c r="AX412" s="12" t="s">
        <v>77</v>
      </c>
      <c r="AY412" s="156" t="s">
        <v>253</v>
      </c>
    </row>
    <row r="413" spans="2:51" s="12" customFormat="1" ht="11.25">
      <c r="B413" s="154"/>
      <c r="D413" s="155" t="s">
        <v>264</v>
      </c>
      <c r="E413" s="156" t="s">
        <v>1</v>
      </c>
      <c r="F413" s="157" t="s">
        <v>1042</v>
      </c>
      <c r="H413" s="158">
        <v>9.57</v>
      </c>
      <c r="I413" s="159"/>
      <c r="L413" s="154"/>
      <c r="M413" s="160"/>
      <c r="T413" s="161"/>
      <c r="AT413" s="156" t="s">
        <v>264</v>
      </c>
      <c r="AU413" s="156" t="s">
        <v>87</v>
      </c>
      <c r="AV413" s="12" t="s">
        <v>87</v>
      </c>
      <c r="AW413" s="12" t="s">
        <v>32</v>
      </c>
      <c r="AX413" s="12" t="s">
        <v>77</v>
      </c>
      <c r="AY413" s="156" t="s">
        <v>253</v>
      </c>
    </row>
    <row r="414" spans="2:51" s="12" customFormat="1" ht="22.5">
      <c r="B414" s="154"/>
      <c r="D414" s="155" t="s">
        <v>264</v>
      </c>
      <c r="E414" s="156" t="s">
        <v>1</v>
      </c>
      <c r="F414" s="157" t="s">
        <v>1043</v>
      </c>
      <c r="H414" s="158">
        <v>23.745000000000001</v>
      </c>
      <c r="I414" s="159"/>
      <c r="L414" s="154"/>
      <c r="M414" s="160"/>
      <c r="T414" s="161"/>
      <c r="AT414" s="156" t="s">
        <v>264</v>
      </c>
      <c r="AU414" s="156" t="s">
        <v>87</v>
      </c>
      <c r="AV414" s="12" t="s">
        <v>87</v>
      </c>
      <c r="AW414" s="12" t="s">
        <v>32</v>
      </c>
      <c r="AX414" s="12" t="s">
        <v>77</v>
      </c>
      <c r="AY414" s="156" t="s">
        <v>253</v>
      </c>
    </row>
    <row r="415" spans="2:51" s="15" customFormat="1" ht="11.25">
      <c r="B415" s="175"/>
      <c r="D415" s="155" t="s">
        <v>264</v>
      </c>
      <c r="E415" s="176" t="s">
        <v>1</v>
      </c>
      <c r="F415" s="177" t="s">
        <v>322</v>
      </c>
      <c r="H415" s="178">
        <v>64.825999999999993</v>
      </c>
      <c r="I415" s="179"/>
      <c r="L415" s="175"/>
      <c r="M415" s="180"/>
      <c r="T415" s="181"/>
      <c r="AT415" s="176" t="s">
        <v>264</v>
      </c>
      <c r="AU415" s="176" t="s">
        <v>87</v>
      </c>
      <c r="AV415" s="15" t="s">
        <v>97</v>
      </c>
      <c r="AW415" s="15" t="s">
        <v>32</v>
      </c>
      <c r="AX415" s="15" t="s">
        <v>77</v>
      </c>
      <c r="AY415" s="176" t="s">
        <v>253</v>
      </c>
    </row>
    <row r="416" spans="2:51" s="13" customFormat="1" ht="11.25">
      <c r="B416" s="162"/>
      <c r="D416" s="155" t="s">
        <v>264</v>
      </c>
      <c r="E416" s="163" t="s">
        <v>1</v>
      </c>
      <c r="F416" s="164" t="s">
        <v>266</v>
      </c>
      <c r="H416" s="165">
        <v>511.50599999999997</v>
      </c>
      <c r="I416" s="166"/>
      <c r="L416" s="162"/>
      <c r="M416" s="167"/>
      <c r="T416" s="168"/>
      <c r="AT416" s="163" t="s">
        <v>264</v>
      </c>
      <c r="AU416" s="163" t="s">
        <v>87</v>
      </c>
      <c r="AV416" s="13" t="s">
        <v>260</v>
      </c>
      <c r="AW416" s="13" t="s">
        <v>32</v>
      </c>
      <c r="AX416" s="13" t="s">
        <v>85</v>
      </c>
      <c r="AY416" s="163" t="s">
        <v>253</v>
      </c>
    </row>
    <row r="417" spans="2:65" s="1" customFormat="1" ht="24.2" customHeight="1">
      <c r="B417" s="32"/>
      <c r="C417" s="137" t="s">
        <v>309</v>
      </c>
      <c r="D417" s="137" t="s">
        <v>255</v>
      </c>
      <c r="E417" s="138" t="s">
        <v>1044</v>
      </c>
      <c r="F417" s="139" t="s">
        <v>1045</v>
      </c>
      <c r="G417" s="140" t="s">
        <v>258</v>
      </c>
      <c r="H417" s="141">
        <v>80.016000000000005</v>
      </c>
      <c r="I417" s="142"/>
      <c r="J417" s="143">
        <f>ROUND(I417*H417,2)</f>
        <v>0</v>
      </c>
      <c r="K417" s="139" t="s">
        <v>259</v>
      </c>
      <c r="L417" s="32"/>
      <c r="M417" s="144" t="s">
        <v>1</v>
      </c>
      <c r="N417" s="145" t="s">
        <v>42</v>
      </c>
      <c r="P417" s="146">
        <f>O417*H417</f>
        <v>0</v>
      </c>
      <c r="Q417" s="146">
        <v>1.3599999999999999E-2</v>
      </c>
      <c r="R417" s="146">
        <f>Q417*H417</f>
        <v>1.0882176000000001</v>
      </c>
      <c r="S417" s="146">
        <v>0</v>
      </c>
      <c r="T417" s="147">
        <f>S417*H417</f>
        <v>0</v>
      </c>
      <c r="AR417" s="148" t="s">
        <v>260</v>
      </c>
      <c r="AT417" s="148" t="s">
        <v>255</v>
      </c>
      <c r="AU417" s="148" t="s">
        <v>87</v>
      </c>
      <c r="AY417" s="17" t="s">
        <v>253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85</v>
      </c>
      <c r="BK417" s="149">
        <f>ROUND(I417*H417,2)</f>
        <v>0</v>
      </c>
      <c r="BL417" s="17" t="s">
        <v>260</v>
      </c>
      <c r="BM417" s="148" t="s">
        <v>1046</v>
      </c>
    </row>
    <row r="418" spans="2:65" s="1" customFormat="1" ht="11.25">
      <c r="B418" s="32"/>
      <c r="D418" s="150" t="s">
        <v>262</v>
      </c>
      <c r="F418" s="151" t="s">
        <v>1047</v>
      </c>
      <c r="I418" s="152"/>
      <c r="L418" s="32"/>
      <c r="M418" s="153"/>
      <c r="T418" s="56"/>
      <c r="AT418" s="17" t="s">
        <v>262</v>
      </c>
      <c r="AU418" s="17" t="s">
        <v>87</v>
      </c>
    </row>
    <row r="419" spans="2:65" s="14" customFormat="1" ht="11.25">
      <c r="B419" s="169"/>
      <c r="D419" s="155" t="s">
        <v>264</v>
      </c>
      <c r="E419" s="170" t="s">
        <v>1</v>
      </c>
      <c r="F419" s="171" t="s">
        <v>1038</v>
      </c>
      <c r="H419" s="170" t="s">
        <v>1</v>
      </c>
      <c r="I419" s="172"/>
      <c r="L419" s="169"/>
      <c r="M419" s="173"/>
      <c r="T419" s="174"/>
      <c r="AT419" s="170" t="s">
        <v>264</v>
      </c>
      <c r="AU419" s="170" t="s">
        <v>87</v>
      </c>
      <c r="AV419" s="14" t="s">
        <v>85</v>
      </c>
      <c r="AW419" s="14" t="s">
        <v>32</v>
      </c>
      <c r="AX419" s="14" t="s">
        <v>77</v>
      </c>
      <c r="AY419" s="170" t="s">
        <v>253</v>
      </c>
    </row>
    <row r="420" spans="2:65" s="12" customFormat="1" ht="11.25">
      <c r="B420" s="154"/>
      <c r="D420" s="155" t="s">
        <v>264</v>
      </c>
      <c r="E420" s="156" t="s">
        <v>1</v>
      </c>
      <c r="F420" s="157" t="s">
        <v>1039</v>
      </c>
      <c r="H420" s="158">
        <v>15.19</v>
      </c>
      <c r="I420" s="159"/>
      <c r="L420" s="154"/>
      <c r="M420" s="160"/>
      <c r="T420" s="161"/>
      <c r="AT420" s="156" t="s">
        <v>264</v>
      </c>
      <c r="AU420" s="156" t="s">
        <v>87</v>
      </c>
      <c r="AV420" s="12" t="s">
        <v>87</v>
      </c>
      <c r="AW420" s="12" t="s">
        <v>32</v>
      </c>
      <c r="AX420" s="12" t="s">
        <v>77</v>
      </c>
      <c r="AY420" s="156" t="s">
        <v>253</v>
      </c>
    </row>
    <row r="421" spans="2:65" s="15" customFormat="1" ht="11.25">
      <c r="B421" s="175"/>
      <c r="D421" s="155" t="s">
        <v>264</v>
      </c>
      <c r="E421" s="176" t="s">
        <v>1</v>
      </c>
      <c r="F421" s="177" t="s">
        <v>322</v>
      </c>
      <c r="H421" s="178">
        <v>15.19</v>
      </c>
      <c r="I421" s="179"/>
      <c r="L421" s="175"/>
      <c r="M421" s="180"/>
      <c r="T421" s="181"/>
      <c r="AT421" s="176" t="s">
        <v>264</v>
      </c>
      <c r="AU421" s="176" t="s">
        <v>87</v>
      </c>
      <c r="AV421" s="15" t="s">
        <v>97</v>
      </c>
      <c r="AW421" s="15" t="s">
        <v>32</v>
      </c>
      <c r="AX421" s="15" t="s">
        <v>77</v>
      </c>
      <c r="AY421" s="176" t="s">
        <v>253</v>
      </c>
    </row>
    <row r="422" spans="2:65" s="14" customFormat="1" ht="11.25">
      <c r="B422" s="169"/>
      <c r="D422" s="155" t="s">
        <v>264</v>
      </c>
      <c r="E422" s="170" t="s">
        <v>1</v>
      </c>
      <c r="F422" s="171" t="s">
        <v>1040</v>
      </c>
      <c r="H422" s="170" t="s">
        <v>1</v>
      </c>
      <c r="I422" s="172"/>
      <c r="L422" s="169"/>
      <c r="M422" s="173"/>
      <c r="T422" s="174"/>
      <c r="AT422" s="170" t="s">
        <v>264</v>
      </c>
      <c r="AU422" s="170" t="s">
        <v>87</v>
      </c>
      <c r="AV422" s="14" t="s">
        <v>85</v>
      </c>
      <c r="AW422" s="14" t="s">
        <v>32</v>
      </c>
      <c r="AX422" s="14" t="s">
        <v>77</v>
      </c>
      <c r="AY422" s="170" t="s">
        <v>253</v>
      </c>
    </row>
    <row r="423" spans="2:65" s="14" customFormat="1" ht="11.25">
      <c r="B423" s="169"/>
      <c r="D423" s="155" t="s">
        <v>264</v>
      </c>
      <c r="E423" s="170" t="s">
        <v>1</v>
      </c>
      <c r="F423" s="171" t="s">
        <v>915</v>
      </c>
      <c r="H423" s="170" t="s">
        <v>1</v>
      </c>
      <c r="I423" s="172"/>
      <c r="L423" s="169"/>
      <c r="M423" s="173"/>
      <c r="T423" s="174"/>
      <c r="AT423" s="170" t="s">
        <v>264</v>
      </c>
      <c r="AU423" s="170" t="s">
        <v>87</v>
      </c>
      <c r="AV423" s="14" t="s">
        <v>85</v>
      </c>
      <c r="AW423" s="14" t="s">
        <v>32</v>
      </c>
      <c r="AX423" s="14" t="s">
        <v>77</v>
      </c>
      <c r="AY423" s="170" t="s">
        <v>253</v>
      </c>
    </row>
    <row r="424" spans="2:65" s="12" customFormat="1" ht="11.25">
      <c r="B424" s="154"/>
      <c r="D424" s="155" t="s">
        <v>264</v>
      </c>
      <c r="E424" s="156" t="s">
        <v>1</v>
      </c>
      <c r="F424" s="157" t="s">
        <v>1025</v>
      </c>
      <c r="H424" s="158">
        <v>5.5</v>
      </c>
      <c r="I424" s="159"/>
      <c r="L424" s="154"/>
      <c r="M424" s="160"/>
      <c r="T424" s="161"/>
      <c r="AT424" s="156" t="s">
        <v>264</v>
      </c>
      <c r="AU424" s="156" t="s">
        <v>87</v>
      </c>
      <c r="AV424" s="12" t="s">
        <v>87</v>
      </c>
      <c r="AW424" s="12" t="s">
        <v>32</v>
      </c>
      <c r="AX424" s="12" t="s">
        <v>77</v>
      </c>
      <c r="AY424" s="156" t="s">
        <v>253</v>
      </c>
    </row>
    <row r="425" spans="2:65" s="12" customFormat="1" ht="22.5">
      <c r="B425" s="154"/>
      <c r="D425" s="155" t="s">
        <v>264</v>
      </c>
      <c r="E425" s="156" t="s">
        <v>1</v>
      </c>
      <c r="F425" s="157" t="s">
        <v>1041</v>
      </c>
      <c r="H425" s="158">
        <v>26.010999999999999</v>
      </c>
      <c r="I425" s="159"/>
      <c r="L425" s="154"/>
      <c r="M425" s="160"/>
      <c r="T425" s="161"/>
      <c r="AT425" s="156" t="s">
        <v>264</v>
      </c>
      <c r="AU425" s="156" t="s">
        <v>87</v>
      </c>
      <c r="AV425" s="12" t="s">
        <v>87</v>
      </c>
      <c r="AW425" s="12" t="s">
        <v>32</v>
      </c>
      <c r="AX425" s="12" t="s">
        <v>77</v>
      </c>
      <c r="AY425" s="156" t="s">
        <v>253</v>
      </c>
    </row>
    <row r="426" spans="2:65" s="12" customFormat="1" ht="11.25">
      <c r="B426" s="154"/>
      <c r="D426" s="155" t="s">
        <v>264</v>
      </c>
      <c r="E426" s="156" t="s">
        <v>1</v>
      </c>
      <c r="F426" s="157" t="s">
        <v>1042</v>
      </c>
      <c r="H426" s="158">
        <v>9.57</v>
      </c>
      <c r="I426" s="159"/>
      <c r="L426" s="154"/>
      <c r="M426" s="160"/>
      <c r="T426" s="161"/>
      <c r="AT426" s="156" t="s">
        <v>264</v>
      </c>
      <c r="AU426" s="156" t="s">
        <v>87</v>
      </c>
      <c r="AV426" s="12" t="s">
        <v>87</v>
      </c>
      <c r="AW426" s="12" t="s">
        <v>32</v>
      </c>
      <c r="AX426" s="12" t="s">
        <v>77</v>
      </c>
      <c r="AY426" s="156" t="s">
        <v>253</v>
      </c>
    </row>
    <row r="427" spans="2:65" s="12" customFormat="1" ht="22.5">
      <c r="B427" s="154"/>
      <c r="D427" s="155" t="s">
        <v>264</v>
      </c>
      <c r="E427" s="156" t="s">
        <v>1</v>
      </c>
      <c r="F427" s="157" t="s">
        <v>1043</v>
      </c>
      <c r="H427" s="158">
        <v>23.745000000000001</v>
      </c>
      <c r="I427" s="159"/>
      <c r="L427" s="154"/>
      <c r="M427" s="160"/>
      <c r="T427" s="161"/>
      <c r="AT427" s="156" t="s">
        <v>264</v>
      </c>
      <c r="AU427" s="156" t="s">
        <v>87</v>
      </c>
      <c r="AV427" s="12" t="s">
        <v>87</v>
      </c>
      <c r="AW427" s="12" t="s">
        <v>32</v>
      </c>
      <c r="AX427" s="12" t="s">
        <v>77</v>
      </c>
      <c r="AY427" s="156" t="s">
        <v>253</v>
      </c>
    </row>
    <row r="428" spans="2:65" s="15" customFormat="1" ht="11.25">
      <c r="B428" s="175"/>
      <c r="D428" s="155" t="s">
        <v>264</v>
      </c>
      <c r="E428" s="176" t="s">
        <v>1</v>
      </c>
      <c r="F428" s="177" t="s">
        <v>322</v>
      </c>
      <c r="H428" s="178">
        <v>64.825999999999993</v>
      </c>
      <c r="I428" s="179"/>
      <c r="L428" s="175"/>
      <c r="M428" s="180"/>
      <c r="T428" s="181"/>
      <c r="AT428" s="176" t="s">
        <v>264</v>
      </c>
      <c r="AU428" s="176" t="s">
        <v>87</v>
      </c>
      <c r="AV428" s="15" t="s">
        <v>97</v>
      </c>
      <c r="AW428" s="15" t="s">
        <v>32</v>
      </c>
      <c r="AX428" s="15" t="s">
        <v>77</v>
      </c>
      <c r="AY428" s="176" t="s">
        <v>253</v>
      </c>
    </row>
    <row r="429" spans="2:65" s="13" customFormat="1" ht="11.25">
      <c r="B429" s="162"/>
      <c r="D429" s="155" t="s">
        <v>264</v>
      </c>
      <c r="E429" s="163" t="s">
        <v>1</v>
      </c>
      <c r="F429" s="164" t="s">
        <v>266</v>
      </c>
      <c r="H429" s="165">
        <v>80.016000000000005</v>
      </c>
      <c r="I429" s="166"/>
      <c r="L429" s="162"/>
      <c r="M429" s="167"/>
      <c r="T429" s="168"/>
      <c r="AT429" s="163" t="s">
        <v>264</v>
      </c>
      <c r="AU429" s="163" t="s">
        <v>87</v>
      </c>
      <c r="AV429" s="13" t="s">
        <v>260</v>
      </c>
      <c r="AW429" s="13" t="s">
        <v>32</v>
      </c>
      <c r="AX429" s="13" t="s">
        <v>85</v>
      </c>
      <c r="AY429" s="163" t="s">
        <v>253</v>
      </c>
    </row>
    <row r="430" spans="2:65" s="1" customFormat="1" ht="24.2" customHeight="1">
      <c r="B430" s="32"/>
      <c r="C430" s="137" t="s">
        <v>490</v>
      </c>
      <c r="D430" s="137" t="s">
        <v>255</v>
      </c>
      <c r="E430" s="138" t="s">
        <v>1048</v>
      </c>
      <c r="F430" s="139" t="s">
        <v>1049</v>
      </c>
      <c r="G430" s="140" t="s">
        <v>258</v>
      </c>
      <c r="H430" s="141">
        <v>431.49</v>
      </c>
      <c r="I430" s="142"/>
      <c r="J430" s="143">
        <f>ROUND(I430*H430,2)</f>
        <v>0</v>
      </c>
      <c r="K430" s="139" t="s">
        <v>259</v>
      </c>
      <c r="L430" s="32"/>
      <c r="M430" s="144" t="s">
        <v>1</v>
      </c>
      <c r="N430" s="145" t="s">
        <v>42</v>
      </c>
      <c r="P430" s="146">
        <f>O430*H430</f>
        <v>0</v>
      </c>
      <c r="Q430" s="146">
        <v>1.6279999999999999E-2</v>
      </c>
      <c r="R430" s="146">
        <f>Q430*H430</f>
        <v>7.0246572</v>
      </c>
      <c r="S430" s="146">
        <v>0</v>
      </c>
      <c r="T430" s="147">
        <f>S430*H430</f>
        <v>0</v>
      </c>
      <c r="AR430" s="148" t="s">
        <v>260</v>
      </c>
      <c r="AT430" s="148" t="s">
        <v>255</v>
      </c>
      <c r="AU430" s="148" t="s">
        <v>87</v>
      </c>
      <c r="AY430" s="17" t="s">
        <v>253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85</v>
      </c>
      <c r="BK430" s="149">
        <f>ROUND(I430*H430,2)</f>
        <v>0</v>
      </c>
      <c r="BL430" s="17" t="s">
        <v>260</v>
      </c>
      <c r="BM430" s="148" t="s">
        <v>1050</v>
      </c>
    </row>
    <row r="431" spans="2:65" s="1" customFormat="1" ht="11.25">
      <c r="B431" s="32"/>
      <c r="D431" s="150" t="s">
        <v>262</v>
      </c>
      <c r="F431" s="151" t="s">
        <v>1051</v>
      </c>
      <c r="I431" s="152"/>
      <c r="L431" s="32"/>
      <c r="M431" s="153"/>
      <c r="T431" s="56"/>
      <c r="AT431" s="17" t="s">
        <v>262</v>
      </c>
      <c r="AU431" s="17" t="s">
        <v>87</v>
      </c>
    </row>
    <row r="432" spans="2:65" s="14" customFormat="1" ht="11.25">
      <c r="B432" s="169"/>
      <c r="D432" s="155" t="s">
        <v>264</v>
      </c>
      <c r="E432" s="170" t="s">
        <v>1</v>
      </c>
      <c r="F432" s="171" t="s">
        <v>1016</v>
      </c>
      <c r="H432" s="170" t="s">
        <v>1</v>
      </c>
      <c r="I432" s="172"/>
      <c r="L432" s="169"/>
      <c r="M432" s="173"/>
      <c r="T432" s="174"/>
      <c r="AT432" s="170" t="s">
        <v>264</v>
      </c>
      <c r="AU432" s="170" t="s">
        <v>87</v>
      </c>
      <c r="AV432" s="14" t="s">
        <v>85</v>
      </c>
      <c r="AW432" s="14" t="s">
        <v>32</v>
      </c>
      <c r="AX432" s="14" t="s">
        <v>77</v>
      </c>
      <c r="AY432" s="170" t="s">
        <v>253</v>
      </c>
    </row>
    <row r="433" spans="2:51" s="14" customFormat="1" ht="11.25">
      <c r="B433" s="169"/>
      <c r="D433" s="155" t="s">
        <v>264</v>
      </c>
      <c r="E433" s="170" t="s">
        <v>1</v>
      </c>
      <c r="F433" s="171" t="s">
        <v>1030</v>
      </c>
      <c r="H433" s="170" t="s">
        <v>1</v>
      </c>
      <c r="I433" s="172"/>
      <c r="L433" s="169"/>
      <c r="M433" s="173"/>
      <c r="T433" s="174"/>
      <c r="AT433" s="170" t="s">
        <v>264</v>
      </c>
      <c r="AU433" s="170" t="s">
        <v>87</v>
      </c>
      <c r="AV433" s="14" t="s">
        <v>85</v>
      </c>
      <c r="AW433" s="14" t="s">
        <v>32</v>
      </c>
      <c r="AX433" s="14" t="s">
        <v>77</v>
      </c>
      <c r="AY433" s="170" t="s">
        <v>253</v>
      </c>
    </row>
    <row r="434" spans="2:51" s="12" customFormat="1" ht="11.25">
      <c r="B434" s="154"/>
      <c r="D434" s="155" t="s">
        <v>264</v>
      </c>
      <c r="E434" s="156" t="s">
        <v>1</v>
      </c>
      <c r="F434" s="157" t="s">
        <v>1031</v>
      </c>
      <c r="H434" s="158">
        <v>366.27300000000002</v>
      </c>
      <c r="I434" s="159"/>
      <c r="L434" s="154"/>
      <c r="M434" s="160"/>
      <c r="T434" s="161"/>
      <c r="AT434" s="156" t="s">
        <v>264</v>
      </c>
      <c r="AU434" s="156" t="s">
        <v>87</v>
      </c>
      <c r="AV434" s="12" t="s">
        <v>87</v>
      </c>
      <c r="AW434" s="12" t="s">
        <v>32</v>
      </c>
      <c r="AX434" s="12" t="s">
        <v>77</v>
      </c>
      <c r="AY434" s="156" t="s">
        <v>253</v>
      </c>
    </row>
    <row r="435" spans="2:51" s="12" customFormat="1" ht="33.75">
      <c r="B435" s="154"/>
      <c r="D435" s="155" t="s">
        <v>264</v>
      </c>
      <c r="E435" s="156" t="s">
        <v>1</v>
      </c>
      <c r="F435" s="157" t="s">
        <v>1032</v>
      </c>
      <c r="H435" s="158">
        <v>-65.34</v>
      </c>
      <c r="I435" s="159"/>
      <c r="L435" s="154"/>
      <c r="M435" s="160"/>
      <c r="T435" s="161"/>
      <c r="AT435" s="156" t="s">
        <v>264</v>
      </c>
      <c r="AU435" s="156" t="s">
        <v>87</v>
      </c>
      <c r="AV435" s="12" t="s">
        <v>87</v>
      </c>
      <c r="AW435" s="12" t="s">
        <v>32</v>
      </c>
      <c r="AX435" s="12" t="s">
        <v>77</v>
      </c>
      <c r="AY435" s="156" t="s">
        <v>253</v>
      </c>
    </row>
    <row r="436" spans="2:51" s="12" customFormat="1" ht="33.75">
      <c r="B436" s="154"/>
      <c r="D436" s="155" t="s">
        <v>264</v>
      </c>
      <c r="E436" s="156" t="s">
        <v>1</v>
      </c>
      <c r="F436" s="157" t="s">
        <v>1033</v>
      </c>
      <c r="H436" s="158">
        <v>-35.643000000000001</v>
      </c>
      <c r="I436" s="159"/>
      <c r="L436" s="154"/>
      <c r="M436" s="160"/>
      <c r="T436" s="161"/>
      <c r="AT436" s="156" t="s">
        <v>264</v>
      </c>
      <c r="AU436" s="156" t="s">
        <v>87</v>
      </c>
      <c r="AV436" s="12" t="s">
        <v>87</v>
      </c>
      <c r="AW436" s="12" t="s">
        <v>32</v>
      </c>
      <c r="AX436" s="12" t="s">
        <v>77</v>
      </c>
      <c r="AY436" s="156" t="s">
        <v>253</v>
      </c>
    </row>
    <row r="437" spans="2:51" s="15" customFormat="1" ht="11.25">
      <c r="B437" s="175"/>
      <c r="D437" s="155" t="s">
        <v>264</v>
      </c>
      <c r="E437" s="176" t="s">
        <v>1</v>
      </c>
      <c r="F437" s="177" t="s">
        <v>322</v>
      </c>
      <c r="H437" s="178">
        <v>265.29000000000002</v>
      </c>
      <c r="I437" s="179"/>
      <c r="L437" s="175"/>
      <c r="M437" s="180"/>
      <c r="T437" s="181"/>
      <c r="AT437" s="176" t="s">
        <v>264</v>
      </c>
      <c r="AU437" s="176" t="s">
        <v>87</v>
      </c>
      <c r="AV437" s="15" t="s">
        <v>97</v>
      </c>
      <c r="AW437" s="15" t="s">
        <v>32</v>
      </c>
      <c r="AX437" s="15" t="s">
        <v>77</v>
      </c>
      <c r="AY437" s="176" t="s">
        <v>253</v>
      </c>
    </row>
    <row r="438" spans="2:51" s="14" customFormat="1" ht="11.25">
      <c r="B438" s="169"/>
      <c r="D438" s="155" t="s">
        <v>264</v>
      </c>
      <c r="E438" s="170" t="s">
        <v>1</v>
      </c>
      <c r="F438" s="171" t="s">
        <v>1030</v>
      </c>
      <c r="H438" s="170" t="s">
        <v>1</v>
      </c>
      <c r="I438" s="172"/>
      <c r="L438" s="169"/>
      <c r="M438" s="173"/>
      <c r="T438" s="174"/>
      <c r="AT438" s="170" t="s">
        <v>264</v>
      </c>
      <c r="AU438" s="170" t="s">
        <v>87</v>
      </c>
      <c r="AV438" s="14" t="s">
        <v>85</v>
      </c>
      <c r="AW438" s="14" t="s">
        <v>32</v>
      </c>
      <c r="AX438" s="14" t="s">
        <v>77</v>
      </c>
      <c r="AY438" s="170" t="s">
        <v>253</v>
      </c>
    </row>
    <row r="439" spans="2:51" s="12" customFormat="1" ht="33.75">
      <c r="B439" s="154"/>
      <c r="D439" s="155" t="s">
        <v>264</v>
      </c>
      <c r="E439" s="156" t="s">
        <v>1</v>
      </c>
      <c r="F439" s="157" t="s">
        <v>1034</v>
      </c>
      <c r="H439" s="158">
        <v>27.312999999999999</v>
      </c>
      <c r="I439" s="159"/>
      <c r="L439" s="154"/>
      <c r="M439" s="160"/>
      <c r="T439" s="161"/>
      <c r="AT439" s="156" t="s">
        <v>264</v>
      </c>
      <c r="AU439" s="156" t="s">
        <v>87</v>
      </c>
      <c r="AV439" s="12" t="s">
        <v>87</v>
      </c>
      <c r="AW439" s="12" t="s">
        <v>32</v>
      </c>
      <c r="AX439" s="12" t="s">
        <v>77</v>
      </c>
      <c r="AY439" s="156" t="s">
        <v>253</v>
      </c>
    </row>
    <row r="440" spans="2:51" s="12" customFormat="1" ht="22.5">
      <c r="B440" s="154"/>
      <c r="D440" s="155" t="s">
        <v>264</v>
      </c>
      <c r="E440" s="156" t="s">
        <v>1</v>
      </c>
      <c r="F440" s="157" t="s">
        <v>1035</v>
      </c>
      <c r="H440" s="158">
        <v>39.645000000000003</v>
      </c>
      <c r="I440" s="159"/>
      <c r="L440" s="154"/>
      <c r="M440" s="160"/>
      <c r="T440" s="161"/>
      <c r="AT440" s="156" t="s">
        <v>264</v>
      </c>
      <c r="AU440" s="156" t="s">
        <v>87</v>
      </c>
      <c r="AV440" s="12" t="s">
        <v>87</v>
      </c>
      <c r="AW440" s="12" t="s">
        <v>32</v>
      </c>
      <c r="AX440" s="12" t="s">
        <v>77</v>
      </c>
      <c r="AY440" s="156" t="s">
        <v>253</v>
      </c>
    </row>
    <row r="441" spans="2:51" s="14" customFormat="1" ht="11.25">
      <c r="B441" s="169"/>
      <c r="D441" s="155" t="s">
        <v>264</v>
      </c>
      <c r="E441" s="170" t="s">
        <v>1</v>
      </c>
      <c r="F441" s="171" t="s">
        <v>1036</v>
      </c>
      <c r="H441" s="170" t="s">
        <v>1</v>
      </c>
      <c r="I441" s="172"/>
      <c r="L441" s="169"/>
      <c r="M441" s="173"/>
      <c r="T441" s="174"/>
      <c r="AT441" s="170" t="s">
        <v>264</v>
      </c>
      <c r="AU441" s="170" t="s">
        <v>87</v>
      </c>
      <c r="AV441" s="14" t="s">
        <v>85</v>
      </c>
      <c r="AW441" s="14" t="s">
        <v>32</v>
      </c>
      <c r="AX441" s="14" t="s">
        <v>77</v>
      </c>
      <c r="AY441" s="170" t="s">
        <v>253</v>
      </c>
    </row>
    <row r="442" spans="2:51" s="12" customFormat="1" ht="11.25">
      <c r="B442" s="154"/>
      <c r="D442" s="155" t="s">
        <v>264</v>
      </c>
      <c r="E442" s="156" t="s">
        <v>1</v>
      </c>
      <c r="F442" s="157" t="s">
        <v>1037</v>
      </c>
      <c r="H442" s="158">
        <v>61.47</v>
      </c>
      <c r="I442" s="159"/>
      <c r="L442" s="154"/>
      <c r="M442" s="160"/>
      <c r="T442" s="161"/>
      <c r="AT442" s="156" t="s">
        <v>264</v>
      </c>
      <c r="AU442" s="156" t="s">
        <v>87</v>
      </c>
      <c r="AV442" s="12" t="s">
        <v>87</v>
      </c>
      <c r="AW442" s="12" t="s">
        <v>32</v>
      </c>
      <c r="AX442" s="12" t="s">
        <v>77</v>
      </c>
      <c r="AY442" s="156" t="s">
        <v>253</v>
      </c>
    </row>
    <row r="443" spans="2:51" s="15" customFormat="1" ht="11.25">
      <c r="B443" s="175"/>
      <c r="D443" s="155" t="s">
        <v>264</v>
      </c>
      <c r="E443" s="176" t="s">
        <v>1</v>
      </c>
      <c r="F443" s="177" t="s">
        <v>322</v>
      </c>
      <c r="H443" s="178">
        <v>128.428</v>
      </c>
      <c r="I443" s="179"/>
      <c r="L443" s="175"/>
      <c r="M443" s="180"/>
      <c r="T443" s="181"/>
      <c r="AT443" s="176" t="s">
        <v>264</v>
      </c>
      <c r="AU443" s="176" t="s">
        <v>87</v>
      </c>
      <c r="AV443" s="15" t="s">
        <v>97</v>
      </c>
      <c r="AW443" s="15" t="s">
        <v>32</v>
      </c>
      <c r="AX443" s="15" t="s">
        <v>77</v>
      </c>
      <c r="AY443" s="176" t="s">
        <v>253</v>
      </c>
    </row>
    <row r="444" spans="2:51" s="14" customFormat="1" ht="11.25">
      <c r="B444" s="169"/>
      <c r="D444" s="155" t="s">
        <v>264</v>
      </c>
      <c r="E444" s="170" t="s">
        <v>1</v>
      </c>
      <c r="F444" s="171" t="s">
        <v>1016</v>
      </c>
      <c r="H444" s="170" t="s">
        <v>1</v>
      </c>
      <c r="I444" s="172"/>
      <c r="L444" s="169"/>
      <c r="M444" s="173"/>
      <c r="T444" s="174"/>
      <c r="AT444" s="170" t="s">
        <v>264</v>
      </c>
      <c r="AU444" s="170" t="s">
        <v>87</v>
      </c>
      <c r="AV444" s="14" t="s">
        <v>85</v>
      </c>
      <c r="AW444" s="14" t="s">
        <v>32</v>
      </c>
      <c r="AX444" s="14" t="s">
        <v>77</v>
      </c>
      <c r="AY444" s="170" t="s">
        <v>253</v>
      </c>
    </row>
    <row r="445" spans="2:51" s="14" customFormat="1" ht="11.25">
      <c r="B445" s="169"/>
      <c r="D445" s="155" t="s">
        <v>264</v>
      </c>
      <c r="E445" s="170" t="s">
        <v>1</v>
      </c>
      <c r="F445" s="171" t="s">
        <v>1017</v>
      </c>
      <c r="H445" s="170" t="s">
        <v>1</v>
      </c>
      <c r="I445" s="172"/>
      <c r="L445" s="169"/>
      <c r="M445" s="173"/>
      <c r="T445" s="174"/>
      <c r="AT445" s="170" t="s">
        <v>264</v>
      </c>
      <c r="AU445" s="170" t="s">
        <v>87</v>
      </c>
      <c r="AV445" s="14" t="s">
        <v>85</v>
      </c>
      <c r="AW445" s="14" t="s">
        <v>32</v>
      </c>
      <c r="AX445" s="14" t="s">
        <v>77</v>
      </c>
      <c r="AY445" s="170" t="s">
        <v>253</v>
      </c>
    </row>
    <row r="446" spans="2:51" s="14" customFormat="1" ht="11.25">
      <c r="B446" s="169"/>
      <c r="D446" s="155" t="s">
        <v>264</v>
      </c>
      <c r="E446" s="170" t="s">
        <v>1</v>
      </c>
      <c r="F446" s="171" t="s">
        <v>915</v>
      </c>
      <c r="H446" s="170" t="s">
        <v>1</v>
      </c>
      <c r="I446" s="172"/>
      <c r="L446" s="169"/>
      <c r="M446" s="173"/>
      <c r="T446" s="174"/>
      <c r="AT446" s="170" t="s">
        <v>264</v>
      </c>
      <c r="AU446" s="170" t="s">
        <v>87</v>
      </c>
      <c r="AV446" s="14" t="s">
        <v>85</v>
      </c>
      <c r="AW446" s="14" t="s">
        <v>32</v>
      </c>
      <c r="AX446" s="14" t="s">
        <v>77</v>
      </c>
      <c r="AY446" s="170" t="s">
        <v>253</v>
      </c>
    </row>
    <row r="447" spans="2:51" s="12" customFormat="1" ht="11.25">
      <c r="B447" s="154"/>
      <c r="D447" s="155" t="s">
        <v>264</v>
      </c>
      <c r="E447" s="156" t="s">
        <v>1</v>
      </c>
      <c r="F447" s="157" t="s">
        <v>1018</v>
      </c>
      <c r="H447" s="158">
        <v>19.596</v>
      </c>
      <c r="I447" s="159"/>
      <c r="L447" s="154"/>
      <c r="M447" s="160"/>
      <c r="T447" s="161"/>
      <c r="AT447" s="156" t="s">
        <v>264</v>
      </c>
      <c r="AU447" s="156" t="s">
        <v>87</v>
      </c>
      <c r="AV447" s="12" t="s">
        <v>87</v>
      </c>
      <c r="AW447" s="12" t="s">
        <v>32</v>
      </c>
      <c r="AX447" s="12" t="s">
        <v>77</v>
      </c>
      <c r="AY447" s="156" t="s">
        <v>253</v>
      </c>
    </row>
    <row r="448" spans="2:51" s="12" customFormat="1" ht="11.25">
      <c r="B448" s="154"/>
      <c r="D448" s="155" t="s">
        <v>264</v>
      </c>
      <c r="E448" s="156" t="s">
        <v>1</v>
      </c>
      <c r="F448" s="157" t="s">
        <v>1019</v>
      </c>
      <c r="H448" s="158">
        <v>4.18</v>
      </c>
      <c r="I448" s="159"/>
      <c r="L448" s="154"/>
      <c r="M448" s="160"/>
      <c r="T448" s="161"/>
      <c r="AT448" s="156" t="s">
        <v>264</v>
      </c>
      <c r="AU448" s="156" t="s">
        <v>87</v>
      </c>
      <c r="AV448" s="12" t="s">
        <v>87</v>
      </c>
      <c r="AW448" s="12" t="s">
        <v>32</v>
      </c>
      <c r="AX448" s="12" t="s">
        <v>77</v>
      </c>
      <c r="AY448" s="156" t="s">
        <v>253</v>
      </c>
    </row>
    <row r="449" spans="2:65" s="12" customFormat="1" ht="11.25">
      <c r="B449" s="154"/>
      <c r="D449" s="155" t="s">
        <v>264</v>
      </c>
      <c r="E449" s="156" t="s">
        <v>1</v>
      </c>
      <c r="F449" s="157" t="s">
        <v>1020</v>
      </c>
      <c r="H449" s="158">
        <v>2.976</v>
      </c>
      <c r="I449" s="159"/>
      <c r="L449" s="154"/>
      <c r="M449" s="160"/>
      <c r="T449" s="161"/>
      <c r="AT449" s="156" t="s">
        <v>264</v>
      </c>
      <c r="AU449" s="156" t="s">
        <v>87</v>
      </c>
      <c r="AV449" s="12" t="s">
        <v>87</v>
      </c>
      <c r="AW449" s="12" t="s">
        <v>32</v>
      </c>
      <c r="AX449" s="12" t="s">
        <v>77</v>
      </c>
      <c r="AY449" s="156" t="s">
        <v>253</v>
      </c>
    </row>
    <row r="450" spans="2:65" s="12" customFormat="1" ht="11.25">
      <c r="B450" s="154"/>
      <c r="D450" s="155" t="s">
        <v>264</v>
      </c>
      <c r="E450" s="156" t="s">
        <v>1</v>
      </c>
      <c r="F450" s="157" t="s">
        <v>1021</v>
      </c>
      <c r="H450" s="158">
        <v>7.7039999999999997</v>
      </c>
      <c r="I450" s="159"/>
      <c r="L450" s="154"/>
      <c r="M450" s="160"/>
      <c r="T450" s="161"/>
      <c r="AT450" s="156" t="s">
        <v>264</v>
      </c>
      <c r="AU450" s="156" t="s">
        <v>87</v>
      </c>
      <c r="AV450" s="12" t="s">
        <v>87</v>
      </c>
      <c r="AW450" s="12" t="s">
        <v>32</v>
      </c>
      <c r="AX450" s="12" t="s">
        <v>77</v>
      </c>
      <c r="AY450" s="156" t="s">
        <v>253</v>
      </c>
    </row>
    <row r="451" spans="2:65" s="12" customFormat="1" ht="11.25">
      <c r="B451" s="154"/>
      <c r="D451" s="155" t="s">
        <v>264</v>
      </c>
      <c r="E451" s="156" t="s">
        <v>1</v>
      </c>
      <c r="F451" s="157" t="s">
        <v>1022</v>
      </c>
      <c r="H451" s="158">
        <v>1.216</v>
      </c>
      <c r="I451" s="159"/>
      <c r="L451" s="154"/>
      <c r="M451" s="160"/>
      <c r="T451" s="161"/>
      <c r="AT451" s="156" t="s">
        <v>264</v>
      </c>
      <c r="AU451" s="156" t="s">
        <v>87</v>
      </c>
      <c r="AV451" s="12" t="s">
        <v>87</v>
      </c>
      <c r="AW451" s="12" t="s">
        <v>32</v>
      </c>
      <c r="AX451" s="12" t="s">
        <v>77</v>
      </c>
      <c r="AY451" s="156" t="s">
        <v>253</v>
      </c>
    </row>
    <row r="452" spans="2:65" s="12" customFormat="1" ht="11.25">
      <c r="B452" s="154"/>
      <c r="D452" s="155" t="s">
        <v>264</v>
      </c>
      <c r="E452" s="156" t="s">
        <v>1</v>
      </c>
      <c r="F452" s="157" t="s">
        <v>1023</v>
      </c>
      <c r="H452" s="158">
        <v>2.1</v>
      </c>
      <c r="I452" s="159"/>
      <c r="L452" s="154"/>
      <c r="M452" s="160"/>
      <c r="T452" s="161"/>
      <c r="AT452" s="156" t="s">
        <v>264</v>
      </c>
      <c r="AU452" s="156" t="s">
        <v>87</v>
      </c>
      <c r="AV452" s="12" t="s">
        <v>87</v>
      </c>
      <c r="AW452" s="12" t="s">
        <v>32</v>
      </c>
      <c r="AX452" s="12" t="s">
        <v>77</v>
      </c>
      <c r="AY452" s="156" t="s">
        <v>253</v>
      </c>
    </row>
    <row r="453" spans="2:65" s="15" customFormat="1" ht="11.25">
      <c r="B453" s="175"/>
      <c r="D453" s="155" t="s">
        <v>264</v>
      </c>
      <c r="E453" s="176" t="s">
        <v>1</v>
      </c>
      <c r="F453" s="177" t="s">
        <v>322</v>
      </c>
      <c r="H453" s="178">
        <v>37.771999999999998</v>
      </c>
      <c r="I453" s="179"/>
      <c r="L453" s="175"/>
      <c r="M453" s="180"/>
      <c r="T453" s="181"/>
      <c r="AT453" s="176" t="s">
        <v>264</v>
      </c>
      <c r="AU453" s="176" t="s">
        <v>87</v>
      </c>
      <c r="AV453" s="15" t="s">
        <v>97</v>
      </c>
      <c r="AW453" s="15" t="s">
        <v>32</v>
      </c>
      <c r="AX453" s="15" t="s">
        <v>77</v>
      </c>
      <c r="AY453" s="176" t="s">
        <v>253</v>
      </c>
    </row>
    <row r="454" spans="2:65" s="13" customFormat="1" ht="11.25">
      <c r="B454" s="162"/>
      <c r="D454" s="155" t="s">
        <v>264</v>
      </c>
      <c r="E454" s="163" t="s">
        <v>1</v>
      </c>
      <c r="F454" s="164" t="s">
        <v>266</v>
      </c>
      <c r="H454" s="165">
        <v>431.49</v>
      </c>
      <c r="I454" s="166"/>
      <c r="L454" s="162"/>
      <c r="M454" s="167"/>
      <c r="T454" s="168"/>
      <c r="AT454" s="163" t="s">
        <v>264</v>
      </c>
      <c r="AU454" s="163" t="s">
        <v>87</v>
      </c>
      <c r="AV454" s="13" t="s">
        <v>260</v>
      </c>
      <c r="AW454" s="13" t="s">
        <v>32</v>
      </c>
      <c r="AX454" s="13" t="s">
        <v>85</v>
      </c>
      <c r="AY454" s="163" t="s">
        <v>253</v>
      </c>
    </row>
    <row r="455" spans="2:65" s="1" customFormat="1" ht="21.75" customHeight="1">
      <c r="B455" s="32"/>
      <c r="C455" s="185" t="s">
        <v>494</v>
      </c>
      <c r="D455" s="185" t="s">
        <v>1052</v>
      </c>
      <c r="E455" s="186" t="s">
        <v>1053</v>
      </c>
      <c r="F455" s="187" t="s">
        <v>1054</v>
      </c>
      <c r="G455" s="188" t="s">
        <v>258</v>
      </c>
      <c r="H455" s="189">
        <v>76.725999999999999</v>
      </c>
      <c r="I455" s="190"/>
      <c r="J455" s="191">
        <f>ROUND(I455*H455,2)</f>
        <v>0</v>
      </c>
      <c r="K455" s="187" t="s">
        <v>259</v>
      </c>
      <c r="L455" s="192"/>
      <c r="M455" s="193" t="s">
        <v>1</v>
      </c>
      <c r="N455" s="194" t="s">
        <v>42</v>
      </c>
      <c r="P455" s="146">
        <f>O455*H455</f>
        <v>0</v>
      </c>
      <c r="Q455" s="146">
        <v>1.3999999999999999E-4</v>
      </c>
      <c r="R455" s="146">
        <f>Q455*H455</f>
        <v>1.0741639999999998E-2</v>
      </c>
      <c r="S455" s="146">
        <v>0</v>
      </c>
      <c r="T455" s="147">
        <f>S455*H455</f>
        <v>0</v>
      </c>
      <c r="AR455" s="148" t="s">
        <v>303</v>
      </c>
      <c r="AT455" s="148" t="s">
        <v>1052</v>
      </c>
      <c r="AU455" s="148" t="s">
        <v>87</v>
      </c>
      <c r="AY455" s="17" t="s">
        <v>253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85</v>
      </c>
      <c r="BK455" s="149">
        <f>ROUND(I455*H455,2)</f>
        <v>0</v>
      </c>
      <c r="BL455" s="17" t="s">
        <v>260</v>
      </c>
      <c r="BM455" s="148" t="s">
        <v>1055</v>
      </c>
    </row>
    <row r="456" spans="2:65" s="12" customFormat="1" ht="11.25">
      <c r="B456" s="154"/>
      <c r="D456" s="155" t="s">
        <v>264</v>
      </c>
      <c r="E456" s="156" t="s">
        <v>1</v>
      </c>
      <c r="F456" s="157" t="s">
        <v>1056</v>
      </c>
      <c r="H456" s="158">
        <v>76.725999999999999</v>
      </c>
      <c r="I456" s="159"/>
      <c r="L456" s="154"/>
      <c r="M456" s="160"/>
      <c r="T456" s="161"/>
      <c r="AT456" s="156" t="s">
        <v>264</v>
      </c>
      <c r="AU456" s="156" t="s">
        <v>87</v>
      </c>
      <c r="AV456" s="12" t="s">
        <v>87</v>
      </c>
      <c r="AW456" s="12" t="s">
        <v>32</v>
      </c>
      <c r="AX456" s="12" t="s">
        <v>77</v>
      </c>
      <c r="AY456" s="156" t="s">
        <v>253</v>
      </c>
    </row>
    <row r="457" spans="2:65" s="13" customFormat="1" ht="11.25">
      <c r="B457" s="162"/>
      <c r="D457" s="155" t="s">
        <v>264</v>
      </c>
      <c r="E457" s="163" t="s">
        <v>1</v>
      </c>
      <c r="F457" s="164" t="s">
        <v>266</v>
      </c>
      <c r="H457" s="165">
        <v>76.725999999999999</v>
      </c>
      <c r="I457" s="166"/>
      <c r="L457" s="162"/>
      <c r="M457" s="167"/>
      <c r="T457" s="168"/>
      <c r="AT457" s="163" t="s">
        <v>264</v>
      </c>
      <c r="AU457" s="163" t="s">
        <v>87</v>
      </c>
      <c r="AV457" s="13" t="s">
        <v>260</v>
      </c>
      <c r="AW457" s="13" t="s">
        <v>32</v>
      </c>
      <c r="AX457" s="13" t="s">
        <v>85</v>
      </c>
      <c r="AY457" s="163" t="s">
        <v>253</v>
      </c>
    </row>
    <row r="458" spans="2:65" s="1" customFormat="1" ht="24.2" customHeight="1">
      <c r="B458" s="32"/>
      <c r="C458" s="137" t="s">
        <v>498</v>
      </c>
      <c r="D458" s="137" t="s">
        <v>255</v>
      </c>
      <c r="E458" s="138" t="s">
        <v>1057</v>
      </c>
      <c r="F458" s="139" t="s">
        <v>1058</v>
      </c>
      <c r="G458" s="140" t="s">
        <v>258</v>
      </c>
      <c r="H458" s="141">
        <v>862.98</v>
      </c>
      <c r="I458" s="142"/>
      <c r="J458" s="143">
        <f>ROUND(I458*H458,2)</f>
        <v>0</v>
      </c>
      <c r="K458" s="139" t="s">
        <v>259</v>
      </c>
      <c r="L458" s="32"/>
      <c r="M458" s="144" t="s">
        <v>1</v>
      </c>
      <c r="N458" s="145" t="s">
        <v>42</v>
      </c>
      <c r="P458" s="146">
        <f>O458*H458</f>
        <v>0</v>
      </c>
      <c r="Q458" s="146">
        <v>6.7999999999999996E-3</v>
      </c>
      <c r="R458" s="146">
        <f>Q458*H458</f>
        <v>5.8682639999999999</v>
      </c>
      <c r="S458" s="146">
        <v>0</v>
      </c>
      <c r="T458" s="147">
        <f>S458*H458</f>
        <v>0</v>
      </c>
      <c r="AR458" s="148" t="s">
        <v>260</v>
      </c>
      <c r="AT458" s="148" t="s">
        <v>255</v>
      </c>
      <c r="AU458" s="148" t="s">
        <v>87</v>
      </c>
      <c r="AY458" s="17" t="s">
        <v>253</v>
      </c>
      <c r="BE458" s="149">
        <f>IF(N458="základní",J458,0)</f>
        <v>0</v>
      </c>
      <c r="BF458" s="149">
        <f>IF(N458="snížená",J458,0)</f>
        <v>0</v>
      </c>
      <c r="BG458" s="149">
        <f>IF(N458="zákl. přenesená",J458,0)</f>
        <v>0</v>
      </c>
      <c r="BH458" s="149">
        <f>IF(N458="sníž. přenesená",J458,0)</f>
        <v>0</v>
      </c>
      <c r="BI458" s="149">
        <f>IF(N458="nulová",J458,0)</f>
        <v>0</v>
      </c>
      <c r="BJ458" s="17" t="s">
        <v>85</v>
      </c>
      <c r="BK458" s="149">
        <f>ROUND(I458*H458,2)</f>
        <v>0</v>
      </c>
      <c r="BL458" s="17" t="s">
        <v>260</v>
      </c>
      <c r="BM458" s="148" t="s">
        <v>1059</v>
      </c>
    </row>
    <row r="459" spans="2:65" s="1" customFormat="1" ht="11.25">
      <c r="B459" s="32"/>
      <c r="D459" s="150" t="s">
        <v>262</v>
      </c>
      <c r="F459" s="151" t="s">
        <v>1060</v>
      </c>
      <c r="I459" s="152"/>
      <c r="L459" s="32"/>
      <c r="M459" s="153"/>
      <c r="T459" s="56"/>
      <c r="AT459" s="17" t="s">
        <v>262</v>
      </c>
      <c r="AU459" s="17" t="s">
        <v>87</v>
      </c>
    </row>
    <row r="460" spans="2:65" s="14" customFormat="1" ht="11.25">
      <c r="B460" s="169"/>
      <c r="D460" s="155" t="s">
        <v>264</v>
      </c>
      <c r="E460" s="170" t="s">
        <v>1</v>
      </c>
      <c r="F460" s="171" t="s">
        <v>1016</v>
      </c>
      <c r="H460" s="170" t="s">
        <v>1</v>
      </c>
      <c r="I460" s="172"/>
      <c r="L460" s="169"/>
      <c r="M460" s="173"/>
      <c r="T460" s="174"/>
      <c r="AT460" s="170" t="s">
        <v>264</v>
      </c>
      <c r="AU460" s="170" t="s">
        <v>87</v>
      </c>
      <c r="AV460" s="14" t="s">
        <v>85</v>
      </c>
      <c r="AW460" s="14" t="s">
        <v>32</v>
      </c>
      <c r="AX460" s="14" t="s">
        <v>77</v>
      </c>
      <c r="AY460" s="170" t="s">
        <v>253</v>
      </c>
    </row>
    <row r="461" spans="2:65" s="14" customFormat="1" ht="11.25">
      <c r="B461" s="169"/>
      <c r="D461" s="155" t="s">
        <v>264</v>
      </c>
      <c r="E461" s="170" t="s">
        <v>1</v>
      </c>
      <c r="F461" s="171" t="s">
        <v>1030</v>
      </c>
      <c r="H461" s="170" t="s">
        <v>1</v>
      </c>
      <c r="I461" s="172"/>
      <c r="L461" s="169"/>
      <c r="M461" s="173"/>
      <c r="T461" s="174"/>
      <c r="AT461" s="170" t="s">
        <v>264</v>
      </c>
      <c r="AU461" s="170" t="s">
        <v>87</v>
      </c>
      <c r="AV461" s="14" t="s">
        <v>85</v>
      </c>
      <c r="AW461" s="14" t="s">
        <v>32</v>
      </c>
      <c r="AX461" s="14" t="s">
        <v>77</v>
      </c>
      <c r="AY461" s="170" t="s">
        <v>253</v>
      </c>
    </row>
    <row r="462" spans="2:65" s="12" customFormat="1" ht="11.25">
      <c r="B462" s="154"/>
      <c r="D462" s="155" t="s">
        <v>264</v>
      </c>
      <c r="E462" s="156" t="s">
        <v>1</v>
      </c>
      <c r="F462" s="157" t="s">
        <v>1031</v>
      </c>
      <c r="H462" s="158">
        <v>366.27300000000002</v>
      </c>
      <c r="I462" s="159"/>
      <c r="L462" s="154"/>
      <c r="M462" s="160"/>
      <c r="T462" s="161"/>
      <c r="AT462" s="156" t="s">
        <v>264</v>
      </c>
      <c r="AU462" s="156" t="s">
        <v>87</v>
      </c>
      <c r="AV462" s="12" t="s">
        <v>87</v>
      </c>
      <c r="AW462" s="12" t="s">
        <v>32</v>
      </c>
      <c r="AX462" s="12" t="s">
        <v>77</v>
      </c>
      <c r="AY462" s="156" t="s">
        <v>253</v>
      </c>
    </row>
    <row r="463" spans="2:65" s="12" customFormat="1" ht="33.75">
      <c r="B463" s="154"/>
      <c r="D463" s="155" t="s">
        <v>264</v>
      </c>
      <c r="E463" s="156" t="s">
        <v>1</v>
      </c>
      <c r="F463" s="157" t="s">
        <v>1032</v>
      </c>
      <c r="H463" s="158">
        <v>-65.34</v>
      </c>
      <c r="I463" s="159"/>
      <c r="L463" s="154"/>
      <c r="M463" s="160"/>
      <c r="T463" s="161"/>
      <c r="AT463" s="156" t="s">
        <v>264</v>
      </c>
      <c r="AU463" s="156" t="s">
        <v>87</v>
      </c>
      <c r="AV463" s="12" t="s">
        <v>87</v>
      </c>
      <c r="AW463" s="12" t="s">
        <v>32</v>
      </c>
      <c r="AX463" s="12" t="s">
        <v>77</v>
      </c>
      <c r="AY463" s="156" t="s">
        <v>253</v>
      </c>
    </row>
    <row r="464" spans="2:65" s="12" customFormat="1" ht="33.75">
      <c r="B464" s="154"/>
      <c r="D464" s="155" t="s">
        <v>264</v>
      </c>
      <c r="E464" s="156" t="s">
        <v>1</v>
      </c>
      <c r="F464" s="157" t="s">
        <v>1033</v>
      </c>
      <c r="H464" s="158">
        <v>-35.643000000000001</v>
      </c>
      <c r="I464" s="159"/>
      <c r="L464" s="154"/>
      <c r="M464" s="160"/>
      <c r="T464" s="161"/>
      <c r="AT464" s="156" t="s">
        <v>264</v>
      </c>
      <c r="AU464" s="156" t="s">
        <v>87</v>
      </c>
      <c r="AV464" s="12" t="s">
        <v>87</v>
      </c>
      <c r="AW464" s="12" t="s">
        <v>32</v>
      </c>
      <c r="AX464" s="12" t="s">
        <v>77</v>
      </c>
      <c r="AY464" s="156" t="s">
        <v>253</v>
      </c>
    </row>
    <row r="465" spans="2:51" s="15" customFormat="1" ht="11.25">
      <c r="B465" s="175"/>
      <c r="D465" s="155" t="s">
        <v>264</v>
      </c>
      <c r="E465" s="176" t="s">
        <v>1</v>
      </c>
      <c r="F465" s="177" t="s">
        <v>322</v>
      </c>
      <c r="H465" s="178">
        <v>265.29000000000002</v>
      </c>
      <c r="I465" s="179"/>
      <c r="L465" s="175"/>
      <c r="M465" s="180"/>
      <c r="T465" s="181"/>
      <c r="AT465" s="176" t="s">
        <v>264</v>
      </c>
      <c r="AU465" s="176" t="s">
        <v>87</v>
      </c>
      <c r="AV465" s="15" t="s">
        <v>97</v>
      </c>
      <c r="AW465" s="15" t="s">
        <v>32</v>
      </c>
      <c r="AX465" s="15" t="s">
        <v>77</v>
      </c>
      <c r="AY465" s="176" t="s">
        <v>253</v>
      </c>
    </row>
    <row r="466" spans="2:51" s="14" customFormat="1" ht="11.25">
      <c r="B466" s="169"/>
      <c r="D466" s="155" t="s">
        <v>264</v>
      </c>
      <c r="E466" s="170" t="s">
        <v>1</v>
      </c>
      <c r="F466" s="171" t="s">
        <v>1030</v>
      </c>
      <c r="H466" s="170" t="s">
        <v>1</v>
      </c>
      <c r="I466" s="172"/>
      <c r="L466" s="169"/>
      <c r="M466" s="173"/>
      <c r="T466" s="174"/>
      <c r="AT466" s="170" t="s">
        <v>264</v>
      </c>
      <c r="AU466" s="170" t="s">
        <v>87</v>
      </c>
      <c r="AV466" s="14" t="s">
        <v>85</v>
      </c>
      <c r="AW466" s="14" t="s">
        <v>32</v>
      </c>
      <c r="AX466" s="14" t="s">
        <v>77</v>
      </c>
      <c r="AY466" s="170" t="s">
        <v>253</v>
      </c>
    </row>
    <row r="467" spans="2:51" s="12" customFormat="1" ht="33.75">
      <c r="B467" s="154"/>
      <c r="D467" s="155" t="s">
        <v>264</v>
      </c>
      <c r="E467" s="156" t="s">
        <v>1</v>
      </c>
      <c r="F467" s="157" t="s">
        <v>1034</v>
      </c>
      <c r="H467" s="158">
        <v>27.312999999999999</v>
      </c>
      <c r="I467" s="159"/>
      <c r="L467" s="154"/>
      <c r="M467" s="160"/>
      <c r="T467" s="161"/>
      <c r="AT467" s="156" t="s">
        <v>264</v>
      </c>
      <c r="AU467" s="156" t="s">
        <v>87</v>
      </c>
      <c r="AV467" s="12" t="s">
        <v>87</v>
      </c>
      <c r="AW467" s="12" t="s">
        <v>32</v>
      </c>
      <c r="AX467" s="12" t="s">
        <v>77</v>
      </c>
      <c r="AY467" s="156" t="s">
        <v>253</v>
      </c>
    </row>
    <row r="468" spans="2:51" s="12" customFormat="1" ht="22.5">
      <c r="B468" s="154"/>
      <c r="D468" s="155" t="s">
        <v>264</v>
      </c>
      <c r="E468" s="156" t="s">
        <v>1</v>
      </c>
      <c r="F468" s="157" t="s">
        <v>1035</v>
      </c>
      <c r="H468" s="158">
        <v>39.645000000000003</v>
      </c>
      <c r="I468" s="159"/>
      <c r="L468" s="154"/>
      <c r="M468" s="160"/>
      <c r="T468" s="161"/>
      <c r="AT468" s="156" t="s">
        <v>264</v>
      </c>
      <c r="AU468" s="156" t="s">
        <v>87</v>
      </c>
      <c r="AV468" s="12" t="s">
        <v>87</v>
      </c>
      <c r="AW468" s="12" t="s">
        <v>32</v>
      </c>
      <c r="AX468" s="12" t="s">
        <v>77</v>
      </c>
      <c r="AY468" s="156" t="s">
        <v>253</v>
      </c>
    </row>
    <row r="469" spans="2:51" s="14" customFormat="1" ht="11.25">
      <c r="B469" s="169"/>
      <c r="D469" s="155" t="s">
        <v>264</v>
      </c>
      <c r="E469" s="170" t="s">
        <v>1</v>
      </c>
      <c r="F469" s="171" t="s">
        <v>1036</v>
      </c>
      <c r="H469" s="170" t="s">
        <v>1</v>
      </c>
      <c r="I469" s="172"/>
      <c r="L469" s="169"/>
      <c r="M469" s="173"/>
      <c r="T469" s="174"/>
      <c r="AT469" s="170" t="s">
        <v>264</v>
      </c>
      <c r="AU469" s="170" t="s">
        <v>87</v>
      </c>
      <c r="AV469" s="14" t="s">
        <v>85</v>
      </c>
      <c r="AW469" s="14" t="s">
        <v>32</v>
      </c>
      <c r="AX469" s="14" t="s">
        <v>77</v>
      </c>
      <c r="AY469" s="170" t="s">
        <v>253</v>
      </c>
    </row>
    <row r="470" spans="2:51" s="12" customFormat="1" ht="11.25">
      <c r="B470" s="154"/>
      <c r="D470" s="155" t="s">
        <v>264</v>
      </c>
      <c r="E470" s="156" t="s">
        <v>1</v>
      </c>
      <c r="F470" s="157" t="s">
        <v>1037</v>
      </c>
      <c r="H470" s="158">
        <v>61.47</v>
      </c>
      <c r="I470" s="159"/>
      <c r="L470" s="154"/>
      <c r="M470" s="160"/>
      <c r="T470" s="161"/>
      <c r="AT470" s="156" t="s">
        <v>264</v>
      </c>
      <c r="AU470" s="156" t="s">
        <v>87</v>
      </c>
      <c r="AV470" s="12" t="s">
        <v>87</v>
      </c>
      <c r="AW470" s="12" t="s">
        <v>32</v>
      </c>
      <c r="AX470" s="12" t="s">
        <v>77</v>
      </c>
      <c r="AY470" s="156" t="s">
        <v>253</v>
      </c>
    </row>
    <row r="471" spans="2:51" s="15" customFormat="1" ht="11.25">
      <c r="B471" s="175"/>
      <c r="D471" s="155" t="s">
        <v>264</v>
      </c>
      <c r="E471" s="176" t="s">
        <v>1</v>
      </c>
      <c r="F471" s="177" t="s">
        <v>322</v>
      </c>
      <c r="H471" s="178">
        <v>128.428</v>
      </c>
      <c r="I471" s="179"/>
      <c r="L471" s="175"/>
      <c r="M471" s="180"/>
      <c r="T471" s="181"/>
      <c r="AT471" s="176" t="s">
        <v>264</v>
      </c>
      <c r="AU471" s="176" t="s">
        <v>87</v>
      </c>
      <c r="AV471" s="15" t="s">
        <v>97</v>
      </c>
      <c r="AW471" s="15" t="s">
        <v>32</v>
      </c>
      <c r="AX471" s="15" t="s">
        <v>77</v>
      </c>
      <c r="AY471" s="176" t="s">
        <v>253</v>
      </c>
    </row>
    <row r="472" spans="2:51" s="14" customFormat="1" ht="11.25">
      <c r="B472" s="169"/>
      <c r="D472" s="155" t="s">
        <v>264</v>
      </c>
      <c r="E472" s="170" t="s">
        <v>1</v>
      </c>
      <c r="F472" s="171" t="s">
        <v>1016</v>
      </c>
      <c r="H472" s="170" t="s">
        <v>1</v>
      </c>
      <c r="I472" s="172"/>
      <c r="L472" s="169"/>
      <c r="M472" s="173"/>
      <c r="T472" s="174"/>
      <c r="AT472" s="170" t="s">
        <v>264</v>
      </c>
      <c r="AU472" s="170" t="s">
        <v>87</v>
      </c>
      <c r="AV472" s="14" t="s">
        <v>85</v>
      </c>
      <c r="AW472" s="14" t="s">
        <v>32</v>
      </c>
      <c r="AX472" s="14" t="s">
        <v>77</v>
      </c>
      <c r="AY472" s="170" t="s">
        <v>253</v>
      </c>
    </row>
    <row r="473" spans="2:51" s="14" customFormat="1" ht="11.25">
      <c r="B473" s="169"/>
      <c r="D473" s="155" t="s">
        <v>264</v>
      </c>
      <c r="E473" s="170" t="s">
        <v>1</v>
      </c>
      <c r="F473" s="171" t="s">
        <v>1017</v>
      </c>
      <c r="H473" s="170" t="s">
        <v>1</v>
      </c>
      <c r="I473" s="172"/>
      <c r="L473" s="169"/>
      <c r="M473" s="173"/>
      <c r="T473" s="174"/>
      <c r="AT473" s="170" t="s">
        <v>264</v>
      </c>
      <c r="AU473" s="170" t="s">
        <v>87</v>
      </c>
      <c r="AV473" s="14" t="s">
        <v>85</v>
      </c>
      <c r="AW473" s="14" t="s">
        <v>32</v>
      </c>
      <c r="AX473" s="14" t="s">
        <v>77</v>
      </c>
      <c r="AY473" s="170" t="s">
        <v>253</v>
      </c>
    </row>
    <row r="474" spans="2:51" s="14" customFormat="1" ht="11.25">
      <c r="B474" s="169"/>
      <c r="D474" s="155" t="s">
        <v>264</v>
      </c>
      <c r="E474" s="170" t="s">
        <v>1</v>
      </c>
      <c r="F474" s="171" t="s">
        <v>915</v>
      </c>
      <c r="H474" s="170" t="s">
        <v>1</v>
      </c>
      <c r="I474" s="172"/>
      <c r="L474" s="169"/>
      <c r="M474" s="173"/>
      <c r="T474" s="174"/>
      <c r="AT474" s="170" t="s">
        <v>264</v>
      </c>
      <c r="AU474" s="170" t="s">
        <v>87</v>
      </c>
      <c r="AV474" s="14" t="s">
        <v>85</v>
      </c>
      <c r="AW474" s="14" t="s">
        <v>32</v>
      </c>
      <c r="AX474" s="14" t="s">
        <v>77</v>
      </c>
      <c r="AY474" s="170" t="s">
        <v>253</v>
      </c>
    </row>
    <row r="475" spans="2:51" s="12" customFormat="1" ht="11.25">
      <c r="B475" s="154"/>
      <c r="D475" s="155" t="s">
        <v>264</v>
      </c>
      <c r="E475" s="156" t="s">
        <v>1</v>
      </c>
      <c r="F475" s="157" t="s">
        <v>1018</v>
      </c>
      <c r="H475" s="158">
        <v>19.596</v>
      </c>
      <c r="I475" s="159"/>
      <c r="L475" s="154"/>
      <c r="M475" s="160"/>
      <c r="T475" s="161"/>
      <c r="AT475" s="156" t="s">
        <v>264</v>
      </c>
      <c r="AU475" s="156" t="s">
        <v>87</v>
      </c>
      <c r="AV475" s="12" t="s">
        <v>87</v>
      </c>
      <c r="AW475" s="12" t="s">
        <v>32</v>
      </c>
      <c r="AX475" s="12" t="s">
        <v>77</v>
      </c>
      <c r="AY475" s="156" t="s">
        <v>253</v>
      </c>
    </row>
    <row r="476" spans="2:51" s="12" customFormat="1" ht="11.25">
      <c r="B476" s="154"/>
      <c r="D476" s="155" t="s">
        <v>264</v>
      </c>
      <c r="E476" s="156" t="s">
        <v>1</v>
      </c>
      <c r="F476" s="157" t="s">
        <v>1019</v>
      </c>
      <c r="H476" s="158">
        <v>4.18</v>
      </c>
      <c r="I476" s="159"/>
      <c r="L476" s="154"/>
      <c r="M476" s="160"/>
      <c r="T476" s="161"/>
      <c r="AT476" s="156" t="s">
        <v>264</v>
      </c>
      <c r="AU476" s="156" t="s">
        <v>87</v>
      </c>
      <c r="AV476" s="12" t="s">
        <v>87</v>
      </c>
      <c r="AW476" s="12" t="s">
        <v>32</v>
      </c>
      <c r="AX476" s="12" t="s">
        <v>77</v>
      </c>
      <c r="AY476" s="156" t="s">
        <v>253</v>
      </c>
    </row>
    <row r="477" spans="2:51" s="12" customFormat="1" ht="11.25">
      <c r="B477" s="154"/>
      <c r="D477" s="155" t="s">
        <v>264</v>
      </c>
      <c r="E477" s="156" t="s">
        <v>1</v>
      </c>
      <c r="F477" s="157" t="s">
        <v>1020</v>
      </c>
      <c r="H477" s="158">
        <v>2.976</v>
      </c>
      <c r="I477" s="159"/>
      <c r="L477" s="154"/>
      <c r="M477" s="160"/>
      <c r="T477" s="161"/>
      <c r="AT477" s="156" t="s">
        <v>264</v>
      </c>
      <c r="AU477" s="156" t="s">
        <v>87</v>
      </c>
      <c r="AV477" s="12" t="s">
        <v>87</v>
      </c>
      <c r="AW477" s="12" t="s">
        <v>32</v>
      </c>
      <c r="AX477" s="12" t="s">
        <v>77</v>
      </c>
      <c r="AY477" s="156" t="s">
        <v>253</v>
      </c>
    </row>
    <row r="478" spans="2:51" s="12" customFormat="1" ht="11.25">
      <c r="B478" s="154"/>
      <c r="D478" s="155" t="s">
        <v>264</v>
      </c>
      <c r="E478" s="156" t="s">
        <v>1</v>
      </c>
      <c r="F478" s="157" t="s">
        <v>1021</v>
      </c>
      <c r="H478" s="158">
        <v>7.7039999999999997</v>
      </c>
      <c r="I478" s="159"/>
      <c r="L478" s="154"/>
      <c r="M478" s="160"/>
      <c r="T478" s="161"/>
      <c r="AT478" s="156" t="s">
        <v>264</v>
      </c>
      <c r="AU478" s="156" t="s">
        <v>87</v>
      </c>
      <c r="AV478" s="12" t="s">
        <v>87</v>
      </c>
      <c r="AW478" s="12" t="s">
        <v>32</v>
      </c>
      <c r="AX478" s="12" t="s">
        <v>77</v>
      </c>
      <c r="AY478" s="156" t="s">
        <v>253</v>
      </c>
    </row>
    <row r="479" spans="2:51" s="12" customFormat="1" ht="11.25">
      <c r="B479" s="154"/>
      <c r="D479" s="155" t="s">
        <v>264</v>
      </c>
      <c r="E479" s="156" t="s">
        <v>1</v>
      </c>
      <c r="F479" s="157" t="s">
        <v>1022</v>
      </c>
      <c r="H479" s="158">
        <v>1.216</v>
      </c>
      <c r="I479" s="159"/>
      <c r="L479" s="154"/>
      <c r="M479" s="160"/>
      <c r="T479" s="161"/>
      <c r="AT479" s="156" t="s">
        <v>264</v>
      </c>
      <c r="AU479" s="156" t="s">
        <v>87</v>
      </c>
      <c r="AV479" s="12" t="s">
        <v>87</v>
      </c>
      <c r="AW479" s="12" t="s">
        <v>32</v>
      </c>
      <c r="AX479" s="12" t="s">
        <v>77</v>
      </c>
      <c r="AY479" s="156" t="s">
        <v>253</v>
      </c>
    </row>
    <row r="480" spans="2:51" s="12" customFormat="1" ht="11.25">
      <c r="B480" s="154"/>
      <c r="D480" s="155" t="s">
        <v>264</v>
      </c>
      <c r="E480" s="156" t="s">
        <v>1</v>
      </c>
      <c r="F480" s="157" t="s">
        <v>1023</v>
      </c>
      <c r="H480" s="158">
        <v>2.1</v>
      </c>
      <c r="I480" s="159"/>
      <c r="L480" s="154"/>
      <c r="M480" s="160"/>
      <c r="T480" s="161"/>
      <c r="AT480" s="156" t="s">
        <v>264</v>
      </c>
      <c r="AU480" s="156" t="s">
        <v>87</v>
      </c>
      <c r="AV480" s="12" t="s">
        <v>87</v>
      </c>
      <c r="AW480" s="12" t="s">
        <v>32</v>
      </c>
      <c r="AX480" s="12" t="s">
        <v>77</v>
      </c>
      <c r="AY480" s="156" t="s">
        <v>253</v>
      </c>
    </row>
    <row r="481" spans="2:65" s="15" customFormat="1" ht="11.25">
      <c r="B481" s="175"/>
      <c r="D481" s="155" t="s">
        <v>264</v>
      </c>
      <c r="E481" s="176" t="s">
        <v>1</v>
      </c>
      <c r="F481" s="177" t="s">
        <v>322</v>
      </c>
      <c r="H481" s="178">
        <v>37.771999999999998</v>
      </c>
      <c r="I481" s="179"/>
      <c r="L481" s="175"/>
      <c r="M481" s="180"/>
      <c r="T481" s="181"/>
      <c r="AT481" s="176" t="s">
        <v>264</v>
      </c>
      <c r="AU481" s="176" t="s">
        <v>87</v>
      </c>
      <c r="AV481" s="15" t="s">
        <v>97</v>
      </c>
      <c r="AW481" s="15" t="s">
        <v>32</v>
      </c>
      <c r="AX481" s="15" t="s">
        <v>77</v>
      </c>
      <c r="AY481" s="176" t="s">
        <v>253</v>
      </c>
    </row>
    <row r="482" spans="2:65" s="13" customFormat="1" ht="11.25">
      <c r="B482" s="162"/>
      <c r="D482" s="155" t="s">
        <v>264</v>
      </c>
      <c r="E482" s="163" t="s">
        <v>1</v>
      </c>
      <c r="F482" s="164" t="s">
        <v>266</v>
      </c>
      <c r="H482" s="165">
        <v>431.49</v>
      </c>
      <c r="I482" s="166"/>
      <c r="L482" s="162"/>
      <c r="M482" s="167"/>
      <c r="T482" s="168"/>
      <c r="AT482" s="163" t="s">
        <v>264</v>
      </c>
      <c r="AU482" s="163" t="s">
        <v>87</v>
      </c>
      <c r="AV482" s="13" t="s">
        <v>260</v>
      </c>
      <c r="AW482" s="13" t="s">
        <v>32</v>
      </c>
      <c r="AX482" s="13" t="s">
        <v>85</v>
      </c>
      <c r="AY482" s="163" t="s">
        <v>253</v>
      </c>
    </row>
    <row r="483" spans="2:65" s="12" customFormat="1" ht="11.25">
      <c r="B483" s="154"/>
      <c r="D483" s="155" t="s">
        <v>264</v>
      </c>
      <c r="F483" s="157" t="s">
        <v>1061</v>
      </c>
      <c r="H483" s="158">
        <v>862.98</v>
      </c>
      <c r="I483" s="159"/>
      <c r="L483" s="154"/>
      <c r="M483" s="160"/>
      <c r="T483" s="161"/>
      <c r="AT483" s="156" t="s">
        <v>264</v>
      </c>
      <c r="AU483" s="156" t="s">
        <v>87</v>
      </c>
      <c r="AV483" s="12" t="s">
        <v>87</v>
      </c>
      <c r="AW483" s="12" t="s">
        <v>4</v>
      </c>
      <c r="AX483" s="12" t="s">
        <v>85</v>
      </c>
      <c r="AY483" s="156" t="s">
        <v>253</v>
      </c>
    </row>
    <row r="484" spans="2:65" s="1" customFormat="1" ht="44.25" customHeight="1">
      <c r="B484" s="32"/>
      <c r="C484" s="137" t="s">
        <v>502</v>
      </c>
      <c r="D484" s="137" t="s">
        <v>255</v>
      </c>
      <c r="E484" s="138" t="s">
        <v>1062</v>
      </c>
      <c r="F484" s="139" t="s">
        <v>1063</v>
      </c>
      <c r="G484" s="140" t="s">
        <v>258</v>
      </c>
      <c r="H484" s="141">
        <v>29.38</v>
      </c>
      <c r="I484" s="142"/>
      <c r="J484" s="143">
        <f>ROUND(I484*H484,2)</f>
        <v>0</v>
      </c>
      <c r="K484" s="139" t="s">
        <v>259</v>
      </c>
      <c r="L484" s="32"/>
      <c r="M484" s="144" t="s">
        <v>1</v>
      </c>
      <c r="N484" s="145" t="s">
        <v>42</v>
      </c>
      <c r="P484" s="146">
        <f>O484*H484</f>
        <v>0</v>
      </c>
      <c r="Q484" s="146">
        <v>8.6800000000000002E-3</v>
      </c>
      <c r="R484" s="146">
        <f>Q484*H484</f>
        <v>0.25501839999999998</v>
      </c>
      <c r="S484" s="146">
        <v>0</v>
      </c>
      <c r="T484" s="147">
        <f>S484*H484</f>
        <v>0</v>
      </c>
      <c r="AR484" s="148" t="s">
        <v>260</v>
      </c>
      <c r="AT484" s="148" t="s">
        <v>255</v>
      </c>
      <c r="AU484" s="148" t="s">
        <v>87</v>
      </c>
      <c r="AY484" s="17" t="s">
        <v>253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85</v>
      </c>
      <c r="BK484" s="149">
        <f>ROUND(I484*H484,2)</f>
        <v>0</v>
      </c>
      <c r="BL484" s="17" t="s">
        <v>260</v>
      </c>
      <c r="BM484" s="148" t="s">
        <v>1064</v>
      </c>
    </row>
    <row r="485" spans="2:65" s="1" customFormat="1" ht="11.25">
      <c r="B485" s="32"/>
      <c r="D485" s="150" t="s">
        <v>262</v>
      </c>
      <c r="F485" s="151" t="s">
        <v>1065</v>
      </c>
      <c r="I485" s="152"/>
      <c r="L485" s="32"/>
      <c r="M485" s="153"/>
      <c r="T485" s="56"/>
      <c r="AT485" s="17" t="s">
        <v>262</v>
      </c>
      <c r="AU485" s="17" t="s">
        <v>87</v>
      </c>
    </row>
    <row r="486" spans="2:65" s="1" customFormat="1" ht="24.2" customHeight="1">
      <c r="B486" s="32"/>
      <c r="C486" s="185" t="s">
        <v>508</v>
      </c>
      <c r="D486" s="185" t="s">
        <v>1052</v>
      </c>
      <c r="E486" s="186" t="s">
        <v>1066</v>
      </c>
      <c r="F486" s="187" t="s">
        <v>1067</v>
      </c>
      <c r="G486" s="188" t="s">
        <v>258</v>
      </c>
      <c r="H486" s="189">
        <v>30.849</v>
      </c>
      <c r="I486" s="190"/>
      <c r="J486" s="191">
        <f>ROUND(I486*H486,2)</f>
        <v>0</v>
      </c>
      <c r="K486" s="187" t="s">
        <v>1</v>
      </c>
      <c r="L486" s="192"/>
      <c r="M486" s="193" t="s">
        <v>1</v>
      </c>
      <c r="N486" s="194" t="s">
        <v>42</v>
      </c>
      <c r="P486" s="146">
        <f>O486*H486</f>
        <v>0</v>
      </c>
      <c r="Q486" s="146">
        <v>6.3E-3</v>
      </c>
      <c r="R486" s="146">
        <f>Q486*H486</f>
        <v>0.19434870000000001</v>
      </c>
      <c r="S486" s="146">
        <v>0</v>
      </c>
      <c r="T486" s="147">
        <f>S486*H486</f>
        <v>0</v>
      </c>
      <c r="AR486" s="148" t="s">
        <v>303</v>
      </c>
      <c r="AT486" s="148" t="s">
        <v>1052</v>
      </c>
      <c r="AU486" s="148" t="s">
        <v>87</v>
      </c>
      <c r="AY486" s="17" t="s">
        <v>253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85</v>
      </c>
      <c r="BK486" s="149">
        <f>ROUND(I486*H486,2)</f>
        <v>0</v>
      </c>
      <c r="BL486" s="17" t="s">
        <v>260</v>
      </c>
      <c r="BM486" s="148" t="s">
        <v>1068</v>
      </c>
    </row>
    <row r="487" spans="2:65" s="14" customFormat="1" ht="11.25">
      <c r="B487" s="169"/>
      <c r="D487" s="155" t="s">
        <v>264</v>
      </c>
      <c r="E487" s="170" t="s">
        <v>1</v>
      </c>
      <c r="F487" s="171" t="s">
        <v>1069</v>
      </c>
      <c r="H487" s="170" t="s">
        <v>1</v>
      </c>
      <c r="I487" s="172"/>
      <c r="L487" s="169"/>
      <c r="M487" s="173"/>
      <c r="T487" s="174"/>
      <c r="AT487" s="170" t="s">
        <v>264</v>
      </c>
      <c r="AU487" s="170" t="s">
        <v>87</v>
      </c>
      <c r="AV487" s="14" t="s">
        <v>85</v>
      </c>
      <c r="AW487" s="14" t="s">
        <v>32</v>
      </c>
      <c r="AX487" s="14" t="s">
        <v>77</v>
      </c>
      <c r="AY487" s="170" t="s">
        <v>253</v>
      </c>
    </row>
    <row r="488" spans="2:65" s="14" customFormat="1" ht="11.25">
      <c r="B488" s="169"/>
      <c r="D488" s="155" t="s">
        <v>264</v>
      </c>
      <c r="E488" s="170" t="s">
        <v>1</v>
      </c>
      <c r="F488" s="171" t="s">
        <v>1070</v>
      </c>
      <c r="H488" s="170" t="s">
        <v>1</v>
      </c>
      <c r="I488" s="172"/>
      <c r="L488" s="169"/>
      <c r="M488" s="173"/>
      <c r="T488" s="174"/>
      <c r="AT488" s="170" t="s">
        <v>264</v>
      </c>
      <c r="AU488" s="170" t="s">
        <v>87</v>
      </c>
      <c r="AV488" s="14" t="s">
        <v>85</v>
      </c>
      <c r="AW488" s="14" t="s">
        <v>32</v>
      </c>
      <c r="AX488" s="14" t="s">
        <v>77</v>
      </c>
      <c r="AY488" s="170" t="s">
        <v>253</v>
      </c>
    </row>
    <row r="489" spans="2:65" s="12" customFormat="1" ht="11.25">
      <c r="B489" s="154"/>
      <c r="D489" s="155" t="s">
        <v>264</v>
      </c>
      <c r="E489" s="156" t="s">
        <v>1</v>
      </c>
      <c r="F489" s="157" t="s">
        <v>1071</v>
      </c>
      <c r="H489" s="158">
        <v>33.514000000000003</v>
      </c>
      <c r="I489" s="159"/>
      <c r="L489" s="154"/>
      <c r="M489" s="160"/>
      <c r="T489" s="161"/>
      <c r="AT489" s="156" t="s">
        <v>264</v>
      </c>
      <c r="AU489" s="156" t="s">
        <v>87</v>
      </c>
      <c r="AV489" s="12" t="s">
        <v>87</v>
      </c>
      <c r="AW489" s="12" t="s">
        <v>32</v>
      </c>
      <c r="AX489" s="12" t="s">
        <v>77</v>
      </c>
      <c r="AY489" s="156" t="s">
        <v>253</v>
      </c>
    </row>
    <row r="490" spans="2:65" s="12" customFormat="1" ht="11.25">
      <c r="B490" s="154"/>
      <c r="D490" s="155" t="s">
        <v>264</v>
      </c>
      <c r="E490" s="156" t="s">
        <v>1</v>
      </c>
      <c r="F490" s="157" t="s">
        <v>1072</v>
      </c>
      <c r="H490" s="158">
        <v>-3.15</v>
      </c>
      <c r="I490" s="159"/>
      <c r="L490" s="154"/>
      <c r="M490" s="160"/>
      <c r="T490" s="161"/>
      <c r="AT490" s="156" t="s">
        <v>264</v>
      </c>
      <c r="AU490" s="156" t="s">
        <v>87</v>
      </c>
      <c r="AV490" s="12" t="s">
        <v>87</v>
      </c>
      <c r="AW490" s="12" t="s">
        <v>32</v>
      </c>
      <c r="AX490" s="12" t="s">
        <v>77</v>
      </c>
      <c r="AY490" s="156" t="s">
        <v>253</v>
      </c>
    </row>
    <row r="491" spans="2:65" s="12" customFormat="1" ht="11.25">
      <c r="B491" s="154"/>
      <c r="D491" s="155" t="s">
        <v>264</v>
      </c>
      <c r="E491" s="156" t="s">
        <v>1</v>
      </c>
      <c r="F491" s="157" t="s">
        <v>1073</v>
      </c>
      <c r="H491" s="158">
        <v>-0.98399999999999999</v>
      </c>
      <c r="I491" s="159"/>
      <c r="L491" s="154"/>
      <c r="M491" s="160"/>
      <c r="T491" s="161"/>
      <c r="AT491" s="156" t="s">
        <v>264</v>
      </c>
      <c r="AU491" s="156" t="s">
        <v>87</v>
      </c>
      <c r="AV491" s="12" t="s">
        <v>87</v>
      </c>
      <c r="AW491" s="12" t="s">
        <v>32</v>
      </c>
      <c r="AX491" s="12" t="s">
        <v>77</v>
      </c>
      <c r="AY491" s="156" t="s">
        <v>253</v>
      </c>
    </row>
    <row r="492" spans="2:65" s="15" customFormat="1" ht="11.25">
      <c r="B492" s="175"/>
      <c r="D492" s="155" t="s">
        <v>264</v>
      </c>
      <c r="E492" s="176" t="s">
        <v>1</v>
      </c>
      <c r="F492" s="177" t="s">
        <v>322</v>
      </c>
      <c r="H492" s="178">
        <v>29.38</v>
      </c>
      <c r="I492" s="179"/>
      <c r="L492" s="175"/>
      <c r="M492" s="180"/>
      <c r="T492" s="181"/>
      <c r="AT492" s="176" t="s">
        <v>264</v>
      </c>
      <c r="AU492" s="176" t="s">
        <v>87</v>
      </c>
      <c r="AV492" s="15" t="s">
        <v>97</v>
      </c>
      <c r="AW492" s="15" t="s">
        <v>32</v>
      </c>
      <c r="AX492" s="15" t="s">
        <v>77</v>
      </c>
      <c r="AY492" s="176" t="s">
        <v>253</v>
      </c>
    </row>
    <row r="493" spans="2:65" s="13" customFormat="1" ht="11.25">
      <c r="B493" s="162"/>
      <c r="D493" s="155" t="s">
        <v>264</v>
      </c>
      <c r="E493" s="163" t="s">
        <v>1</v>
      </c>
      <c r="F493" s="164" t="s">
        <v>266</v>
      </c>
      <c r="H493" s="165">
        <v>29.38</v>
      </c>
      <c r="I493" s="166"/>
      <c r="L493" s="162"/>
      <c r="M493" s="167"/>
      <c r="T493" s="168"/>
      <c r="AT493" s="163" t="s">
        <v>264</v>
      </c>
      <c r="AU493" s="163" t="s">
        <v>87</v>
      </c>
      <c r="AV493" s="13" t="s">
        <v>260</v>
      </c>
      <c r="AW493" s="13" t="s">
        <v>32</v>
      </c>
      <c r="AX493" s="13" t="s">
        <v>85</v>
      </c>
      <c r="AY493" s="163" t="s">
        <v>253</v>
      </c>
    </row>
    <row r="494" spans="2:65" s="12" customFormat="1" ht="11.25">
      <c r="B494" s="154"/>
      <c r="D494" s="155" t="s">
        <v>264</v>
      </c>
      <c r="F494" s="157" t="s">
        <v>1074</v>
      </c>
      <c r="H494" s="158">
        <v>30.849</v>
      </c>
      <c r="I494" s="159"/>
      <c r="L494" s="154"/>
      <c r="M494" s="160"/>
      <c r="T494" s="161"/>
      <c r="AT494" s="156" t="s">
        <v>264</v>
      </c>
      <c r="AU494" s="156" t="s">
        <v>87</v>
      </c>
      <c r="AV494" s="12" t="s">
        <v>87</v>
      </c>
      <c r="AW494" s="12" t="s">
        <v>4</v>
      </c>
      <c r="AX494" s="12" t="s">
        <v>85</v>
      </c>
      <c r="AY494" s="156" t="s">
        <v>253</v>
      </c>
    </row>
    <row r="495" spans="2:65" s="1" customFormat="1" ht="24.2" customHeight="1">
      <c r="B495" s="32"/>
      <c r="C495" s="137" t="s">
        <v>515</v>
      </c>
      <c r="D495" s="137" t="s">
        <v>255</v>
      </c>
      <c r="E495" s="138" t="s">
        <v>1075</v>
      </c>
      <c r="F495" s="139" t="s">
        <v>1076</v>
      </c>
      <c r="G495" s="140" t="s">
        <v>258</v>
      </c>
      <c r="H495" s="141">
        <v>169.78800000000001</v>
      </c>
      <c r="I495" s="142"/>
      <c r="J495" s="143">
        <f>ROUND(I495*H495,2)</f>
        <v>0</v>
      </c>
      <c r="K495" s="139" t="s">
        <v>259</v>
      </c>
      <c r="L495" s="32"/>
      <c r="M495" s="144" t="s">
        <v>1</v>
      </c>
      <c r="N495" s="145" t="s">
        <v>42</v>
      </c>
      <c r="P495" s="146">
        <f>O495*H495</f>
        <v>0</v>
      </c>
      <c r="Q495" s="146">
        <v>7.3499999999999998E-3</v>
      </c>
      <c r="R495" s="146">
        <f>Q495*H495</f>
        <v>1.2479418</v>
      </c>
      <c r="S495" s="146">
        <v>0</v>
      </c>
      <c r="T495" s="147">
        <f>S495*H495</f>
        <v>0</v>
      </c>
      <c r="AR495" s="148" t="s">
        <v>260</v>
      </c>
      <c r="AT495" s="148" t="s">
        <v>255</v>
      </c>
      <c r="AU495" s="148" t="s">
        <v>87</v>
      </c>
      <c r="AY495" s="17" t="s">
        <v>253</v>
      </c>
      <c r="BE495" s="149">
        <f>IF(N495="základní",J495,0)</f>
        <v>0</v>
      </c>
      <c r="BF495" s="149">
        <f>IF(N495="snížená",J495,0)</f>
        <v>0</v>
      </c>
      <c r="BG495" s="149">
        <f>IF(N495="zákl. přenesená",J495,0)</f>
        <v>0</v>
      </c>
      <c r="BH495" s="149">
        <f>IF(N495="sníž. přenesená",J495,0)</f>
        <v>0</v>
      </c>
      <c r="BI495" s="149">
        <f>IF(N495="nulová",J495,0)</f>
        <v>0</v>
      </c>
      <c r="BJ495" s="17" t="s">
        <v>85</v>
      </c>
      <c r="BK495" s="149">
        <f>ROUND(I495*H495,2)</f>
        <v>0</v>
      </c>
      <c r="BL495" s="17" t="s">
        <v>260</v>
      </c>
      <c r="BM495" s="148" t="s">
        <v>1077</v>
      </c>
    </row>
    <row r="496" spans="2:65" s="1" customFormat="1" ht="11.25">
      <c r="B496" s="32"/>
      <c r="D496" s="150" t="s">
        <v>262</v>
      </c>
      <c r="F496" s="151" t="s">
        <v>1078</v>
      </c>
      <c r="I496" s="152"/>
      <c r="L496" s="32"/>
      <c r="M496" s="153"/>
      <c r="T496" s="56"/>
      <c r="AT496" s="17" t="s">
        <v>262</v>
      </c>
      <c r="AU496" s="17" t="s">
        <v>87</v>
      </c>
    </row>
    <row r="497" spans="2:51" s="14" customFormat="1" ht="11.25">
      <c r="B497" s="169"/>
      <c r="D497" s="155" t="s">
        <v>264</v>
      </c>
      <c r="E497" s="170" t="s">
        <v>1</v>
      </c>
      <c r="F497" s="171" t="s">
        <v>1079</v>
      </c>
      <c r="H497" s="170" t="s">
        <v>1</v>
      </c>
      <c r="I497" s="172"/>
      <c r="L497" s="169"/>
      <c r="M497" s="173"/>
      <c r="T497" s="174"/>
      <c r="AT497" s="170" t="s">
        <v>264</v>
      </c>
      <c r="AU497" s="170" t="s">
        <v>87</v>
      </c>
      <c r="AV497" s="14" t="s">
        <v>85</v>
      </c>
      <c r="AW497" s="14" t="s">
        <v>32</v>
      </c>
      <c r="AX497" s="14" t="s">
        <v>77</v>
      </c>
      <c r="AY497" s="170" t="s">
        <v>253</v>
      </c>
    </row>
    <row r="498" spans="2:51" s="14" customFormat="1" ht="11.25">
      <c r="B498" s="169"/>
      <c r="D498" s="155" t="s">
        <v>264</v>
      </c>
      <c r="E498" s="170" t="s">
        <v>1</v>
      </c>
      <c r="F498" s="171" t="s">
        <v>1080</v>
      </c>
      <c r="H498" s="170" t="s">
        <v>1</v>
      </c>
      <c r="I498" s="172"/>
      <c r="L498" s="169"/>
      <c r="M498" s="173"/>
      <c r="T498" s="174"/>
      <c r="AT498" s="170" t="s">
        <v>264</v>
      </c>
      <c r="AU498" s="170" t="s">
        <v>87</v>
      </c>
      <c r="AV498" s="14" t="s">
        <v>85</v>
      </c>
      <c r="AW498" s="14" t="s">
        <v>32</v>
      </c>
      <c r="AX498" s="14" t="s">
        <v>77</v>
      </c>
      <c r="AY498" s="170" t="s">
        <v>253</v>
      </c>
    </row>
    <row r="499" spans="2:51" s="14" customFormat="1" ht="11.25">
      <c r="B499" s="169"/>
      <c r="D499" s="155" t="s">
        <v>264</v>
      </c>
      <c r="E499" s="170" t="s">
        <v>1</v>
      </c>
      <c r="F499" s="171" t="s">
        <v>1070</v>
      </c>
      <c r="H499" s="170" t="s">
        <v>1</v>
      </c>
      <c r="I499" s="172"/>
      <c r="L499" s="169"/>
      <c r="M499" s="173"/>
      <c r="T499" s="174"/>
      <c r="AT499" s="170" t="s">
        <v>264</v>
      </c>
      <c r="AU499" s="170" t="s">
        <v>87</v>
      </c>
      <c r="AV499" s="14" t="s">
        <v>85</v>
      </c>
      <c r="AW499" s="14" t="s">
        <v>32</v>
      </c>
      <c r="AX499" s="14" t="s">
        <v>77</v>
      </c>
      <c r="AY499" s="170" t="s">
        <v>253</v>
      </c>
    </row>
    <row r="500" spans="2:51" s="12" customFormat="1" ht="11.25">
      <c r="B500" s="154"/>
      <c r="D500" s="155" t="s">
        <v>264</v>
      </c>
      <c r="E500" s="156" t="s">
        <v>1</v>
      </c>
      <c r="F500" s="157" t="s">
        <v>1071</v>
      </c>
      <c r="H500" s="158">
        <v>33.514000000000003</v>
      </c>
      <c r="I500" s="159"/>
      <c r="L500" s="154"/>
      <c r="M500" s="160"/>
      <c r="T500" s="161"/>
      <c r="AT500" s="156" t="s">
        <v>264</v>
      </c>
      <c r="AU500" s="156" t="s">
        <v>87</v>
      </c>
      <c r="AV500" s="12" t="s">
        <v>87</v>
      </c>
      <c r="AW500" s="12" t="s">
        <v>32</v>
      </c>
      <c r="AX500" s="12" t="s">
        <v>77</v>
      </c>
      <c r="AY500" s="156" t="s">
        <v>253</v>
      </c>
    </row>
    <row r="501" spans="2:51" s="12" customFormat="1" ht="11.25">
      <c r="B501" s="154"/>
      <c r="D501" s="155" t="s">
        <v>264</v>
      </c>
      <c r="E501" s="156" t="s">
        <v>1</v>
      </c>
      <c r="F501" s="157" t="s">
        <v>1072</v>
      </c>
      <c r="H501" s="158">
        <v>-3.15</v>
      </c>
      <c r="I501" s="159"/>
      <c r="L501" s="154"/>
      <c r="M501" s="160"/>
      <c r="T501" s="161"/>
      <c r="AT501" s="156" t="s">
        <v>264</v>
      </c>
      <c r="AU501" s="156" t="s">
        <v>87</v>
      </c>
      <c r="AV501" s="12" t="s">
        <v>87</v>
      </c>
      <c r="AW501" s="12" t="s">
        <v>32</v>
      </c>
      <c r="AX501" s="12" t="s">
        <v>77</v>
      </c>
      <c r="AY501" s="156" t="s">
        <v>253</v>
      </c>
    </row>
    <row r="502" spans="2:51" s="15" customFormat="1" ht="11.25">
      <c r="B502" s="175"/>
      <c r="D502" s="155" t="s">
        <v>264</v>
      </c>
      <c r="E502" s="176" t="s">
        <v>1</v>
      </c>
      <c r="F502" s="177" t="s">
        <v>322</v>
      </c>
      <c r="H502" s="178">
        <v>30.364000000000001</v>
      </c>
      <c r="I502" s="179"/>
      <c r="L502" s="175"/>
      <c r="M502" s="180"/>
      <c r="T502" s="181"/>
      <c r="AT502" s="176" t="s">
        <v>264</v>
      </c>
      <c r="AU502" s="176" t="s">
        <v>87</v>
      </c>
      <c r="AV502" s="15" t="s">
        <v>97</v>
      </c>
      <c r="AW502" s="15" t="s">
        <v>32</v>
      </c>
      <c r="AX502" s="15" t="s">
        <v>77</v>
      </c>
      <c r="AY502" s="176" t="s">
        <v>253</v>
      </c>
    </row>
    <row r="503" spans="2:51" s="14" customFormat="1" ht="11.25">
      <c r="B503" s="169"/>
      <c r="D503" s="155" t="s">
        <v>264</v>
      </c>
      <c r="E503" s="170" t="s">
        <v>1</v>
      </c>
      <c r="F503" s="171" t="s">
        <v>1081</v>
      </c>
      <c r="H503" s="170" t="s">
        <v>1</v>
      </c>
      <c r="I503" s="172"/>
      <c r="L503" s="169"/>
      <c r="M503" s="173"/>
      <c r="T503" s="174"/>
      <c r="AT503" s="170" t="s">
        <v>264</v>
      </c>
      <c r="AU503" s="170" t="s">
        <v>87</v>
      </c>
      <c r="AV503" s="14" t="s">
        <v>85</v>
      </c>
      <c r="AW503" s="14" t="s">
        <v>32</v>
      </c>
      <c r="AX503" s="14" t="s">
        <v>77</v>
      </c>
      <c r="AY503" s="170" t="s">
        <v>253</v>
      </c>
    </row>
    <row r="504" spans="2:51" s="14" customFormat="1" ht="11.25">
      <c r="B504" s="169"/>
      <c r="D504" s="155" t="s">
        <v>264</v>
      </c>
      <c r="E504" s="170" t="s">
        <v>1</v>
      </c>
      <c r="F504" s="171" t="s">
        <v>1082</v>
      </c>
      <c r="H504" s="170" t="s">
        <v>1</v>
      </c>
      <c r="I504" s="172"/>
      <c r="L504" s="169"/>
      <c r="M504" s="173"/>
      <c r="T504" s="174"/>
      <c r="AT504" s="170" t="s">
        <v>264</v>
      </c>
      <c r="AU504" s="170" t="s">
        <v>87</v>
      </c>
      <c r="AV504" s="14" t="s">
        <v>85</v>
      </c>
      <c r="AW504" s="14" t="s">
        <v>32</v>
      </c>
      <c r="AX504" s="14" t="s">
        <v>77</v>
      </c>
      <c r="AY504" s="170" t="s">
        <v>253</v>
      </c>
    </row>
    <row r="505" spans="2:51" s="12" customFormat="1" ht="11.25">
      <c r="B505" s="154"/>
      <c r="D505" s="155" t="s">
        <v>264</v>
      </c>
      <c r="E505" s="156" t="s">
        <v>1</v>
      </c>
      <c r="F505" s="157" t="s">
        <v>1083</v>
      </c>
      <c r="H505" s="158">
        <v>142.30600000000001</v>
      </c>
      <c r="I505" s="159"/>
      <c r="L505" s="154"/>
      <c r="M505" s="160"/>
      <c r="T505" s="161"/>
      <c r="AT505" s="156" t="s">
        <v>264</v>
      </c>
      <c r="AU505" s="156" t="s">
        <v>87</v>
      </c>
      <c r="AV505" s="12" t="s">
        <v>87</v>
      </c>
      <c r="AW505" s="12" t="s">
        <v>32</v>
      </c>
      <c r="AX505" s="12" t="s">
        <v>77</v>
      </c>
      <c r="AY505" s="156" t="s">
        <v>253</v>
      </c>
    </row>
    <row r="506" spans="2:51" s="12" customFormat="1" ht="33.75">
      <c r="B506" s="154"/>
      <c r="D506" s="155" t="s">
        <v>264</v>
      </c>
      <c r="E506" s="156" t="s">
        <v>1</v>
      </c>
      <c r="F506" s="157" t="s">
        <v>1084</v>
      </c>
      <c r="H506" s="158">
        <v>-29.37</v>
      </c>
      <c r="I506" s="159"/>
      <c r="L506" s="154"/>
      <c r="M506" s="160"/>
      <c r="T506" s="161"/>
      <c r="AT506" s="156" t="s">
        <v>264</v>
      </c>
      <c r="AU506" s="156" t="s">
        <v>87</v>
      </c>
      <c r="AV506" s="12" t="s">
        <v>87</v>
      </c>
      <c r="AW506" s="12" t="s">
        <v>32</v>
      </c>
      <c r="AX506" s="12" t="s">
        <v>77</v>
      </c>
      <c r="AY506" s="156" t="s">
        <v>253</v>
      </c>
    </row>
    <row r="507" spans="2:51" s="15" customFormat="1" ht="11.25">
      <c r="B507" s="175"/>
      <c r="D507" s="155" t="s">
        <v>264</v>
      </c>
      <c r="E507" s="176" t="s">
        <v>1</v>
      </c>
      <c r="F507" s="177" t="s">
        <v>322</v>
      </c>
      <c r="H507" s="178">
        <v>112.93600000000001</v>
      </c>
      <c r="I507" s="179"/>
      <c r="L507" s="175"/>
      <c r="M507" s="180"/>
      <c r="T507" s="181"/>
      <c r="AT507" s="176" t="s">
        <v>264</v>
      </c>
      <c r="AU507" s="176" t="s">
        <v>87</v>
      </c>
      <c r="AV507" s="15" t="s">
        <v>97</v>
      </c>
      <c r="AW507" s="15" t="s">
        <v>32</v>
      </c>
      <c r="AX507" s="15" t="s">
        <v>77</v>
      </c>
      <c r="AY507" s="176" t="s">
        <v>253</v>
      </c>
    </row>
    <row r="508" spans="2:51" s="14" customFormat="1" ht="11.25">
      <c r="B508" s="169"/>
      <c r="D508" s="155" t="s">
        <v>264</v>
      </c>
      <c r="E508" s="170" t="s">
        <v>1</v>
      </c>
      <c r="F508" s="171" t="s">
        <v>1085</v>
      </c>
      <c r="H508" s="170" t="s">
        <v>1</v>
      </c>
      <c r="I508" s="172"/>
      <c r="L508" s="169"/>
      <c r="M508" s="173"/>
      <c r="T508" s="174"/>
      <c r="AT508" s="170" t="s">
        <v>264</v>
      </c>
      <c r="AU508" s="170" t="s">
        <v>87</v>
      </c>
      <c r="AV508" s="14" t="s">
        <v>85</v>
      </c>
      <c r="AW508" s="14" t="s">
        <v>32</v>
      </c>
      <c r="AX508" s="14" t="s">
        <v>77</v>
      </c>
      <c r="AY508" s="170" t="s">
        <v>253</v>
      </c>
    </row>
    <row r="509" spans="2:51" s="12" customFormat="1" ht="11.25">
      <c r="B509" s="154"/>
      <c r="D509" s="155" t="s">
        <v>264</v>
      </c>
      <c r="E509" s="156" t="s">
        <v>1</v>
      </c>
      <c r="F509" s="157" t="s">
        <v>1086</v>
      </c>
      <c r="H509" s="158">
        <v>22.06</v>
      </c>
      <c r="I509" s="159"/>
      <c r="L509" s="154"/>
      <c r="M509" s="160"/>
      <c r="T509" s="161"/>
      <c r="AT509" s="156" t="s">
        <v>264</v>
      </c>
      <c r="AU509" s="156" t="s">
        <v>87</v>
      </c>
      <c r="AV509" s="12" t="s">
        <v>87</v>
      </c>
      <c r="AW509" s="12" t="s">
        <v>32</v>
      </c>
      <c r="AX509" s="12" t="s">
        <v>77</v>
      </c>
      <c r="AY509" s="156" t="s">
        <v>253</v>
      </c>
    </row>
    <row r="510" spans="2:51" s="15" customFormat="1" ht="11.25">
      <c r="B510" s="175"/>
      <c r="D510" s="155" t="s">
        <v>264</v>
      </c>
      <c r="E510" s="176" t="s">
        <v>1</v>
      </c>
      <c r="F510" s="177" t="s">
        <v>322</v>
      </c>
      <c r="H510" s="178">
        <v>22.06</v>
      </c>
      <c r="I510" s="179"/>
      <c r="L510" s="175"/>
      <c r="M510" s="180"/>
      <c r="T510" s="181"/>
      <c r="AT510" s="176" t="s">
        <v>264</v>
      </c>
      <c r="AU510" s="176" t="s">
        <v>87</v>
      </c>
      <c r="AV510" s="15" t="s">
        <v>97</v>
      </c>
      <c r="AW510" s="15" t="s">
        <v>32</v>
      </c>
      <c r="AX510" s="15" t="s">
        <v>77</v>
      </c>
      <c r="AY510" s="176" t="s">
        <v>253</v>
      </c>
    </row>
    <row r="511" spans="2:51" s="14" customFormat="1" ht="11.25">
      <c r="B511" s="169"/>
      <c r="D511" s="155" t="s">
        <v>264</v>
      </c>
      <c r="E511" s="170" t="s">
        <v>1</v>
      </c>
      <c r="F511" s="171" t="s">
        <v>1087</v>
      </c>
      <c r="H511" s="170" t="s">
        <v>1</v>
      </c>
      <c r="I511" s="172"/>
      <c r="L511" s="169"/>
      <c r="M511" s="173"/>
      <c r="T511" s="174"/>
      <c r="AT511" s="170" t="s">
        <v>264</v>
      </c>
      <c r="AU511" s="170" t="s">
        <v>87</v>
      </c>
      <c r="AV511" s="14" t="s">
        <v>85</v>
      </c>
      <c r="AW511" s="14" t="s">
        <v>32</v>
      </c>
      <c r="AX511" s="14" t="s">
        <v>77</v>
      </c>
      <c r="AY511" s="170" t="s">
        <v>253</v>
      </c>
    </row>
    <row r="512" spans="2:51" s="12" customFormat="1" ht="11.25">
      <c r="B512" s="154"/>
      <c r="D512" s="155" t="s">
        <v>264</v>
      </c>
      <c r="E512" s="156" t="s">
        <v>1</v>
      </c>
      <c r="F512" s="157" t="s">
        <v>1088</v>
      </c>
      <c r="H512" s="158">
        <v>4.4279999999999999</v>
      </c>
      <c r="I512" s="159"/>
      <c r="L512" s="154"/>
      <c r="M512" s="160"/>
      <c r="T512" s="161"/>
      <c r="AT512" s="156" t="s">
        <v>264</v>
      </c>
      <c r="AU512" s="156" t="s">
        <v>87</v>
      </c>
      <c r="AV512" s="12" t="s">
        <v>87</v>
      </c>
      <c r="AW512" s="12" t="s">
        <v>32</v>
      </c>
      <c r="AX512" s="12" t="s">
        <v>77</v>
      </c>
      <c r="AY512" s="156" t="s">
        <v>253</v>
      </c>
    </row>
    <row r="513" spans="2:65" s="15" customFormat="1" ht="11.25">
      <c r="B513" s="175"/>
      <c r="D513" s="155" t="s">
        <v>264</v>
      </c>
      <c r="E513" s="176" t="s">
        <v>1</v>
      </c>
      <c r="F513" s="177" t="s">
        <v>322</v>
      </c>
      <c r="H513" s="178">
        <v>4.4279999999999999</v>
      </c>
      <c r="I513" s="179"/>
      <c r="L513" s="175"/>
      <c r="M513" s="180"/>
      <c r="T513" s="181"/>
      <c r="AT513" s="176" t="s">
        <v>264</v>
      </c>
      <c r="AU513" s="176" t="s">
        <v>87</v>
      </c>
      <c r="AV513" s="15" t="s">
        <v>97</v>
      </c>
      <c r="AW513" s="15" t="s">
        <v>32</v>
      </c>
      <c r="AX513" s="15" t="s">
        <v>77</v>
      </c>
      <c r="AY513" s="176" t="s">
        <v>253</v>
      </c>
    </row>
    <row r="514" spans="2:65" s="13" customFormat="1" ht="11.25">
      <c r="B514" s="162"/>
      <c r="D514" s="155" t="s">
        <v>264</v>
      </c>
      <c r="E514" s="163" t="s">
        <v>1</v>
      </c>
      <c r="F514" s="164" t="s">
        <v>266</v>
      </c>
      <c r="H514" s="165">
        <v>169.78800000000001</v>
      </c>
      <c r="I514" s="166"/>
      <c r="L514" s="162"/>
      <c r="M514" s="167"/>
      <c r="T514" s="168"/>
      <c r="AT514" s="163" t="s">
        <v>264</v>
      </c>
      <c r="AU514" s="163" t="s">
        <v>87</v>
      </c>
      <c r="AV514" s="13" t="s">
        <v>260</v>
      </c>
      <c r="AW514" s="13" t="s">
        <v>32</v>
      </c>
      <c r="AX514" s="13" t="s">
        <v>85</v>
      </c>
      <c r="AY514" s="163" t="s">
        <v>253</v>
      </c>
    </row>
    <row r="515" spans="2:65" s="1" customFormat="1" ht="24.2" customHeight="1">
      <c r="B515" s="32"/>
      <c r="C515" s="137" t="s">
        <v>521</v>
      </c>
      <c r="D515" s="137" t="s">
        <v>255</v>
      </c>
      <c r="E515" s="138" t="s">
        <v>1089</v>
      </c>
      <c r="F515" s="139" t="s">
        <v>1090</v>
      </c>
      <c r="G515" s="140" t="s">
        <v>258</v>
      </c>
      <c r="H515" s="141">
        <v>0.48</v>
      </c>
      <c r="I515" s="142"/>
      <c r="J515" s="143">
        <f>ROUND(I515*H515,2)</f>
        <v>0</v>
      </c>
      <c r="K515" s="139" t="s">
        <v>259</v>
      </c>
      <c r="L515" s="32"/>
      <c r="M515" s="144" t="s">
        <v>1</v>
      </c>
      <c r="N515" s="145" t="s">
        <v>42</v>
      </c>
      <c r="P515" s="146">
        <f>O515*H515</f>
        <v>0</v>
      </c>
      <c r="Q515" s="146">
        <v>4.3800000000000002E-3</v>
      </c>
      <c r="R515" s="146">
        <f>Q515*H515</f>
        <v>2.1023999999999999E-3</v>
      </c>
      <c r="S515" s="146">
        <v>0</v>
      </c>
      <c r="T515" s="147">
        <f>S515*H515</f>
        <v>0</v>
      </c>
      <c r="AR515" s="148" t="s">
        <v>260</v>
      </c>
      <c r="AT515" s="148" t="s">
        <v>255</v>
      </c>
      <c r="AU515" s="148" t="s">
        <v>87</v>
      </c>
      <c r="AY515" s="17" t="s">
        <v>253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7" t="s">
        <v>85</v>
      </c>
      <c r="BK515" s="149">
        <f>ROUND(I515*H515,2)</f>
        <v>0</v>
      </c>
      <c r="BL515" s="17" t="s">
        <v>260</v>
      </c>
      <c r="BM515" s="148" t="s">
        <v>1091</v>
      </c>
    </row>
    <row r="516" spans="2:65" s="1" customFormat="1" ht="11.25">
      <c r="B516" s="32"/>
      <c r="D516" s="150" t="s">
        <v>262</v>
      </c>
      <c r="F516" s="151" t="s">
        <v>1092</v>
      </c>
      <c r="I516" s="152"/>
      <c r="L516" s="32"/>
      <c r="M516" s="153"/>
      <c r="T516" s="56"/>
      <c r="AT516" s="17" t="s">
        <v>262</v>
      </c>
      <c r="AU516" s="17" t="s">
        <v>87</v>
      </c>
    </row>
    <row r="517" spans="2:65" s="12" customFormat="1" ht="11.25">
      <c r="B517" s="154"/>
      <c r="D517" s="155" t="s">
        <v>264</v>
      </c>
      <c r="E517" s="156" t="s">
        <v>1</v>
      </c>
      <c r="F517" s="157" t="s">
        <v>1093</v>
      </c>
      <c r="H517" s="158">
        <v>0.48</v>
      </c>
      <c r="I517" s="159"/>
      <c r="L517" s="154"/>
      <c r="M517" s="160"/>
      <c r="T517" s="161"/>
      <c r="AT517" s="156" t="s">
        <v>264</v>
      </c>
      <c r="AU517" s="156" t="s">
        <v>87</v>
      </c>
      <c r="AV517" s="12" t="s">
        <v>87</v>
      </c>
      <c r="AW517" s="12" t="s">
        <v>32</v>
      </c>
      <c r="AX517" s="12" t="s">
        <v>77</v>
      </c>
      <c r="AY517" s="156" t="s">
        <v>253</v>
      </c>
    </row>
    <row r="518" spans="2:65" s="13" customFormat="1" ht="11.25">
      <c r="B518" s="162"/>
      <c r="D518" s="155" t="s">
        <v>264</v>
      </c>
      <c r="E518" s="163" t="s">
        <v>1</v>
      </c>
      <c r="F518" s="164" t="s">
        <v>266</v>
      </c>
      <c r="H518" s="165">
        <v>0.48</v>
      </c>
      <c r="I518" s="166"/>
      <c r="L518" s="162"/>
      <c r="M518" s="167"/>
      <c r="T518" s="168"/>
      <c r="AT518" s="163" t="s">
        <v>264</v>
      </c>
      <c r="AU518" s="163" t="s">
        <v>87</v>
      </c>
      <c r="AV518" s="13" t="s">
        <v>260</v>
      </c>
      <c r="AW518" s="13" t="s">
        <v>32</v>
      </c>
      <c r="AX518" s="13" t="s">
        <v>85</v>
      </c>
      <c r="AY518" s="163" t="s">
        <v>253</v>
      </c>
    </row>
    <row r="519" spans="2:65" s="1" customFormat="1" ht="24.2" customHeight="1">
      <c r="B519" s="32"/>
      <c r="C519" s="137" t="s">
        <v>527</v>
      </c>
      <c r="D519" s="137" t="s">
        <v>255</v>
      </c>
      <c r="E519" s="138" t="s">
        <v>1094</v>
      </c>
      <c r="F519" s="139" t="s">
        <v>1095</v>
      </c>
      <c r="G519" s="140" t="s">
        <v>258</v>
      </c>
      <c r="H519" s="141">
        <v>165.36</v>
      </c>
      <c r="I519" s="142"/>
      <c r="J519" s="143">
        <f>ROUND(I519*H519,2)</f>
        <v>0</v>
      </c>
      <c r="K519" s="139" t="s">
        <v>259</v>
      </c>
      <c r="L519" s="32"/>
      <c r="M519" s="144" t="s">
        <v>1</v>
      </c>
      <c r="N519" s="145" t="s">
        <v>42</v>
      </c>
      <c r="P519" s="146">
        <f>O519*H519</f>
        <v>0</v>
      </c>
      <c r="Q519" s="146">
        <v>2.2000000000000001E-4</v>
      </c>
      <c r="R519" s="146">
        <f>Q519*H519</f>
        <v>3.6379200000000007E-2</v>
      </c>
      <c r="S519" s="146">
        <v>0</v>
      </c>
      <c r="T519" s="147">
        <f>S519*H519</f>
        <v>0</v>
      </c>
      <c r="AR519" s="148" t="s">
        <v>260</v>
      </c>
      <c r="AT519" s="148" t="s">
        <v>255</v>
      </c>
      <c r="AU519" s="148" t="s">
        <v>87</v>
      </c>
      <c r="AY519" s="17" t="s">
        <v>253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85</v>
      </c>
      <c r="BK519" s="149">
        <f>ROUND(I519*H519,2)</f>
        <v>0</v>
      </c>
      <c r="BL519" s="17" t="s">
        <v>260</v>
      </c>
      <c r="BM519" s="148" t="s">
        <v>1096</v>
      </c>
    </row>
    <row r="520" spans="2:65" s="1" customFormat="1" ht="11.25">
      <c r="B520" s="32"/>
      <c r="D520" s="150" t="s">
        <v>262</v>
      </c>
      <c r="F520" s="151" t="s">
        <v>1097</v>
      </c>
      <c r="I520" s="152"/>
      <c r="L520" s="32"/>
      <c r="M520" s="153"/>
      <c r="T520" s="56"/>
      <c r="AT520" s="17" t="s">
        <v>262</v>
      </c>
      <c r="AU520" s="17" t="s">
        <v>87</v>
      </c>
    </row>
    <row r="521" spans="2:65" s="14" customFormat="1" ht="11.25">
      <c r="B521" s="169"/>
      <c r="D521" s="155" t="s">
        <v>264</v>
      </c>
      <c r="E521" s="170" t="s">
        <v>1</v>
      </c>
      <c r="F521" s="171" t="s">
        <v>1079</v>
      </c>
      <c r="H521" s="170" t="s">
        <v>1</v>
      </c>
      <c r="I521" s="172"/>
      <c r="L521" s="169"/>
      <c r="M521" s="173"/>
      <c r="T521" s="174"/>
      <c r="AT521" s="170" t="s">
        <v>264</v>
      </c>
      <c r="AU521" s="170" t="s">
        <v>87</v>
      </c>
      <c r="AV521" s="14" t="s">
        <v>85</v>
      </c>
      <c r="AW521" s="14" t="s">
        <v>32</v>
      </c>
      <c r="AX521" s="14" t="s">
        <v>77</v>
      </c>
      <c r="AY521" s="170" t="s">
        <v>253</v>
      </c>
    </row>
    <row r="522" spans="2:65" s="14" customFormat="1" ht="11.25">
      <c r="B522" s="169"/>
      <c r="D522" s="155" t="s">
        <v>264</v>
      </c>
      <c r="E522" s="170" t="s">
        <v>1</v>
      </c>
      <c r="F522" s="171" t="s">
        <v>1098</v>
      </c>
      <c r="H522" s="170" t="s">
        <v>1</v>
      </c>
      <c r="I522" s="172"/>
      <c r="L522" s="169"/>
      <c r="M522" s="173"/>
      <c r="T522" s="174"/>
      <c r="AT522" s="170" t="s">
        <v>264</v>
      </c>
      <c r="AU522" s="170" t="s">
        <v>87</v>
      </c>
      <c r="AV522" s="14" t="s">
        <v>85</v>
      </c>
      <c r="AW522" s="14" t="s">
        <v>32</v>
      </c>
      <c r="AX522" s="14" t="s">
        <v>77</v>
      </c>
      <c r="AY522" s="170" t="s">
        <v>253</v>
      </c>
    </row>
    <row r="523" spans="2:65" s="14" customFormat="1" ht="11.25">
      <c r="B523" s="169"/>
      <c r="D523" s="155" t="s">
        <v>264</v>
      </c>
      <c r="E523" s="170" t="s">
        <v>1</v>
      </c>
      <c r="F523" s="171" t="s">
        <v>1070</v>
      </c>
      <c r="H523" s="170" t="s">
        <v>1</v>
      </c>
      <c r="I523" s="172"/>
      <c r="L523" s="169"/>
      <c r="M523" s="173"/>
      <c r="T523" s="174"/>
      <c r="AT523" s="170" t="s">
        <v>264</v>
      </c>
      <c r="AU523" s="170" t="s">
        <v>87</v>
      </c>
      <c r="AV523" s="14" t="s">
        <v>85</v>
      </c>
      <c r="AW523" s="14" t="s">
        <v>32</v>
      </c>
      <c r="AX523" s="14" t="s">
        <v>77</v>
      </c>
      <c r="AY523" s="170" t="s">
        <v>253</v>
      </c>
    </row>
    <row r="524" spans="2:65" s="12" customFormat="1" ht="11.25">
      <c r="B524" s="154"/>
      <c r="D524" s="155" t="s">
        <v>264</v>
      </c>
      <c r="E524" s="156" t="s">
        <v>1</v>
      </c>
      <c r="F524" s="157" t="s">
        <v>1071</v>
      </c>
      <c r="H524" s="158">
        <v>33.514000000000003</v>
      </c>
      <c r="I524" s="159"/>
      <c r="L524" s="154"/>
      <c r="M524" s="160"/>
      <c r="T524" s="161"/>
      <c r="AT524" s="156" t="s">
        <v>264</v>
      </c>
      <c r="AU524" s="156" t="s">
        <v>87</v>
      </c>
      <c r="AV524" s="12" t="s">
        <v>87</v>
      </c>
      <c r="AW524" s="12" t="s">
        <v>32</v>
      </c>
      <c r="AX524" s="12" t="s">
        <v>77</v>
      </c>
      <c r="AY524" s="156" t="s">
        <v>253</v>
      </c>
    </row>
    <row r="525" spans="2:65" s="12" customFormat="1" ht="11.25">
      <c r="B525" s="154"/>
      <c r="D525" s="155" t="s">
        <v>264</v>
      </c>
      <c r="E525" s="156" t="s">
        <v>1</v>
      </c>
      <c r="F525" s="157" t="s">
        <v>1072</v>
      </c>
      <c r="H525" s="158">
        <v>-3.15</v>
      </c>
      <c r="I525" s="159"/>
      <c r="L525" s="154"/>
      <c r="M525" s="160"/>
      <c r="T525" s="161"/>
      <c r="AT525" s="156" t="s">
        <v>264</v>
      </c>
      <c r="AU525" s="156" t="s">
        <v>87</v>
      </c>
      <c r="AV525" s="12" t="s">
        <v>87</v>
      </c>
      <c r="AW525" s="12" t="s">
        <v>32</v>
      </c>
      <c r="AX525" s="12" t="s">
        <v>77</v>
      </c>
      <c r="AY525" s="156" t="s">
        <v>253</v>
      </c>
    </row>
    <row r="526" spans="2:65" s="15" customFormat="1" ht="11.25">
      <c r="B526" s="175"/>
      <c r="D526" s="155" t="s">
        <v>264</v>
      </c>
      <c r="E526" s="176" t="s">
        <v>1</v>
      </c>
      <c r="F526" s="177" t="s">
        <v>322</v>
      </c>
      <c r="H526" s="178">
        <v>30.364000000000001</v>
      </c>
      <c r="I526" s="179"/>
      <c r="L526" s="175"/>
      <c r="M526" s="180"/>
      <c r="T526" s="181"/>
      <c r="AT526" s="176" t="s">
        <v>264</v>
      </c>
      <c r="AU526" s="176" t="s">
        <v>87</v>
      </c>
      <c r="AV526" s="15" t="s">
        <v>97</v>
      </c>
      <c r="AW526" s="15" t="s">
        <v>32</v>
      </c>
      <c r="AX526" s="15" t="s">
        <v>77</v>
      </c>
      <c r="AY526" s="176" t="s">
        <v>253</v>
      </c>
    </row>
    <row r="527" spans="2:65" s="14" customFormat="1" ht="11.25">
      <c r="B527" s="169"/>
      <c r="D527" s="155" t="s">
        <v>264</v>
      </c>
      <c r="E527" s="170" t="s">
        <v>1</v>
      </c>
      <c r="F527" s="171" t="s">
        <v>1099</v>
      </c>
      <c r="H527" s="170" t="s">
        <v>1</v>
      </c>
      <c r="I527" s="172"/>
      <c r="L527" s="169"/>
      <c r="M527" s="173"/>
      <c r="T527" s="174"/>
      <c r="AT527" s="170" t="s">
        <v>264</v>
      </c>
      <c r="AU527" s="170" t="s">
        <v>87</v>
      </c>
      <c r="AV527" s="14" t="s">
        <v>85</v>
      </c>
      <c r="AW527" s="14" t="s">
        <v>32</v>
      </c>
      <c r="AX527" s="14" t="s">
        <v>77</v>
      </c>
      <c r="AY527" s="170" t="s">
        <v>253</v>
      </c>
    </row>
    <row r="528" spans="2:65" s="14" customFormat="1" ht="11.25">
      <c r="B528" s="169"/>
      <c r="D528" s="155" t="s">
        <v>264</v>
      </c>
      <c r="E528" s="170" t="s">
        <v>1</v>
      </c>
      <c r="F528" s="171" t="s">
        <v>1082</v>
      </c>
      <c r="H528" s="170" t="s">
        <v>1</v>
      </c>
      <c r="I528" s="172"/>
      <c r="L528" s="169"/>
      <c r="M528" s="173"/>
      <c r="T528" s="174"/>
      <c r="AT528" s="170" t="s">
        <v>264</v>
      </c>
      <c r="AU528" s="170" t="s">
        <v>87</v>
      </c>
      <c r="AV528" s="14" t="s">
        <v>85</v>
      </c>
      <c r="AW528" s="14" t="s">
        <v>32</v>
      </c>
      <c r="AX528" s="14" t="s">
        <v>77</v>
      </c>
      <c r="AY528" s="170" t="s">
        <v>253</v>
      </c>
    </row>
    <row r="529" spans="2:65" s="12" customFormat="1" ht="11.25">
      <c r="B529" s="154"/>
      <c r="D529" s="155" t="s">
        <v>264</v>
      </c>
      <c r="E529" s="156" t="s">
        <v>1</v>
      </c>
      <c r="F529" s="157" t="s">
        <v>1083</v>
      </c>
      <c r="H529" s="158">
        <v>142.30600000000001</v>
      </c>
      <c r="I529" s="159"/>
      <c r="L529" s="154"/>
      <c r="M529" s="160"/>
      <c r="T529" s="161"/>
      <c r="AT529" s="156" t="s">
        <v>264</v>
      </c>
      <c r="AU529" s="156" t="s">
        <v>87</v>
      </c>
      <c r="AV529" s="12" t="s">
        <v>87</v>
      </c>
      <c r="AW529" s="12" t="s">
        <v>32</v>
      </c>
      <c r="AX529" s="12" t="s">
        <v>77</v>
      </c>
      <c r="AY529" s="156" t="s">
        <v>253</v>
      </c>
    </row>
    <row r="530" spans="2:65" s="12" customFormat="1" ht="33.75">
      <c r="B530" s="154"/>
      <c r="D530" s="155" t="s">
        <v>264</v>
      </c>
      <c r="E530" s="156" t="s">
        <v>1</v>
      </c>
      <c r="F530" s="157" t="s">
        <v>1084</v>
      </c>
      <c r="H530" s="158">
        <v>-29.37</v>
      </c>
      <c r="I530" s="159"/>
      <c r="L530" s="154"/>
      <c r="M530" s="160"/>
      <c r="T530" s="161"/>
      <c r="AT530" s="156" t="s">
        <v>264</v>
      </c>
      <c r="AU530" s="156" t="s">
        <v>87</v>
      </c>
      <c r="AV530" s="12" t="s">
        <v>87</v>
      </c>
      <c r="AW530" s="12" t="s">
        <v>32</v>
      </c>
      <c r="AX530" s="12" t="s">
        <v>77</v>
      </c>
      <c r="AY530" s="156" t="s">
        <v>253</v>
      </c>
    </row>
    <row r="531" spans="2:65" s="15" customFormat="1" ht="11.25">
      <c r="B531" s="175"/>
      <c r="D531" s="155" t="s">
        <v>264</v>
      </c>
      <c r="E531" s="176" t="s">
        <v>1</v>
      </c>
      <c r="F531" s="177" t="s">
        <v>322</v>
      </c>
      <c r="H531" s="178">
        <v>112.93600000000001</v>
      </c>
      <c r="I531" s="179"/>
      <c r="L531" s="175"/>
      <c r="M531" s="180"/>
      <c r="T531" s="181"/>
      <c r="AT531" s="176" t="s">
        <v>264</v>
      </c>
      <c r="AU531" s="176" t="s">
        <v>87</v>
      </c>
      <c r="AV531" s="15" t="s">
        <v>97</v>
      </c>
      <c r="AW531" s="15" t="s">
        <v>32</v>
      </c>
      <c r="AX531" s="15" t="s">
        <v>77</v>
      </c>
      <c r="AY531" s="176" t="s">
        <v>253</v>
      </c>
    </row>
    <row r="532" spans="2:65" s="14" customFormat="1" ht="11.25">
      <c r="B532" s="169"/>
      <c r="D532" s="155" t="s">
        <v>264</v>
      </c>
      <c r="E532" s="170" t="s">
        <v>1</v>
      </c>
      <c r="F532" s="171" t="s">
        <v>1085</v>
      </c>
      <c r="H532" s="170" t="s">
        <v>1</v>
      </c>
      <c r="I532" s="172"/>
      <c r="L532" s="169"/>
      <c r="M532" s="173"/>
      <c r="T532" s="174"/>
      <c r="AT532" s="170" t="s">
        <v>264</v>
      </c>
      <c r="AU532" s="170" t="s">
        <v>87</v>
      </c>
      <c r="AV532" s="14" t="s">
        <v>85</v>
      </c>
      <c r="AW532" s="14" t="s">
        <v>32</v>
      </c>
      <c r="AX532" s="14" t="s">
        <v>77</v>
      </c>
      <c r="AY532" s="170" t="s">
        <v>253</v>
      </c>
    </row>
    <row r="533" spans="2:65" s="12" customFormat="1" ht="11.25">
      <c r="B533" s="154"/>
      <c r="D533" s="155" t="s">
        <v>264</v>
      </c>
      <c r="E533" s="156" t="s">
        <v>1</v>
      </c>
      <c r="F533" s="157" t="s">
        <v>1086</v>
      </c>
      <c r="H533" s="158">
        <v>22.06</v>
      </c>
      <c r="I533" s="159"/>
      <c r="L533" s="154"/>
      <c r="M533" s="160"/>
      <c r="T533" s="161"/>
      <c r="AT533" s="156" t="s">
        <v>264</v>
      </c>
      <c r="AU533" s="156" t="s">
        <v>87</v>
      </c>
      <c r="AV533" s="12" t="s">
        <v>87</v>
      </c>
      <c r="AW533" s="12" t="s">
        <v>32</v>
      </c>
      <c r="AX533" s="12" t="s">
        <v>77</v>
      </c>
      <c r="AY533" s="156" t="s">
        <v>253</v>
      </c>
    </row>
    <row r="534" spans="2:65" s="15" customFormat="1" ht="11.25">
      <c r="B534" s="175"/>
      <c r="D534" s="155" t="s">
        <v>264</v>
      </c>
      <c r="E534" s="176" t="s">
        <v>1</v>
      </c>
      <c r="F534" s="177" t="s">
        <v>322</v>
      </c>
      <c r="H534" s="178">
        <v>22.06</v>
      </c>
      <c r="I534" s="179"/>
      <c r="L534" s="175"/>
      <c r="M534" s="180"/>
      <c r="T534" s="181"/>
      <c r="AT534" s="176" t="s">
        <v>264</v>
      </c>
      <c r="AU534" s="176" t="s">
        <v>87</v>
      </c>
      <c r="AV534" s="15" t="s">
        <v>97</v>
      </c>
      <c r="AW534" s="15" t="s">
        <v>32</v>
      </c>
      <c r="AX534" s="15" t="s">
        <v>77</v>
      </c>
      <c r="AY534" s="176" t="s">
        <v>253</v>
      </c>
    </row>
    <row r="535" spans="2:65" s="13" customFormat="1" ht="11.25">
      <c r="B535" s="162"/>
      <c r="D535" s="155" t="s">
        <v>264</v>
      </c>
      <c r="E535" s="163" t="s">
        <v>1</v>
      </c>
      <c r="F535" s="164" t="s">
        <v>266</v>
      </c>
      <c r="H535" s="165">
        <v>165.36</v>
      </c>
      <c r="I535" s="166"/>
      <c r="L535" s="162"/>
      <c r="M535" s="167"/>
      <c r="T535" s="168"/>
      <c r="AT535" s="163" t="s">
        <v>264</v>
      </c>
      <c r="AU535" s="163" t="s">
        <v>87</v>
      </c>
      <c r="AV535" s="13" t="s">
        <v>260</v>
      </c>
      <c r="AW535" s="13" t="s">
        <v>32</v>
      </c>
      <c r="AX535" s="13" t="s">
        <v>85</v>
      </c>
      <c r="AY535" s="163" t="s">
        <v>253</v>
      </c>
    </row>
    <row r="536" spans="2:65" s="1" customFormat="1" ht="37.9" customHeight="1">
      <c r="B536" s="32"/>
      <c r="C536" s="137" t="s">
        <v>533</v>
      </c>
      <c r="D536" s="137" t="s">
        <v>255</v>
      </c>
      <c r="E536" s="138" t="s">
        <v>1100</v>
      </c>
      <c r="F536" s="139" t="s">
        <v>1101</v>
      </c>
      <c r="G536" s="140" t="s">
        <v>313</v>
      </c>
      <c r="H536" s="141">
        <v>2.4</v>
      </c>
      <c r="I536" s="142"/>
      <c r="J536" s="143">
        <f>ROUND(I536*H536,2)</f>
        <v>0</v>
      </c>
      <c r="K536" s="139" t="s">
        <v>259</v>
      </c>
      <c r="L536" s="32"/>
      <c r="M536" s="144" t="s">
        <v>1</v>
      </c>
      <c r="N536" s="145" t="s">
        <v>42</v>
      </c>
      <c r="P536" s="146">
        <f>O536*H536</f>
        <v>0</v>
      </c>
      <c r="Q536" s="146">
        <v>3.3899999999999998E-3</v>
      </c>
      <c r="R536" s="146">
        <f>Q536*H536</f>
        <v>8.1359999999999991E-3</v>
      </c>
      <c r="S536" s="146">
        <v>0</v>
      </c>
      <c r="T536" s="147">
        <f>S536*H536</f>
        <v>0</v>
      </c>
      <c r="AR536" s="148" t="s">
        <v>260</v>
      </c>
      <c r="AT536" s="148" t="s">
        <v>255</v>
      </c>
      <c r="AU536" s="148" t="s">
        <v>87</v>
      </c>
      <c r="AY536" s="17" t="s">
        <v>253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85</v>
      </c>
      <c r="BK536" s="149">
        <f>ROUND(I536*H536,2)</f>
        <v>0</v>
      </c>
      <c r="BL536" s="17" t="s">
        <v>260</v>
      </c>
      <c r="BM536" s="148" t="s">
        <v>1102</v>
      </c>
    </row>
    <row r="537" spans="2:65" s="1" customFormat="1" ht="11.25">
      <c r="B537" s="32"/>
      <c r="D537" s="150" t="s">
        <v>262</v>
      </c>
      <c r="F537" s="151" t="s">
        <v>1103</v>
      </c>
      <c r="I537" s="152"/>
      <c r="L537" s="32"/>
      <c r="M537" s="153"/>
      <c r="T537" s="56"/>
      <c r="AT537" s="17" t="s">
        <v>262</v>
      </c>
      <c r="AU537" s="17" t="s">
        <v>87</v>
      </c>
    </row>
    <row r="538" spans="2:65" s="1" customFormat="1" ht="24.2" customHeight="1">
      <c r="B538" s="32"/>
      <c r="C538" s="185" t="s">
        <v>540</v>
      </c>
      <c r="D538" s="185" t="s">
        <v>1052</v>
      </c>
      <c r="E538" s="186" t="s">
        <v>1104</v>
      </c>
      <c r="F538" s="187" t="s">
        <v>1105</v>
      </c>
      <c r="G538" s="188" t="s">
        <v>258</v>
      </c>
      <c r="H538" s="189">
        <v>2.88</v>
      </c>
      <c r="I538" s="190"/>
      <c r="J538" s="191">
        <f>ROUND(I538*H538,2)</f>
        <v>0</v>
      </c>
      <c r="K538" s="187" t="s">
        <v>259</v>
      </c>
      <c r="L538" s="192"/>
      <c r="M538" s="193" t="s">
        <v>1</v>
      </c>
      <c r="N538" s="194" t="s">
        <v>42</v>
      </c>
      <c r="P538" s="146">
        <f>O538*H538</f>
        <v>0</v>
      </c>
      <c r="Q538" s="146">
        <v>8.9999999999999998E-4</v>
      </c>
      <c r="R538" s="146">
        <f>Q538*H538</f>
        <v>2.5919999999999997E-3</v>
      </c>
      <c r="S538" s="146">
        <v>0</v>
      </c>
      <c r="T538" s="147">
        <f>S538*H538</f>
        <v>0</v>
      </c>
      <c r="AR538" s="148" t="s">
        <v>303</v>
      </c>
      <c r="AT538" s="148" t="s">
        <v>1052</v>
      </c>
      <c r="AU538" s="148" t="s">
        <v>87</v>
      </c>
      <c r="AY538" s="17" t="s">
        <v>253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85</v>
      </c>
      <c r="BK538" s="149">
        <f>ROUND(I538*H538,2)</f>
        <v>0</v>
      </c>
      <c r="BL538" s="17" t="s">
        <v>260</v>
      </c>
      <c r="BM538" s="148" t="s">
        <v>1106</v>
      </c>
    </row>
    <row r="539" spans="2:65" s="14" customFormat="1" ht="11.25">
      <c r="B539" s="169"/>
      <c r="D539" s="155" t="s">
        <v>264</v>
      </c>
      <c r="E539" s="170" t="s">
        <v>1</v>
      </c>
      <c r="F539" s="171" t="s">
        <v>1107</v>
      </c>
      <c r="H539" s="170" t="s">
        <v>1</v>
      </c>
      <c r="I539" s="172"/>
      <c r="L539" s="169"/>
      <c r="M539" s="173"/>
      <c r="T539" s="174"/>
      <c r="AT539" s="170" t="s">
        <v>264</v>
      </c>
      <c r="AU539" s="170" t="s">
        <v>87</v>
      </c>
      <c r="AV539" s="14" t="s">
        <v>85</v>
      </c>
      <c r="AW539" s="14" t="s">
        <v>32</v>
      </c>
      <c r="AX539" s="14" t="s">
        <v>77</v>
      </c>
      <c r="AY539" s="170" t="s">
        <v>253</v>
      </c>
    </row>
    <row r="540" spans="2:65" s="12" customFormat="1" ht="11.25">
      <c r="B540" s="154"/>
      <c r="D540" s="155" t="s">
        <v>264</v>
      </c>
      <c r="E540" s="156" t="s">
        <v>1</v>
      </c>
      <c r="F540" s="157" t="s">
        <v>1108</v>
      </c>
      <c r="H540" s="158">
        <v>2.4</v>
      </c>
      <c r="I540" s="159"/>
      <c r="L540" s="154"/>
      <c r="M540" s="160"/>
      <c r="T540" s="161"/>
      <c r="AT540" s="156" t="s">
        <v>264</v>
      </c>
      <c r="AU540" s="156" t="s">
        <v>87</v>
      </c>
      <c r="AV540" s="12" t="s">
        <v>87</v>
      </c>
      <c r="AW540" s="12" t="s">
        <v>32</v>
      </c>
      <c r="AX540" s="12" t="s">
        <v>77</v>
      </c>
      <c r="AY540" s="156" t="s">
        <v>253</v>
      </c>
    </row>
    <row r="541" spans="2:65" s="13" customFormat="1" ht="11.25">
      <c r="B541" s="162"/>
      <c r="D541" s="155" t="s">
        <v>264</v>
      </c>
      <c r="E541" s="163" t="s">
        <v>1</v>
      </c>
      <c r="F541" s="164" t="s">
        <v>266</v>
      </c>
      <c r="H541" s="165">
        <v>2.4</v>
      </c>
      <c r="I541" s="166"/>
      <c r="L541" s="162"/>
      <c r="M541" s="167"/>
      <c r="T541" s="168"/>
      <c r="AT541" s="163" t="s">
        <v>264</v>
      </c>
      <c r="AU541" s="163" t="s">
        <v>87</v>
      </c>
      <c r="AV541" s="13" t="s">
        <v>260</v>
      </c>
      <c r="AW541" s="13" t="s">
        <v>32</v>
      </c>
      <c r="AX541" s="13" t="s">
        <v>85</v>
      </c>
      <c r="AY541" s="163" t="s">
        <v>253</v>
      </c>
    </row>
    <row r="542" spans="2:65" s="12" customFormat="1" ht="11.25">
      <c r="B542" s="154"/>
      <c r="D542" s="155" t="s">
        <v>264</v>
      </c>
      <c r="F542" s="157" t="s">
        <v>1109</v>
      </c>
      <c r="H542" s="158">
        <v>2.88</v>
      </c>
      <c r="I542" s="159"/>
      <c r="L542" s="154"/>
      <c r="M542" s="160"/>
      <c r="T542" s="161"/>
      <c r="AT542" s="156" t="s">
        <v>264</v>
      </c>
      <c r="AU542" s="156" t="s">
        <v>87</v>
      </c>
      <c r="AV542" s="12" t="s">
        <v>87</v>
      </c>
      <c r="AW542" s="12" t="s">
        <v>4</v>
      </c>
      <c r="AX542" s="12" t="s">
        <v>85</v>
      </c>
      <c r="AY542" s="156" t="s">
        <v>253</v>
      </c>
    </row>
    <row r="543" spans="2:65" s="1" customFormat="1" ht="37.9" customHeight="1">
      <c r="B543" s="32"/>
      <c r="C543" s="137" t="s">
        <v>546</v>
      </c>
      <c r="D543" s="137" t="s">
        <v>255</v>
      </c>
      <c r="E543" s="138" t="s">
        <v>1110</v>
      </c>
      <c r="F543" s="139" t="s">
        <v>1111</v>
      </c>
      <c r="G543" s="140" t="s">
        <v>313</v>
      </c>
      <c r="H543" s="141">
        <v>79.956999999999994</v>
      </c>
      <c r="I543" s="142"/>
      <c r="J543" s="143">
        <f>ROUND(I543*H543,2)</f>
        <v>0</v>
      </c>
      <c r="K543" s="139" t="s">
        <v>259</v>
      </c>
      <c r="L543" s="32"/>
      <c r="M543" s="144" t="s">
        <v>1</v>
      </c>
      <c r="N543" s="145" t="s">
        <v>42</v>
      </c>
      <c r="P543" s="146">
        <f>O543*H543</f>
        <v>0</v>
      </c>
      <c r="Q543" s="146">
        <v>3.3899999999999998E-3</v>
      </c>
      <c r="R543" s="146">
        <f>Q543*H543</f>
        <v>0.27105422999999995</v>
      </c>
      <c r="S543" s="146">
        <v>0</v>
      </c>
      <c r="T543" s="147">
        <f>S543*H543</f>
        <v>0</v>
      </c>
      <c r="AR543" s="148" t="s">
        <v>260</v>
      </c>
      <c r="AT543" s="148" t="s">
        <v>255</v>
      </c>
      <c r="AU543" s="148" t="s">
        <v>87</v>
      </c>
      <c r="AY543" s="17" t="s">
        <v>253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7" t="s">
        <v>85</v>
      </c>
      <c r="BK543" s="149">
        <f>ROUND(I543*H543,2)</f>
        <v>0</v>
      </c>
      <c r="BL543" s="17" t="s">
        <v>260</v>
      </c>
      <c r="BM543" s="148" t="s">
        <v>1112</v>
      </c>
    </row>
    <row r="544" spans="2:65" s="1" customFormat="1" ht="11.25">
      <c r="B544" s="32"/>
      <c r="D544" s="150" t="s">
        <v>262</v>
      </c>
      <c r="F544" s="151" t="s">
        <v>1113</v>
      </c>
      <c r="I544" s="152"/>
      <c r="L544" s="32"/>
      <c r="M544" s="153"/>
      <c r="T544" s="56"/>
      <c r="AT544" s="17" t="s">
        <v>262</v>
      </c>
      <c r="AU544" s="17" t="s">
        <v>87</v>
      </c>
    </row>
    <row r="545" spans="2:65" s="1" customFormat="1" ht="24.2" customHeight="1">
      <c r="B545" s="32"/>
      <c r="C545" s="185" t="s">
        <v>552</v>
      </c>
      <c r="D545" s="185" t="s">
        <v>1052</v>
      </c>
      <c r="E545" s="186" t="s">
        <v>1114</v>
      </c>
      <c r="F545" s="187" t="s">
        <v>1115</v>
      </c>
      <c r="G545" s="188" t="s">
        <v>258</v>
      </c>
      <c r="H545" s="189">
        <v>95.52</v>
      </c>
      <c r="I545" s="190"/>
      <c r="J545" s="191">
        <f>ROUND(I545*H545,2)</f>
        <v>0</v>
      </c>
      <c r="K545" s="187" t="s">
        <v>259</v>
      </c>
      <c r="L545" s="192"/>
      <c r="M545" s="193" t="s">
        <v>1</v>
      </c>
      <c r="N545" s="194" t="s">
        <v>42</v>
      </c>
      <c r="P545" s="146">
        <f>O545*H545</f>
        <v>0</v>
      </c>
      <c r="Q545" s="146">
        <v>1.5E-3</v>
      </c>
      <c r="R545" s="146">
        <f>Q545*H545</f>
        <v>0.14327999999999999</v>
      </c>
      <c r="S545" s="146">
        <v>0</v>
      </c>
      <c r="T545" s="147">
        <f>S545*H545</f>
        <v>0</v>
      </c>
      <c r="AR545" s="148" t="s">
        <v>303</v>
      </c>
      <c r="AT545" s="148" t="s">
        <v>1052</v>
      </c>
      <c r="AU545" s="148" t="s">
        <v>87</v>
      </c>
      <c r="AY545" s="17" t="s">
        <v>253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7" t="s">
        <v>85</v>
      </c>
      <c r="BK545" s="149">
        <f>ROUND(I545*H545,2)</f>
        <v>0</v>
      </c>
      <c r="BL545" s="17" t="s">
        <v>260</v>
      </c>
      <c r="BM545" s="148" t="s">
        <v>1116</v>
      </c>
    </row>
    <row r="546" spans="2:65" s="14" customFormat="1" ht="11.25">
      <c r="B546" s="169"/>
      <c r="D546" s="155" t="s">
        <v>264</v>
      </c>
      <c r="E546" s="170" t="s">
        <v>1</v>
      </c>
      <c r="F546" s="171" t="s">
        <v>1117</v>
      </c>
      <c r="H546" s="170" t="s">
        <v>1</v>
      </c>
      <c r="I546" s="172"/>
      <c r="L546" s="169"/>
      <c r="M546" s="173"/>
      <c r="T546" s="174"/>
      <c r="AT546" s="170" t="s">
        <v>264</v>
      </c>
      <c r="AU546" s="170" t="s">
        <v>87</v>
      </c>
      <c r="AV546" s="14" t="s">
        <v>85</v>
      </c>
      <c r="AW546" s="14" t="s">
        <v>32</v>
      </c>
      <c r="AX546" s="14" t="s">
        <v>77</v>
      </c>
      <c r="AY546" s="170" t="s">
        <v>253</v>
      </c>
    </row>
    <row r="547" spans="2:65" s="12" customFormat="1" ht="11.25">
      <c r="B547" s="154"/>
      <c r="D547" s="155" t="s">
        <v>264</v>
      </c>
      <c r="E547" s="156" t="s">
        <v>1</v>
      </c>
      <c r="F547" s="157" t="s">
        <v>1118</v>
      </c>
      <c r="H547" s="158">
        <v>3.4</v>
      </c>
      <c r="I547" s="159"/>
      <c r="L547" s="154"/>
      <c r="M547" s="160"/>
      <c r="T547" s="161"/>
      <c r="AT547" s="156" t="s">
        <v>264</v>
      </c>
      <c r="AU547" s="156" t="s">
        <v>87</v>
      </c>
      <c r="AV547" s="12" t="s">
        <v>87</v>
      </c>
      <c r="AW547" s="12" t="s">
        <v>32</v>
      </c>
      <c r="AX547" s="12" t="s">
        <v>77</v>
      </c>
      <c r="AY547" s="156" t="s">
        <v>253</v>
      </c>
    </row>
    <row r="548" spans="2:65" s="12" customFormat="1" ht="11.25">
      <c r="B548" s="154"/>
      <c r="D548" s="155" t="s">
        <v>264</v>
      </c>
      <c r="E548" s="156" t="s">
        <v>1</v>
      </c>
      <c r="F548" s="157" t="s">
        <v>1119</v>
      </c>
      <c r="H548" s="158">
        <v>2</v>
      </c>
      <c r="I548" s="159"/>
      <c r="L548" s="154"/>
      <c r="M548" s="160"/>
      <c r="T548" s="161"/>
      <c r="AT548" s="156" t="s">
        <v>264</v>
      </c>
      <c r="AU548" s="156" t="s">
        <v>87</v>
      </c>
      <c r="AV548" s="12" t="s">
        <v>87</v>
      </c>
      <c r="AW548" s="12" t="s">
        <v>32</v>
      </c>
      <c r="AX548" s="12" t="s">
        <v>77</v>
      </c>
      <c r="AY548" s="156" t="s">
        <v>253</v>
      </c>
    </row>
    <row r="549" spans="2:65" s="12" customFormat="1" ht="11.25">
      <c r="B549" s="154"/>
      <c r="D549" s="155" t="s">
        <v>264</v>
      </c>
      <c r="E549" s="156" t="s">
        <v>1</v>
      </c>
      <c r="F549" s="157" t="s">
        <v>1120</v>
      </c>
      <c r="H549" s="158">
        <v>2.4</v>
      </c>
      <c r="I549" s="159"/>
      <c r="L549" s="154"/>
      <c r="M549" s="160"/>
      <c r="T549" s="161"/>
      <c r="AT549" s="156" t="s">
        <v>264</v>
      </c>
      <c r="AU549" s="156" t="s">
        <v>87</v>
      </c>
      <c r="AV549" s="12" t="s">
        <v>87</v>
      </c>
      <c r="AW549" s="12" t="s">
        <v>32</v>
      </c>
      <c r="AX549" s="12" t="s">
        <v>77</v>
      </c>
      <c r="AY549" s="156" t="s">
        <v>253</v>
      </c>
    </row>
    <row r="550" spans="2:65" s="12" customFormat="1" ht="11.25">
      <c r="B550" s="154"/>
      <c r="D550" s="155" t="s">
        <v>264</v>
      </c>
      <c r="E550" s="156" t="s">
        <v>1</v>
      </c>
      <c r="F550" s="157" t="s">
        <v>1121</v>
      </c>
      <c r="H550" s="158">
        <v>0.6</v>
      </c>
      <c r="I550" s="159"/>
      <c r="L550" s="154"/>
      <c r="M550" s="160"/>
      <c r="T550" s="161"/>
      <c r="AT550" s="156" t="s">
        <v>264</v>
      </c>
      <c r="AU550" s="156" t="s">
        <v>87</v>
      </c>
      <c r="AV550" s="12" t="s">
        <v>87</v>
      </c>
      <c r="AW550" s="12" t="s">
        <v>32</v>
      </c>
      <c r="AX550" s="12" t="s">
        <v>77</v>
      </c>
      <c r="AY550" s="156" t="s">
        <v>253</v>
      </c>
    </row>
    <row r="551" spans="2:65" s="12" customFormat="1" ht="11.25">
      <c r="B551" s="154"/>
      <c r="D551" s="155" t="s">
        <v>264</v>
      </c>
      <c r="E551" s="156" t="s">
        <v>1</v>
      </c>
      <c r="F551" s="157" t="s">
        <v>1122</v>
      </c>
      <c r="H551" s="158">
        <v>2.4</v>
      </c>
      <c r="I551" s="159"/>
      <c r="L551" s="154"/>
      <c r="M551" s="160"/>
      <c r="T551" s="161"/>
      <c r="AT551" s="156" t="s">
        <v>264</v>
      </c>
      <c r="AU551" s="156" t="s">
        <v>87</v>
      </c>
      <c r="AV551" s="12" t="s">
        <v>87</v>
      </c>
      <c r="AW551" s="12" t="s">
        <v>32</v>
      </c>
      <c r="AX551" s="12" t="s">
        <v>77</v>
      </c>
      <c r="AY551" s="156" t="s">
        <v>253</v>
      </c>
    </row>
    <row r="552" spans="2:65" s="15" customFormat="1" ht="11.25">
      <c r="B552" s="175"/>
      <c r="D552" s="155" t="s">
        <v>264</v>
      </c>
      <c r="E552" s="176" t="s">
        <v>1</v>
      </c>
      <c r="F552" s="177" t="s">
        <v>322</v>
      </c>
      <c r="H552" s="178">
        <v>10.8</v>
      </c>
      <c r="I552" s="179"/>
      <c r="L552" s="175"/>
      <c r="M552" s="180"/>
      <c r="T552" s="181"/>
      <c r="AT552" s="176" t="s">
        <v>264</v>
      </c>
      <c r="AU552" s="176" t="s">
        <v>87</v>
      </c>
      <c r="AV552" s="15" t="s">
        <v>97</v>
      </c>
      <c r="AW552" s="15" t="s">
        <v>32</v>
      </c>
      <c r="AX552" s="15" t="s">
        <v>77</v>
      </c>
      <c r="AY552" s="176" t="s">
        <v>253</v>
      </c>
    </row>
    <row r="553" spans="2:65" s="12" customFormat="1" ht="33.75">
      <c r="B553" s="154"/>
      <c r="D553" s="155" t="s">
        <v>264</v>
      </c>
      <c r="E553" s="156" t="s">
        <v>1</v>
      </c>
      <c r="F553" s="157" t="s">
        <v>1123</v>
      </c>
      <c r="H553" s="158">
        <v>51</v>
      </c>
      <c r="I553" s="159"/>
      <c r="L553" s="154"/>
      <c r="M553" s="160"/>
      <c r="T553" s="161"/>
      <c r="AT553" s="156" t="s">
        <v>264</v>
      </c>
      <c r="AU553" s="156" t="s">
        <v>87</v>
      </c>
      <c r="AV553" s="12" t="s">
        <v>87</v>
      </c>
      <c r="AW553" s="12" t="s">
        <v>32</v>
      </c>
      <c r="AX553" s="12" t="s">
        <v>77</v>
      </c>
      <c r="AY553" s="156" t="s">
        <v>253</v>
      </c>
    </row>
    <row r="554" spans="2:65" s="12" customFormat="1" ht="11.25">
      <c r="B554" s="154"/>
      <c r="D554" s="155" t="s">
        <v>264</v>
      </c>
      <c r="E554" s="156" t="s">
        <v>1</v>
      </c>
      <c r="F554" s="157" t="s">
        <v>1124</v>
      </c>
      <c r="H554" s="158">
        <v>17.8</v>
      </c>
      <c r="I554" s="159"/>
      <c r="L554" s="154"/>
      <c r="M554" s="160"/>
      <c r="T554" s="161"/>
      <c r="AT554" s="156" t="s">
        <v>264</v>
      </c>
      <c r="AU554" s="156" t="s">
        <v>87</v>
      </c>
      <c r="AV554" s="12" t="s">
        <v>87</v>
      </c>
      <c r="AW554" s="12" t="s">
        <v>32</v>
      </c>
      <c r="AX554" s="12" t="s">
        <v>77</v>
      </c>
      <c r="AY554" s="156" t="s">
        <v>253</v>
      </c>
    </row>
    <row r="555" spans="2:65" s="15" customFormat="1" ht="11.25">
      <c r="B555" s="175"/>
      <c r="D555" s="155" t="s">
        <v>264</v>
      </c>
      <c r="E555" s="176" t="s">
        <v>1</v>
      </c>
      <c r="F555" s="177" t="s">
        <v>322</v>
      </c>
      <c r="H555" s="178">
        <v>68.8</v>
      </c>
      <c r="I555" s="179"/>
      <c r="L555" s="175"/>
      <c r="M555" s="180"/>
      <c r="T555" s="181"/>
      <c r="AT555" s="176" t="s">
        <v>264</v>
      </c>
      <c r="AU555" s="176" t="s">
        <v>87</v>
      </c>
      <c r="AV555" s="15" t="s">
        <v>97</v>
      </c>
      <c r="AW555" s="15" t="s">
        <v>32</v>
      </c>
      <c r="AX555" s="15" t="s">
        <v>77</v>
      </c>
      <c r="AY555" s="176" t="s">
        <v>253</v>
      </c>
    </row>
    <row r="556" spans="2:65" s="13" customFormat="1" ht="11.25">
      <c r="B556" s="162"/>
      <c r="D556" s="155" t="s">
        <v>264</v>
      </c>
      <c r="E556" s="163" t="s">
        <v>1</v>
      </c>
      <c r="F556" s="164" t="s">
        <v>266</v>
      </c>
      <c r="H556" s="165">
        <v>79.599999999999994</v>
      </c>
      <c r="I556" s="166"/>
      <c r="L556" s="162"/>
      <c r="M556" s="167"/>
      <c r="T556" s="168"/>
      <c r="AT556" s="163" t="s">
        <v>264</v>
      </c>
      <c r="AU556" s="163" t="s">
        <v>87</v>
      </c>
      <c r="AV556" s="13" t="s">
        <v>260</v>
      </c>
      <c r="AW556" s="13" t="s">
        <v>32</v>
      </c>
      <c r="AX556" s="13" t="s">
        <v>85</v>
      </c>
      <c r="AY556" s="163" t="s">
        <v>253</v>
      </c>
    </row>
    <row r="557" spans="2:65" s="12" customFormat="1" ht="11.25">
      <c r="B557" s="154"/>
      <c r="D557" s="155" t="s">
        <v>264</v>
      </c>
      <c r="F557" s="157" t="s">
        <v>1125</v>
      </c>
      <c r="H557" s="158">
        <v>95.52</v>
      </c>
      <c r="I557" s="159"/>
      <c r="L557" s="154"/>
      <c r="M557" s="160"/>
      <c r="T557" s="161"/>
      <c r="AT557" s="156" t="s">
        <v>264</v>
      </c>
      <c r="AU557" s="156" t="s">
        <v>87</v>
      </c>
      <c r="AV557" s="12" t="s">
        <v>87</v>
      </c>
      <c r="AW557" s="12" t="s">
        <v>4</v>
      </c>
      <c r="AX557" s="12" t="s">
        <v>85</v>
      </c>
      <c r="AY557" s="156" t="s">
        <v>253</v>
      </c>
    </row>
    <row r="558" spans="2:65" s="1" customFormat="1" ht="24.2" customHeight="1">
      <c r="B558" s="32"/>
      <c r="C558" s="185" t="s">
        <v>557</v>
      </c>
      <c r="D558" s="185" t="s">
        <v>1052</v>
      </c>
      <c r="E558" s="186" t="s">
        <v>1126</v>
      </c>
      <c r="F558" s="187" t="s">
        <v>1127</v>
      </c>
      <c r="G558" s="188" t="s">
        <v>258</v>
      </c>
      <c r="H558" s="189">
        <v>0.375</v>
      </c>
      <c r="I558" s="190"/>
      <c r="J558" s="191">
        <f>ROUND(I558*H558,2)</f>
        <v>0</v>
      </c>
      <c r="K558" s="187" t="s">
        <v>259</v>
      </c>
      <c r="L558" s="192"/>
      <c r="M558" s="193" t="s">
        <v>1</v>
      </c>
      <c r="N558" s="194" t="s">
        <v>42</v>
      </c>
      <c r="P558" s="146">
        <f>O558*H558</f>
        <v>0</v>
      </c>
      <c r="Q558" s="146">
        <v>2.3999999999999998E-3</v>
      </c>
      <c r="R558" s="146">
        <f>Q558*H558</f>
        <v>8.9999999999999998E-4</v>
      </c>
      <c r="S558" s="146">
        <v>0</v>
      </c>
      <c r="T558" s="147">
        <f>S558*H558</f>
        <v>0</v>
      </c>
      <c r="AR558" s="148" t="s">
        <v>303</v>
      </c>
      <c r="AT558" s="148" t="s">
        <v>1052</v>
      </c>
      <c r="AU558" s="148" t="s">
        <v>87</v>
      </c>
      <c r="AY558" s="17" t="s">
        <v>253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85</v>
      </c>
      <c r="BK558" s="149">
        <f>ROUND(I558*H558,2)</f>
        <v>0</v>
      </c>
      <c r="BL558" s="17" t="s">
        <v>260</v>
      </c>
      <c r="BM558" s="148" t="s">
        <v>1128</v>
      </c>
    </row>
    <row r="559" spans="2:65" s="12" customFormat="1" ht="11.25">
      <c r="B559" s="154"/>
      <c r="D559" s="155" t="s">
        <v>264</v>
      </c>
      <c r="E559" s="156" t="s">
        <v>1</v>
      </c>
      <c r="F559" s="157" t="s">
        <v>1129</v>
      </c>
      <c r="H559" s="158">
        <v>0.35699999999999998</v>
      </c>
      <c r="I559" s="159"/>
      <c r="L559" s="154"/>
      <c r="M559" s="160"/>
      <c r="T559" s="161"/>
      <c r="AT559" s="156" t="s">
        <v>264</v>
      </c>
      <c r="AU559" s="156" t="s">
        <v>87</v>
      </c>
      <c r="AV559" s="12" t="s">
        <v>87</v>
      </c>
      <c r="AW559" s="12" t="s">
        <v>32</v>
      </c>
      <c r="AX559" s="12" t="s">
        <v>77</v>
      </c>
      <c r="AY559" s="156" t="s">
        <v>253</v>
      </c>
    </row>
    <row r="560" spans="2:65" s="13" customFormat="1" ht="11.25">
      <c r="B560" s="162"/>
      <c r="D560" s="155" t="s">
        <v>264</v>
      </c>
      <c r="E560" s="163" t="s">
        <v>1</v>
      </c>
      <c r="F560" s="164" t="s">
        <v>266</v>
      </c>
      <c r="H560" s="165">
        <v>0.35699999999999998</v>
      </c>
      <c r="I560" s="166"/>
      <c r="L560" s="162"/>
      <c r="M560" s="167"/>
      <c r="T560" s="168"/>
      <c r="AT560" s="163" t="s">
        <v>264</v>
      </c>
      <c r="AU560" s="163" t="s">
        <v>87</v>
      </c>
      <c r="AV560" s="13" t="s">
        <v>260</v>
      </c>
      <c r="AW560" s="13" t="s">
        <v>32</v>
      </c>
      <c r="AX560" s="13" t="s">
        <v>85</v>
      </c>
      <c r="AY560" s="163" t="s">
        <v>253</v>
      </c>
    </row>
    <row r="561" spans="2:65" s="12" customFormat="1" ht="11.25">
      <c r="B561" s="154"/>
      <c r="D561" s="155" t="s">
        <v>264</v>
      </c>
      <c r="F561" s="157" t="s">
        <v>1130</v>
      </c>
      <c r="H561" s="158">
        <v>0.375</v>
      </c>
      <c r="I561" s="159"/>
      <c r="L561" s="154"/>
      <c r="M561" s="160"/>
      <c r="T561" s="161"/>
      <c r="AT561" s="156" t="s">
        <v>264</v>
      </c>
      <c r="AU561" s="156" t="s">
        <v>87</v>
      </c>
      <c r="AV561" s="12" t="s">
        <v>87</v>
      </c>
      <c r="AW561" s="12" t="s">
        <v>4</v>
      </c>
      <c r="AX561" s="12" t="s">
        <v>85</v>
      </c>
      <c r="AY561" s="156" t="s">
        <v>253</v>
      </c>
    </row>
    <row r="562" spans="2:65" s="1" customFormat="1" ht="37.9" customHeight="1">
      <c r="B562" s="32"/>
      <c r="C562" s="137" t="s">
        <v>298</v>
      </c>
      <c r="D562" s="137" t="s">
        <v>255</v>
      </c>
      <c r="E562" s="138" t="s">
        <v>1131</v>
      </c>
      <c r="F562" s="139" t="s">
        <v>1132</v>
      </c>
      <c r="G562" s="140" t="s">
        <v>313</v>
      </c>
      <c r="H562" s="141">
        <v>1.4</v>
      </c>
      <c r="I562" s="142"/>
      <c r="J562" s="143">
        <f>ROUND(I562*H562,2)</f>
        <v>0</v>
      </c>
      <c r="K562" s="139" t="s">
        <v>259</v>
      </c>
      <c r="L562" s="32"/>
      <c r="M562" s="144" t="s">
        <v>1</v>
      </c>
      <c r="N562" s="145" t="s">
        <v>42</v>
      </c>
      <c r="P562" s="146">
        <f>O562*H562</f>
        <v>0</v>
      </c>
      <c r="Q562" s="146">
        <v>3.3899999999999998E-3</v>
      </c>
      <c r="R562" s="146">
        <f>Q562*H562</f>
        <v>4.7459999999999994E-3</v>
      </c>
      <c r="S562" s="146">
        <v>0</v>
      </c>
      <c r="T562" s="147">
        <f>S562*H562</f>
        <v>0</v>
      </c>
      <c r="AR562" s="148" t="s">
        <v>260</v>
      </c>
      <c r="AT562" s="148" t="s">
        <v>255</v>
      </c>
      <c r="AU562" s="148" t="s">
        <v>87</v>
      </c>
      <c r="AY562" s="17" t="s">
        <v>253</v>
      </c>
      <c r="BE562" s="149">
        <f>IF(N562="základní",J562,0)</f>
        <v>0</v>
      </c>
      <c r="BF562" s="149">
        <f>IF(N562="snížená",J562,0)</f>
        <v>0</v>
      </c>
      <c r="BG562" s="149">
        <f>IF(N562="zákl. přenesená",J562,0)</f>
        <v>0</v>
      </c>
      <c r="BH562" s="149">
        <f>IF(N562="sníž. přenesená",J562,0)</f>
        <v>0</v>
      </c>
      <c r="BI562" s="149">
        <f>IF(N562="nulová",J562,0)</f>
        <v>0</v>
      </c>
      <c r="BJ562" s="17" t="s">
        <v>85</v>
      </c>
      <c r="BK562" s="149">
        <f>ROUND(I562*H562,2)</f>
        <v>0</v>
      </c>
      <c r="BL562" s="17" t="s">
        <v>260</v>
      </c>
      <c r="BM562" s="148" t="s">
        <v>1133</v>
      </c>
    </row>
    <row r="563" spans="2:65" s="1" customFormat="1" ht="11.25">
      <c r="B563" s="32"/>
      <c r="D563" s="150" t="s">
        <v>262</v>
      </c>
      <c r="F563" s="151" t="s">
        <v>1134</v>
      </c>
      <c r="I563" s="152"/>
      <c r="L563" s="32"/>
      <c r="M563" s="153"/>
      <c r="T563" s="56"/>
      <c r="AT563" s="17" t="s">
        <v>262</v>
      </c>
      <c r="AU563" s="17" t="s">
        <v>87</v>
      </c>
    </row>
    <row r="564" spans="2:65" s="1" customFormat="1" ht="24.2" customHeight="1">
      <c r="B564" s="32"/>
      <c r="C564" s="185" t="s">
        <v>566</v>
      </c>
      <c r="D564" s="185" t="s">
        <v>1052</v>
      </c>
      <c r="E564" s="186" t="s">
        <v>1135</v>
      </c>
      <c r="F564" s="187" t="s">
        <v>1136</v>
      </c>
      <c r="G564" s="188" t="s">
        <v>258</v>
      </c>
      <c r="H564" s="189">
        <v>2.1</v>
      </c>
      <c r="I564" s="190"/>
      <c r="J564" s="191">
        <f>ROUND(I564*H564,2)</f>
        <v>0</v>
      </c>
      <c r="K564" s="187" t="s">
        <v>259</v>
      </c>
      <c r="L564" s="192"/>
      <c r="M564" s="193" t="s">
        <v>1</v>
      </c>
      <c r="N564" s="194" t="s">
        <v>42</v>
      </c>
      <c r="P564" s="146">
        <f>O564*H564</f>
        <v>0</v>
      </c>
      <c r="Q564" s="146">
        <v>6.0000000000000001E-3</v>
      </c>
      <c r="R564" s="146">
        <f>Q564*H564</f>
        <v>1.26E-2</v>
      </c>
      <c r="S564" s="146">
        <v>0</v>
      </c>
      <c r="T564" s="147">
        <f>S564*H564</f>
        <v>0</v>
      </c>
      <c r="AR564" s="148" t="s">
        <v>303</v>
      </c>
      <c r="AT564" s="148" t="s">
        <v>1052</v>
      </c>
      <c r="AU564" s="148" t="s">
        <v>87</v>
      </c>
      <c r="AY564" s="17" t="s">
        <v>253</v>
      </c>
      <c r="BE564" s="149">
        <f>IF(N564="základní",J564,0)</f>
        <v>0</v>
      </c>
      <c r="BF564" s="149">
        <f>IF(N564="snížená",J564,0)</f>
        <v>0</v>
      </c>
      <c r="BG564" s="149">
        <f>IF(N564="zákl. přenesená",J564,0)</f>
        <v>0</v>
      </c>
      <c r="BH564" s="149">
        <f>IF(N564="sníž. přenesená",J564,0)</f>
        <v>0</v>
      </c>
      <c r="BI564" s="149">
        <f>IF(N564="nulová",J564,0)</f>
        <v>0</v>
      </c>
      <c r="BJ564" s="17" t="s">
        <v>85</v>
      </c>
      <c r="BK564" s="149">
        <f>ROUND(I564*H564,2)</f>
        <v>0</v>
      </c>
      <c r="BL564" s="17" t="s">
        <v>260</v>
      </c>
      <c r="BM564" s="148" t="s">
        <v>1137</v>
      </c>
    </row>
    <row r="565" spans="2:65" s="12" customFormat="1" ht="11.25">
      <c r="B565" s="154"/>
      <c r="D565" s="155" t="s">
        <v>264</v>
      </c>
      <c r="E565" s="156" t="s">
        <v>1</v>
      </c>
      <c r="F565" s="157" t="s">
        <v>1138</v>
      </c>
      <c r="H565" s="158">
        <v>1.4</v>
      </c>
      <c r="I565" s="159"/>
      <c r="L565" s="154"/>
      <c r="M565" s="160"/>
      <c r="T565" s="161"/>
      <c r="AT565" s="156" t="s">
        <v>264</v>
      </c>
      <c r="AU565" s="156" t="s">
        <v>87</v>
      </c>
      <c r="AV565" s="12" t="s">
        <v>87</v>
      </c>
      <c r="AW565" s="12" t="s">
        <v>32</v>
      </c>
      <c r="AX565" s="12" t="s">
        <v>77</v>
      </c>
      <c r="AY565" s="156" t="s">
        <v>253</v>
      </c>
    </row>
    <row r="566" spans="2:65" s="13" customFormat="1" ht="11.25">
      <c r="B566" s="162"/>
      <c r="D566" s="155" t="s">
        <v>264</v>
      </c>
      <c r="E566" s="163" t="s">
        <v>1</v>
      </c>
      <c r="F566" s="164" t="s">
        <v>266</v>
      </c>
      <c r="H566" s="165">
        <v>1.4</v>
      </c>
      <c r="I566" s="166"/>
      <c r="L566" s="162"/>
      <c r="M566" s="167"/>
      <c r="T566" s="168"/>
      <c r="AT566" s="163" t="s">
        <v>264</v>
      </c>
      <c r="AU566" s="163" t="s">
        <v>87</v>
      </c>
      <c r="AV566" s="13" t="s">
        <v>260</v>
      </c>
      <c r="AW566" s="13" t="s">
        <v>32</v>
      </c>
      <c r="AX566" s="13" t="s">
        <v>85</v>
      </c>
      <c r="AY566" s="163" t="s">
        <v>253</v>
      </c>
    </row>
    <row r="567" spans="2:65" s="12" customFormat="1" ht="11.25">
      <c r="B567" s="154"/>
      <c r="D567" s="155" t="s">
        <v>264</v>
      </c>
      <c r="F567" s="157" t="s">
        <v>1139</v>
      </c>
      <c r="H567" s="158">
        <v>2.1</v>
      </c>
      <c r="I567" s="159"/>
      <c r="L567" s="154"/>
      <c r="M567" s="160"/>
      <c r="T567" s="161"/>
      <c r="AT567" s="156" t="s">
        <v>264</v>
      </c>
      <c r="AU567" s="156" t="s">
        <v>87</v>
      </c>
      <c r="AV567" s="12" t="s">
        <v>87</v>
      </c>
      <c r="AW567" s="12" t="s">
        <v>4</v>
      </c>
      <c r="AX567" s="12" t="s">
        <v>85</v>
      </c>
      <c r="AY567" s="156" t="s">
        <v>253</v>
      </c>
    </row>
    <row r="568" spans="2:65" s="1" customFormat="1" ht="44.25" customHeight="1">
      <c r="B568" s="32"/>
      <c r="C568" s="137" t="s">
        <v>571</v>
      </c>
      <c r="D568" s="137" t="s">
        <v>255</v>
      </c>
      <c r="E568" s="138" t="s">
        <v>1140</v>
      </c>
      <c r="F568" s="139" t="s">
        <v>1141</v>
      </c>
      <c r="G568" s="140" t="s">
        <v>258</v>
      </c>
      <c r="H568" s="141">
        <v>11.430999999999999</v>
      </c>
      <c r="I568" s="142"/>
      <c r="J568" s="143">
        <f>ROUND(I568*H568,2)</f>
        <v>0</v>
      </c>
      <c r="K568" s="139" t="s">
        <v>259</v>
      </c>
      <c r="L568" s="32"/>
      <c r="M568" s="144" t="s">
        <v>1</v>
      </c>
      <c r="N568" s="145" t="s">
        <v>42</v>
      </c>
      <c r="P568" s="146">
        <f>O568*H568</f>
        <v>0</v>
      </c>
      <c r="Q568" s="146">
        <v>1.1350000000000001E-2</v>
      </c>
      <c r="R568" s="146">
        <f>Q568*H568</f>
        <v>0.12974184999999999</v>
      </c>
      <c r="S568" s="146">
        <v>0</v>
      </c>
      <c r="T568" s="147">
        <f>S568*H568</f>
        <v>0</v>
      </c>
      <c r="AR568" s="148" t="s">
        <v>260</v>
      </c>
      <c r="AT568" s="148" t="s">
        <v>255</v>
      </c>
      <c r="AU568" s="148" t="s">
        <v>87</v>
      </c>
      <c r="AY568" s="17" t="s">
        <v>253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85</v>
      </c>
      <c r="BK568" s="149">
        <f>ROUND(I568*H568,2)</f>
        <v>0</v>
      </c>
      <c r="BL568" s="17" t="s">
        <v>260</v>
      </c>
      <c r="BM568" s="148" t="s">
        <v>1142</v>
      </c>
    </row>
    <row r="569" spans="2:65" s="1" customFormat="1" ht="11.25">
      <c r="B569" s="32"/>
      <c r="D569" s="150" t="s">
        <v>262</v>
      </c>
      <c r="F569" s="151" t="s">
        <v>1143</v>
      </c>
      <c r="I569" s="152"/>
      <c r="L569" s="32"/>
      <c r="M569" s="153"/>
      <c r="T569" s="56"/>
      <c r="AT569" s="17" t="s">
        <v>262</v>
      </c>
      <c r="AU569" s="17" t="s">
        <v>87</v>
      </c>
    </row>
    <row r="570" spans="2:65" s="1" customFormat="1" ht="24.2" customHeight="1">
      <c r="B570" s="32"/>
      <c r="C570" s="185" t="s">
        <v>576</v>
      </c>
      <c r="D570" s="185" t="s">
        <v>1052</v>
      </c>
      <c r="E570" s="186" t="s">
        <v>1144</v>
      </c>
      <c r="F570" s="187" t="s">
        <v>1145</v>
      </c>
      <c r="G570" s="188" t="s">
        <v>258</v>
      </c>
      <c r="H570" s="189">
        <v>12.003</v>
      </c>
      <c r="I570" s="190"/>
      <c r="J570" s="191">
        <f>ROUND(I570*H570,2)</f>
        <v>0</v>
      </c>
      <c r="K570" s="187" t="s">
        <v>259</v>
      </c>
      <c r="L570" s="192"/>
      <c r="M570" s="193" t="s">
        <v>1</v>
      </c>
      <c r="N570" s="194" t="s">
        <v>42</v>
      </c>
      <c r="P570" s="146">
        <f>O570*H570</f>
        <v>0</v>
      </c>
      <c r="Q570" s="146">
        <v>4.7999999999999996E-3</v>
      </c>
      <c r="R570" s="146">
        <f>Q570*H570</f>
        <v>5.7614399999999996E-2</v>
      </c>
      <c r="S570" s="146">
        <v>0</v>
      </c>
      <c r="T570" s="147">
        <f>S570*H570</f>
        <v>0</v>
      </c>
      <c r="AR570" s="148" t="s">
        <v>303</v>
      </c>
      <c r="AT570" s="148" t="s">
        <v>1052</v>
      </c>
      <c r="AU570" s="148" t="s">
        <v>87</v>
      </c>
      <c r="AY570" s="17" t="s">
        <v>253</v>
      </c>
      <c r="BE570" s="149">
        <f>IF(N570="základní",J570,0)</f>
        <v>0</v>
      </c>
      <c r="BF570" s="149">
        <f>IF(N570="snížená",J570,0)</f>
        <v>0</v>
      </c>
      <c r="BG570" s="149">
        <f>IF(N570="zákl. přenesená",J570,0)</f>
        <v>0</v>
      </c>
      <c r="BH570" s="149">
        <f>IF(N570="sníž. přenesená",J570,0)</f>
        <v>0</v>
      </c>
      <c r="BI570" s="149">
        <f>IF(N570="nulová",J570,0)</f>
        <v>0</v>
      </c>
      <c r="BJ570" s="17" t="s">
        <v>85</v>
      </c>
      <c r="BK570" s="149">
        <f>ROUND(I570*H570,2)</f>
        <v>0</v>
      </c>
      <c r="BL570" s="17" t="s">
        <v>260</v>
      </c>
      <c r="BM570" s="148" t="s">
        <v>1146</v>
      </c>
    </row>
    <row r="571" spans="2:65" s="14" customFormat="1" ht="11.25">
      <c r="B571" s="169"/>
      <c r="D571" s="155" t="s">
        <v>264</v>
      </c>
      <c r="E571" s="170" t="s">
        <v>1</v>
      </c>
      <c r="F571" s="171" t="s">
        <v>1147</v>
      </c>
      <c r="H571" s="170" t="s">
        <v>1</v>
      </c>
      <c r="I571" s="172"/>
      <c r="L571" s="169"/>
      <c r="M571" s="173"/>
      <c r="T571" s="174"/>
      <c r="AT571" s="170" t="s">
        <v>264</v>
      </c>
      <c r="AU571" s="170" t="s">
        <v>87</v>
      </c>
      <c r="AV571" s="14" t="s">
        <v>85</v>
      </c>
      <c r="AW571" s="14" t="s">
        <v>32</v>
      </c>
      <c r="AX571" s="14" t="s">
        <v>77</v>
      </c>
      <c r="AY571" s="170" t="s">
        <v>253</v>
      </c>
    </row>
    <row r="572" spans="2:65" s="12" customFormat="1" ht="11.25">
      <c r="B572" s="154"/>
      <c r="D572" s="155" t="s">
        <v>264</v>
      </c>
      <c r="E572" s="156" t="s">
        <v>1</v>
      </c>
      <c r="F572" s="157" t="s">
        <v>1148</v>
      </c>
      <c r="H572" s="158">
        <v>11.430999999999999</v>
      </c>
      <c r="I572" s="159"/>
      <c r="L572" s="154"/>
      <c r="M572" s="160"/>
      <c r="T572" s="161"/>
      <c r="AT572" s="156" t="s">
        <v>264</v>
      </c>
      <c r="AU572" s="156" t="s">
        <v>87</v>
      </c>
      <c r="AV572" s="12" t="s">
        <v>87</v>
      </c>
      <c r="AW572" s="12" t="s">
        <v>32</v>
      </c>
      <c r="AX572" s="12" t="s">
        <v>77</v>
      </c>
      <c r="AY572" s="156" t="s">
        <v>253</v>
      </c>
    </row>
    <row r="573" spans="2:65" s="13" customFormat="1" ht="11.25">
      <c r="B573" s="162"/>
      <c r="D573" s="155" t="s">
        <v>264</v>
      </c>
      <c r="E573" s="163" t="s">
        <v>1</v>
      </c>
      <c r="F573" s="164" t="s">
        <v>266</v>
      </c>
      <c r="H573" s="165">
        <v>11.430999999999999</v>
      </c>
      <c r="I573" s="166"/>
      <c r="L573" s="162"/>
      <c r="M573" s="167"/>
      <c r="T573" s="168"/>
      <c r="AT573" s="163" t="s">
        <v>264</v>
      </c>
      <c r="AU573" s="163" t="s">
        <v>87</v>
      </c>
      <c r="AV573" s="13" t="s">
        <v>260</v>
      </c>
      <c r="AW573" s="13" t="s">
        <v>32</v>
      </c>
      <c r="AX573" s="13" t="s">
        <v>85</v>
      </c>
      <c r="AY573" s="163" t="s">
        <v>253</v>
      </c>
    </row>
    <row r="574" spans="2:65" s="12" customFormat="1" ht="11.25">
      <c r="B574" s="154"/>
      <c r="D574" s="155" t="s">
        <v>264</v>
      </c>
      <c r="F574" s="157" t="s">
        <v>1149</v>
      </c>
      <c r="H574" s="158">
        <v>12.003</v>
      </c>
      <c r="I574" s="159"/>
      <c r="L574" s="154"/>
      <c r="M574" s="160"/>
      <c r="T574" s="161"/>
      <c r="AT574" s="156" t="s">
        <v>264</v>
      </c>
      <c r="AU574" s="156" t="s">
        <v>87</v>
      </c>
      <c r="AV574" s="12" t="s">
        <v>87</v>
      </c>
      <c r="AW574" s="12" t="s">
        <v>4</v>
      </c>
      <c r="AX574" s="12" t="s">
        <v>85</v>
      </c>
      <c r="AY574" s="156" t="s">
        <v>253</v>
      </c>
    </row>
    <row r="575" spans="2:65" s="1" customFormat="1" ht="44.25" customHeight="1">
      <c r="B575" s="32"/>
      <c r="C575" s="137" t="s">
        <v>581</v>
      </c>
      <c r="D575" s="137" t="s">
        <v>255</v>
      </c>
      <c r="E575" s="138" t="s">
        <v>1150</v>
      </c>
      <c r="F575" s="139" t="s">
        <v>1151</v>
      </c>
      <c r="G575" s="140" t="s">
        <v>258</v>
      </c>
      <c r="H575" s="141">
        <v>11.103999999999999</v>
      </c>
      <c r="I575" s="142"/>
      <c r="J575" s="143">
        <f>ROUND(I575*H575,2)</f>
        <v>0</v>
      </c>
      <c r="K575" s="139" t="s">
        <v>259</v>
      </c>
      <c r="L575" s="32"/>
      <c r="M575" s="144" t="s">
        <v>1</v>
      </c>
      <c r="N575" s="145" t="s">
        <v>42</v>
      </c>
      <c r="P575" s="146">
        <f>O575*H575</f>
        <v>0</v>
      </c>
      <c r="Q575" s="146">
        <v>1.1350000000000001E-2</v>
      </c>
      <c r="R575" s="146">
        <f>Q575*H575</f>
        <v>0.12603039999999999</v>
      </c>
      <c r="S575" s="146">
        <v>0</v>
      </c>
      <c r="T575" s="147">
        <f>S575*H575</f>
        <v>0</v>
      </c>
      <c r="AR575" s="148" t="s">
        <v>260</v>
      </c>
      <c r="AT575" s="148" t="s">
        <v>255</v>
      </c>
      <c r="AU575" s="148" t="s">
        <v>87</v>
      </c>
      <c r="AY575" s="17" t="s">
        <v>253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85</v>
      </c>
      <c r="BK575" s="149">
        <f>ROUND(I575*H575,2)</f>
        <v>0</v>
      </c>
      <c r="BL575" s="17" t="s">
        <v>260</v>
      </c>
      <c r="BM575" s="148" t="s">
        <v>1152</v>
      </c>
    </row>
    <row r="576" spans="2:65" s="1" customFormat="1" ht="11.25">
      <c r="B576" s="32"/>
      <c r="D576" s="150" t="s">
        <v>262</v>
      </c>
      <c r="F576" s="151" t="s">
        <v>1153</v>
      </c>
      <c r="I576" s="152"/>
      <c r="L576" s="32"/>
      <c r="M576" s="153"/>
      <c r="T576" s="56"/>
      <c r="AT576" s="17" t="s">
        <v>262</v>
      </c>
      <c r="AU576" s="17" t="s">
        <v>87</v>
      </c>
    </row>
    <row r="577" spans="2:65" s="1" customFormat="1" ht="24.2" customHeight="1">
      <c r="B577" s="32"/>
      <c r="C577" s="185" t="s">
        <v>586</v>
      </c>
      <c r="D577" s="185" t="s">
        <v>1052</v>
      </c>
      <c r="E577" s="186" t="s">
        <v>1154</v>
      </c>
      <c r="F577" s="187" t="s">
        <v>1155</v>
      </c>
      <c r="G577" s="188" t="s">
        <v>258</v>
      </c>
      <c r="H577" s="189">
        <v>11.659000000000001</v>
      </c>
      <c r="I577" s="190"/>
      <c r="J577" s="191">
        <f>ROUND(I577*H577,2)</f>
        <v>0</v>
      </c>
      <c r="K577" s="187" t="s">
        <v>259</v>
      </c>
      <c r="L577" s="192"/>
      <c r="M577" s="193" t="s">
        <v>1</v>
      </c>
      <c r="N577" s="194" t="s">
        <v>42</v>
      </c>
      <c r="P577" s="146">
        <f>O577*H577</f>
        <v>0</v>
      </c>
      <c r="Q577" s="146">
        <v>7.1999999999999998E-3</v>
      </c>
      <c r="R577" s="146">
        <f>Q577*H577</f>
        <v>8.39448E-2</v>
      </c>
      <c r="S577" s="146">
        <v>0</v>
      </c>
      <c r="T577" s="147">
        <f>S577*H577</f>
        <v>0</v>
      </c>
      <c r="AR577" s="148" t="s">
        <v>303</v>
      </c>
      <c r="AT577" s="148" t="s">
        <v>1052</v>
      </c>
      <c r="AU577" s="148" t="s">
        <v>87</v>
      </c>
      <c r="AY577" s="17" t="s">
        <v>253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7" t="s">
        <v>85</v>
      </c>
      <c r="BK577" s="149">
        <f>ROUND(I577*H577,2)</f>
        <v>0</v>
      </c>
      <c r="BL577" s="17" t="s">
        <v>260</v>
      </c>
      <c r="BM577" s="148" t="s">
        <v>1156</v>
      </c>
    </row>
    <row r="578" spans="2:65" s="14" customFormat="1" ht="11.25">
      <c r="B578" s="169"/>
      <c r="D578" s="155" t="s">
        <v>264</v>
      </c>
      <c r="E578" s="170" t="s">
        <v>1</v>
      </c>
      <c r="F578" s="171" t="s">
        <v>1147</v>
      </c>
      <c r="H578" s="170" t="s">
        <v>1</v>
      </c>
      <c r="I578" s="172"/>
      <c r="L578" s="169"/>
      <c r="M578" s="173"/>
      <c r="T578" s="174"/>
      <c r="AT578" s="170" t="s">
        <v>264</v>
      </c>
      <c r="AU578" s="170" t="s">
        <v>87</v>
      </c>
      <c r="AV578" s="14" t="s">
        <v>85</v>
      </c>
      <c r="AW578" s="14" t="s">
        <v>32</v>
      </c>
      <c r="AX578" s="14" t="s">
        <v>77</v>
      </c>
      <c r="AY578" s="170" t="s">
        <v>253</v>
      </c>
    </row>
    <row r="579" spans="2:65" s="12" customFormat="1" ht="11.25">
      <c r="B579" s="154"/>
      <c r="D579" s="155" t="s">
        <v>264</v>
      </c>
      <c r="E579" s="156" t="s">
        <v>1</v>
      </c>
      <c r="F579" s="157" t="s">
        <v>1157</v>
      </c>
      <c r="H579" s="158">
        <v>11.103999999999999</v>
      </c>
      <c r="I579" s="159"/>
      <c r="L579" s="154"/>
      <c r="M579" s="160"/>
      <c r="T579" s="161"/>
      <c r="AT579" s="156" t="s">
        <v>264</v>
      </c>
      <c r="AU579" s="156" t="s">
        <v>87</v>
      </c>
      <c r="AV579" s="12" t="s">
        <v>87</v>
      </c>
      <c r="AW579" s="12" t="s">
        <v>32</v>
      </c>
      <c r="AX579" s="12" t="s">
        <v>77</v>
      </c>
      <c r="AY579" s="156" t="s">
        <v>253</v>
      </c>
    </row>
    <row r="580" spans="2:65" s="13" customFormat="1" ht="11.25">
      <c r="B580" s="162"/>
      <c r="D580" s="155" t="s">
        <v>264</v>
      </c>
      <c r="E580" s="163" t="s">
        <v>1</v>
      </c>
      <c r="F580" s="164" t="s">
        <v>266</v>
      </c>
      <c r="H580" s="165">
        <v>11.103999999999999</v>
      </c>
      <c r="I580" s="166"/>
      <c r="L580" s="162"/>
      <c r="M580" s="167"/>
      <c r="T580" s="168"/>
      <c r="AT580" s="163" t="s">
        <v>264</v>
      </c>
      <c r="AU580" s="163" t="s">
        <v>87</v>
      </c>
      <c r="AV580" s="13" t="s">
        <v>260</v>
      </c>
      <c r="AW580" s="13" t="s">
        <v>32</v>
      </c>
      <c r="AX580" s="13" t="s">
        <v>85</v>
      </c>
      <c r="AY580" s="163" t="s">
        <v>253</v>
      </c>
    </row>
    <row r="581" spans="2:65" s="12" customFormat="1" ht="11.25">
      <c r="B581" s="154"/>
      <c r="D581" s="155" t="s">
        <v>264</v>
      </c>
      <c r="F581" s="157" t="s">
        <v>1158</v>
      </c>
      <c r="H581" s="158">
        <v>11.659000000000001</v>
      </c>
      <c r="I581" s="159"/>
      <c r="L581" s="154"/>
      <c r="M581" s="160"/>
      <c r="T581" s="161"/>
      <c r="AT581" s="156" t="s">
        <v>264</v>
      </c>
      <c r="AU581" s="156" t="s">
        <v>87</v>
      </c>
      <c r="AV581" s="12" t="s">
        <v>87</v>
      </c>
      <c r="AW581" s="12" t="s">
        <v>4</v>
      </c>
      <c r="AX581" s="12" t="s">
        <v>85</v>
      </c>
      <c r="AY581" s="156" t="s">
        <v>253</v>
      </c>
    </row>
    <row r="582" spans="2:65" s="1" customFormat="1" ht="44.25" customHeight="1">
      <c r="B582" s="32"/>
      <c r="C582" s="137" t="s">
        <v>591</v>
      </c>
      <c r="D582" s="137" t="s">
        <v>255</v>
      </c>
      <c r="E582" s="138" t="s">
        <v>1159</v>
      </c>
      <c r="F582" s="139" t="s">
        <v>1160</v>
      </c>
      <c r="G582" s="140" t="s">
        <v>258</v>
      </c>
      <c r="H582" s="141">
        <v>8.8179999999999996</v>
      </c>
      <c r="I582" s="142"/>
      <c r="J582" s="143">
        <f>ROUND(I582*H582,2)</f>
        <v>0</v>
      </c>
      <c r="K582" s="139" t="s">
        <v>259</v>
      </c>
      <c r="L582" s="32"/>
      <c r="M582" s="144" t="s">
        <v>1</v>
      </c>
      <c r="N582" s="145" t="s">
        <v>42</v>
      </c>
      <c r="P582" s="146">
        <f>O582*H582</f>
        <v>0</v>
      </c>
      <c r="Q582" s="146">
        <v>1.1520000000000001E-2</v>
      </c>
      <c r="R582" s="146">
        <f>Q582*H582</f>
        <v>0.10158336</v>
      </c>
      <c r="S582" s="146">
        <v>0</v>
      </c>
      <c r="T582" s="147">
        <f>S582*H582</f>
        <v>0</v>
      </c>
      <c r="AR582" s="148" t="s">
        <v>260</v>
      </c>
      <c r="AT582" s="148" t="s">
        <v>255</v>
      </c>
      <c r="AU582" s="148" t="s">
        <v>87</v>
      </c>
      <c r="AY582" s="17" t="s">
        <v>253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85</v>
      </c>
      <c r="BK582" s="149">
        <f>ROUND(I582*H582,2)</f>
        <v>0</v>
      </c>
      <c r="BL582" s="17" t="s">
        <v>260</v>
      </c>
      <c r="BM582" s="148" t="s">
        <v>1161</v>
      </c>
    </row>
    <row r="583" spans="2:65" s="1" customFormat="1" ht="11.25">
      <c r="B583" s="32"/>
      <c r="D583" s="150" t="s">
        <v>262</v>
      </c>
      <c r="F583" s="151" t="s">
        <v>1162</v>
      </c>
      <c r="I583" s="152"/>
      <c r="L583" s="32"/>
      <c r="M583" s="153"/>
      <c r="T583" s="56"/>
      <c r="AT583" s="17" t="s">
        <v>262</v>
      </c>
      <c r="AU583" s="17" t="s">
        <v>87</v>
      </c>
    </row>
    <row r="584" spans="2:65" s="1" customFormat="1" ht="24.2" customHeight="1">
      <c r="B584" s="32"/>
      <c r="C584" s="185" t="s">
        <v>597</v>
      </c>
      <c r="D584" s="185" t="s">
        <v>1052</v>
      </c>
      <c r="E584" s="186" t="s">
        <v>1163</v>
      </c>
      <c r="F584" s="187" t="s">
        <v>1164</v>
      </c>
      <c r="G584" s="188" t="s">
        <v>258</v>
      </c>
      <c r="H584" s="189">
        <v>9.2590000000000003</v>
      </c>
      <c r="I584" s="190"/>
      <c r="J584" s="191">
        <f>ROUND(I584*H584,2)</f>
        <v>0</v>
      </c>
      <c r="K584" s="187" t="s">
        <v>1</v>
      </c>
      <c r="L584" s="192"/>
      <c r="M584" s="193" t="s">
        <v>1</v>
      </c>
      <c r="N584" s="194" t="s">
        <v>42</v>
      </c>
      <c r="P584" s="146">
        <f>O584*H584</f>
        <v>0</v>
      </c>
      <c r="Q584" s="146">
        <v>1.55E-2</v>
      </c>
      <c r="R584" s="146">
        <f>Q584*H584</f>
        <v>0.14351450000000002</v>
      </c>
      <c r="S584" s="146">
        <v>0</v>
      </c>
      <c r="T584" s="147">
        <f>S584*H584</f>
        <v>0</v>
      </c>
      <c r="AR584" s="148" t="s">
        <v>303</v>
      </c>
      <c r="AT584" s="148" t="s">
        <v>1052</v>
      </c>
      <c r="AU584" s="148" t="s">
        <v>87</v>
      </c>
      <c r="AY584" s="17" t="s">
        <v>253</v>
      </c>
      <c r="BE584" s="149">
        <f>IF(N584="základní",J584,0)</f>
        <v>0</v>
      </c>
      <c r="BF584" s="149">
        <f>IF(N584="snížená",J584,0)</f>
        <v>0</v>
      </c>
      <c r="BG584" s="149">
        <f>IF(N584="zákl. přenesená",J584,0)</f>
        <v>0</v>
      </c>
      <c r="BH584" s="149">
        <f>IF(N584="sníž. přenesená",J584,0)</f>
        <v>0</v>
      </c>
      <c r="BI584" s="149">
        <f>IF(N584="nulová",J584,0)</f>
        <v>0</v>
      </c>
      <c r="BJ584" s="17" t="s">
        <v>85</v>
      </c>
      <c r="BK584" s="149">
        <f>ROUND(I584*H584,2)</f>
        <v>0</v>
      </c>
      <c r="BL584" s="17" t="s">
        <v>260</v>
      </c>
      <c r="BM584" s="148" t="s">
        <v>1165</v>
      </c>
    </row>
    <row r="585" spans="2:65" s="14" customFormat="1" ht="11.25">
      <c r="B585" s="169"/>
      <c r="D585" s="155" t="s">
        <v>264</v>
      </c>
      <c r="E585" s="170" t="s">
        <v>1</v>
      </c>
      <c r="F585" s="171" t="s">
        <v>1147</v>
      </c>
      <c r="H585" s="170" t="s">
        <v>1</v>
      </c>
      <c r="I585" s="172"/>
      <c r="L585" s="169"/>
      <c r="M585" s="173"/>
      <c r="T585" s="174"/>
      <c r="AT585" s="170" t="s">
        <v>264</v>
      </c>
      <c r="AU585" s="170" t="s">
        <v>87</v>
      </c>
      <c r="AV585" s="14" t="s">
        <v>85</v>
      </c>
      <c r="AW585" s="14" t="s">
        <v>32</v>
      </c>
      <c r="AX585" s="14" t="s">
        <v>77</v>
      </c>
      <c r="AY585" s="170" t="s">
        <v>253</v>
      </c>
    </row>
    <row r="586" spans="2:65" s="12" customFormat="1" ht="11.25">
      <c r="B586" s="154"/>
      <c r="D586" s="155" t="s">
        <v>264</v>
      </c>
      <c r="E586" s="156" t="s">
        <v>1</v>
      </c>
      <c r="F586" s="157" t="s">
        <v>1166</v>
      </c>
      <c r="H586" s="158">
        <v>8.8179999999999996</v>
      </c>
      <c r="I586" s="159"/>
      <c r="L586" s="154"/>
      <c r="M586" s="160"/>
      <c r="T586" s="161"/>
      <c r="AT586" s="156" t="s">
        <v>264</v>
      </c>
      <c r="AU586" s="156" t="s">
        <v>87</v>
      </c>
      <c r="AV586" s="12" t="s">
        <v>87</v>
      </c>
      <c r="AW586" s="12" t="s">
        <v>32</v>
      </c>
      <c r="AX586" s="12" t="s">
        <v>77</v>
      </c>
      <c r="AY586" s="156" t="s">
        <v>253</v>
      </c>
    </row>
    <row r="587" spans="2:65" s="13" customFormat="1" ht="11.25">
      <c r="B587" s="162"/>
      <c r="D587" s="155" t="s">
        <v>264</v>
      </c>
      <c r="E587" s="163" t="s">
        <v>1</v>
      </c>
      <c r="F587" s="164" t="s">
        <v>266</v>
      </c>
      <c r="H587" s="165">
        <v>8.8179999999999996</v>
      </c>
      <c r="I587" s="166"/>
      <c r="L587" s="162"/>
      <c r="M587" s="167"/>
      <c r="T587" s="168"/>
      <c r="AT587" s="163" t="s">
        <v>264</v>
      </c>
      <c r="AU587" s="163" t="s">
        <v>87</v>
      </c>
      <c r="AV587" s="13" t="s">
        <v>260</v>
      </c>
      <c r="AW587" s="13" t="s">
        <v>32</v>
      </c>
      <c r="AX587" s="13" t="s">
        <v>85</v>
      </c>
      <c r="AY587" s="163" t="s">
        <v>253</v>
      </c>
    </row>
    <row r="588" spans="2:65" s="12" customFormat="1" ht="11.25">
      <c r="B588" s="154"/>
      <c r="D588" s="155" t="s">
        <v>264</v>
      </c>
      <c r="F588" s="157" t="s">
        <v>1167</v>
      </c>
      <c r="H588" s="158">
        <v>9.2590000000000003</v>
      </c>
      <c r="I588" s="159"/>
      <c r="L588" s="154"/>
      <c r="M588" s="160"/>
      <c r="T588" s="161"/>
      <c r="AT588" s="156" t="s">
        <v>264</v>
      </c>
      <c r="AU588" s="156" t="s">
        <v>87</v>
      </c>
      <c r="AV588" s="12" t="s">
        <v>87</v>
      </c>
      <c r="AW588" s="12" t="s">
        <v>4</v>
      </c>
      <c r="AX588" s="12" t="s">
        <v>85</v>
      </c>
      <c r="AY588" s="156" t="s">
        <v>253</v>
      </c>
    </row>
    <row r="589" spans="2:65" s="1" customFormat="1" ht="49.15" customHeight="1">
      <c r="B589" s="32"/>
      <c r="C589" s="137" t="s">
        <v>603</v>
      </c>
      <c r="D589" s="137" t="s">
        <v>255</v>
      </c>
      <c r="E589" s="138" t="s">
        <v>1168</v>
      </c>
      <c r="F589" s="139" t="s">
        <v>1169</v>
      </c>
      <c r="G589" s="140" t="s">
        <v>258</v>
      </c>
      <c r="H589" s="141">
        <v>134.99600000000001</v>
      </c>
      <c r="I589" s="142"/>
      <c r="J589" s="143">
        <f>ROUND(I589*H589,2)</f>
        <v>0</v>
      </c>
      <c r="K589" s="139" t="s">
        <v>259</v>
      </c>
      <c r="L589" s="32"/>
      <c r="M589" s="144" t="s">
        <v>1</v>
      </c>
      <c r="N589" s="145" t="s">
        <v>42</v>
      </c>
      <c r="P589" s="146">
        <f>O589*H589</f>
        <v>0</v>
      </c>
      <c r="Q589" s="146">
        <v>1.1679999999999999E-2</v>
      </c>
      <c r="R589" s="146">
        <f>Q589*H589</f>
        <v>1.5767532799999999</v>
      </c>
      <c r="S589" s="146">
        <v>0</v>
      </c>
      <c r="T589" s="147">
        <f>S589*H589</f>
        <v>0</v>
      </c>
      <c r="AR589" s="148" t="s">
        <v>260</v>
      </c>
      <c r="AT589" s="148" t="s">
        <v>255</v>
      </c>
      <c r="AU589" s="148" t="s">
        <v>87</v>
      </c>
      <c r="AY589" s="17" t="s">
        <v>253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85</v>
      </c>
      <c r="BK589" s="149">
        <f>ROUND(I589*H589,2)</f>
        <v>0</v>
      </c>
      <c r="BL589" s="17" t="s">
        <v>260</v>
      </c>
      <c r="BM589" s="148" t="s">
        <v>1170</v>
      </c>
    </row>
    <row r="590" spans="2:65" s="1" customFormat="1" ht="11.25">
      <c r="B590" s="32"/>
      <c r="D590" s="150" t="s">
        <v>262</v>
      </c>
      <c r="F590" s="151" t="s">
        <v>1171</v>
      </c>
      <c r="I590" s="152"/>
      <c r="L590" s="32"/>
      <c r="M590" s="153"/>
      <c r="T590" s="56"/>
      <c r="AT590" s="17" t="s">
        <v>262</v>
      </c>
      <c r="AU590" s="17" t="s">
        <v>87</v>
      </c>
    </row>
    <row r="591" spans="2:65" s="1" customFormat="1" ht="24.2" customHeight="1">
      <c r="B591" s="32"/>
      <c r="C591" s="185" t="s">
        <v>613</v>
      </c>
      <c r="D591" s="185" t="s">
        <v>1052</v>
      </c>
      <c r="E591" s="186" t="s">
        <v>1172</v>
      </c>
      <c r="F591" s="187" t="s">
        <v>1173</v>
      </c>
      <c r="G591" s="188" t="s">
        <v>258</v>
      </c>
      <c r="H591" s="189">
        <v>141.74600000000001</v>
      </c>
      <c r="I591" s="190"/>
      <c r="J591" s="191">
        <f>ROUND(I591*H591,2)</f>
        <v>0</v>
      </c>
      <c r="K591" s="187" t="s">
        <v>259</v>
      </c>
      <c r="L591" s="192"/>
      <c r="M591" s="193" t="s">
        <v>1</v>
      </c>
      <c r="N591" s="194" t="s">
        <v>42</v>
      </c>
      <c r="P591" s="146">
        <f>O591*H591</f>
        <v>0</v>
      </c>
      <c r="Q591" s="146">
        <v>2.8000000000000001E-2</v>
      </c>
      <c r="R591" s="146">
        <f>Q591*H591</f>
        <v>3.9688880000000002</v>
      </c>
      <c r="S591" s="146">
        <v>0</v>
      </c>
      <c r="T591" s="147">
        <f>S591*H591</f>
        <v>0</v>
      </c>
      <c r="AR591" s="148" t="s">
        <v>303</v>
      </c>
      <c r="AT591" s="148" t="s">
        <v>1052</v>
      </c>
      <c r="AU591" s="148" t="s">
        <v>87</v>
      </c>
      <c r="AY591" s="17" t="s">
        <v>253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85</v>
      </c>
      <c r="BK591" s="149">
        <f>ROUND(I591*H591,2)</f>
        <v>0</v>
      </c>
      <c r="BL591" s="17" t="s">
        <v>260</v>
      </c>
      <c r="BM591" s="148" t="s">
        <v>1174</v>
      </c>
    </row>
    <row r="592" spans="2:65" s="14" customFormat="1" ht="11.25">
      <c r="B592" s="169"/>
      <c r="D592" s="155" t="s">
        <v>264</v>
      </c>
      <c r="E592" s="170" t="s">
        <v>1</v>
      </c>
      <c r="F592" s="171" t="s">
        <v>1175</v>
      </c>
      <c r="H592" s="170" t="s">
        <v>1</v>
      </c>
      <c r="I592" s="172"/>
      <c r="L592" s="169"/>
      <c r="M592" s="173"/>
      <c r="T592" s="174"/>
      <c r="AT592" s="170" t="s">
        <v>264</v>
      </c>
      <c r="AU592" s="170" t="s">
        <v>87</v>
      </c>
      <c r="AV592" s="14" t="s">
        <v>85</v>
      </c>
      <c r="AW592" s="14" t="s">
        <v>32</v>
      </c>
      <c r="AX592" s="14" t="s">
        <v>77</v>
      </c>
      <c r="AY592" s="170" t="s">
        <v>253</v>
      </c>
    </row>
    <row r="593" spans="2:65" s="14" customFormat="1" ht="11.25">
      <c r="B593" s="169"/>
      <c r="D593" s="155" t="s">
        <v>264</v>
      </c>
      <c r="E593" s="170" t="s">
        <v>1</v>
      </c>
      <c r="F593" s="171" t="s">
        <v>1082</v>
      </c>
      <c r="H593" s="170" t="s">
        <v>1</v>
      </c>
      <c r="I593" s="172"/>
      <c r="L593" s="169"/>
      <c r="M593" s="173"/>
      <c r="T593" s="174"/>
      <c r="AT593" s="170" t="s">
        <v>264</v>
      </c>
      <c r="AU593" s="170" t="s">
        <v>87</v>
      </c>
      <c r="AV593" s="14" t="s">
        <v>85</v>
      </c>
      <c r="AW593" s="14" t="s">
        <v>32</v>
      </c>
      <c r="AX593" s="14" t="s">
        <v>77</v>
      </c>
      <c r="AY593" s="170" t="s">
        <v>253</v>
      </c>
    </row>
    <row r="594" spans="2:65" s="12" customFormat="1" ht="11.25">
      <c r="B594" s="154"/>
      <c r="D594" s="155" t="s">
        <v>264</v>
      </c>
      <c r="E594" s="156" t="s">
        <v>1</v>
      </c>
      <c r="F594" s="157" t="s">
        <v>1083</v>
      </c>
      <c r="H594" s="158">
        <v>142.30600000000001</v>
      </c>
      <c r="I594" s="159"/>
      <c r="L594" s="154"/>
      <c r="M594" s="160"/>
      <c r="T594" s="161"/>
      <c r="AT594" s="156" t="s">
        <v>264</v>
      </c>
      <c r="AU594" s="156" t="s">
        <v>87</v>
      </c>
      <c r="AV594" s="12" t="s">
        <v>87</v>
      </c>
      <c r="AW594" s="12" t="s">
        <v>32</v>
      </c>
      <c r="AX594" s="12" t="s">
        <v>77</v>
      </c>
      <c r="AY594" s="156" t="s">
        <v>253</v>
      </c>
    </row>
    <row r="595" spans="2:65" s="12" customFormat="1" ht="33.75">
      <c r="B595" s="154"/>
      <c r="D595" s="155" t="s">
        <v>264</v>
      </c>
      <c r="E595" s="156" t="s">
        <v>1</v>
      </c>
      <c r="F595" s="157" t="s">
        <v>1084</v>
      </c>
      <c r="H595" s="158">
        <v>-29.37</v>
      </c>
      <c r="I595" s="159"/>
      <c r="L595" s="154"/>
      <c r="M595" s="160"/>
      <c r="T595" s="161"/>
      <c r="AT595" s="156" t="s">
        <v>264</v>
      </c>
      <c r="AU595" s="156" t="s">
        <v>87</v>
      </c>
      <c r="AV595" s="12" t="s">
        <v>87</v>
      </c>
      <c r="AW595" s="12" t="s">
        <v>32</v>
      </c>
      <c r="AX595" s="12" t="s">
        <v>77</v>
      </c>
      <c r="AY595" s="156" t="s">
        <v>253</v>
      </c>
    </row>
    <row r="596" spans="2:65" s="15" customFormat="1" ht="11.25">
      <c r="B596" s="175"/>
      <c r="D596" s="155" t="s">
        <v>264</v>
      </c>
      <c r="E596" s="176" t="s">
        <v>1</v>
      </c>
      <c r="F596" s="177" t="s">
        <v>322</v>
      </c>
      <c r="H596" s="178">
        <v>112.93600000000001</v>
      </c>
      <c r="I596" s="179"/>
      <c r="L596" s="175"/>
      <c r="M596" s="180"/>
      <c r="T596" s="181"/>
      <c r="AT596" s="176" t="s">
        <v>264</v>
      </c>
      <c r="AU596" s="176" t="s">
        <v>87</v>
      </c>
      <c r="AV596" s="15" t="s">
        <v>97</v>
      </c>
      <c r="AW596" s="15" t="s">
        <v>32</v>
      </c>
      <c r="AX596" s="15" t="s">
        <v>77</v>
      </c>
      <c r="AY596" s="176" t="s">
        <v>253</v>
      </c>
    </row>
    <row r="597" spans="2:65" s="14" customFormat="1" ht="11.25">
      <c r="B597" s="169"/>
      <c r="D597" s="155" t="s">
        <v>264</v>
      </c>
      <c r="E597" s="170" t="s">
        <v>1</v>
      </c>
      <c r="F597" s="171" t="s">
        <v>1085</v>
      </c>
      <c r="H597" s="170" t="s">
        <v>1</v>
      </c>
      <c r="I597" s="172"/>
      <c r="L597" s="169"/>
      <c r="M597" s="173"/>
      <c r="T597" s="174"/>
      <c r="AT597" s="170" t="s">
        <v>264</v>
      </c>
      <c r="AU597" s="170" t="s">
        <v>87</v>
      </c>
      <c r="AV597" s="14" t="s">
        <v>85</v>
      </c>
      <c r="AW597" s="14" t="s">
        <v>32</v>
      </c>
      <c r="AX597" s="14" t="s">
        <v>77</v>
      </c>
      <c r="AY597" s="170" t="s">
        <v>253</v>
      </c>
    </row>
    <row r="598" spans="2:65" s="12" customFormat="1" ht="11.25">
      <c r="B598" s="154"/>
      <c r="D598" s="155" t="s">
        <v>264</v>
      </c>
      <c r="E598" s="156" t="s">
        <v>1</v>
      </c>
      <c r="F598" s="157" t="s">
        <v>1086</v>
      </c>
      <c r="H598" s="158">
        <v>22.06</v>
      </c>
      <c r="I598" s="159"/>
      <c r="L598" s="154"/>
      <c r="M598" s="160"/>
      <c r="T598" s="161"/>
      <c r="AT598" s="156" t="s">
        <v>264</v>
      </c>
      <c r="AU598" s="156" t="s">
        <v>87</v>
      </c>
      <c r="AV598" s="12" t="s">
        <v>87</v>
      </c>
      <c r="AW598" s="12" t="s">
        <v>32</v>
      </c>
      <c r="AX598" s="12" t="s">
        <v>77</v>
      </c>
      <c r="AY598" s="156" t="s">
        <v>253</v>
      </c>
    </row>
    <row r="599" spans="2:65" s="15" customFormat="1" ht="11.25">
      <c r="B599" s="175"/>
      <c r="D599" s="155" t="s">
        <v>264</v>
      </c>
      <c r="E599" s="176" t="s">
        <v>1</v>
      </c>
      <c r="F599" s="177" t="s">
        <v>322</v>
      </c>
      <c r="H599" s="178">
        <v>22.06</v>
      </c>
      <c r="I599" s="179"/>
      <c r="L599" s="175"/>
      <c r="M599" s="180"/>
      <c r="T599" s="181"/>
      <c r="AT599" s="176" t="s">
        <v>264</v>
      </c>
      <c r="AU599" s="176" t="s">
        <v>87</v>
      </c>
      <c r="AV599" s="15" t="s">
        <v>97</v>
      </c>
      <c r="AW599" s="15" t="s">
        <v>32</v>
      </c>
      <c r="AX599" s="15" t="s">
        <v>77</v>
      </c>
      <c r="AY599" s="176" t="s">
        <v>253</v>
      </c>
    </row>
    <row r="600" spans="2:65" s="13" customFormat="1" ht="11.25">
      <c r="B600" s="162"/>
      <c r="D600" s="155" t="s">
        <v>264</v>
      </c>
      <c r="E600" s="163" t="s">
        <v>1</v>
      </c>
      <c r="F600" s="164" t="s">
        <v>266</v>
      </c>
      <c r="H600" s="165">
        <v>134.99600000000001</v>
      </c>
      <c r="I600" s="166"/>
      <c r="L600" s="162"/>
      <c r="M600" s="167"/>
      <c r="T600" s="168"/>
      <c r="AT600" s="163" t="s">
        <v>264</v>
      </c>
      <c r="AU600" s="163" t="s">
        <v>87</v>
      </c>
      <c r="AV600" s="13" t="s">
        <v>260</v>
      </c>
      <c r="AW600" s="13" t="s">
        <v>32</v>
      </c>
      <c r="AX600" s="13" t="s">
        <v>85</v>
      </c>
      <c r="AY600" s="163" t="s">
        <v>253</v>
      </c>
    </row>
    <row r="601" spans="2:65" s="12" customFormat="1" ht="11.25">
      <c r="B601" s="154"/>
      <c r="D601" s="155" t="s">
        <v>264</v>
      </c>
      <c r="F601" s="157" t="s">
        <v>1176</v>
      </c>
      <c r="H601" s="158">
        <v>141.74600000000001</v>
      </c>
      <c r="I601" s="159"/>
      <c r="L601" s="154"/>
      <c r="M601" s="160"/>
      <c r="T601" s="161"/>
      <c r="AT601" s="156" t="s">
        <v>264</v>
      </c>
      <c r="AU601" s="156" t="s">
        <v>87</v>
      </c>
      <c r="AV601" s="12" t="s">
        <v>87</v>
      </c>
      <c r="AW601" s="12" t="s">
        <v>4</v>
      </c>
      <c r="AX601" s="12" t="s">
        <v>85</v>
      </c>
      <c r="AY601" s="156" t="s">
        <v>253</v>
      </c>
    </row>
    <row r="602" spans="2:65" s="1" customFormat="1" ht="37.9" customHeight="1">
      <c r="B602" s="32"/>
      <c r="C602" s="137" t="s">
        <v>617</v>
      </c>
      <c r="D602" s="137" t="s">
        <v>255</v>
      </c>
      <c r="E602" s="138" t="s">
        <v>1177</v>
      </c>
      <c r="F602" s="139" t="s">
        <v>1178</v>
      </c>
      <c r="G602" s="140" t="s">
        <v>258</v>
      </c>
      <c r="H602" s="141">
        <v>29.38</v>
      </c>
      <c r="I602" s="142"/>
      <c r="J602" s="143">
        <f>ROUND(I602*H602,2)</f>
        <v>0</v>
      </c>
      <c r="K602" s="139" t="s">
        <v>259</v>
      </c>
      <c r="L602" s="32"/>
      <c r="M602" s="144" t="s">
        <v>1</v>
      </c>
      <c r="N602" s="145" t="s">
        <v>42</v>
      </c>
      <c r="P602" s="146">
        <f>O602*H602</f>
        <v>0</v>
      </c>
      <c r="Q602" s="146">
        <v>8.0000000000000007E-5</v>
      </c>
      <c r="R602" s="146">
        <f>Q602*H602</f>
        <v>2.3504000000000003E-3</v>
      </c>
      <c r="S602" s="146">
        <v>0</v>
      </c>
      <c r="T602" s="147">
        <f>S602*H602</f>
        <v>0</v>
      </c>
      <c r="AR602" s="148" t="s">
        <v>260</v>
      </c>
      <c r="AT602" s="148" t="s">
        <v>255</v>
      </c>
      <c r="AU602" s="148" t="s">
        <v>87</v>
      </c>
      <c r="AY602" s="17" t="s">
        <v>253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85</v>
      </c>
      <c r="BK602" s="149">
        <f>ROUND(I602*H602,2)</f>
        <v>0</v>
      </c>
      <c r="BL602" s="17" t="s">
        <v>260</v>
      </c>
      <c r="BM602" s="148" t="s">
        <v>1179</v>
      </c>
    </row>
    <row r="603" spans="2:65" s="1" customFormat="1" ht="11.25">
      <c r="B603" s="32"/>
      <c r="D603" s="150" t="s">
        <v>262</v>
      </c>
      <c r="F603" s="151" t="s">
        <v>1180</v>
      </c>
      <c r="I603" s="152"/>
      <c r="L603" s="32"/>
      <c r="M603" s="153"/>
      <c r="T603" s="56"/>
      <c r="AT603" s="17" t="s">
        <v>262</v>
      </c>
      <c r="AU603" s="17" t="s">
        <v>87</v>
      </c>
    </row>
    <row r="604" spans="2:65" s="14" customFormat="1" ht="11.25">
      <c r="B604" s="169"/>
      <c r="D604" s="155" t="s">
        <v>264</v>
      </c>
      <c r="E604" s="170" t="s">
        <v>1</v>
      </c>
      <c r="F604" s="171" t="s">
        <v>1069</v>
      </c>
      <c r="H604" s="170" t="s">
        <v>1</v>
      </c>
      <c r="I604" s="172"/>
      <c r="L604" s="169"/>
      <c r="M604" s="173"/>
      <c r="T604" s="174"/>
      <c r="AT604" s="170" t="s">
        <v>264</v>
      </c>
      <c r="AU604" s="170" t="s">
        <v>87</v>
      </c>
      <c r="AV604" s="14" t="s">
        <v>85</v>
      </c>
      <c r="AW604" s="14" t="s">
        <v>32</v>
      </c>
      <c r="AX604" s="14" t="s">
        <v>77</v>
      </c>
      <c r="AY604" s="170" t="s">
        <v>253</v>
      </c>
    </row>
    <row r="605" spans="2:65" s="14" customFormat="1" ht="11.25">
      <c r="B605" s="169"/>
      <c r="D605" s="155" t="s">
        <v>264</v>
      </c>
      <c r="E605" s="170" t="s">
        <v>1</v>
      </c>
      <c r="F605" s="171" t="s">
        <v>1070</v>
      </c>
      <c r="H605" s="170" t="s">
        <v>1</v>
      </c>
      <c r="I605" s="172"/>
      <c r="L605" s="169"/>
      <c r="M605" s="173"/>
      <c r="T605" s="174"/>
      <c r="AT605" s="170" t="s">
        <v>264</v>
      </c>
      <c r="AU605" s="170" t="s">
        <v>87</v>
      </c>
      <c r="AV605" s="14" t="s">
        <v>85</v>
      </c>
      <c r="AW605" s="14" t="s">
        <v>32</v>
      </c>
      <c r="AX605" s="14" t="s">
        <v>77</v>
      </c>
      <c r="AY605" s="170" t="s">
        <v>253</v>
      </c>
    </row>
    <row r="606" spans="2:65" s="12" customFormat="1" ht="11.25">
      <c r="B606" s="154"/>
      <c r="D606" s="155" t="s">
        <v>264</v>
      </c>
      <c r="E606" s="156" t="s">
        <v>1</v>
      </c>
      <c r="F606" s="157" t="s">
        <v>1071</v>
      </c>
      <c r="H606" s="158">
        <v>33.514000000000003</v>
      </c>
      <c r="I606" s="159"/>
      <c r="L606" s="154"/>
      <c r="M606" s="160"/>
      <c r="T606" s="161"/>
      <c r="AT606" s="156" t="s">
        <v>264</v>
      </c>
      <c r="AU606" s="156" t="s">
        <v>87</v>
      </c>
      <c r="AV606" s="12" t="s">
        <v>87</v>
      </c>
      <c r="AW606" s="12" t="s">
        <v>32</v>
      </c>
      <c r="AX606" s="12" t="s">
        <v>77</v>
      </c>
      <c r="AY606" s="156" t="s">
        <v>253</v>
      </c>
    </row>
    <row r="607" spans="2:65" s="12" customFormat="1" ht="11.25">
      <c r="B607" s="154"/>
      <c r="D607" s="155" t="s">
        <v>264</v>
      </c>
      <c r="E607" s="156" t="s">
        <v>1</v>
      </c>
      <c r="F607" s="157" t="s">
        <v>1072</v>
      </c>
      <c r="H607" s="158">
        <v>-3.15</v>
      </c>
      <c r="I607" s="159"/>
      <c r="L607" s="154"/>
      <c r="M607" s="160"/>
      <c r="T607" s="161"/>
      <c r="AT607" s="156" t="s">
        <v>264</v>
      </c>
      <c r="AU607" s="156" t="s">
        <v>87</v>
      </c>
      <c r="AV607" s="12" t="s">
        <v>87</v>
      </c>
      <c r="AW607" s="12" t="s">
        <v>32</v>
      </c>
      <c r="AX607" s="12" t="s">
        <v>77</v>
      </c>
      <c r="AY607" s="156" t="s">
        <v>253</v>
      </c>
    </row>
    <row r="608" spans="2:65" s="12" customFormat="1" ht="11.25">
      <c r="B608" s="154"/>
      <c r="D608" s="155" t="s">
        <v>264</v>
      </c>
      <c r="E608" s="156" t="s">
        <v>1</v>
      </c>
      <c r="F608" s="157" t="s">
        <v>1073</v>
      </c>
      <c r="H608" s="158">
        <v>-0.98399999999999999</v>
      </c>
      <c r="I608" s="159"/>
      <c r="L608" s="154"/>
      <c r="M608" s="160"/>
      <c r="T608" s="161"/>
      <c r="AT608" s="156" t="s">
        <v>264</v>
      </c>
      <c r="AU608" s="156" t="s">
        <v>87</v>
      </c>
      <c r="AV608" s="12" t="s">
        <v>87</v>
      </c>
      <c r="AW608" s="12" t="s">
        <v>32</v>
      </c>
      <c r="AX608" s="12" t="s">
        <v>77</v>
      </c>
      <c r="AY608" s="156" t="s">
        <v>253</v>
      </c>
    </row>
    <row r="609" spans="2:65" s="15" customFormat="1" ht="11.25">
      <c r="B609" s="175"/>
      <c r="D609" s="155" t="s">
        <v>264</v>
      </c>
      <c r="E609" s="176" t="s">
        <v>1</v>
      </c>
      <c r="F609" s="177" t="s">
        <v>322</v>
      </c>
      <c r="H609" s="178">
        <v>29.38</v>
      </c>
      <c r="I609" s="179"/>
      <c r="L609" s="175"/>
      <c r="M609" s="180"/>
      <c r="T609" s="181"/>
      <c r="AT609" s="176" t="s">
        <v>264</v>
      </c>
      <c r="AU609" s="176" t="s">
        <v>87</v>
      </c>
      <c r="AV609" s="15" t="s">
        <v>97</v>
      </c>
      <c r="AW609" s="15" t="s">
        <v>32</v>
      </c>
      <c r="AX609" s="15" t="s">
        <v>77</v>
      </c>
      <c r="AY609" s="176" t="s">
        <v>253</v>
      </c>
    </row>
    <row r="610" spans="2:65" s="13" customFormat="1" ht="11.25">
      <c r="B610" s="162"/>
      <c r="D610" s="155" t="s">
        <v>264</v>
      </c>
      <c r="E610" s="163" t="s">
        <v>1</v>
      </c>
      <c r="F610" s="164" t="s">
        <v>266</v>
      </c>
      <c r="H610" s="165">
        <v>29.38</v>
      </c>
      <c r="I610" s="166"/>
      <c r="L610" s="162"/>
      <c r="M610" s="167"/>
      <c r="T610" s="168"/>
      <c r="AT610" s="163" t="s">
        <v>264</v>
      </c>
      <c r="AU610" s="163" t="s">
        <v>87</v>
      </c>
      <c r="AV610" s="13" t="s">
        <v>260</v>
      </c>
      <c r="AW610" s="13" t="s">
        <v>32</v>
      </c>
      <c r="AX610" s="13" t="s">
        <v>85</v>
      </c>
      <c r="AY610" s="163" t="s">
        <v>253</v>
      </c>
    </row>
    <row r="611" spans="2:65" s="1" customFormat="1" ht="37.9" customHeight="1">
      <c r="B611" s="32"/>
      <c r="C611" s="137" t="s">
        <v>621</v>
      </c>
      <c r="D611" s="137" t="s">
        <v>255</v>
      </c>
      <c r="E611" s="138" t="s">
        <v>1181</v>
      </c>
      <c r="F611" s="139" t="s">
        <v>1182</v>
      </c>
      <c r="G611" s="140" t="s">
        <v>258</v>
      </c>
      <c r="H611" s="141">
        <v>175.167</v>
      </c>
      <c r="I611" s="142"/>
      <c r="J611" s="143">
        <f>ROUND(I611*H611,2)</f>
        <v>0</v>
      </c>
      <c r="K611" s="139" t="s">
        <v>259</v>
      </c>
      <c r="L611" s="32"/>
      <c r="M611" s="144" t="s">
        <v>1</v>
      </c>
      <c r="N611" s="145" t="s">
        <v>42</v>
      </c>
      <c r="P611" s="146">
        <f>O611*H611</f>
        <v>0</v>
      </c>
      <c r="Q611" s="146">
        <v>8.0000000000000007E-5</v>
      </c>
      <c r="R611" s="146">
        <f>Q611*H611</f>
        <v>1.4013360000000001E-2</v>
      </c>
      <c r="S611" s="146">
        <v>0</v>
      </c>
      <c r="T611" s="147">
        <f>S611*H611</f>
        <v>0</v>
      </c>
      <c r="AR611" s="148" t="s">
        <v>260</v>
      </c>
      <c r="AT611" s="148" t="s">
        <v>255</v>
      </c>
      <c r="AU611" s="148" t="s">
        <v>87</v>
      </c>
      <c r="AY611" s="17" t="s">
        <v>253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85</v>
      </c>
      <c r="BK611" s="149">
        <f>ROUND(I611*H611,2)</f>
        <v>0</v>
      </c>
      <c r="BL611" s="17" t="s">
        <v>260</v>
      </c>
      <c r="BM611" s="148" t="s">
        <v>1183</v>
      </c>
    </row>
    <row r="612" spans="2:65" s="1" customFormat="1" ht="11.25">
      <c r="B612" s="32"/>
      <c r="D612" s="150" t="s">
        <v>262</v>
      </c>
      <c r="F612" s="151" t="s">
        <v>1184</v>
      </c>
      <c r="I612" s="152"/>
      <c r="L612" s="32"/>
      <c r="M612" s="153"/>
      <c r="T612" s="56"/>
      <c r="AT612" s="17" t="s">
        <v>262</v>
      </c>
      <c r="AU612" s="17" t="s">
        <v>87</v>
      </c>
    </row>
    <row r="613" spans="2:65" s="14" customFormat="1" ht="11.25">
      <c r="B613" s="169"/>
      <c r="D613" s="155" t="s">
        <v>264</v>
      </c>
      <c r="E613" s="170" t="s">
        <v>1</v>
      </c>
      <c r="F613" s="171" t="s">
        <v>1147</v>
      </c>
      <c r="H613" s="170" t="s">
        <v>1</v>
      </c>
      <c r="I613" s="172"/>
      <c r="L613" s="169"/>
      <c r="M613" s="173"/>
      <c r="T613" s="174"/>
      <c r="AT613" s="170" t="s">
        <v>264</v>
      </c>
      <c r="AU613" s="170" t="s">
        <v>87</v>
      </c>
      <c r="AV613" s="14" t="s">
        <v>85</v>
      </c>
      <c r="AW613" s="14" t="s">
        <v>32</v>
      </c>
      <c r="AX613" s="14" t="s">
        <v>77</v>
      </c>
      <c r="AY613" s="170" t="s">
        <v>253</v>
      </c>
    </row>
    <row r="614" spans="2:65" s="12" customFormat="1" ht="11.25">
      <c r="B614" s="154"/>
      <c r="D614" s="155" t="s">
        <v>264</v>
      </c>
      <c r="E614" s="156" t="s">
        <v>1</v>
      </c>
      <c r="F614" s="157" t="s">
        <v>1148</v>
      </c>
      <c r="H614" s="158">
        <v>11.430999999999999</v>
      </c>
      <c r="I614" s="159"/>
      <c r="L614" s="154"/>
      <c r="M614" s="160"/>
      <c r="T614" s="161"/>
      <c r="AT614" s="156" t="s">
        <v>264</v>
      </c>
      <c r="AU614" s="156" t="s">
        <v>87</v>
      </c>
      <c r="AV614" s="12" t="s">
        <v>87</v>
      </c>
      <c r="AW614" s="12" t="s">
        <v>32</v>
      </c>
      <c r="AX614" s="12" t="s">
        <v>77</v>
      </c>
      <c r="AY614" s="156" t="s">
        <v>253</v>
      </c>
    </row>
    <row r="615" spans="2:65" s="15" customFormat="1" ht="11.25">
      <c r="B615" s="175"/>
      <c r="D615" s="155" t="s">
        <v>264</v>
      </c>
      <c r="E615" s="176" t="s">
        <v>1</v>
      </c>
      <c r="F615" s="177" t="s">
        <v>322</v>
      </c>
      <c r="H615" s="178">
        <v>11.430999999999999</v>
      </c>
      <c r="I615" s="179"/>
      <c r="L615" s="175"/>
      <c r="M615" s="180"/>
      <c r="T615" s="181"/>
      <c r="AT615" s="176" t="s">
        <v>264</v>
      </c>
      <c r="AU615" s="176" t="s">
        <v>87</v>
      </c>
      <c r="AV615" s="15" t="s">
        <v>97</v>
      </c>
      <c r="AW615" s="15" t="s">
        <v>32</v>
      </c>
      <c r="AX615" s="15" t="s">
        <v>77</v>
      </c>
      <c r="AY615" s="176" t="s">
        <v>253</v>
      </c>
    </row>
    <row r="616" spans="2:65" s="14" customFormat="1" ht="11.25">
      <c r="B616" s="169"/>
      <c r="D616" s="155" t="s">
        <v>264</v>
      </c>
      <c r="E616" s="170" t="s">
        <v>1</v>
      </c>
      <c r="F616" s="171" t="s">
        <v>1147</v>
      </c>
      <c r="H616" s="170" t="s">
        <v>1</v>
      </c>
      <c r="I616" s="172"/>
      <c r="L616" s="169"/>
      <c r="M616" s="173"/>
      <c r="T616" s="174"/>
      <c r="AT616" s="170" t="s">
        <v>264</v>
      </c>
      <c r="AU616" s="170" t="s">
        <v>87</v>
      </c>
      <c r="AV616" s="14" t="s">
        <v>85</v>
      </c>
      <c r="AW616" s="14" t="s">
        <v>32</v>
      </c>
      <c r="AX616" s="14" t="s">
        <v>77</v>
      </c>
      <c r="AY616" s="170" t="s">
        <v>253</v>
      </c>
    </row>
    <row r="617" spans="2:65" s="12" customFormat="1" ht="11.25">
      <c r="B617" s="154"/>
      <c r="D617" s="155" t="s">
        <v>264</v>
      </c>
      <c r="E617" s="156" t="s">
        <v>1</v>
      </c>
      <c r="F617" s="157" t="s">
        <v>1157</v>
      </c>
      <c r="H617" s="158">
        <v>11.103999999999999</v>
      </c>
      <c r="I617" s="159"/>
      <c r="L617" s="154"/>
      <c r="M617" s="160"/>
      <c r="T617" s="161"/>
      <c r="AT617" s="156" t="s">
        <v>264</v>
      </c>
      <c r="AU617" s="156" t="s">
        <v>87</v>
      </c>
      <c r="AV617" s="12" t="s">
        <v>87</v>
      </c>
      <c r="AW617" s="12" t="s">
        <v>32</v>
      </c>
      <c r="AX617" s="12" t="s">
        <v>77</v>
      </c>
      <c r="AY617" s="156" t="s">
        <v>253</v>
      </c>
    </row>
    <row r="618" spans="2:65" s="15" customFormat="1" ht="11.25">
      <c r="B618" s="175"/>
      <c r="D618" s="155" t="s">
        <v>264</v>
      </c>
      <c r="E618" s="176" t="s">
        <v>1</v>
      </c>
      <c r="F618" s="177" t="s">
        <v>322</v>
      </c>
      <c r="H618" s="178">
        <v>11.103999999999999</v>
      </c>
      <c r="I618" s="179"/>
      <c r="L618" s="175"/>
      <c r="M618" s="180"/>
      <c r="T618" s="181"/>
      <c r="AT618" s="176" t="s">
        <v>264</v>
      </c>
      <c r="AU618" s="176" t="s">
        <v>87</v>
      </c>
      <c r="AV618" s="15" t="s">
        <v>97</v>
      </c>
      <c r="AW618" s="15" t="s">
        <v>32</v>
      </c>
      <c r="AX618" s="15" t="s">
        <v>77</v>
      </c>
      <c r="AY618" s="176" t="s">
        <v>253</v>
      </c>
    </row>
    <row r="619" spans="2:65" s="14" customFormat="1" ht="11.25">
      <c r="B619" s="169"/>
      <c r="D619" s="155" t="s">
        <v>264</v>
      </c>
      <c r="E619" s="170" t="s">
        <v>1</v>
      </c>
      <c r="F619" s="171" t="s">
        <v>1147</v>
      </c>
      <c r="H619" s="170" t="s">
        <v>1</v>
      </c>
      <c r="I619" s="172"/>
      <c r="L619" s="169"/>
      <c r="M619" s="173"/>
      <c r="T619" s="174"/>
      <c r="AT619" s="170" t="s">
        <v>264</v>
      </c>
      <c r="AU619" s="170" t="s">
        <v>87</v>
      </c>
      <c r="AV619" s="14" t="s">
        <v>85</v>
      </c>
      <c r="AW619" s="14" t="s">
        <v>32</v>
      </c>
      <c r="AX619" s="14" t="s">
        <v>77</v>
      </c>
      <c r="AY619" s="170" t="s">
        <v>253</v>
      </c>
    </row>
    <row r="620" spans="2:65" s="12" customFormat="1" ht="11.25">
      <c r="B620" s="154"/>
      <c r="D620" s="155" t="s">
        <v>264</v>
      </c>
      <c r="E620" s="156" t="s">
        <v>1</v>
      </c>
      <c r="F620" s="157" t="s">
        <v>1166</v>
      </c>
      <c r="H620" s="158">
        <v>8.8179999999999996</v>
      </c>
      <c r="I620" s="159"/>
      <c r="L620" s="154"/>
      <c r="M620" s="160"/>
      <c r="T620" s="161"/>
      <c r="AT620" s="156" t="s">
        <v>264</v>
      </c>
      <c r="AU620" s="156" t="s">
        <v>87</v>
      </c>
      <c r="AV620" s="12" t="s">
        <v>87</v>
      </c>
      <c r="AW620" s="12" t="s">
        <v>32</v>
      </c>
      <c r="AX620" s="12" t="s">
        <v>77</v>
      </c>
      <c r="AY620" s="156" t="s">
        <v>253</v>
      </c>
    </row>
    <row r="621" spans="2:65" s="15" customFormat="1" ht="11.25">
      <c r="B621" s="175"/>
      <c r="D621" s="155" t="s">
        <v>264</v>
      </c>
      <c r="E621" s="176" t="s">
        <v>1</v>
      </c>
      <c r="F621" s="177" t="s">
        <v>322</v>
      </c>
      <c r="H621" s="178">
        <v>8.8179999999999996</v>
      </c>
      <c r="I621" s="179"/>
      <c r="L621" s="175"/>
      <c r="M621" s="180"/>
      <c r="T621" s="181"/>
      <c r="AT621" s="176" t="s">
        <v>264</v>
      </c>
      <c r="AU621" s="176" t="s">
        <v>87</v>
      </c>
      <c r="AV621" s="15" t="s">
        <v>97</v>
      </c>
      <c r="AW621" s="15" t="s">
        <v>32</v>
      </c>
      <c r="AX621" s="15" t="s">
        <v>77</v>
      </c>
      <c r="AY621" s="176" t="s">
        <v>253</v>
      </c>
    </row>
    <row r="622" spans="2:65" s="14" customFormat="1" ht="11.25">
      <c r="B622" s="169"/>
      <c r="D622" s="155" t="s">
        <v>264</v>
      </c>
      <c r="E622" s="170" t="s">
        <v>1</v>
      </c>
      <c r="F622" s="171" t="s">
        <v>1147</v>
      </c>
      <c r="H622" s="170" t="s">
        <v>1</v>
      </c>
      <c r="I622" s="172"/>
      <c r="L622" s="169"/>
      <c r="M622" s="173"/>
      <c r="T622" s="174"/>
      <c r="AT622" s="170" t="s">
        <v>264</v>
      </c>
      <c r="AU622" s="170" t="s">
        <v>87</v>
      </c>
      <c r="AV622" s="14" t="s">
        <v>85</v>
      </c>
      <c r="AW622" s="14" t="s">
        <v>32</v>
      </c>
      <c r="AX622" s="14" t="s">
        <v>77</v>
      </c>
      <c r="AY622" s="170" t="s">
        <v>253</v>
      </c>
    </row>
    <row r="623" spans="2:65" s="12" customFormat="1" ht="11.25">
      <c r="B623" s="154"/>
      <c r="D623" s="155" t="s">
        <v>264</v>
      </c>
      <c r="E623" s="156" t="s">
        <v>1</v>
      </c>
      <c r="F623" s="157" t="s">
        <v>1166</v>
      </c>
      <c r="H623" s="158">
        <v>8.8179999999999996</v>
      </c>
      <c r="I623" s="159"/>
      <c r="L623" s="154"/>
      <c r="M623" s="160"/>
      <c r="T623" s="161"/>
      <c r="AT623" s="156" t="s">
        <v>264</v>
      </c>
      <c r="AU623" s="156" t="s">
        <v>87</v>
      </c>
      <c r="AV623" s="12" t="s">
        <v>87</v>
      </c>
      <c r="AW623" s="12" t="s">
        <v>32</v>
      </c>
      <c r="AX623" s="12" t="s">
        <v>77</v>
      </c>
      <c r="AY623" s="156" t="s">
        <v>253</v>
      </c>
    </row>
    <row r="624" spans="2:65" s="15" customFormat="1" ht="11.25">
      <c r="B624" s="175"/>
      <c r="D624" s="155" t="s">
        <v>264</v>
      </c>
      <c r="E624" s="176" t="s">
        <v>1</v>
      </c>
      <c r="F624" s="177" t="s">
        <v>322</v>
      </c>
      <c r="H624" s="178">
        <v>8.8179999999999996</v>
      </c>
      <c r="I624" s="179"/>
      <c r="L624" s="175"/>
      <c r="M624" s="180"/>
      <c r="T624" s="181"/>
      <c r="AT624" s="176" t="s">
        <v>264</v>
      </c>
      <c r="AU624" s="176" t="s">
        <v>87</v>
      </c>
      <c r="AV624" s="15" t="s">
        <v>97</v>
      </c>
      <c r="AW624" s="15" t="s">
        <v>32</v>
      </c>
      <c r="AX624" s="15" t="s">
        <v>77</v>
      </c>
      <c r="AY624" s="176" t="s">
        <v>253</v>
      </c>
    </row>
    <row r="625" spans="2:65" s="14" customFormat="1" ht="11.25">
      <c r="B625" s="169"/>
      <c r="D625" s="155" t="s">
        <v>264</v>
      </c>
      <c r="E625" s="170" t="s">
        <v>1</v>
      </c>
      <c r="F625" s="171" t="s">
        <v>1175</v>
      </c>
      <c r="H625" s="170" t="s">
        <v>1</v>
      </c>
      <c r="I625" s="172"/>
      <c r="L625" s="169"/>
      <c r="M625" s="173"/>
      <c r="T625" s="174"/>
      <c r="AT625" s="170" t="s">
        <v>264</v>
      </c>
      <c r="AU625" s="170" t="s">
        <v>87</v>
      </c>
      <c r="AV625" s="14" t="s">
        <v>85</v>
      </c>
      <c r="AW625" s="14" t="s">
        <v>32</v>
      </c>
      <c r="AX625" s="14" t="s">
        <v>77</v>
      </c>
      <c r="AY625" s="170" t="s">
        <v>253</v>
      </c>
    </row>
    <row r="626" spans="2:65" s="14" customFormat="1" ht="11.25">
      <c r="B626" s="169"/>
      <c r="D626" s="155" t="s">
        <v>264</v>
      </c>
      <c r="E626" s="170" t="s">
        <v>1</v>
      </c>
      <c r="F626" s="171" t="s">
        <v>1082</v>
      </c>
      <c r="H626" s="170" t="s">
        <v>1</v>
      </c>
      <c r="I626" s="172"/>
      <c r="L626" s="169"/>
      <c r="M626" s="173"/>
      <c r="T626" s="174"/>
      <c r="AT626" s="170" t="s">
        <v>264</v>
      </c>
      <c r="AU626" s="170" t="s">
        <v>87</v>
      </c>
      <c r="AV626" s="14" t="s">
        <v>85</v>
      </c>
      <c r="AW626" s="14" t="s">
        <v>32</v>
      </c>
      <c r="AX626" s="14" t="s">
        <v>77</v>
      </c>
      <c r="AY626" s="170" t="s">
        <v>253</v>
      </c>
    </row>
    <row r="627" spans="2:65" s="12" customFormat="1" ht="11.25">
      <c r="B627" s="154"/>
      <c r="D627" s="155" t="s">
        <v>264</v>
      </c>
      <c r="E627" s="156" t="s">
        <v>1</v>
      </c>
      <c r="F627" s="157" t="s">
        <v>1083</v>
      </c>
      <c r="H627" s="158">
        <v>142.30600000000001</v>
      </c>
      <c r="I627" s="159"/>
      <c r="L627" s="154"/>
      <c r="M627" s="160"/>
      <c r="T627" s="161"/>
      <c r="AT627" s="156" t="s">
        <v>264</v>
      </c>
      <c r="AU627" s="156" t="s">
        <v>87</v>
      </c>
      <c r="AV627" s="12" t="s">
        <v>87</v>
      </c>
      <c r="AW627" s="12" t="s">
        <v>32</v>
      </c>
      <c r="AX627" s="12" t="s">
        <v>77</v>
      </c>
      <c r="AY627" s="156" t="s">
        <v>253</v>
      </c>
    </row>
    <row r="628" spans="2:65" s="12" customFormat="1" ht="33.75">
      <c r="B628" s="154"/>
      <c r="D628" s="155" t="s">
        <v>264</v>
      </c>
      <c r="E628" s="156" t="s">
        <v>1</v>
      </c>
      <c r="F628" s="157" t="s">
        <v>1084</v>
      </c>
      <c r="H628" s="158">
        <v>-29.37</v>
      </c>
      <c r="I628" s="159"/>
      <c r="L628" s="154"/>
      <c r="M628" s="160"/>
      <c r="T628" s="161"/>
      <c r="AT628" s="156" t="s">
        <v>264</v>
      </c>
      <c r="AU628" s="156" t="s">
        <v>87</v>
      </c>
      <c r="AV628" s="12" t="s">
        <v>87</v>
      </c>
      <c r="AW628" s="12" t="s">
        <v>32</v>
      </c>
      <c r="AX628" s="12" t="s">
        <v>77</v>
      </c>
      <c r="AY628" s="156" t="s">
        <v>253</v>
      </c>
    </row>
    <row r="629" spans="2:65" s="15" customFormat="1" ht="11.25">
      <c r="B629" s="175"/>
      <c r="D629" s="155" t="s">
        <v>264</v>
      </c>
      <c r="E629" s="176" t="s">
        <v>1</v>
      </c>
      <c r="F629" s="177" t="s">
        <v>322</v>
      </c>
      <c r="H629" s="178">
        <v>112.93600000000001</v>
      </c>
      <c r="I629" s="179"/>
      <c r="L629" s="175"/>
      <c r="M629" s="180"/>
      <c r="T629" s="181"/>
      <c r="AT629" s="176" t="s">
        <v>264</v>
      </c>
      <c r="AU629" s="176" t="s">
        <v>87</v>
      </c>
      <c r="AV629" s="15" t="s">
        <v>97</v>
      </c>
      <c r="AW629" s="15" t="s">
        <v>32</v>
      </c>
      <c r="AX629" s="15" t="s">
        <v>77</v>
      </c>
      <c r="AY629" s="176" t="s">
        <v>253</v>
      </c>
    </row>
    <row r="630" spans="2:65" s="14" customFormat="1" ht="11.25">
      <c r="B630" s="169"/>
      <c r="D630" s="155" t="s">
        <v>264</v>
      </c>
      <c r="E630" s="170" t="s">
        <v>1</v>
      </c>
      <c r="F630" s="171" t="s">
        <v>1085</v>
      </c>
      <c r="H630" s="170" t="s">
        <v>1</v>
      </c>
      <c r="I630" s="172"/>
      <c r="L630" s="169"/>
      <c r="M630" s="173"/>
      <c r="T630" s="174"/>
      <c r="AT630" s="170" t="s">
        <v>264</v>
      </c>
      <c r="AU630" s="170" t="s">
        <v>87</v>
      </c>
      <c r="AV630" s="14" t="s">
        <v>85</v>
      </c>
      <c r="AW630" s="14" t="s">
        <v>32</v>
      </c>
      <c r="AX630" s="14" t="s">
        <v>77</v>
      </c>
      <c r="AY630" s="170" t="s">
        <v>253</v>
      </c>
    </row>
    <row r="631" spans="2:65" s="12" customFormat="1" ht="11.25">
      <c r="B631" s="154"/>
      <c r="D631" s="155" t="s">
        <v>264</v>
      </c>
      <c r="E631" s="156" t="s">
        <v>1</v>
      </c>
      <c r="F631" s="157" t="s">
        <v>1086</v>
      </c>
      <c r="H631" s="158">
        <v>22.06</v>
      </c>
      <c r="I631" s="159"/>
      <c r="L631" s="154"/>
      <c r="M631" s="160"/>
      <c r="T631" s="161"/>
      <c r="AT631" s="156" t="s">
        <v>264</v>
      </c>
      <c r="AU631" s="156" t="s">
        <v>87</v>
      </c>
      <c r="AV631" s="12" t="s">
        <v>87</v>
      </c>
      <c r="AW631" s="12" t="s">
        <v>32</v>
      </c>
      <c r="AX631" s="12" t="s">
        <v>77</v>
      </c>
      <c r="AY631" s="156" t="s">
        <v>253</v>
      </c>
    </row>
    <row r="632" spans="2:65" s="15" customFormat="1" ht="11.25">
      <c r="B632" s="175"/>
      <c r="D632" s="155" t="s">
        <v>264</v>
      </c>
      <c r="E632" s="176" t="s">
        <v>1</v>
      </c>
      <c r="F632" s="177" t="s">
        <v>322</v>
      </c>
      <c r="H632" s="178">
        <v>22.06</v>
      </c>
      <c r="I632" s="179"/>
      <c r="L632" s="175"/>
      <c r="M632" s="180"/>
      <c r="T632" s="181"/>
      <c r="AT632" s="176" t="s">
        <v>264</v>
      </c>
      <c r="AU632" s="176" t="s">
        <v>87</v>
      </c>
      <c r="AV632" s="15" t="s">
        <v>97</v>
      </c>
      <c r="AW632" s="15" t="s">
        <v>32</v>
      </c>
      <c r="AX632" s="15" t="s">
        <v>77</v>
      </c>
      <c r="AY632" s="176" t="s">
        <v>253</v>
      </c>
    </row>
    <row r="633" spans="2:65" s="13" customFormat="1" ht="11.25">
      <c r="B633" s="162"/>
      <c r="D633" s="155" t="s">
        <v>264</v>
      </c>
      <c r="E633" s="163" t="s">
        <v>1</v>
      </c>
      <c r="F633" s="164" t="s">
        <v>266</v>
      </c>
      <c r="H633" s="165">
        <v>175.167</v>
      </c>
      <c r="I633" s="166"/>
      <c r="L633" s="162"/>
      <c r="M633" s="167"/>
      <c r="T633" s="168"/>
      <c r="AT633" s="163" t="s">
        <v>264</v>
      </c>
      <c r="AU633" s="163" t="s">
        <v>87</v>
      </c>
      <c r="AV633" s="13" t="s">
        <v>260</v>
      </c>
      <c r="AW633" s="13" t="s">
        <v>32</v>
      </c>
      <c r="AX633" s="13" t="s">
        <v>85</v>
      </c>
      <c r="AY633" s="163" t="s">
        <v>253</v>
      </c>
    </row>
    <row r="634" spans="2:65" s="1" customFormat="1" ht="24.2" customHeight="1">
      <c r="B634" s="32"/>
      <c r="C634" s="137" t="s">
        <v>625</v>
      </c>
      <c r="D634" s="137" t="s">
        <v>255</v>
      </c>
      <c r="E634" s="138" t="s">
        <v>1185</v>
      </c>
      <c r="F634" s="139" t="s">
        <v>1186</v>
      </c>
      <c r="G634" s="140" t="s">
        <v>258</v>
      </c>
      <c r="H634" s="141">
        <v>55</v>
      </c>
      <c r="I634" s="142"/>
      <c r="J634" s="143">
        <f>ROUND(I634*H634,2)</f>
        <v>0</v>
      </c>
      <c r="K634" s="139" t="s">
        <v>259</v>
      </c>
      <c r="L634" s="32"/>
      <c r="M634" s="144" t="s">
        <v>1</v>
      </c>
      <c r="N634" s="145" t="s">
        <v>42</v>
      </c>
      <c r="P634" s="146">
        <f>O634*H634</f>
        <v>0</v>
      </c>
      <c r="Q634" s="146">
        <v>3.7799999999999999E-3</v>
      </c>
      <c r="R634" s="146">
        <f>Q634*H634</f>
        <v>0.2079</v>
      </c>
      <c r="S634" s="146">
        <v>0</v>
      </c>
      <c r="T634" s="147">
        <f>S634*H634</f>
        <v>0</v>
      </c>
      <c r="AR634" s="148" t="s">
        <v>260</v>
      </c>
      <c r="AT634" s="148" t="s">
        <v>255</v>
      </c>
      <c r="AU634" s="148" t="s">
        <v>87</v>
      </c>
      <c r="AY634" s="17" t="s">
        <v>253</v>
      </c>
      <c r="BE634" s="149">
        <f>IF(N634="základní",J634,0)</f>
        <v>0</v>
      </c>
      <c r="BF634" s="149">
        <f>IF(N634="snížená",J634,0)</f>
        <v>0</v>
      </c>
      <c r="BG634" s="149">
        <f>IF(N634="zákl. přenesená",J634,0)</f>
        <v>0</v>
      </c>
      <c r="BH634" s="149">
        <f>IF(N634="sníž. přenesená",J634,0)</f>
        <v>0</v>
      </c>
      <c r="BI634" s="149">
        <f>IF(N634="nulová",J634,0)</f>
        <v>0</v>
      </c>
      <c r="BJ634" s="17" t="s">
        <v>85</v>
      </c>
      <c r="BK634" s="149">
        <f>ROUND(I634*H634,2)</f>
        <v>0</v>
      </c>
      <c r="BL634" s="17" t="s">
        <v>260</v>
      </c>
      <c r="BM634" s="148" t="s">
        <v>1187</v>
      </c>
    </row>
    <row r="635" spans="2:65" s="1" customFormat="1" ht="11.25">
      <c r="B635" s="32"/>
      <c r="D635" s="150" t="s">
        <v>262</v>
      </c>
      <c r="F635" s="151" t="s">
        <v>1188</v>
      </c>
      <c r="I635" s="152"/>
      <c r="L635" s="32"/>
      <c r="M635" s="153"/>
      <c r="T635" s="56"/>
      <c r="AT635" s="17" t="s">
        <v>262</v>
      </c>
      <c r="AU635" s="17" t="s">
        <v>87</v>
      </c>
    </row>
    <row r="636" spans="2:65" s="12" customFormat="1" ht="11.25">
      <c r="B636" s="154"/>
      <c r="D636" s="155" t="s">
        <v>264</v>
      </c>
      <c r="E636" s="156" t="s">
        <v>1</v>
      </c>
      <c r="F636" s="157" t="s">
        <v>1189</v>
      </c>
      <c r="H636" s="158">
        <v>55</v>
      </c>
      <c r="I636" s="159"/>
      <c r="L636" s="154"/>
      <c r="M636" s="160"/>
      <c r="T636" s="161"/>
      <c r="AT636" s="156" t="s">
        <v>264</v>
      </c>
      <c r="AU636" s="156" t="s">
        <v>87</v>
      </c>
      <c r="AV636" s="12" t="s">
        <v>87</v>
      </c>
      <c r="AW636" s="12" t="s">
        <v>32</v>
      </c>
      <c r="AX636" s="12" t="s">
        <v>85</v>
      </c>
      <c r="AY636" s="156" t="s">
        <v>253</v>
      </c>
    </row>
    <row r="637" spans="2:65" s="1" customFormat="1" ht="24.2" customHeight="1">
      <c r="B637" s="32"/>
      <c r="C637" s="137" t="s">
        <v>629</v>
      </c>
      <c r="D637" s="137" t="s">
        <v>255</v>
      </c>
      <c r="E637" s="138" t="s">
        <v>1190</v>
      </c>
      <c r="F637" s="139" t="s">
        <v>1191</v>
      </c>
      <c r="G637" s="140" t="s">
        <v>313</v>
      </c>
      <c r="H637" s="141">
        <v>50.73</v>
      </c>
      <c r="I637" s="142"/>
      <c r="J637" s="143">
        <f>ROUND(I637*H637,2)</f>
        <v>0</v>
      </c>
      <c r="K637" s="139" t="s">
        <v>259</v>
      </c>
      <c r="L637" s="32"/>
      <c r="M637" s="144" t="s">
        <v>1</v>
      </c>
      <c r="N637" s="145" t="s">
        <v>42</v>
      </c>
      <c r="P637" s="146">
        <f>O637*H637</f>
        <v>0</v>
      </c>
      <c r="Q637" s="146">
        <v>3.0000000000000001E-5</v>
      </c>
      <c r="R637" s="146">
        <f>Q637*H637</f>
        <v>1.5218999999999999E-3</v>
      </c>
      <c r="S637" s="146">
        <v>0</v>
      </c>
      <c r="T637" s="147">
        <f>S637*H637</f>
        <v>0</v>
      </c>
      <c r="AR637" s="148" t="s">
        <v>260</v>
      </c>
      <c r="AT637" s="148" t="s">
        <v>255</v>
      </c>
      <c r="AU637" s="148" t="s">
        <v>87</v>
      </c>
      <c r="AY637" s="17" t="s">
        <v>253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85</v>
      </c>
      <c r="BK637" s="149">
        <f>ROUND(I637*H637,2)</f>
        <v>0</v>
      </c>
      <c r="BL637" s="17" t="s">
        <v>260</v>
      </c>
      <c r="BM637" s="148" t="s">
        <v>1192</v>
      </c>
    </row>
    <row r="638" spans="2:65" s="1" customFormat="1" ht="11.25">
      <c r="B638" s="32"/>
      <c r="D638" s="150" t="s">
        <v>262</v>
      </c>
      <c r="F638" s="151" t="s">
        <v>1193</v>
      </c>
      <c r="I638" s="152"/>
      <c r="L638" s="32"/>
      <c r="M638" s="153"/>
      <c r="T638" s="56"/>
      <c r="AT638" s="17" t="s">
        <v>262</v>
      </c>
      <c r="AU638" s="17" t="s">
        <v>87</v>
      </c>
    </row>
    <row r="639" spans="2:65" s="1" customFormat="1" ht="24.2" customHeight="1">
      <c r="B639" s="32"/>
      <c r="C639" s="185" t="s">
        <v>635</v>
      </c>
      <c r="D639" s="185" t="s">
        <v>1052</v>
      </c>
      <c r="E639" s="186" t="s">
        <v>1194</v>
      </c>
      <c r="F639" s="187" t="s">
        <v>1195</v>
      </c>
      <c r="G639" s="188" t="s">
        <v>313</v>
      </c>
      <c r="H639" s="189">
        <v>53.267000000000003</v>
      </c>
      <c r="I639" s="190"/>
      <c r="J639" s="191">
        <f>ROUND(I639*H639,2)</f>
        <v>0</v>
      </c>
      <c r="K639" s="187" t="s">
        <v>259</v>
      </c>
      <c r="L639" s="192"/>
      <c r="M639" s="193" t="s">
        <v>1</v>
      </c>
      <c r="N639" s="194" t="s">
        <v>42</v>
      </c>
      <c r="P639" s="146">
        <f>O639*H639</f>
        <v>0</v>
      </c>
      <c r="Q639" s="146">
        <v>1.6000000000000001E-4</v>
      </c>
      <c r="R639" s="146">
        <f>Q639*H639</f>
        <v>8.522720000000001E-3</v>
      </c>
      <c r="S639" s="146">
        <v>0</v>
      </c>
      <c r="T639" s="147">
        <f>S639*H639</f>
        <v>0</v>
      </c>
      <c r="AR639" s="148" t="s">
        <v>303</v>
      </c>
      <c r="AT639" s="148" t="s">
        <v>1052</v>
      </c>
      <c r="AU639" s="148" t="s">
        <v>87</v>
      </c>
      <c r="AY639" s="17" t="s">
        <v>253</v>
      </c>
      <c r="BE639" s="149">
        <f>IF(N639="základní",J639,0)</f>
        <v>0</v>
      </c>
      <c r="BF639" s="149">
        <f>IF(N639="snížená",J639,0)</f>
        <v>0</v>
      </c>
      <c r="BG639" s="149">
        <f>IF(N639="zákl. přenesená",J639,0)</f>
        <v>0</v>
      </c>
      <c r="BH639" s="149">
        <f>IF(N639="sníž. přenesená",J639,0)</f>
        <v>0</v>
      </c>
      <c r="BI639" s="149">
        <f>IF(N639="nulová",J639,0)</f>
        <v>0</v>
      </c>
      <c r="BJ639" s="17" t="s">
        <v>85</v>
      </c>
      <c r="BK639" s="149">
        <f>ROUND(I639*H639,2)</f>
        <v>0</v>
      </c>
      <c r="BL639" s="17" t="s">
        <v>260</v>
      </c>
      <c r="BM639" s="148" t="s">
        <v>1196</v>
      </c>
    </row>
    <row r="640" spans="2:65" s="12" customFormat="1" ht="11.25">
      <c r="B640" s="154"/>
      <c r="D640" s="155" t="s">
        <v>264</v>
      </c>
      <c r="E640" s="156" t="s">
        <v>1</v>
      </c>
      <c r="F640" s="157" t="s">
        <v>1197</v>
      </c>
      <c r="H640" s="158">
        <v>50.73</v>
      </c>
      <c r="I640" s="159"/>
      <c r="L640" s="154"/>
      <c r="M640" s="160"/>
      <c r="T640" s="161"/>
      <c r="AT640" s="156" t="s">
        <v>264</v>
      </c>
      <c r="AU640" s="156" t="s">
        <v>87</v>
      </c>
      <c r="AV640" s="12" t="s">
        <v>87</v>
      </c>
      <c r="AW640" s="12" t="s">
        <v>32</v>
      </c>
      <c r="AX640" s="12" t="s">
        <v>77</v>
      </c>
      <c r="AY640" s="156" t="s">
        <v>253</v>
      </c>
    </row>
    <row r="641" spans="2:65" s="13" customFormat="1" ht="11.25">
      <c r="B641" s="162"/>
      <c r="D641" s="155" t="s">
        <v>264</v>
      </c>
      <c r="E641" s="163" t="s">
        <v>1</v>
      </c>
      <c r="F641" s="164" t="s">
        <v>266</v>
      </c>
      <c r="H641" s="165">
        <v>50.73</v>
      </c>
      <c r="I641" s="166"/>
      <c r="L641" s="162"/>
      <c r="M641" s="167"/>
      <c r="T641" s="168"/>
      <c r="AT641" s="163" t="s">
        <v>264</v>
      </c>
      <c r="AU641" s="163" t="s">
        <v>87</v>
      </c>
      <c r="AV641" s="13" t="s">
        <v>260</v>
      </c>
      <c r="AW641" s="13" t="s">
        <v>32</v>
      </c>
      <c r="AX641" s="13" t="s">
        <v>85</v>
      </c>
      <c r="AY641" s="163" t="s">
        <v>253</v>
      </c>
    </row>
    <row r="642" spans="2:65" s="12" customFormat="1" ht="11.25">
      <c r="B642" s="154"/>
      <c r="D642" s="155" t="s">
        <v>264</v>
      </c>
      <c r="F642" s="157" t="s">
        <v>1198</v>
      </c>
      <c r="H642" s="158">
        <v>53.267000000000003</v>
      </c>
      <c r="I642" s="159"/>
      <c r="L642" s="154"/>
      <c r="M642" s="160"/>
      <c r="T642" s="161"/>
      <c r="AT642" s="156" t="s">
        <v>264</v>
      </c>
      <c r="AU642" s="156" t="s">
        <v>87</v>
      </c>
      <c r="AV642" s="12" t="s">
        <v>87</v>
      </c>
      <c r="AW642" s="12" t="s">
        <v>4</v>
      </c>
      <c r="AX642" s="12" t="s">
        <v>85</v>
      </c>
      <c r="AY642" s="156" t="s">
        <v>253</v>
      </c>
    </row>
    <row r="643" spans="2:65" s="1" customFormat="1" ht="16.5" customHeight="1">
      <c r="B643" s="32"/>
      <c r="C643" s="137" t="s">
        <v>639</v>
      </c>
      <c r="D643" s="137" t="s">
        <v>255</v>
      </c>
      <c r="E643" s="138" t="s">
        <v>1199</v>
      </c>
      <c r="F643" s="139" t="s">
        <v>1200</v>
      </c>
      <c r="G643" s="140" t="s">
        <v>313</v>
      </c>
      <c r="H643" s="141">
        <v>160.88999999999999</v>
      </c>
      <c r="I643" s="142"/>
      <c r="J643" s="143">
        <f>ROUND(I643*H643,2)</f>
        <v>0</v>
      </c>
      <c r="K643" s="139" t="s">
        <v>259</v>
      </c>
      <c r="L643" s="32"/>
      <c r="M643" s="144" t="s">
        <v>1</v>
      </c>
      <c r="N643" s="145" t="s">
        <v>42</v>
      </c>
      <c r="P643" s="146">
        <f>O643*H643</f>
        <v>0</v>
      </c>
      <c r="Q643" s="146">
        <v>0</v>
      </c>
      <c r="R643" s="146">
        <f>Q643*H643</f>
        <v>0</v>
      </c>
      <c r="S643" s="146">
        <v>0</v>
      </c>
      <c r="T643" s="147">
        <f>S643*H643</f>
        <v>0</v>
      </c>
      <c r="AR643" s="148" t="s">
        <v>260</v>
      </c>
      <c r="AT643" s="148" t="s">
        <v>255</v>
      </c>
      <c r="AU643" s="148" t="s">
        <v>87</v>
      </c>
      <c r="AY643" s="17" t="s">
        <v>253</v>
      </c>
      <c r="BE643" s="149">
        <f>IF(N643="základní",J643,0)</f>
        <v>0</v>
      </c>
      <c r="BF643" s="149">
        <f>IF(N643="snížená",J643,0)</f>
        <v>0</v>
      </c>
      <c r="BG643" s="149">
        <f>IF(N643="zákl. přenesená",J643,0)</f>
        <v>0</v>
      </c>
      <c r="BH643" s="149">
        <f>IF(N643="sníž. přenesená",J643,0)</f>
        <v>0</v>
      </c>
      <c r="BI643" s="149">
        <f>IF(N643="nulová",J643,0)</f>
        <v>0</v>
      </c>
      <c r="BJ643" s="17" t="s">
        <v>85</v>
      </c>
      <c r="BK643" s="149">
        <f>ROUND(I643*H643,2)</f>
        <v>0</v>
      </c>
      <c r="BL643" s="17" t="s">
        <v>260</v>
      </c>
      <c r="BM643" s="148" t="s">
        <v>1201</v>
      </c>
    </row>
    <row r="644" spans="2:65" s="1" customFormat="1" ht="11.25">
      <c r="B644" s="32"/>
      <c r="D644" s="150" t="s">
        <v>262</v>
      </c>
      <c r="F644" s="151" t="s">
        <v>1202</v>
      </c>
      <c r="I644" s="152"/>
      <c r="L644" s="32"/>
      <c r="M644" s="153"/>
      <c r="T644" s="56"/>
      <c r="AT644" s="17" t="s">
        <v>262</v>
      </c>
      <c r="AU644" s="17" t="s">
        <v>87</v>
      </c>
    </row>
    <row r="645" spans="2:65" s="1" customFormat="1" ht="24.2" customHeight="1">
      <c r="B645" s="32"/>
      <c r="C645" s="185" t="s">
        <v>644</v>
      </c>
      <c r="D645" s="185" t="s">
        <v>1052</v>
      </c>
      <c r="E645" s="186" t="s">
        <v>1203</v>
      </c>
      <c r="F645" s="187" t="s">
        <v>1204</v>
      </c>
      <c r="G645" s="188" t="s">
        <v>313</v>
      </c>
      <c r="H645" s="189">
        <v>77.459000000000003</v>
      </c>
      <c r="I645" s="190"/>
      <c r="J645" s="191">
        <f>ROUND(I645*H645,2)</f>
        <v>0</v>
      </c>
      <c r="K645" s="187" t="s">
        <v>259</v>
      </c>
      <c r="L645" s="192"/>
      <c r="M645" s="193" t="s">
        <v>1</v>
      </c>
      <c r="N645" s="194" t="s">
        <v>42</v>
      </c>
      <c r="P645" s="146">
        <f>O645*H645</f>
        <v>0</v>
      </c>
      <c r="Q645" s="146">
        <v>1E-4</v>
      </c>
      <c r="R645" s="146">
        <f>Q645*H645</f>
        <v>7.7459000000000009E-3</v>
      </c>
      <c r="S645" s="146">
        <v>0</v>
      </c>
      <c r="T645" s="147">
        <f>S645*H645</f>
        <v>0</v>
      </c>
      <c r="AR645" s="148" t="s">
        <v>303</v>
      </c>
      <c r="AT645" s="148" t="s">
        <v>1052</v>
      </c>
      <c r="AU645" s="148" t="s">
        <v>87</v>
      </c>
      <c r="AY645" s="17" t="s">
        <v>253</v>
      </c>
      <c r="BE645" s="149">
        <f>IF(N645="základní",J645,0)</f>
        <v>0</v>
      </c>
      <c r="BF645" s="149">
        <f>IF(N645="snížená",J645,0)</f>
        <v>0</v>
      </c>
      <c r="BG645" s="149">
        <f>IF(N645="zákl. přenesená",J645,0)</f>
        <v>0</v>
      </c>
      <c r="BH645" s="149">
        <f>IF(N645="sníž. přenesená",J645,0)</f>
        <v>0</v>
      </c>
      <c r="BI645" s="149">
        <f>IF(N645="nulová",J645,0)</f>
        <v>0</v>
      </c>
      <c r="BJ645" s="17" t="s">
        <v>85</v>
      </c>
      <c r="BK645" s="149">
        <f>ROUND(I645*H645,2)</f>
        <v>0</v>
      </c>
      <c r="BL645" s="17" t="s">
        <v>260</v>
      </c>
      <c r="BM645" s="148" t="s">
        <v>1205</v>
      </c>
    </row>
    <row r="646" spans="2:65" s="12" customFormat="1" ht="33.75">
      <c r="B646" s="154"/>
      <c r="D646" s="155" t="s">
        <v>264</v>
      </c>
      <c r="E646" s="156" t="s">
        <v>1</v>
      </c>
      <c r="F646" s="157" t="s">
        <v>1206</v>
      </c>
      <c r="H646" s="158">
        <v>53.65</v>
      </c>
      <c r="I646" s="159"/>
      <c r="L646" s="154"/>
      <c r="M646" s="160"/>
      <c r="T646" s="161"/>
      <c r="AT646" s="156" t="s">
        <v>264</v>
      </c>
      <c r="AU646" s="156" t="s">
        <v>87</v>
      </c>
      <c r="AV646" s="12" t="s">
        <v>87</v>
      </c>
      <c r="AW646" s="12" t="s">
        <v>32</v>
      </c>
      <c r="AX646" s="12" t="s">
        <v>77</v>
      </c>
      <c r="AY646" s="156" t="s">
        <v>253</v>
      </c>
    </row>
    <row r="647" spans="2:65" s="12" customFormat="1" ht="11.25">
      <c r="B647" s="154"/>
      <c r="D647" s="155" t="s">
        <v>264</v>
      </c>
      <c r="E647" s="156" t="s">
        <v>1</v>
      </c>
      <c r="F647" s="157" t="s">
        <v>1207</v>
      </c>
      <c r="H647" s="158">
        <v>20.12</v>
      </c>
      <c r="I647" s="159"/>
      <c r="L647" s="154"/>
      <c r="M647" s="160"/>
      <c r="T647" s="161"/>
      <c r="AT647" s="156" t="s">
        <v>264</v>
      </c>
      <c r="AU647" s="156" t="s">
        <v>87</v>
      </c>
      <c r="AV647" s="12" t="s">
        <v>87</v>
      </c>
      <c r="AW647" s="12" t="s">
        <v>32</v>
      </c>
      <c r="AX647" s="12" t="s">
        <v>77</v>
      </c>
      <c r="AY647" s="156" t="s">
        <v>253</v>
      </c>
    </row>
    <row r="648" spans="2:65" s="13" customFormat="1" ht="11.25">
      <c r="B648" s="162"/>
      <c r="D648" s="155" t="s">
        <v>264</v>
      </c>
      <c r="E648" s="163" t="s">
        <v>1</v>
      </c>
      <c r="F648" s="164" t="s">
        <v>266</v>
      </c>
      <c r="H648" s="165">
        <v>73.77</v>
      </c>
      <c r="I648" s="166"/>
      <c r="L648" s="162"/>
      <c r="M648" s="167"/>
      <c r="T648" s="168"/>
      <c r="AT648" s="163" t="s">
        <v>264</v>
      </c>
      <c r="AU648" s="163" t="s">
        <v>87</v>
      </c>
      <c r="AV648" s="13" t="s">
        <v>260</v>
      </c>
      <c r="AW648" s="13" t="s">
        <v>32</v>
      </c>
      <c r="AX648" s="13" t="s">
        <v>85</v>
      </c>
      <c r="AY648" s="163" t="s">
        <v>253</v>
      </c>
    </row>
    <row r="649" spans="2:65" s="12" customFormat="1" ht="11.25">
      <c r="B649" s="154"/>
      <c r="D649" s="155" t="s">
        <v>264</v>
      </c>
      <c r="F649" s="157" t="s">
        <v>1208</v>
      </c>
      <c r="H649" s="158">
        <v>77.459000000000003</v>
      </c>
      <c r="I649" s="159"/>
      <c r="L649" s="154"/>
      <c r="M649" s="160"/>
      <c r="T649" s="161"/>
      <c r="AT649" s="156" t="s">
        <v>264</v>
      </c>
      <c r="AU649" s="156" t="s">
        <v>87</v>
      </c>
      <c r="AV649" s="12" t="s">
        <v>87</v>
      </c>
      <c r="AW649" s="12" t="s">
        <v>4</v>
      </c>
      <c r="AX649" s="12" t="s">
        <v>85</v>
      </c>
      <c r="AY649" s="156" t="s">
        <v>253</v>
      </c>
    </row>
    <row r="650" spans="2:65" s="1" customFormat="1" ht="24.2" customHeight="1">
      <c r="B650" s="32"/>
      <c r="C650" s="185" t="s">
        <v>648</v>
      </c>
      <c r="D650" s="185" t="s">
        <v>1052</v>
      </c>
      <c r="E650" s="186" t="s">
        <v>1209</v>
      </c>
      <c r="F650" s="187" t="s">
        <v>1210</v>
      </c>
      <c r="G650" s="188" t="s">
        <v>313</v>
      </c>
      <c r="H650" s="189">
        <v>40.32</v>
      </c>
      <c r="I650" s="190"/>
      <c r="J650" s="191">
        <f>ROUND(I650*H650,2)</f>
        <v>0</v>
      </c>
      <c r="K650" s="187" t="s">
        <v>259</v>
      </c>
      <c r="L650" s="192"/>
      <c r="M650" s="193" t="s">
        <v>1</v>
      </c>
      <c r="N650" s="194" t="s">
        <v>42</v>
      </c>
      <c r="P650" s="146">
        <f>O650*H650</f>
        <v>0</v>
      </c>
      <c r="Q650" s="146">
        <v>4.0000000000000003E-5</v>
      </c>
      <c r="R650" s="146">
        <f>Q650*H650</f>
        <v>1.6128000000000002E-3</v>
      </c>
      <c r="S650" s="146">
        <v>0</v>
      </c>
      <c r="T650" s="147">
        <f>S650*H650</f>
        <v>0</v>
      </c>
      <c r="AR650" s="148" t="s">
        <v>303</v>
      </c>
      <c r="AT650" s="148" t="s">
        <v>1052</v>
      </c>
      <c r="AU650" s="148" t="s">
        <v>87</v>
      </c>
      <c r="AY650" s="17" t="s">
        <v>253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7" t="s">
        <v>85</v>
      </c>
      <c r="BK650" s="149">
        <f>ROUND(I650*H650,2)</f>
        <v>0</v>
      </c>
      <c r="BL650" s="17" t="s">
        <v>260</v>
      </c>
      <c r="BM650" s="148" t="s">
        <v>1211</v>
      </c>
    </row>
    <row r="651" spans="2:65" s="14" customFormat="1" ht="11.25">
      <c r="B651" s="169"/>
      <c r="D651" s="155" t="s">
        <v>264</v>
      </c>
      <c r="E651" s="170" t="s">
        <v>1</v>
      </c>
      <c r="F651" s="171" t="s">
        <v>1212</v>
      </c>
      <c r="H651" s="170" t="s">
        <v>1</v>
      </c>
      <c r="I651" s="172"/>
      <c r="L651" s="169"/>
      <c r="M651" s="173"/>
      <c r="T651" s="174"/>
      <c r="AT651" s="170" t="s">
        <v>264</v>
      </c>
      <c r="AU651" s="170" t="s">
        <v>87</v>
      </c>
      <c r="AV651" s="14" t="s">
        <v>85</v>
      </c>
      <c r="AW651" s="14" t="s">
        <v>32</v>
      </c>
      <c r="AX651" s="14" t="s">
        <v>77</v>
      </c>
      <c r="AY651" s="170" t="s">
        <v>253</v>
      </c>
    </row>
    <row r="652" spans="2:65" s="12" customFormat="1" ht="11.25">
      <c r="B652" s="154"/>
      <c r="D652" s="155" t="s">
        <v>264</v>
      </c>
      <c r="E652" s="156" t="s">
        <v>1</v>
      </c>
      <c r="F652" s="157" t="s">
        <v>1213</v>
      </c>
      <c r="H652" s="158">
        <v>38.4</v>
      </c>
      <c r="I652" s="159"/>
      <c r="L652" s="154"/>
      <c r="M652" s="160"/>
      <c r="T652" s="161"/>
      <c r="AT652" s="156" t="s">
        <v>264</v>
      </c>
      <c r="AU652" s="156" t="s">
        <v>87</v>
      </c>
      <c r="AV652" s="12" t="s">
        <v>87</v>
      </c>
      <c r="AW652" s="12" t="s">
        <v>32</v>
      </c>
      <c r="AX652" s="12" t="s">
        <v>77</v>
      </c>
      <c r="AY652" s="156" t="s">
        <v>253</v>
      </c>
    </row>
    <row r="653" spans="2:65" s="13" customFormat="1" ht="11.25">
      <c r="B653" s="162"/>
      <c r="D653" s="155" t="s">
        <v>264</v>
      </c>
      <c r="E653" s="163" t="s">
        <v>1</v>
      </c>
      <c r="F653" s="164" t="s">
        <v>266</v>
      </c>
      <c r="H653" s="165">
        <v>38.4</v>
      </c>
      <c r="I653" s="166"/>
      <c r="L653" s="162"/>
      <c r="M653" s="167"/>
      <c r="T653" s="168"/>
      <c r="AT653" s="163" t="s">
        <v>264</v>
      </c>
      <c r="AU653" s="163" t="s">
        <v>87</v>
      </c>
      <c r="AV653" s="13" t="s">
        <v>260</v>
      </c>
      <c r="AW653" s="13" t="s">
        <v>32</v>
      </c>
      <c r="AX653" s="13" t="s">
        <v>85</v>
      </c>
      <c r="AY653" s="163" t="s">
        <v>253</v>
      </c>
    </row>
    <row r="654" spans="2:65" s="12" customFormat="1" ht="11.25">
      <c r="B654" s="154"/>
      <c r="D654" s="155" t="s">
        <v>264</v>
      </c>
      <c r="F654" s="157" t="s">
        <v>1214</v>
      </c>
      <c r="H654" s="158">
        <v>40.32</v>
      </c>
      <c r="I654" s="159"/>
      <c r="L654" s="154"/>
      <c r="M654" s="160"/>
      <c r="T654" s="161"/>
      <c r="AT654" s="156" t="s">
        <v>264</v>
      </c>
      <c r="AU654" s="156" t="s">
        <v>87</v>
      </c>
      <c r="AV654" s="12" t="s">
        <v>87</v>
      </c>
      <c r="AW654" s="12" t="s">
        <v>4</v>
      </c>
      <c r="AX654" s="12" t="s">
        <v>85</v>
      </c>
      <c r="AY654" s="156" t="s">
        <v>253</v>
      </c>
    </row>
    <row r="655" spans="2:65" s="1" customFormat="1" ht="24.2" customHeight="1">
      <c r="B655" s="32"/>
      <c r="C655" s="185" t="s">
        <v>657</v>
      </c>
      <c r="D655" s="185" t="s">
        <v>1052</v>
      </c>
      <c r="E655" s="186" t="s">
        <v>1215</v>
      </c>
      <c r="F655" s="187" t="s">
        <v>1216</v>
      </c>
      <c r="G655" s="188" t="s">
        <v>313</v>
      </c>
      <c r="H655" s="189">
        <v>18.690000000000001</v>
      </c>
      <c r="I655" s="190"/>
      <c r="J655" s="191">
        <f>ROUND(I655*H655,2)</f>
        <v>0</v>
      </c>
      <c r="K655" s="187" t="s">
        <v>259</v>
      </c>
      <c r="L655" s="192"/>
      <c r="M655" s="193" t="s">
        <v>1</v>
      </c>
      <c r="N655" s="194" t="s">
        <v>42</v>
      </c>
      <c r="P655" s="146">
        <f>O655*H655</f>
        <v>0</v>
      </c>
      <c r="Q655" s="146">
        <v>2.9999999999999997E-4</v>
      </c>
      <c r="R655" s="146">
        <f>Q655*H655</f>
        <v>5.607E-3</v>
      </c>
      <c r="S655" s="146">
        <v>0</v>
      </c>
      <c r="T655" s="147">
        <f>S655*H655</f>
        <v>0</v>
      </c>
      <c r="AR655" s="148" t="s">
        <v>303</v>
      </c>
      <c r="AT655" s="148" t="s">
        <v>1052</v>
      </c>
      <c r="AU655" s="148" t="s">
        <v>87</v>
      </c>
      <c r="AY655" s="17" t="s">
        <v>253</v>
      </c>
      <c r="BE655" s="149">
        <f>IF(N655="základní",J655,0)</f>
        <v>0</v>
      </c>
      <c r="BF655" s="149">
        <f>IF(N655="snížená",J655,0)</f>
        <v>0</v>
      </c>
      <c r="BG655" s="149">
        <f>IF(N655="zákl. přenesená",J655,0)</f>
        <v>0</v>
      </c>
      <c r="BH655" s="149">
        <f>IF(N655="sníž. přenesená",J655,0)</f>
        <v>0</v>
      </c>
      <c r="BI655" s="149">
        <f>IF(N655="nulová",J655,0)</f>
        <v>0</v>
      </c>
      <c r="BJ655" s="17" t="s">
        <v>85</v>
      </c>
      <c r="BK655" s="149">
        <f>ROUND(I655*H655,2)</f>
        <v>0</v>
      </c>
      <c r="BL655" s="17" t="s">
        <v>260</v>
      </c>
      <c r="BM655" s="148" t="s">
        <v>1217</v>
      </c>
    </row>
    <row r="656" spans="2:65" s="14" customFormat="1" ht="11.25">
      <c r="B656" s="169"/>
      <c r="D656" s="155" t="s">
        <v>264</v>
      </c>
      <c r="E656" s="170" t="s">
        <v>1</v>
      </c>
      <c r="F656" s="171" t="s">
        <v>1218</v>
      </c>
      <c r="H656" s="170" t="s">
        <v>1</v>
      </c>
      <c r="I656" s="172"/>
      <c r="L656" s="169"/>
      <c r="M656" s="173"/>
      <c r="T656" s="174"/>
      <c r="AT656" s="170" t="s">
        <v>264</v>
      </c>
      <c r="AU656" s="170" t="s">
        <v>87</v>
      </c>
      <c r="AV656" s="14" t="s">
        <v>85</v>
      </c>
      <c r="AW656" s="14" t="s">
        <v>32</v>
      </c>
      <c r="AX656" s="14" t="s">
        <v>77</v>
      </c>
      <c r="AY656" s="170" t="s">
        <v>253</v>
      </c>
    </row>
    <row r="657" spans="2:65" s="12" customFormat="1" ht="11.25">
      <c r="B657" s="154"/>
      <c r="D657" s="155" t="s">
        <v>264</v>
      </c>
      <c r="E657" s="156" t="s">
        <v>1</v>
      </c>
      <c r="F657" s="157" t="s">
        <v>1219</v>
      </c>
      <c r="H657" s="158">
        <v>17.8</v>
      </c>
      <c r="I657" s="159"/>
      <c r="L657" s="154"/>
      <c r="M657" s="160"/>
      <c r="T657" s="161"/>
      <c r="AT657" s="156" t="s">
        <v>264</v>
      </c>
      <c r="AU657" s="156" t="s">
        <v>87</v>
      </c>
      <c r="AV657" s="12" t="s">
        <v>87</v>
      </c>
      <c r="AW657" s="12" t="s">
        <v>32</v>
      </c>
      <c r="AX657" s="12" t="s">
        <v>77</v>
      </c>
      <c r="AY657" s="156" t="s">
        <v>253</v>
      </c>
    </row>
    <row r="658" spans="2:65" s="13" customFormat="1" ht="11.25">
      <c r="B658" s="162"/>
      <c r="D658" s="155" t="s">
        <v>264</v>
      </c>
      <c r="E658" s="163" t="s">
        <v>1</v>
      </c>
      <c r="F658" s="164" t="s">
        <v>266</v>
      </c>
      <c r="H658" s="165">
        <v>17.8</v>
      </c>
      <c r="I658" s="166"/>
      <c r="L658" s="162"/>
      <c r="M658" s="167"/>
      <c r="T658" s="168"/>
      <c r="AT658" s="163" t="s">
        <v>264</v>
      </c>
      <c r="AU658" s="163" t="s">
        <v>87</v>
      </c>
      <c r="AV658" s="13" t="s">
        <v>260</v>
      </c>
      <c r="AW658" s="13" t="s">
        <v>32</v>
      </c>
      <c r="AX658" s="13" t="s">
        <v>85</v>
      </c>
      <c r="AY658" s="163" t="s">
        <v>253</v>
      </c>
    </row>
    <row r="659" spans="2:65" s="12" customFormat="1" ht="11.25">
      <c r="B659" s="154"/>
      <c r="D659" s="155" t="s">
        <v>264</v>
      </c>
      <c r="F659" s="157" t="s">
        <v>1220</v>
      </c>
      <c r="H659" s="158">
        <v>18.690000000000001</v>
      </c>
      <c r="I659" s="159"/>
      <c r="L659" s="154"/>
      <c r="M659" s="160"/>
      <c r="T659" s="161"/>
      <c r="AT659" s="156" t="s">
        <v>264</v>
      </c>
      <c r="AU659" s="156" t="s">
        <v>87</v>
      </c>
      <c r="AV659" s="12" t="s">
        <v>87</v>
      </c>
      <c r="AW659" s="12" t="s">
        <v>4</v>
      </c>
      <c r="AX659" s="12" t="s">
        <v>85</v>
      </c>
      <c r="AY659" s="156" t="s">
        <v>253</v>
      </c>
    </row>
    <row r="660" spans="2:65" s="1" customFormat="1" ht="24.2" customHeight="1">
      <c r="B660" s="32"/>
      <c r="C660" s="185" t="s">
        <v>663</v>
      </c>
      <c r="D660" s="185" t="s">
        <v>1052</v>
      </c>
      <c r="E660" s="186" t="s">
        <v>1221</v>
      </c>
      <c r="F660" s="187" t="s">
        <v>1222</v>
      </c>
      <c r="G660" s="188" t="s">
        <v>313</v>
      </c>
      <c r="H660" s="189">
        <v>11.34</v>
      </c>
      <c r="I660" s="190"/>
      <c r="J660" s="191">
        <f>ROUND(I660*H660,2)</f>
        <v>0</v>
      </c>
      <c r="K660" s="187" t="s">
        <v>259</v>
      </c>
      <c r="L660" s="192"/>
      <c r="M660" s="193" t="s">
        <v>1</v>
      </c>
      <c r="N660" s="194" t="s">
        <v>42</v>
      </c>
      <c r="P660" s="146">
        <f>O660*H660</f>
        <v>0</v>
      </c>
      <c r="Q660" s="146">
        <v>2.0000000000000001E-4</v>
      </c>
      <c r="R660" s="146">
        <f>Q660*H660</f>
        <v>2.2680000000000001E-3</v>
      </c>
      <c r="S660" s="146">
        <v>0</v>
      </c>
      <c r="T660" s="147">
        <f>S660*H660</f>
        <v>0</v>
      </c>
      <c r="AR660" s="148" t="s">
        <v>303</v>
      </c>
      <c r="AT660" s="148" t="s">
        <v>1052</v>
      </c>
      <c r="AU660" s="148" t="s">
        <v>87</v>
      </c>
      <c r="AY660" s="17" t="s">
        <v>253</v>
      </c>
      <c r="BE660" s="149">
        <f>IF(N660="základní",J660,0)</f>
        <v>0</v>
      </c>
      <c r="BF660" s="149">
        <f>IF(N660="snížená",J660,0)</f>
        <v>0</v>
      </c>
      <c r="BG660" s="149">
        <f>IF(N660="zákl. přenesená",J660,0)</f>
        <v>0</v>
      </c>
      <c r="BH660" s="149">
        <f>IF(N660="sníž. přenesená",J660,0)</f>
        <v>0</v>
      </c>
      <c r="BI660" s="149">
        <f>IF(N660="nulová",J660,0)</f>
        <v>0</v>
      </c>
      <c r="BJ660" s="17" t="s">
        <v>85</v>
      </c>
      <c r="BK660" s="149">
        <f>ROUND(I660*H660,2)</f>
        <v>0</v>
      </c>
      <c r="BL660" s="17" t="s">
        <v>260</v>
      </c>
      <c r="BM660" s="148" t="s">
        <v>1223</v>
      </c>
    </row>
    <row r="661" spans="2:65" s="14" customFormat="1" ht="11.25">
      <c r="B661" s="169"/>
      <c r="D661" s="155" t="s">
        <v>264</v>
      </c>
      <c r="E661" s="170" t="s">
        <v>1</v>
      </c>
      <c r="F661" s="171" t="s">
        <v>1224</v>
      </c>
      <c r="H661" s="170" t="s">
        <v>1</v>
      </c>
      <c r="I661" s="172"/>
      <c r="L661" s="169"/>
      <c r="M661" s="173"/>
      <c r="T661" s="174"/>
      <c r="AT661" s="170" t="s">
        <v>264</v>
      </c>
      <c r="AU661" s="170" t="s">
        <v>87</v>
      </c>
      <c r="AV661" s="14" t="s">
        <v>85</v>
      </c>
      <c r="AW661" s="14" t="s">
        <v>32</v>
      </c>
      <c r="AX661" s="14" t="s">
        <v>77</v>
      </c>
      <c r="AY661" s="170" t="s">
        <v>253</v>
      </c>
    </row>
    <row r="662" spans="2:65" s="12" customFormat="1" ht="11.25">
      <c r="B662" s="154"/>
      <c r="D662" s="155" t="s">
        <v>264</v>
      </c>
      <c r="E662" s="156" t="s">
        <v>1</v>
      </c>
      <c r="F662" s="157" t="s">
        <v>1225</v>
      </c>
      <c r="H662" s="158">
        <v>10.8</v>
      </c>
      <c r="I662" s="159"/>
      <c r="L662" s="154"/>
      <c r="M662" s="160"/>
      <c r="T662" s="161"/>
      <c r="AT662" s="156" t="s">
        <v>264</v>
      </c>
      <c r="AU662" s="156" t="s">
        <v>87</v>
      </c>
      <c r="AV662" s="12" t="s">
        <v>87</v>
      </c>
      <c r="AW662" s="12" t="s">
        <v>32</v>
      </c>
      <c r="AX662" s="12" t="s">
        <v>77</v>
      </c>
      <c r="AY662" s="156" t="s">
        <v>253</v>
      </c>
    </row>
    <row r="663" spans="2:65" s="13" customFormat="1" ht="11.25">
      <c r="B663" s="162"/>
      <c r="D663" s="155" t="s">
        <v>264</v>
      </c>
      <c r="E663" s="163" t="s">
        <v>1</v>
      </c>
      <c r="F663" s="164" t="s">
        <v>266</v>
      </c>
      <c r="H663" s="165">
        <v>10.8</v>
      </c>
      <c r="I663" s="166"/>
      <c r="L663" s="162"/>
      <c r="M663" s="167"/>
      <c r="T663" s="168"/>
      <c r="AT663" s="163" t="s">
        <v>264</v>
      </c>
      <c r="AU663" s="163" t="s">
        <v>87</v>
      </c>
      <c r="AV663" s="13" t="s">
        <v>260</v>
      </c>
      <c r="AW663" s="13" t="s">
        <v>32</v>
      </c>
      <c r="AX663" s="13" t="s">
        <v>85</v>
      </c>
      <c r="AY663" s="163" t="s">
        <v>253</v>
      </c>
    </row>
    <row r="664" spans="2:65" s="12" customFormat="1" ht="11.25">
      <c r="B664" s="154"/>
      <c r="D664" s="155" t="s">
        <v>264</v>
      </c>
      <c r="F664" s="157" t="s">
        <v>1226</v>
      </c>
      <c r="H664" s="158">
        <v>11.34</v>
      </c>
      <c r="I664" s="159"/>
      <c r="L664" s="154"/>
      <c r="M664" s="160"/>
      <c r="T664" s="161"/>
      <c r="AT664" s="156" t="s">
        <v>264</v>
      </c>
      <c r="AU664" s="156" t="s">
        <v>87</v>
      </c>
      <c r="AV664" s="12" t="s">
        <v>87</v>
      </c>
      <c r="AW664" s="12" t="s">
        <v>4</v>
      </c>
      <c r="AX664" s="12" t="s">
        <v>85</v>
      </c>
      <c r="AY664" s="156" t="s">
        <v>253</v>
      </c>
    </row>
    <row r="665" spans="2:65" s="1" customFormat="1" ht="24.2" customHeight="1">
      <c r="B665" s="32"/>
      <c r="C665" s="185" t="s">
        <v>667</v>
      </c>
      <c r="D665" s="185" t="s">
        <v>1052</v>
      </c>
      <c r="E665" s="186" t="s">
        <v>1227</v>
      </c>
      <c r="F665" s="187" t="s">
        <v>1228</v>
      </c>
      <c r="G665" s="188" t="s">
        <v>313</v>
      </c>
      <c r="H665" s="189">
        <v>20.12</v>
      </c>
      <c r="I665" s="190"/>
      <c r="J665" s="191">
        <f>ROUND(I665*H665,2)</f>
        <v>0</v>
      </c>
      <c r="K665" s="187" t="s">
        <v>259</v>
      </c>
      <c r="L665" s="192"/>
      <c r="M665" s="193" t="s">
        <v>1</v>
      </c>
      <c r="N665" s="194" t="s">
        <v>42</v>
      </c>
      <c r="P665" s="146">
        <f>O665*H665</f>
        <v>0</v>
      </c>
      <c r="Q665" s="146">
        <v>1E-4</v>
      </c>
      <c r="R665" s="146">
        <f>Q665*H665</f>
        <v>2.0120000000000003E-3</v>
      </c>
      <c r="S665" s="146">
        <v>0</v>
      </c>
      <c r="T665" s="147">
        <f>S665*H665</f>
        <v>0</v>
      </c>
      <c r="AR665" s="148" t="s">
        <v>303</v>
      </c>
      <c r="AT665" s="148" t="s">
        <v>1052</v>
      </c>
      <c r="AU665" s="148" t="s">
        <v>87</v>
      </c>
      <c r="AY665" s="17" t="s">
        <v>253</v>
      </c>
      <c r="BE665" s="149">
        <f>IF(N665="základní",J665,0)</f>
        <v>0</v>
      </c>
      <c r="BF665" s="149">
        <f>IF(N665="snížená",J665,0)</f>
        <v>0</v>
      </c>
      <c r="BG665" s="149">
        <f>IF(N665="zákl. přenesená",J665,0)</f>
        <v>0</v>
      </c>
      <c r="BH665" s="149">
        <f>IF(N665="sníž. přenesená",J665,0)</f>
        <v>0</v>
      </c>
      <c r="BI665" s="149">
        <f>IF(N665="nulová",J665,0)</f>
        <v>0</v>
      </c>
      <c r="BJ665" s="17" t="s">
        <v>85</v>
      </c>
      <c r="BK665" s="149">
        <f>ROUND(I665*H665,2)</f>
        <v>0</v>
      </c>
      <c r="BL665" s="17" t="s">
        <v>260</v>
      </c>
      <c r="BM665" s="148" t="s">
        <v>1229</v>
      </c>
    </row>
    <row r="666" spans="2:65" s="14" customFormat="1" ht="11.25">
      <c r="B666" s="169"/>
      <c r="D666" s="155" t="s">
        <v>264</v>
      </c>
      <c r="E666" s="170" t="s">
        <v>1</v>
      </c>
      <c r="F666" s="171" t="s">
        <v>1230</v>
      </c>
      <c r="H666" s="170" t="s">
        <v>1</v>
      </c>
      <c r="I666" s="172"/>
      <c r="L666" s="169"/>
      <c r="M666" s="173"/>
      <c r="T666" s="174"/>
      <c r="AT666" s="170" t="s">
        <v>264</v>
      </c>
      <c r="AU666" s="170" t="s">
        <v>87</v>
      </c>
      <c r="AV666" s="14" t="s">
        <v>85</v>
      </c>
      <c r="AW666" s="14" t="s">
        <v>32</v>
      </c>
      <c r="AX666" s="14" t="s">
        <v>77</v>
      </c>
      <c r="AY666" s="170" t="s">
        <v>253</v>
      </c>
    </row>
    <row r="667" spans="2:65" s="12" customFormat="1" ht="11.25">
      <c r="B667" s="154"/>
      <c r="D667" s="155" t="s">
        <v>264</v>
      </c>
      <c r="E667" s="156" t="s">
        <v>1</v>
      </c>
      <c r="F667" s="157" t="s">
        <v>1231</v>
      </c>
      <c r="H667" s="158">
        <v>20.12</v>
      </c>
      <c r="I667" s="159"/>
      <c r="L667" s="154"/>
      <c r="M667" s="160"/>
      <c r="T667" s="161"/>
      <c r="AT667" s="156" t="s">
        <v>264</v>
      </c>
      <c r="AU667" s="156" t="s">
        <v>87</v>
      </c>
      <c r="AV667" s="12" t="s">
        <v>87</v>
      </c>
      <c r="AW667" s="12" t="s">
        <v>32</v>
      </c>
      <c r="AX667" s="12" t="s">
        <v>77</v>
      </c>
      <c r="AY667" s="156" t="s">
        <v>253</v>
      </c>
    </row>
    <row r="668" spans="2:65" s="13" customFormat="1" ht="11.25">
      <c r="B668" s="162"/>
      <c r="D668" s="155" t="s">
        <v>264</v>
      </c>
      <c r="E668" s="163" t="s">
        <v>1</v>
      </c>
      <c r="F668" s="164" t="s">
        <v>266</v>
      </c>
      <c r="H668" s="165">
        <v>20.12</v>
      </c>
      <c r="I668" s="166"/>
      <c r="L668" s="162"/>
      <c r="M668" s="167"/>
      <c r="T668" s="168"/>
      <c r="AT668" s="163" t="s">
        <v>264</v>
      </c>
      <c r="AU668" s="163" t="s">
        <v>87</v>
      </c>
      <c r="AV668" s="13" t="s">
        <v>260</v>
      </c>
      <c r="AW668" s="13" t="s">
        <v>32</v>
      </c>
      <c r="AX668" s="13" t="s">
        <v>85</v>
      </c>
      <c r="AY668" s="163" t="s">
        <v>253</v>
      </c>
    </row>
    <row r="669" spans="2:65" s="1" customFormat="1" ht="24.2" customHeight="1">
      <c r="B669" s="32"/>
      <c r="C669" s="137" t="s">
        <v>675</v>
      </c>
      <c r="D669" s="137" t="s">
        <v>255</v>
      </c>
      <c r="E669" s="138" t="s">
        <v>1232</v>
      </c>
      <c r="F669" s="139" t="s">
        <v>1233</v>
      </c>
      <c r="G669" s="140" t="s">
        <v>258</v>
      </c>
      <c r="H669" s="141">
        <v>169.78800000000001</v>
      </c>
      <c r="I669" s="142"/>
      <c r="J669" s="143">
        <f>ROUND(I669*H669,2)</f>
        <v>0</v>
      </c>
      <c r="K669" s="139" t="s">
        <v>259</v>
      </c>
      <c r="L669" s="32"/>
      <c r="M669" s="144" t="s">
        <v>1</v>
      </c>
      <c r="N669" s="145" t="s">
        <v>42</v>
      </c>
      <c r="P669" s="146">
        <f>O669*H669</f>
        <v>0</v>
      </c>
      <c r="Q669" s="146">
        <v>2.0500000000000001E-2</v>
      </c>
      <c r="R669" s="146">
        <f>Q669*H669</f>
        <v>3.4806540000000004</v>
      </c>
      <c r="S669" s="146">
        <v>0</v>
      </c>
      <c r="T669" s="147">
        <f>S669*H669</f>
        <v>0</v>
      </c>
      <c r="AR669" s="148" t="s">
        <v>260</v>
      </c>
      <c r="AT669" s="148" t="s">
        <v>255</v>
      </c>
      <c r="AU669" s="148" t="s">
        <v>87</v>
      </c>
      <c r="AY669" s="17" t="s">
        <v>253</v>
      </c>
      <c r="BE669" s="149">
        <f>IF(N669="základní",J669,0)</f>
        <v>0</v>
      </c>
      <c r="BF669" s="149">
        <f>IF(N669="snížená",J669,0)</f>
        <v>0</v>
      </c>
      <c r="BG669" s="149">
        <f>IF(N669="zákl. přenesená",J669,0)</f>
        <v>0</v>
      </c>
      <c r="BH669" s="149">
        <f>IF(N669="sníž. přenesená",J669,0)</f>
        <v>0</v>
      </c>
      <c r="BI669" s="149">
        <f>IF(N669="nulová",J669,0)</f>
        <v>0</v>
      </c>
      <c r="BJ669" s="17" t="s">
        <v>85</v>
      </c>
      <c r="BK669" s="149">
        <f>ROUND(I669*H669,2)</f>
        <v>0</v>
      </c>
      <c r="BL669" s="17" t="s">
        <v>260</v>
      </c>
      <c r="BM669" s="148" t="s">
        <v>1234</v>
      </c>
    </row>
    <row r="670" spans="2:65" s="1" customFormat="1" ht="11.25">
      <c r="B670" s="32"/>
      <c r="D670" s="150" t="s">
        <v>262</v>
      </c>
      <c r="F670" s="151" t="s">
        <v>1235</v>
      </c>
      <c r="I670" s="152"/>
      <c r="L670" s="32"/>
      <c r="M670" s="153"/>
      <c r="T670" s="56"/>
      <c r="AT670" s="17" t="s">
        <v>262</v>
      </c>
      <c r="AU670" s="17" t="s">
        <v>87</v>
      </c>
    </row>
    <row r="671" spans="2:65" s="14" customFormat="1" ht="11.25">
      <c r="B671" s="169"/>
      <c r="D671" s="155" t="s">
        <v>264</v>
      </c>
      <c r="E671" s="170" t="s">
        <v>1</v>
      </c>
      <c r="F671" s="171" t="s">
        <v>1079</v>
      </c>
      <c r="H671" s="170" t="s">
        <v>1</v>
      </c>
      <c r="I671" s="172"/>
      <c r="L671" s="169"/>
      <c r="M671" s="173"/>
      <c r="T671" s="174"/>
      <c r="AT671" s="170" t="s">
        <v>264</v>
      </c>
      <c r="AU671" s="170" t="s">
        <v>87</v>
      </c>
      <c r="AV671" s="14" t="s">
        <v>85</v>
      </c>
      <c r="AW671" s="14" t="s">
        <v>32</v>
      </c>
      <c r="AX671" s="14" t="s">
        <v>77</v>
      </c>
      <c r="AY671" s="170" t="s">
        <v>253</v>
      </c>
    </row>
    <row r="672" spans="2:65" s="14" customFormat="1" ht="11.25">
      <c r="B672" s="169"/>
      <c r="D672" s="155" t="s">
        <v>264</v>
      </c>
      <c r="E672" s="170" t="s">
        <v>1</v>
      </c>
      <c r="F672" s="171" t="s">
        <v>1080</v>
      </c>
      <c r="H672" s="170" t="s">
        <v>1</v>
      </c>
      <c r="I672" s="172"/>
      <c r="L672" s="169"/>
      <c r="M672" s="173"/>
      <c r="T672" s="174"/>
      <c r="AT672" s="170" t="s">
        <v>264</v>
      </c>
      <c r="AU672" s="170" t="s">
        <v>87</v>
      </c>
      <c r="AV672" s="14" t="s">
        <v>85</v>
      </c>
      <c r="AW672" s="14" t="s">
        <v>32</v>
      </c>
      <c r="AX672" s="14" t="s">
        <v>77</v>
      </c>
      <c r="AY672" s="170" t="s">
        <v>253</v>
      </c>
    </row>
    <row r="673" spans="2:51" s="14" customFormat="1" ht="11.25">
      <c r="B673" s="169"/>
      <c r="D673" s="155" t="s">
        <v>264</v>
      </c>
      <c r="E673" s="170" t="s">
        <v>1</v>
      </c>
      <c r="F673" s="171" t="s">
        <v>1070</v>
      </c>
      <c r="H673" s="170" t="s">
        <v>1</v>
      </c>
      <c r="I673" s="172"/>
      <c r="L673" s="169"/>
      <c r="M673" s="173"/>
      <c r="T673" s="174"/>
      <c r="AT673" s="170" t="s">
        <v>264</v>
      </c>
      <c r="AU673" s="170" t="s">
        <v>87</v>
      </c>
      <c r="AV673" s="14" t="s">
        <v>85</v>
      </c>
      <c r="AW673" s="14" t="s">
        <v>32</v>
      </c>
      <c r="AX673" s="14" t="s">
        <v>77</v>
      </c>
      <c r="AY673" s="170" t="s">
        <v>253</v>
      </c>
    </row>
    <row r="674" spans="2:51" s="12" customFormat="1" ht="11.25">
      <c r="B674" s="154"/>
      <c r="D674" s="155" t="s">
        <v>264</v>
      </c>
      <c r="E674" s="156" t="s">
        <v>1</v>
      </c>
      <c r="F674" s="157" t="s">
        <v>1071</v>
      </c>
      <c r="H674" s="158">
        <v>33.514000000000003</v>
      </c>
      <c r="I674" s="159"/>
      <c r="L674" s="154"/>
      <c r="M674" s="160"/>
      <c r="T674" s="161"/>
      <c r="AT674" s="156" t="s">
        <v>264</v>
      </c>
      <c r="AU674" s="156" t="s">
        <v>87</v>
      </c>
      <c r="AV674" s="12" t="s">
        <v>87</v>
      </c>
      <c r="AW674" s="12" t="s">
        <v>32</v>
      </c>
      <c r="AX674" s="12" t="s">
        <v>77</v>
      </c>
      <c r="AY674" s="156" t="s">
        <v>253</v>
      </c>
    </row>
    <row r="675" spans="2:51" s="12" customFormat="1" ht="11.25">
      <c r="B675" s="154"/>
      <c r="D675" s="155" t="s">
        <v>264</v>
      </c>
      <c r="E675" s="156" t="s">
        <v>1</v>
      </c>
      <c r="F675" s="157" t="s">
        <v>1072</v>
      </c>
      <c r="H675" s="158">
        <v>-3.15</v>
      </c>
      <c r="I675" s="159"/>
      <c r="L675" s="154"/>
      <c r="M675" s="160"/>
      <c r="T675" s="161"/>
      <c r="AT675" s="156" t="s">
        <v>264</v>
      </c>
      <c r="AU675" s="156" t="s">
        <v>87</v>
      </c>
      <c r="AV675" s="12" t="s">
        <v>87</v>
      </c>
      <c r="AW675" s="12" t="s">
        <v>32</v>
      </c>
      <c r="AX675" s="12" t="s">
        <v>77</v>
      </c>
      <c r="AY675" s="156" t="s">
        <v>253</v>
      </c>
    </row>
    <row r="676" spans="2:51" s="15" customFormat="1" ht="11.25">
      <c r="B676" s="175"/>
      <c r="D676" s="155" t="s">
        <v>264</v>
      </c>
      <c r="E676" s="176" t="s">
        <v>1</v>
      </c>
      <c r="F676" s="177" t="s">
        <v>322</v>
      </c>
      <c r="H676" s="178">
        <v>30.364000000000001</v>
      </c>
      <c r="I676" s="179"/>
      <c r="L676" s="175"/>
      <c r="M676" s="180"/>
      <c r="T676" s="181"/>
      <c r="AT676" s="176" t="s">
        <v>264</v>
      </c>
      <c r="AU676" s="176" t="s">
        <v>87</v>
      </c>
      <c r="AV676" s="15" t="s">
        <v>97</v>
      </c>
      <c r="AW676" s="15" t="s">
        <v>32</v>
      </c>
      <c r="AX676" s="15" t="s">
        <v>77</v>
      </c>
      <c r="AY676" s="176" t="s">
        <v>253</v>
      </c>
    </row>
    <row r="677" spans="2:51" s="14" customFormat="1" ht="11.25">
      <c r="B677" s="169"/>
      <c r="D677" s="155" t="s">
        <v>264</v>
      </c>
      <c r="E677" s="170" t="s">
        <v>1</v>
      </c>
      <c r="F677" s="171" t="s">
        <v>1236</v>
      </c>
      <c r="H677" s="170" t="s">
        <v>1</v>
      </c>
      <c r="I677" s="172"/>
      <c r="L677" s="169"/>
      <c r="M677" s="173"/>
      <c r="T677" s="174"/>
      <c r="AT677" s="170" t="s">
        <v>264</v>
      </c>
      <c r="AU677" s="170" t="s">
        <v>87</v>
      </c>
      <c r="AV677" s="14" t="s">
        <v>85</v>
      </c>
      <c r="AW677" s="14" t="s">
        <v>32</v>
      </c>
      <c r="AX677" s="14" t="s">
        <v>77</v>
      </c>
      <c r="AY677" s="170" t="s">
        <v>253</v>
      </c>
    </row>
    <row r="678" spans="2:51" s="14" customFormat="1" ht="11.25">
      <c r="B678" s="169"/>
      <c r="D678" s="155" t="s">
        <v>264</v>
      </c>
      <c r="E678" s="170" t="s">
        <v>1</v>
      </c>
      <c r="F678" s="171" t="s">
        <v>1082</v>
      </c>
      <c r="H678" s="170" t="s">
        <v>1</v>
      </c>
      <c r="I678" s="172"/>
      <c r="L678" s="169"/>
      <c r="M678" s="173"/>
      <c r="T678" s="174"/>
      <c r="AT678" s="170" t="s">
        <v>264</v>
      </c>
      <c r="AU678" s="170" t="s">
        <v>87</v>
      </c>
      <c r="AV678" s="14" t="s">
        <v>85</v>
      </c>
      <c r="AW678" s="14" t="s">
        <v>32</v>
      </c>
      <c r="AX678" s="14" t="s">
        <v>77</v>
      </c>
      <c r="AY678" s="170" t="s">
        <v>253</v>
      </c>
    </row>
    <row r="679" spans="2:51" s="12" customFormat="1" ht="11.25">
      <c r="B679" s="154"/>
      <c r="D679" s="155" t="s">
        <v>264</v>
      </c>
      <c r="E679" s="156" t="s">
        <v>1</v>
      </c>
      <c r="F679" s="157" t="s">
        <v>1083</v>
      </c>
      <c r="H679" s="158">
        <v>142.30600000000001</v>
      </c>
      <c r="I679" s="159"/>
      <c r="L679" s="154"/>
      <c r="M679" s="160"/>
      <c r="T679" s="161"/>
      <c r="AT679" s="156" t="s">
        <v>264</v>
      </c>
      <c r="AU679" s="156" t="s">
        <v>87</v>
      </c>
      <c r="AV679" s="12" t="s">
        <v>87</v>
      </c>
      <c r="AW679" s="12" t="s">
        <v>32</v>
      </c>
      <c r="AX679" s="12" t="s">
        <v>77</v>
      </c>
      <c r="AY679" s="156" t="s">
        <v>253</v>
      </c>
    </row>
    <row r="680" spans="2:51" s="12" customFormat="1" ht="33.75">
      <c r="B680" s="154"/>
      <c r="D680" s="155" t="s">
        <v>264</v>
      </c>
      <c r="E680" s="156" t="s">
        <v>1</v>
      </c>
      <c r="F680" s="157" t="s">
        <v>1084</v>
      </c>
      <c r="H680" s="158">
        <v>-29.37</v>
      </c>
      <c r="I680" s="159"/>
      <c r="L680" s="154"/>
      <c r="M680" s="160"/>
      <c r="T680" s="161"/>
      <c r="AT680" s="156" t="s">
        <v>264</v>
      </c>
      <c r="AU680" s="156" t="s">
        <v>87</v>
      </c>
      <c r="AV680" s="12" t="s">
        <v>87</v>
      </c>
      <c r="AW680" s="12" t="s">
        <v>32</v>
      </c>
      <c r="AX680" s="12" t="s">
        <v>77</v>
      </c>
      <c r="AY680" s="156" t="s">
        <v>253</v>
      </c>
    </row>
    <row r="681" spans="2:51" s="15" customFormat="1" ht="11.25">
      <c r="B681" s="175"/>
      <c r="D681" s="155" t="s">
        <v>264</v>
      </c>
      <c r="E681" s="176" t="s">
        <v>1</v>
      </c>
      <c r="F681" s="177" t="s">
        <v>322</v>
      </c>
      <c r="H681" s="178">
        <v>112.93600000000001</v>
      </c>
      <c r="I681" s="179"/>
      <c r="L681" s="175"/>
      <c r="M681" s="180"/>
      <c r="T681" s="181"/>
      <c r="AT681" s="176" t="s">
        <v>264</v>
      </c>
      <c r="AU681" s="176" t="s">
        <v>87</v>
      </c>
      <c r="AV681" s="15" t="s">
        <v>97</v>
      </c>
      <c r="AW681" s="15" t="s">
        <v>32</v>
      </c>
      <c r="AX681" s="15" t="s">
        <v>77</v>
      </c>
      <c r="AY681" s="176" t="s">
        <v>253</v>
      </c>
    </row>
    <row r="682" spans="2:51" s="14" customFormat="1" ht="11.25">
      <c r="B682" s="169"/>
      <c r="D682" s="155" t="s">
        <v>264</v>
      </c>
      <c r="E682" s="170" t="s">
        <v>1</v>
      </c>
      <c r="F682" s="171" t="s">
        <v>1085</v>
      </c>
      <c r="H682" s="170" t="s">
        <v>1</v>
      </c>
      <c r="I682" s="172"/>
      <c r="L682" s="169"/>
      <c r="M682" s="173"/>
      <c r="T682" s="174"/>
      <c r="AT682" s="170" t="s">
        <v>264</v>
      </c>
      <c r="AU682" s="170" t="s">
        <v>87</v>
      </c>
      <c r="AV682" s="14" t="s">
        <v>85</v>
      </c>
      <c r="AW682" s="14" t="s">
        <v>32</v>
      </c>
      <c r="AX682" s="14" t="s">
        <v>77</v>
      </c>
      <c r="AY682" s="170" t="s">
        <v>253</v>
      </c>
    </row>
    <row r="683" spans="2:51" s="12" customFormat="1" ht="11.25">
      <c r="B683" s="154"/>
      <c r="D683" s="155" t="s">
        <v>264</v>
      </c>
      <c r="E683" s="156" t="s">
        <v>1</v>
      </c>
      <c r="F683" s="157" t="s">
        <v>1086</v>
      </c>
      <c r="H683" s="158">
        <v>22.06</v>
      </c>
      <c r="I683" s="159"/>
      <c r="L683" s="154"/>
      <c r="M683" s="160"/>
      <c r="T683" s="161"/>
      <c r="AT683" s="156" t="s">
        <v>264</v>
      </c>
      <c r="AU683" s="156" t="s">
        <v>87</v>
      </c>
      <c r="AV683" s="12" t="s">
        <v>87</v>
      </c>
      <c r="AW683" s="12" t="s">
        <v>32</v>
      </c>
      <c r="AX683" s="12" t="s">
        <v>77</v>
      </c>
      <c r="AY683" s="156" t="s">
        <v>253</v>
      </c>
    </row>
    <row r="684" spans="2:51" s="15" customFormat="1" ht="11.25">
      <c r="B684" s="175"/>
      <c r="D684" s="155" t="s">
        <v>264</v>
      </c>
      <c r="E684" s="176" t="s">
        <v>1</v>
      </c>
      <c r="F684" s="177" t="s">
        <v>322</v>
      </c>
      <c r="H684" s="178">
        <v>22.06</v>
      </c>
      <c r="I684" s="179"/>
      <c r="L684" s="175"/>
      <c r="M684" s="180"/>
      <c r="T684" s="181"/>
      <c r="AT684" s="176" t="s">
        <v>264</v>
      </c>
      <c r="AU684" s="176" t="s">
        <v>87</v>
      </c>
      <c r="AV684" s="15" t="s">
        <v>97</v>
      </c>
      <c r="AW684" s="15" t="s">
        <v>32</v>
      </c>
      <c r="AX684" s="15" t="s">
        <v>77</v>
      </c>
      <c r="AY684" s="176" t="s">
        <v>253</v>
      </c>
    </row>
    <row r="685" spans="2:51" s="14" customFormat="1" ht="11.25">
      <c r="B685" s="169"/>
      <c r="D685" s="155" t="s">
        <v>264</v>
      </c>
      <c r="E685" s="170" t="s">
        <v>1</v>
      </c>
      <c r="F685" s="171" t="s">
        <v>1087</v>
      </c>
      <c r="H685" s="170" t="s">
        <v>1</v>
      </c>
      <c r="I685" s="172"/>
      <c r="L685" s="169"/>
      <c r="M685" s="173"/>
      <c r="T685" s="174"/>
      <c r="AT685" s="170" t="s">
        <v>264</v>
      </c>
      <c r="AU685" s="170" t="s">
        <v>87</v>
      </c>
      <c r="AV685" s="14" t="s">
        <v>85</v>
      </c>
      <c r="AW685" s="14" t="s">
        <v>32</v>
      </c>
      <c r="AX685" s="14" t="s">
        <v>77</v>
      </c>
      <c r="AY685" s="170" t="s">
        <v>253</v>
      </c>
    </row>
    <row r="686" spans="2:51" s="12" customFormat="1" ht="11.25">
      <c r="B686" s="154"/>
      <c r="D686" s="155" t="s">
        <v>264</v>
      </c>
      <c r="E686" s="156" t="s">
        <v>1</v>
      </c>
      <c r="F686" s="157" t="s">
        <v>1088</v>
      </c>
      <c r="H686" s="158">
        <v>4.4279999999999999</v>
      </c>
      <c r="I686" s="159"/>
      <c r="L686" s="154"/>
      <c r="M686" s="160"/>
      <c r="T686" s="161"/>
      <c r="AT686" s="156" t="s">
        <v>264</v>
      </c>
      <c r="AU686" s="156" t="s">
        <v>87</v>
      </c>
      <c r="AV686" s="12" t="s">
        <v>87</v>
      </c>
      <c r="AW686" s="12" t="s">
        <v>32</v>
      </c>
      <c r="AX686" s="12" t="s">
        <v>77</v>
      </c>
      <c r="AY686" s="156" t="s">
        <v>253</v>
      </c>
    </row>
    <row r="687" spans="2:51" s="15" customFormat="1" ht="11.25">
      <c r="B687" s="175"/>
      <c r="D687" s="155" t="s">
        <v>264</v>
      </c>
      <c r="E687" s="176" t="s">
        <v>1</v>
      </c>
      <c r="F687" s="177" t="s">
        <v>322</v>
      </c>
      <c r="H687" s="178">
        <v>4.4279999999999999</v>
      </c>
      <c r="I687" s="179"/>
      <c r="L687" s="175"/>
      <c r="M687" s="180"/>
      <c r="T687" s="181"/>
      <c r="AT687" s="176" t="s">
        <v>264</v>
      </c>
      <c r="AU687" s="176" t="s">
        <v>87</v>
      </c>
      <c r="AV687" s="15" t="s">
        <v>97</v>
      </c>
      <c r="AW687" s="15" t="s">
        <v>32</v>
      </c>
      <c r="AX687" s="15" t="s">
        <v>77</v>
      </c>
      <c r="AY687" s="176" t="s">
        <v>253</v>
      </c>
    </row>
    <row r="688" spans="2:51" s="13" customFormat="1" ht="11.25">
      <c r="B688" s="162"/>
      <c r="D688" s="155" t="s">
        <v>264</v>
      </c>
      <c r="E688" s="163" t="s">
        <v>1</v>
      </c>
      <c r="F688" s="164" t="s">
        <v>266</v>
      </c>
      <c r="H688" s="165">
        <v>169.78800000000001</v>
      </c>
      <c r="I688" s="166"/>
      <c r="L688" s="162"/>
      <c r="M688" s="167"/>
      <c r="T688" s="168"/>
      <c r="AT688" s="163" t="s">
        <v>264</v>
      </c>
      <c r="AU688" s="163" t="s">
        <v>87</v>
      </c>
      <c r="AV688" s="13" t="s">
        <v>260</v>
      </c>
      <c r="AW688" s="13" t="s">
        <v>32</v>
      </c>
      <c r="AX688" s="13" t="s">
        <v>85</v>
      </c>
      <c r="AY688" s="163" t="s">
        <v>253</v>
      </c>
    </row>
    <row r="689" spans="2:65" s="1" customFormat="1" ht="33" customHeight="1">
      <c r="B689" s="32"/>
      <c r="C689" s="137" t="s">
        <v>679</v>
      </c>
      <c r="D689" s="137" t="s">
        <v>255</v>
      </c>
      <c r="E689" s="138" t="s">
        <v>1237</v>
      </c>
      <c r="F689" s="139" t="s">
        <v>1238</v>
      </c>
      <c r="G689" s="140" t="s">
        <v>258</v>
      </c>
      <c r="H689" s="141">
        <v>165.36</v>
      </c>
      <c r="I689" s="142"/>
      <c r="J689" s="143">
        <f>ROUND(I689*H689,2)</f>
        <v>0</v>
      </c>
      <c r="K689" s="139" t="s">
        <v>1</v>
      </c>
      <c r="L689" s="32"/>
      <c r="M689" s="144" t="s">
        <v>1</v>
      </c>
      <c r="N689" s="145" t="s">
        <v>42</v>
      </c>
      <c r="P689" s="146">
        <f>O689*H689</f>
        <v>0</v>
      </c>
      <c r="Q689" s="146">
        <v>1.9E-3</v>
      </c>
      <c r="R689" s="146">
        <f>Q689*H689</f>
        <v>0.31418400000000002</v>
      </c>
      <c r="S689" s="146">
        <v>0</v>
      </c>
      <c r="T689" s="147">
        <f>S689*H689</f>
        <v>0</v>
      </c>
      <c r="AR689" s="148" t="s">
        <v>260</v>
      </c>
      <c r="AT689" s="148" t="s">
        <v>255</v>
      </c>
      <c r="AU689" s="148" t="s">
        <v>87</v>
      </c>
      <c r="AY689" s="17" t="s">
        <v>253</v>
      </c>
      <c r="BE689" s="149">
        <f>IF(N689="základní",J689,0)</f>
        <v>0</v>
      </c>
      <c r="BF689" s="149">
        <f>IF(N689="snížená",J689,0)</f>
        <v>0</v>
      </c>
      <c r="BG689" s="149">
        <f>IF(N689="zákl. přenesená",J689,0)</f>
        <v>0</v>
      </c>
      <c r="BH689" s="149">
        <f>IF(N689="sníž. přenesená",J689,0)</f>
        <v>0</v>
      </c>
      <c r="BI689" s="149">
        <f>IF(N689="nulová",J689,0)</f>
        <v>0</v>
      </c>
      <c r="BJ689" s="17" t="s">
        <v>85</v>
      </c>
      <c r="BK689" s="149">
        <f>ROUND(I689*H689,2)</f>
        <v>0</v>
      </c>
      <c r="BL689" s="17" t="s">
        <v>260</v>
      </c>
      <c r="BM689" s="148" t="s">
        <v>1239</v>
      </c>
    </row>
    <row r="690" spans="2:65" s="14" customFormat="1" ht="11.25">
      <c r="B690" s="169"/>
      <c r="D690" s="155" t="s">
        <v>264</v>
      </c>
      <c r="E690" s="170" t="s">
        <v>1</v>
      </c>
      <c r="F690" s="171" t="s">
        <v>1079</v>
      </c>
      <c r="H690" s="170" t="s">
        <v>1</v>
      </c>
      <c r="I690" s="172"/>
      <c r="L690" s="169"/>
      <c r="M690" s="173"/>
      <c r="T690" s="174"/>
      <c r="AT690" s="170" t="s">
        <v>264</v>
      </c>
      <c r="AU690" s="170" t="s">
        <v>87</v>
      </c>
      <c r="AV690" s="14" t="s">
        <v>85</v>
      </c>
      <c r="AW690" s="14" t="s">
        <v>32</v>
      </c>
      <c r="AX690" s="14" t="s">
        <v>77</v>
      </c>
      <c r="AY690" s="170" t="s">
        <v>253</v>
      </c>
    </row>
    <row r="691" spans="2:65" s="14" customFormat="1" ht="11.25">
      <c r="B691" s="169"/>
      <c r="D691" s="155" t="s">
        <v>264</v>
      </c>
      <c r="E691" s="170" t="s">
        <v>1</v>
      </c>
      <c r="F691" s="171" t="s">
        <v>1098</v>
      </c>
      <c r="H691" s="170" t="s">
        <v>1</v>
      </c>
      <c r="I691" s="172"/>
      <c r="L691" s="169"/>
      <c r="M691" s="173"/>
      <c r="T691" s="174"/>
      <c r="AT691" s="170" t="s">
        <v>264</v>
      </c>
      <c r="AU691" s="170" t="s">
        <v>87</v>
      </c>
      <c r="AV691" s="14" t="s">
        <v>85</v>
      </c>
      <c r="AW691" s="14" t="s">
        <v>32</v>
      </c>
      <c r="AX691" s="14" t="s">
        <v>77</v>
      </c>
      <c r="AY691" s="170" t="s">
        <v>253</v>
      </c>
    </row>
    <row r="692" spans="2:65" s="14" customFormat="1" ht="11.25">
      <c r="B692" s="169"/>
      <c r="D692" s="155" t="s">
        <v>264</v>
      </c>
      <c r="E692" s="170" t="s">
        <v>1</v>
      </c>
      <c r="F692" s="171" t="s">
        <v>1070</v>
      </c>
      <c r="H692" s="170" t="s">
        <v>1</v>
      </c>
      <c r="I692" s="172"/>
      <c r="L692" s="169"/>
      <c r="M692" s="173"/>
      <c r="T692" s="174"/>
      <c r="AT692" s="170" t="s">
        <v>264</v>
      </c>
      <c r="AU692" s="170" t="s">
        <v>87</v>
      </c>
      <c r="AV692" s="14" t="s">
        <v>85</v>
      </c>
      <c r="AW692" s="14" t="s">
        <v>32</v>
      </c>
      <c r="AX692" s="14" t="s">
        <v>77</v>
      </c>
      <c r="AY692" s="170" t="s">
        <v>253</v>
      </c>
    </row>
    <row r="693" spans="2:65" s="12" customFormat="1" ht="11.25">
      <c r="B693" s="154"/>
      <c r="D693" s="155" t="s">
        <v>264</v>
      </c>
      <c r="E693" s="156" t="s">
        <v>1</v>
      </c>
      <c r="F693" s="157" t="s">
        <v>1071</v>
      </c>
      <c r="H693" s="158">
        <v>33.514000000000003</v>
      </c>
      <c r="I693" s="159"/>
      <c r="L693" s="154"/>
      <c r="M693" s="160"/>
      <c r="T693" s="161"/>
      <c r="AT693" s="156" t="s">
        <v>264</v>
      </c>
      <c r="AU693" s="156" t="s">
        <v>87</v>
      </c>
      <c r="AV693" s="12" t="s">
        <v>87</v>
      </c>
      <c r="AW693" s="12" t="s">
        <v>32</v>
      </c>
      <c r="AX693" s="12" t="s">
        <v>77</v>
      </c>
      <c r="AY693" s="156" t="s">
        <v>253</v>
      </c>
    </row>
    <row r="694" spans="2:65" s="12" customFormat="1" ht="11.25">
      <c r="B694" s="154"/>
      <c r="D694" s="155" t="s">
        <v>264</v>
      </c>
      <c r="E694" s="156" t="s">
        <v>1</v>
      </c>
      <c r="F694" s="157" t="s">
        <v>1072</v>
      </c>
      <c r="H694" s="158">
        <v>-3.15</v>
      </c>
      <c r="I694" s="159"/>
      <c r="L694" s="154"/>
      <c r="M694" s="160"/>
      <c r="T694" s="161"/>
      <c r="AT694" s="156" t="s">
        <v>264</v>
      </c>
      <c r="AU694" s="156" t="s">
        <v>87</v>
      </c>
      <c r="AV694" s="12" t="s">
        <v>87</v>
      </c>
      <c r="AW694" s="12" t="s">
        <v>32</v>
      </c>
      <c r="AX694" s="12" t="s">
        <v>77</v>
      </c>
      <c r="AY694" s="156" t="s">
        <v>253</v>
      </c>
    </row>
    <row r="695" spans="2:65" s="15" customFormat="1" ht="11.25">
      <c r="B695" s="175"/>
      <c r="D695" s="155" t="s">
        <v>264</v>
      </c>
      <c r="E695" s="176" t="s">
        <v>1</v>
      </c>
      <c r="F695" s="177" t="s">
        <v>322</v>
      </c>
      <c r="H695" s="178">
        <v>30.364000000000001</v>
      </c>
      <c r="I695" s="179"/>
      <c r="L695" s="175"/>
      <c r="M695" s="180"/>
      <c r="T695" s="181"/>
      <c r="AT695" s="176" t="s">
        <v>264</v>
      </c>
      <c r="AU695" s="176" t="s">
        <v>87</v>
      </c>
      <c r="AV695" s="15" t="s">
        <v>97</v>
      </c>
      <c r="AW695" s="15" t="s">
        <v>32</v>
      </c>
      <c r="AX695" s="15" t="s">
        <v>77</v>
      </c>
      <c r="AY695" s="176" t="s">
        <v>253</v>
      </c>
    </row>
    <row r="696" spans="2:65" s="14" customFormat="1" ht="11.25">
      <c r="B696" s="169"/>
      <c r="D696" s="155" t="s">
        <v>264</v>
      </c>
      <c r="E696" s="170" t="s">
        <v>1</v>
      </c>
      <c r="F696" s="171" t="s">
        <v>1099</v>
      </c>
      <c r="H696" s="170" t="s">
        <v>1</v>
      </c>
      <c r="I696" s="172"/>
      <c r="L696" s="169"/>
      <c r="M696" s="173"/>
      <c r="T696" s="174"/>
      <c r="AT696" s="170" t="s">
        <v>264</v>
      </c>
      <c r="AU696" s="170" t="s">
        <v>87</v>
      </c>
      <c r="AV696" s="14" t="s">
        <v>85</v>
      </c>
      <c r="AW696" s="14" t="s">
        <v>32</v>
      </c>
      <c r="AX696" s="14" t="s">
        <v>77</v>
      </c>
      <c r="AY696" s="170" t="s">
        <v>253</v>
      </c>
    </row>
    <row r="697" spans="2:65" s="14" customFormat="1" ht="11.25">
      <c r="B697" s="169"/>
      <c r="D697" s="155" t="s">
        <v>264</v>
      </c>
      <c r="E697" s="170" t="s">
        <v>1</v>
      </c>
      <c r="F697" s="171" t="s">
        <v>1082</v>
      </c>
      <c r="H697" s="170" t="s">
        <v>1</v>
      </c>
      <c r="I697" s="172"/>
      <c r="L697" s="169"/>
      <c r="M697" s="173"/>
      <c r="T697" s="174"/>
      <c r="AT697" s="170" t="s">
        <v>264</v>
      </c>
      <c r="AU697" s="170" t="s">
        <v>87</v>
      </c>
      <c r="AV697" s="14" t="s">
        <v>85</v>
      </c>
      <c r="AW697" s="14" t="s">
        <v>32</v>
      </c>
      <c r="AX697" s="14" t="s">
        <v>77</v>
      </c>
      <c r="AY697" s="170" t="s">
        <v>253</v>
      </c>
    </row>
    <row r="698" spans="2:65" s="12" customFormat="1" ht="11.25">
      <c r="B698" s="154"/>
      <c r="D698" s="155" t="s">
        <v>264</v>
      </c>
      <c r="E698" s="156" t="s">
        <v>1</v>
      </c>
      <c r="F698" s="157" t="s">
        <v>1083</v>
      </c>
      <c r="H698" s="158">
        <v>142.30600000000001</v>
      </c>
      <c r="I698" s="159"/>
      <c r="L698" s="154"/>
      <c r="M698" s="160"/>
      <c r="T698" s="161"/>
      <c r="AT698" s="156" t="s">
        <v>264</v>
      </c>
      <c r="AU698" s="156" t="s">
        <v>87</v>
      </c>
      <c r="AV698" s="12" t="s">
        <v>87</v>
      </c>
      <c r="AW698" s="12" t="s">
        <v>32</v>
      </c>
      <c r="AX698" s="12" t="s">
        <v>77</v>
      </c>
      <c r="AY698" s="156" t="s">
        <v>253</v>
      </c>
    </row>
    <row r="699" spans="2:65" s="12" customFormat="1" ht="33.75">
      <c r="B699" s="154"/>
      <c r="D699" s="155" t="s">
        <v>264</v>
      </c>
      <c r="E699" s="156" t="s">
        <v>1</v>
      </c>
      <c r="F699" s="157" t="s">
        <v>1084</v>
      </c>
      <c r="H699" s="158">
        <v>-29.37</v>
      </c>
      <c r="I699" s="159"/>
      <c r="L699" s="154"/>
      <c r="M699" s="160"/>
      <c r="T699" s="161"/>
      <c r="AT699" s="156" t="s">
        <v>264</v>
      </c>
      <c r="AU699" s="156" t="s">
        <v>87</v>
      </c>
      <c r="AV699" s="12" t="s">
        <v>87</v>
      </c>
      <c r="AW699" s="12" t="s">
        <v>32</v>
      </c>
      <c r="AX699" s="12" t="s">
        <v>77</v>
      </c>
      <c r="AY699" s="156" t="s">
        <v>253</v>
      </c>
    </row>
    <row r="700" spans="2:65" s="15" customFormat="1" ht="11.25">
      <c r="B700" s="175"/>
      <c r="D700" s="155" t="s">
        <v>264</v>
      </c>
      <c r="E700" s="176" t="s">
        <v>1</v>
      </c>
      <c r="F700" s="177" t="s">
        <v>322</v>
      </c>
      <c r="H700" s="178">
        <v>112.93600000000001</v>
      </c>
      <c r="I700" s="179"/>
      <c r="L700" s="175"/>
      <c r="M700" s="180"/>
      <c r="T700" s="181"/>
      <c r="AT700" s="176" t="s">
        <v>264</v>
      </c>
      <c r="AU700" s="176" t="s">
        <v>87</v>
      </c>
      <c r="AV700" s="15" t="s">
        <v>97</v>
      </c>
      <c r="AW700" s="15" t="s">
        <v>32</v>
      </c>
      <c r="AX700" s="15" t="s">
        <v>77</v>
      </c>
      <c r="AY700" s="176" t="s">
        <v>253</v>
      </c>
    </row>
    <row r="701" spans="2:65" s="14" customFormat="1" ht="11.25">
      <c r="B701" s="169"/>
      <c r="D701" s="155" t="s">
        <v>264</v>
      </c>
      <c r="E701" s="170" t="s">
        <v>1</v>
      </c>
      <c r="F701" s="171" t="s">
        <v>1085</v>
      </c>
      <c r="H701" s="170" t="s">
        <v>1</v>
      </c>
      <c r="I701" s="172"/>
      <c r="L701" s="169"/>
      <c r="M701" s="173"/>
      <c r="T701" s="174"/>
      <c r="AT701" s="170" t="s">
        <v>264</v>
      </c>
      <c r="AU701" s="170" t="s">
        <v>87</v>
      </c>
      <c r="AV701" s="14" t="s">
        <v>85</v>
      </c>
      <c r="AW701" s="14" t="s">
        <v>32</v>
      </c>
      <c r="AX701" s="14" t="s">
        <v>77</v>
      </c>
      <c r="AY701" s="170" t="s">
        <v>253</v>
      </c>
    </row>
    <row r="702" spans="2:65" s="12" customFormat="1" ht="11.25">
      <c r="B702" s="154"/>
      <c r="D702" s="155" t="s">
        <v>264</v>
      </c>
      <c r="E702" s="156" t="s">
        <v>1</v>
      </c>
      <c r="F702" s="157" t="s">
        <v>1086</v>
      </c>
      <c r="H702" s="158">
        <v>22.06</v>
      </c>
      <c r="I702" s="159"/>
      <c r="L702" s="154"/>
      <c r="M702" s="160"/>
      <c r="T702" s="161"/>
      <c r="AT702" s="156" t="s">
        <v>264</v>
      </c>
      <c r="AU702" s="156" t="s">
        <v>87</v>
      </c>
      <c r="AV702" s="12" t="s">
        <v>87</v>
      </c>
      <c r="AW702" s="12" t="s">
        <v>32</v>
      </c>
      <c r="AX702" s="12" t="s">
        <v>77</v>
      </c>
      <c r="AY702" s="156" t="s">
        <v>253</v>
      </c>
    </row>
    <row r="703" spans="2:65" s="15" customFormat="1" ht="11.25">
      <c r="B703" s="175"/>
      <c r="D703" s="155" t="s">
        <v>264</v>
      </c>
      <c r="E703" s="176" t="s">
        <v>1</v>
      </c>
      <c r="F703" s="177" t="s">
        <v>322</v>
      </c>
      <c r="H703" s="178">
        <v>22.06</v>
      </c>
      <c r="I703" s="179"/>
      <c r="L703" s="175"/>
      <c r="M703" s="180"/>
      <c r="T703" s="181"/>
      <c r="AT703" s="176" t="s">
        <v>264</v>
      </c>
      <c r="AU703" s="176" t="s">
        <v>87</v>
      </c>
      <c r="AV703" s="15" t="s">
        <v>97</v>
      </c>
      <c r="AW703" s="15" t="s">
        <v>32</v>
      </c>
      <c r="AX703" s="15" t="s">
        <v>77</v>
      </c>
      <c r="AY703" s="176" t="s">
        <v>253</v>
      </c>
    </row>
    <row r="704" spans="2:65" s="13" customFormat="1" ht="11.25">
      <c r="B704" s="162"/>
      <c r="D704" s="155" t="s">
        <v>264</v>
      </c>
      <c r="E704" s="163" t="s">
        <v>1</v>
      </c>
      <c r="F704" s="164" t="s">
        <v>266</v>
      </c>
      <c r="H704" s="165">
        <v>165.36</v>
      </c>
      <c r="I704" s="166"/>
      <c r="L704" s="162"/>
      <c r="M704" s="167"/>
      <c r="T704" s="168"/>
      <c r="AT704" s="163" t="s">
        <v>264</v>
      </c>
      <c r="AU704" s="163" t="s">
        <v>87</v>
      </c>
      <c r="AV704" s="13" t="s">
        <v>260</v>
      </c>
      <c r="AW704" s="13" t="s">
        <v>32</v>
      </c>
      <c r="AX704" s="13" t="s">
        <v>85</v>
      </c>
      <c r="AY704" s="163" t="s">
        <v>253</v>
      </c>
    </row>
    <row r="705" spans="2:65" s="1" customFormat="1" ht="24.2" customHeight="1">
      <c r="B705" s="32"/>
      <c r="C705" s="137" t="s">
        <v>685</v>
      </c>
      <c r="D705" s="137" t="s">
        <v>255</v>
      </c>
      <c r="E705" s="138" t="s">
        <v>1240</v>
      </c>
      <c r="F705" s="139" t="s">
        <v>1241</v>
      </c>
      <c r="G705" s="140" t="s">
        <v>313</v>
      </c>
      <c r="H705" s="141">
        <v>21.324999999999999</v>
      </c>
      <c r="I705" s="142"/>
      <c r="J705" s="143">
        <f>ROUND(I705*H705,2)</f>
        <v>0</v>
      </c>
      <c r="K705" s="139" t="s">
        <v>259</v>
      </c>
      <c r="L705" s="32"/>
      <c r="M705" s="144" t="s">
        <v>1</v>
      </c>
      <c r="N705" s="145" t="s">
        <v>42</v>
      </c>
      <c r="P705" s="146">
        <f>O705*H705</f>
        <v>0</v>
      </c>
      <c r="Q705" s="146">
        <v>2.0650000000000002E-2</v>
      </c>
      <c r="R705" s="146">
        <f>Q705*H705</f>
        <v>0.44036125000000004</v>
      </c>
      <c r="S705" s="146">
        <v>0</v>
      </c>
      <c r="T705" s="147">
        <f>S705*H705</f>
        <v>0</v>
      </c>
      <c r="AR705" s="148" t="s">
        <v>260</v>
      </c>
      <c r="AT705" s="148" t="s">
        <v>255</v>
      </c>
      <c r="AU705" s="148" t="s">
        <v>87</v>
      </c>
      <c r="AY705" s="17" t="s">
        <v>253</v>
      </c>
      <c r="BE705" s="149">
        <f>IF(N705="základní",J705,0)</f>
        <v>0</v>
      </c>
      <c r="BF705" s="149">
        <f>IF(N705="snížená",J705,0)</f>
        <v>0</v>
      </c>
      <c r="BG705" s="149">
        <f>IF(N705="zákl. přenesená",J705,0)</f>
        <v>0</v>
      </c>
      <c r="BH705" s="149">
        <f>IF(N705="sníž. přenesená",J705,0)</f>
        <v>0</v>
      </c>
      <c r="BI705" s="149">
        <f>IF(N705="nulová",J705,0)</f>
        <v>0</v>
      </c>
      <c r="BJ705" s="17" t="s">
        <v>85</v>
      </c>
      <c r="BK705" s="149">
        <f>ROUND(I705*H705,2)</f>
        <v>0</v>
      </c>
      <c r="BL705" s="17" t="s">
        <v>260</v>
      </c>
      <c r="BM705" s="148" t="s">
        <v>1242</v>
      </c>
    </row>
    <row r="706" spans="2:65" s="1" customFormat="1" ht="11.25">
      <c r="B706" s="32"/>
      <c r="D706" s="150" t="s">
        <v>262</v>
      </c>
      <c r="F706" s="151" t="s">
        <v>1243</v>
      </c>
      <c r="I706" s="152"/>
      <c r="L706" s="32"/>
      <c r="M706" s="153"/>
      <c r="T706" s="56"/>
      <c r="AT706" s="17" t="s">
        <v>262</v>
      </c>
      <c r="AU706" s="17" t="s">
        <v>87</v>
      </c>
    </row>
    <row r="707" spans="2:65" s="14" customFormat="1" ht="11.25">
      <c r="B707" s="169"/>
      <c r="D707" s="155" t="s">
        <v>264</v>
      </c>
      <c r="E707" s="170" t="s">
        <v>1</v>
      </c>
      <c r="F707" s="171" t="s">
        <v>1244</v>
      </c>
      <c r="H707" s="170" t="s">
        <v>1</v>
      </c>
      <c r="I707" s="172"/>
      <c r="L707" s="169"/>
      <c r="M707" s="173"/>
      <c r="T707" s="174"/>
      <c r="AT707" s="170" t="s">
        <v>264</v>
      </c>
      <c r="AU707" s="170" t="s">
        <v>87</v>
      </c>
      <c r="AV707" s="14" t="s">
        <v>85</v>
      </c>
      <c r="AW707" s="14" t="s">
        <v>32</v>
      </c>
      <c r="AX707" s="14" t="s">
        <v>77</v>
      </c>
      <c r="AY707" s="170" t="s">
        <v>253</v>
      </c>
    </row>
    <row r="708" spans="2:65" s="12" customFormat="1" ht="11.25">
      <c r="B708" s="154"/>
      <c r="D708" s="155" t="s">
        <v>264</v>
      </c>
      <c r="E708" s="156" t="s">
        <v>1</v>
      </c>
      <c r="F708" s="157" t="s">
        <v>1245</v>
      </c>
      <c r="H708" s="158">
        <v>21.324999999999999</v>
      </c>
      <c r="I708" s="159"/>
      <c r="L708" s="154"/>
      <c r="M708" s="160"/>
      <c r="T708" s="161"/>
      <c r="AT708" s="156" t="s">
        <v>264</v>
      </c>
      <c r="AU708" s="156" t="s">
        <v>87</v>
      </c>
      <c r="AV708" s="12" t="s">
        <v>87</v>
      </c>
      <c r="AW708" s="12" t="s">
        <v>32</v>
      </c>
      <c r="AX708" s="12" t="s">
        <v>77</v>
      </c>
      <c r="AY708" s="156" t="s">
        <v>253</v>
      </c>
    </row>
    <row r="709" spans="2:65" s="13" customFormat="1" ht="11.25">
      <c r="B709" s="162"/>
      <c r="D709" s="155" t="s">
        <v>264</v>
      </c>
      <c r="E709" s="163" t="s">
        <v>1</v>
      </c>
      <c r="F709" s="164" t="s">
        <v>266</v>
      </c>
      <c r="H709" s="165">
        <v>21.324999999999999</v>
      </c>
      <c r="I709" s="166"/>
      <c r="L709" s="162"/>
      <c r="M709" s="167"/>
      <c r="T709" s="168"/>
      <c r="AT709" s="163" t="s">
        <v>264</v>
      </c>
      <c r="AU709" s="163" t="s">
        <v>87</v>
      </c>
      <c r="AV709" s="13" t="s">
        <v>260</v>
      </c>
      <c r="AW709" s="13" t="s">
        <v>32</v>
      </c>
      <c r="AX709" s="13" t="s">
        <v>85</v>
      </c>
      <c r="AY709" s="163" t="s">
        <v>253</v>
      </c>
    </row>
    <row r="710" spans="2:65" s="1" customFormat="1" ht="33" customHeight="1">
      <c r="B710" s="32"/>
      <c r="C710" s="137" t="s">
        <v>689</v>
      </c>
      <c r="D710" s="137" t="s">
        <v>255</v>
      </c>
      <c r="E710" s="138" t="s">
        <v>1246</v>
      </c>
      <c r="F710" s="139" t="s">
        <v>1247</v>
      </c>
      <c r="G710" s="140" t="s">
        <v>202</v>
      </c>
      <c r="H710" s="141">
        <v>5.234</v>
      </c>
      <c r="I710" s="142"/>
      <c r="J710" s="143">
        <f>ROUND(I710*H710,2)</f>
        <v>0</v>
      </c>
      <c r="K710" s="139" t="s">
        <v>259</v>
      </c>
      <c r="L710" s="32"/>
      <c r="M710" s="144" t="s">
        <v>1</v>
      </c>
      <c r="N710" s="145" t="s">
        <v>42</v>
      </c>
      <c r="P710" s="146">
        <f>O710*H710</f>
        <v>0</v>
      </c>
      <c r="Q710" s="146">
        <v>2.3010199999999998</v>
      </c>
      <c r="R710" s="146">
        <f>Q710*H710</f>
        <v>12.043538679999999</v>
      </c>
      <c r="S710" s="146">
        <v>0</v>
      </c>
      <c r="T710" s="147">
        <f>S710*H710</f>
        <v>0</v>
      </c>
      <c r="AR710" s="148" t="s">
        <v>260</v>
      </c>
      <c r="AT710" s="148" t="s">
        <v>255</v>
      </c>
      <c r="AU710" s="148" t="s">
        <v>87</v>
      </c>
      <c r="AY710" s="17" t="s">
        <v>253</v>
      </c>
      <c r="BE710" s="149">
        <f>IF(N710="základní",J710,0)</f>
        <v>0</v>
      </c>
      <c r="BF710" s="149">
        <f>IF(N710="snížená",J710,0)</f>
        <v>0</v>
      </c>
      <c r="BG710" s="149">
        <f>IF(N710="zákl. přenesená",J710,0)</f>
        <v>0</v>
      </c>
      <c r="BH710" s="149">
        <f>IF(N710="sníž. přenesená",J710,0)</f>
        <v>0</v>
      </c>
      <c r="BI710" s="149">
        <f>IF(N710="nulová",J710,0)</f>
        <v>0</v>
      </c>
      <c r="BJ710" s="17" t="s">
        <v>85</v>
      </c>
      <c r="BK710" s="149">
        <f>ROUND(I710*H710,2)</f>
        <v>0</v>
      </c>
      <c r="BL710" s="17" t="s">
        <v>260</v>
      </c>
      <c r="BM710" s="148" t="s">
        <v>1248</v>
      </c>
    </row>
    <row r="711" spans="2:65" s="1" customFormat="1" ht="11.25">
      <c r="B711" s="32"/>
      <c r="D711" s="150" t="s">
        <v>262</v>
      </c>
      <c r="F711" s="151" t="s">
        <v>1249</v>
      </c>
      <c r="I711" s="152"/>
      <c r="L711" s="32"/>
      <c r="M711" s="153"/>
      <c r="T711" s="56"/>
      <c r="AT711" s="17" t="s">
        <v>262</v>
      </c>
      <c r="AU711" s="17" t="s">
        <v>87</v>
      </c>
    </row>
    <row r="712" spans="2:65" s="14" customFormat="1" ht="11.25">
      <c r="B712" s="169"/>
      <c r="D712" s="155" t="s">
        <v>264</v>
      </c>
      <c r="E712" s="170" t="s">
        <v>1</v>
      </c>
      <c r="F712" s="171" t="s">
        <v>1250</v>
      </c>
      <c r="H712" s="170" t="s">
        <v>1</v>
      </c>
      <c r="I712" s="172"/>
      <c r="L712" s="169"/>
      <c r="M712" s="173"/>
      <c r="T712" s="174"/>
      <c r="AT712" s="170" t="s">
        <v>264</v>
      </c>
      <c r="AU712" s="170" t="s">
        <v>87</v>
      </c>
      <c r="AV712" s="14" t="s">
        <v>85</v>
      </c>
      <c r="AW712" s="14" t="s">
        <v>32</v>
      </c>
      <c r="AX712" s="14" t="s">
        <v>77</v>
      </c>
      <c r="AY712" s="170" t="s">
        <v>253</v>
      </c>
    </row>
    <row r="713" spans="2:65" s="14" customFormat="1" ht="11.25">
      <c r="B713" s="169"/>
      <c r="D713" s="155" t="s">
        <v>264</v>
      </c>
      <c r="E713" s="170" t="s">
        <v>1</v>
      </c>
      <c r="F713" s="171" t="s">
        <v>880</v>
      </c>
      <c r="H713" s="170" t="s">
        <v>1</v>
      </c>
      <c r="I713" s="172"/>
      <c r="L713" s="169"/>
      <c r="M713" s="173"/>
      <c r="T713" s="174"/>
      <c r="AT713" s="170" t="s">
        <v>264</v>
      </c>
      <c r="AU713" s="170" t="s">
        <v>87</v>
      </c>
      <c r="AV713" s="14" t="s">
        <v>85</v>
      </c>
      <c r="AW713" s="14" t="s">
        <v>32</v>
      </c>
      <c r="AX713" s="14" t="s">
        <v>77</v>
      </c>
      <c r="AY713" s="170" t="s">
        <v>253</v>
      </c>
    </row>
    <row r="714" spans="2:65" s="12" customFormat="1" ht="11.25">
      <c r="B714" s="154"/>
      <c r="D714" s="155" t="s">
        <v>264</v>
      </c>
      <c r="E714" s="156" t="s">
        <v>1</v>
      </c>
      <c r="F714" s="157" t="s">
        <v>1251</v>
      </c>
      <c r="H714" s="158">
        <v>5.234</v>
      </c>
      <c r="I714" s="159"/>
      <c r="L714" s="154"/>
      <c r="M714" s="160"/>
      <c r="T714" s="161"/>
      <c r="AT714" s="156" t="s">
        <v>264</v>
      </c>
      <c r="AU714" s="156" t="s">
        <v>87</v>
      </c>
      <c r="AV714" s="12" t="s">
        <v>87</v>
      </c>
      <c r="AW714" s="12" t="s">
        <v>32</v>
      </c>
      <c r="AX714" s="12" t="s">
        <v>77</v>
      </c>
      <c r="AY714" s="156" t="s">
        <v>253</v>
      </c>
    </row>
    <row r="715" spans="2:65" s="13" customFormat="1" ht="11.25">
      <c r="B715" s="162"/>
      <c r="D715" s="155" t="s">
        <v>264</v>
      </c>
      <c r="E715" s="163" t="s">
        <v>1</v>
      </c>
      <c r="F715" s="164" t="s">
        <v>266</v>
      </c>
      <c r="H715" s="165">
        <v>5.234</v>
      </c>
      <c r="I715" s="166"/>
      <c r="L715" s="162"/>
      <c r="M715" s="167"/>
      <c r="T715" s="168"/>
      <c r="AT715" s="163" t="s">
        <v>264</v>
      </c>
      <c r="AU715" s="163" t="s">
        <v>87</v>
      </c>
      <c r="AV715" s="13" t="s">
        <v>260</v>
      </c>
      <c r="AW715" s="13" t="s">
        <v>32</v>
      </c>
      <c r="AX715" s="13" t="s">
        <v>85</v>
      </c>
      <c r="AY715" s="163" t="s">
        <v>253</v>
      </c>
    </row>
    <row r="716" spans="2:65" s="1" customFormat="1" ht="33" customHeight="1">
      <c r="B716" s="32"/>
      <c r="C716" s="137" t="s">
        <v>695</v>
      </c>
      <c r="D716" s="137" t="s">
        <v>255</v>
      </c>
      <c r="E716" s="138" t="s">
        <v>1252</v>
      </c>
      <c r="F716" s="139" t="s">
        <v>1253</v>
      </c>
      <c r="G716" s="140" t="s">
        <v>202</v>
      </c>
      <c r="H716" s="141">
        <v>0.38500000000000001</v>
      </c>
      <c r="I716" s="142"/>
      <c r="J716" s="143">
        <f>ROUND(I716*H716,2)</f>
        <v>0</v>
      </c>
      <c r="K716" s="139" t="s">
        <v>259</v>
      </c>
      <c r="L716" s="32"/>
      <c r="M716" s="144" t="s">
        <v>1</v>
      </c>
      <c r="N716" s="145" t="s">
        <v>42</v>
      </c>
      <c r="P716" s="146">
        <f>O716*H716</f>
        <v>0</v>
      </c>
      <c r="Q716" s="146">
        <v>2.5018699999999998</v>
      </c>
      <c r="R716" s="146">
        <f>Q716*H716</f>
        <v>0.96321994999999994</v>
      </c>
      <c r="S716" s="146">
        <v>0</v>
      </c>
      <c r="T716" s="147">
        <f>S716*H716</f>
        <v>0</v>
      </c>
      <c r="AR716" s="148" t="s">
        <v>260</v>
      </c>
      <c r="AT716" s="148" t="s">
        <v>255</v>
      </c>
      <c r="AU716" s="148" t="s">
        <v>87</v>
      </c>
      <c r="AY716" s="17" t="s">
        <v>253</v>
      </c>
      <c r="BE716" s="149">
        <f>IF(N716="základní",J716,0)</f>
        <v>0</v>
      </c>
      <c r="BF716" s="149">
        <f>IF(N716="snížená",J716,0)</f>
        <v>0</v>
      </c>
      <c r="BG716" s="149">
        <f>IF(N716="zákl. přenesená",J716,0)</f>
        <v>0</v>
      </c>
      <c r="BH716" s="149">
        <f>IF(N716="sníž. přenesená",J716,0)</f>
        <v>0</v>
      </c>
      <c r="BI716" s="149">
        <f>IF(N716="nulová",J716,0)</f>
        <v>0</v>
      </c>
      <c r="BJ716" s="17" t="s">
        <v>85</v>
      </c>
      <c r="BK716" s="149">
        <f>ROUND(I716*H716,2)</f>
        <v>0</v>
      </c>
      <c r="BL716" s="17" t="s">
        <v>260</v>
      </c>
      <c r="BM716" s="148" t="s">
        <v>1254</v>
      </c>
    </row>
    <row r="717" spans="2:65" s="1" customFormat="1" ht="11.25">
      <c r="B717" s="32"/>
      <c r="D717" s="150" t="s">
        <v>262</v>
      </c>
      <c r="F717" s="151" t="s">
        <v>1255</v>
      </c>
      <c r="I717" s="152"/>
      <c r="L717" s="32"/>
      <c r="M717" s="153"/>
      <c r="T717" s="56"/>
      <c r="AT717" s="17" t="s">
        <v>262</v>
      </c>
      <c r="AU717" s="17" t="s">
        <v>87</v>
      </c>
    </row>
    <row r="718" spans="2:65" s="14" customFormat="1" ht="11.25">
      <c r="B718" s="169"/>
      <c r="D718" s="155" t="s">
        <v>264</v>
      </c>
      <c r="E718" s="170" t="s">
        <v>1</v>
      </c>
      <c r="F718" s="171" t="s">
        <v>1256</v>
      </c>
      <c r="H718" s="170" t="s">
        <v>1</v>
      </c>
      <c r="I718" s="172"/>
      <c r="L718" s="169"/>
      <c r="M718" s="173"/>
      <c r="T718" s="174"/>
      <c r="AT718" s="170" t="s">
        <v>264</v>
      </c>
      <c r="AU718" s="170" t="s">
        <v>87</v>
      </c>
      <c r="AV718" s="14" t="s">
        <v>85</v>
      </c>
      <c r="AW718" s="14" t="s">
        <v>32</v>
      </c>
      <c r="AX718" s="14" t="s">
        <v>77</v>
      </c>
      <c r="AY718" s="170" t="s">
        <v>253</v>
      </c>
    </row>
    <row r="719" spans="2:65" s="14" customFormat="1" ht="11.25">
      <c r="B719" s="169"/>
      <c r="D719" s="155" t="s">
        <v>264</v>
      </c>
      <c r="E719" s="170" t="s">
        <v>1</v>
      </c>
      <c r="F719" s="171" t="s">
        <v>915</v>
      </c>
      <c r="H719" s="170" t="s">
        <v>1</v>
      </c>
      <c r="I719" s="172"/>
      <c r="L719" s="169"/>
      <c r="M719" s="173"/>
      <c r="T719" s="174"/>
      <c r="AT719" s="170" t="s">
        <v>264</v>
      </c>
      <c r="AU719" s="170" t="s">
        <v>87</v>
      </c>
      <c r="AV719" s="14" t="s">
        <v>85</v>
      </c>
      <c r="AW719" s="14" t="s">
        <v>32</v>
      </c>
      <c r="AX719" s="14" t="s">
        <v>77</v>
      </c>
      <c r="AY719" s="170" t="s">
        <v>253</v>
      </c>
    </row>
    <row r="720" spans="2:65" s="12" customFormat="1" ht="11.25">
      <c r="B720" s="154"/>
      <c r="D720" s="155" t="s">
        <v>264</v>
      </c>
      <c r="E720" s="156" t="s">
        <v>1</v>
      </c>
      <c r="F720" s="157" t="s">
        <v>1257</v>
      </c>
      <c r="H720" s="158">
        <v>0.38500000000000001</v>
      </c>
      <c r="I720" s="159"/>
      <c r="L720" s="154"/>
      <c r="M720" s="160"/>
      <c r="T720" s="161"/>
      <c r="AT720" s="156" t="s">
        <v>264</v>
      </c>
      <c r="AU720" s="156" t="s">
        <v>87</v>
      </c>
      <c r="AV720" s="12" t="s">
        <v>87</v>
      </c>
      <c r="AW720" s="12" t="s">
        <v>32</v>
      </c>
      <c r="AX720" s="12" t="s">
        <v>77</v>
      </c>
      <c r="AY720" s="156" t="s">
        <v>253</v>
      </c>
    </row>
    <row r="721" spans="2:65" s="13" customFormat="1" ht="11.25">
      <c r="B721" s="162"/>
      <c r="D721" s="155" t="s">
        <v>264</v>
      </c>
      <c r="E721" s="163" t="s">
        <v>1</v>
      </c>
      <c r="F721" s="164" t="s">
        <v>266</v>
      </c>
      <c r="H721" s="165">
        <v>0.38500000000000001</v>
      </c>
      <c r="I721" s="166"/>
      <c r="L721" s="162"/>
      <c r="M721" s="167"/>
      <c r="T721" s="168"/>
      <c r="AT721" s="163" t="s">
        <v>264</v>
      </c>
      <c r="AU721" s="163" t="s">
        <v>87</v>
      </c>
      <c r="AV721" s="13" t="s">
        <v>260</v>
      </c>
      <c r="AW721" s="13" t="s">
        <v>32</v>
      </c>
      <c r="AX721" s="13" t="s">
        <v>85</v>
      </c>
      <c r="AY721" s="163" t="s">
        <v>253</v>
      </c>
    </row>
    <row r="722" spans="2:65" s="1" customFormat="1" ht="33" customHeight="1">
      <c r="B722" s="32"/>
      <c r="C722" s="137" t="s">
        <v>700</v>
      </c>
      <c r="D722" s="137" t="s">
        <v>255</v>
      </c>
      <c r="E722" s="138" t="s">
        <v>1258</v>
      </c>
      <c r="F722" s="139" t="s">
        <v>1259</v>
      </c>
      <c r="G722" s="140" t="s">
        <v>202</v>
      </c>
      <c r="H722" s="141">
        <v>0.126</v>
      </c>
      <c r="I722" s="142"/>
      <c r="J722" s="143">
        <f>ROUND(I722*H722,2)</f>
        <v>0</v>
      </c>
      <c r="K722" s="139" t="s">
        <v>259</v>
      </c>
      <c r="L722" s="32"/>
      <c r="M722" s="144" t="s">
        <v>1</v>
      </c>
      <c r="N722" s="145" t="s">
        <v>42</v>
      </c>
      <c r="P722" s="146">
        <f>O722*H722</f>
        <v>0</v>
      </c>
      <c r="Q722" s="146">
        <v>2.5018699999999998</v>
      </c>
      <c r="R722" s="146">
        <f>Q722*H722</f>
        <v>0.31523561999999999</v>
      </c>
      <c r="S722" s="146">
        <v>0</v>
      </c>
      <c r="T722" s="147">
        <f>S722*H722</f>
        <v>0</v>
      </c>
      <c r="AR722" s="148" t="s">
        <v>260</v>
      </c>
      <c r="AT722" s="148" t="s">
        <v>255</v>
      </c>
      <c r="AU722" s="148" t="s">
        <v>87</v>
      </c>
      <c r="AY722" s="17" t="s">
        <v>253</v>
      </c>
      <c r="BE722" s="149">
        <f>IF(N722="základní",J722,0)</f>
        <v>0</v>
      </c>
      <c r="BF722" s="149">
        <f>IF(N722="snížená",J722,0)</f>
        <v>0</v>
      </c>
      <c r="BG722" s="149">
        <f>IF(N722="zákl. přenesená",J722,0)</f>
        <v>0</v>
      </c>
      <c r="BH722" s="149">
        <f>IF(N722="sníž. přenesená",J722,0)</f>
        <v>0</v>
      </c>
      <c r="BI722" s="149">
        <f>IF(N722="nulová",J722,0)</f>
        <v>0</v>
      </c>
      <c r="BJ722" s="17" t="s">
        <v>85</v>
      </c>
      <c r="BK722" s="149">
        <f>ROUND(I722*H722,2)</f>
        <v>0</v>
      </c>
      <c r="BL722" s="17" t="s">
        <v>260</v>
      </c>
      <c r="BM722" s="148" t="s">
        <v>1260</v>
      </c>
    </row>
    <row r="723" spans="2:65" s="1" customFormat="1" ht="11.25">
      <c r="B723" s="32"/>
      <c r="D723" s="150" t="s">
        <v>262</v>
      </c>
      <c r="F723" s="151" t="s">
        <v>1261</v>
      </c>
      <c r="I723" s="152"/>
      <c r="L723" s="32"/>
      <c r="M723" s="153"/>
      <c r="T723" s="56"/>
      <c r="AT723" s="17" t="s">
        <v>262</v>
      </c>
      <c r="AU723" s="17" t="s">
        <v>87</v>
      </c>
    </row>
    <row r="724" spans="2:65" s="14" customFormat="1" ht="11.25">
      <c r="B724" s="169"/>
      <c r="D724" s="155" t="s">
        <v>264</v>
      </c>
      <c r="E724" s="170" t="s">
        <v>1</v>
      </c>
      <c r="F724" s="171" t="s">
        <v>1262</v>
      </c>
      <c r="H724" s="170" t="s">
        <v>1</v>
      </c>
      <c r="I724" s="172"/>
      <c r="L724" s="169"/>
      <c r="M724" s="173"/>
      <c r="T724" s="174"/>
      <c r="AT724" s="170" t="s">
        <v>264</v>
      </c>
      <c r="AU724" s="170" t="s">
        <v>87</v>
      </c>
      <c r="AV724" s="14" t="s">
        <v>85</v>
      </c>
      <c r="AW724" s="14" t="s">
        <v>32</v>
      </c>
      <c r="AX724" s="14" t="s">
        <v>77</v>
      </c>
      <c r="AY724" s="170" t="s">
        <v>253</v>
      </c>
    </row>
    <row r="725" spans="2:65" s="12" customFormat="1" ht="11.25">
      <c r="B725" s="154"/>
      <c r="D725" s="155" t="s">
        <v>264</v>
      </c>
      <c r="E725" s="156" t="s">
        <v>1</v>
      </c>
      <c r="F725" s="157" t="s">
        <v>1263</v>
      </c>
      <c r="H725" s="158">
        <v>0.126</v>
      </c>
      <c r="I725" s="159"/>
      <c r="L725" s="154"/>
      <c r="M725" s="160"/>
      <c r="T725" s="161"/>
      <c r="AT725" s="156" t="s">
        <v>264</v>
      </c>
      <c r="AU725" s="156" t="s">
        <v>87</v>
      </c>
      <c r="AV725" s="12" t="s">
        <v>87</v>
      </c>
      <c r="AW725" s="12" t="s">
        <v>32</v>
      </c>
      <c r="AX725" s="12" t="s">
        <v>77</v>
      </c>
      <c r="AY725" s="156" t="s">
        <v>253</v>
      </c>
    </row>
    <row r="726" spans="2:65" s="13" customFormat="1" ht="11.25">
      <c r="B726" s="162"/>
      <c r="D726" s="155" t="s">
        <v>264</v>
      </c>
      <c r="E726" s="163" t="s">
        <v>1</v>
      </c>
      <c r="F726" s="164" t="s">
        <v>266</v>
      </c>
      <c r="H726" s="165">
        <v>0.126</v>
      </c>
      <c r="I726" s="166"/>
      <c r="L726" s="162"/>
      <c r="M726" s="167"/>
      <c r="T726" s="168"/>
      <c r="AT726" s="163" t="s">
        <v>264</v>
      </c>
      <c r="AU726" s="163" t="s">
        <v>87</v>
      </c>
      <c r="AV726" s="13" t="s">
        <v>260</v>
      </c>
      <c r="AW726" s="13" t="s">
        <v>32</v>
      </c>
      <c r="AX726" s="13" t="s">
        <v>85</v>
      </c>
      <c r="AY726" s="163" t="s">
        <v>253</v>
      </c>
    </row>
    <row r="727" spans="2:65" s="1" customFormat="1" ht="24.2" customHeight="1">
      <c r="B727" s="32"/>
      <c r="C727" s="137" t="s">
        <v>705</v>
      </c>
      <c r="D727" s="137" t="s">
        <v>255</v>
      </c>
      <c r="E727" s="138" t="s">
        <v>1264</v>
      </c>
      <c r="F727" s="139" t="s">
        <v>1265</v>
      </c>
      <c r="G727" s="140" t="s">
        <v>202</v>
      </c>
      <c r="H727" s="141">
        <v>5.6189999999999998</v>
      </c>
      <c r="I727" s="142"/>
      <c r="J727" s="143">
        <f>ROUND(I727*H727,2)</f>
        <v>0</v>
      </c>
      <c r="K727" s="139" t="s">
        <v>259</v>
      </c>
      <c r="L727" s="32"/>
      <c r="M727" s="144" t="s">
        <v>1</v>
      </c>
      <c r="N727" s="145" t="s">
        <v>42</v>
      </c>
      <c r="P727" s="146">
        <f>O727*H727</f>
        <v>0</v>
      </c>
      <c r="Q727" s="146">
        <v>0</v>
      </c>
      <c r="R727" s="146">
        <f>Q727*H727</f>
        <v>0</v>
      </c>
      <c r="S727" s="146">
        <v>0</v>
      </c>
      <c r="T727" s="147">
        <f>S727*H727</f>
        <v>0</v>
      </c>
      <c r="AR727" s="148" t="s">
        <v>260</v>
      </c>
      <c r="AT727" s="148" t="s">
        <v>255</v>
      </c>
      <c r="AU727" s="148" t="s">
        <v>87</v>
      </c>
      <c r="AY727" s="17" t="s">
        <v>253</v>
      </c>
      <c r="BE727" s="149">
        <f>IF(N727="základní",J727,0)</f>
        <v>0</v>
      </c>
      <c r="BF727" s="149">
        <f>IF(N727="snížená",J727,0)</f>
        <v>0</v>
      </c>
      <c r="BG727" s="149">
        <f>IF(N727="zákl. přenesená",J727,0)</f>
        <v>0</v>
      </c>
      <c r="BH727" s="149">
        <f>IF(N727="sníž. přenesená",J727,0)</f>
        <v>0</v>
      </c>
      <c r="BI727" s="149">
        <f>IF(N727="nulová",J727,0)</f>
        <v>0</v>
      </c>
      <c r="BJ727" s="17" t="s">
        <v>85</v>
      </c>
      <c r="BK727" s="149">
        <f>ROUND(I727*H727,2)</f>
        <v>0</v>
      </c>
      <c r="BL727" s="17" t="s">
        <v>260</v>
      </c>
      <c r="BM727" s="148" t="s">
        <v>1266</v>
      </c>
    </row>
    <row r="728" spans="2:65" s="1" customFormat="1" ht="11.25">
      <c r="B728" s="32"/>
      <c r="D728" s="150" t="s">
        <v>262</v>
      </c>
      <c r="F728" s="151" t="s">
        <v>1267</v>
      </c>
      <c r="I728" s="152"/>
      <c r="L728" s="32"/>
      <c r="M728" s="153"/>
      <c r="T728" s="56"/>
      <c r="AT728" s="17" t="s">
        <v>262</v>
      </c>
      <c r="AU728" s="17" t="s">
        <v>87</v>
      </c>
    </row>
    <row r="729" spans="2:65" s="14" customFormat="1" ht="11.25">
      <c r="B729" s="169"/>
      <c r="D729" s="155" t="s">
        <v>264</v>
      </c>
      <c r="E729" s="170" t="s">
        <v>1</v>
      </c>
      <c r="F729" s="171" t="s">
        <v>1250</v>
      </c>
      <c r="H729" s="170" t="s">
        <v>1</v>
      </c>
      <c r="I729" s="172"/>
      <c r="L729" s="169"/>
      <c r="M729" s="173"/>
      <c r="T729" s="174"/>
      <c r="AT729" s="170" t="s">
        <v>264</v>
      </c>
      <c r="AU729" s="170" t="s">
        <v>87</v>
      </c>
      <c r="AV729" s="14" t="s">
        <v>85</v>
      </c>
      <c r="AW729" s="14" t="s">
        <v>32</v>
      </c>
      <c r="AX729" s="14" t="s">
        <v>77</v>
      </c>
      <c r="AY729" s="170" t="s">
        <v>253</v>
      </c>
    </row>
    <row r="730" spans="2:65" s="14" customFormat="1" ht="11.25">
      <c r="B730" s="169"/>
      <c r="D730" s="155" t="s">
        <v>264</v>
      </c>
      <c r="E730" s="170" t="s">
        <v>1</v>
      </c>
      <c r="F730" s="171" t="s">
        <v>880</v>
      </c>
      <c r="H730" s="170" t="s">
        <v>1</v>
      </c>
      <c r="I730" s="172"/>
      <c r="L730" s="169"/>
      <c r="M730" s="173"/>
      <c r="T730" s="174"/>
      <c r="AT730" s="170" t="s">
        <v>264</v>
      </c>
      <c r="AU730" s="170" t="s">
        <v>87</v>
      </c>
      <c r="AV730" s="14" t="s">
        <v>85</v>
      </c>
      <c r="AW730" s="14" t="s">
        <v>32</v>
      </c>
      <c r="AX730" s="14" t="s">
        <v>77</v>
      </c>
      <c r="AY730" s="170" t="s">
        <v>253</v>
      </c>
    </row>
    <row r="731" spans="2:65" s="12" customFormat="1" ht="11.25">
      <c r="B731" s="154"/>
      <c r="D731" s="155" t="s">
        <v>264</v>
      </c>
      <c r="E731" s="156" t="s">
        <v>1</v>
      </c>
      <c r="F731" s="157" t="s">
        <v>1251</v>
      </c>
      <c r="H731" s="158">
        <v>5.234</v>
      </c>
      <c r="I731" s="159"/>
      <c r="L731" s="154"/>
      <c r="M731" s="160"/>
      <c r="T731" s="161"/>
      <c r="AT731" s="156" t="s">
        <v>264</v>
      </c>
      <c r="AU731" s="156" t="s">
        <v>87</v>
      </c>
      <c r="AV731" s="12" t="s">
        <v>87</v>
      </c>
      <c r="AW731" s="12" t="s">
        <v>32</v>
      </c>
      <c r="AX731" s="12" t="s">
        <v>77</v>
      </c>
      <c r="AY731" s="156" t="s">
        <v>253</v>
      </c>
    </row>
    <row r="732" spans="2:65" s="15" customFormat="1" ht="11.25">
      <c r="B732" s="175"/>
      <c r="D732" s="155" t="s">
        <v>264</v>
      </c>
      <c r="E732" s="176" t="s">
        <v>1</v>
      </c>
      <c r="F732" s="177" t="s">
        <v>322</v>
      </c>
      <c r="H732" s="178">
        <v>5.234</v>
      </c>
      <c r="I732" s="179"/>
      <c r="L732" s="175"/>
      <c r="M732" s="180"/>
      <c r="T732" s="181"/>
      <c r="AT732" s="176" t="s">
        <v>264</v>
      </c>
      <c r="AU732" s="176" t="s">
        <v>87</v>
      </c>
      <c r="AV732" s="15" t="s">
        <v>97</v>
      </c>
      <c r="AW732" s="15" t="s">
        <v>32</v>
      </c>
      <c r="AX732" s="15" t="s">
        <v>77</v>
      </c>
      <c r="AY732" s="176" t="s">
        <v>253</v>
      </c>
    </row>
    <row r="733" spans="2:65" s="14" customFormat="1" ht="11.25">
      <c r="B733" s="169"/>
      <c r="D733" s="155" t="s">
        <v>264</v>
      </c>
      <c r="E733" s="170" t="s">
        <v>1</v>
      </c>
      <c r="F733" s="171" t="s">
        <v>1256</v>
      </c>
      <c r="H733" s="170" t="s">
        <v>1</v>
      </c>
      <c r="I733" s="172"/>
      <c r="L733" s="169"/>
      <c r="M733" s="173"/>
      <c r="T733" s="174"/>
      <c r="AT733" s="170" t="s">
        <v>264</v>
      </c>
      <c r="AU733" s="170" t="s">
        <v>87</v>
      </c>
      <c r="AV733" s="14" t="s">
        <v>85</v>
      </c>
      <c r="AW733" s="14" t="s">
        <v>32</v>
      </c>
      <c r="AX733" s="14" t="s">
        <v>77</v>
      </c>
      <c r="AY733" s="170" t="s">
        <v>253</v>
      </c>
    </row>
    <row r="734" spans="2:65" s="14" customFormat="1" ht="11.25">
      <c r="B734" s="169"/>
      <c r="D734" s="155" t="s">
        <v>264</v>
      </c>
      <c r="E734" s="170" t="s">
        <v>1</v>
      </c>
      <c r="F734" s="171" t="s">
        <v>915</v>
      </c>
      <c r="H734" s="170" t="s">
        <v>1</v>
      </c>
      <c r="I734" s="172"/>
      <c r="L734" s="169"/>
      <c r="M734" s="173"/>
      <c r="T734" s="174"/>
      <c r="AT734" s="170" t="s">
        <v>264</v>
      </c>
      <c r="AU734" s="170" t="s">
        <v>87</v>
      </c>
      <c r="AV734" s="14" t="s">
        <v>85</v>
      </c>
      <c r="AW734" s="14" t="s">
        <v>32</v>
      </c>
      <c r="AX734" s="14" t="s">
        <v>77</v>
      </c>
      <c r="AY734" s="170" t="s">
        <v>253</v>
      </c>
    </row>
    <row r="735" spans="2:65" s="12" customFormat="1" ht="11.25">
      <c r="B735" s="154"/>
      <c r="D735" s="155" t="s">
        <v>264</v>
      </c>
      <c r="E735" s="156" t="s">
        <v>1</v>
      </c>
      <c r="F735" s="157" t="s">
        <v>1257</v>
      </c>
      <c r="H735" s="158">
        <v>0.38500000000000001</v>
      </c>
      <c r="I735" s="159"/>
      <c r="L735" s="154"/>
      <c r="M735" s="160"/>
      <c r="T735" s="161"/>
      <c r="AT735" s="156" t="s">
        <v>264</v>
      </c>
      <c r="AU735" s="156" t="s">
        <v>87</v>
      </c>
      <c r="AV735" s="12" t="s">
        <v>87</v>
      </c>
      <c r="AW735" s="12" t="s">
        <v>32</v>
      </c>
      <c r="AX735" s="12" t="s">
        <v>77</v>
      </c>
      <c r="AY735" s="156" t="s">
        <v>253</v>
      </c>
    </row>
    <row r="736" spans="2:65" s="15" customFormat="1" ht="11.25">
      <c r="B736" s="175"/>
      <c r="D736" s="155" t="s">
        <v>264</v>
      </c>
      <c r="E736" s="176" t="s">
        <v>1</v>
      </c>
      <c r="F736" s="177" t="s">
        <v>322</v>
      </c>
      <c r="H736" s="178">
        <v>0.38500000000000001</v>
      </c>
      <c r="I736" s="179"/>
      <c r="L736" s="175"/>
      <c r="M736" s="180"/>
      <c r="T736" s="181"/>
      <c r="AT736" s="176" t="s">
        <v>264</v>
      </c>
      <c r="AU736" s="176" t="s">
        <v>87</v>
      </c>
      <c r="AV736" s="15" t="s">
        <v>97</v>
      </c>
      <c r="AW736" s="15" t="s">
        <v>32</v>
      </c>
      <c r="AX736" s="15" t="s">
        <v>77</v>
      </c>
      <c r="AY736" s="176" t="s">
        <v>253</v>
      </c>
    </row>
    <row r="737" spans="2:65" s="13" customFormat="1" ht="11.25">
      <c r="B737" s="162"/>
      <c r="D737" s="155" t="s">
        <v>264</v>
      </c>
      <c r="E737" s="163" t="s">
        <v>1</v>
      </c>
      <c r="F737" s="164" t="s">
        <v>266</v>
      </c>
      <c r="H737" s="165">
        <v>5.6189999999999998</v>
      </c>
      <c r="I737" s="166"/>
      <c r="L737" s="162"/>
      <c r="M737" s="167"/>
      <c r="T737" s="168"/>
      <c r="AT737" s="163" t="s">
        <v>264</v>
      </c>
      <c r="AU737" s="163" t="s">
        <v>87</v>
      </c>
      <c r="AV737" s="13" t="s">
        <v>260</v>
      </c>
      <c r="AW737" s="13" t="s">
        <v>32</v>
      </c>
      <c r="AX737" s="13" t="s">
        <v>85</v>
      </c>
      <c r="AY737" s="163" t="s">
        <v>253</v>
      </c>
    </row>
    <row r="738" spans="2:65" s="1" customFormat="1" ht="24.2" customHeight="1">
      <c r="B738" s="32"/>
      <c r="C738" s="137" t="s">
        <v>710</v>
      </c>
      <c r="D738" s="137" t="s">
        <v>255</v>
      </c>
      <c r="E738" s="138" t="s">
        <v>1268</v>
      </c>
      <c r="F738" s="139" t="s">
        <v>1269</v>
      </c>
      <c r="G738" s="140" t="s">
        <v>202</v>
      </c>
      <c r="H738" s="141">
        <v>0.126</v>
      </c>
      <c r="I738" s="142"/>
      <c r="J738" s="143">
        <f>ROUND(I738*H738,2)</f>
        <v>0</v>
      </c>
      <c r="K738" s="139" t="s">
        <v>259</v>
      </c>
      <c r="L738" s="32"/>
      <c r="M738" s="144" t="s">
        <v>1</v>
      </c>
      <c r="N738" s="145" t="s">
        <v>42</v>
      </c>
      <c r="P738" s="146">
        <f>O738*H738</f>
        <v>0</v>
      </c>
      <c r="Q738" s="146">
        <v>0</v>
      </c>
      <c r="R738" s="146">
        <f>Q738*H738</f>
        <v>0</v>
      </c>
      <c r="S738" s="146">
        <v>0</v>
      </c>
      <c r="T738" s="147">
        <f>S738*H738</f>
        <v>0</v>
      </c>
      <c r="AR738" s="148" t="s">
        <v>260</v>
      </c>
      <c r="AT738" s="148" t="s">
        <v>255</v>
      </c>
      <c r="AU738" s="148" t="s">
        <v>87</v>
      </c>
      <c r="AY738" s="17" t="s">
        <v>253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85</v>
      </c>
      <c r="BK738" s="149">
        <f>ROUND(I738*H738,2)</f>
        <v>0</v>
      </c>
      <c r="BL738" s="17" t="s">
        <v>260</v>
      </c>
      <c r="BM738" s="148" t="s">
        <v>1270</v>
      </c>
    </row>
    <row r="739" spans="2:65" s="1" customFormat="1" ht="11.25">
      <c r="B739" s="32"/>
      <c r="D739" s="150" t="s">
        <v>262</v>
      </c>
      <c r="F739" s="151" t="s">
        <v>1271</v>
      </c>
      <c r="I739" s="152"/>
      <c r="L739" s="32"/>
      <c r="M739" s="153"/>
      <c r="T739" s="56"/>
      <c r="AT739" s="17" t="s">
        <v>262</v>
      </c>
      <c r="AU739" s="17" t="s">
        <v>87</v>
      </c>
    </row>
    <row r="740" spans="2:65" s="14" customFormat="1" ht="11.25">
      <c r="B740" s="169"/>
      <c r="D740" s="155" t="s">
        <v>264</v>
      </c>
      <c r="E740" s="170" t="s">
        <v>1</v>
      </c>
      <c r="F740" s="171" t="s">
        <v>1262</v>
      </c>
      <c r="H740" s="170" t="s">
        <v>1</v>
      </c>
      <c r="I740" s="172"/>
      <c r="L740" s="169"/>
      <c r="M740" s="173"/>
      <c r="T740" s="174"/>
      <c r="AT740" s="170" t="s">
        <v>264</v>
      </c>
      <c r="AU740" s="170" t="s">
        <v>87</v>
      </c>
      <c r="AV740" s="14" t="s">
        <v>85</v>
      </c>
      <c r="AW740" s="14" t="s">
        <v>32</v>
      </c>
      <c r="AX740" s="14" t="s">
        <v>77</v>
      </c>
      <c r="AY740" s="170" t="s">
        <v>253</v>
      </c>
    </row>
    <row r="741" spans="2:65" s="12" customFormat="1" ht="11.25">
      <c r="B741" s="154"/>
      <c r="D741" s="155" t="s">
        <v>264</v>
      </c>
      <c r="E741" s="156" t="s">
        <v>1</v>
      </c>
      <c r="F741" s="157" t="s">
        <v>1263</v>
      </c>
      <c r="H741" s="158">
        <v>0.126</v>
      </c>
      <c r="I741" s="159"/>
      <c r="L741" s="154"/>
      <c r="M741" s="160"/>
      <c r="T741" s="161"/>
      <c r="AT741" s="156" t="s">
        <v>264</v>
      </c>
      <c r="AU741" s="156" t="s">
        <v>87</v>
      </c>
      <c r="AV741" s="12" t="s">
        <v>87</v>
      </c>
      <c r="AW741" s="12" t="s">
        <v>32</v>
      </c>
      <c r="AX741" s="12" t="s">
        <v>77</v>
      </c>
      <c r="AY741" s="156" t="s">
        <v>253</v>
      </c>
    </row>
    <row r="742" spans="2:65" s="13" customFormat="1" ht="11.25">
      <c r="B742" s="162"/>
      <c r="D742" s="155" t="s">
        <v>264</v>
      </c>
      <c r="E742" s="163" t="s">
        <v>1</v>
      </c>
      <c r="F742" s="164" t="s">
        <v>266</v>
      </c>
      <c r="H742" s="165">
        <v>0.126</v>
      </c>
      <c r="I742" s="166"/>
      <c r="L742" s="162"/>
      <c r="M742" s="167"/>
      <c r="T742" s="168"/>
      <c r="AT742" s="163" t="s">
        <v>264</v>
      </c>
      <c r="AU742" s="163" t="s">
        <v>87</v>
      </c>
      <c r="AV742" s="13" t="s">
        <v>260</v>
      </c>
      <c r="AW742" s="13" t="s">
        <v>32</v>
      </c>
      <c r="AX742" s="13" t="s">
        <v>85</v>
      </c>
      <c r="AY742" s="163" t="s">
        <v>253</v>
      </c>
    </row>
    <row r="743" spans="2:65" s="1" customFormat="1" ht="16.5" customHeight="1">
      <c r="B743" s="32"/>
      <c r="C743" s="137" t="s">
        <v>715</v>
      </c>
      <c r="D743" s="137" t="s">
        <v>255</v>
      </c>
      <c r="E743" s="138" t="s">
        <v>1272</v>
      </c>
      <c r="F743" s="139" t="s">
        <v>1273</v>
      </c>
      <c r="G743" s="140" t="s">
        <v>418</v>
      </c>
      <c r="H743" s="141">
        <v>1.7000000000000001E-2</v>
      </c>
      <c r="I743" s="142"/>
      <c r="J743" s="143">
        <f>ROUND(I743*H743,2)</f>
        <v>0</v>
      </c>
      <c r="K743" s="139" t="s">
        <v>259</v>
      </c>
      <c r="L743" s="32"/>
      <c r="M743" s="144" t="s">
        <v>1</v>
      </c>
      <c r="N743" s="145" t="s">
        <v>42</v>
      </c>
      <c r="P743" s="146">
        <f>O743*H743</f>
        <v>0</v>
      </c>
      <c r="Q743" s="146">
        <v>1.06277</v>
      </c>
      <c r="R743" s="146">
        <f>Q743*H743</f>
        <v>1.8067090000000001E-2</v>
      </c>
      <c r="S743" s="146">
        <v>0</v>
      </c>
      <c r="T743" s="147">
        <f>S743*H743</f>
        <v>0</v>
      </c>
      <c r="AR743" s="148" t="s">
        <v>260</v>
      </c>
      <c r="AT743" s="148" t="s">
        <v>255</v>
      </c>
      <c r="AU743" s="148" t="s">
        <v>87</v>
      </c>
      <c r="AY743" s="17" t="s">
        <v>253</v>
      </c>
      <c r="BE743" s="149">
        <f>IF(N743="základní",J743,0)</f>
        <v>0</v>
      </c>
      <c r="BF743" s="149">
        <f>IF(N743="snížená",J743,0)</f>
        <v>0</v>
      </c>
      <c r="BG743" s="149">
        <f>IF(N743="zákl. přenesená",J743,0)</f>
        <v>0</v>
      </c>
      <c r="BH743" s="149">
        <f>IF(N743="sníž. přenesená",J743,0)</f>
        <v>0</v>
      </c>
      <c r="BI743" s="149">
        <f>IF(N743="nulová",J743,0)</f>
        <v>0</v>
      </c>
      <c r="BJ743" s="17" t="s">
        <v>85</v>
      </c>
      <c r="BK743" s="149">
        <f>ROUND(I743*H743,2)</f>
        <v>0</v>
      </c>
      <c r="BL743" s="17" t="s">
        <v>260</v>
      </c>
      <c r="BM743" s="148" t="s">
        <v>1274</v>
      </c>
    </row>
    <row r="744" spans="2:65" s="1" customFormat="1" ht="11.25">
      <c r="B744" s="32"/>
      <c r="D744" s="150" t="s">
        <v>262</v>
      </c>
      <c r="F744" s="151" t="s">
        <v>1275</v>
      </c>
      <c r="I744" s="152"/>
      <c r="L744" s="32"/>
      <c r="M744" s="153"/>
      <c r="T744" s="56"/>
      <c r="AT744" s="17" t="s">
        <v>262</v>
      </c>
      <c r="AU744" s="17" t="s">
        <v>87</v>
      </c>
    </row>
    <row r="745" spans="2:65" s="14" customFormat="1" ht="11.25">
      <c r="B745" s="169"/>
      <c r="D745" s="155" t="s">
        <v>264</v>
      </c>
      <c r="E745" s="170" t="s">
        <v>1</v>
      </c>
      <c r="F745" s="171" t="s">
        <v>1276</v>
      </c>
      <c r="H745" s="170" t="s">
        <v>1</v>
      </c>
      <c r="I745" s="172"/>
      <c r="L745" s="169"/>
      <c r="M745" s="173"/>
      <c r="T745" s="174"/>
      <c r="AT745" s="170" t="s">
        <v>264</v>
      </c>
      <c r="AU745" s="170" t="s">
        <v>87</v>
      </c>
      <c r="AV745" s="14" t="s">
        <v>85</v>
      </c>
      <c r="AW745" s="14" t="s">
        <v>32</v>
      </c>
      <c r="AX745" s="14" t="s">
        <v>77</v>
      </c>
      <c r="AY745" s="170" t="s">
        <v>253</v>
      </c>
    </row>
    <row r="746" spans="2:65" s="14" customFormat="1" ht="11.25">
      <c r="B746" s="169"/>
      <c r="D746" s="155" t="s">
        <v>264</v>
      </c>
      <c r="E746" s="170" t="s">
        <v>1</v>
      </c>
      <c r="F746" s="171" t="s">
        <v>915</v>
      </c>
      <c r="H746" s="170" t="s">
        <v>1</v>
      </c>
      <c r="I746" s="172"/>
      <c r="L746" s="169"/>
      <c r="M746" s="173"/>
      <c r="T746" s="174"/>
      <c r="AT746" s="170" t="s">
        <v>264</v>
      </c>
      <c r="AU746" s="170" t="s">
        <v>87</v>
      </c>
      <c r="AV746" s="14" t="s">
        <v>85</v>
      </c>
      <c r="AW746" s="14" t="s">
        <v>32</v>
      </c>
      <c r="AX746" s="14" t="s">
        <v>77</v>
      </c>
      <c r="AY746" s="170" t="s">
        <v>253</v>
      </c>
    </row>
    <row r="747" spans="2:65" s="12" customFormat="1" ht="11.25">
      <c r="B747" s="154"/>
      <c r="D747" s="155" t="s">
        <v>264</v>
      </c>
      <c r="E747" s="156" t="s">
        <v>1</v>
      </c>
      <c r="F747" s="157" t="s">
        <v>1277</v>
      </c>
      <c r="H747" s="158">
        <v>1.7000000000000001E-2</v>
      </c>
      <c r="I747" s="159"/>
      <c r="L747" s="154"/>
      <c r="M747" s="160"/>
      <c r="T747" s="161"/>
      <c r="AT747" s="156" t="s">
        <v>264</v>
      </c>
      <c r="AU747" s="156" t="s">
        <v>87</v>
      </c>
      <c r="AV747" s="12" t="s">
        <v>87</v>
      </c>
      <c r="AW747" s="12" t="s">
        <v>32</v>
      </c>
      <c r="AX747" s="12" t="s">
        <v>77</v>
      </c>
      <c r="AY747" s="156" t="s">
        <v>253</v>
      </c>
    </row>
    <row r="748" spans="2:65" s="13" customFormat="1" ht="11.25">
      <c r="B748" s="162"/>
      <c r="D748" s="155" t="s">
        <v>264</v>
      </c>
      <c r="E748" s="163" t="s">
        <v>1</v>
      </c>
      <c r="F748" s="164" t="s">
        <v>266</v>
      </c>
      <c r="H748" s="165">
        <v>1.7000000000000001E-2</v>
      </c>
      <c r="I748" s="166"/>
      <c r="L748" s="162"/>
      <c r="M748" s="167"/>
      <c r="T748" s="168"/>
      <c r="AT748" s="163" t="s">
        <v>264</v>
      </c>
      <c r="AU748" s="163" t="s">
        <v>87</v>
      </c>
      <c r="AV748" s="13" t="s">
        <v>260</v>
      </c>
      <c r="AW748" s="13" t="s">
        <v>32</v>
      </c>
      <c r="AX748" s="13" t="s">
        <v>85</v>
      </c>
      <c r="AY748" s="163" t="s">
        <v>253</v>
      </c>
    </row>
    <row r="749" spans="2:65" s="1" customFormat="1" ht="24.2" customHeight="1">
      <c r="B749" s="32"/>
      <c r="C749" s="137" t="s">
        <v>720</v>
      </c>
      <c r="D749" s="137" t="s">
        <v>255</v>
      </c>
      <c r="E749" s="138" t="s">
        <v>1278</v>
      </c>
      <c r="F749" s="139" t="s">
        <v>1279</v>
      </c>
      <c r="G749" s="140" t="s">
        <v>258</v>
      </c>
      <c r="H749" s="141">
        <v>124.7</v>
      </c>
      <c r="I749" s="142"/>
      <c r="J749" s="143">
        <f>ROUND(I749*H749,2)</f>
        <v>0</v>
      </c>
      <c r="K749" s="139" t="s">
        <v>259</v>
      </c>
      <c r="L749" s="32"/>
      <c r="M749" s="144" t="s">
        <v>1</v>
      </c>
      <c r="N749" s="145" t="s">
        <v>42</v>
      </c>
      <c r="P749" s="146">
        <f>O749*H749</f>
        <v>0</v>
      </c>
      <c r="Q749" s="146">
        <v>0.11</v>
      </c>
      <c r="R749" s="146">
        <f>Q749*H749</f>
        <v>13.717000000000001</v>
      </c>
      <c r="S749" s="146">
        <v>0</v>
      </c>
      <c r="T749" s="147">
        <f>S749*H749</f>
        <v>0</v>
      </c>
      <c r="AR749" s="148" t="s">
        <v>260</v>
      </c>
      <c r="AT749" s="148" t="s">
        <v>255</v>
      </c>
      <c r="AU749" s="148" t="s">
        <v>87</v>
      </c>
      <c r="AY749" s="17" t="s">
        <v>253</v>
      </c>
      <c r="BE749" s="149">
        <f>IF(N749="základní",J749,0)</f>
        <v>0</v>
      </c>
      <c r="BF749" s="149">
        <f>IF(N749="snížená",J749,0)</f>
        <v>0</v>
      </c>
      <c r="BG749" s="149">
        <f>IF(N749="zákl. přenesená",J749,0)</f>
        <v>0</v>
      </c>
      <c r="BH749" s="149">
        <f>IF(N749="sníž. přenesená",J749,0)</f>
        <v>0</v>
      </c>
      <c r="BI749" s="149">
        <f>IF(N749="nulová",J749,0)</f>
        <v>0</v>
      </c>
      <c r="BJ749" s="17" t="s">
        <v>85</v>
      </c>
      <c r="BK749" s="149">
        <f>ROUND(I749*H749,2)</f>
        <v>0</v>
      </c>
      <c r="BL749" s="17" t="s">
        <v>260</v>
      </c>
      <c r="BM749" s="148" t="s">
        <v>1280</v>
      </c>
    </row>
    <row r="750" spans="2:65" s="1" customFormat="1" ht="11.25">
      <c r="B750" s="32"/>
      <c r="D750" s="150" t="s">
        <v>262</v>
      </c>
      <c r="F750" s="151" t="s">
        <v>1281</v>
      </c>
      <c r="I750" s="152"/>
      <c r="L750" s="32"/>
      <c r="M750" s="153"/>
      <c r="T750" s="56"/>
      <c r="AT750" s="17" t="s">
        <v>262</v>
      </c>
      <c r="AU750" s="17" t="s">
        <v>87</v>
      </c>
    </row>
    <row r="751" spans="2:65" s="14" customFormat="1" ht="11.25">
      <c r="B751" s="169"/>
      <c r="D751" s="155" t="s">
        <v>264</v>
      </c>
      <c r="E751" s="170" t="s">
        <v>1</v>
      </c>
      <c r="F751" s="171" t="s">
        <v>1282</v>
      </c>
      <c r="H751" s="170" t="s">
        <v>1</v>
      </c>
      <c r="I751" s="172"/>
      <c r="L751" s="169"/>
      <c r="M751" s="173"/>
      <c r="T751" s="174"/>
      <c r="AT751" s="170" t="s">
        <v>264</v>
      </c>
      <c r="AU751" s="170" t="s">
        <v>87</v>
      </c>
      <c r="AV751" s="14" t="s">
        <v>85</v>
      </c>
      <c r="AW751" s="14" t="s">
        <v>32</v>
      </c>
      <c r="AX751" s="14" t="s">
        <v>77</v>
      </c>
      <c r="AY751" s="170" t="s">
        <v>253</v>
      </c>
    </row>
    <row r="752" spans="2:65" s="14" customFormat="1" ht="11.25">
      <c r="B752" s="169"/>
      <c r="D752" s="155" t="s">
        <v>264</v>
      </c>
      <c r="E752" s="170" t="s">
        <v>1</v>
      </c>
      <c r="F752" s="171" t="s">
        <v>915</v>
      </c>
      <c r="H752" s="170" t="s">
        <v>1</v>
      </c>
      <c r="I752" s="172"/>
      <c r="L752" s="169"/>
      <c r="M752" s="173"/>
      <c r="T752" s="174"/>
      <c r="AT752" s="170" t="s">
        <v>264</v>
      </c>
      <c r="AU752" s="170" t="s">
        <v>87</v>
      </c>
      <c r="AV752" s="14" t="s">
        <v>85</v>
      </c>
      <c r="AW752" s="14" t="s">
        <v>32</v>
      </c>
      <c r="AX752" s="14" t="s">
        <v>77</v>
      </c>
      <c r="AY752" s="170" t="s">
        <v>253</v>
      </c>
    </row>
    <row r="753" spans="2:65" s="12" customFormat="1" ht="11.25">
      <c r="B753" s="154"/>
      <c r="D753" s="155" t="s">
        <v>264</v>
      </c>
      <c r="E753" s="156" t="s">
        <v>1</v>
      </c>
      <c r="F753" s="157" t="s">
        <v>1283</v>
      </c>
      <c r="H753" s="158">
        <v>101.7</v>
      </c>
      <c r="I753" s="159"/>
      <c r="L753" s="154"/>
      <c r="M753" s="160"/>
      <c r="T753" s="161"/>
      <c r="AT753" s="156" t="s">
        <v>264</v>
      </c>
      <c r="AU753" s="156" t="s">
        <v>87</v>
      </c>
      <c r="AV753" s="12" t="s">
        <v>87</v>
      </c>
      <c r="AW753" s="12" t="s">
        <v>32</v>
      </c>
      <c r="AX753" s="12" t="s">
        <v>77</v>
      </c>
      <c r="AY753" s="156" t="s">
        <v>253</v>
      </c>
    </row>
    <row r="754" spans="2:65" s="12" customFormat="1" ht="11.25">
      <c r="B754" s="154"/>
      <c r="D754" s="155" t="s">
        <v>264</v>
      </c>
      <c r="E754" s="156" t="s">
        <v>1</v>
      </c>
      <c r="F754" s="157" t="s">
        <v>1284</v>
      </c>
      <c r="H754" s="158">
        <v>20.5</v>
      </c>
      <c r="I754" s="159"/>
      <c r="L754" s="154"/>
      <c r="M754" s="160"/>
      <c r="T754" s="161"/>
      <c r="AT754" s="156" t="s">
        <v>264</v>
      </c>
      <c r="AU754" s="156" t="s">
        <v>87</v>
      </c>
      <c r="AV754" s="12" t="s">
        <v>87</v>
      </c>
      <c r="AW754" s="12" t="s">
        <v>32</v>
      </c>
      <c r="AX754" s="12" t="s">
        <v>77</v>
      </c>
      <c r="AY754" s="156" t="s">
        <v>253</v>
      </c>
    </row>
    <row r="755" spans="2:65" s="12" customFormat="1" ht="11.25">
      <c r="B755" s="154"/>
      <c r="D755" s="155" t="s">
        <v>264</v>
      </c>
      <c r="E755" s="156" t="s">
        <v>1</v>
      </c>
      <c r="F755" s="157" t="s">
        <v>1285</v>
      </c>
      <c r="H755" s="158">
        <v>0.3</v>
      </c>
      <c r="I755" s="159"/>
      <c r="L755" s="154"/>
      <c r="M755" s="160"/>
      <c r="T755" s="161"/>
      <c r="AT755" s="156" t="s">
        <v>264</v>
      </c>
      <c r="AU755" s="156" t="s">
        <v>87</v>
      </c>
      <c r="AV755" s="12" t="s">
        <v>87</v>
      </c>
      <c r="AW755" s="12" t="s">
        <v>32</v>
      </c>
      <c r="AX755" s="12" t="s">
        <v>77</v>
      </c>
      <c r="AY755" s="156" t="s">
        <v>253</v>
      </c>
    </row>
    <row r="756" spans="2:65" s="12" customFormat="1" ht="11.25">
      <c r="B756" s="154"/>
      <c r="D756" s="155" t="s">
        <v>264</v>
      </c>
      <c r="E756" s="156" t="s">
        <v>1</v>
      </c>
      <c r="F756" s="157" t="s">
        <v>1286</v>
      </c>
      <c r="H756" s="158">
        <v>2.2000000000000002</v>
      </c>
      <c r="I756" s="159"/>
      <c r="L756" s="154"/>
      <c r="M756" s="160"/>
      <c r="T756" s="161"/>
      <c r="AT756" s="156" t="s">
        <v>264</v>
      </c>
      <c r="AU756" s="156" t="s">
        <v>87</v>
      </c>
      <c r="AV756" s="12" t="s">
        <v>87</v>
      </c>
      <c r="AW756" s="12" t="s">
        <v>32</v>
      </c>
      <c r="AX756" s="12" t="s">
        <v>77</v>
      </c>
      <c r="AY756" s="156" t="s">
        <v>253</v>
      </c>
    </row>
    <row r="757" spans="2:65" s="13" customFormat="1" ht="11.25">
      <c r="B757" s="162"/>
      <c r="D757" s="155" t="s">
        <v>264</v>
      </c>
      <c r="E757" s="163" t="s">
        <v>1</v>
      </c>
      <c r="F757" s="164" t="s">
        <v>266</v>
      </c>
      <c r="H757" s="165">
        <v>124.7</v>
      </c>
      <c r="I757" s="166"/>
      <c r="L757" s="162"/>
      <c r="M757" s="167"/>
      <c r="T757" s="168"/>
      <c r="AT757" s="163" t="s">
        <v>264</v>
      </c>
      <c r="AU757" s="163" t="s">
        <v>87</v>
      </c>
      <c r="AV757" s="13" t="s">
        <v>260</v>
      </c>
      <c r="AW757" s="13" t="s">
        <v>32</v>
      </c>
      <c r="AX757" s="13" t="s">
        <v>85</v>
      </c>
      <c r="AY757" s="163" t="s">
        <v>253</v>
      </c>
    </row>
    <row r="758" spans="2:65" s="1" customFormat="1" ht="24.2" customHeight="1">
      <c r="B758" s="32"/>
      <c r="C758" s="137" t="s">
        <v>727</v>
      </c>
      <c r="D758" s="137" t="s">
        <v>255</v>
      </c>
      <c r="E758" s="138" t="s">
        <v>1287</v>
      </c>
      <c r="F758" s="139" t="s">
        <v>1288</v>
      </c>
      <c r="G758" s="140" t="s">
        <v>258</v>
      </c>
      <c r="H758" s="141">
        <v>249.4</v>
      </c>
      <c r="I758" s="142"/>
      <c r="J758" s="143">
        <f>ROUND(I758*H758,2)</f>
        <v>0</v>
      </c>
      <c r="K758" s="139" t="s">
        <v>259</v>
      </c>
      <c r="L758" s="32"/>
      <c r="M758" s="144" t="s">
        <v>1</v>
      </c>
      <c r="N758" s="145" t="s">
        <v>42</v>
      </c>
      <c r="P758" s="146">
        <f>O758*H758</f>
        <v>0</v>
      </c>
      <c r="Q758" s="146">
        <v>1.0999999999999999E-2</v>
      </c>
      <c r="R758" s="146">
        <f>Q758*H758</f>
        <v>2.7433999999999998</v>
      </c>
      <c r="S758" s="146">
        <v>0</v>
      </c>
      <c r="T758" s="147">
        <f>S758*H758</f>
        <v>0</v>
      </c>
      <c r="AR758" s="148" t="s">
        <v>260</v>
      </c>
      <c r="AT758" s="148" t="s">
        <v>255</v>
      </c>
      <c r="AU758" s="148" t="s">
        <v>87</v>
      </c>
      <c r="AY758" s="17" t="s">
        <v>253</v>
      </c>
      <c r="BE758" s="149">
        <f>IF(N758="základní",J758,0)</f>
        <v>0</v>
      </c>
      <c r="BF758" s="149">
        <f>IF(N758="snížená",J758,0)</f>
        <v>0</v>
      </c>
      <c r="BG758" s="149">
        <f>IF(N758="zákl. přenesená",J758,0)</f>
        <v>0</v>
      </c>
      <c r="BH758" s="149">
        <f>IF(N758="sníž. přenesená",J758,0)</f>
        <v>0</v>
      </c>
      <c r="BI758" s="149">
        <f>IF(N758="nulová",J758,0)</f>
        <v>0</v>
      </c>
      <c r="BJ758" s="17" t="s">
        <v>85</v>
      </c>
      <c r="BK758" s="149">
        <f>ROUND(I758*H758,2)</f>
        <v>0</v>
      </c>
      <c r="BL758" s="17" t="s">
        <v>260</v>
      </c>
      <c r="BM758" s="148" t="s">
        <v>1289</v>
      </c>
    </row>
    <row r="759" spans="2:65" s="1" customFormat="1" ht="11.25">
      <c r="B759" s="32"/>
      <c r="D759" s="150" t="s">
        <v>262</v>
      </c>
      <c r="F759" s="151" t="s">
        <v>1290</v>
      </c>
      <c r="I759" s="152"/>
      <c r="L759" s="32"/>
      <c r="M759" s="153"/>
      <c r="T759" s="56"/>
      <c r="AT759" s="17" t="s">
        <v>262</v>
      </c>
      <c r="AU759" s="17" t="s">
        <v>87</v>
      </c>
    </row>
    <row r="760" spans="2:65" s="14" customFormat="1" ht="11.25">
      <c r="B760" s="169"/>
      <c r="D760" s="155" t="s">
        <v>264</v>
      </c>
      <c r="E760" s="170" t="s">
        <v>1</v>
      </c>
      <c r="F760" s="171" t="s">
        <v>1282</v>
      </c>
      <c r="H760" s="170" t="s">
        <v>1</v>
      </c>
      <c r="I760" s="172"/>
      <c r="L760" s="169"/>
      <c r="M760" s="173"/>
      <c r="T760" s="174"/>
      <c r="AT760" s="170" t="s">
        <v>264</v>
      </c>
      <c r="AU760" s="170" t="s">
        <v>87</v>
      </c>
      <c r="AV760" s="14" t="s">
        <v>85</v>
      </c>
      <c r="AW760" s="14" t="s">
        <v>32</v>
      </c>
      <c r="AX760" s="14" t="s">
        <v>77</v>
      </c>
      <c r="AY760" s="170" t="s">
        <v>253</v>
      </c>
    </row>
    <row r="761" spans="2:65" s="14" customFormat="1" ht="11.25">
      <c r="B761" s="169"/>
      <c r="D761" s="155" t="s">
        <v>264</v>
      </c>
      <c r="E761" s="170" t="s">
        <v>1</v>
      </c>
      <c r="F761" s="171" t="s">
        <v>915</v>
      </c>
      <c r="H761" s="170" t="s">
        <v>1</v>
      </c>
      <c r="I761" s="172"/>
      <c r="L761" s="169"/>
      <c r="M761" s="173"/>
      <c r="T761" s="174"/>
      <c r="AT761" s="170" t="s">
        <v>264</v>
      </c>
      <c r="AU761" s="170" t="s">
        <v>87</v>
      </c>
      <c r="AV761" s="14" t="s">
        <v>85</v>
      </c>
      <c r="AW761" s="14" t="s">
        <v>32</v>
      </c>
      <c r="AX761" s="14" t="s">
        <v>77</v>
      </c>
      <c r="AY761" s="170" t="s">
        <v>253</v>
      </c>
    </row>
    <row r="762" spans="2:65" s="12" customFormat="1" ht="11.25">
      <c r="B762" s="154"/>
      <c r="D762" s="155" t="s">
        <v>264</v>
      </c>
      <c r="E762" s="156" t="s">
        <v>1</v>
      </c>
      <c r="F762" s="157" t="s">
        <v>1283</v>
      </c>
      <c r="H762" s="158">
        <v>101.7</v>
      </c>
      <c r="I762" s="159"/>
      <c r="L762" s="154"/>
      <c r="M762" s="160"/>
      <c r="T762" s="161"/>
      <c r="AT762" s="156" t="s">
        <v>264</v>
      </c>
      <c r="AU762" s="156" t="s">
        <v>87</v>
      </c>
      <c r="AV762" s="12" t="s">
        <v>87</v>
      </c>
      <c r="AW762" s="12" t="s">
        <v>32</v>
      </c>
      <c r="AX762" s="12" t="s">
        <v>77</v>
      </c>
      <c r="AY762" s="156" t="s">
        <v>253</v>
      </c>
    </row>
    <row r="763" spans="2:65" s="12" customFormat="1" ht="11.25">
      <c r="B763" s="154"/>
      <c r="D763" s="155" t="s">
        <v>264</v>
      </c>
      <c r="E763" s="156" t="s">
        <v>1</v>
      </c>
      <c r="F763" s="157" t="s">
        <v>1284</v>
      </c>
      <c r="H763" s="158">
        <v>20.5</v>
      </c>
      <c r="I763" s="159"/>
      <c r="L763" s="154"/>
      <c r="M763" s="160"/>
      <c r="T763" s="161"/>
      <c r="AT763" s="156" t="s">
        <v>264</v>
      </c>
      <c r="AU763" s="156" t="s">
        <v>87</v>
      </c>
      <c r="AV763" s="12" t="s">
        <v>87</v>
      </c>
      <c r="AW763" s="12" t="s">
        <v>32</v>
      </c>
      <c r="AX763" s="12" t="s">
        <v>77</v>
      </c>
      <c r="AY763" s="156" t="s">
        <v>253</v>
      </c>
    </row>
    <row r="764" spans="2:65" s="12" customFormat="1" ht="11.25">
      <c r="B764" s="154"/>
      <c r="D764" s="155" t="s">
        <v>264</v>
      </c>
      <c r="E764" s="156" t="s">
        <v>1</v>
      </c>
      <c r="F764" s="157" t="s">
        <v>1285</v>
      </c>
      <c r="H764" s="158">
        <v>0.3</v>
      </c>
      <c r="I764" s="159"/>
      <c r="L764" s="154"/>
      <c r="M764" s="160"/>
      <c r="T764" s="161"/>
      <c r="AT764" s="156" t="s">
        <v>264</v>
      </c>
      <c r="AU764" s="156" t="s">
        <v>87</v>
      </c>
      <c r="AV764" s="12" t="s">
        <v>87</v>
      </c>
      <c r="AW764" s="12" t="s">
        <v>32</v>
      </c>
      <c r="AX764" s="12" t="s">
        <v>77</v>
      </c>
      <c r="AY764" s="156" t="s">
        <v>253</v>
      </c>
    </row>
    <row r="765" spans="2:65" s="12" customFormat="1" ht="11.25">
      <c r="B765" s="154"/>
      <c r="D765" s="155" t="s">
        <v>264</v>
      </c>
      <c r="E765" s="156" t="s">
        <v>1</v>
      </c>
      <c r="F765" s="157" t="s">
        <v>1286</v>
      </c>
      <c r="H765" s="158">
        <v>2.2000000000000002</v>
      </c>
      <c r="I765" s="159"/>
      <c r="L765" s="154"/>
      <c r="M765" s="160"/>
      <c r="T765" s="161"/>
      <c r="AT765" s="156" t="s">
        <v>264</v>
      </c>
      <c r="AU765" s="156" t="s">
        <v>87</v>
      </c>
      <c r="AV765" s="12" t="s">
        <v>87</v>
      </c>
      <c r="AW765" s="12" t="s">
        <v>32</v>
      </c>
      <c r="AX765" s="12" t="s">
        <v>77</v>
      </c>
      <c r="AY765" s="156" t="s">
        <v>253</v>
      </c>
    </row>
    <row r="766" spans="2:65" s="13" customFormat="1" ht="11.25">
      <c r="B766" s="162"/>
      <c r="D766" s="155" t="s">
        <v>264</v>
      </c>
      <c r="E766" s="163" t="s">
        <v>1</v>
      </c>
      <c r="F766" s="164" t="s">
        <v>266</v>
      </c>
      <c r="H766" s="165">
        <v>124.7</v>
      </c>
      <c r="I766" s="166"/>
      <c r="L766" s="162"/>
      <c r="M766" s="167"/>
      <c r="T766" s="168"/>
      <c r="AT766" s="163" t="s">
        <v>264</v>
      </c>
      <c r="AU766" s="163" t="s">
        <v>87</v>
      </c>
      <c r="AV766" s="13" t="s">
        <v>260</v>
      </c>
      <c r="AW766" s="13" t="s">
        <v>32</v>
      </c>
      <c r="AX766" s="13" t="s">
        <v>85</v>
      </c>
      <c r="AY766" s="163" t="s">
        <v>253</v>
      </c>
    </row>
    <row r="767" spans="2:65" s="12" customFormat="1" ht="11.25">
      <c r="B767" s="154"/>
      <c r="D767" s="155" t="s">
        <v>264</v>
      </c>
      <c r="F767" s="157" t="s">
        <v>1291</v>
      </c>
      <c r="H767" s="158">
        <v>249.4</v>
      </c>
      <c r="I767" s="159"/>
      <c r="L767" s="154"/>
      <c r="M767" s="160"/>
      <c r="T767" s="161"/>
      <c r="AT767" s="156" t="s">
        <v>264</v>
      </c>
      <c r="AU767" s="156" t="s">
        <v>87</v>
      </c>
      <c r="AV767" s="12" t="s">
        <v>87</v>
      </c>
      <c r="AW767" s="12" t="s">
        <v>4</v>
      </c>
      <c r="AX767" s="12" t="s">
        <v>85</v>
      </c>
      <c r="AY767" s="156" t="s">
        <v>253</v>
      </c>
    </row>
    <row r="768" spans="2:65" s="1" customFormat="1" ht="24.2" customHeight="1">
      <c r="B768" s="32"/>
      <c r="C768" s="137" t="s">
        <v>734</v>
      </c>
      <c r="D768" s="137" t="s">
        <v>255</v>
      </c>
      <c r="E768" s="138" t="s">
        <v>1292</v>
      </c>
      <c r="F768" s="139" t="s">
        <v>1293</v>
      </c>
      <c r="G768" s="140" t="s">
        <v>313</v>
      </c>
      <c r="H768" s="141">
        <v>8.4</v>
      </c>
      <c r="I768" s="142"/>
      <c r="J768" s="143">
        <f>ROUND(I768*H768,2)</f>
        <v>0</v>
      </c>
      <c r="K768" s="139" t="s">
        <v>259</v>
      </c>
      <c r="L768" s="32"/>
      <c r="M768" s="144" t="s">
        <v>1</v>
      </c>
      <c r="N768" s="145" t="s">
        <v>42</v>
      </c>
      <c r="P768" s="146">
        <f>O768*H768</f>
        <v>0</v>
      </c>
      <c r="Q768" s="146">
        <v>1.115E-2</v>
      </c>
      <c r="R768" s="146">
        <f>Q768*H768</f>
        <v>9.3660000000000007E-2</v>
      </c>
      <c r="S768" s="146">
        <v>0</v>
      </c>
      <c r="T768" s="147">
        <f>S768*H768</f>
        <v>0</v>
      </c>
      <c r="AR768" s="148" t="s">
        <v>260</v>
      </c>
      <c r="AT768" s="148" t="s">
        <v>255</v>
      </c>
      <c r="AU768" s="148" t="s">
        <v>87</v>
      </c>
      <c r="AY768" s="17" t="s">
        <v>253</v>
      </c>
      <c r="BE768" s="149">
        <f>IF(N768="základní",J768,0)</f>
        <v>0</v>
      </c>
      <c r="BF768" s="149">
        <f>IF(N768="snížená",J768,0)</f>
        <v>0</v>
      </c>
      <c r="BG768" s="149">
        <f>IF(N768="zákl. přenesená",J768,0)</f>
        <v>0</v>
      </c>
      <c r="BH768" s="149">
        <f>IF(N768="sníž. přenesená",J768,0)</f>
        <v>0</v>
      </c>
      <c r="BI768" s="149">
        <f>IF(N768="nulová",J768,0)</f>
        <v>0</v>
      </c>
      <c r="BJ768" s="17" t="s">
        <v>85</v>
      </c>
      <c r="BK768" s="149">
        <f>ROUND(I768*H768,2)</f>
        <v>0</v>
      </c>
      <c r="BL768" s="17" t="s">
        <v>260</v>
      </c>
      <c r="BM768" s="148" t="s">
        <v>1294</v>
      </c>
    </row>
    <row r="769" spans="2:65" s="1" customFormat="1" ht="11.25">
      <c r="B769" s="32"/>
      <c r="D769" s="150" t="s">
        <v>262</v>
      </c>
      <c r="F769" s="151" t="s">
        <v>1295</v>
      </c>
      <c r="I769" s="152"/>
      <c r="L769" s="32"/>
      <c r="M769" s="153"/>
      <c r="T769" s="56"/>
      <c r="AT769" s="17" t="s">
        <v>262</v>
      </c>
      <c r="AU769" s="17" t="s">
        <v>87</v>
      </c>
    </row>
    <row r="770" spans="2:65" s="12" customFormat="1" ht="11.25">
      <c r="B770" s="154"/>
      <c r="D770" s="155" t="s">
        <v>264</v>
      </c>
      <c r="E770" s="156" t="s">
        <v>1</v>
      </c>
      <c r="F770" s="157" t="s">
        <v>1296</v>
      </c>
      <c r="H770" s="158">
        <v>3.4</v>
      </c>
      <c r="I770" s="159"/>
      <c r="L770" s="154"/>
      <c r="M770" s="160"/>
      <c r="T770" s="161"/>
      <c r="AT770" s="156" t="s">
        <v>264</v>
      </c>
      <c r="AU770" s="156" t="s">
        <v>87</v>
      </c>
      <c r="AV770" s="12" t="s">
        <v>87</v>
      </c>
      <c r="AW770" s="12" t="s">
        <v>32</v>
      </c>
      <c r="AX770" s="12" t="s">
        <v>77</v>
      </c>
      <c r="AY770" s="156" t="s">
        <v>253</v>
      </c>
    </row>
    <row r="771" spans="2:65" s="12" customFormat="1" ht="11.25">
      <c r="B771" s="154"/>
      <c r="D771" s="155" t="s">
        <v>264</v>
      </c>
      <c r="E771" s="156" t="s">
        <v>1</v>
      </c>
      <c r="F771" s="157" t="s">
        <v>1297</v>
      </c>
      <c r="H771" s="158">
        <v>2</v>
      </c>
      <c r="I771" s="159"/>
      <c r="L771" s="154"/>
      <c r="M771" s="160"/>
      <c r="T771" s="161"/>
      <c r="AT771" s="156" t="s">
        <v>264</v>
      </c>
      <c r="AU771" s="156" t="s">
        <v>87</v>
      </c>
      <c r="AV771" s="12" t="s">
        <v>87</v>
      </c>
      <c r="AW771" s="12" t="s">
        <v>32</v>
      </c>
      <c r="AX771" s="12" t="s">
        <v>77</v>
      </c>
      <c r="AY771" s="156" t="s">
        <v>253</v>
      </c>
    </row>
    <row r="772" spans="2:65" s="12" customFormat="1" ht="11.25">
      <c r="B772" s="154"/>
      <c r="D772" s="155" t="s">
        <v>264</v>
      </c>
      <c r="E772" s="156" t="s">
        <v>1</v>
      </c>
      <c r="F772" s="157" t="s">
        <v>1298</v>
      </c>
      <c r="H772" s="158">
        <v>2.4</v>
      </c>
      <c r="I772" s="159"/>
      <c r="L772" s="154"/>
      <c r="M772" s="160"/>
      <c r="T772" s="161"/>
      <c r="AT772" s="156" t="s">
        <v>264</v>
      </c>
      <c r="AU772" s="156" t="s">
        <v>87</v>
      </c>
      <c r="AV772" s="12" t="s">
        <v>87</v>
      </c>
      <c r="AW772" s="12" t="s">
        <v>32</v>
      </c>
      <c r="AX772" s="12" t="s">
        <v>77</v>
      </c>
      <c r="AY772" s="156" t="s">
        <v>253</v>
      </c>
    </row>
    <row r="773" spans="2:65" s="12" customFormat="1" ht="11.25">
      <c r="B773" s="154"/>
      <c r="D773" s="155" t="s">
        <v>264</v>
      </c>
      <c r="E773" s="156" t="s">
        <v>1</v>
      </c>
      <c r="F773" s="157" t="s">
        <v>1299</v>
      </c>
      <c r="H773" s="158">
        <v>0.6</v>
      </c>
      <c r="I773" s="159"/>
      <c r="L773" s="154"/>
      <c r="M773" s="160"/>
      <c r="T773" s="161"/>
      <c r="AT773" s="156" t="s">
        <v>264</v>
      </c>
      <c r="AU773" s="156" t="s">
        <v>87</v>
      </c>
      <c r="AV773" s="12" t="s">
        <v>87</v>
      </c>
      <c r="AW773" s="12" t="s">
        <v>32</v>
      </c>
      <c r="AX773" s="12" t="s">
        <v>77</v>
      </c>
      <c r="AY773" s="156" t="s">
        <v>253</v>
      </c>
    </row>
    <row r="774" spans="2:65" s="13" customFormat="1" ht="11.25">
      <c r="B774" s="162"/>
      <c r="D774" s="155" t="s">
        <v>264</v>
      </c>
      <c r="E774" s="163" t="s">
        <v>1</v>
      </c>
      <c r="F774" s="164" t="s">
        <v>266</v>
      </c>
      <c r="H774" s="165">
        <v>8.4</v>
      </c>
      <c r="I774" s="166"/>
      <c r="L774" s="162"/>
      <c r="M774" s="167"/>
      <c r="T774" s="168"/>
      <c r="AT774" s="163" t="s">
        <v>264</v>
      </c>
      <c r="AU774" s="163" t="s">
        <v>87</v>
      </c>
      <c r="AV774" s="13" t="s">
        <v>260</v>
      </c>
      <c r="AW774" s="13" t="s">
        <v>32</v>
      </c>
      <c r="AX774" s="13" t="s">
        <v>85</v>
      </c>
      <c r="AY774" s="163" t="s">
        <v>253</v>
      </c>
    </row>
    <row r="775" spans="2:65" s="1" customFormat="1" ht="21.75" customHeight="1">
      <c r="B775" s="32"/>
      <c r="C775" s="185" t="s">
        <v>738</v>
      </c>
      <c r="D775" s="185" t="s">
        <v>1052</v>
      </c>
      <c r="E775" s="186" t="s">
        <v>1300</v>
      </c>
      <c r="F775" s="187" t="s">
        <v>1301</v>
      </c>
      <c r="G775" s="188" t="s">
        <v>313</v>
      </c>
      <c r="H775" s="189">
        <v>8.4</v>
      </c>
      <c r="I775" s="190"/>
      <c r="J775" s="191">
        <f>ROUND(I775*H775,2)</f>
        <v>0</v>
      </c>
      <c r="K775" s="187" t="s">
        <v>1</v>
      </c>
      <c r="L775" s="192"/>
      <c r="M775" s="193" t="s">
        <v>1</v>
      </c>
      <c r="N775" s="194" t="s">
        <v>42</v>
      </c>
      <c r="P775" s="146">
        <f>O775*H775</f>
        <v>0</v>
      </c>
      <c r="Q775" s="146">
        <v>4.0000000000000001E-3</v>
      </c>
      <c r="R775" s="146">
        <f>Q775*H775</f>
        <v>3.3600000000000005E-2</v>
      </c>
      <c r="S775" s="146">
        <v>0</v>
      </c>
      <c r="T775" s="147">
        <f>S775*H775</f>
        <v>0</v>
      </c>
      <c r="AR775" s="148" t="s">
        <v>303</v>
      </c>
      <c r="AT775" s="148" t="s">
        <v>1052</v>
      </c>
      <c r="AU775" s="148" t="s">
        <v>87</v>
      </c>
      <c r="AY775" s="17" t="s">
        <v>253</v>
      </c>
      <c r="BE775" s="149">
        <f>IF(N775="základní",J775,0)</f>
        <v>0</v>
      </c>
      <c r="BF775" s="149">
        <f>IF(N775="snížená",J775,0)</f>
        <v>0</v>
      </c>
      <c r="BG775" s="149">
        <f>IF(N775="zákl. přenesená",J775,0)</f>
        <v>0</v>
      </c>
      <c r="BH775" s="149">
        <f>IF(N775="sníž. přenesená",J775,0)</f>
        <v>0</v>
      </c>
      <c r="BI775" s="149">
        <f>IF(N775="nulová",J775,0)</f>
        <v>0</v>
      </c>
      <c r="BJ775" s="17" t="s">
        <v>85</v>
      </c>
      <c r="BK775" s="149">
        <f>ROUND(I775*H775,2)</f>
        <v>0</v>
      </c>
      <c r="BL775" s="17" t="s">
        <v>260</v>
      </c>
      <c r="BM775" s="148" t="s">
        <v>1302</v>
      </c>
    </row>
    <row r="776" spans="2:65" s="12" customFormat="1" ht="11.25">
      <c r="B776" s="154"/>
      <c r="D776" s="155" t="s">
        <v>264</v>
      </c>
      <c r="E776" s="156" t="s">
        <v>1</v>
      </c>
      <c r="F776" s="157" t="s">
        <v>1296</v>
      </c>
      <c r="H776" s="158">
        <v>3.4</v>
      </c>
      <c r="I776" s="159"/>
      <c r="L776" s="154"/>
      <c r="M776" s="160"/>
      <c r="T776" s="161"/>
      <c r="AT776" s="156" t="s">
        <v>264</v>
      </c>
      <c r="AU776" s="156" t="s">
        <v>87</v>
      </c>
      <c r="AV776" s="12" t="s">
        <v>87</v>
      </c>
      <c r="AW776" s="12" t="s">
        <v>32</v>
      </c>
      <c r="AX776" s="12" t="s">
        <v>77</v>
      </c>
      <c r="AY776" s="156" t="s">
        <v>253</v>
      </c>
    </row>
    <row r="777" spans="2:65" s="12" customFormat="1" ht="11.25">
      <c r="B777" s="154"/>
      <c r="D777" s="155" t="s">
        <v>264</v>
      </c>
      <c r="E777" s="156" t="s">
        <v>1</v>
      </c>
      <c r="F777" s="157" t="s">
        <v>1297</v>
      </c>
      <c r="H777" s="158">
        <v>2</v>
      </c>
      <c r="I777" s="159"/>
      <c r="L777" s="154"/>
      <c r="M777" s="160"/>
      <c r="T777" s="161"/>
      <c r="AT777" s="156" t="s">
        <v>264</v>
      </c>
      <c r="AU777" s="156" t="s">
        <v>87</v>
      </c>
      <c r="AV777" s="12" t="s">
        <v>87</v>
      </c>
      <c r="AW777" s="12" t="s">
        <v>32</v>
      </c>
      <c r="AX777" s="12" t="s">
        <v>77</v>
      </c>
      <c r="AY777" s="156" t="s">
        <v>253</v>
      </c>
    </row>
    <row r="778" spans="2:65" s="12" customFormat="1" ht="11.25">
      <c r="B778" s="154"/>
      <c r="D778" s="155" t="s">
        <v>264</v>
      </c>
      <c r="E778" s="156" t="s">
        <v>1</v>
      </c>
      <c r="F778" s="157" t="s">
        <v>1298</v>
      </c>
      <c r="H778" s="158">
        <v>2.4</v>
      </c>
      <c r="I778" s="159"/>
      <c r="L778" s="154"/>
      <c r="M778" s="160"/>
      <c r="T778" s="161"/>
      <c r="AT778" s="156" t="s">
        <v>264</v>
      </c>
      <c r="AU778" s="156" t="s">
        <v>87</v>
      </c>
      <c r="AV778" s="12" t="s">
        <v>87</v>
      </c>
      <c r="AW778" s="12" t="s">
        <v>32</v>
      </c>
      <c r="AX778" s="12" t="s">
        <v>77</v>
      </c>
      <c r="AY778" s="156" t="s">
        <v>253</v>
      </c>
    </row>
    <row r="779" spans="2:65" s="12" customFormat="1" ht="11.25">
      <c r="B779" s="154"/>
      <c r="D779" s="155" t="s">
        <v>264</v>
      </c>
      <c r="E779" s="156" t="s">
        <v>1</v>
      </c>
      <c r="F779" s="157" t="s">
        <v>1299</v>
      </c>
      <c r="H779" s="158">
        <v>0.6</v>
      </c>
      <c r="I779" s="159"/>
      <c r="L779" s="154"/>
      <c r="M779" s="160"/>
      <c r="T779" s="161"/>
      <c r="AT779" s="156" t="s">
        <v>264</v>
      </c>
      <c r="AU779" s="156" t="s">
        <v>87</v>
      </c>
      <c r="AV779" s="12" t="s">
        <v>87</v>
      </c>
      <c r="AW779" s="12" t="s">
        <v>32</v>
      </c>
      <c r="AX779" s="12" t="s">
        <v>77</v>
      </c>
      <c r="AY779" s="156" t="s">
        <v>253</v>
      </c>
    </row>
    <row r="780" spans="2:65" s="13" customFormat="1" ht="11.25">
      <c r="B780" s="162"/>
      <c r="D780" s="155" t="s">
        <v>264</v>
      </c>
      <c r="E780" s="163" t="s">
        <v>1</v>
      </c>
      <c r="F780" s="164" t="s">
        <v>266</v>
      </c>
      <c r="H780" s="165">
        <v>8.4</v>
      </c>
      <c r="I780" s="166"/>
      <c r="L780" s="162"/>
      <c r="M780" s="167"/>
      <c r="T780" s="168"/>
      <c r="AT780" s="163" t="s">
        <v>264</v>
      </c>
      <c r="AU780" s="163" t="s">
        <v>87</v>
      </c>
      <c r="AV780" s="13" t="s">
        <v>260</v>
      </c>
      <c r="AW780" s="13" t="s">
        <v>32</v>
      </c>
      <c r="AX780" s="13" t="s">
        <v>85</v>
      </c>
      <c r="AY780" s="163" t="s">
        <v>253</v>
      </c>
    </row>
    <row r="781" spans="2:65" s="11" customFormat="1" ht="22.9" customHeight="1">
      <c r="B781" s="125"/>
      <c r="D781" s="126" t="s">
        <v>76</v>
      </c>
      <c r="E781" s="135" t="s">
        <v>310</v>
      </c>
      <c r="F781" s="135" t="s">
        <v>454</v>
      </c>
      <c r="I781" s="128"/>
      <c r="J781" s="136">
        <f>BK781</f>
        <v>0</v>
      </c>
      <c r="L781" s="125"/>
      <c r="M781" s="130"/>
      <c r="P781" s="131">
        <f>SUM(P782:P880)</f>
        <v>0</v>
      </c>
      <c r="R781" s="131">
        <f>SUM(R782:R880)</f>
        <v>6.4436800000000002E-2</v>
      </c>
      <c r="T781" s="132">
        <f>SUM(T782:T880)</f>
        <v>0</v>
      </c>
      <c r="AR781" s="126" t="s">
        <v>85</v>
      </c>
      <c r="AT781" s="133" t="s">
        <v>76</v>
      </c>
      <c r="AU781" s="133" t="s">
        <v>85</v>
      </c>
      <c r="AY781" s="126" t="s">
        <v>253</v>
      </c>
      <c r="BK781" s="134">
        <f>SUM(BK782:BK880)</f>
        <v>0</v>
      </c>
    </row>
    <row r="782" spans="2:65" s="1" customFormat="1" ht="37.9" customHeight="1">
      <c r="B782" s="32"/>
      <c r="C782" s="137" t="s">
        <v>742</v>
      </c>
      <c r="D782" s="137" t="s">
        <v>255</v>
      </c>
      <c r="E782" s="138" t="s">
        <v>1303</v>
      </c>
      <c r="F782" s="139" t="s">
        <v>1304</v>
      </c>
      <c r="G782" s="140" t="s">
        <v>258</v>
      </c>
      <c r="H782" s="141">
        <v>212.25800000000001</v>
      </c>
      <c r="I782" s="142"/>
      <c r="J782" s="143">
        <f>ROUND(I782*H782,2)</f>
        <v>0</v>
      </c>
      <c r="K782" s="139" t="s">
        <v>259</v>
      </c>
      <c r="L782" s="32"/>
      <c r="M782" s="144" t="s">
        <v>1</v>
      </c>
      <c r="N782" s="145" t="s">
        <v>42</v>
      </c>
      <c r="P782" s="146">
        <f>O782*H782</f>
        <v>0</v>
      </c>
      <c r="Q782" s="146">
        <v>0</v>
      </c>
      <c r="R782" s="146">
        <f>Q782*H782</f>
        <v>0</v>
      </c>
      <c r="S782" s="146">
        <v>0</v>
      </c>
      <c r="T782" s="147">
        <f>S782*H782</f>
        <v>0</v>
      </c>
      <c r="AR782" s="148" t="s">
        <v>260</v>
      </c>
      <c r="AT782" s="148" t="s">
        <v>255</v>
      </c>
      <c r="AU782" s="148" t="s">
        <v>87</v>
      </c>
      <c r="AY782" s="17" t="s">
        <v>253</v>
      </c>
      <c r="BE782" s="149">
        <f>IF(N782="základní",J782,0)</f>
        <v>0</v>
      </c>
      <c r="BF782" s="149">
        <f>IF(N782="snížená",J782,0)</f>
        <v>0</v>
      </c>
      <c r="BG782" s="149">
        <f>IF(N782="zákl. přenesená",J782,0)</f>
        <v>0</v>
      </c>
      <c r="BH782" s="149">
        <f>IF(N782="sníž. přenesená",J782,0)</f>
        <v>0</v>
      </c>
      <c r="BI782" s="149">
        <f>IF(N782="nulová",J782,0)</f>
        <v>0</v>
      </c>
      <c r="BJ782" s="17" t="s">
        <v>85</v>
      </c>
      <c r="BK782" s="149">
        <f>ROUND(I782*H782,2)</f>
        <v>0</v>
      </c>
      <c r="BL782" s="17" t="s">
        <v>260</v>
      </c>
      <c r="BM782" s="148" t="s">
        <v>1305</v>
      </c>
    </row>
    <row r="783" spans="2:65" s="1" customFormat="1" ht="11.25">
      <c r="B783" s="32"/>
      <c r="D783" s="150" t="s">
        <v>262</v>
      </c>
      <c r="F783" s="151" t="s">
        <v>1306</v>
      </c>
      <c r="I783" s="152"/>
      <c r="L783" s="32"/>
      <c r="M783" s="153"/>
      <c r="T783" s="56"/>
      <c r="AT783" s="17" t="s">
        <v>262</v>
      </c>
      <c r="AU783" s="17" t="s">
        <v>87</v>
      </c>
    </row>
    <row r="784" spans="2:65" s="12" customFormat="1" ht="11.25">
      <c r="B784" s="154"/>
      <c r="D784" s="155" t="s">
        <v>264</v>
      </c>
      <c r="E784" s="156" t="s">
        <v>1</v>
      </c>
      <c r="F784" s="157" t="s">
        <v>1307</v>
      </c>
      <c r="H784" s="158">
        <v>212.25800000000001</v>
      </c>
      <c r="I784" s="159"/>
      <c r="L784" s="154"/>
      <c r="M784" s="160"/>
      <c r="T784" s="161"/>
      <c r="AT784" s="156" t="s">
        <v>264</v>
      </c>
      <c r="AU784" s="156" t="s">
        <v>87</v>
      </c>
      <c r="AV784" s="12" t="s">
        <v>87</v>
      </c>
      <c r="AW784" s="12" t="s">
        <v>32</v>
      </c>
      <c r="AX784" s="12" t="s">
        <v>77</v>
      </c>
      <c r="AY784" s="156" t="s">
        <v>253</v>
      </c>
    </row>
    <row r="785" spans="2:65" s="15" customFormat="1" ht="11.25">
      <c r="B785" s="175"/>
      <c r="D785" s="155" t="s">
        <v>264</v>
      </c>
      <c r="E785" s="176" t="s">
        <v>781</v>
      </c>
      <c r="F785" s="177" t="s">
        <v>322</v>
      </c>
      <c r="H785" s="178">
        <v>212.25800000000001</v>
      </c>
      <c r="I785" s="179"/>
      <c r="L785" s="175"/>
      <c r="M785" s="180"/>
      <c r="T785" s="181"/>
      <c r="AT785" s="176" t="s">
        <v>264</v>
      </c>
      <c r="AU785" s="176" t="s">
        <v>87</v>
      </c>
      <c r="AV785" s="15" t="s">
        <v>97</v>
      </c>
      <c r="AW785" s="15" t="s">
        <v>32</v>
      </c>
      <c r="AX785" s="15" t="s">
        <v>77</v>
      </c>
      <c r="AY785" s="176" t="s">
        <v>253</v>
      </c>
    </row>
    <row r="786" spans="2:65" s="13" customFormat="1" ht="11.25">
      <c r="B786" s="162"/>
      <c r="D786" s="155" t="s">
        <v>264</v>
      </c>
      <c r="E786" s="163" t="s">
        <v>1</v>
      </c>
      <c r="F786" s="164" t="s">
        <v>266</v>
      </c>
      <c r="H786" s="165">
        <v>212.25800000000001</v>
      </c>
      <c r="I786" s="166"/>
      <c r="L786" s="162"/>
      <c r="M786" s="167"/>
      <c r="T786" s="168"/>
      <c r="AT786" s="163" t="s">
        <v>264</v>
      </c>
      <c r="AU786" s="163" t="s">
        <v>87</v>
      </c>
      <c r="AV786" s="13" t="s">
        <v>260</v>
      </c>
      <c r="AW786" s="13" t="s">
        <v>32</v>
      </c>
      <c r="AX786" s="13" t="s">
        <v>85</v>
      </c>
      <c r="AY786" s="163" t="s">
        <v>253</v>
      </c>
    </row>
    <row r="787" spans="2:65" s="1" customFormat="1" ht="37.9" customHeight="1">
      <c r="B787" s="32"/>
      <c r="C787" s="137" t="s">
        <v>746</v>
      </c>
      <c r="D787" s="137" t="s">
        <v>255</v>
      </c>
      <c r="E787" s="138" t="s">
        <v>1308</v>
      </c>
      <c r="F787" s="139" t="s">
        <v>1309</v>
      </c>
      <c r="G787" s="140" t="s">
        <v>258</v>
      </c>
      <c r="H787" s="141">
        <v>19739.993999999999</v>
      </c>
      <c r="I787" s="142"/>
      <c r="J787" s="143">
        <f>ROUND(I787*H787,2)</f>
        <v>0</v>
      </c>
      <c r="K787" s="139" t="s">
        <v>259</v>
      </c>
      <c r="L787" s="32"/>
      <c r="M787" s="144" t="s">
        <v>1</v>
      </c>
      <c r="N787" s="145" t="s">
        <v>42</v>
      </c>
      <c r="P787" s="146">
        <f>O787*H787</f>
        <v>0</v>
      </c>
      <c r="Q787" s="146">
        <v>0</v>
      </c>
      <c r="R787" s="146">
        <f>Q787*H787</f>
        <v>0</v>
      </c>
      <c r="S787" s="146">
        <v>0</v>
      </c>
      <c r="T787" s="147">
        <f>S787*H787</f>
        <v>0</v>
      </c>
      <c r="AR787" s="148" t="s">
        <v>260</v>
      </c>
      <c r="AT787" s="148" t="s">
        <v>255</v>
      </c>
      <c r="AU787" s="148" t="s">
        <v>87</v>
      </c>
      <c r="AY787" s="17" t="s">
        <v>253</v>
      </c>
      <c r="BE787" s="149">
        <f>IF(N787="základní",J787,0)</f>
        <v>0</v>
      </c>
      <c r="BF787" s="149">
        <f>IF(N787="snížená",J787,0)</f>
        <v>0</v>
      </c>
      <c r="BG787" s="149">
        <f>IF(N787="zákl. přenesená",J787,0)</f>
        <v>0</v>
      </c>
      <c r="BH787" s="149">
        <f>IF(N787="sníž. přenesená",J787,0)</f>
        <v>0</v>
      </c>
      <c r="BI787" s="149">
        <f>IF(N787="nulová",J787,0)</f>
        <v>0</v>
      </c>
      <c r="BJ787" s="17" t="s">
        <v>85</v>
      </c>
      <c r="BK787" s="149">
        <f>ROUND(I787*H787,2)</f>
        <v>0</v>
      </c>
      <c r="BL787" s="17" t="s">
        <v>260</v>
      </c>
      <c r="BM787" s="148" t="s">
        <v>1310</v>
      </c>
    </row>
    <row r="788" spans="2:65" s="1" customFormat="1" ht="11.25">
      <c r="B788" s="32"/>
      <c r="D788" s="150" t="s">
        <v>262</v>
      </c>
      <c r="F788" s="151" t="s">
        <v>1311</v>
      </c>
      <c r="I788" s="152"/>
      <c r="L788" s="32"/>
      <c r="M788" s="153"/>
      <c r="T788" s="56"/>
      <c r="AT788" s="17" t="s">
        <v>262</v>
      </c>
      <c r="AU788" s="17" t="s">
        <v>87</v>
      </c>
    </row>
    <row r="789" spans="2:65" s="12" customFormat="1" ht="11.25">
      <c r="B789" s="154"/>
      <c r="D789" s="155" t="s">
        <v>264</v>
      </c>
      <c r="E789" s="156" t="s">
        <v>1</v>
      </c>
      <c r="F789" s="157" t="s">
        <v>1312</v>
      </c>
      <c r="H789" s="158">
        <v>19739.993999999999</v>
      </c>
      <c r="I789" s="159"/>
      <c r="L789" s="154"/>
      <c r="M789" s="160"/>
      <c r="T789" s="161"/>
      <c r="AT789" s="156" t="s">
        <v>264</v>
      </c>
      <c r="AU789" s="156" t="s">
        <v>87</v>
      </c>
      <c r="AV789" s="12" t="s">
        <v>87</v>
      </c>
      <c r="AW789" s="12" t="s">
        <v>32</v>
      </c>
      <c r="AX789" s="12" t="s">
        <v>85</v>
      </c>
      <c r="AY789" s="156" t="s">
        <v>253</v>
      </c>
    </row>
    <row r="790" spans="2:65" s="1" customFormat="1" ht="44.25" customHeight="1">
      <c r="B790" s="32"/>
      <c r="C790" s="137" t="s">
        <v>750</v>
      </c>
      <c r="D790" s="137" t="s">
        <v>255</v>
      </c>
      <c r="E790" s="138" t="s">
        <v>1313</v>
      </c>
      <c r="F790" s="139" t="s">
        <v>1314</v>
      </c>
      <c r="G790" s="140" t="s">
        <v>269</v>
      </c>
      <c r="H790" s="141">
        <v>1</v>
      </c>
      <c r="I790" s="142"/>
      <c r="J790" s="143">
        <f>ROUND(I790*H790,2)</f>
        <v>0</v>
      </c>
      <c r="K790" s="139" t="s">
        <v>259</v>
      </c>
      <c r="L790" s="32"/>
      <c r="M790" s="144" t="s">
        <v>1</v>
      </c>
      <c r="N790" s="145" t="s">
        <v>42</v>
      </c>
      <c r="P790" s="146">
        <f>O790*H790</f>
        <v>0</v>
      </c>
      <c r="Q790" s="146">
        <v>0</v>
      </c>
      <c r="R790" s="146">
        <f>Q790*H790</f>
        <v>0</v>
      </c>
      <c r="S790" s="146">
        <v>0</v>
      </c>
      <c r="T790" s="147">
        <f>S790*H790</f>
        <v>0</v>
      </c>
      <c r="AR790" s="148" t="s">
        <v>260</v>
      </c>
      <c r="AT790" s="148" t="s">
        <v>255</v>
      </c>
      <c r="AU790" s="148" t="s">
        <v>87</v>
      </c>
      <c r="AY790" s="17" t="s">
        <v>253</v>
      </c>
      <c r="BE790" s="149">
        <f>IF(N790="základní",J790,0)</f>
        <v>0</v>
      </c>
      <c r="BF790" s="149">
        <f>IF(N790="snížená",J790,0)</f>
        <v>0</v>
      </c>
      <c r="BG790" s="149">
        <f>IF(N790="zákl. přenesená",J790,0)</f>
        <v>0</v>
      </c>
      <c r="BH790" s="149">
        <f>IF(N790="sníž. přenesená",J790,0)</f>
        <v>0</v>
      </c>
      <c r="BI790" s="149">
        <f>IF(N790="nulová",J790,0)</f>
        <v>0</v>
      </c>
      <c r="BJ790" s="17" t="s">
        <v>85</v>
      </c>
      <c r="BK790" s="149">
        <f>ROUND(I790*H790,2)</f>
        <v>0</v>
      </c>
      <c r="BL790" s="17" t="s">
        <v>260</v>
      </c>
      <c r="BM790" s="148" t="s">
        <v>1315</v>
      </c>
    </row>
    <row r="791" spans="2:65" s="1" customFormat="1" ht="11.25">
      <c r="B791" s="32"/>
      <c r="D791" s="150" t="s">
        <v>262</v>
      </c>
      <c r="F791" s="151" t="s">
        <v>1316</v>
      </c>
      <c r="I791" s="152"/>
      <c r="L791" s="32"/>
      <c r="M791" s="153"/>
      <c r="T791" s="56"/>
      <c r="AT791" s="17" t="s">
        <v>262</v>
      </c>
      <c r="AU791" s="17" t="s">
        <v>87</v>
      </c>
    </row>
    <row r="792" spans="2:65" s="1" customFormat="1" ht="37.9" customHeight="1">
      <c r="B792" s="32"/>
      <c r="C792" s="137" t="s">
        <v>754</v>
      </c>
      <c r="D792" s="137" t="s">
        <v>255</v>
      </c>
      <c r="E792" s="138" t="s">
        <v>1317</v>
      </c>
      <c r="F792" s="139" t="s">
        <v>1318</v>
      </c>
      <c r="G792" s="140" t="s">
        <v>258</v>
      </c>
      <c r="H792" s="141">
        <v>212.25800000000001</v>
      </c>
      <c r="I792" s="142"/>
      <c r="J792" s="143">
        <f>ROUND(I792*H792,2)</f>
        <v>0</v>
      </c>
      <c r="K792" s="139" t="s">
        <v>259</v>
      </c>
      <c r="L792" s="32"/>
      <c r="M792" s="144" t="s">
        <v>1</v>
      </c>
      <c r="N792" s="145" t="s">
        <v>42</v>
      </c>
      <c r="P792" s="146">
        <f>O792*H792</f>
        <v>0</v>
      </c>
      <c r="Q792" s="146">
        <v>0</v>
      </c>
      <c r="R792" s="146">
        <f>Q792*H792</f>
        <v>0</v>
      </c>
      <c r="S792" s="146">
        <v>0</v>
      </c>
      <c r="T792" s="147">
        <f>S792*H792</f>
        <v>0</v>
      </c>
      <c r="AR792" s="148" t="s">
        <v>260</v>
      </c>
      <c r="AT792" s="148" t="s">
        <v>255</v>
      </c>
      <c r="AU792" s="148" t="s">
        <v>87</v>
      </c>
      <c r="AY792" s="17" t="s">
        <v>253</v>
      </c>
      <c r="BE792" s="149">
        <f>IF(N792="základní",J792,0)</f>
        <v>0</v>
      </c>
      <c r="BF792" s="149">
        <f>IF(N792="snížená",J792,0)</f>
        <v>0</v>
      </c>
      <c r="BG792" s="149">
        <f>IF(N792="zákl. přenesená",J792,0)</f>
        <v>0</v>
      </c>
      <c r="BH792" s="149">
        <f>IF(N792="sníž. přenesená",J792,0)</f>
        <v>0</v>
      </c>
      <c r="BI792" s="149">
        <f>IF(N792="nulová",J792,0)</f>
        <v>0</v>
      </c>
      <c r="BJ792" s="17" t="s">
        <v>85</v>
      </c>
      <c r="BK792" s="149">
        <f>ROUND(I792*H792,2)</f>
        <v>0</v>
      </c>
      <c r="BL792" s="17" t="s">
        <v>260</v>
      </c>
      <c r="BM792" s="148" t="s">
        <v>1319</v>
      </c>
    </row>
    <row r="793" spans="2:65" s="1" customFormat="1" ht="11.25">
      <c r="B793" s="32"/>
      <c r="D793" s="150" t="s">
        <v>262</v>
      </c>
      <c r="F793" s="151" t="s">
        <v>1320</v>
      </c>
      <c r="I793" s="152"/>
      <c r="L793" s="32"/>
      <c r="M793" s="153"/>
      <c r="T793" s="56"/>
      <c r="AT793" s="17" t="s">
        <v>262</v>
      </c>
      <c r="AU793" s="17" t="s">
        <v>87</v>
      </c>
    </row>
    <row r="794" spans="2:65" s="12" customFormat="1" ht="11.25">
      <c r="B794" s="154"/>
      <c r="D794" s="155" t="s">
        <v>264</v>
      </c>
      <c r="E794" s="156" t="s">
        <v>1</v>
      </c>
      <c r="F794" s="157" t="s">
        <v>781</v>
      </c>
      <c r="H794" s="158">
        <v>212.25800000000001</v>
      </c>
      <c r="I794" s="159"/>
      <c r="L794" s="154"/>
      <c r="M794" s="160"/>
      <c r="T794" s="161"/>
      <c r="AT794" s="156" t="s">
        <v>264</v>
      </c>
      <c r="AU794" s="156" t="s">
        <v>87</v>
      </c>
      <c r="AV794" s="12" t="s">
        <v>87</v>
      </c>
      <c r="AW794" s="12" t="s">
        <v>32</v>
      </c>
      <c r="AX794" s="12" t="s">
        <v>85</v>
      </c>
      <c r="AY794" s="156" t="s">
        <v>253</v>
      </c>
    </row>
    <row r="795" spans="2:65" s="1" customFormat="1" ht="16.5" customHeight="1">
      <c r="B795" s="32"/>
      <c r="C795" s="137" t="s">
        <v>758</v>
      </c>
      <c r="D795" s="137" t="s">
        <v>255</v>
      </c>
      <c r="E795" s="138" t="s">
        <v>1321</v>
      </c>
      <c r="F795" s="139" t="s">
        <v>1322</v>
      </c>
      <c r="G795" s="140" t="s">
        <v>258</v>
      </c>
      <c r="H795" s="141">
        <v>212.25800000000001</v>
      </c>
      <c r="I795" s="142"/>
      <c r="J795" s="143">
        <f>ROUND(I795*H795,2)</f>
        <v>0</v>
      </c>
      <c r="K795" s="139" t="s">
        <v>259</v>
      </c>
      <c r="L795" s="32"/>
      <c r="M795" s="144" t="s">
        <v>1</v>
      </c>
      <c r="N795" s="145" t="s">
        <v>42</v>
      </c>
      <c r="P795" s="146">
        <f>O795*H795</f>
        <v>0</v>
      </c>
      <c r="Q795" s="146">
        <v>0</v>
      </c>
      <c r="R795" s="146">
        <f>Q795*H795</f>
        <v>0</v>
      </c>
      <c r="S795" s="146">
        <v>0</v>
      </c>
      <c r="T795" s="147">
        <f>S795*H795</f>
        <v>0</v>
      </c>
      <c r="AR795" s="148" t="s">
        <v>260</v>
      </c>
      <c r="AT795" s="148" t="s">
        <v>255</v>
      </c>
      <c r="AU795" s="148" t="s">
        <v>87</v>
      </c>
      <c r="AY795" s="17" t="s">
        <v>253</v>
      </c>
      <c r="BE795" s="149">
        <f>IF(N795="základní",J795,0)</f>
        <v>0</v>
      </c>
      <c r="BF795" s="149">
        <f>IF(N795="snížená",J795,0)</f>
        <v>0</v>
      </c>
      <c r="BG795" s="149">
        <f>IF(N795="zákl. přenesená",J795,0)</f>
        <v>0</v>
      </c>
      <c r="BH795" s="149">
        <f>IF(N795="sníž. přenesená",J795,0)</f>
        <v>0</v>
      </c>
      <c r="BI795" s="149">
        <f>IF(N795="nulová",J795,0)</f>
        <v>0</v>
      </c>
      <c r="BJ795" s="17" t="s">
        <v>85</v>
      </c>
      <c r="BK795" s="149">
        <f>ROUND(I795*H795,2)</f>
        <v>0</v>
      </c>
      <c r="BL795" s="17" t="s">
        <v>260</v>
      </c>
      <c r="BM795" s="148" t="s">
        <v>1323</v>
      </c>
    </row>
    <row r="796" spans="2:65" s="1" customFormat="1" ht="11.25">
      <c r="B796" s="32"/>
      <c r="D796" s="150" t="s">
        <v>262</v>
      </c>
      <c r="F796" s="151" t="s">
        <v>1324</v>
      </c>
      <c r="I796" s="152"/>
      <c r="L796" s="32"/>
      <c r="M796" s="153"/>
      <c r="T796" s="56"/>
      <c r="AT796" s="17" t="s">
        <v>262</v>
      </c>
      <c r="AU796" s="17" t="s">
        <v>87</v>
      </c>
    </row>
    <row r="797" spans="2:65" s="12" customFormat="1" ht="11.25">
      <c r="B797" s="154"/>
      <c r="D797" s="155" t="s">
        <v>264</v>
      </c>
      <c r="E797" s="156" t="s">
        <v>1</v>
      </c>
      <c r="F797" s="157" t="s">
        <v>781</v>
      </c>
      <c r="H797" s="158">
        <v>212.25800000000001</v>
      </c>
      <c r="I797" s="159"/>
      <c r="L797" s="154"/>
      <c r="M797" s="160"/>
      <c r="T797" s="161"/>
      <c r="AT797" s="156" t="s">
        <v>264</v>
      </c>
      <c r="AU797" s="156" t="s">
        <v>87</v>
      </c>
      <c r="AV797" s="12" t="s">
        <v>87</v>
      </c>
      <c r="AW797" s="12" t="s">
        <v>32</v>
      </c>
      <c r="AX797" s="12" t="s">
        <v>85</v>
      </c>
      <c r="AY797" s="156" t="s">
        <v>253</v>
      </c>
    </row>
    <row r="798" spans="2:65" s="1" customFormat="1" ht="16.5" customHeight="1">
      <c r="B798" s="32"/>
      <c r="C798" s="137" t="s">
        <v>762</v>
      </c>
      <c r="D798" s="137" t="s">
        <v>255</v>
      </c>
      <c r="E798" s="138" t="s">
        <v>1325</v>
      </c>
      <c r="F798" s="139" t="s">
        <v>1326</v>
      </c>
      <c r="G798" s="140" t="s">
        <v>258</v>
      </c>
      <c r="H798" s="141">
        <v>212.25800000000001</v>
      </c>
      <c r="I798" s="142"/>
      <c r="J798" s="143">
        <f>ROUND(I798*H798,2)</f>
        <v>0</v>
      </c>
      <c r="K798" s="139" t="s">
        <v>259</v>
      </c>
      <c r="L798" s="32"/>
      <c r="M798" s="144" t="s">
        <v>1</v>
      </c>
      <c r="N798" s="145" t="s">
        <v>42</v>
      </c>
      <c r="P798" s="146">
        <f>O798*H798</f>
        <v>0</v>
      </c>
      <c r="Q798" s="146">
        <v>0</v>
      </c>
      <c r="R798" s="146">
        <f>Q798*H798</f>
        <v>0</v>
      </c>
      <c r="S798" s="146">
        <v>0</v>
      </c>
      <c r="T798" s="147">
        <f>S798*H798</f>
        <v>0</v>
      </c>
      <c r="AR798" s="148" t="s">
        <v>260</v>
      </c>
      <c r="AT798" s="148" t="s">
        <v>255</v>
      </c>
      <c r="AU798" s="148" t="s">
        <v>87</v>
      </c>
      <c r="AY798" s="17" t="s">
        <v>253</v>
      </c>
      <c r="BE798" s="149">
        <f>IF(N798="základní",J798,0)</f>
        <v>0</v>
      </c>
      <c r="BF798" s="149">
        <f>IF(N798="snížená",J798,0)</f>
        <v>0</v>
      </c>
      <c r="BG798" s="149">
        <f>IF(N798="zákl. přenesená",J798,0)</f>
        <v>0</v>
      </c>
      <c r="BH798" s="149">
        <f>IF(N798="sníž. přenesená",J798,0)</f>
        <v>0</v>
      </c>
      <c r="BI798" s="149">
        <f>IF(N798="nulová",J798,0)</f>
        <v>0</v>
      </c>
      <c r="BJ798" s="17" t="s">
        <v>85</v>
      </c>
      <c r="BK798" s="149">
        <f>ROUND(I798*H798,2)</f>
        <v>0</v>
      </c>
      <c r="BL798" s="17" t="s">
        <v>260</v>
      </c>
      <c r="BM798" s="148" t="s">
        <v>1327</v>
      </c>
    </row>
    <row r="799" spans="2:65" s="1" customFormat="1" ht="11.25">
      <c r="B799" s="32"/>
      <c r="D799" s="150" t="s">
        <v>262</v>
      </c>
      <c r="F799" s="151" t="s">
        <v>1328</v>
      </c>
      <c r="I799" s="152"/>
      <c r="L799" s="32"/>
      <c r="M799" s="153"/>
      <c r="T799" s="56"/>
      <c r="AT799" s="17" t="s">
        <v>262</v>
      </c>
      <c r="AU799" s="17" t="s">
        <v>87</v>
      </c>
    </row>
    <row r="800" spans="2:65" s="12" customFormat="1" ht="11.25">
      <c r="B800" s="154"/>
      <c r="D800" s="155" t="s">
        <v>264</v>
      </c>
      <c r="E800" s="156" t="s">
        <v>1</v>
      </c>
      <c r="F800" s="157" t="s">
        <v>781</v>
      </c>
      <c r="H800" s="158">
        <v>212.25800000000001</v>
      </c>
      <c r="I800" s="159"/>
      <c r="L800" s="154"/>
      <c r="M800" s="160"/>
      <c r="T800" s="161"/>
      <c r="AT800" s="156" t="s">
        <v>264</v>
      </c>
      <c r="AU800" s="156" t="s">
        <v>87</v>
      </c>
      <c r="AV800" s="12" t="s">
        <v>87</v>
      </c>
      <c r="AW800" s="12" t="s">
        <v>32</v>
      </c>
      <c r="AX800" s="12" t="s">
        <v>85</v>
      </c>
      <c r="AY800" s="156" t="s">
        <v>253</v>
      </c>
    </row>
    <row r="801" spans="2:65" s="1" customFormat="1" ht="21.75" customHeight="1">
      <c r="B801" s="32"/>
      <c r="C801" s="137" t="s">
        <v>766</v>
      </c>
      <c r="D801" s="137" t="s">
        <v>255</v>
      </c>
      <c r="E801" s="138" t="s">
        <v>1329</v>
      </c>
      <c r="F801" s="139" t="s">
        <v>1330</v>
      </c>
      <c r="G801" s="140" t="s">
        <v>258</v>
      </c>
      <c r="H801" s="141">
        <v>212.25800000000001</v>
      </c>
      <c r="I801" s="142"/>
      <c r="J801" s="143">
        <f>ROUND(I801*H801,2)</f>
        <v>0</v>
      </c>
      <c r="K801" s="139" t="s">
        <v>259</v>
      </c>
      <c r="L801" s="32"/>
      <c r="M801" s="144" t="s">
        <v>1</v>
      </c>
      <c r="N801" s="145" t="s">
        <v>42</v>
      </c>
      <c r="P801" s="146">
        <f>O801*H801</f>
        <v>0</v>
      </c>
      <c r="Q801" s="146">
        <v>0</v>
      </c>
      <c r="R801" s="146">
        <f>Q801*H801</f>
        <v>0</v>
      </c>
      <c r="S801" s="146">
        <v>0</v>
      </c>
      <c r="T801" s="147">
        <f>S801*H801</f>
        <v>0</v>
      </c>
      <c r="AR801" s="148" t="s">
        <v>260</v>
      </c>
      <c r="AT801" s="148" t="s">
        <v>255</v>
      </c>
      <c r="AU801" s="148" t="s">
        <v>87</v>
      </c>
      <c r="AY801" s="17" t="s">
        <v>253</v>
      </c>
      <c r="BE801" s="149">
        <f>IF(N801="základní",J801,0)</f>
        <v>0</v>
      </c>
      <c r="BF801" s="149">
        <f>IF(N801="snížená",J801,0)</f>
        <v>0</v>
      </c>
      <c r="BG801" s="149">
        <f>IF(N801="zákl. přenesená",J801,0)</f>
        <v>0</v>
      </c>
      <c r="BH801" s="149">
        <f>IF(N801="sníž. přenesená",J801,0)</f>
        <v>0</v>
      </c>
      <c r="BI801" s="149">
        <f>IF(N801="nulová",J801,0)</f>
        <v>0</v>
      </c>
      <c r="BJ801" s="17" t="s">
        <v>85</v>
      </c>
      <c r="BK801" s="149">
        <f>ROUND(I801*H801,2)</f>
        <v>0</v>
      </c>
      <c r="BL801" s="17" t="s">
        <v>260</v>
      </c>
      <c r="BM801" s="148" t="s">
        <v>1331</v>
      </c>
    </row>
    <row r="802" spans="2:65" s="1" customFormat="1" ht="11.25">
      <c r="B802" s="32"/>
      <c r="D802" s="150" t="s">
        <v>262</v>
      </c>
      <c r="F802" s="151" t="s">
        <v>1332</v>
      </c>
      <c r="I802" s="152"/>
      <c r="L802" s="32"/>
      <c r="M802" s="153"/>
      <c r="T802" s="56"/>
      <c r="AT802" s="17" t="s">
        <v>262</v>
      </c>
      <c r="AU802" s="17" t="s">
        <v>87</v>
      </c>
    </row>
    <row r="803" spans="2:65" s="12" customFormat="1" ht="11.25">
      <c r="B803" s="154"/>
      <c r="D803" s="155" t="s">
        <v>264</v>
      </c>
      <c r="E803" s="156" t="s">
        <v>1</v>
      </c>
      <c r="F803" s="157" t="s">
        <v>781</v>
      </c>
      <c r="H803" s="158">
        <v>212.25800000000001</v>
      </c>
      <c r="I803" s="159"/>
      <c r="L803" s="154"/>
      <c r="M803" s="160"/>
      <c r="T803" s="161"/>
      <c r="AT803" s="156" t="s">
        <v>264</v>
      </c>
      <c r="AU803" s="156" t="s">
        <v>87</v>
      </c>
      <c r="AV803" s="12" t="s">
        <v>87</v>
      </c>
      <c r="AW803" s="12" t="s">
        <v>32</v>
      </c>
      <c r="AX803" s="12" t="s">
        <v>85</v>
      </c>
      <c r="AY803" s="156" t="s">
        <v>253</v>
      </c>
    </row>
    <row r="804" spans="2:65" s="1" customFormat="1" ht="37.9" customHeight="1">
      <c r="B804" s="32"/>
      <c r="C804" s="137" t="s">
        <v>771</v>
      </c>
      <c r="D804" s="137" t="s">
        <v>255</v>
      </c>
      <c r="E804" s="138" t="s">
        <v>1333</v>
      </c>
      <c r="F804" s="139" t="s">
        <v>1334</v>
      </c>
      <c r="G804" s="140" t="s">
        <v>258</v>
      </c>
      <c r="H804" s="141">
        <v>129.9</v>
      </c>
      <c r="I804" s="142"/>
      <c r="J804" s="143">
        <f>ROUND(I804*H804,2)</f>
        <v>0</v>
      </c>
      <c r="K804" s="139" t="s">
        <v>259</v>
      </c>
      <c r="L804" s="32"/>
      <c r="M804" s="144" t="s">
        <v>1</v>
      </c>
      <c r="N804" s="145" t="s">
        <v>42</v>
      </c>
      <c r="P804" s="146">
        <f>O804*H804</f>
        <v>0</v>
      </c>
      <c r="Q804" s="146">
        <v>2.1000000000000001E-4</v>
      </c>
      <c r="R804" s="146">
        <f>Q804*H804</f>
        <v>2.7279000000000001E-2</v>
      </c>
      <c r="S804" s="146">
        <v>0</v>
      </c>
      <c r="T804" s="147">
        <f>S804*H804</f>
        <v>0</v>
      </c>
      <c r="AR804" s="148" t="s">
        <v>260</v>
      </c>
      <c r="AT804" s="148" t="s">
        <v>255</v>
      </c>
      <c r="AU804" s="148" t="s">
        <v>87</v>
      </c>
      <c r="AY804" s="17" t="s">
        <v>253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85</v>
      </c>
      <c r="BK804" s="149">
        <f>ROUND(I804*H804,2)</f>
        <v>0</v>
      </c>
      <c r="BL804" s="17" t="s">
        <v>260</v>
      </c>
      <c r="BM804" s="148" t="s">
        <v>1335</v>
      </c>
    </row>
    <row r="805" spans="2:65" s="1" customFormat="1" ht="11.25">
      <c r="B805" s="32"/>
      <c r="D805" s="150" t="s">
        <v>262</v>
      </c>
      <c r="F805" s="151" t="s">
        <v>1336</v>
      </c>
      <c r="I805" s="152"/>
      <c r="L805" s="32"/>
      <c r="M805" s="153"/>
      <c r="T805" s="56"/>
      <c r="AT805" s="17" t="s">
        <v>262</v>
      </c>
      <c r="AU805" s="17" t="s">
        <v>87</v>
      </c>
    </row>
    <row r="806" spans="2:65" s="12" customFormat="1" ht="11.25">
      <c r="B806" s="154"/>
      <c r="D806" s="155" t="s">
        <v>264</v>
      </c>
      <c r="E806" s="156" t="s">
        <v>1</v>
      </c>
      <c r="F806" s="157" t="s">
        <v>1337</v>
      </c>
      <c r="H806" s="158">
        <v>129.9</v>
      </c>
      <c r="I806" s="159"/>
      <c r="L806" s="154"/>
      <c r="M806" s="160"/>
      <c r="T806" s="161"/>
      <c r="AT806" s="156" t="s">
        <v>264</v>
      </c>
      <c r="AU806" s="156" t="s">
        <v>87</v>
      </c>
      <c r="AV806" s="12" t="s">
        <v>87</v>
      </c>
      <c r="AW806" s="12" t="s">
        <v>32</v>
      </c>
      <c r="AX806" s="12" t="s">
        <v>77</v>
      </c>
      <c r="AY806" s="156" t="s">
        <v>253</v>
      </c>
    </row>
    <row r="807" spans="2:65" s="13" customFormat="1" ht="11.25">
      <c r="B807" s="162"/>
      <c r="D807" s="155" t="s">
        <v>264</v>
      </c>
      <c r="E807" s="163" t="s">
        <v>1</v>
      </c>
      <c r="F807" s="164" t="s">
        <v>266</v>
      </c>
      <c r="H807" s="165">
        <v>129.9</v>
      </c>
      <c r="I807" s="166"/>
      <c r="L807" s="162"/>
      <c r="M807" s="167"/>
      <c r="T807" s="168"/>
      <c r="AT807" s="163" t="s">
        <v>264</v>
      </c>
      <c r="AU807" s="163" t="s">
        <v>87</v>
      </c>
      <c r="AV807" s="13" t="s">
        <v>260</v>
      </c>
      <c r="AW807" s="13" t="s">
        <v>32</v>
      </c>
      <c r="AX807" s="13" t="s">
        <v>85</v>
      </c>
      <c r="AY807" s="163" t="s">
        <v>253</v>
      </c>
    </row>
    <row r="808" spans="2:65" s="1" customFormat="1" ht="24.2" customHeight="1">
      <c r="B808" s="32"/>
      <c r="C808" s="137" t="s">
        <v>776</v>
      </c>
      <c r="D808" s="137" t="s">
        <v>255</v>
      </c>
      <c r="E808" s="138" t="s">
        <v>1338</v>
      </c>
      <c r="F808" s="139" t="s">
        <v>1339</v>
      </c>
      <c r="G808" s="140" t="s">
        <v>258</v>
      </c>
      <c r="H808" s="141">
        <v>129.9</v>
      </c>
      <c r="I808" s="142"/>
      <c r="J808" s="143">
        <f>ROUND(I808*H808,2)</f>
        <v>0</v>
      </c>
      <c r="K808" s="139" t="s">
        <v>259</v>
      </c>
      <c r="L808" s="32"/>
      <c r="M808" s="144" t="s">
        <v>1</v>
      </c>
      <c r="N808" s="145" t="s">
        <v>42</v>
      </c>
      <c r="P808" s="146">
        <f>O808*H808</f>
        <v>0</v>
      </c>
      <c r="Q808" s="146">
        <v>4.0000000000000003E-5</v>
      </c>
      <c r="R808" s="146">
        <f>Q808*H808</f>
        <v>5.196000000000001E-3</v>
      </c>
      <c r="S808" s="146">
        <v>0</v>
      </c>
      <c r="T808" s="147">
        <f>S808*H808</f>
        <v>0</v>
      </c>
      <c r="AR808" s="148" t="s">
        <v>260</v>
      </c>
      <c r="AT808" s="148" t="s">
        <v>255</v>
      </c>
      <c r="AU808" s="148" t="s">
        <v>87</v>
      </c>
      <c r="AY808" s="17" t="s">
        <v>253</v>
      </c>
      <c r="BE808" s="149">
        <f>IF(N808="základní",J808,0)</f>
        <v>0</v>
      </c>
      <c r="BF808" s="149">
        <f>IF(N808="snížená",J808,0)</f>
        <v>0</v>
      </c>
      <c r="BG808" s="149">
        <f>IF(N808="zákl. přenesená",J808,0)</f>
        <v>0</v>
      </c>
      <c r="BH808" s="149">
        <f>IF(N808="sníž. přenesená",J808,0)</f>
        <v>0</v>
      </c>
      <c r="BI808" s="149">
        <f>IF(N808="nulová",J808,0)</f>
        <v>0</v>
      </c>
      <c r="BJ808" s="17" t="s">
        <v>85</v>
      </c>
      <c r="BK808" s="149">
        <f>ROUND(I808*H808,2)</f>
        <v>0</v>
      </c>
      <c r="BL808" s="17" t="s">
        <v>260</v>
      </c>
      <c r="BM808" s="148" t="s">
        <v>1340</v>
      </c>
    </row>
    <row r="809" spans="2:65" s="1" customFormat="1" ht="11.25">
      <c r="B809" s="32"/>
      <c r="D809" s="150" t="s">
        <v>262</v>
      </c>
      <c r="F809" s="151" t="s">
        <v>1341</v>
      </c>
      <c r="I809" s="152"/>
      <c r="L809" s="32"/>
      <c r="M809" s="153"/>
      <c r="T809" s="56"/>
      <c r="AT809" s="17" t="s">
        <v>262</v>
      </c>
      <c r="AU809" s="17" t="s">
        <v>87</v>
      </c>
    </row>
    <row r="810" spans="2:65" s="12" customFormat="1" ht="11.25">
      <c r="B810" s="154"/>
      <c r="D810" s="155" t="s">
        <v>264</v>
      </c>
      <c r="E810" s="156" t="s">
        <v>1</v>
      </c>
      <c r="F810" s="157" t="s">
        <v>1337</v>
      </c>
      <c r="H810" s="158">
        <v>129.9</v>
      </c>
      <c r="I810" s="159"/>
      <c r="L810" s="154"/>
      <c r="M810" s="160"/>
      <c r="T810" s="161"/>
      <c r="AT810" s="156" t="s">
        <v>264</v>
      </c>
      <c r="AU810" s="156" t="s">
        <v>87</v>
      </c>
      <c r="AV810" s="12" t="s">
        <v>87</v>
      </c>
      <c r="AW810" s="12" t="s">
        <v>32</v>
      </c>
      <c r="AX810" s="12" t="s">
        <v>77</v>
      </c>
      <c r="AY810" s="156" t="s">
        <v>253</v>
      </c>
    </row>
    <row r="811" spans="2:65" s="13" customFormat="1" ht="11.25">
      <c r="B811" s="162"/>
      <c r="D811" s="155" t="s">
        <v>264</v>
      </c>
      <c r="E811" s="163" t="s">
        <v>1</v>
      </c>
      <c r="F811" s="164" t="s">
        <v>266</v>
      </c>
      <c r="H811" s="165">
        <v>129.9</v>
      </c>
      <c r="I811" s="166"/>
      <c r="L811" s="162"/>
      <c r="M811" s="167"/>
      <c r="T811" s="168"/>
      <c r="AT811" s="163" t="s">
        <v>264</v>
      </c>
      <c r="AU811" s="163" t="s">
        <v>87</v>
      </c>
      <c r="AV811" s="13" t="s">
        <v>260</v>
      </c>
      <c r="AW811" s="13" t="s">
        <v>32</v>
      </c>
      <c r="AX811" s="13" t="s">
        <v>85</v>
      </c>
      <c r="AY811" s="163" t="s">
        <v>253</v>
      </c>
    </row>
    <row r="812" spans="2:65" s="1" customFormat="1" ht="55.5" customHeight="1">
      <c r="B812" s="32"/>
      <c r="C812" s="137" t="s">
        <v>1342</v>
      </c>
      <c r="D812" s="137" t="s">
        <v>255</v>
      </c>
      <c r="E812" s="138" t="s">
        <v>1343</v>
      </c>
      <c r="F812" s="139" t="s">
        <v>1344</v>
      </c>
      <c r="G812" s="140" t="s">
        <v>258</v>
      </c>
      <c r="H812" s="141">
        <v>1.26</v>
      </c>
      <c r="I812" s="142"/>
      <c r="J812" s="143">
        <f>ROUND(I812*H812,2)</f>
        <v>0</v>
      </c>
      <c r="K812" s="139" t="s">
        <v>1</v>
      </c>
      <c r="L812" s="32"/>
      <c r="M812" s="144" t="s">
        <v>1</v>
      </c>
      <c r="N812" s="145" t="s">
        <v>42</v>
      </c>
      <c r="P812" s="146">
        <f>O812*H812</f>
        <v>0</v>
      </c>
      <c r="Q812" s="146">
        <v>8.3000000000000001E-4</v>
      </c>
      <c r="R812" s="146">
        <f>Q812*H812</f>
        <v>1.0457999999999999E-3</v>
      </c>
      <c r="S812" s="146">
        <v>0</v>
      </c>
      <c r="T812" s="147">
        <f>S812*H812</f>
        <v>0</v>
      </c>
      <c r="AR812" s="148" t="s">
        <v>369</v>
      </c>
      <c r="AT812" s="148" t="s">
        <v>255</v>
      </c>
      <c r="AU812" s="148" t="s">
        <v>87</v>
      </c>
      <c r="AY812" s="17" t="s">
        <v>253</v>
      </c>
      <c r="BE812" s="149">
        <f>IF(N812="základní",J812,0)</f>
        <v>0</v>
      </c>
      <c r="BF812" s="149">
        <f>IF(N812="snížená",J812,0)</f>
        <v>0</v>
      </c>
      <c r="BG812" s="149">
        <f>IF(N812="zákl. přenesená",J812,0)</f>
        <v>0</v>
      </c>
      <c r="BH812" s="149">
        <f>IF(N812="sníž. přenesená",J812,0)</f>
        <v>0</v>
      </c>
      <c r="BI812" s="149">
        <f>IF(N812="nulová",J812,0)</f>
        <v>0</v>
      </c>
      <c r="BJ812" s="17" t="s">
        <v>85</v>
      </c>
      <c r="BK812" s="149">
        <f>ROUND(I812*H812,2)</f>
        <v>0</v>
      </c>
      <c r="BL812" s="17" t="s">
        <v>369</v>
      </c>
      <c r="BM812" s="148" t="s">
        <v>1345</v>
      </c>
    </row>
    <row r="813" spans="2:65" s="1" customFormat="1" ht="48.75">
      <c r="B813" s="32"/>
      <c r="D813" s="155" t="s">
        <v>1346</v>
      </c>
      <c r="F813" s="195" t="s">
        <v>1347</v>
      </c>
      <c r="I813" s="152"/>
      <c r="L813" s="32"/>
      <c r="M813" s="153"/>
      <c r="T813" s="56"/>
      <c r="AT813" s="17" t="s">
        <v>1346</v>
      </c>
      <c r="AU813" s="17" t="s">
        <v>87</v>
      </c>
    </row>
    <row r="814" spans="2:65" s="14" customFormat="1" ht="11.25">
      <c r="B814" s="169"/>
      <c r="D814" s="155" t="s">
        <v>264</v>
      </c>
      <c r="E814" s="170" t="s">
        <v>1</v>
      </c>
      <c r="F814" s="171" t="s">
        <v>1348</v>
      </c>
      <c r="H814" s="170" t="s">
        <v>1</v>
      </c>
      <c r="I814" s="172"/>
      <c r="L814" s="169"/>
      <c r="M814" s="173"/>
      <c r="T814" s="174"/>
      <c r="AT814" s="170" t="s">
        <v>264</v>
      </c>
      <c r="AU814" s="170" t="s">
        <v>87</v>
      </c>
      <c r="AV814" s="14" t="s">
        <v>85</v>
      </c>
      <c r="AW814" s="14" t="s">
        <v>32</v>
      </c>
      <c r="AX814" s="14" t="s">
        <v>77</v>
      </c>
      <c r="AY814" s="170" t="s">
        <v>253</v>
      </c>
    </row>
    <row r="815" spans="2:65" s="12" customFormat="1" ht="11.25">
      <c r="B815" s="154"/>
      <c r="D815" s="155" t="s">
        <v>264</v>
      </c>
      <c r="E815" s="156" t="s">
        <v>1</v>
      </c>
      <c r="F815" s="157" t="s">
        <v>1349</v>
      </c>
      <c r="H815" s="158">
        <v>1.26</v>
      </c>
      <c r="I815" s="159"/>
      <c r="L815" s="154"/>
      <c r="M815" s="160"/>
      <c r="T815" s="161"/>
      <c r="AT815" s="156" t="s">
        <v>264</v>
      </c>
      <c r="AU815" s="156" t="s">
        <v>87</v>
      </c>
      <c r="AV815" s="12" t="s">
        <v>87</v>
      </c>
      <c r="AW815" s="12" t="s">
        <v>32</v>
      </c>
      <c r="AX815" s="12" t="s">
        <v>77</v>
      </c>
      <c r="AY815" s="156" t="s">
        <v>253</v>
      </c>
    </row>
    <row r="816" spans="2:65" s="13" customFormat="1" ht="11.25">
      <c r="B816" s="162"/>
      <c r="D816" s="155" t="s">
        <v>264</v>
      </c>
      <c r="E816" s="163" t="s">
        <v>1</v>
      </c>
      <c r="F816" s="164" t="s">
        <v>266</v>
      </c>
      <c r="H816" s="165">
        <v>1.26</v>
      </c>
      <c r="I816" s="166"/>
      <c r="L816" s="162"/>
      <c r="M816" s="167"/>
      <c r="T816" s="168"/>
      <c r="AT816" s="163" t="s">
        <v>264</v>
      </c>
      <c r="AU816" s="163" t="s">
        <v>87</v>
      </c>
      <c r="AV816" s="13" t="s">
        <v>260</v>
      </c>
      <c r="AW816" s="13" t="s">
        <v>32</v>
      </c>
      <c r="AX816" s="13" t="s">
        <v>85</v>
      </c>
      <c r="AY816" s="163" t="s">
        <v>253</v>
      </c>
    </row>
    <row r="817" spans="2:65" s="1" customFormat="1" ht="66.75" customHeight="1">
      <c r="B817" s="32"/>
      <c r="C817" s="137" t="s">
        <v>1350</v>
      </c>
      <c r="D817" s="137" t="s">
        <v>255</v>
      </c>
      <c r="E817" s="138" t="s">
        <v>1351</v>
      </c>
      <c r="F817" s="139" t="s">
        <v>1352</v>
      </c>
      <c r="G817" s="140" t="s">
        <v>258</v>
      </c>
      <c r="H817" s="141">
        <v>3.2</v>
      </c>
      <c r="I817" s="142"/>
      <c r="J817" s="143">
        <f>ROUND(I817*H817,2)</f>
        <v>0</v>
      </c>
      <c r="K817" s="139" t="s">
        <v>1</v>
      </c>
      <c r="L817" s="32"/>
      <c r="M817" s="144" t="s">
        <v>1</v>
      </c>
      <c r="N817" s="145" t="s">
        <v>42</v>
      </c>
      <c r="P817" s="146">
        <f>O817*H817</f>
        <v>0</v>
      </c>
      <c r="Q817" s="146">
        <v>8.3000000000000001E-4</v>
      </c>
      <c r="R817" s="146">
        <f>Q817*H817</f>
        <v>2.6560000000000004E-3</v>
      </c>
      <c r="S817" s="146">
        <v>0</v>
      </c>
      <c r="T817" s="147">
        <f>S817*H817</f>
        <v>0</v>
      </c>
      <c r="AR817" s="148" t="s">
        <v>369</v>
      </c>
      <c r="AT817" s="148" t="s">
        <v>255</v>
      </c>
      <c r="AU817" s="148" t="s">
        <v>87</v>
      </c>
      <c r="AY817" s="17" t="s">
        <v>253</v>
      </c>
      <c r="BE817" s="149">
        <f>IF(N817="základní",J817,0)</f>
        <v>0</v>
      </c>
      <c r="BF817" s="149">
        <f>IF(N817="snížená",J817,0)</f>
        <v>0</v>
      </c>
      <c r="BG817" s="149">
        <f>IF(N817="zákl. přenesená",J817,0)</f>
        <v>0</v>
      </c>
      <c r="BH817" s="149">
        <f>IF(N817="sníž. přenesená",J817,0)</f>
        <v>0</v>
      </c>
      <c r="BI817" s="149">
        <f>IF(N817="nulová",J817,0)</f>
        <v>0</v>
      </c>
      <c r="BJ817" s="17" t="s">
        <v>85</v>
      </c>
      <c r="BK817" s="149">
        <f>ROUND(I817*H817,2)</f>
        <v>0</v>
      </c>
      <c r="BL817" s="17" t="s">
        <v>369</v>
      </c>
      <c r="BM817" s="148" t="s">
        <v>1353</v>
      </c>
    </row>
    <row r="818" spans="2:65" s="1" customFormat="1" ht="48.75">
      <c r="B818" s="32"/>
      <c r="D818" s="155" t="s">
        <v>1346</v>
      </c>
      <c r="F818" s="195" t="s">
        <v>1354</v>
      </c>
      <c r="I818" s="152"/>
      <c r="L818" s="32"/>
      <c r="M818" s="153"/>
      <c r="T818" s="56"/>
      <c r="AT818" s="17" t="s">
        <v>1346</v>
      </c>
      <c r="AU818" s="17" t="s">
        <v>87</v>
      </c>
    </row>
    <row r="819" spans="2:65" s="14" customFormat="1" ht="11.25">
      <c r="B819" s="169"/>
      <c r="D819" s="155" t="s">
        <v>264</v>
      </c>
      <c r="E819" s="170" t="s">
        <v>1</v>
      </c>
      <c r="F819" s="171" t="s">
        <v>1355</v>
      </c>
      <c r="H819" s="170" t="s">
        <v>1</v>
      </c>
      <c r="I819" s="172"/>
      <c r="L819" s="169"/>
      <c r="M819" s="173"/>
      <c r="T819" s="174"/>
      <c r="AT819" s="170" t="s">
        <v>264</v>
      </c>
      <c r="AU819" s="170" t="s">
        <v>87</v>
      </c>
      <c r="AV819" s="14" t="s">
        <v>85</v>
      </c>
      <c r="AW819" s="14" t="s">
        <v>32</v>
      </c>
      <c r="AX819" s="14" t="s">
        <v>77</v>
      </c>
      <c r="AY819" s="170" t="s">
        <v>253</v>
      </c>
    </row>
    <row r="820" spans="2:65" s="12" customFormat="1" ht="11.25">
      <c r="B820" s="154"/>
      <c r="D820" s="155" t="s">
        <v>264</v>
      </c>
      <c r="E820" s="156" t="s">
        <v>1</v>
      </c>
      <c r="F820" s="157" t="s">
        <v>1356</v>
      </c>
      <c r="H820" s="158">
        <v>1.6</v>
      </c>
      <c r="I820" s="159"/>
      <c r="L820" s="154"/>
      <c r="M820" s="160"/>
      <c r="T820" s="161"/>
      <c r="AT820" s="156" t="s">
        <v>264</v>
      </c>
      <c r="AU820" s="156" t="s">
        <v>87</v>
      </c>
      <c r="AV820" s="12" t="s">
        <v>87</v>
      </c>
      <c r="AW820" s="12" t="s">
        <v>32</v>
      </c>
      <c r="AX820" s="12" t="s">
        <v>77</v>
      </c>
      <c r="AY820" s="156" t="s">
        <v>253</v>
      </c>
    </row>
    <row r="821" spans="2:65" s="12" customFormat="1" ht="11.25">
      <c r="B821" s="154"/>
      <c r="D821" s="155" t="s">
        <v>264</v>
      </c>
      <c r="E821" s="156" t="s">
        <v>1</v>
      </c>
      <c r="F821" s="157" t="s">
        <v>1357</v>
      </c>
      <c r="H821" s="158">
        <v>1.6</v>
      </c>
      <c r="I821" s="159"/>
      <c r="L821" s="154"/>
      <c r="M821" s="160"/>
      <c r="T821" s="161"/>
      <c r="AT821" s="156" t="s">
        <v>264</v>
      </c>
      <c r="AU821" s="156" t="s">
        <v>87</v>
      </c>
      <c r="AV821" s="12" t="s">
        <v>87</v>
      </c>
      <c r="AW821" s="12" t="s">
        <v>32</v>
      </c>
      <c r="AX821" s="12" t="s">
        <v>77</v>
      </c>
      <c r="AY821" s="156" t="s">
        <v>253</v>
      </c>
    </row>
    <row r="822" spans="2:65" s="13" customFormat="1" ht="11.25">
      <c r="B822" s="162"/>
      <c r="D822" s="155" t="s">
        <v>264</v>
      </c>
      <c r="E822" s="163" t="s">
        <v>1</v>
      </c>
      <c r="F822" s="164" t="s">
        <v>266</v>
      </c>
      <c r="H822" s="165">
        <v>3.2</v>
      </c>
      <c r="I822" s="166"/>
      <c r="L822" s="162"/>
      <c r="M822" s="167"/>
      <c r="T822" s="168"/>
      <c r="AT822" s="163" t="s">
        <v>264</v>
      </c>
      <c r="AU822" s="163" t="s">
        <v>87</v>
      </c>
      <c r="AV822" s="13" t="s">
        <v>260</v>
      </c>
      <c r="AW822" s="13" t="s">
        <v>32</v>
      </c>
      <c r="AX822" s="13" t="s">
        <v>85</v>
      </c>
      <c r="AY822" s="163" t="s">
        <v>253</v>
      </c>
    </row>
    <row r="823" spans="2:65" s="1" customFormat="1" ht="16.5" customHeight="1">
      <c r="B823" s="32"/>
      <c r="C823" s="137" t="s">
        <v>1358</v>
      </c>
      <c r="D823" s="137" t="s">
        <v>255</v>
      </c>
      <c r="E823" s="138" t="s">
        <v>1359</v>
      </c>
      <c r="F823" s="139" t="s">
        <v>1360</v>
      </c>
      <c r="G823" s="140" t="s">
        <v>269</v>
      </c>
      <c r="H823" s="141">
        <v>1</v>
      </c>
      <c r="I823" s="142"/>
      <c r="J823" s="143">
        <f>ROUND(I823*H823,2)</f>
        <v>0</v>
      </c>
      <c r="K823" s="139" t="s">
        <v>259</v>
      </c>
      <c r="L823" s="32"/>
      <c r="M823" s="144" t="s">
        <v>1</v>
      </c>
      <c r="N823" s="145" t="s">
        <v>42</v>
      </c>
      <c r="P823" s="146">
        <f>O823*H823</f>
        <v>0</v>
      </c>
      <c r="Q823" s="146">
        <v>1.8000000000000001E-4</v>
      </c>
      <c r="R823" s="146">
        <f>Q823*H823</f>
        <v>1.8000000000000001E-4</v>
      </c>
      <c r="S823" s="146">
        <v>0</v>
      </c>
      <c r="T823" s="147">
        <f>S823*H823</f>
        <v>0</v>
      </c>
      <c r="AR823" s="148" t="s">
        <v>260</v>
      </c>
      <c r="AT823" s="148" t="s">
        <v>255</v>
      </c>
      <c r="AU823" s="148" t="s">
        <v>87</v>
      </c>
      <c r="AY823" s="17" t="s">
        <v>253</v>
      </c>
      <c r="BE823" s="149">
        <f>IF(N823="základní",J823,0)</f>
        <v>0</v>
      </c>
      <c r="BF823" s="149">
        <f>IF(N823="snížená",J823,0)</f>
        <v>0</v>
      </c>
      <c r="BG823" s="149">
        <f>IF(N823="zákl. přenesená",J823,0)</f>
        <v>0</v>
      </c>
      <c r="BH823" s="149">
        <f>IF(N823="sníž. přenesená",J823,0)</f>
        <v>0</v>
      </c>
      <c r="BI823" s="149">
        <f>IF(N823="nulová",J823,0)</f>
        <v>0</v>
      </c>
      <c r="BJ823" s="17" t="s">
        <v>85</v>
      </c>
      <c r="BK823" s="149">
        <f>ROUND(I823*H823,2)</f>
        <v>0</v>
      </c>
      <c r="BL823" s="17" t="s">
        <v>260</v>
      </c>
      <c r="BM823" s="148" t="s">
        <v>1361</v>
      </c>
    </row>
    <row r="824" spans="2:65" s="1" customFormat="1" ht="11.25">
      <c r="B824" s="32"/>
      <c r="D824" s="150" t="s">
        <v>262</v>
      </c>
      <c r="F824" s="151" t="s">
        <v>1362</v>
      </c>
      <c r="I824" s="152"/>
      <c r="L824" s="32"/>
      <c r="M824" s="153"/>
      <c r="T824" s="56"/>
      <c r="AT824" s="17" t="s">
        <v>262</v>
      </c>
      <c r="AU824" s="17" t="s">
        <v>87</v>
      </c>
    </row>
    <row r="825" spans="2:65" s="1" customFormat="1" ht="16.5" customHeight="1">
      <c r="B825" s="32"/>
      <c r="C825" s="185" t="s">
        <v>1363</v>
      </c>
      <c r="D825" s="185" t="s">
        <v>1052</v>
      </c>
      <c r="E825" s="186" t="s">
        <v>1364</v>
      </c>
      <c r="F825" s="187" t="s">
        <v>1365</v>
      </c>
      <c r="G825" s="188" t="s">
        <v>269</v>
      </c>
      <c r="H825" s="189">
        <v>1</v>
      </c>
      <c r="I825" s="190"/>
      <c r="J825" s="191">
        <f>ROUND(I825*H825,2)</f>
        <v>0</v>
      </c>
      <c r="K825" s="187" t="s">
        <v>1</v>
      </c>
      <c r="L825" s="192"/>
      <c r="M825" s="193" t="s">
        <v>1</v>
      </c>
      <c r="N825" s="194" t="s">
        <v>42</v>
      </c>
      <c r="P825" s="146">
        <f>O825*H825</f>
        <v>0</v>
      </c>
      <c r="Q825" s="146">
        <v>1.2E-2</v>
      </c>
      <c r="R825" s="146">
        <f>Q825*H825</f>
        <v>1.2E-2</v>
      </c>
      <c r="S825" s="146">
        <v>0</v>
      </c>
      <c r="T825" s="147">
        <f>S825*H825</f>
        <v>0</v>
      </c>
      <c r="AR825" s="148" t="s">
        <v>303</v>
      </c>
      <c r="AT825" s="148" t="s">
        <v>1052</v>
      </c>
      <c r="AU825" s="148" t="s">
        <v>87</v>
      </c>
      <c r="AY825" s="17" t="s">
        <v>253</v>
      </c>
      <c r="BE825" s="149">
        <f>IF(N825="základní",J825,0)</f>
        <v>0</v>
      </c>
      <c r="BF825" s="149">
        <f>IF(N825="snížená",J825,0)</f>
        <v>0</v>
      </c>
      <c r="BG825" s="149">
        <f>IF(N825="zákl. přenesená",J825,0)</f>
        <v>0</v>
      </c>
      <c r="BH825" s="149">
        <f>IF(N825="sníž. přenesená",J825,0)</f>
        <v>0</v>
      </c>
      <c r="BI825" s="149">
        <f>IF(N825="nulová",J825,0)</f>
        <v>0</v>
      </c>
      <c r="BJ825" s="17" t="s">
        <v>85</v>
      </c>
      <c r="BK825" s="149">
        <f>ROUND(I825*H825,2)</f>
        <v>0</v>
      </c>
      <c r="BL825" s="17" t="s">
        <v>260</v>
      </c>
      <c r="BM825" s="148" t="s">
        <v>1366</v>
      </c>
    </row>
    <row r="826" spans="2:65" s="1" customFormat="1" ht="39">
      <c r="B826" s="32"/>
      <c r="D826" s="155" t="s">
        <v>1346</v>
      </c>
      <c r="F826" s="195" t="s">
        <v>1367</v>
      </c>
      <c r="I826" s="152"/>
      <c r="L826" s="32"/>
      <c r="M826" s="153"/>
      <c r="T826" s="56"/>
      <c r="AT826" s="17" t="s">
        <v>1346</v>
      </c>
      <c r="AU826" s="17" t="s">
        <v>87</v>
      </c>
    </row>
    <row r="827" spans="2:65" s="14" customFormat="1" ht="11.25">
      <c r="B827" s="169"/>
      <c r="D827" s="155" t="s">
        <v>264</v>
      </c>
      <c r="E827" s="170" t="s">
        <v>1</v>
      </c>
      <c r="F827" s="171" t="s">
        <v>1368</v>
      </c>
      <c r="H827" s="170" t="s">
        <v>1</v>
      </c>
      <c r="I827" s="172"/>
      <c r="L827" s="169"/>
      <c r="M827" s="173"/>
      <c r="T827" s="174"/>
      <c r="AT827" s="170" t="s">
        <v>264</v>
      </c>
      <c r="AU827" s="170" t="s">
        <v>87</v>
      </c>
      <c r="AV827" s="14" t="s">
        <v>85</v>
      </c>
      <c r="AW827" s="14" t="s">
        <v>32</v>
      </c>
      <c r="AX827" s="14" t="s">
        <v>77</v>
      </c>
      <c r="AY827" s="170" t="s">
        <v>253</v>
      </c>
    </row>
    <row r="828" spans="2:65" s="12" customFormat="1" ht="11.25">
      <c r="B828" s="154"/>
      <c r="D828" s="155" t="s">
        <v>264</v>
      </c>
      <c r="E828" s="156" t="s">
        <v>1</v>
      </c>
      <c r="F828" s="157" t="s">
        <v>1369</v>
      </c>
      <c r="H828" s="158">
        <v>1</v>
      </c>
      <c r="I828" s="159"/>
      <c r="L828" s="154"/>
      <c r="M828" s="160"/>
      <c r="T828" s="161"/>
      <c r="AT828" s="156" t="s">
        <v>264</v>
      </c>
      <c r="AU828" s="156" t="s">
        <v>87</v>
      </c>
      <c r="AV828" s="12" t="s">
        <v>87</v>
      </c>
      <c r="AW828" s="12" t="s">
        <v>32</v>
      </c>
      <c r="AX828" s="12" t="s">
        <v>77</v>
      </c>
      <c r="AY828" s="156" t="s">
        <v>253</v>
      </c>
    </row>
    <row r="829" spans="2:65" s="13" customFormat="1" ht="11.25">
      <c r="B829" s="162"/>
      <c r="D829" s="155" t="s">
        <v>264</v>
      </c>
      <c r="E829" s="163" t="s">
        <v>1</v>
      </c>
      <c r="F829" s="164" t="s">
        <v>266</v>
      </c>
      <c r="H829" s="165">
        <v>1</v>
      </c>
      <c r="I829" s="166"/>
      <c r="L829" s="162"/>
      <c r="M829" s="167"/>
      <c r="T829" s="168"/>
      <c r="AT829" s="163" t="s">
        <v>264</v>
      </c>
      <c r="AU829" s="163" t="s">
        <v>87</v>
      </c>
      <c r="AV829" s="13" t="s">
        <v>260</v>
      </c>
      <c r="AW829" s="13" t="s">
        <v>32</v>
      </c>
      <c r="AX829" s="13" t="s">
        <v>85</v>
      </c>
      <c r="AY829" s="163" t="s">
        <v>253</v>
      </c>
    </row>
    <row r="830" spans="2:65" s="1" customFormat="1" ht="24.2" customHeight="1">
      <c r="B830" s="32"/>
      <c r="C830" s="137" t="s">
        <v>1370</v>
      </c>
      <c r="D830" s="137" t="s">
        <v>255</v>
      </c>
      <c r="E830" s="138" t="s">
        <v>1371</v>
      </c>
      <c r="F830" s="139" t="s">
        <v>1372</v>
      </c>
      <c r="G830" s="140" t="s">
        <v>269</v>
      </c>
      <c r="H830" s="141">
        <v>96</v>
      </c>
      <c r="I830" s="142"/>
      <c r="J830" s="143">
        <f>ROUND(I830*H830,2)</f>
        <v>0</v>
      </c>
      <c r="K830" s="139" t="s">
        <v>259</v>
      </c>
      <c r="L830" s="32"/>
      <c r="M830" s="144" t="s">
        <v>1</v>
      </c>
      <c r="N830" s="145" t="s">
        <v>42</v>
      </c>
      <c r="P830" s="146">
        <f>O830*H830</f>
        <v>0</v>
      </c>
      <c r="Q830" s="146">
        <v>1.0000000000000001E-5</v>
      </c>
      <c r="R830" s="146">
        <f>Q830*H830</f>
        <v>9.6000000000000013E-4</v>
      </c>
      <c r="S830" s="146">
        <v>0</v>
      </c>
      <c r="T830" s="147">
        <f>S830*H830</f>
        <v>0</v>
      </c>
      <c r="AR830" s="148" t="s">
        <v>260</v>
      </c>
      <c r="AT830" s="148" t="s">
        <v>255</v>
      </c>
      <c r="AU830" s="148" t="s">
        <v>87</v>
      </c>
      <c r="AY830" s="17" t="s">
        <v>253</v>
      </c>
      <c r="BE830" s="149">
        <f>IF(N830="základní",J830,0)</f>
        <v>0</v>
      </c>
      <c r="BF830" s="149">
        <f>IF(N830="snížená",J830,0)</f>
        <v>0</v>
      </c>
      <c r="BG830" s="149">
        <f>IF(N830="zákl. přenesená",J830,0)</f>
        <v>0</v>
      </c>
      <c r="BH830" s="149">
        <f>IF(N830="sníž. přenesená",J830,0)</f>
        <v>0</v>
      </c>
      <c r="BI830" s="149">
        <f>IF(N830="nulová",J830,0)</f>
        <v>0</v>
      </c>
      <c r="BJ830" s="17" t="s">
        <v>85</v>
      </c>
      <c r="BK830" s="149">
        <f>ROUND(I830*H830,2)</f>
        <v>0</v>
      </c>
      <c r="BL830" s="17" t="s">
        <v>260</v>
      </c>
      <c r="BM830" s="148" t="s">
        <v>1373</v>
      </c>
    </row>
    <row r="831" spans="2:65" s="1" customFormat="1" ht="11.25">
      <c r="B831" s="32"/>
      <c r="D831" s="150" t="s">
        <v>262</v>
      </c>
      <c r="F831" s="151" t="s">
        <v>1374</v>
      </c>
      <c r="I831" s="152"/>
      <c r="L831" s="32"/>
      <c r="M831" s="153"/>
      <c r="T831" s="56"/>
      <c r="AT831" s="17" t="s">
        <v>262</v>
      </c>
      <c r="AU831" s="17" t="s">
        <v>87</v>
      </c>
    </row>
    <row r="832" spans="2:65" s="12" customFormat="1" ht="11.25">
      <c r="B832" s="154"/>
      <c r="D832" s="155" t="s">
        <v>264</v>
      </c>
      <c r="E832" s="156" t="s">
        <v>1</v>
      </c>
      <c r="F832" s="157" t="s">
        <v>1375</v>
      </c>
      <c r="H832" s="158">
        <v>60</v>
      </c>
      <c r="I832" s="159"/>
      <c r="L832" s="154"/>
      <c r="M832" s="160"/>
      <c r="T832" s="161"/>
      <c r="AT832" s="156" t="s">
        <v>264</v>
      </c>
      <c r="AU832" s="156" t="s">
        <v>87</v>
      </c>
      <c r="AV832" s="12" t="s">
        <v>87</v>
      </c>
      <c r="AW832" s="12" t="s">
        <v>32</v>
      </c>
      <c r="AX832" s="12" t="s">
        <v>77</v>
      </c>
      <c r="AY832" s="156" t="s">
        <v>253</v>
      </c>
    </row>
    <row r="833" spans="2:65" s="12" customFormat="1" ht="11.25">
      <c r="B833" s="154"/>
      <c r="D833" s="155" t="s">
        <v>264</v>
      </c>
      <c r="E833" s="156" t="s">
        <v>1</v>
      </c>
      <c r="F833" s="157" t="s">
        <v>1376</v>
      </c>
      <c r="H833" s="158">
        <v>24</v>
      </c>
      <c r="I833" s="159"/>
      <c r="L833" s="154"/>
      <c r="M833" s="160"/>
      <c r="T833" s="161"/>
      <c r="AT833" s="156" t="s">
        <v>264</v>
      </c>
      <c r="AU833" s="156" t="s">
        <v>87</v>
      </c>
      <c r="AV833" s="12" t="s">
        <v>87</v>
      </c>
      <c r="AW833" s="12" t="s">
        <v>32</v>
      </c>
      <c r="AX833" s="12" t="s">
        <v>77</v>
      </c>
      <c r="AY833" s="156" t="s">
        <v>253</v>
      </c>
    </row>
    <row r="834" spans="2:65" s="12" customFormat="1" ht="11.25">
      <c r="B834" s="154"/>
      <c r="D834" s="155" t="s">
        <v>264</v>
      </c>
      <c r="E834" s="156" t="s">
        <v>1</v>
      </c>
      <c r="F834" s="157" t="s">
        <v>1377</v>
      </c>
      <c r="H834" s="158">
        <v>8</v>
      </c>
      <c r="I834" s="159"/>
      <c r="L834" s="154"/>
      <c r="M834" s="160"/>
      <c r="T834" s="161"/>
      <c r="AT834" s="156" t="s">
        <v>264</v>
      </c>
      <c r="AU834" s="156" t="s">
        <v>87</v>
      </c>
      <c r="AV834" s="12" t="s">
        <v>87</v>
      </c>
      <c r="AW834" s="12" t="s">
        <v>32</v>
      </c>
      <c r="AX834" s="12" t="s">
        <v>77</v>
      </c>
      <c r="AY834" s="156" t="s">
        <v>253</v>
      </c>
    </row>
    <row r="835" spans="2:65" s="12" customFormat="1" ht="11.25">
      <c r="B835" s="154"/>
      <c r="D835" s="155" t="s">
        <v>264</v>
      </c>
      <c r="E835" s="156" t="s">
        <v>1</v>
      </c>
      <c r="F835" s="157" t="s">
        <v>1378</v>
      </c>
      <c r="H835" s="158">
        <v>4</v>
      </c>
      <c r="I835" s="159"/>
      <c r="L835" s="154"/>
      <c r="M835" s="160"/>
      <c r="T835" s="161"/>
      <c r="AT835" s="156" t="s">
        <v>264</v>
      </c>
      <c r="AU835" s="156" t="s">
        <v>87</v>
      </c>
      <c r="AV835" s="12" t="s">
        <v>87</v>
      </c>
      <c r="AW835" s="12" t="s">
        <v>32</v>
      </c>
      <c r="AX835" s="12" t="s">
        <v>77</v>
      </c>
      <c r="AY835" s="156" t="s">
        <v>253</v>
      </c>
    </row>
    <row r="836" spans="2:65" s="13" customFormat="1" ht="11.25">
      <c r="B836" s="162"/>
      <c r="D836" s="155" t="s">
        <v>264</v>
      </c>
      <c r="E836" s="163" t="s">
        <v>1</v>
      </c>
      <c r="F836" s="164" t="s">
        <v>266</v>
      </c>
      <c r="H836" s="165">
        <v>96</v>
      </c>
      <c r="I836" s="166"/>
      <c r="L836" s="162"/>
      <c r="M836" s="167"/>
      <c r="T836" s="168"/>
      <c r="AT836" s="163" t="s">
        <v>264</v>
      </c>
      <c r="AU836" s="163" t="s">
        <v>87</v>
      </c>
      <c r="AV836" s="13" t="s">
        <v>260</v>
      </c>
      <c r="AW836" s="13" t="s">
        <v>32</v>
      </c>
      <c r="AX836" s="13" t="s">
        <v>85</v>
      </c>
      <c r="AY836" s="163" t="s">
        <v>253</v>
      </c>
    </row>
    <row r="837" spans="2:65" s="1" customFormat="1" ht="24.2" customHeight="1">
      <c r="B837" s="32"/>
      <c r="C837" s="137" t="s">
        <v>1379</v>
      </c>
      <c r="D837" s="137" t="s">
        <v>255</v>
      </c>
      <c r="E837" s="138" t="s">
        <v>1380</v>
      </c>
      <c r="F837" s="139" t="s">
        <v>1381</v>
      </c>
      <c r="G837" s="140" t="s">
        <v>269</v>
      </c>
      <c r="H837" s="141">
        <v>60</v>
      </c>
      <c r="I837" s="142"/>
      <c r="J837" s="143">
        <f>ROUND(I837*H837,2)</f>
        <v>0</v>
      </c>
      <c r="K837" s="139" t="s">
        <v>259</v>
      </c>
      <c r="L837" s="32"/>
      <c r="M837" s="144" t="s">
        <v>1</v>
      </c>
      <c r="N837" s="145" t="s">
        <v>42</v>
      </c>
      <c r="P837" s="146">
        <f>O837*H837</f>
        <v>0</v>
      </c>
      <c r="Q837" s="146">
        <v>2.0000000000000002E-5</v>
      </c>
      <c r="R837" s="146">
        <f>Q837*H837</f>
        <v>1.2000000000000001E-3</v>
      </c>
      <c r="S837" s="146">
        <v>0</v>
      </c>
      <c r="T837" s="147">
        <f>S837*H837</f>
        <v>0</v>
      </c>
      <c r="AR837" s="148" t="s">
        <v>260</v>
      </c>
      <c r="AT837" s="148" t="s">
        <v>255</v>
      </c>
      <c r="AU837" s="148" t="s">
        <v>87</v>
      </c>
      <c r="AY837" s="17" t="s">
        <v>253</v>
      </c>
      <c r="BE837" s="149">
        <f>IF(N837="základní",J837,0)</f>
        <v>0</v>
      </c>
      <c r="BF837" s="149">
        <f>IF(N837="snížená",J837,0)</f>
        <v>0</v>
      </c>
      <c r="BG837" s="149">
        <f>IF(N837="zákl. přenesená",J837,0)</f>
        <v>0</v>
      </c>
      <c r="BH837" s="149">
        <f>IF(N837="sníž. přenesená",J837,0)</f>
        <v>0</v>
      </c>
      <c r="BI837" s="149">
        <f>IF(N837="nulová",J837,0)</f>
        <v>0</v>
      </c>
      <c r="BJ837" s="17" t="s">
        <v>85</v>
      </c>
      <c r="BK837" s="149">
        <f>ROUND(I837*H837,2)</f>
        <v>0</v>
      </c>
      <c r="BL837" s="17" t="s">
        <v>260</v>
      </c>
      <c r="BM837" s="148" t="s">
        <v>1382</v>
      </c>
    </row>
    <row r="838" spans="2:65" s="1" customFormat="1" ht="11.25">
      <c r="B838" s="32"/>
      <c r="D838" s="150" t="s">
        <v>262</v>
      </c>
      <c r="F838" s="151" t="s">
        <v>1383</v>
      </c>
      <c r="I838" s="152"/>
      <c r="L838" s="32"/>
      <c r="M838" s="153"/>
      <c r="T838" s="56"/>
      <c r="AT838" s="17" t="s">
        <v>262</v>
      </c>
      <c r="AU838" s="17" t="s">
        <v>87</v>
      </c>
    </row>
    <row r="839" spans="2:65" s="12" customFormat="1" ht="11.25">
      <c r="B839" s="154"/>
      <c r="D839" s="155" t="s">
        <v>264</v>
      </c>
      <c r="E839" s="156" t="s">
        <v>1</v>
      </c>
      <c r="F839" s="157" t="s">
        <v>1384</v>
      </c>
      <c r="H839" s="158">
        <v>60</v>
      </c>
      <c r="I839" s="159"/>
      <c r="L839" s="154"/>
      <c r="M839" s="160"/>
      <c r="T839" s="161"/>
      <c r="AT839" s="156" t="s">
        <v>264</v>
      </c>
      <c r="AU839" s="156" t="s">
        <v>87</v>
      </c>
      <c r="AV839" s="12" t="s">
        <v>87</v>
      </c>
      <c r="AW839" s="12" t="s">
        <v>32</v>
      </c>
      <c r="AX839" s="12" t="s">
        <v>77</v>
      </c>
      <c r="AY839" s="156" t="s">
        <v>253</v>
      </c>
    </row>
    <row r="840" spans="2:65" s="13" customFormat="1" ht="11.25">
      <c r="B840" s="162"/>
      <c r="D840" s="155" t="s">
        <v>264</v>
      </c>
      <c r="E840" s="163" t="s">
        <v>1</v>
      </c>
      <c r="F840" s="164" t="s">
        <v>266</v>
      </c>
      <c r="H840" s="165">
        <v>60</v>
      </c>
      <c r="I840" s="166"/>
      <c r="L840" s="162"/>
      <c r="M840" s="167"/>
      <c r="T840" s="168"/>
      <c r="AT840" s="163" t="s">
        <v>264</v>
      </c>
      <c r="AU840" s="163" t="s">
        <v>87</v>
      </c>
      <c r="AV840" s="13" t="s">
        <v>260</v>
      </c>
      <c r="AW840" s="13" t="s">
        <v>32</v>
      </c>
      <c r="AX840" s="13" t="s">
        <v>85</v>
      </c>
      <c r="AY840" s="163" t="s">
        <v>253</v>
      </c>
    </row>
    <row r="841" spans="2:65" s="1" customFormat="1" ht="21.75" customHeight="1">
      <c r="B841" s="32"/>
      <c r="C841" s="137" t="s">
        <v>1385</v>
      </c>
      <c r="D841" s="137" t="s">
        <v>255</v>
      </c>
      <c r="E841" s="138" t="s">
        <v>1386</v>
      </c>
      <c r="F841" s="139" t="s">
        <v>1387</v>
      </c>
      <c r="G841" s="140" t="s">
        <v>269</v>
      </c>
      <c r="H841" s="141">
        <v>60</v>
      </c>
      <c r="I841" s="142"/>
      <c r="J841" s="143">
        <f>ROUND(I841*H841,2)</f>
        <v>0</v>
      </c>
      <c r="K841" s="139" t="s">
        <v>259</v>
      </c>
      <c r="L841" s="32"/>
      <c r="M841" s="144" t="s">
        <v>1</v>
      </c>
      <c r="N841" s="145" t="s">
        <v>42</v>
      </c>
      <c r="P841" s="146">
        <f>O841*H841</f>
        <v>0</v>
      </c>
      <c r="Q841" s="146">
        <v>1.2999999999999999E-4</v>
      </c>
      <c r="R841" s="146">
        <f>Q841*H841</f>
        <v>7.7999999999999996E-3</v>
      </c>
      <c r="S841" s="146">
        <v>0</v>
      </c>
      <c r="T841" s="147">
        <f>S841*H841</f>
        <v>0</v>
      </c>
      <c r="AR841" s="148" t="s">
        <v>260</v>
      </c>
      <c r="AT841" s="148" t="s">
        <v>255</v>
      </c>
      <c r="AU841" s="148" t="s">
        <v>87</v>
      </c>
      <c r="AY841" s="17" t="s">
        <v>253</v>
      </c>
      <c r="BE841" s="149">
        <f>IF(N841="základní",J841,0)</f>
        <v>0</v>
      </c>
      <c r="BF841" s="149">
        <f>IF(N841="snížená",J841,0)</f>
        <v>0</v>
      </c>
      <c r="BG841" s="149">
        <f>IF(N841="zákl. přenesená",J841,0)</f>
        <v>0</v>
      </c>
      <c r="BH841" s="149">
        <f>IF(N841="sníž. přenesená",J841,0)</f>
        <v>0</v>
      </c>
      <c r="BI841" s="149">
        <f>IF(N841="nulová",J841,0)</f>
        <v>0</v>
      </c>
      <c r="BJ841" s="17" t="s">
        <v>85</v>
      </c>
      <c r="BK841" s="149">
        <f>ROUND(I841*H841,2)</f>
        <v>0</v>
      </c>
      <c r="BL841" s="17" t="s">
        <v>260</v>
      </c>
      <c r="BM841" s="148" t="s">
        <v>1388</v>
      </c>
    </row>
    <row r="842" spans="2:65" s="1" customFormat="1" ht="11.25">
      <c r="B842" s="32"/>
      <c r="D842" s="150" t="s">
        <v>262</v>
      </c>
      <c r="F842" s="151" t="s">
        <v>1389</v>
      </c>
      <c r="I842" s="152"/>
      <c r="L842" s="32"/>
      <c r="M842" s="153"/>
      <c r="T842" s="56"/>
      <c r="AT842" s="17" t="s">
        <v>262</v>
      </c>
      <c r="AU842" s="17" t="s">
        <v>87</v>
      </c>
    </row>
    <row r="843" spans="2:65" s="12" customFormat="1" ht="11.25">
      <c r="B843" s="154"/>
      <c r="D843" s="155" t="s">
        <v>264</v>
      </c>
      <c r="E843" s="156" t="s">
        <v>1</v>
      </c>
      <c r="F843" s="157" t="s">
        <v>1390</v>
      </c>
      <c r="H843" s="158">
        <v>30</v>
      </c>
      <c r="I843" s="159"/>
      <c r="L843" s="154"/>
      <c r="M843" s="160"/>
      <c r="T843" s="161"/>
      <c r="AT843" s="156" t="s">
        <v>264</v>
      </c>
      <c r="AU843" s="156" t="s">
        <v>87</v>
      </c>
      <c r="AV843" s="12" t="s">
        <v>87</v>
      </c>
      <c r="AW843" s="12" t="s">
        <v>32</v>
      </c>
      <c r="AX843" s="12" t="s">
        <v>77</v>
      </c>
      <c r="AY843" s="156" t="s">
        <v>253</v>
      </c>
    </row>
    <row r="844" spans="2:65" s="12" customFormat="1" ht="11.25">
      <c r="B844" s="154"/>
      <c r="D844" s="155" t="s">
        <v>264</v>
      </c>
      <c r="E844" s="156" t="s">
        <v>1</v>
      </c>
      <c r="F844" s="157" t="s">
        <v>1376</v>
      </c>
      <c r="H844" s="158">
        <v>24</v>
      </c>
      <c r="I844" s="159"/>
      <c r="L844" s="154"/>
      <c r="M844" s="160"/>
      <c r="T844" s="161"/>
      <c r="AT844" s="156" t="s">
        <v>264</v>
      </c>
      <c r="AU844" s="156" t="s">
        <v>87</v>
      </c>
      <c r="AV844" s="12" t="s">
        <v>87</v>
      </c>
      <c r="AW844" s="12" t="s">
        <v>32</v>
      </c>
      <c r="AX844" s="12" t="s">
        <v>77</v>
      </c>
      <c r="AY844" s="156" t="s">
        <v>253</v>
      </c>
    </row>
    <row r="845" spans="2:65" s="12" customFormat="1" ht="11.25">
      <c r="B845" s="154"/>
      <c r="D845" s="155" t="s">
        <v>264</v>
      </c>
      <c r="E845" s="156" t="s">
        <v>1</v>
      </c>
      <c r="F845" s="157" t="s">
        <v>1391</v>
      </c>
      <c r="H845" s="158">
        <v>4</v>
      </c>
      <c r="I845" s="159"/>
      <c r="L845" s="154"/>
      <c r="M845" s="160"/>
      <c r="T845" s="161"/>
      <c r="AT845" s="156" t="s">
        <v>264</v>
      </c>
      <c r="AU845" s="156" t="s">
        <v>87</v>
      </c>
      <c r="AV845" s="12" t="s">
        <v>87</v>
      </c>
      <c r="AW845" s="12" t="s">
        <v>32</v>
      </c>
      <c r="AX845" s="12" t="s">
        <v>77</v>
      </c>
      <c r="AY845" s="156" t="s">
        <v>253</v>
      </c>
    </row>
    <row r="846" spans="2:65" s="12" customFormat="1" ht="11.25">
      <c r="B846" s="154"/>
      <c r="D846" s="155" t="s">
        <v>264</v>
      </c>
      <c r="E846" s="156" t="s">
        <v>1</v>
      </c>
      <c r="F846" s="157" t="s">
        <v>1392</v>
      </c>
      <c r="H846" s="158">
        <v>2</v>
      </c>
      <c r="I846" s="159"/>
      <c r="L846" s="154"/>
      <c r="M846" s="160"/>
      <c r="T846" s="161"/>
      <c r="AT846" s="156" t="s">
        <v>264</v>
      </c>
      <c r="AU846" s="156" t="s">
        <v>87</v>
      </c>
      <c r="AV846" s="12" t="s">
        <v>87</v>
      </c>
      <c r="AW846" s="12" t="s">
        <v>32</v>
      </c>
      <c r="AX846" s="12" t="s">
        <v>77</v>
      </c>
      <c r="AY846" s="156" t="s">
        <v>253</v>
      </c>
    </row>
    <row r="847" spans="2:65" s="13" customFormat="1" ht="11.25">
      <c r="B847" s="162"/>
      <c r="D847" s="155" t="s">
        <v>264</v>
      </c>
      <c r="E847" s="163" t="s">
        <v>1</v>
      </c>
      <c r="F847" s="164" t="s">
        <v>266</v>
      </c>
      <c r="H847" s="165">
        <v>60</v>
      </c>
      <c r="I847" s="166"/>
      <c r="L847" s="162"/>
      <c r="M847" s="167"/>
      <c r="T847" s="168"/>
      <c r="AT847" s="163" t="s">
        <v>264</v>
      </c>
      <c r="AU847" s="163" t="s">
        <v>87</v>
      </c>
      <c r="AV847" s="13" t="s">
        <v>260</v>
      </c>
      <c r="AW847" s="13" t="s">
        <v>32</v>
      </c>
      <c r="AX847" s="13" t="s">
        <v>85</v>
      </c>
      <c r="AY847" s="163" t="s">
        <v>253</v>
      </c>
    </row>
    <row r="848" spans="2:65" s="1" customFormat="1" ht="21.75" customHeight="1">
      <c r="B848" s="32"/>
      <c r="C848" s="137" t="s">
        <v>1393</v>
      </c>
      <c r="D848" s="137" t="s">
        <v>255</v>
      </c>
      <c r="E848" s="138" t="s">
        <v>1394</v>
      </c>
      <c r="F848" s="139" t="s">
        <v>1395</v>
      </c>
      <c r="G848" s="140" t="s">
        <v>269</v>
      </c>
      <c r="H848" s="141">
        <v>6</v>
      </c>
      <c r="I848" s="142"/>
      <c r="J848" s="143">
        <f>ROUND(I848*H848,2)</f>
        <v>0</v>
      </c>
      <c r="K848" s="139" t="s">
        <v>259</v>
      </c>
      <c r="L848" s="32"/>
      <c r="M848" s="144" t="s">
        <v>1</v>
      </c>
      <c r="N848" s="145" t="s">
        <v>42</v>
      </c>
      <c r="P848" s="146">
        <f>O848*H848</f>
        <v>0</v>
      </c>
      <c r="Q848" s="146">
        <v>2.0000000000000001E-4</v>
      </c>
      <c r="R848" s="146">
        <f>Q848*H848</f>
        <v>1.2000000000000001E-3</v>
      </c>
      <c r="S848" s="146">
        <v>0</v>
      </c>
      <c r="T848" s="147">
        <f>S848*H848</f>
        <v>0</v>
      </c>
      <c r="AR848" s="148" t="s">
        <v>260</v>
      </c>
      <c r="AT848" s="148" t="s">
        <v>255</v>
      </c>
      <c r="AU848" s="148" t="s">
        <v>87</v>
      </c>
      <c r="AY848" s="17" t="s">
        <v>253</v>
      </c>
      <c r="BE848" s="149">
        <f>IF(N848="základní",J848,0)</f>
        <v>0</v>
      </c>
      <c r="BF848" s="149">
        <f>IF(N848="snížená",J848,0)</f>
        <v>0</v>
      </c>
      <c r="BG848" s="149">
        <f>IF(N848="zákl. přenesená",J848,0)</f>
        <v>0</v>
      </c>
      <c r="BH848" s="149">
        <f>IF(N848="sníž. přenesená",J848,0)</f>
        <v>0</v>
      </c>
      <c r="BI848" s="149">
        <f>IF(N848="nulová",J848,0)</f>
        <v>0</v>
      </c>
      <c r="BJ848" s="17" t="s">
        <v>85</v>
      </c>
      <c r="BK848" s="149">
        <f>ROUND(I848*H848,2)</f>
        <v>0</v>
      </c>
      <c r="BL848" s="17" t="s">
        <v>260</v>
      </c>
      <c r="BM848" s="148" t="s">
        <v>1396</v>
      </c>
    </row>
    <row r="849" spans="2:65" s="1" customFormat="1" ht="11.25">
      <c r="B849" s="32"/>
      <c r="D849" s="150" t="s">
        <v>262</v>
      </c>
      <c r="F849" s="151" t="s">
        <v>1397</v>
      </c>
      <c r="I849" s="152"/>
      <c r="L849" s="32"/>
      <c r="M849" s="153"/>
      <c r="T849" s="56"/>
      <c r="AT849" s="17" t="s">
        <v>262</v>
      </c>
      <c r="AU849" s="17" t="s">
        <v>87</v>
      </c>
    </row>
    <row r="850" spans="2:65" s="12" customFormat="1" ht="11.25">
      <c r="B850" s="154"/>
      <c r="D850" s="155" t="s">
        <v>264</v>
      </c>
      <c r="E850" s="156" t="s">
        <v>1</v>
      </c>
      <c r="F850" s="157" t="s">
        <v>1391</v>
      </c>
      <c r="H850" s="158">
        <v>4</v>
      </c>
      <c r="I850" s="159"/>
      <c r="L850" s="154"/>
      <c r="M850" s="160"/>
      <c r="T850" s="161"/>
      <c r="AT850" s="156" t="s">
        <v>264</v>
      </c>
      <c r="AU850" s="156" t="s">
        <v>87</v>
      </c>
      <c r="AV850" s="12" t="s">
        <v>87</v>
      </c>
      <c r="AW850" s="12" t="s">
        <v>32</v>
      </c>
      <c r="AX850" s="12" t="s">
        <v>77</v>
      </c>
      <c r="AY850" s="156" t="s">
        <v>253</v>
      </c>
    </row>
    <row r="851" spans="2:65" s="12" customFormat="1" ht="11.25">
      <c r="B851" s="154"/>
      <c r="D851" s="155" t="s">
        <v>264</v>
      </c>
      <c r="E851" s="156" t="s">
        <v>1</v>
      </c>
      <c r="F851" s="157" t="s">
        <v>1392</v>
      </c>
      <c r="H851" s="158">
        <v>2</v>
      </c>
      <c r="I851" s="159"/>
      <c r="L851" s="154"/>
      <c r="M851" s="160"/>
      <c r="T851" s="161"/>
      <c r="AT851" s="156" t="s">
        <v>264</v>
      </c>
      <c r="AU851" s="156" t="s">
        <v>87</v>
      </c>
      <c r="AV851" s="12" t="s">
        <v>87</v>
      </c>
      <c r="AW851" s="12" t="s">
        <v>32</v>
      </c>
      <c r="AX851" s="12" t="s">
        <v>77</v>
      </c>
      <c r="AY851" s="156" t="s">
        <v>253</v>
      </c>
    </row>
    <row r="852" spans="2:65" s="13" customFormat="1" ht="11.25">
      <c r="B852" s="162"/>
      <c r="D852" s="155" t="s">
        <v>264</v>
      </c>
      <c r="E852" s="163" t="s">
        <v>1</v>
      </c>
      <c r="F852" s="164" t="s">
        <v>266</v>
      </c>
      <c r="H852" s="165">
        <v>6</v>
      </c>
      <c r="I852" s="166"/>
      <c r="L852" s="162"/>
      <c r="M852" s="167"/>
      <c r="T852" s="168"/>
      <c r="AT852" s="163" t="s">
        <v>264</v>
      </c>
      <c r="AU852" s="163" t="s">
        <v>87</v>
      </c>
      <c r="AV852" s="13" t="s">
        <v>260</v>
      </c>
      <c r="AW852" s="13" t="s">
        <v>32</v>
      </c>
      <c r="AX852" s="13" t="s">
        <v>85</v>
      </c>
      <c r="AY852" s="163" t="s">
        <v>253</v>
      </c>
    </row>
    <row r="853" spans="2:65" s="1" customFormat="1" ht="21.75" customHeight="1">
      <c r="B853" s="32"/>
      <c r="C853" s="137" t="s">
        <v>1398</v>
      </c>
      <c r="D853" s="137" t="s">
        <v>255</v>
      </c>
      <c r="E853" s="138" t="s">
        <v>1399</v>
      </c>
      <c r="F853" s="139" t="s">
        <v>1400</v>
      </c>
      <c r="G853" s="140" t="s">
        <v>269</v>
      </c>
      <c r="H853" s="141">
        <v>15</v>
      </c>
      <c r="I853" s="142"/>
      <c r="J853" s="143">
        <f>ROUND(I853*H853,2)</f>
        <v>0</v>
      </c>
      <c r="K853" s="139" t="s">
        <v>259</v>
      </c>
      <c r="L853" s="32"/>
      <c r="M853" s="144" t="s">
        <v>1</v>
      </c>
      <c r="N853" s="145" t="s">
        <v>42</v>
      </c>
      <c r="P853" s="146">
        <f>O853*H853</f>
        <v>0</v>
      </c>
      <c r="Q853" s="146">
        <v>2.7999999999999998E-4</v>
      </c>
      <c r="R853" s="146">
        <f>Q853*H853</f>
        <v>4.1999999999999997E-3</v>
      </c>
      <c r="S853" s="146">
        <v>0</v>
      </c>
      <c r="T853" s="147">
        <f>S853*H853</f>
        <v>0</v>
      </c>
      <c r="AR853" s="148" t="s">
        <v>260</v>
      </c>
      <c r="AT853" s="148" t="s">
        <v>255</v>
      </c>
      <c r="AU853" s="148" t="s">
        <v>87</v>
      </c>
      <c r="AY853" s="17" t="s">
        <v>253</v>
      </c>
      <c r="BE853" s="149">
        <f>IF(N853="základní",J853,0)</f>
        <v>0</v>
      </c>
      <c r="BF853" s="149">
        <f>IF(N853="snížená",J853,0)</f>
        <v>0</v>
      </c>
      <c r="BG853" s="149">
        <f>IF(N853="zákl. přenesená",J853,0)</f>
        <v>0</v>
      </c>
      <c r="BH853" s="149">
        <f>IF(N853="sníž. přenesená",J853,0)</f>
        <v>0</v>
      </c>
      <c r="BI853" s="149">
        <f>IF(N853="nulová",J853,0)</f>
        <v>0</v>
      </c>
      <c r="BJ853" s="17" t="s">
        <v>85</v>
      </c>
      <c r="BK853" s="149">
        <f>ROUND(I853*H853,2)</f>
        <v>0</v>
      </c>
      <c r="BL853" s="17" t="s">
        <v>260</v>
      </c>
      <c r="BM853" s="148" t="s">
        <v>1401</v>
      </c>
    </row>
    <row r="854" spans="2:65" s="1" customFormat="1" ht="11.25">
      <c r="B854" s="32"/>
      <c r="D854" s="150" t="s">
        <v>262</v>
      </c>
      <c r="F854" s="151" t="s">
        <v>1402</v>
      </c>
      <c r="I854" s="152"/>
      <c r="L854" s="32"/>
      <c r="M854" s="153"/>
      <c r="T854" s="56"/>
      <c r="AT854" s="17" t="s">
        <v>262</v>
      </c>
      <c r="AU854" s="17" t="s">
        <v>87</v>
      </c>
    </row>
    <row r="855" spans="2:65" s="12" customFormat="1" ht="11.25">
      <c r="B855" s="154"/>
      <c r="D855" s="155" t="s">
        <v>264</v>
      </c>
      <c r="E855" s="156" t="s">
        <v>1</v>
      </c>
      <c r="F855" s="157" t="s">
        <v>1403</v>
      </c>
      <c r="H855" s="158">
        <v>15</v>
      </c>
      <c r="I855" s="159"/>
      <c r="L855" s="154"/>
      <c r="M855" s="160"/>
      <c r="T855" s="161"/>
      <c r="AT855" s="156" t="s">
        <v>264</v>
      </c>
      <c r="AU855" s="156" t="s">
        <v>87</v>
      </c>
      <c r="AV855" s="12" t="s">
        <v>87</v>
      </c>
      <c r="AW855" s="12" t="s">
        <v>32</v>
      </c>
      <c r="AX855" s="12" t="s">
        <v>77</v>
      </c>
      <c r="AY855" s="156" t="s">
        <v>253</v>
      </c>
    </row>
    <row r="856" spans="2:65" s="13" customFormat="1" ht="11.25">
      <c r="B856" s="162"/>
      <c r="D856" s="155" t="s">
        <v>264</v>
      </c>
      <c r="E856" s="163" t="s">
        <v>1</v>
      </c>
      <c r="F856" s="164" t="s">
        <v>266</v>
      </c>
      <c r="H856" s="165">
        <v>15</v>
      </c>
      <c r="I856" s="166"/>
      <c r="L856" s="162"/>
      <c r="M856" s="167"/>
      <c r="T856" s="168"/>
      <c r="AT856" s="163" t="s">
        <v>264</v>
      </c>
      <c r="AU856" s="163" t="s">
        <v>87</v>
      </c>
      <c r="AV856" s="13" t="s">
        <v>260</v>
      </c>
      <c r="AW856" s="13" t="s">
        <v>32</v>
      </c>
      <c r="AX856" s="13" t="s">
        <v>85</v>
      </c>
      <c r="AY856" s="163" t="s">
        <v>253</v>
      </c>
    </row>
    <row r="857" spans="2:65" s="1" customFormat="1" ht="44.25" customHeight="1">
      <c r="B857" s="32"/>
      <c r="C857" s="137" t="s">
        <v>1404</v>
      </c>
      <c r="D857" s="137" t="s">
        <v>255</v>
      </c>
      <c r="E857" s="138" t="s">
        <v>1405</v>
      </c>
      <c r="F857" s="139" t="s">
        <v>1406</v>
      </c>
      <c r="G857" s="140" t="s">
        <v>447</v>
      </c>
      <c r="H857" s="141">
        <v>1</v>
      </c>
      <c r="I857" s="142"/>
      <c r="J857" s="143">
        <f t="shared" ref="J857:J871" si="0">ROUND(I857*H857,2)</f>
        <v>0</v>
      </c>
      <c r="K857" s="139" t="s">
        <v>1</v>
      </c>
      <c r="L857" s="32"/>
      <c r="M857" s="144" t="s">
        <v>1</v>
      </c>
      <c r="N857" s="145" t="s">
        <v>42</v>
      </c>
      <c r="P857" s="146">
        <f t="shared" ref="P857:P871" si="1">O857*H857</f>
        <v>0</v>
      </c>
      <c r="Q857" s="146">
        <v>0</v>
      </c>
      <c r="R857" s="146">
        <f t="shared" ref="R857:R871" si="2">Q857*H857</f>
        <v>0</v>
      </c>
      <c r="S857" s="146">
        <v>0</v>
      </c>
      <c r="T857" s="147">
        <f t="shared" ref="T857:T871" si="3">S857*H857</f>
        <v>0</v>
      </c>
      <c r="AR857" s="148" t="s">
        <v>260</v>
      </c>
      <c r="AT857" s="148" t="s">
        <v>255</v>
      </c>
      <c r="AU857" s="148" t="s">
        <v>87</v>
      </c>
      <c r="AY857" s="17" t="s">
        <v>253</v>
      </c>
      <c r="BE857" s="149">
        <f t="shared" ref="BE857:BE871" si="4">IF(N857="základní",J857,0)</f>
        <v>0</v>
      </c>
      <c r="BF857" s="149">
        <f t="shared" ref="BF857:BF871" si="5">IF(N857="snížená",J857,0)</f>
        <v>0</v>
      </c>
      <c r="BG857" s="149">
        <f t="shared" ref="BG857:BG871" si="6">IF(N857="zákl. přenesená",J857,0)</f>
        <v>0</v>
      </c>
      <c r="BH857" s="149">
        <f t="shared" ref="BH857:BH871" si="7">IF(N857="sníž. přenesená",J857,0)</f>
        <v>0</v>
      </c>
      <c r="BI857" s="149">
        <f t="shared" ref="BI857:BI871" si="8">IF(N857="nulová",J857,0)</f>
        <v>0</v>
      </c>
      <c r="BJ857" s="17" t="s">
        <v>85</v>
      </c>
      <c r="BK857" s="149">
        <f t="shared" ref="BK857:BK871" si="9">ROUND(I857*H857,2)</f>
        <v>0</v>
      </c>
      <c r="BL857" s="17" t="s">
        <v>260</v>
      </c>
      <c r="BM857" s="148" t="s">
        <v>1407</v>
      </c>
    </row>
    <row r="858" spans="2:65" s="1" customFormat="1" ht="44.25" customHeight="1">
      <c r="B858" s="32"/>
      <c r="C858" s="137" t="s">
        <v>1408</v>
      </c>
      <c r="D858" s="137" t="s">
        <v>255</v>
      </c>
      <c r="E858" s="138" t="s">
        <v>1409</v>
      </c>
      <c r="F858" s="139" t="s">
        <v>1410</v>
      </c>
      <c r="G858" s="140" t="s">
        <v>447</v>
      </c>
      <c r="H858" s="141">
        <v>1</v>
      </c>
      <c r="I858" s="142"/>
      <c r="J858" s="143">
        <f t="shared" si="0"/>
        <v>0</v>
      </c>
      <c r="K858" s="139" t="s">
        <v>1</v>
      </c>
      <c r="L858" s="32"/>
      <c r="M858" s="144" t="s">
        <v>1</v>
      </c>
      <c r="N858" s="145" t="s">
        <v>42</v>
      </c>
      <c r="P858" s="146">
        <f t="shared" si="1"/>
        <v>0</v>
      </c>
      <c r="Q858" s="146">
        <v>0</v>
      </c>
      <c r="R858" s="146">
        <f t="shared" si="2"/>
        <v>0</v>
      </c>
      <c r="S858" s="146">
        <v>0</v>
      </c>
      <c r="T858" s="147">
        <f t="shared" si="3"/>
        <v>0</v>
      </c>
      <c r="AR858" s="148" t="s">
        <v>260</v>
      </c>
      <c r="AT858" s="148" t="s">
        <v>255</v>
      </c>
      <c r="AU858" s="148" t="s">
        <v>87</v>
      </c>
      <c r="AY858" s="17" t="s">
        <v>253</v>
      </c>
      <c r="BE858" s="149">
        <f t="shared" si="4"/>
        <v>0</v>
      </c>
      <c r="BF858" s="149">
        <f t="shared" si="5"/>
        <v>0</v>
      </c>
      <c r="BG858" s="149">
        <f t="shared" si="6"/>
        <v>0</v>
      </c>
      <c r="BH858" s="149">
        <f t="shared" si="7"/>
        <v>0</v>
      </c>
      <c r="BI858" s="149">
        <f t="shared" si="8"/>
        <v>0</v>
      </c>
      <c r="BJ858" s="17" t="s">
        <v>85</v>
      </c>
      <c r="BK858" s="149">
        <f t="shared" si="9"/>
        <v>0</v>
      </c>
      <c r="BL858" s="17" t="s">
        <v>260</v>
      </c>
      <c r="BM858" s="148" t="s">
        <v>1411</v>
      </c>
    </row>
    <row r="859" spans="2:65" s="1" customFormat="1" ht="44.25" customHeight="1">
      <c r="B859" s="32"/>
      <c r="C859" s="137" t="s">
        <v>1412</v>
      </c>
      <c r="D859" s="137" t="s">
        <v>255</v>
      </c>
      <c r="E859" s="138" t="s">
        <v>1413</v>
      </c>
      <c r="F859" s="139" t="s">
        <v>1414</v>
      </c>
      <c r="G859" s="140" t="s">
        <v>447</v>
      </c>
      <c r="H859" s="141">
        <v>1</v>
      </c>
      <c r="I859" s="142"/>
      <c r="J859" s="143">
        <f t="shared" si="0"/>
        <v>0</v>
      </c>
      <c r="K859" s="139" t="s">
        <v>1</v>
      </c>
      <c r="L859" s="32"/>
      <c r="M859" s="144" t="s">
        <v>1</v>
      </c>
      <c r="N859" s="145" t="s">
        <v>42</v>
      </c>
      <c r="P859" s="146">
        <f t="shared" si="1"/>
        <v>0</v>
      </c>
      <c r="Q859" s="146">
        <v>0</v>
      </c>
      <c r="R859" s="146">
        <f t="shared" si="2"/>
        <v>0</v>
      </c>
      <c r="S859" s="146">
        <v>0</v>
      </c>
      <c r="T859" s="147">
        <f t="shared" si="3"/>
        <v>0</v>
      </c>
      <c r="AR859" s="148" t="s">
        <v>260</v>
      </c>
      <c r="AT859" s="148" t="s">
        <v>255</v>
      </c>
      <c r="AU859" s="148" t="s">
        <v>87</v>
      </c>
      <c r="AY859" s="17" t="s">
        <v>253</v>
      </c>
      <c r="BE859" s="149">
        <f t="shared" si="4"/>
        <v>0</v>
      </c>
      <c r="BF859" s="149">
        <f t="shared" si="5"/>
        <v>0</v>
      </c>
      <c r="BG859" s="149">
        <f t="shared" si="6"/>
        <v>0</v>
      </c>
      <c r="BH859" s="149">
        <f t="shared" si="7"/>
        <v>0</v>
      </c>
      <c r="BI859" s="149">
        <f t="shared" si="8"/>
        <v>0</v>
      </c>
      <c r="BJ859" s="17" t="s">
        <v>85</v>
      </c>
      <c r="BK859" s="149">
        <f t="shared" si="9"/>
        <v>0</v>
      </c>
      <c r="BL859" s="17" t="s">
        <v>260</v>
      </c>
      <c r="BM859" s="148" t="s">
        <v>1415</v>
      </c>
    </row>
    <row r="860" spans="2:65" s="1" customFormat="1" ht="44.25" customHeight="1">
      <c r="B860" s="32"/>
      <c r="C860" s="137" t="s">
        <v>1416</v>
      </c>
      <c r="D860" s="137" t="s">
        <v>255</v>
      </c>
      <c r="E860" s="138" t="s">
        <v>1417</v>
      </c>
      <c r="F860" s="139" t="s">
        <v>1418</v>
      </c>
      <c r="G860" s="140" t="s">
        <v>447</v>
      </c>
      <c r="H860" s="141">
        <v>1</v>
      </c>
      <c r="I860" s="142"/>
      <c r="J860" s="143">
        <f t="shared" si="0"/>
        <v>0</v>
      </c>
      <c r="K860" s="139" t="s">
        <v>1</v>
      </c>
      <c r="L860" s="32"/>
      <c r="M860" s="144" t="s">
        <v>1</v>
      </c>
      <c r="N860" s="145" t="s">
        <v>42</v>
      </c>
      <c r="P860" s="146">
        <f t="shared" si="1"/>
        <v>0</v>
      </c>
      <c r="Q860" s="146">
        <v>0</v>
      </c>
      <c r="R860" s="146">
        <f t="shared" si="2"/>
        <v>0</v>
      </c>
      <c r="S860" s="146">
        <v>0</v>
      </c>
      <c r="T860" s="147">
        <f t="shared" si="3"/>
        <v>0</v>
      </c>
      <c r="AR860" s="148" t="s">
        <v>260</v>
      </c>
      <c r="AT860" s="148" t="s">
        <v>255</v>
      </c>
      <c r="AU860" s="148" t="s">
        <v>87</v>
      </c>
      <c r="AY860" s="17" t="s">
        <v>253</v>
      </c>
      <c r="BE860" s="149">
        <f t="shared" si="4"/>
        <v>0</v>
      </c>
      <c r="BF860" s="149">
        <f t="shared" si="5"/>
        <v>0</v>
      </c>
      <c r="BG860" s="149">
        <f t="shared" si="6"/>
        <v>0</v>
      </c>
      <c r="BH860" s="149">
        <f t="shared" si="7"/>
        <v>0</v>
      </c>
      <c r="BI860" s="149">
        <f t="shared" si="8"/>
        <v>0</v>
      </c>
      <c r="BJ860" s="17" t="s">
        <v>85</v>
      </c>
      <c r="BK860" s="149">
        <f t="shared" si="9"/>
        <v>0</v>
      </c>
      <c r="BL860" s="17" t="s">
        <v>260</v>
      </c>
      <c r="BM860" s="148" t="s">
        <v>1419</v>
      </c>
    </row>
    <row r="861" spans="2:65" s="1" customFormat="1" ht="55.5" customHeight="1">
      <c r="B861" s="32"/>
      <c r="C861" s="137" t="s">
        <v>1420</v>
      </c>
      <c r="D861" s="137" t="s">
        <v>255</v>
      </c>
      <c r="E861" s="138" t="s">
        <v>1421</v>
      </c>
      <c r="F861" s="139" t="s">
        <v>1422</v>
      </c>
      <c r="G861" s="140" t="s">
        <v>447</v>
      </c>
      <c r="H861" s="141">
        <v>1</v>
      </c>
      <c r="I861" s="142"/>
      <c r="J861" s="143">
        <f t="shared" si="0"/>
        <v>0</v>
      </c>
      <c r="K861" s="139" t="s">
        <v>1</v>
      </c>
      <c r="L861" s="32"/>
      <c r="M861" s="144" t="s">
        <v>1</v>
      </c>
      <c r="N861" s="145" t="s">
        <v>42</v>
      </c>
      <c r="P861" s="146">
        <f t="shared" si="1"/>
        <v>0</v>
      </c>
      <c r="Q861" s="146">
        <v>0</v>
      </c>
      <c r="R861" s="146">
        <f t="shared" si="2"/>
        <v>0</v>
      </c>
      <c r="S861" s="146">
        <v>0</v>
      </c>
      <c r="T861" s="147">
        <f t="shared" si="3"/>
        <v>0</v>
      </c>
      <c r="AR861" s="148" t="s">
        <v>260</v>
      </c>
      <c r="AT861" s="148" t="s">
        <v>255</v>
      </c>
      <c r="AU861" s="148" t="s">
        <v>87</v>
      </c>
      <c r="AY861" s="17" t="s">
        <v>253</v>
      </c>
      <c r="BE861" s="149">
        <f t="shared" si="4"/>
        <v>0</v>
      </c>
      <c r="BF861" s="149">
        <f t="shared" si="5"/>
        <v>0</v>
      </c>
      <c r="BG861" s="149">
        <f t="shared" si="6"/>
        <v>0</v>
      </c>
      <c r="BH861" s="149">
        <f t="shared" si="7"/>
        <v>0</v>
      </c>
      <c r="BI861" s="149">
        <f t="shared" si="8"/>
        <v>0</v>
      </c>
      <c r="BJ861" s="17" t="s">
        <v>85</v>
      </c>
      <c r="BK861" s="149">
        <f t="shared" si="9"/>
        <v>0</v>
      </c>
      <c r="BL861" s="17" t="s">
        <v>260</v>
      </c>
      <c r="BM861" s="148" t="s">
        <v>1423</v>
      </c>
    </row>
    <row r="862" spans="2:65" s="1" customFormat="1" ht="55.5" customHeight="1">
      <c r="B862" s="32"/>
      <c r="C862" s="137" t="s">
        <v>1424</v>
      </c>
      <c r="D862" s="137" t="s">
        <v>255</v>
      </c>
      <c r="E862" s="138" t="s">
        <v>1425</v>
      </c>
      <c r="F862" s="139" t="s">
        <v>1426</v>
      </c>
      <c r="G862" s="140" t="s">
        <v>447</v>
      </c>
      <c r="H862" s="141">
        <v>1</v>
      </c>
      <c r="I862" s="142"/>
      <c r="J862" s="143">
        <f t="shared" si="0"/>
        <v>0</v>
      </c>
      <c r="K862" s="139" t="s">
        <v>1</v>
      </c>
      <c r="L862" s="32"/>
      <c r="M862" s="144" t="s">
        <v>1</v>
      </c>
      <c r="N862" s="145" t="s">
        <v>42</v>
      </c>
      <c r="P862" s="146">
        <f t="shared" si="1"/>
        <v>0</v>
      </c>
      <c r="Q862" s="146">
        <v>0</v>
      </c>
      <c r="R862" s="146">
        <f t="shared" si="2"/>
        <v>0</v>
      </c>
      <c r="S862" s="146">
        <v>0</v>
      </c>
      <c r="T862" s="147">
        <f t="shared" si="3"/>
        <v>0</v>
      </c>
      <c r="AR862" s="148" t="s">
        <v>260</v>
      </c>
      <c r="AT862" s="148" t="s">
        <v>255</v>
      </c>
      <c r="AU862" s="148" t="s">
        <v>87</v>
      </c>
      <c r="AY862" s="17" t="s">
        <v>253</v>
      </c>
      <c r="BE862" s="149">
        <f t="shared" si="4"/>
        <v>0</v>
      </c>
      <c r="BF862" s="149">
        <f t="shared" si="5"/>
        <v>0</v>
      </c>
      <c r="BG862" s="149">
        <f t="shared" si="6"/>
        <v>0</v>
      </c>
      <c r="BH862" s="149">
        <f t="shared" si="7"/>
        <v>0</v>
      </c>
      <c r="BI862" s="149">
        <f t="shared" si="8"/>
        <v>0</v>
      </c>
      <c r="BJ862" s="17" t="s">
        <v>85</v>
      </c>
      <c r="BK862" s="149">
        <f t="shared" si="9"/>
        <v>0</v>
      </c>
      <c r="BL862" s="17" t="s">
        <v>260</v>
      </c>
      <c r="BM862" s="148" t="s">
        <v>1427</v>
      </c>
    </row>
    <row r="863" spans="2:65" s="1" customFormat="1" ht="55.5" customHeight="1">
      <c r="B863" s="32"/>
      <c r="C863" s="137" t="s">
        <v>1428</v>
      </c>
      <c r="D863" s="137" t="s">
        <v>255</v>
      </c>
      <c r="E863" s="138" t="s">
        <v>1429</v>
      </c>
      <c r="F863" s="139" t="s">
        <v>1430</v>
      </c>
      <c r="G863" s="140" t="s">
        <v>447</v>
      </c>
      <c r="H863" s="141">
        <v>1</v>
      </c>
      <c r="I863" s="142"/>
      <c r="J863" s="143">
        <f t="shared" si="0"/>
        <v>0</v>
      </c>
      <c r="K863" s="139" t="s">
        <v>1</v>
      </c>
      <c r="L863" s="32"/>
      <c r="M863" s="144" t="s">
        <v>1</v>
      </c>
      <c r="N863" s="145" t="s">
        <v>42</v>
      </c>
      <c r="P863" s="146">
        <f t="shared" si="1"/>
        <v>0</v>
      </c>
      <c r="Q863" s="146">
        <v>0</v>
      </c>
      <c r="R863" s="146">
        <f t="shared" si="2"/>
        <v>0</v>
      </c>
      <c r="S863" s="146">
        <v>0</v>
      </c>
      <c r="T863" s="147">
        <f t="shared" si="3"/>
        <v>0</v>
      </c>
      <c r="AR863" s="148" t="s">
        <v>260</v>
      </c>
      <c r="AT863" s="148" t="s">
        <v>255</v>
      </c>
      <c r="AU863" s="148" t="s">
        <v>87</v>
      </c>
      <c r="AY863" s="17" t="s">
        <v>253</v>
      </c>
      <c r="BE863" s="149">
        <f t="shared" si="4"/>
        <v>0</v>
      </c>
      <c r="BF863" s="149">
        <f t="shared" si="5"/>
        <v>0</v>
      </c>
      <c r="BG863" s="149">
        <f t="shared" si="6"/>
        <v>0</v>
      </c>
      <c r="BH863" s="149">
        <f t="shared" si="7"/>
        <v>0</v>
      </c>
      <c r="BI863" s="149">
        <f t="shared" si="8"/>
        <v>0</v>
      </c>
      <c r="BJ863" s="17" t="s">
        <v>85</v>
      </c>
      <c r="BK863" s="149">
        <f t="shared" si="9"/>
        <v>0</v>
      </c>
      <c r="BL863" s="17" t="s">
        <v>260</v>
      </c>
      <c r="BM863" s="148" t="s">
        <v>1431</v>
      </c>
    </row>
    <row r="864" spans="2:65" s="1" customFormat="1" ht="55.5" customHeight="1">
      <c r="B864" s="32"/>
      <c r="C864" s="137" t="s">
        <v>1432</v>
      </c>
      <c r="D864" s="137" t="s">
        <v>255</v>
      </c>
      <c r="E864" s="138" t="s">
        <v>1433</v>
      </c>
      <c r="F864" s="139" t="s">
        <v>1434</v>
      </c>
      <c r="G864" s="140" t="s">
        <v>447</v>
      </c>
      <c r="H864" s="141">
        <v>1</v>
      </c>
      <c r="I864" s="142"/>
      <c r="J864" s="143">
        <f t="shared" si="0"/>
        <v>0</v>
      </c>
      <c r="K864" s="139" t="s">
        <v>1</v>
      </c>
      <c r="L864" s="32"/>
      <c r="M864" s="144" t="s">
        <v>1</v>
      </c>
      <c r="N864" s="145" t="s">
        <v>42</v>
      </c>
      <c r="P864" s="146">
        <f t="shared" si="1"/>
        <v>0</v>
      </c>
      <c r="Q864" s="146">
        <v>0</v>
      </c>
      <c r="R864" s="146">
        <f t="shared" si="2"/>
        <v>0</v>
      </c>
      <c r="S864" s="146">
        <v>0</v>
      </c>
      <c r="T864" s="147">
        <f t="shared" si="3"/>
        <v>0</v>
      </c>
      <c r="AR864" s="148" t="s">
        <v>260</v>
      </c>
      <c r="AT864" s="148" t="s">
        <v>255</v>
      </c>
      <c r="AU864" s="148" t="s">
        <v>87</v>
      </c>
      <c r="AY864" s="17" t="s">
        <v>253</v>
      </c>
      <c r="BE864" s="149">
        <f t="shared" si="4"/>
        <v>0</v>
      </c>
      <c r="BF864" s="149">
        <f t="shared" si="5"/>
        <v>0</v>
      </c>
      <c r="BG864" s="149">
        <f t="shared" si="6"/>
        <v>0</v>
      </c>
      <c r="BH864" s="149">
        <f t="shared" si="7"/>
        <v>0</v>
      </c>
      <c r="BI864" s="149">
        <f t="shared" si="8"/>
        <v>0</v>
      </c>
      <c r="BJ864" s="17" t="s">
        <v>85</v>
      </c>
      <c r="BK864" s="149">
        <f t="shared" si="9"/>
        <v>0</v>
      </c>
      <c r="BL864" s="17" t="s">
        <v>260</v>
      </c>
      <c r="BM864" s="148" t="s">
        <v>1435</v>
      </c>
    </row>
    <row r="865" spans="2:65" s="1" customFormat="1" ht="55.5" customHeight="1">
      <c r="B865" s="32"/>
      <c r="C865" s="137" t="s">
        <v>1436</v>
      </c>
      <c r="D865" s="137" t="s">
        <v>255</v>
      </c>
      <c r="E865" s="138" t="s">
        <v>1437</v>
      </c>
      <c r="F865" s="139" t="s">
        <v>1438</v>
      </c>
      <c r="G865" s="140" t="s">
        <v>447</v>
      </c>
      <c r="H865" s="141">
        <v>1</v>
      </c>
      <c r="I865" s="142"/>
      <c r="J865" s="143">
        <f t="shared" si="0"/>
        <v>0</v>
      </c>
      <c r="K865" s="139" t="s">
        <v>1</v>
      </c>
      <c r="L865" s="32"/>
      <c r="M865" s="144" t="s">
        <v>1</v>
      </c>
      <c r="N865" s="145" t="s">
        <v>42</v>
      </c>
      <c r="P865" s="146">
        <f t="shared" si="1"/>
        <v>0</v>
      </c>
      <c r="Q865" s="146">
        <v>0</v>
      </c>
      <c r="R865" s="146">
        <f t="shared" si="2"/>
        <v>0</v>
      </c>
      <c r="S865" s="146">
        <v>0</v>
      </c>
      <c r="T865" s="147">
        <f t="shared" si="3"/>
        <v>0</v>
      </c>
      <c r="AR865" s="148" t="s">
        <v>260</v>
      </c>
      <c r="AT865" s="148" t="s">
        <v>255</v>
      </c>
      <c r="AU865" s="148" t="s">
        <v>87</v>
      </c>
      <c r="AY865" s="17" t="s">
        <v>253</v>
      </c>
      <c r="BE865" s="149">
        <f t="shared" si="4"/>
        <v>0</v>
      </c>
      <c r="BF865" s="149">
        <f t="shared" si="5"/>
        <v>0</v>
      </c>
      <c r="BG865" s="149">
        <f t="shared" si="6"/>
        <v>0</v>
      </c>
      <c r="BH865" s="149">
        <f t="shared" si="7"/>
        <v>0</v>
      </c>
      <c r="BI865" s="149">
        <f t="shared" si="8"/>
        <v>0</v>
      </c>
      <c r="BJ865" s="17" t="s">
        <v>85</v>
      </c>
      <c r="BK865" s="149">
        <f t="shared" si="9"/>
        <v>0</v>
      </c>
      <c r="BL865" s="17" t="s">
        <v>260</v>
      </c>
      <c r="BM865" s="148" t="s">
        <v>1439</v>
      </c>
    </row>
    <row r="866" spans="2:65" s="1" customFormat="1" ht="44.25" customHeight="1">
      <c r="B866" s="32"/>
      <c r="C866" s="137" t="s">
        <v>1440</v>
      </c>
      <c r="D866" s="137" t="s">
        <v>255</v>
      </c>
      <c r="E866" s="138" t="s">
        <v>1441</v>
      </c>
      <c r="F866" s="139" t="s">
        <v>1442</v>
      </c>
      <c r="G866" s="140" t="s">
        <v>447</v>
      </c>
      <c r="H866" s="141">
        <v>1</v>
      </c>
      <c r="I866" s="142"/>
      <c r="J866" s="143">
        <f t="shared" si="0"/>
        <v>0</v>
      </c>
      <c r="K866" s="139" t="s">
        <v>1</v>
      </c>
      <c r="L866" s="32"/>
      <c r="M866" s="144" t="s">
        <v>1</v>
      </c>
      <c r="N866" s="145" t="s">
        <v>42</v>
      </c>
      <c r="P866" s="146">
        <f t="shared" si="1"/>
        <v>0</v>
      </c>
      <c r="Q866" s="146">
        <v>0</v>
      </c>
      <c r="R866" s="146">
        <f t="shared" si="2"/>
        <v>0</v>
      </c>
      <c r="S866" s="146">
        <v>0</v>
      </c>
      <c r="T866" s="147">
        <f t="shared" si="3"/>
        <v>0</v>
      </c>
      <c r="AR866" s="148" t="s">
        <v>260</v>
      </c>
      <c r="AT866" s="148" t="s">
        <v>255</v>
      </c>
      <c r="AU866" s="148" t="s">
        <v>87</v>
      </c>
      <c r="AY866" s="17" t="s">
        <v>253</v>
      </c>
      <c r="BE866" s="149">
        <f t="shared" si="4"/>
        <v>0</v>
      </c>
      <c r="BF866" s="149">
        <f t="shared" si="5"/>
        <v>0</v>
      </c>
      <c r="BG866" s="149">
        <f t="shared" si="6"/>
        <v>0</v>
      </c>
      <c r="BH866" s="149">
        <f t="shared" si="7"/>
        <v>0</v>
      </c>
      <c r="BI866" s="149">
        <f t="shared" si="8"/>
        <v>0</v>
      </c>
      <c r="BJ866" s="17" t="s">
        <v>85</v>
      </c>
      <c r="BK866" s="149">
        <f t="shared" si="9"/>
        <v>0</v>
      </c>
      <c r="BL866" s="17" t="s">
        <v>260</v>
      </c>
      <c r="BM866" s="148" t="s">
        <v>1443</v>
      </c>
    </row>
    <row r="867" spans="2:65" s="1" customFormat="1" ht="44.25" customHeight="1">
      <c r="B867" s="32"/>
      <c r="C867" s="137" t="s">
        <v>1444</v>
      </c>
      <c r="D867" s="137" t="s">
        <v>255</v>
      </c>
      <c r="E867" s="138" t="s">
        <v>1445</v>
      </c>
      <c r="F867" s="139" t="s">
        <v>1446</v>
      </c>
      <c r="G867" s="140" t="s">
        <v>447</v>
      </c>
      <c r="H867" s="141">
        <v>1</v>
      </c>
      <c r="I867" s="142"/>
      <c r="J867" s="143">
        <f t="shared" si="0"/>
        <v>0</v>
      </c>
      <c r="K867" s="139" t="s">
        <v>1</v>
      </c>
      <c r="L867" s="32"/>
      <c r="M867" s="144" t="s">
        <v>1</v>
      </c>
      <c r="N867" s="145" t="s">
        <v>42</v>
      </c>
      <c r="P867" s="146">
        <f t="shared" si="1"/>
        <v>0</v>
      </c>
      <c r="Q867" s="146">
        <v>0</v>
      </c>
      <c r="R867" s="146">
        <f t="shared" si="2"/>
        <v>0</v>
      </c>
      <c r="S867" s="146">
        <v>0</v>
      </c>
      <c r="T867" s="147">
        <f t="shared" si="3"/>
        <v>0</v>
      </c>
      <c r="AR867" s="148" t="s">
        <v>260</v>
      </c>
      <c r="AT867" s="148" t="s">
        <v>255</v>
      </c>
      <c r="AU867" s="148" t="s">
        <v>87</v>
      </c>
      <c r="AY867" s="17" t="s">
        <v>253</v>
      </c>
      <c r="BE867" s="149">
        <f t="shared" si="4"/>
        <v>0</v>
      </c>
      <c r="BF867" s="149">
        <f t="shared" si="5"/>
        <v>0</v>
      </c>
      <c r="BG867" s="149">
        <f t="shared" si="6"/>
        <v>0</v>
      </c>
      <c r="BH867" s="149">
        <f t="shared" si="7"/>
        <v>0</v>
      </c>
      <c r="BI867" s="149">
        <f t="shared" si="8"/>
        <v>0</v>
      </c>
      <c r="BJ867" s="17" t="s">
        <v>85</v>
      </c>
      <c r="BK867" s="149">
        <f t="shared" si="9"/>
        <v>0</v>
      </c>
      <c r="BL867" s="17" t="s">
        <v>260</v>
      </c>
      <c r="BM867" s="148" t="s">
        <v>1447</v>
      </c>
    </row>
    <row r="868" spans="2:65" s="1" customFormat="1" ht="44.25" customHeight="1">
      <c r="B868" s="32"/>
      <c r="C868" s="137" t="s">
        <v>1448</v>
      </c>
      <c r="D868" s="137" t="s">
        <v>255</v>
      </c>
      <c r="E868" s="138" t="s">
        <v>1449</v>
      </c>
      <c r="F868" s="139" t="s">
        <v>1450</v>
      </c>
      <c r="G868" s="140" t="s">
        <v>447</v>
      </c>
      <c r="H868" s="141">
        <v>1</v>
      </c>
      <c r="I868" s="142"/>
      <c r="J868" s="143">
        <f t="shared" si="0"/>
        <v>0</v>
      </c>
      <c r="K868" s="139" t="s">
        <v>1</v>
      </c>
      <c r="L868" s="32"/>
      <c r="M868" s="144" t="s">
        <v>1</v>
      </c>
      <c r="N868" s="145" t="s">
        <v>42</v>
      </c>
      <c r="P868" s="146">
        <f t="shared" si="1"/>
        <v>0</v>
      </c>
      <c r="Q868" s="146">
        <v>0</v>
      </c>
      <c r="R868" s="146">
        <f t="shared" si="2"/>
        <v>0</v>
      </c>
      <c r="S868" s="146">
        <v>0</v>
      </c>
      <c r="T868" s="147">
        <f t="shared" si="3"/>
        <v>0</v>
      </c>
      <c r="AR868" s="148" t="s">
        <v>260</v>
      </c>
      <c r="AT868" s="148" t="s">
        <v>255</v>
      </c>
      <c r="AU868" s="148" t="s">
        <v>87</v>
      </c>
      <c r="AY868" s="17" t="s">
        <v>253</v>
      </c>
      <c r="BE868" s="149">
        <f t="shared" si="4"/>
        <v>0</v>
      </c>
      <c r="BF868" s="149">
        <f t="shared" si="5"/>
        <v>0</v>
      </c>
      <c r="BG868" s="149">
        <f t="shared" si="6"/>
        <v>0</v>
      </c>
      <c r="BH868" s="149">
        <f t="shared" si="7"/>
        <v>0</v>
      </c>
      <c r="BI868" s="149">
        <f t="shared" si="8"/>
        <v>0</v>
      </c>
      <c r="BJ868" s="17" t="s">
        <v>85</v>
      </c>
      <c r="BK868" s="149">
        <f t="shared" si="9"/>
        <v>0</v>
      </c>
      <c r="BL868" s="17" t="s">
        <v>260</v>
      </c>
      <c r="BM868" s="148" t="s">
        <v>1451</v>
      </c>
    </row>
    <row r="869" spans="2:65" s="1" customFormat="1" ht="44.25" customHeight="1">
      <c r="B869" s="32"/>
      <c r="C869" s="137" t="s">
        <v>1452</v>
      </c>
      <c r="D869" s="137" t="s">
        <v>255</v>
      </c>
      <c r="E869" s="138" t="s">
        <v>1453</v>
      </c>
      <c r="F869" s="139" t="s">
        <v>1454</v>
      </c>
      <c r="G869" s="140" t="s">
        <v>447</v>
      </c>
      <c r="H869" s="141">
        <v>1</v>
      </c>
      <c r="I869" s="142"/>
      <c r="J869" s="143">
        <f t="shared" si="0"/>
        <v>0</v>
      </c>
      <c r="K869" s="139" t="s">
        <v>1</v>
      </c>
      <c r="L869" s="32"/>
      <c r="M869" s="144" t="s">
        <v>1</v>
      </c>
      <c r="N869" s="145" t="s">
        <v>42</v>
      </c>
      <c r="P869" s="146">
        <f t="shared" si="1"/>
        <v>0</v>
      </c>
      <c r="Q869" s="146">
        <v>0</v>
      </c>
      <c r="R869" s="146">
        <f t="shared" si="2"/>
        <v>0</v>
      </c>
      <c r="S869" s="146">
        <v>0</v>
      </c>
      <c r="T869" s="147">
        <f t="shared" si="3"/>
        <v>0</v>
      </c>
      <c r="AR869" s="148" t="s">
        <v>260</v>
      </c>
      <c r="AT869" s="148" t="s">
        <v>255</v>
      </c>
      <c r="AU869" s="148" t="s">
        <v>87</v>
      </c>
      <c r="AY869" s="17" t="s">
        <v>253</v>
      </c>
      <c r="BE869" s="149">
        <f t="shared" si="4"/>
        <v>0</v>
      </c>
      <c r="BF869" s="149">
        <f t="shared" si="5"/>
        <v>0</v>
      </c>
      <c r="BG869" s="149">
        <f t="shared" si="6"/>
        <v>0</v>
      </c>
      <c r="BH869" s="149">
        <f t="shared" si="7"/>
        <v>0</v>
      </c>
      <c r="BI869" s="149">
        <f t="shared" si="8"/>
        <v>0</v>
      </c>
      <c r="BJ869" s="17" t="s">
        <v>85</v>
      </c>
      <c r="BK869" s="149">
        <f t="shared" si="9"/>
        <v>0</v>
      </c>
      <c r="BL869" s="17" t="s">
        <v>260</v>
      </c>
      <c r="BM869" s="148" t="s">
        <v>1455</v>
      </c>
    </row>
    <row r="870" spans="2:65" s="1" customFormat="1" ht="37.9" customHeight="1">
      <c r="B870" s="32"/>
      <c r="C870" s="137" t="s">
        <v>1456</v>
      </c>
      <c r="D870" s="137" t="s">
        <v>255</v>
      </c>
      <c r="E870" s="138" t="s">
        <v>1457</v>
      </c>
      <c r="F870" s="139" t="s">
        <v>1458</v>
      </c>
      <c r="G870" s="140" t="s">
        <v>258</v>
      </c>
      <c r="H870" s="141">
        <v>0.49</v>
      </c>
      <c r="I870" s="142"/>
      <c r="J870" s="143">
        <f t="shared" si="0"/>
        <v>0</v>
      </c>
      <c r="K870" s="139" t="s">
        <v>1</v>
      </c>
      <c r="L870" s="32"/>
      <c r="M870" s="144" t="s">
        <v>1</v>
      </c>
      <c r="N870" s="145" t="s">
        <v>42</v>
      </c>
      <c r="P870" s="146">
        <f t="shared" si="1"/>
        <v>0</v>
      </c>
      <c r="Q870" s="146">
        <v>0</v>
      </c>
      <c r="R870" s="146">
        <f t="shared" si="2"/>
        <v>0</v>
      </c>
      <c r="S870" s="146">
        <v>0</v>
      </c>
      <c r="T870" s="147">
        <f t="shared" si="3"/>
        <v>0</v>
      </c>
      <c r="AR870" s="148" t="s">
        <v>260</v>
      </c>
      <c r="AT870" s="148" t="s">
        <v>255</v>
      </c>
      <c r="AU870" s="148" t="s">
        <v>87</v>
      </c>
      <c r="AY870" s="17" t="s">
        <v>253</v>
      </c>
      <c r="BE870" s="149">
        <f t="shared" si="4"/>
        <v>0</v>
      </c>
      <c r="BF870" s="149">
        <f t="shared" si="5"/>
        <v>0</v>
      </c>
      <c r="BG870" s="149">
        <f t="shared" si="6"/>
        <v>0</v>
      </c>
      <c r="BH870" s="149">
        <f t="shared" si="7"/>
        <v>0</v>
      </c>
      <c r="BI870" s="149">
        <f t="shared" si="8"/>
        <v>0</v>
      </c>
      <c r="BJ870" s="17" t="s">
        <v>85</v>
      </c>
      <c r="BK870" s="149">
        <f t="shared" si="9"/>
        <v>0</v>
      </c>
      <c r="BL870" s="17" t="s">
        <v>260</v>
      </c>
      <c r="BM870" s="148" t="s">
        <v>1459</v>
      </c>
    </row>
    <row r="871" spans="2:65" s="1" customFormat="1" ht="33" customHeight="1">
      <c r="B871" s="32"/>
      <c r="C871" s="137" t="s">
        <v>1460</v>
      </c>
      <c r="D871" s="137" t="s">
        <v>255</v>
      </c>
      <c r="E871" s="138" t="s">
        <v>1461</v>
      </c>
      <c r="F871" s="139" t="s">
        <v>1462</v>
      </c>
      <c r="G871" s="140" t="s">
        <v>269</v>
      </c>
      <c r="H871" s="141">
        <v>6</v>
      </c>
      <c r="I871" s="142"/>
      <c r="J871" s="143">
        <f t="shared" si="0"/>
        <v>0</v>
      </c>
      <c r="K871" s="139" t="s">
        <v>259</v>
      </c>
      <c r="L871" s="32"/>
      <c r="M871" s="144" t="s">
        <v>1</v>
      </c>
      <c r="N871" s="145" t="s">
        <v>42</v>
      </c>
      <c r="P871" s="146">
        <f t="shared" si="1"/>
        <v>0</v>
      </c>
      <c r="Q871" s="146">
        <v>9.0000000000000006E-5</v>
      </c>
      <c r="R871" s="146">
        <f t="shared" si="2"/>
        <v>5.4000000000000001E-4</v>
      </c>
      <c r="S871" s="146">
        <v>0</v>
      </c>
      <c r="T871" s="147">
        <f t="shared" si="3"/>
        <v>0</v>
      </c>
      <c r="AR871" s="148" t="s">
        <v>260</v>
      </c>
      <c r="AT871" s="148" t="s">
        <v>255</v>
      </c>
      <c r="AU871" s="148" t="s">
        <v>87</v>
      </c>
      <c r="AY871" s="17" t="s">
        <v>253</v>
      </c>
      <c r="BE871" s="149">
        <f t="shared" si="4"/>
        <v>0</v>
      </c>
      <c r="BF871" s="149">
        <f t="shared" si="5"/>
        <v>0</v>
      </c>
      <c r="BG871" s="149">
        <f t="shared" si="6"/>
        <v>0</v>
      </c>
      <c r="BH871" s="149">
        <f t="shared" si="7"/>
        <v>0</v>
      </c>
      <c r="BI871" s="149">
        <f t="shared" si="8"/>
        <v>0</v>
      </c>
      <c r="BJ871" s="17" t="s">
        <v>85</v>
      </c>
      <c r="BK871" s="149">
        <f t="shared" si="9"/>
        <v>0</v>
      </c>
      <c r="BL871" s="17" t="s">
        <v>260</v>
      </c>
      <c r="BM871" s="148" t="s">
        <v>1463</v>
      </c>
    </row>
    <row r="872" spans="2:65" s="1" customFormat="1" ht="11.25">
      <c r="B872" s="32"/>
      <c r="D872" s="150" t="s">
        <v>262</v>
      </c>
      <c r="F872" s="151" t="s">
        <v>1464</v>
      </c>
      <c r="I872" s="152"/>
      <c r="L872" s="32"/>
      <c r="M872" s="153"/>
      <c r="T872" s="56"/>
      <c r="AT872" s="17" t="s">
        <v>262</v>
      </c>
      <c r="AU872" s="17" t="s">
        <v>87</v>
      </c>
    </row>
    <row r="873" spans="2:65" s="12" customFormat="1" ht="11.25">
      <c r="B873" s="154"/>
      <c r="D873" s="155" t="s">
        <v>264</v>
      </c>
      <c r="E873" s="156" t="s">
        <v>1</v>
      </c>
      <c r="F873" s="157" t="s">
        <v>1465</v>
      </c>
      <c r="H873" s="158">
        <v>2</v>
      </c>
      <c r="I873" s="159"/>
      <c r="L873" s="154"/>
      <c r="M873" s="160"/>
      <c r="T873" s="161"/>
      <c r="AT873" s="156" t="s">
        <v>264</v>
      </c>
      <c r="AU873" s="156" t="s">
        <v>87</v>
      </c>
      <c r="AV873" s="12" t="s">
        <v>87</v>
      </c>
      <c r="AW873" s="12" t="s">
        <v>32</v>
      </c>
      <c r="AX873" s="12" t="s">
        <v>77</v>
      </c>
      <c r="AY873" s="156" t="s">
        <v>253</v>
      </c>
    </row>
    <row r="874" spans="2:65" s="12" customFormat="1" ht="11.25">
      <c r="B874" s="154"/>
      <c r="D874" s="155" t="s">
        <v>264</v>
      </c>
      <c r="E874" s="156" t="s">
        <v>1</v>
      </c>
      <c r="F874" s="157" t="s">
        <v>1466</v>
      </c>
      <c r="H874" s="158">
        <v>0</v>
      </c>
      <c r="I874" s="159"/>
      <c r="L874" s="154"/>
      <c r="M874" s="160"/>
      <c r="T874" s="161"/>
      <c r="AT874" s="156" t="s">
        <v>264</v>
      </c>
      <c r="AU874" s="156" t="s">
        <v>87</v>
      </c>
      <c r="AV874" s="12" t="s">
        <v>87</v>
      </c>
      <c r="AW874" s="12" t="s">
        <v>32</v>
      </c>
      <c r="AX874" s="12" t="s">
        <v>77</v>
      </c>
      <c r="AY874" s="156" t="s">
        <v>253</v>
      </c>
    </row>
    <row r="875" spans="2:65" s="12" customFormat="1" ht="11.25">
      <c r="B875" s="154"/>
      <c r="D875" s="155" t="s">
        <v>264</v>
      </c>
      <c r="E875" s="156" t="s">
        <v>1</v>
      </c>
      <c r="F875" s="157" t="s">
        <v>1467</v>
      </c>
      <c r="H875" s="158">
        <v>2</v>
      </c>
      <c r="I875" s="159"/>
      <c r="L875" s="154"/>
      <c r="M875" s="160"/>
      <c r="T875" s="161"/>
      <c r="AT875" s="156" t="s">
        <v>264</v>
      </c>
      <c r="AU875" s="156" t="s">
        <v>87</v>
      </c>
      <c r="AV875" s="12" t="s">
        <v>87</v>
      </c>
      <c r="AW875" s="12" t="s">
        <v>32</v>
      </c>
      <c r="AX875" s="12" t="s">
        <v>77</v>
      </c>
      <c r="AY875" s="156" t="s">
        <v>253</v>
      </c>
    </row>
    <row r="876" spans="2:65" s="12" customFormat="1" ht="11.25">
      <c r="B876" s="154"/>
      <c r="D876" s="155" t="s">
        <v>264</v>
      </c>
      <c r="E876" s="156" t="s">
        <v>1</v>
      </c>
      <c r="F876" s="157" t="s">
        <v>1468</v>
      </c>
      <c r="H876" s="158">
        <v>2</v>
      </c>
      <c r="I876" s="159"/>
      <c r="L876" s="154"/>
      <c r="M876" s="160"/>
      <c r="T876" s="161"/>
      <c r="AT876" s="156" t="s">
        <v>264</v>
      </c>
      <c r="AU876" s="156" t="s">
        <v>87</v>
      </c>
      <c r="AV876" s="12" t="s">
        <v>87</v>
      </c>
      <c r="AW876" s="12" t="s">
        <v>32</v>
      </c>
      <c r="AX876" s="12" t="s">
        <v>77</v>
      </c>
      <c r="AY876" s="156" t="s">
        <v>253</v>
      </c>
    </row>
    <row r="877" spans="2:65" s="12" customFormat="1" ht="11.25">
      <c r="B877" s="154"/>
      <c r="D877" s="155" t="s">
        <v>264</v>
      </c>
      <c r="E877" s="156" t="s">
        <v>1</v>
      </c>
      <c r="F877" s="157" t="s">
        <v>1469</v>
      </c>
      <c r="H877" s="158">
        <v>0</v>
      </c>
      <c r="I877" s="159"/>
      <c r="L877" s="154"/>
      <c r="M877" s="160"/>
      <c r="T877" s="161"/>
      <c r="AT877" s="156" t="s">
        <v>264</v>
      </c>
      <c r="AU877" s="156" t="s">
        <v>87</v>
      </c>
      <c r="AV877" s="12" t="s">
        <v>87</v>
      </c>
      <c r="AW877" s="12" t="s">
        <v>32</v>
      </c>
      <c r="AX877" s="12" t="s">
        <v>77</v>
      </c>
      <c r="AY877" s="156" t="s">
        <v>253</v>
      </c>
    </row>
    <row r="878" spans="2:65" s="13" customFormat="1" ht="11.25">
      <c r="B878" s="162"/>
      <c r="D878" s="155" t="s">
        <v>264</v>
      </c>
      <c r="E878" s="163" t="s">
        <v>1</v>
      </c>
      <c r="F878" s="164" t="s">
        <v>266</v>
      </c>
      <c r="H878" s="165">
        <v>6</v>
      </c>
      <c r="I878" s="166"/>
      <c r="L878" s="162"/>
      <c r="M878" s="167"/>
      <c r="T878" s="168"/>
      <c r="AT878" s="163" t="s">
        <v>264</v>
      </c>
      <c r="AU878" s="163" t="s">
        <v>87</v>
      </c>
      <c r="AV878" s="13" t="s">
        <v>260</v>
      </c>
      <c r="AW878" s="13" t="s">
        <v>32</v>
      </c>
      <c r="AX878" s="13" t="s">
        <v>85</v>
      </c>
      <c r="AY878" s="163" t="s">
        <v>253</v>
      </c>
    </row>
    <row r="879" spans="2:65" s="1" customFormat="1" ht="21.75" customHeight="1">
      <c r="B879" s="32"/>
      <c r="C879" s="137" t="s">
        <v>1470</v>
      </c>
      <c r="D879" s="137" t="s">
        <v>255</v>
      </c>
      <c r="E879" s="138" t="s">
        <v>1471</v>
      </c>
      <c r="F879" s="139" t="s">
        <v>1472</v>
      </c>
      <c r="G879" s="140" t="s">
        <v>269</v>
      </c>
      <c r="H879" s="141">
        <v>6</v>
      </c>
      <c r="I879" s="142"/>
      <c r="J879" s="143">
        <f>ROUND(I879*H879,2)</f>
        <v>0</v>
      </c>
      <c r="K879" s="139" t="s">
        <v>259</v>
      </c>
      <c r="L879" s="32"/>
      <c r="M879" s="144" t="s">
        <v>1</v>
      </c>
      <c r="N879" s="145" t="s">
        <v>42</v>
      </c>
      <c r="P879" s="146">
        <f>O879*H879</f>
        <v>0</v>
      </c>
      <c r="Q879" s="146">
        <v>3.0000000000000001E-5</v>
      </c>
      <c r="R879" s="146">
        <f>Q879*H879</f>
        <v>1.8000000000000001E-4</v>
      </c>
      <c r="S879" s="146">
        <v>0</v>
      </c>
      <c r="T879" s="147">
        <f>S879*H879</f>
        <v>0</v>
      </c>
      <c r="AR879" s="148" t="s">
        <v>260</v>
      </c>
      <c r="AT879" s="148" t="s">
        <v>255</v>
      </c>
      <c r="AU879" s="148" t="s">
        <v>87</v>
      </c>
      <c r="AY879" s="17" t="s">
        <v>253</v>
      </c>
      <c r="BE879" s="149">
        <f>IF(N879="základní",J879,0)</f>
        <v>0</v>
      </c>
      <c r="BF879" s="149">
        <f>IF(N879="snížená",J879,0)</f>
        <v>0</v>
      </c>
      <c r="BG879" s="149">
        <f>IF(N879="zákl. přenesená",J879,0)</f>
        <v>0</v>
      </c>
      <c r="BH879" s="149">
        <f>IF(N879="sníž. přenesená",J879,0)</f>
        <v>0</v>
      </c>
      <c r="BI879" s="149">
        <f>IF(N879="nulová",J879,0)</f>
        <v>0</v>
      </c>
      <c r="BJ879" s="17" t="s">
        <v>85</v>
      </c>
      <c r="BK879" s="149">
        <f>ROUND(I879*H879,2)</f>
        <v>0</v>
      </c>
      <c r="BL879" s="17" t="s">
        <v>260</v>
      </c>
      <c r="BM879" s="148" t="s">
        <v>1473</v>
      </c>
    </row>
    <row r="880" spans="2:65" s="1" customFormat="1" ht="11.25">
      <c r="B880" s="32"/>
      <c r="D880" s="150" t="s">
        <v>262</v>
      </c>
      <c r="F880" s="151" t="s">
        <v>1474</v>
      </c>
      <c r="I880" s="152"/>
      <c r="L880" s="32"/>
      <c r="M880" s="153"/>
      <c r="T880" s="56"/>
      <c r="AT880" s="17" t="s">
        <v>262</v>
      </c>
      <c r="AU880" s="17" t="s">
        <v>87</v>
      </c>
    </row>
    <row r="881" spans="2:65" s="11" customFormat="1" ht="22.9" customHeight="1">
      <c r="B881" s="125"/>
      <c r="D881" s="126" t="s">
        <v>76</v>
      </c>
      <c r="E881" s="135" t="s">
        <v>1475</v>
      </c>
      <c r="F881" s="135" t="s">
        <v>1476</v>
      </c>
      <c r="I881" s="128"/>
      <c r="J881" s="136">
        <f>BK881</f>
        <v>0</v>
      </c>
      <c r="L881" s="125"/>
      <c r="M881" s="130"/>
      <c r="P881" s="131">
        <f>SUM(P882:P883)</f>
        <v>0</v>
      </c>
      <c r="R881" s="131">
        <f>SUM(R882:R883)</f>
        <v>0</v>
      </c>
      <c r="T881" s="132">
        <f>SUM(T882:T883)</f>
        <v>0</v>
      </c>
      <c r="AR881" s="126" t="s">
        <v>85</v>
      </c>
      <c r="AT881" s="133" t="s">
        <v>76</v>
      </c>
      <c r="AU881" s="133" t="s">
        <v>85</v>
      </c>
      <c r="AY881" s="126" t="s">
        <v>253</v>
      </c>
      <c r="BK881" s="134">
        <f>SUM(BK882:BK883)</f>
        <v>0</v>
      </c>
    </row>
    <row r="882" spans="2:65" s="1" customFormat="1" ht="16.5" customHeight="1">
      <c r="B882" s="32"/>
      <c r="C882" s="137" t="s">
        <v>1477</v>
      </c>
      <c r="D882" s="137" t="s">
        <v>255</v>
      </c>
      <c r="E882" s="138" t="s">
        <v>1478</v>
      </c>
      <c r="F882" s="139" t="s">
        <v>1479</v>
      </c>
      <c r="G882" s="140" t="s">
        <v>418</v>
      </c>
      <c r="H882" s="141">
        <v>201.94200000000001</v>
      </c>
      <c r="I882" s="142"/>
      <c r="J882" s="143">
        <f>ROUND(I882*H882,2)</f>
        <v>0</v>
      </c>
      <c r="K882" s="139" t="s">
        <v>259</v>
      </c>
      <c r="L882" s="32"/>
      <c r="M882" s="144" t="s">
        <v>1</v>
      </c>
      <c r="N882" s="145" t="s">
        <v>42</v>
      </c>
      <c r="P882" s="146">
        <f>O882*H882</f>
        <v>0</v>
      </c>
      <c r="Q882" s="146">
        <v>0</v>
      </c>
      <c r="R882" s="146">
        <f>Q882*H882</f>
        <v>0</v>
      </c>
      <c r="S882" s="146">
        <v>0</v>
      </c>
      <c r="T882" s="147">
        <f>S882*H882</f>
        <v>0</v>
      </c>
      <c r="AR882" s="148" t="s">
        <v>260</v>
      </c>
      <c r="AT882" s="148" t="s">
        <v>255</v>
      </c>
      <c r="AU882" s="148" t="s">
        <v>87</v>
      </c>
      <c r="AY882" s="17" t="s">
        <v>253</v>
      </c>
      <c r="BE882" s="149">
        <f>IF(N882="základní",J882,0)</f>
        <v>0</v>
      </c>
      <c r="BF882" s="149">
        <f>IF(N882="snížená",J882,0)</f>
        <v>0</v>
      </c>
      <c r="BG882" s="149">
        <f>IF(N882="zákl. přenesená",J882,0)</f>
        <v>0</v>
      </c>
      <c r="BH882" s="149">
        <f>IF(N882="sníž. přenesená",J882,0)</f>
        <v>0</v>
      </c>
      <c r="BI882" s="149">
        <f>IF(N882="nulová",J882,0)</f>
        <v>0</v>
      </c>
      <c r="BJ882" s="17" t="s">
        <v>85</v>
      </c>
      <c r="BK882" s="149">
        <f>ROUND(I882*H882,2)</f>
        <v>0</v>
      </c>
      <c r="BL882" s="17" t="s">
        <v>260</v>
      </c>
      <c r="BM882" s="148" t="s">
        <v>1480</v>
      </c>
    </row>
    <row r="883" spans="2:65" s="1" customFormat="1" ht="11.25">
      <c r="B883" s="32"/>
      <c r="D883" s="150" t="s">
        <v>262</v>
      </c>
      <c r="F883" s="151" t="s">
        <v>1481</v>
      </c>
      <c r="I883" s="152"/>
      <c r="L883" s="32"/>
      <c r="M883" s="153"/>
      <c r="T883" s="56"/>
      <c r="AT883" s="17" t="s">
        <v>262</v>
      </c>
      <c r="AU883" s="17" t="s">
        <v>87</v>
      </c>
    </row>
    <row r="884" spans="2:65" s="11" customFormat="1" ht="25.9" customHeight="1">
      <c r="B884" s="125"/>
      <c r="D884" s="126" t="s">
        <v>76</v>
      </c>
      <c r="E884" s="127" t="s">
        <v>609</v>
      </c>
      <c r="F884" s="127" t="s">
        <v>610</v>
      </c>
      <c r="I884" s="128"/>
      <c r="J884" s="129">
        <f>BK884</f>
        <v>0</v>
      </c>
      <c r="L884" s="125"/>
      <c r="M884" s="130"/>
      <c r="P884" s="131">
        <f>P885+P954+P1043+P1118+P1137+P1152+P1458+P1516+P1571+P1604+P1668+P1678+P1696+P1773+P1818+P1875+P1926+P2008</f>
        <v>0</v>
      </c>
      <c r="R884" s="131">
        <f>R885+R954+R1043+R1118+R1137+R1152+R1458+R1516+R1571+R1604+R1668+R1678+R1696+R1773+R1818+R1875+R1926+R2008</f>
        <v>26.285542769999999</v>
      </c>
      <c r="T884" s="132">
        <f>T885+T954+T1043+T1118+T1137+T1152+T1458+T1516+T1571+T1604+T1668+T1678+T1696+T1773+T1818+T1875+T1926+T2008</f>
        <v>0</v>
      </c>
      <c r="AR884" s="126" t="s">
        <v>87</v>
      </c>
      <c r="AT884" s="133" t="s">
        <v>76</v>
      </c>
      <c r="AU884" s="133" t="s">
        <v>77</v>
      </c>
      <c r="AY884" s="126" t="s">
        <v>253</v>
      </c>
      <c r="BK884" s="134">
        <f>BK885+BK954+BK1043+BK1118+BK1137+BK1152+BK1458+BK1516+BK1571+BK1604+BK1668+BK1678+BK1696+BK1773+BK1818+BK1875+BK1926+BK2008</f>
        <v>0</v>
      </c>
    </row>
    <row r="885" spans="2:65" s="11" customFormat="1" ht="22.9" customHeight="1">
      <c r="B885" s="125"/>
      <c r="D885" s="126" t="s">
        <v>76</v>
      </c>
      <c r="E885" s="135" t="s">
        <v>1482</v>
      </c>
      <c r="F885" s="135" t="s">
        <v>1483</v>
      </c>
      <c r="I885" s="128"/>
      <c r="J885" s="136">
        <f>BK885</f>
        <v>0</v>
      </c>
      <c r="L885" s="125"/>
      <c r="M885" s="130"/>
      <c r="P885" s="131">
        <f>SUM(P886:P953)</f>
        <v>0</v>
      </c>
      <c r="R885" s="131">
        <f>SUM(R886:R953)</f>
        <v>2.5015797000000002</v>
      </c>
      <c r="T885" s="132">
        <f>SUM(T886:T953)</f>
        <v>0</v>
      </c>
      <c r="AR885" s="126" t="s">
        <v>87</v>
      </c>
      <c r="AT885" s="133" t="s">
        <v>76</v>
      </c>
      <c r="AU885" s="133" t="s">
        <v>85</v>
      </c>
      <c r="AY885" s="126" t="s">
        <v>253</v>
      </c>
      <c r="BK885" s="134">
        <f>SUM(BK886:BK953)</f>
        <v>0</v>
      </c>
    </row>
    <row r="886" spans="2:65" s="1" customFormat="1" ht="24.2" customHeight="1">
      <c r="B886" s="32"/>
      <c r="C886" s="137" t="s">
        <v>1484</v>
      </c>
      <c r="D886" s="137" t="s">
        <v>255</v>
      </c>
      <c r="E886" s="138" t="s">
        <v>1485</v>
      </c>
      <c r="F886" s="139" t="s">
        <v>1486</v>
      </c>
      <c r="G886" s="140" t="s">
        <v>258</v>
      </c>
      <c r="H886" s="141">
        <v>154.47</v>
      </c>
      <c r="I886" s="142"/>
      <c r="J886" s="143">
        <f>ROUND(I886*H886,2)</f>
        <v>0</v>
      </c>
      <c r="K886" s="139" t="s">
        <v>259</v>
      </c>
      <c r="L886" s="32"/>
      <c r="M886" s="144" t="s">
        <v>1</v>
      </c>
      <c r="N886" s="145" t="s">
        <v>42</v>
      </c>
      <c r="P886" s="146">
        <f>O886*H886</f>
        <v>0</v>
      </c>
      <c r="Q886" s="146">
        <v>0</v>
      </c>
      <c r="R886" s="146">
        <f>Q886*H886</f>
        <v>0</v>
      </c>
      <c r="S886" s="146">
        <v>0</v>
      </c>
      <c r="T886" s="147">
        <f>S886*H886</f>
        <v>0</v>
      </c>
      <c r="AR886" s="148" t="s">
        <v>369</v>
      </c>
      <c r="AT886" s="148" t="s">
        <v>255</v>
      </c>
      <c r="AU886" s="148" t="s">
        <v>87</v>
      </c>
      <c r="AY886" s="17" t="s">
        <v>253</v>
      </c>
      <c r="BE886" s="149">
        <f>IF(N886="základní",J886,0)</f>
        <v>0</v>
      </c>
      <c r="BF886" s="149">
        <f>IF(N886="snížená",J886,0)</f>
        <v>0</v>
      </c>
      <c r="BG886" s="149">
        <f>IF(N886="zákl. přenesená",J886,0)</f>
        <v>0</v>
      </c>
      <c r="BH886" s="149">
        <f>IF(N886="sníž. přenesená",J886,0)</f>
        <v>0</v>
      </c>
      <c r="BI886" s="149">
        <f>IF(N886="nulová",J886,0)</f>
        <v>0</v>
      </c>
      <c r="BJ886" s="17" t="s">
        <v>85</v>
      </c>
      <c r="BK886" s="149">
        <f>ROUND(I886*H886,2)</f>
        <v>0</v>
      </c>
      <c r="BL886" s="17" t="s">
        <v>369</v>
      </c>
      <c r="BM886" s="148" t="s">
        <v>1487</v>
      </c>
    </row>
    <row r="887" spans="2:65" s="1" customFormat="1" ht="11.25">
      <c r="B887" s="32"/>
      <c r="D887" s="150" t="s">
        <v>262</v>
      </c>
      <c r="F887" s="151" t="s">
        <v>1488</v>
      </c>
      <c r="I887" s="152"/>
      <c r="L887" s="32"/>
      <c r="M887" s="153"/>
      <c r="T887" s="56"/>
      <c r="AT887" s="17" t="s">
        <v>262</v>
      </c>
      <c r="AU887" s="17" t="s">
        <v>87</v>
      </c>
    </row>
    <row r="888" spans="2:65" s="1" customFormat="1" ht="16.5" customHeight="1">
      <c r="B888" s="32"/>
      <c r="C888" s="185" t="s">
        <v>1489</v>
      </c>
      <c r="D888" s="185" t="s">
        <v>1052</v>
      </c>
      <c r="E888" s="186" t="s">
        <v>1490</v>
      </c>
      <c r="F888" s="187" t="s">
        <v>1491</v>
      </c>
      <c r="G888" s="188" t="s">
        <v>1492</v>
      </c>
      <c r="H888" s="189">
        <v>61.787999999999997</v>
      </c>
      <c r="I888" s="190"/>
      <c r="J888" s="191">
        <f>ROUND(I888*H888,2)</f>
        <v>0</v>
      </c>
      <c r="K888" s="187" t="s">
        <v>259</v>
      </c>
      <c r="L888" s="192"/>
      <c r="M888" s="193" t="s">
        <v>1</v>
      </c>
      <c r="N888" s="194" t="s">
        <v>42</v>
      </c>
      <c r="P888" s="146">
        <f>O888*H888</f>
        <v>0</v>
      </c>
      <c r="Q888" s="146">
        <v>1E-3</v>
      </c>
      <c r="R888" s="146">
        <f>Q888*H888</f>
        <v>6.1787999999999996E-2</v>
      </c>
      <c r="S888" s="146">
        <v>0</v>
      </c>
      <c r="T888" s="147">
        <f>S888*H888</f>
        <v>0</v>
      </c>
      <c r="AR888" s="148" t="s">
        <v>455</v>
      </c>
      <c r="AT888" s="148" t="s">
        <v>1052</v>
      </c>
      <c r="AU888" s="148" t="s">
        <v>87</v>
      </c>
      <c r="AY888" s="17" t="s">
        <v>253</v>
      </c>
      <c r="BE888" s="149">
        <f>IF(N888="základní",J888,0)</f>
        <v>0</v>
      </c>
      <c r="BF888" s="149">
        <f>IF(N888="snížená",J888,0)</f>
        <v>0</v>
      </c>
      <c r="BG888" s="149">
        <f>IF(N888="zákl. přenesená",J888,0)</f>
        <v>0</v>
      </c>
      <c r="BH888" s="149">
        <f>IF(N888="sníž. přenesená",J888,0)</f>
        <v>0</v>
      </c>
      <c r="BI888" s="149">
        <f>IF(N888="nulová",J888,0)</f>
        <v>0</v>
      </c>
      <c r="BJ888" s="17" t="s">
        <v>85</v>
      </c>
      <c r="BK888" s="149">
        <f>ROUND(I888*H888,2)</f>
        <v>0</v>
      </c>
      <c r="BL888" s="17" t="s">
        <v>369</v>
      </c>
      <c r="BM888" s="148" t="s">
        <v>1493</v>
      </c>
    </row>
    <row r="889" spans="2:65" s="14" customFormat="1" ht="11.25">
      <c r="B889" s="169"/>
      <c r="D889" s="155" t="s">
        <v>264</v>
      </c>
      <c r="E889" s="170" t="s">
        <v>1</v>
      </c>
      <c r="F889" s="171" t="s">
        <v>1494</v>
      </c>
      <c r="H889" s="170" t="s">
        <v>1</v>
      </c>
      <c r="I889" s="172"/>
      <c r="L889" s="169"/>
      <c r="M889" s="173"/>
      <c r="T889" s="174"/>
      <c r="AT889" s="170" t="s">
        <v>264</v>
      </c>
      <c r="AU889" s="170" t="s">
        <v>87</v>
      </c>
      <c r="AV889" s="14" t="s">
        <v>85</v>
      </c>
      <c r="AW889" s="14" t="s">
        <v>32</v>
      </c>
      <c r="AX889" s="14" t="s">
        <v>77</v>
      </c>
      <c r="AY889" s="170" t="s">
        <v>253</v>
      </c>
    </row>
    <row r="890" spans="2:65" s="12" customFormat="1" ht="11.25">
      <c r="B890" s="154"/>
      <c r="D890" s="155" t="s">
        <v>264</v>
      </c>
      <c r="E890" s="156" t="s">
        <v>1</v>
      </c>
      <c r="F890" s="157" t="s">
        <v>1495</v>
      </c>
      <c r="H890" s="158">
        <v>154.47</v>
      </c>
      <c r="I890" s="159"/>
      <c r="L890" s="154"/>
      <c r="M890" s="160"/>
      <c r="T890" s="161"/>
      <c r="AT890" s="156" t="s">
        <v>264</v>
      </c>
      <c r="AU890" s="156" t="s">
        <v>87</v>
      </c>
      <c r="AV890" s="12" t="s">
        <v>87</v>
      </c>
      <c r="AW890" s="12" t="s">
        <v>32</v>
      </c>
      <c r="AX890" s="12" t="s">
        <v>77</v>
      </c>
      <c r="AY890" s="156" t="s">
        <v>253</v>
      </c>
    </row>
    <row r="891" spans="2:65" s="13" customFormat="1" ht="11.25">
      <c r="B891" s="162"/>
      <c r="D891" s="155" t="s">
        <v>264</v>
      </c>
      <c r="E891" s="163" t="s">
        <v>1</v>
      </c>
      <c r="F891" s="164" t="s">
        <v>266</v>
      </c>
      <c r="H891" s="165">
        <v>154.47</v>
      </c>
      <c r="I891" s="166"/>
      <c r="L891" s="162"/>
      <c r="M891" s="167"/>
      <c r="T891" s="168"/>
      <c r="AT891" s="163" t="s">
        <v>264</v>
      </c>
      <c r="AU891" s="163" t="s">
        <v>87</v>
      </c>
      <c r="AV891" s="13" t="s">
        <v>260</v>
      </c>
      <c r="AW891" s="13" t="s">
        <v>32</v>
      </c>
      <c r="AX891" s="13" t="s">
        <v>85</v>
      </c>
      <c r="AY891" s="163" t="s">
        <v>253</v>
      </c>
    </row>
    <row r="892" spans="2:65" s="12" customFormat="1" ht="11.25">
      <c r="B892" s="154"/>
      <c r="D892" s="155" t="s">
        <v>264</v>
      </c>
      <c r="F892" s="157" t="s">
        <v>1496</v>
      </c>
      <c r="H892" s="158">
        <v>61.787999999999997</v>
      </c>
      <c r="I892" s="159"/>
      <c r="L892" s="154"/>
      <c r="M892" s="160"/>
      <c r="T892" s="161"/>
      <c r="AT892" s="156" t="s">
        <v>264</v>
      </c>
      <c r="AU892" s="156" t="s">
        <v>87</v>
      </c>
      <c r="AV892" s="12" t="s">
        <v>87</v>
      </c>
      <c r="AW892" s="12" t="s">
        <v>4</v>
      </c>
      <c r="AX892" s="12" t="s">
        <v>85</v>
      </c>
      <c r="AY892" s="156" t="s">
        <v>253</v>
      </c>
    </row>
    <row r="893" spans="2:65" s="1" customFormat="1" ht="24.2" customHeight="1">
      <c r="B893" s="32"/>
      <c r="C893" s="137" t="s">
        <v>1497</v>
      </c>
      <c r="D893" s="137" t="s">
        <v>255</v>
      </c>
      <c r="E893" s="138" t="s">
        <v>1498</v>
      </c>
      <c r="F893" s="139" t="s">
        <v>1499</v>
      </c>
      <c r="G893" s="140" t="s">
        <v>258</v>
      </c>
      <c r="H893" s="141">
        <v>39.918999999999997</v>
      </c>
      <c r="I893" s="142"/>
      <c r="J893" s="143">
        <f>ROUND(I893*H893,2)</f>
        <v>0</v>
      </c>
      <c r="K893" s="139" t="s">
        <v>259</v>
      </c>
      <c r="L893" s="32"/>
      <c r="M893" s="144" t="s">
        <v>1</v>
      </c>
      <c r="N893" s="145" t="s">
        <v>42</v>
      </c>
      <c r="P893" s="146">
        <f>O893*H893</f>
        <v>0</v>
      </c>
      <c r="Q893" s="146">
        <v>0</v>
      </c>
      <c r="R893" s="146">
        <f>Q893*H893</f>
        <v>0</v>
      </c>
      <c r="S893" s="146">
        <v>0</v>
      </c>
      <c r="T893" s="147">
        <f>S893*H893</f>
        <v>0</v>
      </c>
      <c r="AR893" s="148" t="s">
        <v>369</v>
      </c>
      <c r="AT893" s="148" t="s">
        <v>255</v>
      </c>
      <c r="AU893" s="148" t="s">
        <v>87</v>
      </c>
      <c r="AY893" s="17" t="s">
        <v>253</v>
      </c>
      <c r="BE893" s="149">
        <f>IF(N893="základní",J893,0)</f>
        <v>0</v>
      </c>
      <c r="BF893" s="149">
        <f>IF(N893="snížená",J893,0)</f>
        <v>0</v>
      </c>
      <c r="BG893" s="149">
        <f>IF(N893="zákl. přenesená",J893,0)</f>
        <v>0</v>
      </c>
      <c r="BH893" s="149">
        <f>IF(N893="sníž. přenesená",J893,0)</f>
        <v>0</v>
      </c>
      <c r="BI893" s="149">
        <f>IF(N893="nulová",J893,0)</f>
        <v>0</v>
      </c>
      <c r="BJ893" s="17" t="s">
        <v>85</v>
      </c>
      <c r="BK893" s="149">
        <f>ROUND(I893*H893,2)</f>
        <v>0</v>
      </c>
      <c r="BL893" s="17" t="s">
        <v>369</v>
      </c>
      <c r="BM893" s="148" t="s">
        <v>1500</v>
      </c>
    </row>
    <row r="894" spans="2:65" s="1" customFormat="1" ht="11.25">
      <c r="B894" s="32"/>
      <c r="D894" s="150" t="s">
        <v>262</v>
      </c>
      <c r="F894" s="151" t="s">
        <v>1501</v>
      </c>
      <c r="I894" s="152"/>
      <c r="L894" s="32"/>
      <c r="M894" s="153"/>
      <c r="T894" s="56"/>
      <c r="AT894" s="17" t="s">
        <v>262</v>
      </c>
      <c r="AU894" s="17" t="s">
        <v>87</v>
      </c>
    </row>
    <row r="895" spans="2:65" s="1" customFormat="1" ht="16.5" customHeight="1">
      <c r="B895" s="32"/>
      <c r="C895" s="185" t="s">
        <v>1502</v>
      </c>
      <c r="D895" s="185" t="s">
        <v>1052</v>
      </c>
      <c r="E895" s="186" t="s">
        <v>1490</v>
      </c>
      <c r="F895" s="187" t="s">
        <v>1491</v>
      </c>
      <c r="G895" s="188" t="s">
        <v>1492</v>
      </c>
      <c r="H895" s="189">
        <v>15.968</v>
      </c>
      <c r="I895" s="190"/>
      <c r="J895" s="191">
        <f>ROUND(I895*H895,2)</f>
        <v>0</v>
      </c>
      <c r="K895" s="187" t="s">
        <v>259</v>
      </c>
      <c r="L895" s="192"/>
      <c r="M895" s="193" t="s">
        <v>1</v>
      </c>
      <c r="N895" s="194" t="s">
        <v>42</v>
      </c>
      <c r="P895" s="146">
        <f>O895*H895</f>
        <v>0</v>
      </c>
      <c r="Q895" s="146">
        <v>1E-3</v>
      </c>
      <c r="R895" s="146">
        <f>Q895*H895</f>
        <v>1.5968E-2</v>
      </c>
      <c r="S895" s="146">
        <v>0</v>
      </c>
      <c r="T895" s="147">
        <f>S895*H895</f>
        <v>0</v>
      </c>
      <c r="AR895" s="148" t="s">
        <v>455</v>
      </c>
      <c r="AT895" s="148" t="s">
        <v>1052</v>
      </c>
      <c r="AU895" s="148" t="s">
        <v>87</v>
      </c>
      <c r="AY895" s="17" t="s">
        <v>253</v>
      </c>
      <c r="BE895" s="149">
        <f>IF(N895="základní",J895,0)</f>
        <v>0</v>
      </c>
      <c r="BF895" s="149">
        <f>IF(N895="snížená",J895,0)</f>
        <v>0</v>
      </c>
      <c r="BG895" s="149">
        <f>IF(N895="zákl. přenesená",J895,0)</f>
        <v>0</v>
      </c>
      <c r="BH895" s="149">
        <f>IF(N895="sníž. přenesená",J895,0)</f>
        <v>0</v>
      </c>
      <c r="BI895" s="149">
        <f>IF(N895="nulová",J895,0)</f>
        <v>0</v>
      </c>
      <c r="BJ895" s="17" t="s">
        <v>85</v>
      </c>
      <c r="BK895" s="149">
        <f>ROUND(I895*H895,2)</f>
        <v>0</v>
      </c>
      <c r="BL895" s="17" t="s">
        <v>369</v>
      </c>
      <c r="BM895" s="148" t="s">
        <v>1503</v>
      </c>
    </row>
    <row r="896" spans="2:65" s="14" customFormat="1" ht="11.25">
      <c r="B896" s="169"/>
      <c r="D896" s="155" t="s">
        <v>264</v>
      </c>
      <c r="E896" s="170" t="s">
        <v>1</v>
      </c>
      <c r="F896" s="171" t="s">
        <v>1504</v>
      </c>
      <c r="H896" s="170" t="s">
        <v>1</v>
      </c>
      <c r="I896" s="172"/>
      <c r="L896" s="169"/>
      <c r="M896" s="173"/>
      <c r="T896" s="174"/>
      <c r="AT896" s="170" t="s">
        <v>264</v>
      </c>
      <c r="AU896" s="170" t="s">
        <v>87</v>
      </c>
      <c r="AV896" s="14" t="s">
        <v>85</v>
      </c>
      <c r="AW896" s="14" t="s">
        <v>32</v>
      </c>
      <c r="AX896" s="14" t="s">
        <v>77</v>
      </c>
      <c r="AY896" s="170" t="s">
        <v>253</v>
      </c>
    </row>
    <row r="897" spans="2:65" s="14" customFormat="1" ht="11.25">
      <c r="B897" s="169"/>
      <c r="D897" s="155" t="s">
        <v>264</v>
      </c>
      <c r="E897" s="170" t="s">
        <v>1</v>
      </c>
      <c r="F897" s="171" t="s">
        <v>1505</v>
      </c>
      <c r="H897" s="170" t="s">
        <v>1</v>
      </c>
      <c r="I897" s="172"/>
      <c r="L897" s="169"/>
      <c r="M897" s="173"/>
      <c r="T897" s="174"/>
      <c r="AT897" s="170" t="s">
        <v>264</v>
      </c>
      <c r="AU897" s="170" t="s">
        <v>87</v>
      </c>
      <c r="AV897" s="14" t="s">
        <v>85</v>
      </c>
      <c r="AW897" s="14" t="s">
        <v>32</v>
      </c>
      <c r="AX897" s="14" t="s">
        <v>77</v>
      </c>
      <c r="AY897" s="170" t="s">
        <v>253</v>
      </c>
    </row>
    <row r="898" spans="2:65" s="12" customFormat="1" ht="11.25">
      <c r="B898" s="154"/>
      <c r="D898" s="155" t="s">
        <v>264</v>
      </c>
      <c r="E898" s="156" t="s">
        <v>1</v>
      </c>
      <c r="F898" s="157" t="s">
        <v>1506</v>
      </c>
      <c r="H898" s="158">
        <v>10.206</v>
      </c>
      <c r="I898" s="159"/>
      <c r="L898" s="154"/>
      <c r="M898" s="160"/>
      <c r="T898" s="161"/>
      <c r="AT898" s="156" t="s">
        <v>264</v>
      </c>
      <c r="AU898" s="156" t="s">
        <v>87</v>
      </c>
      <c r="AV898" s="12" t="s">
        <v>87</v>
      </c>
      <c r="AW898" s="12" t="s">
        <v>32</v>
      </c>
      <c r="AX898" s="12" t="s">
        <v>77</v>
      </c>
      <c r="AY898" s="156" t="s">
        <v>253</v>
      </c>
    </row>
    <row r="899" spans="2:65" s="15" customFormat="1" ht="11.25">
      <c r="B899" s="175"/>
      <c r="D899" s="155" t="s">
        <v>264</v>
      </c>
      <c r="E899" s="176" t="s">
        <v>1</v>
      </c>
      <c r="F899" s="177" t="s">
        <v>322</v>
      </c>
      <c r="H899" s="178">
        <v>10.206</v>
      </c>
      <c r="I899" s="179"/>
      <c r="L899" s="175"/>
      <c r="M899" s="180"/>
      <c r="T899" s="181"/>
      <c r="AT899" s="176" t="s">
        <v>264</v>
      </c>
      <c r="AU899" s="176" t="s">
        <v>87</v>
      </c>
      <c r="AV899" s="15" t="s">
        <v>97</v>
      </c>
      <c r="AW899" s="15" t="s">
        <v>32</v>
      </c>
      <c r="AX899" s="15" t="s">
        <v>77</v>
      </c>
      <c r="AY899" s="176" t="s">
        <v>253</v>
      </c>
    </row>
    <row r="900" spans="2:65" s="14" customFormat="1" ht="11.25">
      <c r="B900" s="169"/>
      <c r="D900" s="155" t="s">
        <v>264</v>
      </c>
      <c r="E900" s="170" t="s">
        <v>1</v>
      </c>
      <c r="F900" s="171" t="s">
        <v>1504</v>
      </c>
      <c r="H900" s="170" t="s">
        <v>1</v>
      </c>
      <c r="I900" s="172"/>
      <c r="L900" s="169"/>
      <c r="M900" s="173"/>
      <c r="T900" s="174"/>
      <c r="AT900" s="170" t="s">
        <v>264</v>
      </c>
      <c r="AU900" s="170" t="s">
        <v>87</v>
      </c>
      <c r="AV900" s="14" t="s">
        <v>85</v>
      </c>
      <c r="AW900" s="14" t="s">
        <v>32</v>
      </c>
      <c r="AX900" s="14" t="s">
        <v>77</v>
      </c>
      <c r="AY900" s="170" t="s">
        <v>253</v>
      </c>
    </row>
    <row r="901" spans="2:65" s="14" customFormat="1" ht="11.25">
      <c r="B901" s="169"/>
      <c r="D901" s="155" t="s">
        <v>264</v>
      </c>
      <c r="E901" s="170" t="s">
        <v>1</v>
      </c>
      <c r="F901" s="171" t="s">
        <v>1507</v>
      </c>
      <c r="H901" s="170" t="s">
        <v>1</v>
      </c>
      <c r="I901" s="172"/>
      <c r="L901" s="169"/>
      <c r="M901" s="173"/>
      <c r="T901" s="174"/>
      <c r="AT901" s="170" t="s">
        <v>264</v>
      </c>
      <c r="AU901" s="170" t="s">
        <v>87</v>
      </c>
      <c r="AV901" s="14" t="s">
        <v>85</v>
      </c>
      <c r="AW901" s="14" t="s">
        <v>32</v>
      </c>
      <c r="AX901" s="14" t="s">
        <v>77</v>
      </c>
      <c r="AY901" s="170" t="s">
        <v>253</v>
      </c>
    </row>
    <row r="902" spans="2:65" s="12" customFormat="1" ht="33.75">
      <c r="B902" s="154"/>
      <c r="D902" s="155" t="s">
        <v>264</v>
      </c>
      <c r="E902" s="156" t="s">
        <v>1</v>
      </c>
      <c r="F902" s="157" t="s">
        <v>1508</v>
      </c>
      <c r="H902" s="158">
        <v>29.713000000000001</v>
      </c>
      <c r="I902" s="159"/>
      <c r="L902" s="154"/>
      <c r="M902" s="160"/>
      <c r="T902" s="161"/>
      <c r="AT902" s="156" t="s">
        <v>264</v>
      </c>
      <c r="AU902" s="156" t="s">
        <v>87</v>
      </c>
      <c r="AV902" s="12" t="s">
        <v>87</v>
      </c>
      <c r="AW902" s="12" t="s">
        <v>32</v>
      </c>
      <c r="AX902" s="12" t="s">
        <v>77</v>
      </c>
      <c r="AY902" s="156" t="s">
        <v>253</v>
      </c>
    </row>
    <row r="903" spans="2:65" s="15" customFormat="1" ht="11.25">
      <c r="B903" s="175"/>
      <c r="D903" s="155" t="s">
        <v>264</v>
      </c>
      <c r="E903" s="176" t="s">
        <v>1</v>
      </c>
      <c r="F903" s="177" t="s">
        <v>322</v>
      </c>
      <c r="H903" s="178">
        <v>29.713000000000001</v>
      </c>
      <c r="I903" s="179"/>
      <c r="L903" s="175"/>
      <c r="M903" s="180"/>
      <c r="T903" s="181"/>
      <c r="AT903" s="176" t="s">
        <v>264</v>
      </c>
      <c r="AU903" s="176" t="s">
        <v>87</v>
      </c>
      <c r="AV903" s="15" t="s">
        <v>97</v>
      </c>
      <c r="AW903" s="15" t="s">
        <v>32</v>
      </c>
      <c r="AX903" s="15" t="s">
        <v>77</v>
      </c>
      <c r="AY903" s="176" t="s">
        <v>253</v>
      </c>
    </row>
    <row r="904" spans="2:65" s="13" customFormat="1" ht="11.25">
      <c r="B904" s="162"/>
      <c r="D904" s="155" t="s">
        <v>264</v>
      </c>
      <c r="E904" s="163" t="s">
        <v>1</v>
      </c>
      <c r="F904" s="164" t="s">
        <v>266</v>
      </c>
      <c r="H904" s="165">
        <v>39.918999999999997</v>
      </c>
      <c r="I904" s="166"/>
      <c r="L904" s="162"/>
      <c r="M904" s="167"/>
      <c r="T904" s="168"/>
      <c r="AT904" s="163" t="s">
        <v>264</v>
      </c>
      <c r="AU904" s="163" t="s">
        <v>87</v>
      </c>
      <c r="AV904" s="13" t="s">
        <v>260</v>
      </c>
      <c r="AW904" s="13" t="s">
        <v>32</v>
      </c>
      <c r="AX904" s="13" t="s">
        <v>85</v>
      </c>
      <c r="AY904" s="163" t="s">
        <v>253</v>
      </c>
    </row>
    <row r="905" spans="2:65" s="12" customFormat="1" ht="11.25">
      <c r="B905" s="154"/>
      <c r="D905" s="155" t="s">
        <v>264</v>
      </c>
      <c r="F905" s="157" t="s">
        <v>1509</v>
      </c>
      <c r="H905" s="158">
        <v>15.968</v>
      </c>
      <c r="I905" s="159"/>
      <c r="L905" s="154"/>
      <c r="M905" s="160"/>
      <c r="T905" s="161"/>
      <c r="AT905" s="156" t="s">
        <v>264</v>
      </c>
      <c r="AU905" s="156" t="s">
        <v>87</v>
      </c>
      <c r="AV905" s="12" t="s">
        <v>87</v>
      </c>
      <c r="AW905" s="12" t="s">
        <v>4</v>
      </c>
      <c r="AX905" s="12" t="s">
        <v>85</v>
      </c>
      <c r="AY905" s="156" t="s">
        <v>253</v>
      </c>
    </row>
    <row r="906" spans="2:65" s="1" customFormat="1" ht="24.2" customHeight="1">
      <c r="B906" s="32"/>
      <c r="C906" s="137" t="s">
        <v>1510</v>
      </c>
      <c r="D906" s="137" t="s">
        <v>255</v>
      </c>
      <c r="E906" s="138" t="s">
        <v>1511</v>
      </c>
      <c r="F906" s="139" t="s">
        <v>1512</v>
      </c>
      <c r="G906" s="140" t="s">
        <v>258</v>
      </c>
      <c r="H906" s="141">
        <v>312.94</v>
      </c>
      <c r="I906" s="142"/>
      <c r="J906" s="143">
        <f>ROUND(I906*H906,2)</f>
        <v>0</v>
      </c>
      <c r="K906" s="139" t="s">
        <v>259</v>
      </c>
      <c r="L906" s="32"/>
      <c r="M906" s="144" t="s">
        <v>1</v>
      </c>
      <c r="N906" s="145" t="s">
        <v>42</v>
      </c>
      <c r="P906" s="146">
        <f>O906*H906</f>
        <v>0</v>
      </c>
      <c r="Q906" s="146">
        <v>4.0000000000000002E-4</v>
      </c>
      <c r="R906" s="146">
        <f>Q906*H906</f>
        <v>0.12517600000000001</v>
      </c>
      <c r="S906" s="146">
        <v>0</v>
      </c>
      <c r="T906" s="147">
        <f>S906*H906</f>
        <v>0</v>
      </c>
      <c r="AR906" s="148" t="s">
        <v>369</v>
      </c>
      <c r="AT906" s="148" t="s">
        <v>255</v>
      </c>
      <c r="AU906" s="148" t="s">
        <v>87</v>
      </c>
      <c r="AY906" s="17" t="s">
        <v>253</v>
      </c>
      <c r="BE906" s="149">
        <f>IF(N906="základní",J906,0)</f>
        <v>0</v>
      </c>
      <c r="BF906" s="149">
        <f>IF(N906="snížená",J906,0)</f>
        <v>0</v>
      </c>
      <c r="BG906" s="149">
        <f>IF(N906="zákl. přenesená",J906,0)</f>
        <v>0</v>
      </c>
      <c r="BH906" s="149">
        <f>IF(N906="sníž. přenesená",J906,0)</f>
        <v>0</v>
      </c>
      <c r="BI906" s="149">
        <f>IF(N906="nulová",J906,0)</f>
        <v>0</v>
      </c>
      <c r="BJ906" s="17" t="s">
        <v>85</v>
      </c>
      <c r="BK906" s="149">
        <f>ROUND(I906*H906,2)</f>
        <v>0</v>
      </c>
      <c r="BL906" s="17" t="s">
        <v>369</v>
      </c>
      <c r="BM906" s="148" t="s">
        <v>1513</v>
      </c>
    </row>
    <row r="907" spans="2:65" s="1" customFormat="1" ht="11.25">
      <c r="B907" s="32"/>
      <c r="D907" s="150" t="s">
        <v>262</v>
      </c>
      <c r="F907" s="151" t="s">
        <v>1514</v>
      </c>
      <c r="I907" s="152"/>
      <c r="L907" s="32"/>
      <c r="M907" s="153"/>
      <c r="T907" s="56"/>
      <c r="AT907" s="17" t="s">
        <v>262</v>
      </c>
      <c r="AU907" s="17" t="s">
        <v>87</v>
      </c>
    </row>
    <row r="908" spans="2:65" s="1" customFormat="1" ht="49.15" customHeight="1">
      <c r="B908" s="32"/>
      <c r="C908" s="185" t="s">
        <v>1515</v>
      </c>
      <c r="D908" s="185" t="s">
        <v>1052</v>
      </c>
      <c r="E908" s="186" t="s">
        <v>1516</v>
      </c>
      <c r="F908" s="187" t="s">
        <v>1517</v>
      </c>
      <c r="G908" s="188" t="s">
        <v>258</v>
      </c>
      <c r="H908" s="189">
        <v>364.73200000000003</v>
      </c>
      <c r="I908" s="190"/>
      <c r="J908" s="191">
        <f>ROUND(I908*H908,2)</f>
        <v>0</v>
      </c>
      <c r="K908" s="187" t="s">
        <v>259</v>
      </c>
      <c r="L908" s="192"/>
      <c r="M908" s="193" t="s">
        <v>1</v>
      </c>
      <c r="N908" s="194" t="s">
        <v>42</v>
      </c>
      <c r="P908" s="146">
        <f>O908*H908</f>
        <v>0</v>
      </c>
      <c r="Q908" s="146">
        <v>4.7000000000000002E-3</v>
      </c>
      <c r="R908" s="146">
        <f>Q908*H908</f>
        <v>1.7142404000000002</v>
      </c>
      <c r="S908" s="146">
        <v>0</v>
      </c>
      <c r="T908" s="147">
        <f>S908*H908</f>
        <v>0</v>
      </c>
      <c r="AR908" s="148" t="s">
        <v>455</v>
      </c>
      <c r="AT908" s="148" t="s">
        <v>1052</v>
      </c>
      <c r="AU908" s="148" t="s">
        <v>87</v>
      </c>
      <c r="AY908" s="17" t="s">
        <v>253</v>
      </c>
      <c r="BE908" s="149">
        <f>IF(N908="základní",J908,0)</f>
        <v>0</v>
      </c>
      <c r="BF908" s="149">
        <f>IF(N908="snížená",J908,0)</f>
        <v>0</v>
      </c>
      <c r="BG908" s="149">
        <f>IF(N908="zákl. přenesená",J908,0)</f>
        <v>0</v>
      </c>
      <c r="BH908" s="149">
        <f>IF(N908="sníž. přenesená",J908,0)</f>
        <v>0</v>
      </c>
      <c r="BI908" s="149">
        <f>IF(N908="nulová",J908,0)</f>
        <v>0</v>
      </c>
      <c r="BJ908" s="17" t="s">
        <v>85</v>
      </c>
      <c r="BK908" s="149">
        <f>ROUND(I908*H908,2)</f>
        <v>0</v>
      </c>
      <c r="BL908" s="17" t="s">
        <v>369</v>
      </c>
      <c r="BM908" s="148" t="s">
        <v>1518</v>
      </c>
    </row>
    <row r="909" spans="2:65" s="14" customFormat="1" ht="11.25">
      <c r="B909" s="169"/>
      <c r="D909" s="155" t="s">
        <v>264</v>
      </c>
      <c r="E909" s="170" t="s">
        <v>1</v>
      </c>
      <c r="F909" s="171" t="s">
        <v>1519</v>
      </c>
      <c r="H909" s="170" t="s">
        <v>1</v>
      </c>
      <c r="I909" s="172"/>
      <c r="L909" s="169"/>
      <c r="M909" s="173"/>
      <c r="T909" s="174"/>
      <c r="AT909" s="170" t="s">
        <v>264</v>
      </c>
      <c r="AU909" s="170" t="s">
        <v>87</v>
      </c>
      <c r="AV909" s="14" t="s">
        <v>85</v>
      </c>
      <c r="AW909" s="14" t="s">
        <v>32</v>
      </c>
      <c r="AX909" s="14" t="s">
        <v>77</v>
      </c>
      <c r="AY909" s="170" t="s">
        <v>253</v>
      </c>
    </row>
    <row r="910" spans="2:65" s="12" customFormat="1" ht="11.25">
      <c r="B910" s="154"/>
      <c r="D910" s="155" t="s">
        <v>264</v>
      </c>
      <c r="E910" s="156" t="s">
        <v>1</v>
      </c>
      <c r="F910" s="157" t="s">
        <v>1520</v>
      </c>
      <c r="H910" s="158">
        <v>308.94</v>
      </c>
      <c r="I910" s="159"/>
      <c r="L910" s="154"/>
      <c r="M910" s="160"/>
      <c r="T910" s="161"/>
      <c r="AT910" s="156" t="s">
        <v>264</v>
      </c>
      <c r="AU910" s="156" t="s">
        <v>87</v>
      </c>
      <c r="AV910" s="12" t="s">
        <v>87</v>
      </c>
      <c r="AW910" s="12" t="s">
        <v>32</v>
      </c>
      <c r="AX910" s="12" t="s">
        <v>77</v>
      </c>
      <c r="AY910" s="156" t="s">
        <v>253</v>
      </c>
    </row>
    <row r="911" spans="2:65" s="12" customFormat="1" ht="11.25">
      <c r="B911" s="154"/>
      <c r="D911" s="155" t="s">
        <v>264</v>
      </c>
      <c r="E911" s="156" t="s">
        <v>1</v>
      </c>
      <c r="F911" s="157" t="s">
        <v>1521</v>
      </c>
      <c r="H911" s="158">
        <v>4</v>
      </c>
      <c r="I911" s="159"/>
      <c r="L911" s="154"/>
      <c r="M911" s="160"/>
      <c r="T911" s="161"/>
      <c r="AT911" s="156" t="s">
        <v>264</v>
      </c>
      <c r="AU911" s="156" t="s">
        <v>87</v>
      </c>
      <c r="AV911" s="12" t="s">
        <v>87</v>
      </c>
      <c r="AW911" s="12" t="s">
        <v>32</v>
      </c>
      <c r="AX911" s="12" t="s">
        <v>77</v>
      </c>
      <c r="AY911" s="156" t="s">
        <v>253</v>
      </c>
    </row>
    <row r="912" spans="2:65" s="13" customFormat="1" ht="11.25">
      <c r="B912" s="162"/>
      <c r="D912" s="155" t="s">
        <v>264</v>
      </c>
      <c r="E912" s="163" t="s">
        <v>1</v>
      </c>
      <c r="F912" s="164" t="s">
        <v>266</v>
      </c>
      <c r="H912" s="165">
        <v>312.94</v>
      </c>
      <c r="I912" s="166"/>
      <c r="L912" s="162"/>
      <c r="M912" s="167"/>
      <c r="T912" s="168"/>
      <c r="AT912" s="163" t="s">
        <v>264</v>
      </c>
      <c r="AU912" s="163" t="s">
        <v>87</v>
      </c>
      <c r="AV912" s="13" t="s">
        <v>260</v>
      </c>
      <c r="AW912" s="13" t="s">
        <v>32</v>
      </c>
      <c r="AX912" s="13" t="s">
        <v>85</v>
      </c>
      <c r="AY912" s="163" t="s">
        <v>253</v>
      </c>
    </row>
    <row r="913" spans="2:65" s="12" customFormat="1" ht="11.25">
      <c r="B913" s="154"/>
      <c r="D913" s="155" t="s">
        <v>264</v>
      </c>
      <c r="F913" s="157" t="s">
        <v>1522</v>
      </c>
      <c r="H913" s="158">
        <v>364.73200000000003</v>
      </c>
      <c r="I913" s="159"/>
      <c r="L913" s="154"/>
      <c r="M913" s="160"/>
      <c r="T913" s="161"/>
      <c r="AT913" s="156" t="s">
        <v>264</v>
      </c>
      <c r="AU913" s="156" t="s">
        <v>87</v>
      </c>
      <c r="AV913" s="12" t="s">
        <v>87</v>
      </c>
      <c r="AW913" s="12" t="s">
        <v>4</v>
      </c>
      <c r="AX913" s="12" t="s">
        <v>85</v>
      </c>
      <c r="AY913" s="156" t="s">
        <v>253</v>
      </c>
    </row>
    <row r="914" spans="2:65" s="1" customFormat="1" ht="24.2" customHeight="1">
      <c r="B914" s="32"/>
      <c r="C914" s="137" t="s">
        <v>1523</v>
      </c>
      <c r="D914" s="137" t="s">
        <v>255</v>
      </c>
      <c r="E914" s="138" t="s">
        <v>1524</v>
      </c>
      <c r="F914" s="139" t="s">
        <v>1525</v>
      </c>
      <c r="G914" s="140" t="s">
        <v>258</v>
      </c>
      <c r="H914" s="141">
        <v>79.838999999999999</v>
      </c>
      <c r="I914" s="142"/>
      <c r="J914" s="143">
        <f>ROUND(I914*H914,2)</f>
        <v>0</v>
      </c>
      <c r="K914" s="139" t="s">
        <v>259</v>
      </c>
      <c r="L914" s="32"/>
      <c r="M914" s="144" t="s">
        <v>1</v>
      </c>
      <c r="N914" s="145" t="s">
        <v>42</v>
      </c>
      <c r="P914" s="146">
        <f>O914*H914</f>
        <v>0</v>
      </c>
      <c r="Q914" s="146">
        <v>4.0000000000000002E-4</v>
      </c>
      <c r="R914" s="146">
        <f>Q914*H914</f>
        <v>3.1935600000000001E-2</v>
      </c>
      <c r="S914" s="146">
        <v>0</v>
      </c>
      <c r="T914" s="147">
        <f>S914*H914</f>
        <v>0</v>
      </c>
      <c r="AR914" s="148" t="s">
        <v>369</v>
      </c>
      <c r="AT914" s="148" t="s">
        <v>255</v>
      </c>
      <c r="AU914" s="148" t="s">
        <v>87</v>
      </c>
      <c r="AY914" s="17" t="s">
        <v>253</v>
      </c>
      <c r="BE914" s="149">
        <f>IF(N914="základní",J914,0)</f>
        <v>0</v>
      </c>
      <c r="BF914" s="149">
        <f>IF(N914="snížená",J914,0)</f>
        <v>0</v>
      </c>
      <c r="BG914" s="149">
        <f>IF(N914="zákl. přenesená",J914,0)</f>
        <v>0</v>
      </c>
      <c r="BH914" s="149">
        <f>IF(N914="sníž. přenesená",J914,0)</f>
        <v>0</v>
      </c>
      <c r="BI914" s="149">
        <f>IF(N914="nulová",J914,0)</f>
        <v>0</v>
      </c>
      <c r="BJ914" s="17" t="s">
        <v>85</v>
      </c>
      <c r="BK914" s="149">
        <f>ROUND(I914*H914,2)</f>
        <v>0</v>
      </c>
      <c r="BL914" s="17" t="s">
        <v>369</v>
      </c>
      <c r="BM914" s="148" t="s">
        <v>1526</v>
      </c>
    </row>
    <row r="915" spans="2:65" s="1" customFormat="1" ht="11.25">
      <c r="B915" s="32"/>
      <c r="D915" s="150" t="s">
        <v>262</v>
      </c>
      <c r="F915" s="151" t="s">
        <v>1527</v>
      </c>
      <c r="I915" s="152"/>
      <c r="L915" s="32"/>
      <c r="M915" s="153"/>
      <c r="T915" s="56"/>
      <c r="AT915" s="17" t="s">
        <v>262</v>
      </c>
      <c r="AU915" s="17" t="s">
        <v>87</v>
      </c>
    </row>
    <row r="916" spans="2:65" s="1" customFormat="1" ht="49.15" customHeight="1">
      <c r="B916" s="32"/>
      <c r="C916" s="185" t="s">
        <v>1528</v>
      </c>
      <c r="D916" s="185" t="s">
        <v>1052</v>
      </c>
      <c r="E916" s="186" t="s">
        <v>1516</v>
      </c>
      <c r="F916" s="187" t="s">
        <v>1517</v>
      </c>
      <c r="G916" s="188" t="s">
        <v>258</v>
      </c>
      <c r="H916" s="189">
        <v>97.483000000000004</v>
      </c>
      <c r="I916" s="190"/>
      <c r="J916" s="191">
        <f>ROUND(I916*H916,2)</f>
        <v>0</v>
      </c>
      <c r="K916" s="187" t="s">
        <v>259</v>
      </c>
      <c r="L916" s="192"/>
      <c r="M916" s="193" t="s">
        <v>1</v>
      </c>
      <c r="N916" s="194" t="s">
        <v>42</v>
      </c>
      <c r="P916" s="146">
        <f>O916*H916</f>
        <v>0</v>
      </c>
      <c r="Q916" s="146">
        <v>4.7000000000000002E-3</v>
      </c>
      <c r="R916" s="146">
        <f>Q916*H916</f>
        <v>0.45817010000000002</v>
      </c>
      <c r="S916" s="146">
        <v>0</v>
      </c>
      <c r="T916" s="147">
        <f>S916*H916</f>
        <v>0</v>
      </c>
      <c r="AR916" s="148" t="s">
        <v>455</v>
      </c>
      <c r="AT916" s="148" t="s">
        <v>1052</v>
      </c>
      <c r="AU916" s="148" t="s">
        <v>87</v>
      </c>
      <c r="AY916" s="17" t="s">
        <v>253</v>
      </c>
      <c r="BE916" s="149">
        <f>IF(N916="základní",J916,0)</f>
        <v>0</v>
      </c>
      <c r="BF916" s="149">
        <f>IF(N916="snížená",J916,0)</f>
        <v>0</v>
      </c>
      <c r="BG916" s="149">
        <f>IF(N916="zákl. přenesená",J916,0)</f>
        <v>0</v>
      </c>
      <c r="BH916" s="149">
        <f>IF(N916="sníž. přenesená",J916,0)</f>
        <v>0</v>
      </c>
      <c r="BI916" s="149">
        <f>IF(N916="nulová",J916,0)</f>
        <v>0</v>
      </c>
      <c r="BJ916" s="17" t="s">
        <v>85</v>
      </c>
      <c r="BK916" s="149">
        <f>ROUND(I916*H916,2)</f>
        <v>0</v>
      </c>
      <c r="BL916" s="17" t="s">
        <v>369</v>
      </c>
      <c r="BM916" s="148" t="s">
        <v>1529</v>
      </c>
    </row>
    <row r="917" spans="2:65" s="14" customFormat="1" ht="11.25">
      <c r="B917" s="169"/>
      <c r="D917" s="155" t="s">
        <v>264</v>
      </c>
      <c r="E917" s="170" t="s">
        <v>1</v>
      </c>
      <c r="F917" s="171" t="s">
        <v>1530</v>
      </c>
      <c r="H917" s="170" t="s">
        <v>1</v>
      </c>
      <c r="I917" s="172"/>
      <c r="L917" s="169"/>
      <c r="M917" s="173"/>
      <c r="T917" s="174"/>
      <c r="AT917" s="170" t="s">
        <v>264</v>
      </c>
      <c r="AU917" s="170" t="s">
        <v>87</v>
      </c>
      <c r="AV917" s="14" t="s">
        <v>85</v>
      </c>
      <c r="AW917" s="14" t="s">
        <v>32</v>
      </c>
      <c r="AX917" s="14" t="s">
        <v>77</v>
      </c>
      <c r="AY917" s="170" t="s">
        <v>253</v>
      </c>
    </row>
    <row r="918" spans="2:65" s="14" customFormat="1" ht="11.25">
      <c r="B918" s="169"/>
      <c r="D918" s="155" t="s">
        <v>264</v>
      </c>
      <c r="E918" s="170" t="s">
        <v>1</v>
      </c>
      <c r="F918" s="171" t="s">
        <v>1505</v>
      </c>
      <c r="H918" s="170" t="s">
        <v>1</v>
      </c>
      <c r="I918" s="172"/>
      <c r="L918" s="169"/>
      <c r="M918" s="173"/>
      <c r="T918" s="174"/>
      <c r="AT918" s="170" t="s">
        <v>264</v>
      </c>
      <c r="AU918" s="170" t="s">
        <v>87</v>
      </c>
      <c r="AV918" s="14" t="s">
        <v>85</v>
      </c>
      <c r="AW918" s="14" t="s">
        <v>32</v>
      </c>
      <c r="AX918" s="14" t="s">
        <v>77</v>
      </c>
      <c r="AY918" s="170" t="s">
        <v>253</v>
      </c>
    </row>
    <row r="919" spans="2:65" s="12" customFormat="1" ht="11.25">
      <c r="B919" s="154"/>
      <c r="D919" s="155" t="s">
        <v>264</v>
      </c>
      <c r="E919" s="156" t="s">
        <v>1</v>
      </c>
      <c r="F919" s="157" t="s">
        <v>1531</v>
      </c>
      <c r="H919" s="158">
        <v>20.411999999999999</v>
      </c>
      <c r="I919" s="159"/>
      <c r="L919" s="154"/>
      <c r="M919" s="160"/>
      <c r="T919" s="161"/>
      <c r="AT919" s="156" t="s">
        <v>264</v>
      </c>
      <c r="AU919" s="156" t="s">
        <v>87</v>
      </c>
      <c r="AV919" s="12" t="s">
        <v>87</v>
      </c>
      <c r="AW919" s="12" t="s">
        <v>32</v>
      </c>
      <c r="AX919" s="12" t="s">
        <v>77</v>
      </c>
      <c r="AY919" s="156" t="s">
        <v>253</v>
      </c>
    </row>
    <row r="920" spans="2:65" s="15" customFormat="1" ht="11.25">
      <c r="B920" s="175"/>
      <c r="D920" s="155" t="s">
        <v>264</v>
      </c>
      <c r="E920" s="176" t="s">
        <v>1</v>
      </c>
      <c r="F920" s="177" t="s">
        <v>322</v>
      </c>
      <c r="H920" s="178">
        <v>20.411999999999999</v>
      </c>
      <c r="I920" s="179"/>
      <c r="L920" s="175"/>
      <c r="M920" s="180"/>
      <c r="T920" s="181"/>
      <c r="AT920" s="176" t="s">
        <v>264</v>
      </c>
      <c r="AU920" s="176" t="s">
        <v>87</v>
      </c>
      <c r="AV920" s="15" t="s">
        <v>97</v>
      </c>
      <c r="AW920" s="15" t="s">
        <v>32</v>
      </c>
      <c r="AX920" s="15" t="s">
        <v>77</v>
      </c>
      <c r="AY920" s="176" t="s">
        <v>253</v>
      </c>
    </row>
    <row r="921" spans="2:65" s="14" customFormat="1" ht="11.25">
      <c r="B921" s="169"/>
      <c r="D921" s="155" t="s">
        <v>264</v>
      </c>
      <c r="E921" s="170" t="s">
        <v>1</v>
      </c>
      <c r="F921" s="171" t="s">
        <v>1532</v>
      </c>
      <c r="H921" s="170" t="s">
        <v>1</v>
      </c>
      <c r="I921" s="172"/>
      <c r="L921" s="169"/>
      <c r="M921" s="173"/>
      <c r="T921" s="174"/>
      <c r="AT921" s="170" t="s">
        <v>264</v>
      </c>
      <c r="AU921" s="170" t="s">
        <v>87</v>
      </c>
      <c r="AV921" s="14" t="s">
        <v>85</v>
      </c>
      <c r="AW921" s="14" t="s">
        <v>32</v>
      </c>
      <c r="AX921" s="14" t="s">
        <v>77</v>
      </c>
      <c r="AY921" s="170" t="s">
        <v>253</v>
      </c>
    </row>
    <row r="922" spans="2:65" s="14" customFormat="1" ht="11.25">
      <c r="B922" s="169"/>
      <c r="D922" s="155" t="s">
        <v>264</v>
      </c>
      <c r="E922" s="170" t="s">
        <v>1</v>
      </c>
      <c r="F922" s="171" t="s">
        <v>1507</v>
      </c>
      <c r="H922" s="170" t="s">
        <v>1</v>
      </c>
      <c r="I922" s="172"/>
      <c r="L922" s="169"/>
      <c r="M922" s="173"/>
      <c r="T922" s="174"/>
      <c r="AT922" s="170" t="s">
        <v>264</v>
      </c>
      <c r="AU922" s="170" t="s">
        <v>87</v>
      </c>
      <c r="AV922" s="14" t="s">
        <v>85</v>
      </c>
      <c r="AW922" s="14" t="s">
        <v>32</v>
      </c>
      <c r="AX922" s="14" t="s">
        <v>77</v>
      </c>
      <c r="AY922" s="170" t="s">
        <v>253</v>
      </c>
    </row>
    <row r="923" spans="2:65" s="12" customFormat="1" ht="33.75">
      <c r="B923" s="154"/>
      <c r="D923" s="155" t="s">
        <v>264</v>
      </c>
      <c r="E923" s="156" t="s">
        <v>1</v>
      </c>
      <c r="F923" s="157" t="s">
        <v>1533</v>
      </c>
      <c r="H923" s="158">
        <v>59.427</v>
      </c>
      <c r="I923" s="159"/>
      <c r="L923" s="154"/>
      <c r="M923" s="160"/>
      <c r="T923" s="161"/>
      <c r="AT923" s="156" t="s">
        <v>264</v>
      </c>
      <c r="AU923" s="156" t="s">
        <v>87</v>
      </c>
      <c r="AV923" s="12" t="s">
        <v>87</v>
      </c>
      <c r="AW923" s="12" t="s">
        <v>32</v>
      </c>
      <c r="AX923" s="12" t="s">
        <v>77</v>
      </c>
      <c r="AY923" s="156" t="s">
        <v>253</v>
      </c>
    </row>
    <row r="924" spans="2:65" s="15" customFormat="1" ht="11.25">
      <c r="B924" s="175"/>
      <c r="D924" s="155" t="s">
        <v>264</v>
      </c>
      <c r="E924" s="176" t="s">
        <v>1</v>
      </c>
      <c r="F924" s="177" t="s">
        <v>322</v>
      </c>
      <c r="H924" s="178">
        <v>59.427</v>
      </c>
      <c r="I924" s="179"/>
      <c r="L924" s="175"/>
      <c r="M924" s="180"/>
      <c r="T924" s="181"/>
      <c r="AT924" s="176" t="s">
        <v>264</v>
      </c>
      <c r="AU924" s="176" t="s">
        <v>87</v>
      </c>
      <c r="AV924" s="15" t="s">
        <v>97</v>
      </c>
      <c r="AW924" s="15" t="s">
        <v>32</v>
      </c>
      <c r="AX924" s="15" t="s">
        <v>77</v>
      </c>
      <c r="AY924" s="176" t="s">
        <v>253</v>
      </c>
    </row>
    <row r="925" spans="2:65" s="13" customFormat="1" ht="11.25">
      <c r="B925" s="162"/>
      <c r="D925" s="155" t="s">
        <v>264</v>
      </c>
      <c r="E925" s="163" t="s">
        <v>1</v>
      </c>
      <c r="F925" s="164" t="s">
        <v>266</v>
      </c>
      <c r="H925" s="165">
        <v>79.838999999999999</v>
      </c>
      <c r="I925" s="166"/>
      <c r="L925" s="162"/>
      <c r="M925" s="167"/>
      <c r="T925" s="168"/>
      <c r="AT925" s="163" t="s">
        <v>264</v>
      </c>
      <c r="AU925" s="163" t="s">
        <v>87</v>
      </c>
      <c r="AV925" s="13" t="s">
        <v>260</v>
      </c>
      <c r="AW925" s="13" t="s">
        <v>32</v>
      </c>
      <c r="AX925" s="13" t="s">
        <v>85</v>
      </c>
      <c r="AY925" s="163" t="s">
        <v>253</v>
      </c>
    </row>
    <row r="926" spans="2:65" s="12" customFormat="1" ht="11.25">
      <c r="B926" s="154"/>
      <c r="D926" s="155" t="s">
        <v>264</v>
      </c>
      <c r="F926" s="157" t="s">
        <v>1534</v>
      </c>
      <c r="H926" s="158">
        <v>97.483000000000004</v>
      </c>
      <c r="I926" s="159"/>
      <c r="L926" s="154"/>
      <c r="M926" s="160"/>
      <c r="T926" s="161"/>
      <c r="AT926" s="156" t="s">
        <v>264</v>
      </c>
      <c r="AU926" s="156" t="s">
        <v>87</v>
      </c>
      <c r="AV926" s="12" t="s">
        <v>87</v>
      </c>
      <c r="AW926" s="12" t="s">
        <v>4</v>
      </c>
      <c r="AX926" s="12" t="s">
        <v>85</v>
      </c>
      <c r="AY926" s="156" t="s">
        <v>253</v>
      </c>
    </row>
    <row r="927" spans="2:65" s="1" customFormat="1" ht="33" customHeight="1">
      <c r="B927" s="32"/>
      <c r="C927" s="137" t="s">
        <v>1535</v>
      </c>
      <c r="D927" s="137" t="s">
        <v>255</v>
      </c>
      <c r="E927" s="138" t="s">
        <v>1536</v>
      </c>
      <c r="F927" s="139" t="s">
        <v>1537</v>
      </c>
      <c r="G927" s="140" t="s">
        <v>258</v>
      </c>
      <c r="H927" s="141">
        <v>6.5880000000000001</v>
      </c>
      <c r="I927" s="142"/>
      <c r="J927" s="143">
        <f>ROUND(I927*H927,2)</f>
        <v>0</v>
      </c>
      <c r="K927" s="139" t="s">
        <v>259</v>
      </c>
      <c r="L927" s="32"/>
      <c r="M927" s="144" t="s">
        <v>1</v>
      </c>
      <c r="N927" s="145" t="s">
        <v>42</v>
      </c>
      <c r="P927" s="146">
        <f>O927*H927</f>
        <v>0</v>
      </c>
      <c r="Q927" s="146">
        <v>0</v>
      </c>
      <c r="R927" s="146">
        <f>Q927*H927</f>
        <v>0</v>
      </c>
      <c r="S927" s="146">
        <v>0</v>
      </c>
      <c r="T927" s="147">
        <f>S927*H927</f>
        <v>0</v>
      </c>
      <c r="AR927" s="148" t="s">
        <v>369</v>
      </c>
      <c r="AT927" s="148" t="s">
        <v>255</v>
      </c>
      <c r="AU927" s="148" t="s">
        <v>87</v>
      </c>
      <c r="AY927" s="17" t="s">
        <v>253</v>
      </c>
      <c r="BE927" s="149">
        <f>IF(N927="základní",J927,0)</f>
        <v>0</v>
      </c>
      <c r="BF927" s="149">
        <f>IF(N927="snížená",J927,0)</f>
        <v>0</v>
      </c>
      <c r="BG927" s="149">
        <f>IF(N927="zákl. přenesená",J927,0)</f>
        <v>0</v>
      </c>
      <c r="BH927" s="149">
        <f>IF(N927="sníž. přenesená",J927,0)</f>
        <v>0</v>
      </c>
      <c r="BI927" s="149">
        <f>IF(N927="nulová",J927,0)</f>
        <v>0</v>
      </c>
      <c r="BJ927" s="17" t="s">
        <v>85</v>
      </c>
      <c r="BK927" s="149">
        <f>ROUND(I927*H927,2)</f>
        <v>0</v>
      </c>
      <c r="BL927" s="17" t="s">
        <v>369</v>
      </c>
      <c r="BM927" s="148" t="s">
        <v>1538</v>
      </c>
    </row>
    <row r="928" spans="2:65" s="1" customFormat="1" ht="11.25">
      <c r="B928" s="32"/>
      <c r="D928" s="150" t="s">
        <v>262</v>
      </c>
      <c r="F928" s="151" t="s">
        <v>1539</v>
      </c>
      <c r="I928" s="152"/>
      <c r="L928" s="32"/>
      <c r="M928" s="153"/>
      <c r="T928" s="56"/>
      <c r="AT928" s="17" t="s">
        <v>262</v>
      </c>
      <c r="AU928" s="17" t="s">
        <v>87</v>
      </c>
    </row>
    <row r="929" spans="2:65" s="1" customFormat="1" ht="24.2" customHeight="1">
      <c r="B929" s="32"/>
      <c r="C929" s="185" t="s">
        <v>1540</v>
      </c>
      <c r="D929" s="185" t="s">
        <v>1052</v>
      </c>
      <c r="E929" s="186" t="s">
        <v>1541</v>
      </c>
      <c r="F929" s="187" t="s">
        <v>1542</v>
      </c>
      <c r="G929" s="188" t="s">
        <v>1543</v>
      </c>
      <c r="H929" s="189">
        <v>35</v>
      </c>
      <c r="I929" s="190"/>
      <c r="J929" s="191">
        <f>ROUND(I929*H929,2)</f>
        <v>0</v>
      </c>
      <c r="K929" s="187" t="s">
        <v>259</v>
      </c>
      <c r="L929" s="192"/>
      <c r="M929" s="193" t="s">
        <v>1</v>
      </c>
      <c r="N929" s="194" t="s">
        <v>42</v>
      </c>
      <c r="P929" s="146">
        <f>O929*H929</f>
        <v>0</v>
      </c>
      <c r="Q929" s="146">
        <v>1E-3</v>
      </c>
      <c r="R929" s="146">
        <f>Q929*H929</f>
        <v>3.5000000000000003E-2</v>
      </c>
      <c r="S929" s="146">
        <v>0</v>
      </c>
      <c r="T929" s="147">
        <f>S929*H929</f>
        <v>0</v>
      </c>
      <c r="AR929" s="148" t="s">
        <v>455</v>
      </c>
      <c r="AT929" s="148" t="s">
        <v>1052</v>
      </c>
      <c r="AU929" s="148" t="s">
        <v>87</v>
      </c>
      <c r="AY929" s="17" t="s">
        <v>253</v>
      </c>
      <c r="BE929" s="149">
        <f>IF(N929="základní",J929,0)</f>
        <v>0</v>
      </c>
      <c r="BF929" s="149">
        <f>IF(N929="snížená",J929,0)</f>
        <v>0</v>
      </c>
      <c r="BG929" s="149">
        <f>IF(N929="zákl. přenesená",J929,0)</f>
        <v>0</v>
      </c>
      <c r="BH929" s="149">
        <f>IF(N929="sníž. přenesená",J929,0)</f>
        <v>0</v>
      </c>
      <c r="BI929" s="149">
        <f>IF(N929="nulová",J929,0)</f>
        <v>0</v>
      </c>
      <c r="BJ929" s="17" t="s">
        <v>85</v>
      </c>
      <c r="BK929" s="149">
        <f>ROUND(I929*H929,2)</f>
        <v>0</v>
      </c>
      <c r="BL929" s="17" t="s">
        <v>369</v>
      </c>
      <c r="BM929" s="148" t="s">
        <v>1544</v>
      </c>
    </row>
    <row r="930" spans="2:65" s="12" customFormat="1" ht="11.25">
      <c r="B930" s="154"/>
      <c r="D930" s="155" t="s">
        <v>264</v>
      </c>
      <c r="E930" s="156" t="s">
        <v>1</v>
      </c>
      <c r="F930" s="157" t="s">
        <v>317</v>
      </c>
      <c r="H930" s="158">
        <v>10</v>
      </c>
      <c r="I930" s="159"/>
      <c r="L930" s="154"/>
      <c r="M930" s="160"/>
      <c r="T930" s="161"/>
      <c r="AT930" s="156" t="s">
        <v>264</v>
      </c>
      <c r="AU930" s="156" t="s">
        <v>87</v>
      </c>
      <c r="AV930" s="12" t="s">
        <v>87</v>
      </c>
      <c r="AW930" s="12" t="s">
        <v>32</v>
      </c>
      <c r="AX930" s="12" t="s">
        <v>77</v>
      </c>
      <c r="AY930" s="156" t="s">
        <v>253</v>
      </c>
    </row>
    <row r="931" spans="2:65" s="13" customFormat="1" ht="11.25">
      <c r="B931" s="162"/>
      <c r="D931" s="155" t="s">
        <v>264</v>
      </c>
      <c r="E931" s="163" t="s">
        <v>1</v>
      </c>
      <c r="F931" s="164" t="s">
        <v>266</v>
      </c>
      <c r="H931" s="165">
        <v>10</v>
      </c>
      <c r="I931" s="166"/>
      <c r="L931" s="162"/>
      <c r="M931" s="167"/>
      <c r="T931" s="168"/>
      <c r="AT931" s="163" t="s">
        <v>264</v>
      </c>
      <c r="AU931" s="163" t="s">
        <v>87</v>
      </c>
      <c r="AV931" s="13" t="s">
        <v>260</v>
      </c>
      <c r="AW931" s="13" t="s">
        <v>32</v>
      </c>
      <c r="AX931" s="13" t="s">
        <v>85</v>
      </c>
      <c r="AY931" s="163" t="s">
        <v>253</v>
      </c>
    </row>
    <row r="932" spans="2:65" s="12" customFormat="1" ht="11.25">
      <c r="B932" s="154"/>
      <c r="D932" s="155" t="s">
        <v>264</v>
      </c>
      <c r="F932" s="157" t="s">
        <v>1545</v>
      </c>
      <c r="H932" s="158">
        <v>35</v>
      </c>
      <c r="I932" s="159"/>
      <c r="L932" s="154"/>
      <c r="M932" s="160"/>
      <c r="T932" s="161"/>
      <c r="AT932" s="156" t="s">
        <v>264</v>
      </c>
      <c r="AU932" s="156" t="s">
        <v>87</v>
      </c>
      <c r="AV932" s="12" t="s">
        <v>87</v>
      </c>
      <c r="AW932" s="12" t="s">
        <v>4</v>
      </c>
      <c r="AX932" s="12" t="s">
        <v>85</v>
      </c>
      <c r="AY932" s="156" t="s">
        <v>253</v>
      </c>
    </row>
    <row r="933" spans="2:65" s="1" customFormat="1" ht="24.2" customHeight="1">
      <c r="B933" s="32"/>
      <c r="C933" s="137" t="s">
        <v>1546</v>
      </c>
      <c r="D933" s="137" t="s">
        <v>255</v>
      </c>
      <c r="E933" s="138" t="s">
        <v>1547</v>
      </c>
      <c r="F933" s="139" t="s">
        <v>1548</v>
      </c>
      <c r="G933" s="140" t="s">
        <v>258</v>
      </c>
      <c r="H933" s="141">
        <v>130.86000000000001</v>
      </c>
      <c r="I933" s="142"/>
      <c r="J933" s="143">
        <f>ROUND(I933*H933,2)</f>
        <v>0</v>
      </c>
      <c r="K933" s="139" t="s">
        <v>259</v>
      </c>
      <c r="L933" s="32"/>
      <c r="M933" s="144" t="s">
        <v>1</v>
      </c>
      <c r="N933" s="145" t="s">
        <v>42</v>
      </c>
      <c r="P933" s="146">
        <f>O933*H933</f>
        <v>0</v>
      </c>
      <c r="Q933" s="146">
        <v>0</v>
      </c>
      <c r="R933" s="146">
        <f>Q933*H933</f>
        <v>0</v>
      </c>
      <c r="S933" s="146">
        <v>0</v>
      </c>
      <c r="T933" s="147">
        <f>S933*H933</f>
        <v>0</v>
      </c>
      <c r="AR933" s="148" t="s">
        <v>369</v>
      </c>
      <c r="AT933" s="148" t="s">
        <v>255</v>
      </c>
      <c r="AU933" s="148" t="s">
        <v>87</v>
      </c>
      <c r="AY933" s="17" t="s">
        <v>253</v>
      </c>
      <c r="BE933" s="149">
        <f>IF(N933="základní",J933,0)</f>
        <v>0</v>
      </c>
      <c r="BF933" s="149">
        <f>IF(N933="snížená",J933,0)</f>
        <v>0</v>
      </c>
      <c r="BG933" s="149">
        <f>IF(N933="zákl. přenesená",J933,0)</f>
        <v>0</v>
      </c>
      <c r="BH933" s="149">
        <f>IF(N933="sníž. přenesená",J933,0)</f>
        <v>0</v>
      </c>
      <c r="BI933" s="149">
        <f>IF(N933="nulová",J933,0)</f>
        <v>0</v>
      </c>
      <c r="BJ933" s="17" t="s">
        <v>85</v>
      </c>
      <c r="BK933" s="149">
        <f>ROUND(I933*H933,2)</f>
        <v>0</v>
      </c>
      <c r="BL933" s="17" t="s">
        <v>369</v>
      </c>
      <c r="BM933" s="148" t="s">
        <v>1549</v>
      </c>
    </row>
    <row r="934" spans="2:65" s="1" customFormat="1" ht="11.25">
      <c r="B934" s="32"/>
      <c r="D934" s="150" t="s">
        <v>262</v>
      </c>
      <c r="F934" s="151" t="s">
        <v>1550</v>
      </c>
      <c r="I934" s="152"/>
      <c r="L934" s="32"/>
      <c r="M934" s="153"/>
      <c r="T934" s="56"/>
      <c r="AT934" s="17" t="s">
        <v>262</v>
      </c>
      <c r="AU934" s="17" t="s">
        <v>87</v>
      </c>
    </row>
    <row r="935" spans="2:65" s="1" customFormat="1" ht="16.5" customHeight="1">
      <c r="B935" s="32"/>
      <c r="C935" s="185" t="s">
        <v>1551</v>
      </c>
      <c r="D935" s="185" t="s">
        <v>1052</v>
      </c>
      <c r="E935" s="186" t="s">
        <v>1552</v>
      </c>
      <c r="F935" s="187" t="s">
        <v>1553</v>
      </c>
      <c r="G935" s="188" t="s">
        <v>258</v>
      </c>
      <c r="H935" s="189">
        <v>137.40299999999999</v>
      </c>
      <c r="I935" s="190"/>
      <c r="J935" s="191">
        <f>ROUND(I935*H935,2)</f>
        <v>0</v>
      </c>
      <c r="K935" s="187" t="s">
        <v>259</v>
      </c>
      <c r="L935" s="192"/>
      <c r="M935" s="193" t="s">
        <v>1</v>
      </c>
      <c r="N935" s="194" t="s">
        <v>42</v>
      </c>
      <c r="P935" s="146">
        <f>O935*H935</f>
        <v>0</v>
      </c>
      <c r="Q935" s="146">
        <v>2.9999999999999997E-4</v>
      </c>
      <c r="R935" s="146">
        <f>Q935*H935</f>
        <v>4.1220899999999991E-2</v>
      </c>
      <c r="S935" s="146">
        <v>0</v>
      </c>
      <c r="T935" s="147">
        <f>S935*H935</f>
        <v>0</v>
      </c>
      <c r="AR935" s="148" t="s">
        <v>455</v>
      </c>
      <c r="AT935" s="148" t="s">
        <v>1052</v>
      </c>
      <c r="AU935" s="148" t="s">
        <v>87</v>
      </c>
      <c r="AY935" s="17" t="s">
        <v>253</v>
      </c>
      <c r="BE935" s="149">
        <f>IF(N935="základní",J935,0)</f>
        <v>0</v>
      </c>
      <c r="BF935" s="149">
        <f>IF(N935="snížená",J935,0)</f>
        <v>0</v>
      </c>
      <c r="BG935" s="149">
        <f>IF(N935="zákl. přenesená",J935,0)</f>
        <v>0</v>
      </c>
      <c r="BH935" s="149">
        <f>IF(N935="sníž. přenesená",J935,0)</f>
        <v>0</v>
      </c>
      <c r="BI935" s="149">
        <f>IF(N935="nulová",J935,0)</f>
        <v>0</v>
      </c>
      <c r="BJ935" s="17" t="s">
        <v>85</v>
      </c>
      <c r="BK935" s="149">
        <f>ROUND(I935*H935,2)</f>
        <v>0</v>
      </c>
      <c r="BL935" s="17" t="s">
        <v>369</v>
      </c>
      <c r="BM935" s="148" t="s">
        <v>1554</v>
      </c>
    </row>
    <row r="936" spans="2:65" s="14" customFormat="1" ht="11.25">
      <c r="B936" s="169"/>
      <c r="D936" s="155" t="s">
        <v>264</v>
      </c>
      <c r="E936" s="170" t="s">
        <v>1</v>
      </c>
      <c r="F936" s="171" t="s">
        <v>1555</v>
      </c>
      <c r="H936" s="170" t="s">
        <v>1</v>
      </c>
      <c r="I936" s="172"/>
      <c r="L936" s="169"/>
      <c r="M936" s="173"/>
      <c r="T936" s="174"/>
      <c r="AT936" s="170" t="s">
        <v>264</v>
      </c>
      <c r="AU936" s="170" t="s">
        <v>87</v>
      </c>
      <c r="AV936" s="14" t="s">
        <v>85</v>
      </c>
      <c r="AW936" s="14" t="s">
        <v>32</v>
      </c>
      <c r="AX936" s="14" t="s">
        <v>77</v>
      </c>
      <c r="AY936" s="170" t="s">
        <v>253</v>
      </c>
    </row>
    <row r="937" spans="2:65" s="14" customFormat="1" ht="11.25">
      <c r="B937" s="169"/>
      <c r="D937" s="155" t="s">
        <v>264</v>
      </c>
      <c r="E937" s="170" t="s">
        <v>1</v>
      </c>
      <c r="F937" s="171" t="s">
        <v>880</v>
      </c>
      <c r="H937" s="170" t="s">
        <v>1</v>
      </c>
      <c r="I937" s="172"/>
      <c r="L937" s="169"/>
      <c r="M937" s="173"/>
      <c r="T937" s="174"/>
      <c r="AT937" s="170" t="s">
        <v>264</v>
      </c>
      <c r="AU937" s="170" t="s">
        <v>87</v>
      </c>
      <c r="AV937" s="14" t="s">
        <v>85</v>
      </c>
      <c r="AW937" s="14" t="s">
        <v>32</v>
      </c>
      <c r="AX937" s="14" t="s">
        <v>77</v>
      </c>
      <c r="AY937" s="170" t="s">
        <v>253</v>
      </c>
    </row>
    <row r="938" spans="2:65" s="12" customFormat="1" ht="11.25">
      <c r="B938" s="154"/>
      <c r="D938" s="155" t="s">
        <v>264</v>
      </c>
      <c r="E938" s="156" t="s">
        <v>1</v>
      </c>
      <c r="F938" s="157" t="s">
        <v>881</v>
      </c>
      <c r="H938" s="158">
        <v>130.86000000000001</v>
      </c>
      <c r="I938" s="159"/>
      <c r="L938" s="154"/>
      <c r="M938" s="160"/>
      <c r="T938" s="161"/>
      <c r="AT938" s="156" t="s">
        <v>264</v>
      </c>
      <c r="AU938" s="156" t="s">
        <v>87</v>
      </c>
      <c r="AV938" s="12" t="s">
        <v>87</v>
      </c>
      <c r="AW938" s="12" t="s">
        <v>32</v>
      </c>
      <c r="AX938" s="12" t="s">
        <v>77</v>
      </c>
      <c r="AY938" s="156" t="s">
        <v>253</v>
      </c>
    </row>
    <row r="939" spans="2:65" s="13" customFormat="1" ht="11.25">
      <c r="B939" s="162"/>
      <c r="D939" s="155" t="s">
        <v>264</v>
      </c>
      <c r="E939" s="163" t="s">
        <v>1</v>
      </c>
      <c r="F939" s="164" t="s">
        <v>266</v>
      </c>
      <c r="H939" s="165">
        <v>130.86000000000001</v>
      </c>
      <c r="I939" s="166"/>
      <c r="L939" s="162"/>
      <c r="M939" s="167"/>
      <c r="T939" s="168"/>
      <c r="AT939" s="163" t="s">
        <v>264</v>
      </c>
      <c r="AU939" s="163" t="s">
        <v>87</v>
      </c>
      <c r="AV939" s="13" t="s">
        <v>260</v>
      </c>
      <c r="AW939" s="13" t="s">
        <v>32</v>
      </c>
      <c r="AX939" s="13" t="s">
        <v>85</v>
      </c>
      <c r="AY939" s="163" t="s">
        <v>253</v>
      </c>
    </row>
    <row r="940" spans="2:65" s="12" customFormat="1" ht="11.25">
      <c r="B940" s="154"/>
      <c r="D940" s="155" t="s">
        <v>264</v>
      </c>
      <c r="F940" s="157" t="s">
        <v>1556</v>
      </c>
      <c r="H940" s="158">
        <v>137.40299999999999</v>
      </c>
      <c r="I940" s="159"/>
      <c r="L940" s="154"/>
      <c r="M940" s="160"/>
      <c r="T940" s="161"/>
      <c r="AT940" s="156" t="s">
        <v>264</v>
      </c>
      <c r="AU940" s="156" t="s">
        <v>87</v>
      </c>
      <c r="AV940" s="12" t="s">
        <v>87</v>
      </c>
      <c r="AW940" s="12" t="s">
        <v>4</v>
      </c>
      <c r="AX940" s="12" t="s">
        <v>85</v>
      </c>
      <c r="AY940" s="156" t="s">
        <v>253</v>
      </c>
    </row>
    <row r="941" spans="2:65" s="1" customFormat="1" ht="24.2" customHeight="1">
      <c r="B941" s="32"/>
      <c r="C941" s="137" t="s">
        <v>1557</v>
      </c>
      <c r="D941" s="137" t="s">
        <v>255</v>
      </c>
      <c r="E941" s="138" t="s">
        <v>1558</v>
      </c>
      <c r="F941" s="139" t="s">
        <v>1559</v>
      </c>
      <c r="G941" s="140" t="s">
        <v>258</v>
      </c>
      <c r="H941" s="141">
        <v>49.78</v>
      </c>
      <c r="I941" s="142"/>
      <c r="J941" s="143">
        <f>ROUND(I941*H941,2)</f>
        <v>0</v>
      </c>
      <c r="K941" s="139" t="s">
        <v>259</v>
      </c>
      <c r="L941" s="32"/>
      <c r="M941" s="144" t="s">
        <v>1</v>
      </c>
      <c r="N941" s="145" t="s">
        <v>42</v>
      </c>
      <c r="P941" s="146">
        <f>O941*H941</f>
        <v>0</v>
      </c>
      <c r="Q941" s="146">
        <v>0</v>
      </c>
      <c r="R941" s="146">
        <f>Q941*H941</f>
        <v>0</v>
      </c>
      <c r="S941" s="146">
        <v>0</v>
      </c>
      <c r="T941" s="147">
        <f>S941*H941</f>
        <v>0</v>
      </c>
      <c r="AR941" s="148" t="s">
        <v>369</v>
      </c>
      <c r="AT941" s="148" t="s">
        <v>255</v>
      </c>
      <c r="AU941" s="148" t="s">
        <v>87</v>
      </c>
      <c r="AY941" s="17" t="s">
        <v>253</v>
      </c>
      <c r="BE941" s="149">
        <f>IF(N941="základní",J941,0)</f>
        <v>0</v>
      </c>
      <c r="BF941" s="149">
        <f>IF(N941="snížená",J941,0)</f>
        <v>0</v>
      </c>
      <c r="BG941" s="149">
        <f>IF(N941="zákl. přenesená",J941,0)</f>
        <v>0</v>
      </c>
      <c r="BH941" s="149">
        <f>IF(N941="sníž. přenesená",J941,0)</f>
        <v>0</v>
      </c>
      <c r="BI941" s="149">
        <f>IF(N941="nulová",J941,0)</f>
        <v>0</v>
      </c>
      <c r="BJ941" s="17" t="s">
        <v>85</v>
      </c>
      <c r="BK941" s="149">
        <f>ROUND(I941*H941,2)</f>
        <v>0</v>
      </c>
      <c r="BL941" s="17" t="s">
        <v>369</v>
      </c>
      <c r="BM941" s="148" t="s">
        <v>1560</v>
      </c>
    </row>
    <row r="942" spans="2:65" s="1" customFormat="1" ht="11.25">
      <c r="B942" s="32"/>
      <c r="D942" s="150" t="s">
        <v>262</v>
      </c>
      <c r="F942" s="151" t="s">
        <v>1561</v>
      </c>
      <c r="I942" s="152"/>
      <c r="L942" s="32"/>
      <c r="M942" s="153"/>
      <c r="T942" s="56"/>
      <c r="AT942" s="17" t="s">
        <v>262</v>
      </c>
      <c r="AU942" s="17" t="s">
        <v>87</v>
      </c>
    </row>
    <row r="943" spans="2:65" s="1" customFormat="1" ht="16.5" customHeight="1">
      <c r="B943" s="32"/>
      <c r="C943" s="185" t="s">
        <v>1562</v>
      </c>
      <c r="D943" s="185" t="s">
        <v>1052</v>
      </c>
      <c r="E943" s="186" t="s">
        <v>1552</v>
      </c>
      <c r="F943" s="187" t="s">
        <v>1553</v>
      </c>
      <c r="G943" s="188" t="s">
        <v>258</v>
      </c>
      <c r="H943" s="189">
        <v>52.268999999999998</v>
      </c>
      <c r="I943" s="190"/>
      <c r="J943" s="191">
        <f>ROUND(I943*H943,2)</f>
        <v>0</v>
      </c>
      <c r="K943" s="187" t="s">
        <v>259</v>
      </c>
      <c r="L943" s="192"/>
      <c r="M943" s="193" t="s">
        <v>1</v>
      </c>
      <c r="N943" s="194" t="s">
        <v>42</v>
      </c>
      <c r="P943" s="146">
        <f>O943*H943</f>
        <v>0</v>
      </c>
      <c r="Q943" s="146">
        <v>2.9999999999999997E-4</v>
      </c>
      <c r="R943" s="146">
        <f>Q943*H943</f>
        <v>1.5680699999999999E-2</v>
      </c>
      <c r="S943" s="146">
        <v>0</v>
      </c>
      <c r="T943" s="147">
        <f>S943*H943</f>
        <v>0</v>
      </c>
      <c r="AR943" s="148" t="s">
        <v>455</v>
      </c>
      <c r="AT943" s="148" t="s">
        <v>1052</v>
      </c>
      <c r="AU943" s="148" t="s">
        <v>87</v>
      </c>
      <c r="AY943" s="17" t="s">
        <v>253</v>
      </c>
      <c r="BE943" s="149">
        <f>IF(N943="základní",J943,0)</f>
        <v>0</v>
      </c>
      <c r="BF943" s="149">
        <f>IF(N943="snížená",J943,0)</f>
        <v>0</v>
      </c>
      <c r="BG943" s="149">
        <f>IF(N943="zákl. přenesená",J943,0)</f>
        <v>0</v>
      </c>
      <c r="BH943" s="149">
        <f>IF(N943="sníž. přenesená",J943,0)</f>
        <v>0</v>
      </c>
      <c r="BI943" s="149">
        <f>IF(N943="nulová",J943,0)</f>
        <v>0</v>
      </c>
      <c r="BJ943" s="17" t="s">
        <v>85</v>
      </c>
      <c r="BK943" s="149">
        <f>ROUND(I943*H943,2)</f>
        <v>0</v>
      </c>
      <c r="BL943" s="17" t="s">
        <v>369</v>
      </c>
      <c r="BM943" s="148" t="s">
        <v>1563</v>
      </c>
    </row>
    <row r="944" spans="2:65" s="14" customFormat="1" ht="11.25">
      <c r="B944" s="169"/>
      <c r="D944" s="155" t="s">
        <v>264</v>
      </c>
      <c r="E944" s="170" t="s">
        <v>1</v>
      </c>
      <c r="F944" s="171" t="s">
        <v>1564</v>
      </c>
      <c r="H944" s="170" t="s">
        <v>1</v>
      </c>
      <c r="I944" s="172"/>
      <c r="L944" s="169"/>
      <c r="M944" s="173"/>
      <c r="T944" s="174"/>
      <c r="AT944" s="170" t="s">
        <v>264</v>
      </c>
      <c r="AU944" s="170" t="s">
        <v>87</v>
      </c>
      <c r="AV944" s="14" t="s">
        <v>85</v>
      </c>
      <c r="AW944" s="14" t="s">
        <v>32</v>
      </c>
      <c r="AX944" s="14" t="s">
        <v>77</v>
      </c>
      <c r="AY944" s="170" t="s">
        <v>253</v>
      </c>
    </row>
    <row r="945" spans="2:65" s="14" customFormat="1" ht="11.25">
      <c r="B945" s="169"/>
      <c r="D945" s="155" t="s">
        <v>264</v>
      </c>
      <c r="E945" s="170" t="s">
        <v>1</v>
      </c>
      <c r="F945" s="171" t="s">
        <v>1082</v>
      </c>
      <c r="H945" s="170" t="s">
        <v>1</v>
      </c>
      <c r="I945" s="172"/>
      <c r="L945" s="169"/>
      <c r="M945" s="173"/>
      <c r="T945" s="174"/>
      <c r="AT945" s="170" t="s">
        <v>264</v>
      </c>
      <c r="AU945" s="170" t="s">
        <v>87</v>
      </c>
      <c r="AV945" s="14" t="s">
        <v>85</v>
      </c>
      <c r="AW945" s="14" t="s">
        <v>32</v>
      </c>
      <c r="AX945" s="14" t="s">
        <v>77</v>
      </c>
      <c r="AY945" s="170" t="s">
        <v>253</v>
      </c>
    </row>
    <row r="946" spans="2:65" s="12" customFormat="1" ht="33.75">
      <c r="B946" s="154"/>
      <c r="D946" s="155" t="s">
        <v>264</v>
      </c>
      <c r="E946" s="156" t="s">
        <v>1</v>
      </c>
      <c r="F946" s="157" t="s">
        <v>1565</v>
      </c>
      <c r="H946" s="158">
        <v>44.5</v>
      </c>
      <c r="I946" s="159"/>
      <c r="L946" s="154"/>
      <c r="M946" s="160"/>
      <c r="T946" s="161"/>
      <c r="AT946" s="156" t="s">
        <v>264</v>
      </c>
      <c r="AU946" s="156" t="s">
        <v>87</v>
      </c>
      <c r="AV946" s="12" t="s">
        <v>87</v>
      </c>
      <c r="AW946" s="12" t="s">
        <v>32</v>
      </c>
      <c r="AX946" s="12" t="s">
        <v>77</v>
      </c>
      <c r="AY946" s="156" t="s">
        <v>253</v>
      </c>
    </row>
    <row r="947" spans="2:65" s="12" customFormat="1" ht="11.25">
      <c r="B947" s="154"/>
      <c r="D947" s="155" t="s">
        <v>264</v>
      </c>
      <c r="E947" s="156" t="s">
        <v>1</v>
      </c>
      <c r="F947" s="157" t="s">
        <v>1566</v>
      </c>
      <c r="H947" s="158">
        <v>5.28</v>
      </c>
      <c r="I947" s="159"/>
      <c r="L947" s="154"/>
      <c r="M947" s="160"/>
      <c r="T947" s="161"/>
      <c r="AT947" s="156" t="s">
        <v>264</v>
      </c>
      <c r="AU947" s="156" t="s">
        <v>87</v>
      </c>
      <c r="AV947" s="12" t="s">
        <v>87</v>
      </c>
      <c r="AW947" s="12" t="s">
        <v>32</v>
      </c>
      <c r="AX947" s="12" t="s">
        <v>77</v>
      </c>
      <c r="AY947" s="156" t="s">
        <v>253</v>
      </c>
    </row>
    <row r="948" spans="2:65" s="13" customFormat="1" ht="11.25">
      <c r="B948" s="162"/>
      <c r="D948" s="155" t="s">
        <v>264</v>
      </c>
      <c r="E948" s="163" t="s">
        <v>1</v>
      </c>
      <c r="F948" s="164" t="s">
        <v>266</v>
      </c>
      <c r="H948" s="165">
        <v>49.78</v>
      </c>
      <c r="I948" s="166"/>
      <c r="L948" s="162"/>
      <c r="M948" s="167"/>
      <c r="T948" s="168"/>
      <c r="AT948" s="163" t="s">
        <v>264</v>
      </c>
      <c r="AU948" s="163" t="s">
        <v>87</v>
      </c>
      <c r="AV948" s="13" t="s">
        <v>260</v>
      </c>
      <c r="AW948" s="13" t="s">
        <v>32</v>
      </c>
      <c r="AX948" s="13" t="s">
        <v>85</v>
      </c>
      <c r="AY948" s="163" t="s">
        <v>253</v>
      </c>
    </row>
    <row r="949" spans="2:65" s="12" customFormat="1" ht="11.25">
      <c r="B949" s="154"/>
      <c r="D949" s="155" t="s">
        <v>264</v>
      </c>
      <c r="F949" s="157" t="s">
        <v>1567</v>
      </c>
      <c r="H949" s="158">
        <v>52.268999999999998</v>
      </c>
      <c r="I949" s="159"/>
      <c r="L949" s="154"/>
      <c r="M949" s="160"/>
      <c r="T949" s="161"/>
      <c r="AT949" s="156" t="s">
        <v>264</v>
      </c>
      <c r="AU949" s="156" t="s">
        <v>87</v>
      </c>
      <c r="AV949" s="12" t="s">
        <v>87</v>
      </c>
      <c r="AW949" s="12" t="s">
        <v>4</v>
      </c>
      <c r="AX949" s="12" t="s">
        <v>85</v>
      </c>
      <c r="AY949" s="156" t="s">
        <v>253</v>
      </c>
    </row>
    <row r="950" spans="2:65" s="1" customFormat="1" ht="24.2" customHeight="1">
      <c r="B950" s="32"/>
      <c r="C950" s="137" t="s">
        <v>1568</v>
      </c>
      <c r="D950" s="137" t="s">
        <v>255</v>
      </c>
      <c r="E950" s="138" t="s">
        <v>1569</v>
      </c>
      <c r="F950" s="139" t="s">
        <v>1570</v>
      </c>
      <c r="G950" s="140" t="s">
        <v>269</v>
      </c>
      <c r="H950" s="141">
        <v>8</v>
      </c>
      <c r="I950" s="142"/>
      <c r="J950" s="143">
        <f>ROUND(I950*H950,2)</f>
        <v>0</v>
      </c>
      <c r="K950" s="139" t="s">
        <v>259</v>
      </c>
      <c r="L950" s="32"/>
      <c r="M950" s="144" t="s">
        <v>1</v>
      </c>
      <c r="N950" s="145" t="s">
        <v>42</v>
      </c>
      <c r="P950" s="146">
        <f>O950*H950</f>
        <v>0</v>
      </c>
      <c r="Q950" s="146">
        <v>2.9999999999999997E-4</v>
      </c>
      <c r="R950" s="146">
        <f>Q950*H950</f>
        <v>2.3999999999999998E-3</v>
      </c>
      <c r="S950" s="146">
        <v>0</v>
      </c>
      <c r="T950" s="147">
        <f>S950*H950</f>
        <v>0</v>
      </c>
      <c r="AR950" s="148" t="s">
        <v>369</v>
      </c>
      <c r="AT950" s="148" t="s">
        <v>255</v>
      </c>
      <c r="AU950" s="148" t="s">
        <v>87</v>
      </c>
      <c r="AY950" s="17" t="s">
        <v>253</v>
      </c>
      <c r="BE950" s="149">
        <f>IF(N950="základní",J950,0)</f>
        <v>0</v>
      </c>
      <c r="BF950" s="149">
        <f>IF(N950="snížená",J950,0)</f>
        <v>0</v>
      </c>
      <c r="BG950" s="149">
        <f>IF(N950="zákl. přenesená",J950,0)</f>
        <v>0</v>
      </c>
      <c r="BH950" s="149">
        <f>IF(N950="sníž. přenesená",J950,0)</f>
        <v>0</v>
      </c>
      <c r="BI950" s="149">
        <f>IF(N950="nulová",J950,0)</f>
        <v>0</v>
      </c>
      <c r="BJ950" s="17" t="s">
        <v>85</v>
      </c>
      <c r="BK950" s="149">
        <f>ROUND(I950*H950,2)</f>
        <v>0</v>
      </c>
      <c r="BL950" s="17" t="s">
        <v>369</v>
      </c>
      <c r="BM950" s="148" t="s">
        <v>1571</v>
      </c>
    </row>
    <row r="951" spans="2:65" s="1" customFormat="1" ht="11.25">
      <c r="B951" s="32"/>
      <c r="D951" s="150" t="s">
        <v>262</v>
      </c>
      <c r="F951" s="151" t="s">
        <v>1572</v>
      </c>
      <c r="I951" s="152"/>
      <c r="L951" s="32"/>
      <c r="M951" s="153"/>
      <c r="T951" s="56"/>
      <c r="AT951" s="17" t="s">
        <v>262</v>
      </c>
      <c r="AU951" s="17" t="s">
        <v>87</v>
      </c>
    </row>
    <row r="952" spans="2:65" s="1" customFormat="1" ht="24.2" customHeight="1">
      <c r="B952" s="32"/>
      <c r="C952" s="137" t="s">
        <v>1573</v>
      </c>
      <c r="D952" s="137" t="s">
        <v>255</v>
      </c>
      <c r="E952" s="138" t="s">
        <v>1574</v>
      </c>
      <c r="F952" s="139" t="s">
        <v>1575</v>
      </c>
      <c r="G952" s="140" t="s">
        <v>1576</v>
      </c>
      <c r="H952" s="196"/>
      <c r="I952" s="142"/>
      <c r="J952" s="143">
        <f>ROUND(I952*H952,2)</f>
        <v>0</v>
      </c>
      <c r="K952" s="139" t="s">
        <v>259</v>
      </c>
      <c r="L952" s="32"/>
      <c r="M952" s="144" t="s">
        <v>1</v>
      </c>
      <c r="N952" s="145" t="s">
        <v>42</v>
      </c>
      <c r="P952" s="146">
        <f>O952*H952</f>
        <v>0</v>
      </c>
      <c r="Q952" s="146">
        <v>0</v>
      </c>
      <c r="R952" s="146">
        <f>Q952*H952</f>
        <v>0</v>
      </c>
      <c r="S952" s="146">
        <v>0</v>
      </c>
      <c r="T952" s="147">
        <f>S952*H952</f>
        <v>0</v>
      </c>
      <c r="AR952" s="148" t="s">
        <v>369</v>
      </c>
      <c r="AT952" s="148" t="s">
        <v>255</v>
      </c>
      <c r="AU952" s="148" t="s">
        <v>87</v>
      </c>
      <c r="AY952" s="17" t="s">
        <v>253</v>
      </c>
      <c r="BE952" s="149">
        <f>IF(N952="základní",J952,0)</f>
        <v>0</v>
      </c>
      <c r="BF952" s="149">
        <f>IF(N952="snížená",J952,0)</f>
        <v>0</v>
      </c>
      <c r="BG952" s="149">
        <f>IF(N952="zákl. přenesená",J952,0)</f>
        <v>0</v>
      </c>
      <c r="BH952" s="149">
        <f>IF(N952="sníž. přenesená",J952,0)</f>
        <v>0</v>
      </c>
      <c r="BI952" s="149">
        <f>IF(N952="nulová",J952,0)</f>
        <v>0</v>
      </c>
      <c r="BJ952" s="17" t="s">
        <v>85</v>
      </c>
      <c r="BK952" s="149">
        <f>ROUND(I952*H952,2)</f>
        <v>0</v>
      </c>
      <c r="BL952" s="17" t="s">
        <v>369</v>
      </c>
      <c r="BM952" s="148" t="s">
        <v>1577</v>
      </c>
    </row>
    <row r="953" spans="2:65" s="1" customFormat="1" ht="11.25">
      <c r="B953" s="32"/>
      <c r="D953" s="150" t="s">
        <v>262</v>
      </c>
      <c r="F953" s="151" t="s">
        <v>1578</v>
      </c>
      <c r="I953" s="152"/>
      <c r="L953" s="32"/>
      <c r="M953" s="153"/>
      <c r="T953" s="56"/>
      <c r="AT953" s="17" t="s">
        <v>262</v>
      </c>
      <c r="AU953" s="17" t="s">
        <v>87</v>
      </c>
    </row>
    <row r="954" spans="2:65" s="11" customFormat="1" ht="22.9" customHeight="1">
      <c r="B954" s="125"/>
      <c r="D954" s="126" t="s">
        <v>76</v>
      </c>
      <c r="E954" s="135" t="s">
        <v>1579</v>
      </c>
      <c r="F954" s="135" t="s">
        <v>1580</v>
      </c>
      <c r="I954" s="128"/>
      <c r="J954" s="136">
        <f>BK954</f>
        <v>0</v>
      </c>
      <c r="L954" s="125"/>
      <c r="M954" s="130"/>
      <c r="P954" s="131">
        <f>SUM(P955:P1042)</f>
        <v>0</v>
      </c>
      <c r="R954" s="131">
        <f>SUM(R955:R1042)</f>
        <v>1.2423237199999999</v>
      </c>
      <c r="T954" s="132">
        <f>SUM(T955:T1042)</f>
        <v>0</v>
      </c>
      <c r="AR954" s="126" t="s">
        <v>87</v>
      </c>
      <c r="AT954" s="133" t="s">
        <v>76</v>
      </c>
      <c r="AU954" s="133" t="s">
        <v>85</v>
      </c>
      <c r="AY954" s="126" t="s">
        <v>253</v>
      </c>
      <c r="BK954" s="134">
        <f>SUM(BK955:BK1042)</f>
        <v>0</v>
      </c>
    </row>
    <row r="955" spans="2:65" s="1" customFormat="1" ht="24.2" customHeight="1">
      <c r="B955" s="32"/>
      <c r="C955" s="137" t="s">
        <v>1581</v>
      </c>
      <c r="D955" s="137" t="s">
        <v>255</v>
      </c>
      <c r="E955" s="138" t="s">
        <v>1582</v>
      </c>
      <c r="F955" s="139" t="s">
        <v>1583</v>
      </c>
      <c r="G955" s="140" t="s">
        <v>258</v>
      </c>
      <c r="H955" s="141">
        <v>23.167000000000002</v>
      </c>
      <c r="I955" s="142"/>
      <c r="J955" s="143">
        <f>ROUND(I955*H955,2)</f>
        <v>0</v>
      </c>
      <c r="K955" s="139" t="s">
        <v>259</v>
      </c>
      <c r="L955" s="32"/>
      <c r="M955" s="144" t="s">
        <v>1</v>
      </c>
      <c r="N955" s="145" t="s">
        <v>42</v>
      </c>
      <c r="P955" s="146">
        <f>O955*H955</f>
        <v>0</v>
      </c>
      <c r="Q955" s="146">
        <v>0</v>
      </c>
      <c r="R955" s="146">
        <f>Q955*H955</f>
        <v>0</v>
      </c>
      <c r="S955" s="146">
        <v>0</v>
      </c>
      <c r="T955" s="147">
        <f>S955*H955</f>
        <v>0</v>
      </c>
      <c r="AR955" s="148" t="s">
        <v>369</v>
      </c>
      <c r="AT955" s="148" t="s">
        <v>255</v>
      </c>
      <c r="AU955" s="148" t="s">
        <v>87</v>
      </c>
      <c r="AY955" s="17" t="s">
        <v>253</v>
      </c>
      <c r="BE955" s="149">
        <f>IF(N955="základní",J955,0)</f>
        <v>0</v>
      </c>
      <c r="BF955" s="149">
        <f>IF(N955="snížená",J955,0)</f>
        <v>0</v>
      </c>
      <c r="BG955" s="149">
        <f>IF(N955="zákl. přenesená",J955,0)</f>
        <v>0</v>
      </c>
      <c r="BH955" s="149">
        <f>IF(N955="sníž. přenesená",J955,0)</f>
        <v>0</v>
      </c>
      <c r="BI955" s="149">
        <f>IF(N955="nulová",J955,0)</f>
        <v>0</v>
      </c>
      <c r="BJ955" s="17" t="s">
        <v>85</v>
      </c>
      <c r="BK955" s="149">
        <f>ROUND(I955*H955,2)</f>
        <v>0</v>
      </c>
      <c r="BL955" s="17" t="s">
        <v>369</v>
      </c>
      <c r="BM955" s="148" t="s">
        <v>1584</v>
      </c>
    </row>
    <row r="956" spans="2:65" s="1" customFormat="1" ht="11.25">
      <c r="B956" s="32"/>
      <c r="D956" s="150" t="s">
        <v>262</v>
      </c>
      <c r="F956" s="151" t="s">
        <v>1585</v>
      </c>
      <c r="I956" s="152"/>
      <c r="L956" s="32"/>
      <c r="M956" s="153"/>
      <c r="T956" s="56"/>
      <c r="AT956" s="17" t="s">
        <v>262</v>
      </c>
      <c r="AU956" s="17" t="s">
        <v>87</v>
      </c>
    </row>
    <row r="957" spans="2:65" s="1" customFormat="1" ht="16.5" customHeight="1">
      <c r="B957" s="32"/>
      <c r="C957" s="185" t="s">
        <v>1586</v>
      </c>
      <c r="D957" s="185" t="s">
        <v>1052</v>
      </c>
      <c r="E957" s="186" t="s">
        <v>1490</v>
      </c>
      <c r="F957" s="187" t="s">
        <v>1491</v>
      </c>
      <c r="G957" s="188" t="s">
        <v>1492</v>
      </c>
      <c r="H957" s="189">
        <v>9.2669999999999995</v>
      </c>
      <c r="I957" s="190"/>
      <c r="J957" s="191">
        <f>ROUND(I957*H957,2)</f>
        <v>0</v>
      </c>
      <c r="K957" s="187" t="s">
        <v>259</v>
      </c>
      <c r="L957" s="192"/>
      <c r="M957" s="193" t="s">
        <v>1</v>
      </c>
      <c r="N957" s="194" t="s">
        <v>42</v>
      </c>
      <c r="P957" s="146">
        <f>O957*H957</f>
        <v>0</v>
      </c>
      <c r="Q957" s="146">
        <v>1E-3</v>
      </c>
      <c r="R957" s="146">
        <f>Q957*H957</f>
        <v>9.2669999999999992E-3</v>
      </c>
      <c r="S957" s="146">
        <v>0</v>
      </c>
      <c r="T957" s="147">
        <f>S957*H957</f>
        <v>0</v>
      </c>
      <c r="AR957" s="148" t="s">
        <v>455</v>
      </c>
      <c r="AT957" s="148" t="s">
        <v>1052</v>
      </c>
      <c r="AU957" s="148" t="s">
        <v>87</v>
      </c>
      <c r="AY957" s="17" t="s">
        <v>253</v>
      </c>
      <c r="BE957" s="149">
        <f>IF(N957="základní",J957,0)</f>
        <v>0</v>
      </c>
      <c r="BF957" s="149">
        <f>IF(N957="snížená",J957,0)</f>
        <v>0</v>
      </c>
      <c r="BG957" s="149">
        <f>IF(N957="zákl. přenesená",J957,0)</f>
        <v>0</v>
      </c>
      <c r="BH957" s="149">
        <f>IF(N957="sníž. přenesená",J957,0)</f>
        <v>0</v>
      </c>
      <c r="BI957" s="149">
        <f>IF(N957="nulová",J957,0)</f>
        <v>0</v>
      </c>
      <c r="BJ957" s="17" t="s">
        <v>85</v>
      </c>
      <c r="BK957" s="149">
        <f>ROUND(I957*H957,2)</f>
        <v>0</v>
      </c>
      <c r="BL957" s="17" t="s">
        <v>369</v>
      </c>
      <c r="BM957" s="148" t="s">
        <v>1587</v>
      </c>
    </row>
    <row r="958" spans="2:65" s="14" customFormat="1" ht="11.25">
      <c r="B958" s="169"/>
      <c r="D958" s="155" t="s">
        <v>264</v>
      </c>
      <c r="E958" s="170" t="s">
        <v>1</v>
      </c>
      <c r="F958" s="171" t="s">
        <v>1588</v>
      </c>
      <c r="H958" s="170" t="s">
        <v>1</v>
      </c>
      <c r="I958" s="172"/>
      <c r="L958" s="169"/>
      <c r="M958" s="173"/>
      <c r="T958" s="174"/>
      <c r="AT958" s="170" t="s">
        <v>264</v>
      </c>
      <c r="AU958" s="170" t="s">
        <v>87</v>
      </c>
      <c r="AV958" s="14" t="s">
        <v>85</v>
      </c>
      <c r="AW958" s="14" t="s">
        <v>32</v>
      </c>
      <c r="AX958" s="14" t="s">
        <v>77</v>
      </c>
      <c r="AY958" s="170" t="s">
        <v>253</v>
      </c>
    </row>
    <row r="959" spans="2:65" s="12" customFormat="1" ht="11.25">
      <c r="B959" s="154"/>
      <c r="D959" s="155" t="s">
        <v>264</v>
      </c>
      <c r="E959" s="156" t="s">
        <v>1</v>
      </c>
      <c r="F959" s="157" t="s">
        <v>1589</v>
      </c>
      <c r="H959" s="158">
        <v>12.321999999999999</v>
      </c>
      <c r="I959" s="159"/>
      <c r="L959" s="154"/>
      <c r="M959" s="160"/>
      <c r="T959" s="161"/>
      <c r="AT959" s="156" t="s">
        <v>264</v>
      </c>
      <c r="AU959" s="156" t="s">
        <v>87</v>
      </c>
      <c r="AV959" s="12" t="s">
        <v>87</v>
      </c>
      <c r="AW959" s="12" t="s">
        <v>32</v>
      </c>
      <c r="AX959" s="12" t="s">
        <v>77</v>
      </c>
      <c r="AY959" s="156" t="s">
        <v>253</v>
      </c>
    </row>
    <row r="960" spans="2:65" s="12" customFormat="1" ht="11.25">
      <c r="B960" s="154"/>
      <c r="D960" s="155" t="s">
        <v>264</v>
      </c>
      <c r="E960" s="156" t="s">
        <v>1</v>
      </c>
      <c r="F960" s="157" t="s">
        <v>1590</v>
      </c>
      <c r="H960" s="158">
        <v>10.845000000000001</v>
      </c>
      <c r="I960" s="159"/>
      <c r="L960" s="154"/>
      <c r="M960" s="160"/>
      <c r="T960" s="161"/>
      <c r="AT960" s="156" t="s">
        <v>264</v>
      </c>
      <c r="AU960" s="156" t="s">
        <v>87</v>
      </c>
      <c r="AV960" s="12" t="s">
        <v>87</v>
      </c>
      <c r="AW960" s="12" t="s">
        <v>32</v>
      </c>
      <c r="AX960" s="12" t="s">
        <v>77</v>
      </c>
      <c r="AY960" s="156" t="s">
        <v>253</v>
      </c>
    </row>
    <row r="961" spans="2:65" s="13" customFormat="1" ht="11.25">
      <c r="B961" s="162"/>
      <c r="D961" s="155" t="s">
        <v>264</v>
      </c>
      <c r="E961" s="163" t="s">
        <v>1</v>
      </c>
      <c r="F961" s="164" t="s">
        <v>266</v>
      </c>
      <c r="H961" s="165">
        <v>23.167000000000002</v>
      </c>
      <c r="I961" s="166"/>
      <c r="L961" s="162"/>
      <c r="M961" s="167"/>
      <c r="T961" s="168"/>
      <c r="AT961" s="163" t="s">
        <v>264</v>
      </c>
      <c r="AU961" s="163" t="s">
        <v>87</v>
      </c>
      <c r="AV961" s="13" t="s">
        <v>260</v>
      </c>
      <c r="AW961" s="13" t="s">
        <v>32</v>
      </c>
      <c r="AX961" s="13" t="s">
        <v>85</v>
      </c>
      <c r="AY961" s="163" t="s">
        <v>253</v>
      </c>
    </row>
    <row r="962" spans="2:65" s="12" customFormat="1" ht="11.25">
      <c r="B962" s="154"/>
      <c r="D962" s="155" t="s">
        <v>264</v>
      </c>
      <c r="F962" s="157" t="s">
        <v>1591</v>
      </c>
      <c r="H962" s="158">
        <v>9.2669999999999995</v>
      </c>
      <c r="I962" s="159"/>
      <c r="L962" s="154"/>
      <c r="M962" s="160"/>
      <c r="T962" s="161"/>
      <c r="AT962" s="156" t="s">
        <v>264</v>
      </c>
      <c r="AU962" s="156" t="s">
        <v>87</v>
      </c>
      <c r="AV962" s="12" t="s">
        <v>87</v>
      </c>
      <c r="AW962" s="12" t="s">
        <v>4</v>
      </c>
      <c r="AX962" s="12" t="s">
        <v>85</v>
      </c>
      <c r="AY962" s="156" t="s">
        <v>253</v>
      </c>
    </row>
    <row r="963" spans="2:65" s="1" customFormat="1" ht="24.2" customHeight="1">
      <c r="B963" s="32"/>
      <c r="C963" s="137" t="s">
        <v>1592</v>
      </c>
      <c r="D963" s="137" t="s">
        <v>255</v>
      </c>
      <c r="E963" s="138" t="s">
        <v>1593</v>
      </c>
      <c r="F963" s="139" t="s">
        <v>1594</v>
      </c>
      <c r="G963" s="140" t="s">
        <v>258</v>
      </c>
      <c r="H963" s="141">
        <v>173.62799999999999</v>
      </c>
      <c r="I963" s="142"/>
      <c r="J963" s="143">
        <f>ROUND(I963*H963,2)</f>
        <v>0</v>
      </c>
      <c r="K963" s="139" t="s">
        <v>259</v>
      </c>
      <c r="L963" s="32"/>
      <c r="M963" s="144" t="s">
        <v>1</v>
      </c>
      <c r="N963" s="145" t="s">
        <v>42</v>
      </c>
      <c r="P963" s="146">
        <f>O963*H963</f>
        <v>0</v>
      </c>
      <c r="Q963" s="146">
        <v>0</v>
      </c>
      <c r="R963" s="146">
        <f>Q963*H963</f>
        <v>0</v>
      </c>
      <c r="S963" s="146">
        <v>0</v>
      </c>
      <c r="T963" s="147">
        <f>S963*H963</f>
        <v>0</v>
      </c>
      <c r="AR963" s="148" t="s">
        <v>369</v>
      </c>
      <c r="AT963" s="148" t="s">
        <v>255</v>
      </c>
      <c r="AU963" s="148" t="s">
        <v>87</v>
      </c>
      <c r="AY963" s="17" t="s">
        <v>253</v>
      </c>
      <c r="BE963" s="149">
        <f>IF(N963="základní",J963,0)</f>
        <v>0</v>
      </c>
      <c r="BF963" s="149">
        <f>IF(N963="snížená",J963,0)</f>
        <v>0</v>
      </c>
      <c r="BG963" s="149">
        <f>IF(N963="zákl. přenesená",J963,0)</f>
        <v>0</v>
      </c>
      <c r="BH963" s="149">
        <f>IF(N963="sníž. přenesená",J963,0)</f>
        <v>0</v>
      </c>
      <c r="BI963" s="149">
        <f>IF(N963="nulová",J963,0)</f>
        <v>0</v>
      </c>
      <c r="BJ963" s="17" t="s">
        <v>85</v>
      </c>
      <c r="BK963" s="149">
        <f>ROUND(I963*H963,2)</f>
        <v>0</v>
      </c>
      <c r="BL963" s="17" t="s">
        <v>369</v>
      </c>
      <c r="BM963" s="148" t="s">
        <v>1595</v>
      </c>
    </row>
    <row r="964" spans="2:65" s="1" customFormat="1" ht="11.25">
      <c r="B964" s="32"/>
      <c r="D964" s="150" t="s">
        <v>262</v>
      </c>
      <c r="F964" s="151" t="s">
        <v>1596</v>
      </c>
      <c r="I964" s="152"/>
      <c r="L964" s="32"/>
      <c r="M964" s="153"/>
      <c r="T964" s="56"/>
      <c r="AT964" s="17" t="s">
        <v>262</v>
      </c>
      <c r="AU964" s="17" t="s">
        <v>87</v>
      </c>
    </row>
    <row r="965" spans="2:65" s="1" customFormat="1" ht="49.15" customHeight="1">
      <c r="B965" s="32"/>
      <c r="C965" s="185" t="s">
        <v>1597</v>
      </c>
      <c r="D965" s="185" t="s">
        <v>1052</v>
      </c>
      <c r="E965" s="186" t="s">
        <v>1598</v>
      </c>
      <c r="F965" s="187" t="s">
        <v>1599</v>
      </c>
      <c r="G965" s="188" t="s">
        <v>258</v>
      </c>
      <c r="H965" s="189">
        <v>202.363</v>
      </c>
      <c r="I965" s="190"/>
      <c r="J965" s="191">
        <f>ROUND(I965*H965,2)</f>
        <v>0</v>
      </c>
      <c r="K965" s="187" t="s">
        <v>259</v>
      </c>
      <c r="L965" s="192"/>
      <c r="M965" s="193" t="s">
        <v>1</v>
      </c>
      <c r="N965" s="194" t="s">
        <v>42</v>
      </c>
      <c r="P965" s="146">
        <f>O965*H965</f>
        <v>0</v>
      </c>
      <c r="Q965" s="146">
        <v>4.0000000000000001E-3</v>
      </c>
      <c r="R965" s="146">
        <f>Q965*H965</f>
        <v>0.80945200000000006</v>
      </c>
      <c r="S965" s="146">
        <v>0</v>
      </c>
      <c r="T965" s="147">
        <f>S965*H965</f>
        <v>0</v>
      </c>
      <c r="AR965" s="148" t="s">
        <v>455</v>
      </c>
      <c r="AT965" s="148" t="s">
        <v>1052</v>
      </c>
      <c r="AU965" s="148" t="s">
        <v>87</v>
      </c>
      <c r="AY965" s="17" t="s">
        <v>253</v>
      </c>
      <c r="BE965" s="149">
        <f>IF(N965="základní",J965,0)</f>
        <v>0</v>
      </c>
      <c r="BF965" s="149">
        <f>IF(N965="snížená",J965,0)</f>
        <v>0</v>
      </c>
      <c r="BG965" s="149">
        <f>IF(N965="zákl. přenesená",J965,0)</f>
        <v>0</v>
      </c>
      <c r="BH965" s="149">
        <f>IF(N965="sníž. přenesená",J965,0)</f>
        <v>0</v>
      </c>
      <c r="BI965" s="149">
        <f>IF(N965="nulová",J965,0)</f>
        <v>0</v>
      </c>
      <c r="BJ965" s="17" t="s">
        <v>85</v>
      </c>
      <c r="BK965" s="149">
        <f>ROUND(I965*H965,2)</f>
        <v>0</v>
      </c>
      <c r="BL965" s="17" t="s">
        <v>369</v>
      </c>
      <c r="BM965" s="148" t="s">
        <v>1600</v>
      </c>
    </row>
    <row r="966" spans="2:65" s="14" customFormat="1" ht="11.25">
      <c r="B966" s="169"/>
      <c r="D966" s="155" t="s">
        <v>264</v>
      </c>
      <c r="E966" s="170" t="s">
        <v>1</v>
      </c>
      <c r="F966" s="171" t="s">
        <v>1601</v>
      </c>
      <c r="H966" s="170" t="s">
        <v>1</v>
      </c>
      <c r="I966" s="172"/>
      <c r="L966" s="169"/>
      <c r="M966" s="173"/>
      <c r="T966" s="174"/>
      <c r="AT966" s="170" t="s">
        <v>264</v>
      </c>
      <c r="AU966" s="170" t="s">
        <v>87</v>
      </c>
      <c r="AV966" s="14" t="s">
        <v>85</v>
      </c>
      <c r="AW966" s="14" t="s">
        <v>32</v>
      </c>
      <c r="AX966" s="14" t="s">
        <v>77</v>
      </c>
      <c r="AY966" s="170" t="s">
        <v>253</v>
      </c>
    </row>
    <row r="967" spans="2:65" s="12" customFormat="1" ht="11.25">
      <c r="B967" s="154"/>
      <c r="D967" s="155" t="s">
        <v>264</v>
      </c>
      <c r="E967" s="156" t="s">
        <v>1</v>
      </c>
      <c r="F967" s="157" t="s">
        <v>1602</v>
      </c>
      <c r="H967" s="158">
        <v>154.50800000000001</v>
      </c>
      <c r="I967" s="159"/>
      <c r="L967" s="154"/>
      <c r="M967" s="160"/>
      <c r="T967" s="161"/>
      <c r="AT967" s="156" t="s">
        <v>264</v>
      </c>
      <c r="AU967" s="156" t="s">
        <v>87</v>
      </c>
      <c r="AV967" s="12" t="s">
        <v>87</v>
      </c>
      <c r="AW967" s="12" t="s">
        <v>32</v>
      </c>
      <c r="AX967" s="12" t="s">
        <v>77</v>
      </c>
      <c r="AY967" s="156" t="s">
        <v>253</v>
      </c>
    </row>
    <row r="968" spans="2:65" s="15" customFormat="1" ht="11.25">
      <c r="B968" s="175"/>
      <c r="D968" s="155" t="s">
        <v>264</v>
      </c>
      <c r="E968" s="176" t="s">
        <v>1</v>
      </c>
      <c r="F968" s="177" t="s">
        <v>322</v>
      </c>
      <c r="H968" s="178">
        <v>154.50800000000001</v>
      </c>
      <c r="I968" s="179"/>
      <c r="L968" s="175"/>
      <c r="M968" s="180"/>
      <c r="T968" s="181"/>
      <c r="AT968" s="176" t="s">
        <v>264</v>
      </c>
      <c r="AU968" s="176" t="s">
        <v>87</v>
      </c>
      <c r="AV968" s="15" t="s">
        <v>97</v>
      </c>
      <c r="AW968" s="15" t="s">
        <v>32</v>
      </c>
      <c r="AX968" s="15" t="s">
        <v>77</v>
      </c>
      <c r="AY968" s="176" t="s">
        <v>253</v>
      </c>
    </row>
    <row r="969" spans="2:65" s="12" customFormat="1" ht="11.25">
      <c r="B969" s="154"/>
      <c r="D969" s="155" t="s">
        <v>264</v>
      </c>
      <c r="E969" s="156" t="s">
        <v>1</v>
      </c>
      <c r="F969" s="157" t="s">
        <v>1603</v>
      </c>
      <c r="H969" s="158">
        <v>19.12</v>
      </c>
      <c r="I969" s="159"/>
      <c r="L969" s="154"/>
      <c r="M969" s="160"/>
      <c r="T969" s="161"/>
      <c r="AT969" s="156" t="s">
        <v>264</v>
      </c>
      <c r="AU969" s="156" t="s">
        <v>87</v>
      </c>
      <c r="AV969" s="12" t="s">
        <v>87</v>
      </c>
      <c r="AW969" s="12" t="s">
        <v>32</v>
      </c>
      <c r="AX969" s="12" t="s">
        <v>77</v>
      </c>
      <c r="AY969" s="156" t="s">
        <v>253</v>
      </c>
    </row>
    <row r="970" spans="2:65" s="15" customFormat="1" ht="11.25">
      <c r="B970" s="175"/>
      <c r="D970" s="155" t="s">
        <v>264</v>
      </c>
      <c r="E970" s="176" t="s">
        <v>1</v>
      </c>
      <c r="F970" s="177" t="s">
        <v>322</v>
      </c>
      <c r="H970" s="178">
        <v>19.12</v>
      </c>
      <c r="I970" s="179"/>
      <c r="L970" s="175"/>
      <c r="M970" s="180"/>
      <c r="T970" s="181"/>
      <c r="AT970" s="176" t="s">
        <v>264</v>
      </c>
      <c r="AU970" s="176" t="s">
        <v>87</v>
      </c>
      <c r="AV970" s="15" t="s">
        <v>97</v>
      </c>
      <c r="AW970" s="15" t="s">
        <v>32</v>
      </c>
      <c r="AX970" s="15" t="s">
        <v>77</v>
      </c>
      <c r="AY970" s="176" t="s">
        <v>253</v>
      </c>
    </row>
    <row r="971" spans="2:65" s="13" customFormat="1" ht="11.25">
      <c r="B971" s="162"/>
      <c r="D971" s="155" t="s">
        <v>264</v>
      </c>
      <c r="E971" s="163" t="s">
        <v>1</v>
      </c>
      <c r="F971" s="164" t="s">
        <v>266</v>
      </c>
      <c r="H971" s="165">
        <v>173.62799999999999</v>
      </c>
      <c r="I971" s="166"/>
      <c r="L971" s="162"/>
      <c r="M971" s="167"/>
      <c r="T971" s="168"/>
      <c r="AT971" s="163" t="s">
        <v>264</v>
      </c>
      <c r="AU971" s="163" t="s">
        <v>87</v>
      </c>
      <c r="AV971" s="13" t="s">
        <v>260</v>
      </c>
      <c r="AW971" s="13" t="s">
        <v>32</v>
      </c>
      <c r="AX971" s="13" t="s">
        <v>85</v>
      </c>
      <c r="AY971" s="163" t="s">
        <v>253</v>
      </c>
    </row>
    <row r="972" spans="2:65" s="12" customFormat="1" ht="11.25">
      <c r="B972" s="154"/>
      <c r="D972" s="155" t="s">
        <v>264</v>
      </c>
      <c r="F972" s="157" t="s">
        <v>1604</v>
      </c>
      <c r="H972" s="158">
        <v>202.363</v>
      </c>
      <c r="I972" s="159"/>
      <c r="L972" s="154"/>
      <c r="M972" s="160"/>
      <c r="T972" s="161"/>
      <c r="AT972" s="156" t="s">
        <v>264</v>
      </c>
      <c r="AU972" s="156" t="s">
        <v>87</v>
      </c>
      <c r="AV972" s="12" t="s">
        <v>87</v>
      </c>
      <c r="AW972" s="12" t="s">
        <v>4</v>
      </c>
      <c r="AX972" s="12" t="s">
        <v>85</v>
      </c>
      <c r="AY972" s="156" t="s">
        <v>253</v>
      </c>
    </row>
    <row r="973" spans="2:65" s="1" customFormat="1" ht="24.2" customHeight="1">
      <c r="B973" s="32"/>
      <c r="C973" s="137" t="s">
        <v>1605</v>
      </c>
      <c r="D973" s="137" t="s">
        <v>255</v>
      </c>
      <c r="E973" s="138" t="s">
        <v>1606</v>
      </c>
      <c r="F973" s="139" t="s">
        <v>1607</v>
      </c>
      <c r="G973" s="140" t="s">
        <v>258</v>
      </c>
      <c r="H973" s="141">
        <v>23.167000000000002</v>
      </c>
      <c r="I973" s="142"/>
      <c r="J973" s="143">
        <f>ROUND(I973*H973,2)</f>
        <v>0</v>
      </c>
      <c r="K973" s="139" t="s">
        <v>259</v>
      </c>
      <c r="L973" s="32"/>
      <c r="M973" s="144" t="s">
        <v>1</v>
      </c>
      <c r="N973" s="145" t="s">
        <v>42</v>
      </c>
      <c r="P973" s="146">
        <f>O973*H973</f>
        <v>0</v>
      </c>
      <c r="Q973" s="146">
        <v>8.8000000000000003E-4</v>
      </c>
      <c r="R973" s="146">
        <f>Q973*H973</f>
        <v>2.0386960000000003E-2</v>
      </c>
      <c r="S973" s="146">
        <v>0</v>
      </c>
      <c r="T973" s="147">
        <f>S973*H973</f>
        <v>0</v>
      </c>
      <c r="AR973" s="148" t="s">
        <v>369</v>
      </c>
      <c r="AT973" s="148" t="s">
        <v>255</v>
      </c>
      <c r="AU973" s="148" t="s">
        <v>87</v>
      </c>
      <c r="AY973" s="17" t="s">
        <v>253</v>
      </c>
      <c r="BE973" s="149">
        <f>IF(N973="základní",J973,0)</f>
        <v>0</v>
      </c>
      <c r="BF973" s="149">
        <f>IF(N973="snížená",J973,0)</f>
        <v>0</v>
      </c>
      <c r="BG973" s="149">
        <f>IF(N973="zákl. přenesená",J973,0)</f>
        <v>0</v>
      </c>
      <c r="BH973" s="149">
        <f>IF(N973="sníž. přenesená",J973,0)</f>
        <v>0</v>
      </c>
      <c r="BI973" s="149">
        <f>IF(N973="nulová",J973,0)</f>
        <v>0</v>
      </c>
      <c r="BJ973" s="17" t="s">
        <v>85</v>
      </c>
      <c r="BK973" s="149">
        <f>ROUND(I973*H973,2)</f>
        <v>0</v>
      </c>
      <c r="BL973" s="17" t="s">
        <v>369</v>
      </c>
      <c r="BM973" s="148" t="s">
        <v>1608</v>
      </c>
    </row>
    <row r="974" spans="2:65" s="1" customFormat="1" ht="11.25">
      <c r="B974" s="32"/>
      <c r="D974" s="150" t="s">
        <v>262</v>
      </c>
      <c r="F974" s="151" t="s">
        <v>1609</v>
      </c>
      <c r="I974" s="152"/>
      <c r="L974" s="32"/>
      <c r="M974" s="153"/>
      <c r="T974" s="56"/>
      <c r="AT974" s="17" t="s">
        <v>262</v>
      </c>
      <c r="AU974" s="17" t="s">
        <v>87</v>
      </c>
    </row>
    <row r="975" spans="2:65" s="1" customFormat="1" ht="49.15" customHeight="1">
      <c r="B975" s="32"/>
      <c r="C975" s="185" t="s">
        <v>1610</v>
      </c>
      <c r="D975" s="185" t="s">
        <v>1052</v>
      </c>
      <c r="E975" s="186" t="s">
        <v>1611</v>
      </c>
      <c r="F975" s="187" t="s">
        <v>1612</v>
      </c>
      <c r="G975" s="188" t="s">
        <v>258</v>
      </c>
      <c r="H975" s="189">
        <v>27.001000000000001</v>
      </c>
      <c r="I975" s="190"/>
      <c r="J975" s="191">
        <f>ROUND(I975*H975,2)</f>
        <v>0</v>
      </c>
      <c r="K975" s="187" t="s">
        <v>259</v>
      </c>
      <c r="L975" s="192"/>
      <c r="M975" s="193" t="s">
        <v>1</v>
      </c>
      <c r="N975" s="194" t="s">
        <v>42</v>
      </c>
      <c r="P975" s="146">
        <f>O975*H975</f>
        <v>0</v>
      </c>
      <c r="Q975" s="146">
        <v>5.4000000000000003E-3</v>
      </c>
      <c r="R975" s="146">
        <f>Q975*H975</f>
        <v>0.1458054</v>
      </c>
      <c r="S975" s="146">
        <v>0</v>
      </c>
      <c r="T975" s="147">
        <f>S975*H975</f>
        <v>0</v>
      </c>
      <c r="AR975" s="148" t="s">
        <v>455</v>
      </c>
      <c r="AT975" s="148" t="s">
        <v>1052</v>
      </c>
      <c r="AU975" s="148" t="s">
        <v>87</v>
      </c>
      <c r="AY975" s="17" t="s">
        <v>253</v>
      </c>
      <c r="BE975" s="149">
        <f>IF(N975="základní",J975,0)</f>
        <v>0</v>
      </c>
      <c r="BF975" s="149">
        <f>IF(N975="snížená",J975,0)</f>
        <v>0</v>
      </c>
      <c r="BG975" s="149">
        <f>IF(N975="zákl. přenesená",J975,0)</f>
        <v>0</v>
      </c>
      <c r="BH975" s="149">
        <f>IF(N975="sníž. přenesená",J975,0)</f>
        <v>0</v>
      </c>
      <c r="BI975" s="149">
        <f>IF(N975="nulová",J975,0)</f>
        <v>0</v>
      </c>
      <c r="BJ975" s="17" t="s">
        <v>85</v>
      </c>
      <c r="BK975" s="149">
        <f>ROUND(I975*H975,2)</f>
        <v>0</v>
      </c>
      <c r="BL975" s="17" t="s">
        <v>369</v>
      </c>
      <c r="BM975" s="148" t="s">
        <v>1613</v>
      </c>
    </row>
    <row r="976" spans="2:65" s="14" customFormat="1" ht="11.25">
      <c r="B976" s="169"/>
      <c r="D976" s="155" t="s">
        <v>264</v>
      </c>
      <c r="E976" s="170" t="s">
        <v>1</v>
      </c>
      <c r="F976" s="171" t="s">
        <v>1588</v>
      </c>
      <c r="H976" s="170" t="s">
        <v>1</v>
      </c>
      <c r="I976" s="172"/>
      <c r="L976" s="169"/>
      <c r="M976" s="173"/>
      <c r="T976" s="174"/>
      <c r="AT976" s="170" t="s">
        <v>264</v>
      </c>
      <c r="AU976" s="170" t="s">
        <v>87</v>
      </c>
      <c r="AV976" s="14" t="s">
        <v>85</v>
      </c>
      <c r="AW976" s="14" t="s">
        <v>32</v>
      </c>
      <c r="AX976" s="14" t="s">
        <v>77</v>
      </c>
      <c r="AY976" s="170" t="s">
        <v>253</v>
      </c>
    </row>
    <row r="977" spans="2:65" s="12" customFormat="1" ht="11.25">
      <c r="B977" s="154"/>
      <c r="D977" s="155" t="s">
        <v>264</v>
      </c>
      <c r="E977" s="156" t="s">
        <v>1</v>
      </c>
      <c r="F977" s="157" t="s">
        <v>1589</v>
      </c>
      <c r="H977" s="158">
        <v>12.321999999999999</v>
      </c>
      <c r="I977" s="159"/>
      <c r="L977" s="154"/>
      <c r="M977" s="160"/>
      <c r="T977" s="161"/>
      <c r="AT977" s="156" t="s">
        <v>264</v>
      </c>
      <c r="AU977" s="156" t="s">
        <v>87</v>
      </c>
      <c r="AV977" s="12" t="s">
        <v>87</v>
      </c>
      <c r="AW977" s="12" t="s">
        <v>32</v>
      </c>
      <c r="AX977" s="12" t="s">
        <v>77</v>
      </c>
      <c r="AY977" s="156" t="s">
        <v>253</v>
      </c>
    </row>
    <row r="978" spans="2:65" s="12" customFormat="1" ht="11.25">
      <c r="B978" s="154"/>
      <c r="D978" s="155" t="s">
        <v>264</v>
      </c>
      <c r="E978" s="156" t="s">
        <v>1</v>
      </c>
      <c r="F978" s="157" t="s">
        <v>1590</v>
      </c>
      <c r="H978" s="158">
        <v>10.845000000000001</v>
      </c>
      <c r="I978" s="159"/>
      <c r="L978" s="154"/>
      <c r="M978" s="160"/>
      <c r="T978" s="161"/>
      <c r="AT978" s="156" t="s">
        <v>264</v>
      </c>
      <c r="AU978" s="156" t="s">
        <v>87</v>
      </c>
      <c r="AV978" s="12" t="s">
        <v>87</v>
      </c>
      <c r="AW978" s="12" t="s">
        <v>32</v>
      </c>
      <c r="AX978" s="12" t="s">
        <v>77</v>
      </c>
      <c r="AY978" s="156" t="s">
        <v>253</v>
      </c>
    </row>
    <row r="979" spans="2:65" s="13" customFormat="1" ht="11.25">
      <c r="B979" s="162"/>
      <c r="D979" s="155" t="s">
        <v>264</v>
      </c>
      <c r="E979" s="163" t="s">
        <v>1</v>
      </c>
      <c r="F979" s="164" t="s">
        <v>266</v>
      </c>
      <c r="H979" s="165">
        <v>23.167000000000002</v>
      </c>
      <c r="I979" s="166"/>
      <c r="L979" s="162"/>
      <c r="M979" s="167"/>
      <c r="T979" s="168"/>
      <c r="AT979" s="163" t="s">
        <v>264</v>
      </c>
      <c r="AU979" s="163" t="s">
        <v>87</v>
      </c>
      <c r="AV979" s="13" t="s">
        <v>260</v>
      </c>
      <c r="AW979" s="13" t="s">
        <v>32</v>
      </c>
      <c r="AX979" s="13" t="s">
        <v>85</v>
      </c>
      <c r="AY979" s="163" t="s">
        <v>253</v>
      </c>
    </row>
    <row r="980" spans="2:65" s="12" customFormat="1" ht="11.25">
      <c r="B980" s="154"/>
      <c r="D980" s="155" t="s">
        <v>264</v>
      </c>
      <c r="F980" s="157" t="s">
        <v>1614</v>
      </c>
      <c r="H980" s="158">
        <v>27.001000000000001</v>
      </c>
      <c r="I980" s="159"/>
      <c r="L980" s="154"/>
      <c r="M980" s="160"/>
      <c r="T980" s="161"/>
      <c r="AT980" s="156" t="s">
        <v>264</v>
      </c>
      <c r="AU980" s="156" t="s">
        <v>87</v>
      </c>
      <c r="AV980" s="12" t="s">
        <v>87</v>
      </c>
      <c r="AW980" s="12" t="s">
        <v>4</v>
      </c>
      <c r="AX980" s="12" t="s">
        <v>85</v>
      </c>
      <c r="AY980" s="156" t="s">
        <v>253</v>
      </c>
    </row>
    <row r="981" spans="2:65" s="1" customFormat="1" ht="49.15" customHeight="1">
      <c r="B981" s="32"/>
      <c r="C981" s="137" t="s">
        <v>1615</v>
      </c>
      <c r="D981" s="137" t="s">
        <v>255</v>
      </c>
      <c r="E981" s="138" t="s">
        <v>1616</v>
      </c>
      <c r="F981" s="139" t="s">
        <v>1617</v>
      </c>
      <c r="G981" s="140" t="s">
        <v>447</v>
      </c>
      <c r="H981" s="141">
        <v>18</v>
      </c>
      <c r="I981" s="142"/>
      <c r="J981" s="143">
        <f>ROUND(I981*H981,2)</f>
        <v>0</v>
      </c>
      <c r="K981" s="139" t="s">
        <v>1</v>
      </c>
      <c r="L981" s="32"/>
      <c r="M981" s="144" t="s">
        <v>1</v>
      </c>
      <c r="N981" s="145" t="s">
        <v>42</v>
      </c>
      <c r="P981" s="146">
        <f>O981*H981</f>
        <v>0</v>
      </c>
      <c r="Q981" s="146">
        <v>8.3000000000000001E-4</v>
      </c>
      <c r="R981" s="146">
        <f>Q981*H981</f>
        <v>1.494E-2</v>
      </c>
      <c r="S981" s="146">
        <v>0</v>
      </c>
      <c r="T981" s="147">
        <f>S981*H981</f>
        <v>0</v>
      </c>
      <c r="AR981" s="148" t="s">
        <v>369</v>
      </c>
      <c r="AT981" s="148" t="s">
        <v>255</v>
      </c>
      <c r="AU981" s="148" t="s">
        <v>87</v>
      </c>
      <c r="AY981" s="17" t="s">
        <v>253</v>
      </c>
      <c r="BE981" s="149">
        <f>IF(N981="základní",J981,0)</f>
        <v>0</v>
      </c>
      <c r="BF981" s="149">
        <f>IF(N981="snížená",J981,0)</f>
        <v>0</v>
      </c>
      <c r="BG981" s="149">
        <f>IF(N981="zákl. přenesená",J981,0)</f>
        <v>0</v>
      </c>
      <c r="BH981" s="149">
        <f>IF(N981="sníž. přenesená",J981,0)</f>
        <v>0</v>
      </c>
      <c r="BI981" s="149">
        <f>IF(N981="nulová",J981,0)</f>
        <v>0</v>
      </c>
      <c r="BJ981" s="17" t="s">
        <v>85</v>
      </c>
      <c r="BK981" s="149">
        <f>ROUND(I981*H981,2)</f>
        <v>0</v>
      </c>
      <c r="BL981" s="17" t="s">
        <v>369</v>
      </c>
      <c r="BM981" s="148" t="s">
        <v>1618</v>
      </c>
    </row>
    <row r="982" spans="2:65" s="1" customFormat="1" ht="68.25">
      <c r="B982" s="32"/>
      <c r="D982" s="155" t="s">
        <v>1346</v>
      </c>
      <c r="F982" s="195" t="s">
        <v>1619</v>
      </c>
      <c r="I982" s="152"/>
      <c r="L982" s="32"/>
      <c r="M982" s="153"/>
      <c r="T982" s="56"/>
      <c r="AT982" s="17" t="s">
        <v>1346</v>
      </c>
      <c r="AU982" s="17" t="s">
        <v>87</v>
      </c>
    </row>
    <row r="983" spans="2:65" s="14" customFormat="1" ht="11.25">
      <c r="B983" s="169"/>
      <c r="D983" s="155" t="s">
        <v>264</v>
      </c>
      <c r="E983" s="170" t="s">
        <v>1</v>
      </c>
      <c r="F983" s="171" t="s">
        <v>1620</v>
      </c>
      <c r="H983" s="170" t="s">
        <v>1</v>
      </c>
      <c r="I983" s="172"/>
      <c r="L983" s="169"/>
      <c r="M983" s="173"/>
      <c r="T983" s="174"/>
      <c r="AT983" s="170" t="s">
        <v>264</v>
      </c>
      <c r="AU983" s="170" t="s">
        <v>87</v>
      </c>
      <c r="AV983" s="14" t="s">
        <v>85</v>
      </c>
      <c r="AW983" s="14" t="s">
        <v>32</v>
      </c>
      <c r="AX983" s="14" t="s">
        <v>77</v>
      </c>
      <c r="AY983" s="170" t="s">
        <v>253</v>
      </c>
    </row>
    <row r="984" spans="2:65" s="12" customFormat="1" ht="11.25">
      <c r="B984" s="154"/>
      <c r="D984" s="155" t="s">
        <v>264</v>
      </c>
      <c r="E984" s="156" t="s">
        <v>1</v>
      </c>
      <c r="F984" s="157" t="s">
        <v>1621</v>
      </c>
      <c r="H984" s="158">
        <v>18</v>
      </c>
      <c r="I984" s="159"/>
      <c r="L984" s="154"/>
      <c r="M984" s="160"/>
      <c r="T984" s="161"/>
      <c r="AT984" s="156" t="s">
        <v>264</v>
      </c>
      <c r="AU984" s="156" t="s">
        <v>87</v>
      </c>
      <c r="AV984" s="12" t="s">
        <v>87</v>
      </c>
      <c r="AW984" s="12" t="s">
        <v>32</v>
      </c>
      <c r="AX984" s="12" t="s">
        <v>77</v>
      </c>
      <c r="AY984" s="156" t="s">
        <v>253</v>
      </c>
    </row>
    <row r="985" spans="2:65" s="13" customFormat="1" ht="11.25">
      <c r="B985" s="162"/>
      <c r="D985" s="155" t="s">
        <v>264</v>
      </c>
      <c r="E985" s="163" t="s">
        <v>1</v>
      </c>
      <c r="F985" s="164" t="s">
        <v>266</v>
      </c>
      <c r="H985" s="165">
        <v>18</v>
      </c>
      <c r="I985" s="166"/>
      <c r="L985" s="162"/>
      <c r="M985" s="167"/>
      <c r="T985" s="168"/>
      <c r="AT985" s="163" t="s">
        <v>264</v>
      </c>
      <c r="AU985" s="163" t="s">
        <v>87</v>
      </c>
      <c r="AV985" s="13" t="s">
        <v>260</v>
      </c>
      <c r="AW985" s="13" t="s">
        <v>32</v>
      </c>
      <c r="AX985" s="13" t="s">
        <v>85</v>
      </c>
      <c r="AY985" s="163" t="s">
        <v>253</v>
      </c>
    </row>
    <row r="986" spans="2:65" s="1" customFormat="1" ht="37.9" customHeight="1">
      <c r="B986" s="32"/>
      <c r="C986" s="137" t="s">
        <v>1622</v>
      </c>
      <c r="D986" s="137" t="s">
        <v>255</v>
      </c>
      <c r="E986" s="138" t="s">
        <v>1623</v>
      </c>
      <c r="F986" s="139" t="s">
        <v>1624</v>
      </c>
      <c r="G986" s="140" t="s">
        <v>313</v>
      </c>
      <c r="H986" s="141">
        <v>21</v>
      </c>
      <c r="I986" s="142"/>
      <c r="J986" s="143">
        <f>ROUND(I986*H986,2)</f>
        <v>0</v>
      </c>
      <c r="K986" s="139" t="s">
        <v>1</v>
      </c>
      <c r="L986" s="32"/>
      <c r="M986" s="144" t="s">
        <v>1</v>
      </c>
      <c r="N986" s="145" t="s">
        <v>42</v>
      </c>
      <c r="P986" s="146">
        <f>O986*H986</f>
        <v>0</v>
      </c>
      <c r="Q986" s="146">
        <v>8.3000000000000001E-4</v>
      </c>
      <c r="R986" s="146">
        <f>Q986*H986</f>
        <v>1.7430000000000001E-2</v>
      </c>
      <c r="S986" s="146">
        <v>0</v>
      </c>
      <c r="T986" s="147">
        <f>S986*H986</f>
        <v>0</v>
      </c>
      <c r="AR986" s="148" t="s">
        <v>369</v>
      </c>
      <c r="AT986" s="148" t="s">
        <v>255</v>
      </c>
      <c r="AU986" s="148" t="s">
        <v>87</v>
      </c>
      <c r="AY986" s="17" t="s">
        <v>253</v>
      </c>
      <c r="BE986" s="149">
        <f>IF(N986="základní",J986,0)</f>
        <v>0</v>
      </c>
      <c r="BF986" s="149">
        <f>IF(N986="snížená",J986,0)</f>
        <v>0</v>
      </c>
      <c r="BG986" s="149">
        <f>IF(N986="zákl. přenesená",J986,0)</f>
        <v>0</v>
      </c>
      <c r="BH986" s="149">
        <f>IF(N986="sníž. přenesená",J986,0)</f>
        <v>0</v>
      </c>
      <c r="BI986" s="149">
        <f>IF(N986="nulová",J986,0)</f>
        <v>0</v>
      </c>
      <c r="BJ986" s="17" t="s">
        <v>85</v>
      </c>
      <c r="BK986" s="149">
        <f>ROUND(I986*H986,2)</f>
        <v>0</v>
      </c>
      <c r="BL986" s="17" t="s">
        <v>369</v>
      </c>
      <c r="BM986" s="148" t="s">
        <v>1625</v>
      </c>
    </row>
    <row r="987" spans="2:65" s="1" customFormat="1" ht="68.25">
      <c r="B987" s="32"/>
      <c r="D987" s="155" t="s">
        <v>1346</v>
      </c>
      <c r="F987" s="195" t="s">
        <v>1626</v>
      </c>
      <c r="I987" s="152"/>
      <c r="L987" s="32"/>
      <c r="M987" s="153"/>
      <c r="T987" s="56"/>
      <c r="AT987" s="17" t="s">
        <v>1346</v>
      </c>
      <c r="AU987" s="17" t="s">
        <v>87</v>
      </c>
    </row>
    <row r="988" spans="2:65" s="14" customFormat="1" ht="33.75">
      <c r="B988" s="169"/>
      <c r="D988" s="155" t="s">
        <v>264</v>
      </c>
      <c r="E988" s="170" t="s">
        <v>1</v>
      </c>
      <c r="F988" s="171" t="s">
        <v>1627</v>
      </c>
      <c r="H988" s="170" t="s">
        <v>1</v>
      </c>
      <c r="I988" s="172"/>
      <c r="L988" s="169"/>
      <c r="M988" s="173"/>
      <c r="T988" s="174"/>
      <c r="AT988" s="170" t="s">
        <v>264</v>
      </c>
      <c r="AU988" s="170" t="s">
        <v>87</v>
      </c>
      <c r="AV988" s="14" t="s">
        <v>85</v>
      </c>
      <c r="AW988" s="14" t="s">
        <v>32</v>
      </c>
      <c r="AX988" s="14" t="s">
        <v>77</v>
      </c>
      <c r="AY988" s="170" t="s">
        <v>253</v>
      </c>
    </row>
    <row r="989" spans="2:65" s="12" customFormat="1" ht="11.25">
      <c r="B989" s="154"/>
      <c r="D989" s="155" t="s">
        <v>264</v>
      </c>
      <c r="E989" s="156" t="s">
        <v>1</v>
      </c>
      <c r="F989" s="157" t="s">
        <v>1628</v>
      </c>
      <c r="H989" s="158">
        <v>21</v>
      </c>
      <c r="I989" s="159"/>
      <c r="L989" s="154"/>
      <c r="M989" s="160"/>
      <c r="T989" s="161"/>
      <c r="AT989" s="156" t="s">
        <v>264</v>
      </c>
      <c r="AU989" s="156" t="s">
        <v>87</v>
      </c>
      <c r="AV989" s="12" t="s">
        <v>87</v>
      </c>
      <c r="AW989" s="12" t="s">
        <v>32</v>
      </c>
      <c r="AX989" s="12" t="s">
        <v>77</v>
      </c>
      <c r="AY989" s="156" t="s">
        <v>253</v>
      </c>
    </row>
    <row r="990" spans="2:65" s="13" customFormat="1" ht="11.25">
      <c r="B990" s="162"/>
      <c r="D990" s="155" t="s">
        <v>264</v>
      </c>
      <c r="E990" s="163" t="s">
        <v>1</v>
      </c>
      <c r="F990" s="164" t="s">
        <v>266</v>
      </c>
      <c r="H990" s="165">
        <v>21</v>
      </c>
      <c r="I990" s="166"/>
      <c r="L990" s="162"/>
      <c r="M990" s="167"/>
      <c r="T990" s="168"/>
      <c r="AT990" s="163" t="s">
        <v>264</v>
      </c>
      <c r="AU990" s="163" t="s">
        <v>87</v>
      </c>
      <c r="AV990" s="13" t="s">
        <v>260</v>
      </c>
      <c r="AW990" s="13" t="s">
        <v>32</v>
      </c>
      <c r="AX990" s="13" t="s">
        <v>85</v>
      </c>
      <c r="AY990" s="163" t="s">
        <v>253</v>
      </c>
    </row>
    <row r="991" spans="2:65" s="1" customFormat="1" ht="24.2" customHeight="1">
      <c r="B991" s="32"/>
      <c r="C991" s="137" t="s">
        <v>1629</v>
      </c>
      <c r="D991" s="137" t="s">
        <v>255</v>
      </c>
      <c r="E991" s="138" t="s">
        <v>1630</v>
      </c>
      <c r="F991" s="139" t="s">
        <v>1631</v>
      </c>
      <c r="G991" s="140" t="s">
        <v>313</v>
      </c>
      <c r="H991" s="141">
        <v>10</v>
      </c>
      <c r="I991" s="142"/>
      <c r="J991" s="143">
        <f>ROUND(I991*H991,2)</f>
        <v>0</v>
      </c>
      <c r="K991" s="139" t="s">
        <v>1</v>
      </c>
      <c r="L991" s="32"/>
      <c r="M991" s="144" t="s">
        <v>1</v>
      </c>
      <c r="N991" s="145" t="s">
        <v>42</v>
      </c>
      <c r="P991" s="146">
        <f>O991*H991</f>
        <v>0</v>
      </c>
      <c r="Q991" s="146">
        <v>8.3000000000000001E-4</v>
      </c>
      <c r="R991" s="146">
        <f>Q991*H991</f>
        <v>8.3000000000000001E-3</v>
      </c>
      <c r="S991" s="146">
        <v>0</v>
      </c>
      <c r="T991" s="147">
        <f>S991*H991</f>
        <v>0</v>
      </c>
      <c r="AR991" s="148" t="s">
        <v>369</v>
      </c>
      <c r="AT991" s="148" t="s">
        <v>255</v>
      </c>
      <c r="AU991" s="148" t="s">
        <v>87</v>
      </c>
      <c r="AY991" s="17" t="s">
        <v>253</v>
      </c>
      <c r="BE991" s="149">
        <f>IF(N991="základní",J991,0)</f>
        <v>0</v>
      </c>
      <c r="BF991" s="149">
        <f>IF(N991="snížená",J991,0)</f>
        <v>0</v>
      </c>
      <c r="BG991" s="149">
        <f>IF(N991="zákl. přenesená",J991,0)</f>
        <v>0</v>
      </c>
      <c r="BH991" s="149">
        <f>IF(N991="sníž. přenesená",J991,0)</f>
        <v>0</v>
      </c>
      <c r="BI991" s="149">
        <f>IF(N991="nulová",J991,0)</f>
        <v>0</v>
      </c>
      <c r="BJ991" s="17" t="s">
        <v>85</v>
      </c>
      <c r="BK991" s="149">
        <f>ROUND(I991*H991,2)</f>
        <v>0</v>
      </c>
      <c r="BL991" s="17" t="s">
        <v>369</v>
      </c>
      <c r="BM991" s="148" t="s">
        <v>1632</v>
      </c>
    </row>
    <row r="992" spans="2:65" s="1" customFormat="1" ht="78">
      <c r="B992" s="32"/>
      <c r="D992" s="155" t="s">
        <v>1346</v>
      </c>
      <c r="F992" s="195" t="s">
        <v>1633</v>
      </c>
      <c r="I992" s="152"/>
      <c r="L992" s="32"/>
      <c r="M992" s="153"/>
      <c r="T992" s="56"/>
      <c r="AT992" s="17" t="s">
        <v>1346</v>
      </c>
      <c r="AU992" s="17" t="s">
        <v>87</v>
      </c>
    </row>
    <row r="993" spans="2:65" s="14" customFormat="1" ht="33.75">
      <c r="B993" s="169"/>
      <c r="D993" s="155" t="s">
        <v>264</v>
      </c>
      <c r="E993" s="170" t="s">
        <v>1</v>
      </c>
      <c r="F993" s="171" t="s">
        <v>1634</v>
      </c>
      <c r="H993" s="170" t="s">
        <v>1</v>
      </c>
      <c r="I993" s="172"/>
      <c r="L993" s="169"/>
      <c r="M993" s="173"/>
      <c r="T993" s="174"/>
      <c r="AT993" s="170" t="s">
        <v>264</v>
      </c>
      <c r="AU993" s="170" t="s">
        <v>87</v>
      </c>
      <c r="AV993" s="14" t="s">
        <v>85</v>
      </c>
      <c r="AW993" s="14" t="s">
        <v>32</v>
      </c>
      <c r="AX993" s="14" t="s">
        <v>77</v>
      </c>
      <c r="AY993" s="170" t="s">
        <v>253</v>
      </c>
    </row>
    <row r="994" spans="2:65" s="12" customFormat="1" ht="11.25">
      <c r="B994" s="154"/>
      <c r="D994" s="155" t="s">
        <v>264</v>
      </c>
      <c r="E994" s="156" t="s">
        <v>1</v>
      </c>
      <c r="F994" s="157" t="s">
        <v>1635</v>
      </c>
      <c r="H994" s="158">
        <v>10</v>
      </c>
      <c r="I994" s="159"/>
      <c r="L994" s="154"/>
      <c r="M994" s="160"/>
      <c r="T994" s="161"/>
      <c r="AT994" s="156" t="s">
        <v>264</v>
      </c>
      <c r="AU994" s="156" t="s">
        <v>87</v>
      </c>
      <c r="AV994" s="12" t="s">
        <v>87</v>
      </c>
      <c r="AW994" s="12" t="s">
        <v>32</v>
      </c>
      <c r="AX994" s="12" t="s">
        <v>77</v>
      </c>
      <c r="AY994" s="156" t="s">
        <v>253</v>
      </c>
    </row>
    <row r="995" spans="2:65" s="13" customFormat="1" ht="11.25">
      <c r="B995" s="162"/>
      <c r="D995" s="155" t="s">
        <v>264</v>
      </c>
      <c r="E995" s="163" t="s">
        <v>1</v>
      </c>
      <c r="F995" s="164" t="s">
        <v>266</v>
      </c>
      <c r="H995" s="165">
        <v>10</v>
      </c>
      <c r="I995" s="166"/>
      <c r="L995" s="162"/>
      <c r="M995" s="167"/>
      <c r="T995" s="168"/>
      <c r="AT995" s="163" t="s">
        <v>264</v>
      </c>
      <c r="AU995" s="163" t="s">
        <v>87</v>
      </c>
      <c r="AV995" s="13" t="s">
        <v>260</v>
      </c>
      <c r="AW995" s="13" t="s">
        <v>32</v>
      </c>
      <c r="AX995" s="13" t="s">
        <v>85</v>
      </c>
      <c r="AY995" s="163" t="s">
        <v>253</v>
      </c>
    </row>
    <row r="996" spans="2:65" s="1" customFormat="1" ht="37.9" customHeight="1">
      <c r="B996" s="32"/>
      <c r="C996" s="137" t="s">
        <v>1636</v>
      </c>
      <c r="D996" s="137" t="s">
        <v>255</v>
      </c>
      <c r="E996" s="138" t="s">
        <v>1637</v>
      </c>
      <c r="F996" s="139" t="s">
        <v>1638</v>
      </c>
      <c r="G996" s="140" t="s">
        <v>313</v>
      </c>
      <c r="H996" s="141">
        <v>4</v>
      </c>
      <c r="I996" s="142"/>
      <c r="J996" s="143">
        <f>ROUND(I996*H996,2)</f>
        <v>0</v>
      </c>
      <c r="K996" s="139" t="s">
        <v>1</v>
      </c>
      <c r="L996" s="32"/>
      <c r="M996" s="144" t="s">
        <v>1</v>
      </c>
      <c r="N996" s="145" t="s">
        <v>42</v>
      </c>
      <c r="P996" s="146">
        <f>O996*H996</f>
        <v>0</v>
      </c>
      <c r="Q996" s="146">
        <v>8.3000000000000001E-4</v>
      </c>
      <c r="R996" s="146">
        <f>Q996*H996</f>
        <v>3.32E-3</v>
      </c>
      <c r="S996" s="146">
        <v>0</v>
      </c>
      <c r="T996" s="147">
        <f>S996*H996</f>
        <v>0</v>
      </c>
      <c r="AR996" s="148" t="s">
        <v>369</v>
      </c>
      <c r="AT996" s="148" t="s">
        <v>255</v>
      </c>
      <c r="AU996" s="148" t="s">
        <v>87</v>
      </c>
      <c r="AY996" s="17" t="s">
        <v>253</v>
      </c>
      <c r="BE996" s="149">
        <f>IF(N996="základní",J996,0)</f>
        <v>0</v>
      </c>
      <c r="BF996" s="149">
        <f>IF(N996="snížená",J996,0)</f>
        <v>0</v>
      </c>
      <c r="BG996" s="149">
        <f>IF(N996="zákl. přenesená",J996,0)</f>
        <v>0</v>
      </c>
      <c r="BH996" s="149">
        <f>IF(N996="sníž. přenesená",J996,0)</f>
        <v>0</v>
      </c>
      <c r="BI996" s="149">
        <f>IF(N996="nulová",J996,0)</f>
        <v>0</v>
      </c>
      <c r="BJ996" s="17" t="s">
        <v>85</v>
      </c>
      <c r="BK996" s="149">
        <f>ROUND(I996*H996,2)</f>
        <v>0</v>
      </c>
      <c r="BL996" s="17" t="s">
        <v>369</v>
      </c>
      <c r="BM996" s="148" t="s">
        <v>1639</v>
      </c>
    </row>
    <row r="997" spans="2:65" s="1" customFormat="1" ht="48.75">
      <c r="B997" s="32"/>
      <c r="D997" s="155" t="s">
        <v>1346</v>
      </c>
      <c r="F997" s="195" t="s">
        <v>1640</v>
      </c>
      <c r="I997" s="152"/>
      <c r="L997" s="32"/>
      <c r="M997" s="153"/>
      <c r="T997" s="56"/>
      <c r="AT997" s="17" t="s">
        <v>1346</v>
      </c>
      <c r="AU997" s="17" t="s">
        <v>87</v>
      </c>
    </row>
    <row r="998" spans="2:65" s="12" customFormat="1" ht="11.25">
      <c r="B998" s="154"/>
      <c r="D998" s="155" t="s">
        <v>264</v>
      </c>
      <c r="E998" s="156" t="s">
        <v>1</v>
      </c>
      <c r="F998" s="157" t="s">
        <v>1641</v>
      </c>
      <c r="H998" s="158">
        <v>4</v>
      </c>
      <c r="I998" s="159"/>
      <c r="L998" s="154"/>
      <c r="M998" s="160"/>
      <c r="T998" s="161"/>
      <c r="AT998" s="156" t="s">
        <v>264</v>
      </c>
      <c r="AU998" s="156" t="s">
        <v>87</v>
      </c>
      <c r="AV998" s="12" t="s">
        <v>87</v>
      </c>
      <c r="AW998" s="12" t="s">
        <v>32</v>
      </c>
      <c r="AX998" s="12" t="s">
        <v>77</v>
      </c>
      <c r="AY998" s="156" t="s">
        <v>253</v>
      </c>
    </row>
    <row r="999" spans="2:65" s="13" customFormat="1" ht="11.25">
      <c r="B999" s="162"/>
      <c r="D999" s="155" t="s">
        <v>264</v>
      </c>
      <c r="E999" s="163" t="s">
        <v>1</v>
      </c>
      <c r="F999" s="164" t="s">
        <v>266</v>
      </c>
      <c r="H999" s="165">
        <v>4</v>
      </c>
      <c r="I999" s="166"/>
      <c r="L999" s="162"/>
      <c r="M999" s="167"/>
      <c r="T999" s="168"/>
      <c r="AT999" s="163" t="s">
        <v>264</v>
      </c>
      <c r="AU999" s="163" t="s">
        <v>87</v>
      </c>
      <c r="AV999" s="13" t="s">
        <v>260</v>
      </c>
      <c r="AW999" s="13" t="s">
        <v>32</v>
      </c>
      <c r="AX999" s="13" t="s">
        <v>85</v>
      </c>
      <c r="AY999" s="163" t="s">
        <v>253</v>
      </c>
    </row>
    <row r="1000" spans="2:65" s="1" customFormat="1" ht="37.9" customHeight="1">
      <c r="B1000" s="32"/>
      <c r="C1000" s="137" t="s">
        <v>1642</v>
      </c>
      <c r="D1000" s="137" t="s">
        <v>255</v>
      </c>
      <c r="E1000" s="138" t="s">
        <v>1643</v>
      </c>
      <c r="F1000" s="139" t="s">
        <v>1644</v>
      </c>
      <c r="G1000" s="140" t="s">
        <v>313</v>
      </c>
      <c r="H1000" s="141">
        <v>22</v>
      </c>
      <c r="I1000" s="142"/>
      <c r="J1000" s="143">
        <f>ROUND(I1000*H1000,2)</f>
        <v>0</v>
      </c>
      <c r="K1000" s="139" t="s">
        <v>1</v>
      </c>
      <c r="L1000" s="32"/>
      <c r="M1000" s="144" t="s">
        <v>1</v>
      </c>
      <c r="N1000" s="145" t="s">
        <v>42</v>
      </c>
      <c r="P1000" s="146">
        <f>O1000*H1000</f>
        <v>0</v>
      </c>
      <c r="Q1000" s="146">
        <v>8.3000000000000001E-4</v>
      </c>
      <c r="R1000" s="146">
        <f>Q1000*H1000</f>
        <v>1.8259999999999998E-2</v>
      </c>
      <c r="S1000" s="146">
        <v>0</v>
      </c>
      <c r="T1000" s="147">
        <f>S1000*H1000</f>
        <v>0</v>
      </c>
      <c r="AR1000" s="148" t="s">
        <v>369</v>
      </c>
      <c r="AT1000" s="148" t="s">
        <v>255</v>
      </c>
      <c r="AU1000" s="148" t="s">
        <v>87</v>
      </c>
      <c r="AY1000" s="17" t="s">
        <v>253</v>
      </c>
      <c r="BE1000" s="149">
        <f>IF(N1000="základní",J1000,0)</f>
        <v>0</v>
      </c>
      <c r="BF1000" s="149">
        <f>IF(N1000="snížená",J1000,0)</f>
        <v>0</v>
      </c>
      <c r="BG1000" s="149">
        <f>IF(N1000="zákl. přenesená",J1000,0)</f>
        <v>0</v>
      </c>
      <c r="BH1000" s="149">
        <f>IF(N1000="sníž. přenesená",J1000,0)</f>
        <v>0</v>
      </c>
      <c r="BI1000" s="149">
        <f>IF(N1000="nulová",J1000,0)</f>
        <v>0</v>
      </c>
      <c r="BJ1000" s="17" t="s">
        <v>85</v>
      </c>
      <c r="BK1000" s="149">
        <f>ROUND(I1000*H1000,2)</f>
        <v>0</v>
      </c>
      <c r="BL1000" s="17" t="s">
        <v>369</v>
      </c>
      <c r="BM1000" s="148" t="s">
        <v>1645</v>
      </c>
    </row>
    <row r="1001" spans="2:65" s="1" customFormat="1" ht="68.25">
      <c r="B1001" s="32"/>
      <c r="D1001" s="155" t="s">
        <v>1346</v>
      </c>
      <c r="F1001" s="195" t="s">
        <v>1646</v>
      </c>
      <c r="I1001" s="152"/>
      <c r="L1001" s="32"/>
      <c r="M1001" s="153"/>
      <c r="T1001" s="56"/>
      <c r="AT1001" s="17" t="s">
        <v>1346</v>
      </c>
      <c r="AU1001" s="17" t="s">
        <v>87</v>
      </c>
    </row>
    <row r="1002" spans="2:65" s="14" customFormat="1" ht="33.75">
      <c r="B1002" s="169"/>
      <c r="D1002" s="155" t="s">
        <v>264</v>
      </c>
      <c r="E1002" s="170" t="s">
        <v>1</v>
      </c>
      <c r="F1002" s="171" t="s">
        <v>1647</v>
      </c>
      <c r="H1002" s="170" t="s">
        <v>1</v>
      </c>
      <c r="I1002" s="172"/>
      <c r="L1002" s="169"/>
      <c r="M1002" s="173"/>
      <c r="T1002" s="174"/>
      <c r="AT1002" s="170" t="s">
        <v>264</v>
      </c>
      <c r="AU1002" s="170" t="s">
        <v>87</v>
      </c>
      <c r="AV1002" s="14" t="s">
        <v>85</v>
      </c>
      <c r="AW1002" s="14" t="s">
        <v>32</v>
      </c>
      <c r="AX1002" s="14" t="s">
        <v>77</v>
      </c>
      <c r="AY1002" s="170" t="s">
        <v>253</v>
      </c>
    </row>
    <row r="1003" spans="2:65" s="12" customFormat="1" ht="11.25">
      <c r="B1003" s="154"/>
      <c r="D1003" s="155" t="s">
        <v>264</v>
      </c>
      <c r="E1003" s="156" t="s">
        <v>1</v>
      </c>
      <c r="F1003" s="157" t="s">
        <v>1648</v>
      </c>
      <c r="H1003" s="158">
        <v>22</v>
      </c>
      <c r="I1003" s="159"/>
      <c r="L1003" s="154"/>
      <c r="M1003" s="160"/>
      <c r="T1003" s="161"/>
      <c r="AT1003" s="156" t="s">
        <v>264</v>
      </c>
      <c r="AU1003" s="156" t="s">
        <v>87</v>
      </c>
      <c r="AV1003" s="12" t="s">
        <v>87</v>
      </c>
      <c r="AW1003" s="12" t="s">
        <v>32</v>
      </c>
      <c r="AX1003" s="12" t="s">
        <v>77</v>
      </c>
      <c r="AY1003" s="156" t="s">
        <v>253</v>
      </c>
    </row>
    <row r="1004" spans="2:65" s="13" customFormat="1" ht="11.25">
      <c r="B1004" s="162"/>
      <c r="D1004" s="155" t="s">
        <v>264</v>
      </c>
      <c r="E1004" s="163" t="s">
        <v>1</v>
      </c>
      <c r="F1004" s="164" t="s">
        <v>266</v>
      </c>
      <c r="H1004" s="165">
        <v>22</v>
      </c>
      <c r="I1004" s="166"/>
      <c r="L1004" s="162"/>
      <c r="M1004" s="167"/>
      <c r="T1004" s="168"/>
      <c r="AT1004" s="163" t="s">
        <v>264</v>
      </c>
      <c r="AU1004" s="163" t="s">
        <v>87</v>
      </c>
      <c r="AV1004" s="13" t="s">
        <v>260</v>
      </c>
      <c r="AW1004" s="13" t="s">
        <v>32</v>
      </c>
      <c r="AX1004" s="13" t="s">
        <v>85</v>
      </c>
      <c r="AY1004" s="163" t="s">
        <v>253</v>
      </c>
    </row>
    <row r="1005" spans="2:65" s="1" customFormat="1" ht="24.2" customHeight="1">
      <c r="B1005" s="32"/>
      <c r="C1005" s="137" t="s">
        <v>1649</v>
      </c>
      <c r="D1005" s="137" t="s">
        <v>255</v>
      </c>
      <c r="E1005" s="138" t="s">
        <v>1650</v>
      </c>
      <c r="F1005" s="139" t="s">
        <v>1651</v>
      </c>
      <c r="G1005" s="140" t="s">
        <v>447</v>
      </c>
      <c r="H1005" s="141">
        <v>2</v>
      </c>
      <c r="I1005" s="142"/>
      <c r="J1005" s="143">
        <f>ROUND(I1005*H1005,2)</f>
        <v>0</v>
      </c>
      <c r="K1005" s="139" t="s">
        <v>1</v>
      </c>
      <c r="L1005" s="32"/>
      <c r="M1005" s="144" t="s">
        <v>1</v>
      </c>
      <c r="N1005" s="145" t="s">
        <v>42</v>
      </c>
      <c r="P1005" s="146">
        <f>O1005*H1005</f>
        <v>0</v>
      </c>
      <c r="Q1005" s="146">
        <v>8.3000000000000001E-4</v>
      </c>
      <c r="R1005" s="146">
        <f>Q1005*H1005</f>
        <v>1.66E-3</v>
      </c>
      <c r="S1005" s="146">
        <v>0</v>
      </c>
      <c r="T1005" s="147">
        <f>S1005*H1005</f>
        <v>0</v>
      </c>
      <c r="AR1005" s="148" t="s">
        <v>369</v>
      </c>
      <c r="AT1005" s="148" t="s">
        <v>255</v>
      </c>
      <c r="AU1005" s="148" t="s">
        <v>87</v>
      </c>
      <c r="AY1005" s="17" t="s">
        <v>253</v>
      </c>
      <c r="BE1005" s="149">
        <f>IF(N1005="základní",J1005,0)</f>
        <v>0</v>
      </c>
      <c r="BF1005" s="149">
        <f>IF(N1005="snížená",J1005,0)</f>
        <v>0</v>
      </c>
      <c r="BG1005" s="149">
        <f>IF(N1005="zákl. přenesená",J1005,0)</f>
        <v>0</v>
      </c>
      <c r="BH1005" s="149">
        <f>IF(N1005="sníž. přenesená",J1005,0)</f>
        <v>0</v>
      </c>
      <c r="BI1005" s="149">
        <f>IF(N1005="nulová",J1005,0)</f>
        <v>0</v>
      </c>
      <c r="BJ1005" s="17" t="s">
        <v>85</v>
      </c>
      <c r="BK1005" s="149">
        <f>ROUND(I1005*H1005,2)</f>
        <v>0</v>
      </c>
      <c r="BL1005" s="17" t="s">
        <v>369</v>
      </c>
      <c r="BM1005" s="148" t="s">
        <v>1652</v>
      </c>
    </row>
    <row r="1006" spans="2:65" s="1" customFormat="1" ht="48.75">
      <c r="B1006" s="32"/>
      <c r="D1006" s="155" t="s">
        <v>1346</v>
      </c>
      <c r="F1006" s="195" t="s">
        <v>1653</v>
      </c>
      <c r="I1006" s="152"/>
      <c r="L1006" s="32"/>
      <c r="M1006" s="153"/>
      <c r="T1006" s="56"/>
      <c r="AT1006" s="17" t="s">
        <v>1346</v>
      </c>
      <c r="AU1006" s="17" t="s">
        <v>87</v>
      </c>
    </row>
    <row r="1007" spans="2:65" s="14" customFormat="1" ht="11.25">
      <c r="B1007" s="169"/>
      <c r="D1007" s="155" t="s">
        <v>264</v>
      </c>
      <c r="E1007" s="170" t="s">
        <v>1</v>
      </c>
      <c r="F1007" s="171" t="s">
        <v>1654</v>
      </c>
      <c r="H1007" s="170" t="s">
        <v>1</v>
      </c>
      <c r="I1007" s="172"/>
      <c r="L1007" s="169"/>
      <c r="M1007" s="173"/>
      <c r="T1007" s="174"/>
      <c r="AT1007" s="170" t="s">
        <v>264</v>
      </c>
      <c r="AU1007" s="170" t="s">
        <v>87</v>
      </c>
      <c r="AV1007" s="14" t="s">
        <v>85</v>
      </c>
      <c r="AW1007" s="14" t="s">
        <v>32</v>
      </c>
      <c r="AX1007" s="14" t="s">
        <v>77</v>
      </c>
      <c r="AY1007" s="170" t="s">
        <v>253</v>
      </c>
    </row>
    <row r="1008" spans="2:65" s="12" customFormat="1" ht="22.5">
      <c r="B1008" s="154"/>
      <c r="D1008" s="155" t="s">
        <v>264</v>
      </c>
      <c r="E1008" s="156" t="s">
        <v>1</v>
      </c>
      <c r="F1008" s="157" t="s">
        <v>1655</v>
      </c>
      <c r="H1008" s="158">
        <v>1</v>
      </c>
      <c r="I1008" s="159"/>
      <c r="L1008" s="154"/>
      <c r="M1008" s="160"/>
      <c r="T1008" s="161"/>
      <c r="AT1008" s="156" t="s">
        <v>264</v>
      </c>
      <c r="AU1008" s="156" t="s">
        <v>87</v>
      </c>
      <c r="AV1008" s="12" t="s">
        <v>87</v>
      </c>
      <c r="AW1008" s="12" t="s">
        <v>32</v>
      </c>
      <c r="AX1008" s="12" t="s">
        <v>77</v>
      </c>
      <c r="AY1008" s="156" t="s">
        <v>253</v>
      </c>
    </row>
    <row r="1009" spans="2:65" s="15" customFormat="1" ht="11.25">
      <c r="B1009" s="175"/>
      <c r="D1009" s="155" t="s">
        <v>264</v>
      </c>
      <c r="E1009" s="176" t="s">
        <v>1</v>
      </c>
      <c r="F1009" s="177" t="s">
        <v>322</v>
      </c>
      <c r="H1009" s="178">
        <v>1</v>
      </c>
      <c r="I1009" s="179"/>
      <c r="L1009" s="175"/>
      <c r="M1009" s="180"/>
      <c r="T1009" s="181"/>
      <c r="AT1009" s="176" t="s">
        <v>264</v>
      </c>
      <c r="AU1009" s="176" t="s">
        <v>87</v>
      </c>
      <c r="AV1009" s="15" t="s">
        <v>97</v>
      </c>
      <c r="AW1009" s="15" t="s">
        <v>32</v>
      </c>
      <c r="AX1009" s="15" t="s">
        <v>77</v>
      </c>
      <c r="AY1009" s="176" t="s">
        <v>253</v>
      </c>
    </row>
    <row r="1010" spans="2:65" s="12" customFormat="1" ht="22.5">
      <c r="B1010" s="154"/>
      <c r="D1010" s="155" t="s">
        <v>264</v>
      </c>
      <c r="E1010" s="156" t="s">
        <v>1</v>
      </c>
      <c r="F1010" s="157" t="s">
        <v>1656</v>
      </c>
      <c r="H1010" s="158">
        <v>1</v>
      </c>
      <c r="I1010" s="159"/>
      <c r="L1010" s="154"/>
      <c r="M1010" s="160"/>
      <c r="T1010" s="161"/>
      <c r="AT1010" s="156" t="s">
        <v>264</v>
      </c>
      <c r="AU1010" s="156" t="s">
        <v>87</v>
      </c>
      <c r="AV1010" s="12" t="s">
        <v>87</v>
      </c>
      <c r="AW1010" s="12" t="s">
        <v>32</v>
      </c>
      <c r="AX1010" s="12" t="s">
        <v>77</v>
      </c>
      <c r="AY1010" s="156" t="s">
        <v>253</v>
      </c>
    </row>
    <row r="1011" spans="2:65" s="15" customFormat="1" ht="11.25">
      <c r="B1011" s="175"/>
      <c r="D1011" s="155" t="s">
        <v>264</v>
      </c>
      <c r="E1011" s="176" t="s">
        <v>1</v>
      </c>
      <c r="F1011" s="177" t="s">
        <v>322</v>
      </c>
      <c r="H1011" s="178">
        <v>1</v>
      </c>
      <c r="I1011" s="179"/>
      <c r="L1011" s="175"/>
      <c r="M1011" s="180"/>
      <c r="T1011" s="181"/>
      <c r="AT1011" s="176" t="s">
        <v>264</v>
      </c>
      <c r="AU1011" s="176" t="s">
        <v>87</v>
      </c>
      <c r="AV1011" s="15" t="s">
        <v>97</v>
      </c>
      <c r="AW1011" s="15" t="s">
        <v>32</v>
      </c>
      <c r="AX1011" s="15" t="s">
        <v>77</v>
      </c>
      <c r="AY1011" s="176" t="s">
        <v>253</v>
      </c>
    </row>
    <row r="1012" spans="2:65" s="13" customFormat="1" ht="11.25">
      <c r="B1012" s="162"/>
      <c r="D1012" s="155" t="s">
        <v>264</v>
      </c>
      <c r="E1012" s="163" t="s">
        <v>1</v>
      </c>
      <c r="F1012" s="164" t="s">
        <v>266</v>
      </c>
      <c r="H1012" s="165">
        <v>2</v>
      </c>
      <c r="I1012" s="166"/>
      <c r="L1012" s="162"/>
      <c r="M1012" s="167"/>
      <c r="T1012" s="168"/>
      <c r="AT1012" s="163" t="s">
        <v>264</v>
      </c>
      <c r="AU1012" s="163" t="s">
        <v>87</v>
      </c>
      <c r="AV1012" s="13" t="s">
        <v>260</v>
      </c>
      <c r="AW1012" s="13" t="s">
        <v>32</v>
      </c>
      <c r="AX1012" s="13" t="s">
        <v>85</v>
      </c>
      <c r="AY1012" s="163" t="s">
        <v>253</v>
      </c>
    </row>
    <row r="1013" spans="2:65" s="1" customFormat="1" ht="55.5" customHeight="1">
      <c r="B1013" s="32"/>
      <c r="C1013" s="137" t="s">
        <v>1657</v>
      </c>
      <c r="D1013" s="137" t="s">
        <v>255</v>
      </c>
      <c r="E1013" s="138" t="s">
        <v>1658</v>
      </c>
      <c r="F1013" s="139" t="s">
        <v>1659</v>
      </c>
      <c r="G1013" s="140" t="s">
        <v>447</v>
      </c>
      <c r="H1013" s="141">
        <v>1</v>
      </c>
      <c r="I1013" s="142"/>
      <c r="J1013" s="143">
        <f>ROUND(I1013*H1013,2)</f>
        <v>0</v>
      </c>
      <c r="K1013" s="139" t="s">
        <v>1</v>
      </c>
      <c r="L1013" s="32"/>
      <c r="M1013" s="144" t="s">
        <v>1</v>
      </c>
      <c r="N1013" s="145" t="s">
        <v>42</v>
      </c>
      <c r="P1013" s="146">
        <f>O1013*H1013</f>
        <v>0</v>
      </c>
      <c r="Q1013" s="146">
        <v>8.3000000000000001E-4</v>
      </c>
      <c r="R1013" s="146">
        <f>Q1013*H1013</f>
        <v>8.3000000000000001E-4</v>
      </c>
      <c r="S1013" s="146">
        <v>0</v>
      </c>
      <c r="T1013" s="147">
        <f>S1013*H1013</f>
        <v>0</v>
      </c>
      <c r="AR1013" s="148" t="s">
        <v>369</v>
      </c>
      <c r="AT1013" s="148" t="s">
        <v>255</v>
      </c>
      <c r="AU1013" s="148" t="s">
        <v>87</v>
      </c>
      <c r="AY1013" s="17" t="s">
        <v>253</v>
      </c>
      <c r="BE1013" s="149">
        <f>IF(N1013="základní",J1013,0)</f>
        <v>0</v>
      </c>
      <c r="BF1013" s="149">
        <f>IF(N1013="snížená",J1013,0)</f>
        <v>0</v>
      </c>
      <c r="BG1013" s="149">
        <f>IF(N1013="zákl. přenesená",J1013,0)</f>
        <v>0</v>
      </c>
      <c r="BH1013" s="149">
        <f>IF(N1013="sníž. přenesená",J1013,0)</f>
        <v>0</v>
      </c>
      <c r="BI1013" s="149">
        <f>IF(N1013="nulová",J1013,0)</f>
        <v>0</v>
      </c>
      <c r="BJ1013" s="17" t="s">
        <v>85</v>
      </c>
      <c r="BK1013" s="149">
        <f>ROUND(I1013*H1013,2)</f>
        <v>0</v>
      </c>
      <c r="BL1013" s="17" t="s">
        <v>369</v>
      </c>
      <c r="BM1013" s="148" t="s">
        <v>1660</v>
      </c>
    </row>
    <row r="1014" spans="2:65" s="1" customFormat="1" ht="48.75">
      <c r="B1014" s="32"/>
      <c r="D1014" s="155" t="s">
        <v>1346</v>
      </c>
      <c r="F1014" s="195" t="s">
        <v>1661</v>
      </c>
      <c r="I1014" s="152"/>
      <c r="L1014" s="32"/>
      <c r="M1014" s="153"/>
      <c r="T1014" s="56"/>
      <c r="AT1014" s="17" t="s">
        <v>1346</v>
      </c>
      <c r="AU1014" s="17" t="s">
        <v>87</v>
      </c>
    </row>
    <row r="1015" spans="2:65" s="12" customFormat="1" ht="11.25">
      <c r="B1015" s="154"/>
      <c r="D1015" s="155" t="s">
        <v>264</v>
      </c>
      <c r="E1015" s="156" t="s">
        <v>1</v>
      </c>
      <c r="F1015" s="157" t="s">
        <v>1662</v>
      </c>
      <c r="H1015" s="158">
        <v>1</v>
      </c>
      <c r="I1015" s="159"/>
      <c r="L1015" s="154"/>
      <c r="M1015" s="160"/>
      <c r="T1015" s="161"/>
      <c r="AT1015" s="156" t="s">
        <v>264</v>
      </c>
      <c r="AU1015" s="156" t="s">
        <v>87</v>
      </c>
      <c r="AV1015" s="12" t="s">
        <v>87</v>
      </c>
      <c r="AW1015" s="12" t="s">
        <v>32</v>
      </c>
      <c r="AX1015" s="12" t="s">
        <v>77</v>
      </c>
      <c r="AY1015" s="156" t="s">
        <v>253</v>
      </c>
    </row>
    <row r="1016" spans="2:65" s="13" customFormat="1" ht="11.25">
      <c r="B1016" s="162"/>
      <c r="D1016" s="155" t="s">
        <v>264</v>
      </c>
      <c r="E1016" s="163" t="s">
        <v>1</v>
      </c>
      <c r="F1016" s="164" t="s">
        <v>266</v>
      </c>
      <c r="H1016" s="165">
        <v>1</v>
      </c>
      <c r="I1016" s="166"/>
      <c r="L1016" s="162"/>
      <c r="M1016" s="167"/>
      <c r="T1016" s="168"/>
      <c r="AT1016" s="163" t="s">
        <v>264</v>
      </c>
      <c r="AU1016" s="163" t="s">
        <v>87</v>
      </c>
      <c r="AV1016" s="13" t="s">
        <v>260</v>
      </c>
      <c r="AW1016" s="13" t="s">
        <v>32</v>
      </c>
      <c r="AX1016" s="13" t="s">
        <v>85</v>
      </c>
      <c r="AY1016" s="163" t="s">
        <v>253</v>
      </c>
    </row>
    <row r="1017" spans="2:65" s="1" customFormat="1" ht="66.75" customHeight="1">
      <c r="B1017" s="32"/>
      <c r="C1017" s="137" t="s">
        <v>1663</v>
      </c>
      <c r="D1017" s="137" t="s">
        <v>255</v>
      </c>
      <c r="E1017" s="138" t="s">
        <v>1664</v>
      </c>
      <c r="F1017" s="139" t="s">
        <v>1665</v>
      </c>
      <c r="G1017" s="140" t="s">
        <v>258</v>
      </c>
      <c r="H1017" s="141">
        <v>177.71199999999999</v>
      </c>
      <c r="I1017" s="142"/>
      <c r="J1017" s="143">
        <f>ROUND(I1017*H1017,2)</f>
        <v>0</v>
      </c>
      <c r="K1017" s="139" t="s">
        <v>1</v>
      </c>
      <c r="L1017" s="32"/>
      <c r="M1017" s="144" t="s">
        <v>1</v>
      </c>
      <c r="N1017" s="145" t="s">
        <v>42</v>
      </c>
      <c r="P1017" s="146">
        <f>O1017*H1017</f>
        <v>0</v>
      </c>
      <c r="Q1017" s="146">
        <v>8.3000000000000001E-4</v>
      </c>
      <c r="R1017" s="146">
        <f>Q1017*H1017</f>
        <v>0.14750095999999999</v>
      </c>
      <c r="S1017" s="146">
        <v>0</v>
      </c>
      <c r="T1017" s="147">
        <f>S1017*H1017</f>
        <v>0</v>
      </c>
      <c r="AR1017" s="148" t="s">
        <v>369</v>
      </c>
      <c r="AT1017" s="148" t="s">
        <v>255</v>
      </c>
      <c r="AU1017" s="148" t="s">
        <v>87</v>
      </c>
      <c r="AY1017" s="17" t="s">
        <v>253</v>
      </c>
      <c r="BE1017" s="149">
        <f>IF(N1017="základní",J1017,0)</f>
        <v>0</v>
      </c>
      <c r="BF1017" s="149">
        <f>IF(N1017="snížená",J1017,0)</f>
        <v>0</v>
      </c>
      <c r="BG1017" s="149">
        <f>IF(N1017="zákl. přenesená",J1017,0)</f>
        <v>0</v>
      </c>
      <c r="BH1017" s="149">
        <f>IF(N1017="sníž. přenesená",J1017,0)</f>
        <v>0</v>
      </c>
      <c r="BI1017" s="149">
        <f>IF(N1017="nulová",J1017,0)</f>
        <v>0</v>
      </c>
      <c r="BJ1017" s="17" t="s">
        <v>85</v>
      </c>
      <c r="BK1017" s="149">
        <f>ROUND(I1017*H1017,2)</f>
        <v>0</v>
      </c>
      <c r="BL1017" s="17" t="s">
        <v>369</v>
      </c>
      <c r="BM1017" s="148" t="s">
        <v>1666</v>
      </c>
    </row>
    <row r="1018" spans="2:65" s="1" customFormat="1" ht="29.25">
      <c r="B1018" s="32"/>
      <c r="D1018" s="155" t="s">
        <v>1346</v>
      </c>
      <c r="F1018" s="195" t="s">
        <v>1667</v>
      </c>
      <c r="I1018" s="152"/>
      <c r="L1018" s="32"/>
      <c r="M1018" s="153"/>
      <c r="T1018" s="56"/>
      <c r="AT1018" s="17" t="s">
        <v>1346</v>
      </c>
      <c r="AU1018" s="17" t="s">
        <v>87</v>
      </c>
    </row>
    <row r="1019" spans="2:65" s="14" customFormat="1" ht="11.25">
      <c r="B1019" s="169"/>
      <c r="D1019" s="155" t="s">
        <v>264</v>
      </c>
      <c r="E1019" s="170" t="s">
        <v>1</v>
      </c>
      <c r="F1019" s="171" t="s">
        <v>1668</v>
      </c>
      <c r="H1019" s="170" t="s">
        <v>1</v>
      </c>
      <c r="I1019" s="172"/>
      <c r="L1019" s="169"/>
      <c r="M1019" s="173"/>
      <c r="T1019" s="174"/>
      <c r="AT1019" s="170" t="s">
        <v>264</v>
      </c>
      <c r="AU1019" s="170" t="s">
        <v>87</v>
      </c>
      <c r="AV1019" s="14" t="s">
        <v>85</v>
      </c>
      <c r="AW1019" s="14" t="s">
        <v>32</v>
      </c>
      <c r="AX1019" s="14" t="s">
        <v>77</v>
      </c>
      <c r="AY1019" s="170" t="s">
        <v>253</v>
      </c>
    </row>
    <row r="1020" spans="2:65" s="14" customFormat="1" ht="11.25">
      <c r="B1020" s="169"/>
      <c r="D1020" s="155" t="s">
        <v>264</v>
      </c>
      <c r="E1020" s="170" t="s">
        <v>1</v>
      </c>
      <c r="F1020" s="171" t="s">
        <v>1669</v>
      </c>
      <c r="H1020" s="170" t="s">
        <v>1</v>
      </c>
      <c r="I1020" s="172"/>
      <c r="L1020" s="169"/>
      <c r="M1020" s="173"/>
      <c r="T1020" s="174"/>
      <c r="AT1020" s="170" t="s">
        <v>264</v>
      </c>
      <c r="AU1020" s="170" t="s">
        <v>87</v>
      </c>
      <c r="AV1020" s="14" t="s">
        <v>85</v>
      </c>
      <c r="AW1020" s="14" t="s">
        <v>32</v>
      </c>
      <c r="AX1020" s="14" t="s">
        <v>77</v>
      </c>
      <c r="AY1020" s="170" t="s">
        <v>253</v>
      </c>
    </row>
    <row r="1021" spans="2:65" s="12" customFormat="1" ht="11.25">
      <c r="B1021" s="154"/>
      <c r="D1021" s="155" t="s">
        <v>264</v>
      </c>
      <c r="E1021" s="156" t="s">
        <v>1</v>
      </c>
      <c r="F1021" s="157" t="s">
        <v>1602</v>
      </c>
      <c r="H1021" s="158">
        <v>154.50800000000001</v>
      </c>
      <c r="I1021" s="159"/>
      <c r="L1021" s="154"/>
      <c r="M1021" s="160"/>
      <c r="T1021" s="161"/>
      <c r="AT1021" s="156" t="s">
        <v>264</v>
      </c>
      <c r="AU1021" s="156" t="s">
        <v>87</v>
      </c>
      <c r="AV1021" s="12" t="s">
        <v>87</v>
      </c>
      <c r="AW1021" s="12" t="s">
        <v>32</v>
      </c>
      <c r="AX1021" s="12" t="s">
        <v>77</v>
      </c>
      <c r="AY1021" s="156" t="s">
        <v>253</v>
      </c>
    </row>
    <row r="1022" spans="2:65" s="15" customFormat="1" ht="11.25">
      <c r="B1022" s="175"/>
      <c r="D1022" s="155" t="s">
        <v>264</v>
      </c>
      <c r="E1022" s="176" t="s">
        <v>1</v>
      </c>
      <c r="F1022" s="177" t="s">
        <v>322</v>
      </c>
      <c r="H1022" s="178">
        <v>154.50800000000001</v>
      </c>
      <c r="I1022" s="179"/>
      <c r="L1022" s="175"/>
      <c r="M1022" s="180"/>
      <c r="T1022" s="181"/>
      <c r="AT1022" s="176" t="s">
        <v>264</v>
      </c>
      <c r="AU1022" s="176" t="s">
        <v>87</v>
      </c>
      <c r="AV1022" s="15" t="s">
        <v>97</v>
      </c>
      <c r="AW1022" s="15" t="s">
        <v>32</v>
      </c>
      <c r="AX1022" s="15" t="s">
        <v>77</v>
      </c>
      <c r="AY1022" s="176" t="s">
        <v>253</v>
      </c>
    </row>
    <row r="1023" spans="2:65" s="12" customFormat="1" ht="11.25">
      <c r="B1023" s="154"/>
      <c r="D1023" s="155" t="s">
        <v>264</v>
      </c>
      <c r="E1023" s="156" t="s">
        <v>1</v>
      </c>
      <c r="F1023" s="157" t="s">
        <v>1670</v>
      </c>
      <c r="H1023" s="158">
        <v>23.204000000000001</v>
      </c>
      <c r="I1023" s="159"/>
      <c r="L1023" s="154"/>
      <c r="M1023" s="160"/>
      <c r="T1023" s="161"/>
      <c r="AT1023" s="156" t="s">
        <v>264</v>
      </c>
      <c r="AU1023" s="156" t="s">
        <v>87</v>
      </c>
      <c r="AV1023" s="12" t="s">
        <v>87</v>
      </c>
      <c r="AW1023" s="12" t="s">
        <v>32</v>
      </c>
      <c r="AX1023" s="12" t="s">
        <v>77</v>
      </c>
      <c r="AY1023" s="156" t="s">
        <v>253</v>
      </c>
    </row>
    <row r="1024" spans="2:65" s="15" customFormat="1" ht="11.25">
      <c r="B1024" s="175"/>
      <c r="D1024" s="155" t="s">
        <v>264</v>
      </c>
      <c r="E1024" s="176" t="s">
        <v>1</v>
      </c>
      <c r="F1024" s="177" t="s">
        <v>322</v>
      </c>
      <c r="H1024" s="178">
        <v>23.204000000000001</v>
      </c>
      <c r="I1024" s="179"/>
      <c r="L1024" s="175"/>
      <c r="M1024" s="180"/>
      <c r="T1024" s="181"/>
      <c r="AT1024" s="176" t="s">
        <v>264</v>
      </c>
      <c r="AU1024" s="176" t="s">
        <v>87</v>
      </c>
      <c r="AV1024" s="15" t="s">
        <v>97</v>
      </c>
      <c r="AW1024" s="15" t="s">
        <v>32</v>
      </c>
      <c r="AX1024" s="15" t="s">
        <v>77</v>
      </c>
      <c r="AY1024" s="176" t="s">
        <v>253</v>
      </c>
    </row>
    <row r="1025" spans="2:65" s="13" customFormat="1" ht="11.25">
      <c r="B1025" s="162"/>
      <c r="D1025" s="155" t="s">
        <v>264</v>
      </c>
      <c r="E1025" s="163" t="s">
        <v>1</v>
      </c>
      <c r="F1025" s="164" t="s">
        <v>266</v>
      </c>
      <c r="H1025" s="165">
        <v>177.71199999999999</v>
      </c>
      <c r="I1025" s="166"/>
      <c r="L1025" s="162"/>
      <c r="M1025" s="167"/>
      <c r="T1025" s="168"/>
      <c r="AT1025" s="163" t="s">
        <v>264</v>
      </c>
      <c r="AU1025" s="163" t="s">
        <v>87</v>
      </c>
      <c r="AV1025" s="13" t="s">
        <v>260</v>
      </c>
      <c r="AW1025" s="13" t="s">
        <v>32</v>
      </c>
      <c r="AX1025" s="13" t="s">
        <v>85</v>
      </c>
      <c r="AY1025" s="163" t="s">
        <v>253</v>
      </c>
    </row>
    <row r="1026" spans="2:65" s="1" customFormat="1" ht="24.2" customHeight="1">
      <c r="B1026" s="32"/>
      <c r="C1026" s="137" t="s">
        <v>1671</v>
      </c>
      <c r="D1026" s="137" t="s">
        <v>255</v>
      </c>
      <c r="E1026" s="138" t="s">
        <v>1672</v>
      </c>
      <c r="F1026" s="139" t="s">
        <v>1673</v>
      </c>
      <c r="G1026" s="140" t="s">
        <v>258</v>
      </c>
      <c r="H1026" s="141">
        <v>186.75399999999999</v>
      </c>
      <c r="I1026" s="142"/>
      <c r="J1026" s="143">
        <f>ROUND(I1026*H1026,2)</f>
        <v>0</v>
      </c>
      <c r="K1026" s="139" t="s">
        <v>259</v>
      </c>
      <c r="L1026" s="32"/>
      <c r="M1026" s="144" t="s">
        <v>1</v>
      </c>
      <c r="N1026" s="145" t="s">
        <v>42</v>
      </c>
      <c r="P1026" s="146">
        <f>O1026*H1026</f>
        <v>0</v>
      </c>
      <c r="Q1026" s="146">
        <v>0</v>
      </c>
      <c r="R1026" s="146">
        <f>Q1026*H1026</f>
        <v>0</v>
      </c>
      <c r="S1026" s="146">
        <v>0</v>
      </c>
      <c r="T1026" s="147">
        <f>S1026*H1026</f>
        <v>0</v>
      </c>
      <c r="AR1026" s="148" t="s">
        <v>369</v>
      </c>
      <c r="AT1026" s="148" t="s">
        <v>255</v>
      </c>
      <c r="AU1026" s="148" t="s">
        <v>87</v>
      </c>
      <c r="AY1026" s="17" t="s">
        <v>253</v>
      </c>
      <c r="BE1026" s="149">
        <f>IF(N1026="základní",J1026,0)</f>
        <v>0</v>
      </c>
      <c r="BF1026" s="149">
        <f>IF(N1026="snížená",J1026,0)</f>
        <v>0</v>
      </c>
      <c r="BG1026" s="149">
        <f>IF(N1026="zákl. přenesená",J1026,0)</f>
        <v>0</v>
      </c>
      <c r="BH1026" s="149">
        <f>IF(N1026="sníž. přenesená",J1026,0)</f>
        <v>0</v>
      </c>
      <c r="BI1026" s="149">
        <f>IF(N1026="nulová",J1026,0)</f>
        <v>0</v>
      </c>
      <c r="BJ1026" s="17" t="s">
        <v>85</v>
      </c>
      <c r="BK1026" s="149">
        <f>ROUND(I1026*H1026,2)</f>
        <v>0</v>
      </c>
      <c r="BL1026" s="17" t="s">
        <v>369</v>
      </c>
      <c r="BM1026" s="148" t="s">
        <v>1674</v>
      </c>
    </row>
    <row r="1027" spans="2:65" s="1" customFormat="1" ht="11.25">
      <c r="B1027" s="32"/>
      <c r="D1027" s="150" t="s">
        <v>262</v>
      </c>
      <c r="F1027" s="151" t="s">
        <v>1675</v>
      </c>
      <c r="I1027" s="152"/>
      <c r="L1027" s="32"/>
      <c r="M1027" s="153"/>
      <c r="T1027" s="56"/>
      <c r="AT1027" s="17" t="s">
        <v>262</v>
      </c>
      <c r="AU1027" s="17" t="s">
        <v>87</v>
      </c>
    </row>
    <row r="1028" spans="2:65" s="1" customFormat="1" ht="16.5" customHeight="1">
      <c r="B1028" s="32"/>
      <c r="C1028" s="185" t="s">
        <v>1676</v>
      </c>
      <c r="D1028" s="185" t="s">
        <v>1052</v>
      </c>
      <c r="E1028" s="186" t="s">
        <v>1677</v>
      </c>
      <c r="F1028" s="187" t="s">
        <v>1678</v>
      </c>
      <c r="G1028" s="188" t="s">
        <v>258</v>
      </c>
      <c r="H1028" s="189">
        <v>195.38900000000001</v>
      </c>
      <c r="I1028" s="190"/>
      <c r="J1028" s="191">
        <f>ROUND(I1028*H1028,2)</f>
        <v>0</v>
      </c>
      <c r="K1028" s="187" t="s">
        <v>259</v>
      </c>
      <c r="L1028" s="192"/>
      <c r="M1028" s="193" t="s">
        <v>1</v>
      </c>
      <c r="N1028" s="194" t="s">
        <v>42</v>
      </c>
      <c r="P1028" s="146">
        <f>O1028*H1028</f>
        <v>0</v>
      </c>
      <c r="Q1028" s="146">
        <v>2.0000000000000001E-4</v>
      </c>
      <c r="R1028" s="146">
        <f>Q1028*H1028</f>
        <v>3.9077800000000003E-2</v>
      </c>
      <c r="S1028" s="146">
        <v>0</v>
      </c>
      <c r="T1028" s="147">
        <f>S1028*H1028</f>
        <v>0</v>
      </c>
      <c r="AR1028" s="148" t="s">
        <v>455</v>
      </c>
      <c r="AT1028" s="148" t="s">
        <v>1052</v>
      </c>
      <c r="AU1028" s="148" t="s">
        <v>87</v>
      </c>
      <c r="AY1028" s="17" t="s">
        <v>253</v>
      </c>
      <c r="BE1028" s="149">
        <f>IF(N1028="základní",J1028,0)</f>
        <v>0</v>
      </c>
      <c r="BF1028" s="149">
        <f>IF(N1028="snížená",J1028,0)</f>
        <v>0</v>
      </c>
      <c r="BG1028" s="149">
        <f>IF(N1028="zákl. přenesená",J1028,0)</f>
        <v>0</v>
      </c>
      <c r="BH1028" s="149">
        <f>IF(N1028="sníž. přenesená",J1028,0)</f>
        <v>0</v>
      </c>
      <c r="BI1028" s="149">
        <f>IF(N1028="nulová",J1028,0)</f>
        <v>0</v>
      </c>
      <c r="BJ1028" s="17" t="s">
        <v>85</v>
      </c>
      <c r="BK1028" s="149">
        <f>ROUND(I1028*H1028,2)</f>
        <v>0</v>
      </c>
      <c r="BL1028" s="17" t="s">
        <v>369</v>
      </c>
      <c r="BM1028" s="148" t="s">
        <v>1679</v>
      </c>
    </row>
    <row r="1029" spans="2:65" s="14" customFormat="1" ht="11.25">
      <c r="B1029" s="169"/>
      <c r="D1029" s="155" t="s">
        <v>264</v>
      </c>
      <c r="E1029" s="170" t="s">
        <v>1</v>
      </c>
      <c r="F1029" s="171" t="s">
        <v>1668</v>
      </c>
      <c r="H1029" s="170" t="s">
        <v>1</v>
      </c>
      <c r="I1029" s="172"/>
      <c r="L1029" s="169"/>
      <c r="M1029" s="173"/>
      <c r="T1029" s="174"/>
      <c r="AT1029" s="170" t="s">
        <v>264</v>
      </c>
      <c r="AU1029" s="170" t="s">
        <v>87</v>
      </c>
      <c r="AV1029" s="14" t="s">
        <v>85</v>
      </c>
      <c r="AW1029" s="14" t="s">
        <v>32</v>
      </c>
      <c r="AX1029" s="14" t="s">
        <v>77</v>
      </c>
      <c r="AY1029" s="170" t="s">
        <v>253</v>
      </c>
    </row>
    <row r="1030" spans="2:65" s="14" customFormat="1" ht="11.25">
      <c r="B1030" s="169"/>
      <c r="D1030" s="155" t="s">
        <v>264</v>
      </c>
      <c r="E1030" s="170" t="s">
        <v>1</v>
      </c>
      <c r="F1030" s="171" t="s">
        <v>1680</v>
      </c>
      <c r="H1030" s="170" t="s">
        <v>1</v>
      </c>
      <c r="I1030" s="172"/>
      <c r="L1030" s="169"/>
      <c r="M1030" s="173"/>
      <c r="T1030" s="174"/>
      <c r="AT1030" s="170" t="s">
        <v>264</v>
      </c>
      <c r="AU1030" s="170" t="s">
        <v>87</v>
      </c>
      <c r="AV1030" s="14" t="s">
        <v>85</v>
      </c>
      <c r="AW1030" s="14" t="s">
        <v>32</v>
      </c>
      <c r="AX1030" s="14" t="s">
        <v>77</v>
      </c>
      <c r="AY1030" s="170" t="s">
        <v>253</v>
      </c>
    </row>
    <row r="1031" spans="2:65" s="12" customFormat="1" ht="11.25">
      <c r="B1031" s="154"/>
      <c r="D1031" s="155" t="s">
        <v>264</v>
      </c>
      <c r="E1031" s="156" t="s">
        <v>1</v>
      </c>
      <c r="F1031" s="157" t="s">
        <v>1602</v>
      </c>
      <c r="H1031" s="158">
        <v>154.50800000000001</v>
      </c>
      <c r="I1031" s="159"/>
      <c r="L1031" s="154"/>
      <c r="M1031" s="160"/>
      <c r="T1031" s="161"/>
      <c r="AT1031" s="156" t="s">
        <v>264</v>
      </c>
      <c r="AU1031" s="156" t="s">
        <v>87</v>
      </c>
      <c r="AV1031" s="12" t="s">
        <v>87</v>
      </c>
      <c r="AW1031" s="12" t="s">
        <v>32</v>
      </c>
      <c r="AX1031" s="12" t="s">
        <v>77</v>
      </c>
      <c r="AY1031" s="156" t="s">
        <v>253</v>
      </c>
    </row>
    <row r="1032" spans="2:65" s="15" customFormat="1" ht="11.25">
      <c r="B1032" s="175"/>
      <c r="D1032" s="155" t="s">
        <v>264</v>
      </c>
      <c r="E1032" s="176" t="s">
        <v>1</v>
      </c>
      <c r="F1032" s="177" t="s">
        <v>322</v>
      </c>
      <c r="H1032" s="178">
        <v>154.50800000000001</v>
      </c>
      <c r="I1032" s="179"/>
      <c r="L1032" s="175"/>
      <c r="M1032" s="180"/>
      <c r="T1032" s="181"/>
      <c r="AT1032" s="176" t="s">
        <v>264</v>
      </c>
      <c r="AU1032" s="176" t="s">
        <v>87</v>
      </c>
      <c r="AV1032" s="15" t="s">
        <v>97</v>
      </c>
      <c r="AW1032" s="15" t="s">
        <v>32</v>
      </c>
      <c r="AX1032" s="15" t="s">
        <v>77</v>
      </c>
      <c r="AY1032" s="176" t="s">
        <v>253</v>
      </c>
    </row>
    <row r="1033" spans="2:65" s="12" customFormat="1" ht="11.25">
      <c r="B1033" s="154"/>
      <c r="D1033" s="155" t="s">
        <v>264</v>
      </c>
      <c r="E1033" s="156" t="s">
        <v>1</v>
      </c>
      <c r="F1033" s="157" t="s">
        <v>1681</v>
      </c>
      <c r="H1033" s="158">
        <v>14.66</v>
      </c>
      <c r="I1033" s="159"/>
      <c r="L1033" s="154"/>
      <c r="M1033" s="160"/>
      <c r="T1033" s="161"/>
      <c r="AT1033" s="156" t="s">
        <v>264</v>
      </c>
      <c r="AU1033" s="156" t="s">
        <v>87</v>
      </c>
      <c r="AV1033" s="12" t="s">
        <v>87</v>
      </c>
      <c r="AW1033" s="12" t="s">
        <v>32</v>
      </c>
      <c r="AX1033" s="12" t="s">
        <v>77</v>
      </c>
      <c r="AY1033" s="156" t="s">
        <v>253</v>
      </c>
    </row>
    <row r="1034" spans="2:65" s="15" customFormat="1" ht="11.25">
      <c r="B1034" s="175"/>
      <c r="D1034" s="155" t="s">
        <v>264</v>
      </c>
      <c r="E1034" s="176" t="s">
        <v>1</v>
      </c>
      <c r="F1034" s="177" t="s">
        <v>322</v>
      </c>
      <c r="H1034" s="178">
        <v>14.66</v>
      </c>
      <c r="I1034" s="179"/>
      <c r="L1034" s="175"/>
      <c r="M1034" s="180"/>
      <c r="T1034" s="181"/>
      <c r="AT1034" s="176" t="s">
        <v>264</v>
      </c>
      <c r="AU1034" s="176" t="s">
        <v>87</v>
      </c>
      <c r="AV1034" s="15" t="s">
        <v>97</v>
      </c>
      <c r="AW1034" s="15" t="s">
        <v>32</v>
      </c>
      <c r="AX1034" s="15" t="s">
        <v>77</v>
      </c>
      <c r="AY1034" s="176" t="s">
        <v>253</v>
      </c>
    </row>
    <row r="1035" spans="2:65" s="13" customFormat="1" ht="11.25">
      <c r="B1035" s="162"/>
      <c r="D1035" s="155" t="s">
        <v>264</v>
      </c>
      <c r="E1035" s="163" t="s">
        <v>1</v>
      </c>
      <c r="F1035" s="164" t="s">
        <v>266</v>
      </c>
      <c r="H1035" s="165">
        <v>169.16800000000001</v>
      </c>
      <c r="I1035" s="166"/>
      <c r="L1035" s="162"/>
      <c r="M1035" s="167"/>
      <c r="T1035" s="168"/>
      <c r="AT1035" s="163" t="s">
        <v>264</v>
      </c>
      <c r="AU1035" s="163" t="s">
        <v>87</v>
      </c>
      <c r="AV1035" s="13" t="s">
        <v>260</v>
      </c>
      <c r="AW1035" s="13" t="s">
        <v>32</v>
      </c>
      <c r="AX1035" s="13" t="s">
        <v>85</v>
      </c>
      <c r="AY1035" s="163" t="s">
        <v>253</v>
      </c>
    </row>
    <row r="1036" spans="2:65" s="12" customFormat="1" ht="11.25">
      <c r="B1036" s="154"/>
      <c r="D1036" s="155" t="s">
        <v>264</v>
      </c>
      <c r="F1036" s="157" t="s">
        <v>1682</v>
      </c>
      <c r="H1036" s="158">
        <v>195.38900000000001</v>
      </c>
      <c r="I1036" s="159"/>
      <c r="L1036" s="154"/>
      <c r="M1036" s="160"/>
      <c r="T1036" s="161"/>
      <c r="AT1036" s="156" t="s">
        <v>264</v>
      </c>
      <c r="AU1036" s="156" t="s">
        <v>87</v>
      </c>
      <c r="AV1036" s="12" t="s">
        <v>87</v>
      </c>
      <c r="AW1036" s="12" t="s">
        <v>4</v>
      </c>
      <c r="AX1036" s="12" t="s">
        <v>85</v>
      </c>
      <c r="AY1036" s="156" t="s">
        <v>253</v>
      </c>
    </row>
    <row r="1037" spans="2:65" s="1" customFormat="1" ht="16.5" customHeight="1">
      <c r="B1037" s="32"/>
      <c r="C1037" s="185" t="s">
        <v>608</v>
      </c>
      <c r="D1037" s="185" t="s">
        <v>1052</v>
      </c>
      <c r="E1037" s="186" t="s">
        <v>1552</v>
      </c>
      <c r="F1037" s="187" t="s">
        <v>1553</v>
      </c>
      <c r="G1037" s="188" t="s">
        <v>258</v>
      </c>
      <c r="H1037" s="189">
        <v>20.312000000000001</v>
      </c>
      <c r="I1037" s="190"/>
      <c r="J1037" s="191">
        <f>ROUND(I1037*H1037,2)</f>
        <v>0</v>
      </c>
      <c r="K1037" s="187" t="s">
        <v>259</v>
      </c>
      <c r="L1037" s="192"/>
      <c r="M1037" s="193" t="s">
        <v>1</v>
      </c>
      <c r="N1037" s="194" t="s">
        <v>42</v>
      </c>
      <c r="P1037" s="146">
        <f>O1037*H1037</f>
        <v>0</v>
      </c>
      <c r="Q1037" s="146">
        <v>2.9999999999999997E-4</v>
      </c>
      <c r="R1037" s="146">
        <f>Q1037*H1037</f>
        <v>6.0936000000000002E-3</v>
      </c>
      <c r="S1037" s="146">
        <v>0</v>
      </c>
      <c r="T1037" s="147">
        <f>S1037*H1037</f>
        <v>0</v>
      </c>
      <c r="AR1037" s="148" t="s">
        <v>455</v>
      </c>
      <c r="AT1037" s="148" t="s">
        <v>1052</v>
      </c>
      <c r="AU1037" s="148" t="s">
        <v>87</v>
      </c>
      <c r="AY1037" s="17" t="s">
        <v>253</v>
      </c>
      <c r="BE1037" s="149">
        <f>IF(N1037="základní",J1037,0)</f>
        <v>0</v>
      </c>
      <c r="BF1037" s="149">
        <f>IF(N1037="snížená",J1037,0)</f>
        <v>0</v>
      </c>
      <c r="BG1037" s="149">
        <f>IF(N1037="zákl. přenesená",J1037,0)</f>
        <v>0</v>
      </c>
      <c r="BH1037" s="149">
        <f>IF(N1037="sníž. přenesená",J1037,0)</f>
        <v>0</v>
      </c>
      <c r="BI1037" s="149">
        <f>IF(N1037="nulová",J1037,0)</f>
        <v>0</v>
      </c>
      <c r="BJ1037" s="17" t="s">
        <v>85</v>
      </c>
      <c r="BK1037" s="149">
        <f>ROUND(I1037*H1037,2)</f>
        <v>0</v>
      </c>
      <c r="BL1037" s="17" t="s">
        <v>369</v>
      </c>
      <c r="BM1037" s="148" t="s">
        <v>1683</v>
      </c>
    </row>
    <row r="1038" spans="2:65" s="12" customFormat="1" ht="22.5">
      <c r="B1038" s="154"/>
      <c r="D1038" s="155" t="s">
        <v>264</v>
      </c>
      <c r="E1038" s="156" t="s">
        <v>1</v>
      </c>
      <c r="F1038" s="157" t="s">
        <v>1684</v>
      </c>
      <c r="H1038" s="158">
        <v>17.585999999999999</v>
      </c>
      <c r="I1038" s="159"/>
      <c r="L1038" s="154"/>
      <c r="M1038" s="160"/>
      <c r="T1038" s="161"/>
      <c r="AT1038" s="156" t="s">
        <v>264</v>
      </c>
      <c r="AU1038" s="156" t="s">
        <v>87</v>
      </c>
      <c r="AV1038" s="12" t="s">
        <v>87</v>
      </c>
      <c r="AW1038" s="12" t="s">
        <v>32</v>
      </c>
      <c r="AX1038" s="12" t="s">
        <v>77</v>
      </c>
      <c r="AY1038" s="156" t="s">
        <v>253</v>
      </c>
    </row>
    <row r="1039" spans="2:65" s="13" customFormat="1" ht="11.25">
      <c r="B1039" s="162"/>
      <c r="D1039" s="155" t="s">
        <v>264</v>
      </c>
      <c r="E1039" s="163" t="s">
        <v>1</v>
      </c>
      <c r="F1039" s="164" t="s">
        <v>266</v>
      </c>
      <c r="H1039" s="165">
        <v>17.585999999999999</v>
      </c>
      <c r="I1039" s="166"/>
      <c r="L1039" s="162"/>
      <c r="M1039" s="167"/>
      <c r="T1039" s="168"/>
      <c r="AT1039" s="163" t="s">
        <v>264</v>
      </c>
      <c r="AU1039" s="163" t="s">
        <v>87</v>
      </c>
      <c r="AV1039" s="13" t="s">
        <v>260</v>
      </c>
      <c r="AW1039" s="13" t="s">
        <v>32</v>
      </c>
      <c r="AX1039" s="13" t="s">
        <v>85</v>
      </c>
      <c r="AY1039" s="163" t="s">
        <v>253</v>
      </c>
    </row>
    <row r="1040" spans="2:65" s="12" customFormat="1" ht="11.25">
      <c r="B1040" s="154"/>
      <c r="D1040" s="155" t="s">
        <v>264</v>
      </c>
      <c r="F1040" s="157" t="s">
        <v>1685</v>
      </c>
      <c r="H1040" s="158">
        <v>20.312000000000001</v>
      </c>
      <c r="I1040" s="159"/>
      <c r="L1040" s="154"/>
      <c r="M1040" s="160"/>
      <c r="T1040" s="161"/>
      <c r="AT1040" s="156" t="s">
        <v>264</v>
      </c>
      <c r="AU1040" s="156" t="s">
        <v>87</v>
      </c>
      <c r="AV1040" s="12" t="s">
        <v>87</v>
      </c>
      <c r="AW1040" s="12" t="s">
        <v>4</v>
      </c>
      <c r="AX1040" s="12" t="s">
        <v>85</v>
      </c>
      <c r="AY1040" s="156" t="s">
        <v>253</v>
      </c>
    </row>
    <row r="1041" spans="2:65" s="1" customFormat="1" ht="24.2" customHeight="1">
      <c r="B1041" s="32"/>
      <c r="C1041" s="137" t="s">
        <v>1686</v>
      </c>
      <c r="D1041" s="137" t="s">
        <v>255</v>
      </c>
      <c r="E1041" s="138" t="s">
        <v>1687</v>
      </c>
      <c r="F1041" s="139" t="s">
        <v>1688</v>
      </c>
      <c r="G1041" s="140" t="s">
        <v>1576</v>
      </c>
      <c r="H1041" s="196"/>
      <c r="I1041" s="142"/>
      <c r="J1041" s="143">
        <f>ROUND(I1041*H1041,2)</f>
        <v>0</v>
      </c>
      <c r="K1041" s="139" t="s">
        <v>259</v>
      </c>
      <c r="L1041" s="32"/>
      <c r="M1041" s="144" t="s">
        <v>1</v>
      </c>
      <c r="N1041" s="145" t="s">
        <v>42</v>
      </c>
      <c r="P1041" s="146">
        <f>O1041*H1041</f>
        <v>0</v>
      </c>
      <c r="Q1041" s="146">
        <v>0</v>
      </c>
      <c r="R1041" s="146">
        <f>Q1041*H1041</f>
        <v>0</v>
      </c>
      <c r="S1041" s="146">
        <v>0</v>
      </c>
      <c r="T1041" s="147">
        <f>S1041*H1041</f>
        <v>0</v>
      </c>
      <c r="AR1041" s="148" t="s">
        <v>369</v>
      </c>
      <c r="AT1041" s="148" t="s">
        <v>255</v>
      </c>
      <c r="AU1041" s="148" t="s">
        <v>87</v>
      </c>
      <c r="AY1041" s="17" t="s">
        <v>253</v>
      </c>
      <c r="BE1041" s="149">
        <f>IF(N1041="základní",J1041,0)</f>
        <v>0</v>
      </c>
      <c r="BF1041" s="149">
        <f>IF(N1041="snížená",J1041,0)</f>
        <v>0</v>
      </c>
      <c r="BG1041" s="149">
        <f>IF(N1041="zákl. přenesená",J1041,0)</f>
        <v>0</v>
      </c>
      <c r="BH1041" s="149">
        <f>IF(N1041="sníž. přenesená",J1041,0)</f>
        <v>0</v>
      </c>
      <c r="BI1041" s="149">
        <f>IF(N1041="nulová",J1041,0)</f>
        <v>0</v>
      </c>
      <c r="BJ1041" s="17" t="s">
        <v>85</v>
      </c>
      <c r="BK1041" s="149">
        <f>ROUND(I1041*H1041,2)</f>
        <v>0</v>
      </c>
      <c r="BL1041" s="17" t="s">
        <v>369</v>
      </c>
      <c r="BM1041" s="148" t="s">
        <v>1689</v>
      </c>
    </row>
    <row r="1042" spans="2:65" s="1" customFormat="1" ht="11.25">
      <c r="B1042" s="32"/>
      <c r="D1042" s="150" t="s">
        <v>262</v>
      </c>
      <c r="F1042" s="151" t="s">
        <v>1690</v>
      </c>
      <c r="I1042" s="152"/>
      <c r="L1042" s="32"/>
      <c r="M1042" s="153"/>
      <c r="T1042" s="56"/>
      <c r="AT1042" s="17" t="s">
        <v>262</v>
      </c>
      <c r="AU1042" s="17" t="s">
        <v>87</v>
      </c>
    </row>
    <row r="1043" spans="2:65" s="11" customFormat="1" ht="22.9" customHeight="1">
      <c r="B1043" s="125"/>
      <c r="D1043" s="126" t="s">
        <v>76</v>
      </c>
      <c r="E1043" s="135" t="s">
        <v>1691</v>
      </c>
      <c r="F1043" s="135" t="s">
        <v>1692</v>
      </c>
      <c r="I1043" s="128"/>
      <c r="J1043" s="136">
        <f>BK1043</f>
        <v>0</v>
      </c>
      <c r="L1043" s="125"/>
      <c r="M1043" s="130"/>
      <c r="P1043" s="131">
        <f>SUM(P1044:P1117)</f>
        <v>0</v>
      </c>
      <c r="R1043" s="131">
        <f>SUM(R1044:R1117)</f>
        <v>2.3833053500000001</v>
      </c>
      <c r="T1043" s="132">
        <f>SUM(T1044:T1117)</f>
        <v>0</v>
      </c>
      <c r="AR1043" s="126" t="s">
        <v>87</v>
      </c>
      <c r="AT1043" s="133" t="s">
        <v>76</v>
      </c>
      <c r="AU1043" s="133" t="s">
        <v>85</v>
      </c>
      <c r="AY1043" s="126" t="s">
        <v>253</v>
      </c>
      <c r="BK1043" s="134">
        <f>SUM(BK1044:BK1117)</f>
        <v>0</v>
      </c>
    </row>
    <row r="1044" spans="2:65" s="1" customFormat="1" ht="24.2" customHeight="1">
      <c r="B1044" s="32"/>
      <c r="C1044" s="137" t="s">
        <v>1693</v>
      </c>
      <c r="D1044" s="137" t="s">
        <v>255</v>
      </c>
      <c r="E1044" s="138" t="s">
        <v>1694</v>
      </c>
      <c r="F1044" s="139" t="s">
        <v>1695</v>
      </c>
      <c r="G1044" s="140" t="s">
        <v>258</v>
      </c>
      <c r="H1044" s="141">
        <v>260.39999999999998</v>
      </c>
      <c r="I1044" s="142"/>
      <c r="J1044" s="143">
        <f>ROUND(I1044*H1044,2)</f>
        <v>0</v>
      </c>
      <c r="K1044" s="139" t="s">
        <v>259</v>
      </c>
      <c r="L1044" s="32"/>
      <c r="M1044" s="144" t="s">
        <v>1</v>
      </c>
      <c r="N1044" s="145" t="s">
        <v>42</v>
      </c>
      <c r="P1044" s="146">
        <f>O1044*H1044</f>
        <v>0</v>
      </c>
      <c r="Q1044" s="146">
        <v>0</v>
      </c>
      <c r="R1044" s="146">
        <f>Q1044*H1044</f>
        <v>0</v>
      </c>
      <c r="S1044" s="146">
        <v>0</v>
      </c>
      <c r="T1044" s="147">
        <f>S1044*H1044</f>
        <v>0</v>
      </c>
      <c r="AR1044" s="148" t="s">
        <v>369</v>
      </c>
      <c r="AT1044" s="148" t="s">
        <v>255</v>
      </c>
      <c r="AU1044" s="148" t="s">
        <v>87</v>
      </c>
      <c r="AY1044" s="17" t="s">
        <v>253</v>
      </c>
      <c r="BE1044" s="149">
        <f>IF(N1044="základní",J1044,0)</f>
        <v>0</v>
      </c>
      <c r="BF1044" s="149">
        <f>IF(N1044="snížená",J1044,0)</f>
        <v>0</v>
      </c>
      <c r="BG1044" s="149">
        <f>IF(N1044="zákl. přenesená",J1044,0)</f>
        <v>0</v>
      </c>
      <c r="BH1044" s="149">
        <f>IF(N1044="sníž. přenesená",J1044,0)</f>
        <v>0</v>
      </c>
      <c r="BI1044" s="149">
        <f>IF(N1044="nulová",J1044,0)</f>
        <v>0</v>
      </c>
      <c r="BJ1044" s="17" t="s">
        <v>85</v>
      </c>
      <c r="BK1044" s="149">
        <f>ROUND(I1044*H1044,2)</f>
        <v>0</v>
      </c>
      <c r="BL1044" s="17" t="s">
        <v>369</v>
      </c>
      <c r="BM1044" s="148" t="s">
        <v>1696</v>
      </c>
    </row>
    <row r="1045" spans="2:65" s="1" customFormat="1" ht="11.25">
      <c r="B1045" s="32"/>
      <c r="D1045" s="150" t="s">
        <v>262</v>
      </c>
      <c r="F1045" s="151" t="s">
        <v>1697</v>
      </c>
      <c r="I1045" s="152"/>
      <c r="L1045" s="32"/>
      <c r="M1045" s="153"/>
      <c r="T1045" s="56"/>
      <c r="AT1045" s="17" t="s">
        <v>262</v>
      </c>
      <c r="AU1045" s="17" t="s">
        <v>87</v>
      </c>
    </row>
    <row r="1046" spans="2:65" s="1" customFormat="1" ht="24.2" customHeight="1">
      <c r="B1046" s="32"/>
      <c r="C1046" s="185" t="s">
        <v>1698</v>
      </c>
      <c r="D1046" s="185" t="s">
        <v>1052</v>
      </c>
      <c r="E1046" s="186" t="s">
        <v>1699</v>
      </c>
      <c r="F1046" s="187" t="s">
        <v>1700</v>
      </c>
      <c r="G1046" s="188" t="s">
        <v>258</v>
      </c>
      <c r="H1046" s="189">
        <v>136.71</v>
      </c>
      <c r="I1046" s="190"/>
      <c r="J1046" s="191">
        <f>ROUND(I1046*H1046,2)</f>
        <v>0</v>
      </c>
      <c r="K1046" s="187" t="s">
        <v>259</v>
      </c>
      <c r="L1046" s="192"/>
      <c r="M1046" s="193" t="s">
        <v>1</v>
      </c>
      <c r="N1046" s="194" t="s">
        <v>42</v>
      </c>
      <c r="P1046" s="146">
        <f>O1046*H1046</f>
        <v>0</v>
      </c>
      <c r="Q1046" s="146">
        <v>3.8999999999999999E-4</v>
      </c>
      <c r="R1046" s="146">
        <f>Q1046*H1046</f>
        <v>5.33169E-2</v>
      </c>
      <c r="S1046" s="146">
        <v>0</v>
      </c>
      <c r="T1046" s="147">
        <f>S1046*H1046</f>
        <v>0</v>
      </c>
      <c r="AR1046" s="148" t="s">
        <v>455</v>
      </c>
      <c r="AT1046" s="148" t="s">
        <v>1052</v>
      </c>
      <c r="AU1046" s="148" t="s">
        <v>87</v>
      </c>
      <c r="AY1046" s="17" t="s">
        <v>253</v>
      </c>
      <c r="BE1046" s="149">
        <f>IF(N1046="základní",J1046,0)</f>
        <v>0</v>
      </c>
      <c r="BF1046" s="149">
        <f>IF(N1046="snížená",J1046,0)</f>
        <v>0</v>
      </c>
      <c r="BG1046" s="149">
        <f>IF(N1046="zákl. přenesená",J1046,0)</f>
        <v>0</v>
      </c>
      <c r="BH1046" s="149">
        <f>IF(N1046="sníž. přenesená",J1046,0)</f>
        <v>0</v>
      </c>
      <c r="BI1046" s="149">
        <f>IF(N1046="nulová",J1046,0)</f>
        <v>0</v>
      </c>
      <c r="BJ1046" s="17" t="s">
        <v>85</v>
      </c>
      <c r="BK1046" s="149">
        <f>ROUND(I1046*H1046,2)</f>
        <v>0</v>
      </c>
      <c r="BL1046" s="17" t="s">
        <v>369</v>
      </c>
      <c r="BM1046" s="148" t="s">
        <v>1701</v>
      </c>
    </row>
    <row r="1047" spans="2:65" s="14" customFormat="1" ht="11.25">
      <c r="B1047" s="169"/>
      <c r="D1047" s="155" t="s">
        <v>264</v>
      </c>
      <c r="E1047" s="170" t="s">
        <v>1</v>
      </c>
      <c r="F1047" s="171" t="s">
        <v>1702</v>
      </c>
      <c r="H1047" s="170" t="s">
        <v>1</v>
      </c>
      <c r="I1047" s="172"/>
      <c r="L1047" s="169"/>
      <c r="M1047" s="173"/>
      <c r="T1047" s="174"/>
      <c r="AT1047" s="170" t="s">
        <v>264</v>
      </c>
      <c r="AU1047" s="170" t="s">
        <v>87</v>
      </c>
      <c r="AV1047" s="14" t="s">
        <v>85</v>
      </c>
      <c r="AW1047" s="14" t="s">
        <v>32</v>
      </c>
      <c r="AX1047" s="14" t="s">
        <v>77</v>
      </c>
      <c r="AY1047" s="170" t="s">
        <v>253</v>
      </c>
    </row>
    <row r="1048" spans="2:65" s="14" customFormat="1" ht="11.25">
      <c r="B1048" s="169"/>
      <c r="D1048" s="155" t="s">
        <v>264</v>
      </c>
      <c r="E1048" s="170" t="s">
        <v>1</v>
      </c>
      <c r="F1048" s="171" t="s">
        <v>915</v>
      </c>
      <c r="H1048" s="170" t="s">
        <v>1</v>
      </c>
      <c r="I1048" s="172"/>
      <c r="L1048" s="169"/>
      <c r="M1048" s="173"/>
      <c r="T1048" s="174"/>
      <c r="AT1048" s="170" t="s">
        <v>264</v>
      </c>
      <c r="AU1048" s="170" t="s">
        <v>87</v>
      </c>
      <c r="AV1048" s="14" t="s">
        <v>85</v>
      </c>
      <c r="AW1048" s="14" t="s">
        <v>32</v>
      </c>
      <c r="AX1048" s="14" t="s">
        <v>77</v>
      </c>
      <c r="AY1048" s="170" t="s">
        <v>253</v>
      </c>
    </row>
    <row r="1049" spans="2:65" s="12" customFormat="1" ht="11.25">
      <c r="B1049" s="154"/>
      <c r="D1049" s="155" t="s">
        <v>264</v>
      </c>
      <c r="E1049" s="156" t="s">
        <v>1</v>
      </c>
      <c r="F1049" s="157" t="s">
        <v>1283</v>
      </c>
      <c r="H1049" s="158">
        <v>101.7</v>
      </c>
      <c r="I1049" s="159"/>
      <c r="L1049" s="154"/>
      <c r="M1049" s="160"/>
      <c r="T1049" s="161"/>
      <c r="AT1049" s="156" t="s">
        <v>264</v>
      </c>
      <c r="AU1049" s="156" t="s">
        <v>87</v>
      </c>
      <c r="AV1049" s="12" t="s">
        <v>87</v>
      </c>
      <c r="AW1049" s="12" t="s">
        <v>32</v>
      </c>
      <c r="AX1049" s="12" t="s">
        <v>77</v>
      </c>
      <c r="AY1049" s="156" t="s">
        <v>253</v>
      </c>
    </row>
    <row r="1050" spans="2:65" s="12" customFormat="1" ht="11.25">
      <c r="B1050" s="154"/>
      <c r="D1050" s="155" t="s">
        <v>264</v>
      </c>
      <c r="E1050" s="156" t="s">
        <v>1</v>
      </c>
      <c r="F1050" s="157" t="s">
        <v>1703</v>
      </c>
      <c r="H1050" s="158">
        <v>5.5</v>
      </c>
      <c r="I1050" s="159"/>
      <c r="L1050" s="154"/>
      <c r="M1050" s="160"/>
      <c r="T1050" s="161"/>
      <c r="AT1050" s="156" t="s">
        <v>264</v>
      </c>
      <c r="AU1050" s="156" t="s">
        <v>87</v>
      </c>
      <c r="AV1050" s="12" t="s">
        <v>87</v>
      </c>
      <c r="AW1050" s="12" t="s">
        <v>32</v>
      </c>
      <c r="AX1050" s="12" t="s">
        <v>77</v>
      </c>
      <c r="AY1050" s="156" t="s">
        <v>253</v>
      </c>
    </row>
    <row r="1051" spans="2:65" s="12" customFormat="1" ht="11.25">
      <c r="B1051" s="154"/>
      <c r="D1051" s="155" t="s">
        <v>264</v>
      </c>
      <c r="E1051" s="156" t="s">
        <v>1</v>
      </c>
      <c r="F1051" s="157" t="s">
        <v>1284</v>
      </c>
      <c r="H1051" s="158">
        <v>20.5</v>
      </c>
      <c r="I1051" s="159"/>
      <c r="L1051" s="154"/>
      <c r="M1051" s="160"/>
      <c r="T1051" s="161"/>
      <c r="AT1051" s="156" t="s">
        <v>264</v>
      </c>
      <c r="AU1051" s="156" t="s">
        <v>87</v>
      </c>
      <c r="AV1051" s="12" t="s">
        <v>87</v>
      </c>
      <c r="AW1051" s="12" t="s">
        <v>32</v>
      </c>
      <c r="AX1051" s="12" t="s">
        <v>77</v>
      </c>
      <c r="AY1051" s="156" t="s">
        <v>253</v>
      </c>
    </row>
    <row r="1052" spans="2:65" s="12" customFormat="1" ht="11.25">
      <c r="B1052" s="154"/>
      <c r="D1052" s="155" t="s">
        <v>264</v>
      </c>
      <c r="E1052" s="156" t="s">
        <v>1</v>
      </c>
      <c r="F1052" s="157" t="s">
        <v>1285</v>
      </c>
      <c r="H1052" s="158">
        <v>0.3</v>
      </c>
      <c r="I1052" s="159"/>
      <c r="L1052" s="154"/>
      <c r="M1052" s="160"/>
      <c r="T1052" s="161"/>
      <c r="AT1052" s="156" t="s">
        <v>264</v>
      </c>
      <c r="AU1052" s="156" t="s">
        <v>87</v>
      </c>
      <c r="AV1052" s="12" t="s">
        <v>87</v>
      </c>
      <c r="AW1052" s="12" t="s">
        <v>32</v>
      </c>
      <c r="AX1052" s="12" t="s">
        <v>77</v>
      </c>
      <c r="AY1052" s="156" t="s">
        <v>253</v>
      </c>
    </row>
    <row r="1053" spans="2:65" s="12" customFormat="1" ht="11.25">
      <c r="B1053" s="154"/>
      <c r="D1053" s="155" t="s">
        <v>264</v>
      </c>
      <c r="E1053" s="156" t="s">
        <v>1</v>
      </c>
      <c r="F1053" s="157" t="s">
        <v>1286</v>
      </c>
      <c r="H1053" s="158">
        <v>2.2000000000000002</v>
      </c>
      <c r="I1053" s="159"/>
      <c r="L1053" s="154"/>
      <c r="M1053" s="160"/>
      <c r="T1053" s="161"/>
      <c r="AT1053" s="156" t="s">
        <v>264</v>
      </c>
      <c r="AU1053" s="156" t="s">
        <v>87</v>
      </c>
      <c r="AV1053" s="12" t="s">
        <v>87</v>
      </c>
      <c r="AW1053" s="12" t="s">
        <v>32</v>
      </c>
      <c r="AX1053" s="12" t="s">
        <v>77</v>
      </c>
      <c r="AY1053" s="156" t="s">
        <v>253</v>
      </c>
    </row>
    <row r="1054" spans="2:65" s="13" customFormat="1" ht="11.25">
      <c r="B1054" s="162"/>
      <c r="D1054" s="155" t="s">
        <v>264</v>
      </c>
      <c r="E1054" s="163" t="s">
        <v>1</v>
      </c>
      <c r="F1054" s="164" t="s">
        <v>266</v>
      </c>
      <c r="H1054" s="165">
        <v>130.19999999999999</v>
      </c>
      <c r="I1054" s="166"/>
      <c r="L1054" s="162"/>
      <c r="M1054" s="167"/>
      <c r="T1054" s="168"/>
      <c r="AT1054" s="163" t="s">
        <v>264</v>
      </c>
      <c r="AU1054" s="163" t="s">
        <v>87</v>
      </c>
      <c r="AV1054" s="13" t="s">
        <v>260</v>
      </c>
      <c r="AW1054" s="13" t="s">
        <v>32</v>
      </c>
      <c r="AX1054" s="13" t="s">
        <v>85</v>
      </c>
      <c r="AY1054" s="163" t="s">
        <v>253</v>
      </c>
    </row>
    <row r="1055" spans="2:65" s="12" customFormat="1" ht="11.25">
      <c r="B1055" s="154"/>
      <c r="D1055" s="155" t="s">
        <v>264</v>
      </c>
      <c r="F1055" s="157" t="s">
        <v>1704</v>
      </c>
      <c r="H1055" s="158">
        <v>136.71</v>
      </c>
      <c r="I1055" s="159"/>
      <c r="L1055" s="154"/>
      <c r="M1055" s="160"/>
      <c r="T1055" s="161"/>
      <c r="AT1055" s="156" t="s">
        <v>264</v>
      </c>
      <c r="AU1055" s="156" t="s">
        <v>87</v>
      </c>
      <c r="AV1055" s="12" t="s">
        <v>87</v>
      </c>
      <c r="AW1055" s="12" t="s">
        <v>4</v>
      </c>
      <c r="AX1055" s="12" t="s">
        <v>85</v>
      </c>
      <c r="AY1055" s="156" t="s">
        <v>253</v>
      </c>
    </row>
    <row r="1056" spans="2:65" s="1" customFormat="1" ht="24.2" customHeight="1">
      <c r="B1056" s="32"/>
      <c r="C1056" s="185" t="s">
        <v>1705</v>
      </c>
      <c r="D1056" s="185" t="s">
        <v>1052</v>
      </c>
      <c r="E1056" s="186" t="s">
        <v>1706</v>
      </c>
      <c r="F1056" s="187" t="s">
        <v>1707</v>
      </c>
      <c r="G1056" s="188" t="s">
        <v>258</v>
      </c>
      <c r="H1056" s="189">
        <v>130.935</v>
      </c>
      <c r="I1056" s="190"/>
      <c r="J1056" s="191">
        <f>ROUND(I1056*H1056,2)</f>
        <v>0</v>
      </c>
      <c r="K1056" s="187" t="s">
        <v>259</v>
      </c>
      <c r="L1056" s="192"/>
      <c r="M1056" s="193" t="s">
        <v>1</v>
      </c>
      <c r="N1056" s="194" t="s">
        <v>42</v>
      </c>
      <c r="P1056" s="146">
        <f>O1056*H1056</f>
        <v>0</v>
      </c>
      <c r="Q1056" s="146">
        <v>4.5500000000000002E-3</v>
      </c>
      <c r="R1056" s="146">
        <f>Q1056*H1056</f>
        <v>0.59575425000000004</v>
      </c>
      <c r="S1056" s="146">
        <v>0</v>
      </c>
      <c r="T1056" s="147">
        <f>S1056*H1056</f>
        <v>0</v>
      </c>
      <c r="AR1056" s="148" t="s">
        <v>455</v>
      </c>
      <c r="AT1056" s="148" t="s">
        <v>1052</v>
      </c>
      <c r="AU1056" s="148" t="s">
        <v>87</v>
      </c>
      <c r="AY1056" s="17" t="s">
        <v>253</v>
      </c>
      <c r="BE1056" s="149">
        <f>IF(N1056="základní",J1056,0)</f>
        <v>0</v>
      </c>
      <c r="BF1056" s="149">
        <f>IF(N1056="snížená",J1056,0)</f>
        <v>0</v>
      </c>
      <c r="BG1056" s="149">
        <f>IF(N1056="zákl. přenesená",J1056,0)</f>
        <v>0</v>
      </c>
      <c r="BH1056" s="149">
        <f>IF(N1056="sníž. přenesená",J1056,0)</f>
        <v>0</v>
      </c>
      <c r="BI1056" s="149">
        <f>IF(N1056="nulová",J1056,0)</f>
        <v>0</v>
      </c>
      <c r="BJ1056" s="17" t="s">
        <v>85</v>
      </c>
      <c r="BK1056" s="149">
        <f>ROUND(I1056*H1056,2)</f>
        <v>0</v>
      </c>
      <c r="BL1056" s="17" t="s">
        <v>369</v>
      </c>
      <c r="BM1056" s="148" t="s">
        <v>1708</v>
      </c>
    </row>
    <row r="1057" spans="2:65" s="14" customFormat="1" ht="11.25">
      <c r="B1057" s="169"/>
      <c r="D1057" s="155" t="s">
        <v>264</v>
      </c>
      <c r="E1057" s="170" t="s">
        <v>1</v>
      </c>
      <c r="F1057" s="171" t="s">
        <v>1709</v>
      </c>
      <c r="H1057" s="170" t="s">
        <v>1</v>
      </c>
      <c r="I1057" s="172"/>
      <c r="L1057" s="169"/>
      <c r="M1057" s="173"/>
      <c r="T1057" s="174"/>
      <c r="AT1057" s="170" t="s">
        <v>264</v>
      </c>
      <c r="AU1057" s="170" t="s">
        <v>87</v>
      </c>
      <c r="AV1057" s="14" t="s">
        <v>85</v>
      </c>
      <c r="AW1057" s="14" t="s">
        <v>32</v>
      </c>
      <c r="AX1057" s="14" t="s">
        <v>77</v>
      </c>
      <c r="AY1057" s="170" t="s">
        <v>253</v>
      </c>
    </row>
    <row r="1058" spans="2:65" s="14" customFormat="1" ht="11.25">
      <c r="B1058" s="169"/>
      <c r="D1058" s="155" t="s">
        <v>264</v>
      </c>
      <c r="E1058" s="170" t="s">
        <v>1</v>
      </c>
      <c r="F1058" s="171" t="s">
        <v>915</v>
      </c>
      <c r="H1058" s="170" t="s">
        <v>1</v>
      </c>
      <c r="I1058" s="172"/>
      <c r="L1058" s="169"/>
      <c r="M1058" s="173"/>
      <c r="T1058" s="174"/>
      <c r="AT1058" s="170" t="s">
        <v>264</v>
      </c>
      <c r="AU1058" s="170" t="s">
        <v>87</v>
      </c>
      <c r="AV1058" s="14" t="s">
        <v>85</v>
      </c>
      <c r="AW1058" s="14" t="s">
        <v>32</v>
      </c>
      <c r="AX1058" s="14" t="s">
        <v>77</v>
      </c>
      <c r="AY1058" s="170" t="s">
        <v>253</v>
      </c>
    </row>
    <row r="1059" spans="2:65" s="12" customFormat="1" ht="11.25">
      <c r="B1059" s="154"/>
      <c r="D1059" s="155" t="s">
        <v>264</v>
      </c>
      <c r="E1059" s="156" t="s">
        <v>1</v>
      </c>
      <c r="F1059" s="157" t="s">
        <v>1283</v>
      </c>
      <c r="H1059" s="158">
        <v>101.7</v>
      </c>
      <c r="I1059" s="159"/>
      <c r="L1059" s="154"/>
      <c r="M1059" s="160"/>
      <c r="T1059" s="161"/>
      <c r="AT1059" s="156" t="s">
        <v>264</v>
      </c>
      <c r="AU1059" s="156" t="s">
        <v>87</v>
      </c>
      <c r="AV1059" s="12" t="s">
        <v>87</v>
      </c>
      <c r="AW1059" s="12" t="s">
        <v>32</v>
      </c>
      <c r="AX1059" s="12" t="s">
        <v>77</v>
      </c>
      <c r="AY1059" s="156" t="s">
        <v>253</v>
      </c>
    </row>
    <row r="1060" spans="2:65" s="12" customFormat="1" ht="11.25">
      <c r="B1060" s="154"/>
      <c r="D1060" s="155" t="s">
        <v>264</v>
      </c>
      <c r="E1060" s="156" t="s">
        <v>1</v>
      </c>
      <c r="F1060" s="157" t="s">
        <v>1284</v>
      </c>
      <c r="H1060" s="158">
        <v>20.5</v>
      </c>
      <c r="I1060" s="159"/>
      <c r="L1060" s="154"/>
      <c r="M1060" s="160"/>
      <c r="T1060" s="161"/>
      <c r="AT1060" s="156" t="s">
        <v>264</v>
      </c>
      <c r="AU1060" s="156" t="s">
        <v>87</v>
      </c>
      <c r="AV1060" s="12" t="s">
        <v>87</v>
      </c>
      <c r="AW1060" s="12" t="s">
        <v>32</v>
      </c>
      <c r="AX1060" s="12" t="s">
        <v>77</v>
      </c>
      <c r="AY1060" s="156" t="s">
        <v>253</v>
      </c>
    </row>
    <row r="1061" spans="2:65" s="12" customFormat="1" ht="11.25">
      <c r="B1061" s="154"/>
      <c r="D1061" s="155" t="s">
        <v>264</v>
      </c>
      <c r="E1061" s="156" t="s">
        <v>1</v>
      </c>
      <c r="F1061" s="157" t="s">
        <v>1285</v>
      </c>
      <c r="H1061" s="158">
        <v>0.3</v>
      </c>
      <c r="I1061" s="159"/>
      <c r="L1061" s="154"/>
      <c r="M1061" s="160"/>
      <c r="T1061" s="161"/>
      <c r="AT1061" s="156" t="s">
        <v>264</v>
      </c>
      <c r="AU1061" s="156" t="s">
        <v>87</v>
      </c>
      <c r="AV1061" s="12" t="s">
        <v>87</v>
      </c>
      <c r="AW1061" s="12" t="s">
        <v>32</v>
      </c>
      <c r="AX1061" s="12" t="s">
        <v>77</v>
      </c>
      <c r="AY1061" s="156" t="s">
        <v>253</v>
      </c>
    </row>
    <row r="1062" spans="2:65" s="12" customFormat="1" ht="11.25">
      <c r="B1062" s="154"/>
      <c r="D1062" s="155" t="s">
        <v>264</v>
      </c>
      <c r="E1062" s="156" t="s">
        <v>1</v>
      </c>
      <c r="F1062" s="157" t="s">
        <v>1286</v>
      </c>
      <c r="H1062" s="158">
        <v>2.2000000000000002</v>
      </c>
      <c r="I1062" s="159"/>
      <c r="L1062" s="154"/>
      <c r="M1062" s="160"/>
      <c r="T1062" s="161"/>
      <c r="AT1062" s="156" t="s">
        <v>264</v>
      </c>
      <c r="AU1062" s="156" t="s">
        <v>87</v>
      </c>
      <c r="AV1062" s="12" t="s">
        <v>87</v>
      </c>
      <c r="AW1062" s="12" t="s">
        <v>32</v>
      </c>
      <c r="AX1062" s="12" t="s">
        <v>77</v>
      </c>
      <c r="AY1062" s="156" t="s">
        <v>253</v>
      </c>
    </row>
    <row r="1063" spans="2:65" s="13" customFormat="1" ht="11.25">
      <c r="B1063" s="162"/>
      <c r="D1063" s="155" t="s">
        <v>264</v>
      </c>
      <c r="E1063" s="163" t="s">
        <v>1</v>
      </c>
      <c r="F1063" s="164" t="s">
        <v>266</v>
      </c>
      <c r="H1063" s="165">
        <v>124.7</v>
      </c>
      <c r="I1063" s="166"/>
      <c r="L1063" s="162"/>
      <c r="M1063" s="167"/>
      <c r="T1063" s="168"/>
      <c r="AT1063" s="163" t="s">
        <v>264</v>
      </c>
      <c r="AU1063" s="163" t="s">
        <v>87</v>
      </c>
      <c r="AV1063" s="13" t="s">
        <v>260</v>
      </c>
      <c r="AW1063" s="13" t="s">
        <v>32</v>
      </c>
      <c r="AX1063" s="13" t="s">
        <v>85</v>
      </c>
      <c r="AY1063" s="163" t="s">
        <v>253</v>
      </c>
    </row>
    <row r="1064" spans="2:65" s="12" customFormat="1" ht="11.25">
      <c r="B1064" s="154"/>
      <c r="D1064" s="155" t="s">
        <v>264</v>
      </c>
      <c r="F1064" s="157" t="s">
        <v>1710</v>
      </c>
      <c r="H1064" s="158">
        <v>130.935</v>
      </c>
      <c r="I1064" s="159"/>
      <c r="L1064" s="154"/>
      <c r="M1064" s="160"/>
      <c r="T1064" s="161"/>
      <c r="AT1064" s="156" t="s">
        <v>264</v>
      </c>
      <c r="AU1064" s="156" t="s">
        <v>87</v>
      </c>
      <c r="AV1064" s="12" t="s">
        <v>87</v>
      </c>
      <c r="AW1064" s="12" t="s">
        <v>4</v>
      </c>
      <c r="AX1064" s="12" t="s">
        <v>85</v>
      </c>
      <c r="AY1064" s="156" t="s">
        <v>253</v>
      </c>
    </row>
    <row r="1065" spans="2:65" s="1" customFormat="1" ht="24.2" customHeight="1">
      <c r="B1065" s="32"/>
      <c r="C1065" s="185" t="s">
        <v>1711</v>
      </c>
      <c r="D1065" s="185" t="s">
        <v>1052</v>
      </c>
      <c r="E1065" s="186" t="s">
        <v>1712</v>
      </c>
      <c r="F1065" s="187" t="s">
        <v>1713</v>
      </c>
      <c r="G1065" s="188" t="s">
        <v>258</v>
      </c>
      <c r="H1065" s="189">
        <v>5.7750000000000004</v>
      </c>
      <c r="I1065" s="190"/>
      <c r="J1065" s="191">
        <f>ROUND(I1065*H1065,2)</f>
        <v>0</v>
      </c>
      <c r="K1065" s="187" t="s">
        <v>259</v>
      </c>
      <c r="L1065" s="192"/>
      <c r="M1065" s="193" t="s">
        <v>1</v>
      </c>
      <c r="N1065" s="194" t="s">
        <v>42</v>
      </c>
      <c r="P1065" s="146">
        <f>O1065*H1065</f>
        <v>0</v>
      </c>
      <c r="Q1065" s="146">
        <v>3.8500000000000001E-3</v>
      </c>
      <c r="R1065" s="146">
        <f>Q1065*H1065</f>
        <v>2.2233750000000004E-2</v>
      </c>
      <c r="S1065" s="146">
        <v>0</v>
      </c>
      <c r="T1065" s="147">
        <f>S1065*H1065</f>
        <v>0</v>
      </c>
      <c r="AR1065" s="148" t="s">
        <v>455</v>
      </c>
      <c r="AT1065" s="148" t="s">
        <v>1052</v>
      </c>
      <c r="AU1065" s="148" t="s">
        <v>87</v>
      </c>
      <c r="AY1065" s="17" t="s">
        <v>253</v>
      </c>
      <c r="BE1065" s="149">
        <f>IF(N1065="základní",J1065,0)</f>
        <v>0</v>
      </c>
      <c r="BF1065" s="149">
        <f>IF(N1065="snížená",J1065,0)</f>
        <v>0</v>
      </c>
      <c r="BG1065" s="149">
        <f>IF(N1065="zákl. přenesená",J1065,0)</f>
        <v>0</v>
      </c>
      <c r="BH1065" s="149">
        <f>IF(N1065="sníž. přenesená",J1065,0)</f>
        <v>0</v>
      </c>
      <c r="BI1065" s="149">
        <f>IF(N1065="nulová",J1065,0)</f>
        <v>0</v>
      </c>
      <c r="BJ1065" s="17" t="s">
        <v>85</v>
      </c>
      <c r="BK1065" s="149">
        <f>ROUND(I1065*H1065,2)</f>
        <v>0</v>
      </c>
      <c r="BL1065" s="17" t="s">
        <v>369</v>
      </c>
      <c r="BM1065" s="148" t="s">
        <v>1714</v>
      </c>
    </row>
    <row r="1066" spans="2:65" s="14" customFormat="1" ht="11.25">
      <c r="B1066" s="169"/>
      <c r="D1066" s="155" t="s">
        <v>264</v>
      </c>
      <c r="E1066" s="170" t="s">
        <v>1</v>
      </c>
      <c r="F1066" s="171" t="s">
        <v>1709</v>
      </c>
      <c r="H1066" s="170" t="s">
        <v>1</v>
      </c>
      <c r="I1066" s="172"/>
      <c r="L1066" s="169"/>
      <c r="M1066" s="173"/>
      <c r="T1066" s="174"/>
      <c r="AT1066" s="170" t="s">
        <v>264</v>
      </c>
      <c r="AU1066" s="170" t="s">
        <v>87</v>
      </c>
      <c r="AV1066" s="14" t="s">
        <v>85</v>
      </c>
      <c r="AW1066" s="14" t="s">
        <v>32</v>
      </c>
      <c r="AX1066" s="14" t="s">
        <v>77</v>
      </c>
      <c r="AY1066" s="170" t="s">
        <v>253</v>
      </c>
    </row>
    <row r="1067" spans="2:65" s="14" customFormat="1" ht="11.25">
      <c r="B1067" s="169"/>
      <c r="D1067" s="155" t="s">
        <v>264</v>
      </c>
      <c r="E1067" s="170" t="s">
        <v>1</v>
      </c>
      <c r="F1067" s="171" t="s">
        <v>915</v>
      </c>
      <c r="H1067" s="170" t="s">
        <v>1</v>
      </c>
      <c r="I1067" s="172"/>
      <c r="L1067" s="169"/>
      <c r="M1067" s="173"/>
      <c r="T1067" s="174"/>
      <c r="AT1067" s="170" t="s">
        <v>264</v>
      </c>
      <c r="AU1067" s="170" t="s">
        <v>87</v>
      </c>
      <c r="AV1067" s="14" t="s">
        <v>85</v>
      </c>
      <c r="AW1067" s="14" t="s">
        <v>32</v>
      </c>
      <c r="AX1067" s="14" t="s">
        <v>77</v>
      </c>
      <c r="AY1067" s="170" t="s">
        <v>253</v>
      </c>
    </row>
    <row r="1068" spans="2:65" s="12" customFormat="1" ht="11.25">
      <c r="B1068" s="154"/>
      <c r="D1068" s="155" t="s">
        <v>264</v>
      </c>
      <c r="E1068" s="156" t="s">
        <v>1</v>
      </c>
      <c r="F1068" s="157" t="s">
        <v>1703</v>
      </c>
      <c r="H1068" s="158">
        <v>5.5</v>
      </c>
      <c r="I1068" s="159"/>
      <c r="L1068" s="154"/>
      <c r="M1068" s="160"/>
      <c r="T1068" s="161"/>
      <c r="AT1068" s="156" t="s">
        <v>264</v>
      </c>
      <c r="AU1068" s="156" t="s">
        <v>87</v>
      </c>
      <c r="AV1068" s="12" t="s">
        <v>87</v>
      </c>
      <c r="AW1068" s="12" t="s">
        <v>32</v>
      </c>
      <c r="AX1068" s="12" t="s">
        <v>77</v>
      </c>
      <c r="AY1068" s="156" t="s">
        <v>253</v>
      </c>
    </row>
    <row r="1069" spans="2:65" s="13" customFormat="1" ht="11.25">
      <c r="B1069" s="162"/>
      <c r="D1069" s="155" t="s">
        <v>264</v>
      </c>
      <c r="E1069" s="163" t="s">
        <v>1</v>
      </c>
      <c r="F1069" s="164" t="s">
        <v>266</v>
      </c>
      <c r="H1069" s="165">
        <v>5.5</v>
      </c>
      <c r="I1069" s="166"/>
      <c r="L1069" s="162"/>
      <c r="M1069" s="167"/>
      <c r="T1069" s="168"/>
      <c r="AT1069" s="163" t="s">
        <v>264</v>
      </c>
      <c r="AU1069" s="163" t="s">
        <v>87</v>
      </c>
      <c r="AV1069" s="13" t="s">
        <v>260</v>
      </c>
      <c r="AW1069" s="13" t="s">
        <v>32</v>
      </c>
      <c r="AX1069" s="13" t="s">
        <v>85</v>
      </c>
      <c r="AY1069" s="163" t="s">
        <v>253</v>
      </c>
    </row>
    <row r="1070" spans="2:65" s="12" customFormat="1" ht="11.25">
      <c r="B1070" s="154"/>
      <c r="D1070" s="155" t="s">
        <v>264</v>
      </c>
      <c r="F1070" s="157" t="s">
        <v>1715</v>
      </c>
      <c r="H1070" s="158">
        <v>5.7750000000000004</v>
      </c>
      <c r="I1070" s="159"/>
      <c r="L1070" s="154"/>
      <c r="M1070" s="160"/>
      <c r="T1070" s="161"/>
      <c r="AT1070" s="156" t="s">
        <v>264</v>
      </c>
      <c r="AU1070" s="156" t="s">
        <v>87</v>
      </c>
      <c r="AV1070" s="12" t="s">
        <v>87</v>
      </c>
      <c r="AW1070" s="12" t="s">
        <v>4</v>
      </c>
      <c r="AX1070" s="12" t="s">
        <v>85</v>
      </c>
      <c r="AY1070" s="156" t="s">
        <v>253</v>
      </c>
    </row>
    <row r="1071" spans="2:65" s="1" customFormat="1" ht="24.2" customHeight="1">
      <c r="B1071" s="32"/>
      <c r="C1071" s="137" t="s">
        <v>1716</v>
      </c>
      <c r="D1071" s="137" t="s">
        <v>255</v>
      </c>
      <c r="E1071" s="138" t="s">
        <v>1717</v>
      </c>
      <c r="F1071" s="139" t="s">
        <v>1718</v>
      </c>
      <c r="G1071" s="140" t="s">
        <v>258</v>
      </c>
      <c r="H1071" s="141">
        <v>56.308</v>
      </c>
      <c r="I1071" s="142"/>
      <c r="J1071" s="143">
        <f>ROUND(I1071*H1071,2)</f>
        <v>0</v>
      </c>
      <c r="K1071" s="139" t="s">
        <v>259</v>
      </c>
      <c r="L1071" s="32"/>
      <c r="M1071" s="144" t="s">
        <v>1</v>
      </c>
      <c r="N1071" s="145" t="s">
        <v>42</v>
      </c>
      <c r="P1071" s="146">
        <f>O1071*H1071</f>
        <v>0</v>
      </c>
      <c r="Q1071" s="146">
        <v>6.0000000000000001E-3</v>
      </c>
      <c r="R1071" s="146">
        <f>Q1071*H1071</f>
        <v>0.33784799999999998</v>
      </c>
      <c r="S1071" s="146">
        <v>0</v>
      </c>
      <c r="T1071" s="147">
        <f>S1071*H1071</f>
        <v>0</v>
      </c>
      <c r="AR1071" s="148" t="s">
        <v>369</v>
      </c>
      <c r="AT1071" s="148" t="s">
        <v>255</v>
      </c>
      <c r="AU1071" s="148" t="s">
        <v>87</v>
      </c>
      <c r="AY1071" s="17" t="s">
        <v>253</v>
      </c>
      <c r="BE1071" s="149">
        <f>IF(N1071="základní",J1071,0)</f>
        <v>0</v>
      </c>
      <c r="BF1071" s="149">
        <f>IF(N1071="snížená",J1071,0)</f>
        <v>0</v>
      </c>
      <c r="BG1071" s="149">
        <f>IF(N1071="zákl. přenesená",J1071,0)</f>
        <v>0</v>
      </c>
      <c r="BH1071" s="149">
        <f>IF(N1071="sníž. přenesená",J1071,0)</f>
        <v>0</v>
      </c>
      <c r="BI1071" s="149">
        <f>IF(N1071="nulová",J1071,0)</f>
        <v>0</v>
      </c>
      <c r="BJ1071" s="17" t="s">
        <v>85</v>
      </c>
      <c r="BK1071" s="149">
        <f>ROUND(I1071*H1071,2)</f>
        <v>0</v>
      </c>
      <c r="BL1071" s="17" t="s">
        <v>369</v>
      </c>
      <c r="BM1071" s="148" t="s">
        <v>1719</v>
      </c>
    </row>
    <row r="1072" spans="2:65" s="1" customFormat="1" ht="11.25">
      <c r="B1072" s="32"/>
      <c r="D1072" s="150" t="s">
        <v>262</v>
      </c>
      <c r="F1072" s="151" t="s">
        <v>1720</v>
      </c>
      <c r="I1072" s="152"/>
      <c r="L1072" s="32"/>
      <c r="M1072" s="153"/>
      <c r="T1072" s="56"/>
      <c r="AT1072" s="17" t="s">
        <v>262</v>
      </c>
      <c r="AU1072" s="17" t="s">
        <v>87</v>
      </c>
    </row>
    <row r="1073" spans="2:65" s="1" customFormat="1" ht="24.2" customHeight="1">
      <c r="B1073" s="32"/>
      <c r="C1073" s="185" t="s">
        <v>1721</v>
      </c>
      <c r="D1073" s="185" t="s">
        <v>1052</v>
      </c>
      <c r="E1073" s="186" t="s">
        <v>1722</v>
      </c>
      <c r="F1073" s="187" t="s">
        <v>1067</v>
      </c>
      <c r="G1073" s="188" t="s">
        <v>258</v>
      </c>
      <c r="H1073" s="189">
        <v>54.473999999999997</v>
      </c>
      <c r="I1073" s="190"/>
      <c r="J1073" s="191">
        <f>ROUND(I1073*H1073,2)</f>
        <v>0</v>
      </c>
      <c r="K1073" s="187" t="s">
        <v>1</v>
      </c>
      <c r="L1073" s="192"/>
      <c r="M1073" s="193" t="s">
        <v>1</v>
      </c>
      <c r="N1073" s="194" t="s">
        <v>42</v>
      </c>
      <c r="P1073" s="146">
        <f>O1073*H1073</f>
        <v>0</v>
      </c>
      <c r="Q1073" s="146">
        <v>6.3E-3</v>
      </c>
      <c r="R1073" s="146">
        <f>Q1073*H1073</f>
        <v>0.3431862</v>
      </c>
      <c r="S1073" s="146">
        <v>0</v>
      </c>
      <c r="T1073" s="147">
        <f>S1073*H1073</f>
        <v>0</v>
      </c>
      <c r="AR1073" s="148" t="s">
        <v>455</v>
      </c>
      <c r="AT1073" s="148" t="s">
        <v>1052</v>
      </c>
      <c r="AU1073" s="148" t="s">
        <v>87</v>
      </c>
      <c r="AY1073" s="17" t="s">
        <v>253</v>
      </c>
      <c r="BE1073" s="149">
        <f>IF(N1073="základní",J1073,0)</f>
        <v>0</v>
      </c>
      <c r="BF1073" s="149">
        <f>IF(N1073="snížená",J1073,0)</f>
        <v>0</v>
      </c>
      <c r="BG1073" s="149">
        <f>IF(N1073="zákl. přenesená",J1073,0)</f>
        <v>0</v>
      </c>
      <c r="BH1073" s="149">
        <f>IF(N1073="sníž. přenesená",J1073,0)</f>
        <v>0</v>
      </c>
      <c r="BI1073" s="149">
        <f>IF(N1073="nulová",J1073,0)</f>
        <v>0</v>
      </c>
      <c r="BJ1073" s="17" t="s">
        <v>85</v>
      </c>
      <c r="BK1073" s="149">
        <f>ROUND(I1073*H1073,2)</f>
        <v>0</v>
      </c>
      <c r="BL1073" s="17" t="s">
        <v>369</v>
      </c>
      <c r="BM1073" s="148" t="s">
        <v>1723</v>
      </c>
    </row>
    <row r="1074" spans="2:65" s="14" customFormat="1" ht="11.25">
      <c r="B1074" s="169"/>
      <c r="D1074" s="155" t="s">
        <v>264</v>
      </c>
      <c r="E1074" s="170" t="s">
        <v>1</v>
      </c>
      <c r="F1074" s="171" t="s">
        <v>1564</v>
      </c>
      <c r="H1074" s="170" t="s">
        <v>1</v>
      </c>
      <c r="I1074" s="172"/>
      <c r="L1074" s="169"/>
      <c r="M1074" s="173"/>
      <c r="T1074" s="174"/>
      <c r="AT1074" s="170" t="s">
        <v>264</v>
      </c>
      <c r="AU1074" s="170" t="s">
        <v>87</v>
      </c>
      <c r="AV1074" s="14" t="s">
        <v>85</v>
      </c>
      <c r="AW1074" s="14" t="s">
        <v>32</v>
      </c>
      <c r="AX1074" s="14" t="s">
        <v>77</v>
      </c>
      <c r="AY1074" s="170" t="s">
        <v>253</v>
      </c>
    </row>
    <row r="1075" spans="2:65" s="12" customFormat="1" ht="33.75">
      <c r="B1075" s="154"/>
      <c r="D1075" s="155" t="s">
        <v>264</v>
      </c>
      <c r="E1075" s="156" t="s">
        <v>1</v>
      </c>
      <c r="F1075" s="157" t="s">
        <v>1565</v>
      </c>
      <c r="H1075" s="158">
        <v>44.5</v>
      </c>
      <c r="I1075" s="159"/>
      <c r="L1075" s="154"/>
      <c r="M1075" s="160"/>
      <c r="T1075" s="161"/>
      <c r="AT1075" s="156" t="s">
        <v>264</v>
      </c>
      <c r="AU1075" s="156" t="s">
        <v>87</v>
      </c>
      <c r="AV1075" s="12" t="s">
        <v>87</v>
      </c>
      <c r="AW1075" s="12" t="s">
        <v>32</v>
      </c>
      <c r="AX1075" s="12" t="s">
        <v>77</v>
      </c>
      <c r="AY1075" s="156" t="s">
        <v>253</v>
      </c>
    </row>
    <row r="1076" spans="2:65" s="12" customFormat="1" ht="11.25">
      <c r="B1076" s="154"/>
      <c r="D1076" s="155" t="s">
        <v>264</v>
      </c>
      <c r="E1076" s="156" t="s">
        <v>1</v>
      </c>
      <c r="F1076" s="157" t="s">
        <v>1566</v>
      </c>
      <c r="H1076" s="158">
        <v>5.28</v>
      </c>
      <c r="I1076" s="159"/>
      <c r="L1076" s="154"/>
      <c r="M1076" s="160"/>
      <c r="T1076" s="161"/>
      <c r="AT1076" s="156" t="s">
        <v>264</v>
      </c>
      <c r="AU1076" s="156" t="s">
        <v>87</v>
      </c>
      <c r="AV1076" s="12" t="s">
        <v>87</v>
      </c>
      <c r="AW1076" s="12" t="s">
        <v>32</v>
      </c>
      <c r="AX1076" s="12" t="s">
        <v>77</v>
      </c>
      <c r="AY1076" s="156" t="s">
        <v>253</v>
      </c>
    </row>
    <row r="1077" spans="2:65" s="12" customFormat="1" ht="11.25">
      <c r="B1077" s="154"/>
      <c r="D1077" s="155" t="s">
        <v>264</v>
      </c>
      <c r="E1077" s="156" t="s">
        <v>1</v>
      </c>
      <c r="F1077" s="157" t="s">
        <v>1724</v>
      </c>
      <c r="H1077" s="158">
        <v>2.1</v>
      </c>
      <c r="I1077" s="159"/>
      <c r="L1077" s="154"/>
      <c r="M1077" s="160"/>
      <c r="T1077" s="161"/>
      <c r="AT1077" s="156" t="s">
        <v>264</v>
      </c>
      <c r="AU1077" s="156" t="s">
        <v>87</v>
      </c>
      <c r="AV1077" s="12" t="s">
        <v>87</v>
      </c>
      <c r="AW1077" s="12" t="s">
        <v>32</v>
      </c>
      <c r="AX1077" s="12" t="s">
        <v>77</v>
      </c>
      <c r="AY1077" s="156" t="s">
        <v>253</v>
      </c>
    </row>
    <row r="1078" spans="2:65" s="13" customFormat="1" ht="11.25">
      <c r="B1078" s="162"/>
      <c r="D1078" s="155" t="s">
        <v>264</v>
      </c>
      <c r="E1078" s="163" t="s">
        <v>1</v>
      </c>
      <c r="F1078" s="164" t="s">
        <v>266</v>
      </c>
      <c r="H1078" s="165">
        <v>51.88</v>
      </c>
      <c r="I1078" s="166"/>
      <c r="L1078" s="162"/>
      <c r="M1078" s="167"/>
      <c r="T1078" s="168"/>
      <c r="AT1078" s="163" t="s">
        <v>264</v>
      </c>
      <c r="AU1078" s="163" t="s">
        <v>87</v>
      </c>
      <c r="AV1078" s="13" t="s">
        <v>260</v>
      </c>
      <c r="AW1078" s="13" t="s">
        <v>32</v>
      </c>
      <c r="AX1078" s="13" t="s">
        <v>85</v>
      </c>
      <c r="AY1078" s="163" t="s">
        <v>253</v>
      </c>
    </row>
    <row r="1079" spans="2:65" s="12" customFormat="1" ht="11.25">
      <c r="B1079" s="154"/>
      <c r="D1079" s="155" t="s">
        <v>264</v>
      </c>
      <c r="F1079" s="157" t="s">
        <v>1725</v>
      </c>
      <c r="H1079" s="158">
        <v>54.473999999999997</v>
      </c>
      <c r="I1079" s="159"/>
      <c r="L1079" s="154"/>
      <c r="M1079" s="160"/>
      <c r="T1079" s="161"/>
      <c r="AT1079" s="156" t="s">
        <v>264</v>
      </c>
      <c r="AU1079" s="156" t="s">
        <v>87</v>
      </c>
      <c r="AV1079" s="12" t="s">
        <v>87</v>
      </c>
      <c r="AW1079" s="12" t="s">
        <v>4</v>
      </c>
      <c r="AX1079" s="12" t="s">
        <v>85</v>
      </c>
      <c r="AY1079" s="156" t="s">
        <v>253</v>
      </c>
    </row>
    <row r="1080" spans="2:65" s="1" customFormat="1" ht="24.2" customHeight="1">
      <c r="B1080" s="32"/>
      <c r="C1080" s="185" t="s">
        <v>1726</v>
      </c>
      <c r="D1080" s="185" t="s">
        <v>1052</v>
      </c>
      <c r="E1080" s="186" t="s">
        <v>1727</v>
      </c>
      <c r="F1080" s="187" t="s">
        <v>1728</v>
      </c>
      <c r="G1080" s="188" t="s">
        <v>258</v>
      </c>
      <c r="H1080" s="189">
        <v>4.649</v>
      </c>
      <c r="I1080" s="190"/>
      <c r="J1080" s="191">
        <f>ROUND(I1080*H1080,2)</f>
        <v>0</v>
      </c>
      <c r="K1080" s="187" t="s">
        <v>1729</v>
      </c>
      <c r="L1080" s="192"/>
      <c r="M1080" s="193" t="s">
        <v>1</v>
      </c>
      <c r="N1080" s="194" t="s">
        <v>42</v>
      </c>
      <c r="P1080" s="146">
        <f>O1080*H1080</f>
        <v>0</v>
      </c>
      <c r="Q1080" s="146">
        <v>6.9999999999999999E-4</v>
      </c>
      <c r="R1080" s="146">
        <f>Q1080*H1080</f>
        <v>3.2542999999999999E-3</v>
      </c>
      <c r="S1080" s="146">
        <v>0</v>
      </c>
      <c r="T1080" s="147">
        <f>S1080*H1080</f>
        <v>0</v>
      </c>
      <c r="AR1080" s="148" t="s">
        <v>455</v>
      </c>
      <c r="AT1080" s="148" t="s">
        <v>1052</v>
      </c>
      <c r="AU1080" s="148" t="s">
        <v>87</v>
      </c>
      <c r="AY1080" s="17" t="s">
        <v>253</v>
      </c>
      <c r="BE1080" s="149">
        <f>IF(N1080="základní",J1080,0)</f>
        <v>0</v>
      </c>
      <c r="BF1080" s="149">
        <f>IF(N1080="snížená",J1080,0)</f>
        <v>0</v>
      </c>
      <c r="BG1080" s="149">
        <f>IF(N1080="zákl. přenesená",J1080,0)</f>
        <v>0</v>
      </c>
      <c r="BH1080" s="149">
        <f>IF(N1080="sníž. přenesená",J1080,0)</f>
        <v>0</v>
      </c>
      <c r="BI1080" s="149">
        <f>IF(N1080="nulová",J1080,0)</f>
        <v>0</v>
      </c>
      <c r="BJ1080" s="17" t="s">
        <v>85</v>
      </c>
      <c r="BK1080" s="149">
        <f>ROUND(I1080*H1080,2)</f>
        <v>0</v>
      </c>
      <c r="BL1080" s="17" t="s">
        <v>369</v>
      </c>
      <c r="BM1080" s="148" t="s">
        <v>1730</v>
      </c>
    </row>
    <row r="1081" spans="2:65" s="14" customFormat="1" ht="11.25">
      <c r="B1081" s="169"/>
      <c r="D1081" s="155" t="s">
        <v>264</v>
      </c>
      <c r="E1081" s="170" t="s">
        <v>1</v>
      </c>
      <c r="F1081" s="171" t="s">
        <v>1087</v>
      </c>
      <c r="H1081" s="170" t="s">
        <v>1</v>
      </c>
      <c r="I1081" s="172"/>
      <c r="L1081" s="169"/>
      <c r="M1081" s="173"/>
      <c r="T1081" s="174"/>
      <c r="AT1081" s="170" t="s">
        <v>264</v>
      </c>
      <c r="AU1081" s="170" t="s">
        <v>87</v>
      </c>
      <c r="AV1081" s="14" t="s">
        <v>85</v>
      </c>
      <c r="AW1081" s="14" t="s">
        <v>32</v>
      </c>
      <c r="AX1081" s="14" t="s">
        <v>77</v>
      </c>
      <c r="AY1081" s="170" t="s">
        <v>253</v>
      </c>
    </row>
    <row r="1082" spans="2:65" s="12" customFormat="1" ht="11.25">
      <c r="B1082" s="154"/>
      <c r="D1082" s="155" t="s">
        <v>264</v>
      </c>
      <c r="E1082" s="156" t="s">
        <v>1</v>
      </c>
      <c r="F1082" s="157" t="s">
        <v>1088</v>
      </c>
      <c r="H1082" s="158">
        <v>4.4279999999999999</v>
      </c>
      <c r="I1082" s="159"/>
      <c r="L1082" s="154"/>
      <c r="M1082" s="160"/>
      <c r="T1082" s="161"/>
      <c r="AT1082" s="156" t="s">
        <v>264</v>
      </c>
      <c r="AU1082" s="156" t="s">
        <v>87</v>
      </c>
      <c r="AV1082" s="12" t="s">
        <v>87</v>
      </c>
      <c r="AW1082" s="12" t="s">
        <v>32</v>
      </c>
      <c r="AX1082" s="12" t="s">
        <v>77</v>
      </c>
      <c r="AY1082" s="156" t="s">
        <v>253</v>
      </c>
    </row>
    <row r="1083" spans="2:65" s="13" customFormat="1" ht="11.25">
      <c r="B1083" s="162"/>
      <c r="D1083" s="155" t="s">
        <v>264</v>
      </c>
      <c r="E1083" s="163" t="s">
        <v>1</v>
      </c>
      <c r="F1083" s="164" t="s">
        <v>266</v>
      </c>
      <c r="H1083" s="165">
        <v>4.4279999999999999</v>
      </c>
      <c r="I1083" s="166"/>
      <c r="L1083" s="162"/>
      <c r="M1083" s="167"/>
      <c r="T1083" s="168"/>
      <c r="AT1083" s="163" t="s">
        <v>264</v>
      </c>
      <c r="AU1083" s="163" t="s">
        <v>87</v>
      </c>
      <c r="AV1083" s="13" t="s">
        <v>260</v>
      </c>
      <c r="AW1083" s="13" t="s">
        <v>32</v>
      </c>
      <c r="AX1083" s="13" t="s">
        <v>85</v>
      </c>
      <c r="AY1083" s="163" t="s">
        <v>253</v>
      </c>
    </row>
    <row r="1084" spans="2:65" s="12" customFormat="1" ht="11.25">
      <c r="B1084" s="154"/>
      <c r="D1084" s="155" t="s">
        <v>264</v>
      </c>
      <c r="F1084" s="157" t="s">
        <v>1731</v>
      </c>
      <c r="H1084" s="158">
        <v>4.649</v>
      </c>
      <c r="I1084" s="159"/>
      <c r="L1084" s="154"/>
      <c r="M1084" s="160"/>
      <c r="T1084" s="161"/>
      <c r="AT1084" s="156" t="s">
        <v>264</v>
      </c>
      <c r="AU1084" s="156" t="s">
        <v>87</v>
      </c>
      <c r="AV1084" s="12" t="s">
        <v>87</v>
      </c>
      <c r="AW1084" s="12" t="s">
        <v>4</v>
      </c>
      <c r="AX1084" s="12" t="s">
        <v>85</v>
      </c>
      <c r="AY1084" s="156" t="s">
        <v>253</v>
      </c>
    </row>
    <row r="1085" spans="2:65" s="1" customFormat="1" ht="24.2" customHeight="1">
      <c r="B1085" s="32"/>
      <c r="C1085" s="137" t="s">
        <v>1732</v>
      </c>
      <c r="D1085" s="137" t="s">
        <v>255</v>
      </c>
      <c r="E1085" s="138" t="s">
        <v>1733</v>
      </c>
      <c r="F1085" s="139" t="s">
        <v>1734</v>
      </c>
      <c r="G1085" s="140" t="s">
        <v>313</v>
      </c>
      <c r="H1085" s="141">
        <v>21.324999999999999</v>
      </c>
      <c r="I1085" s="142"/>
      <c r="J1085" s="143">
        <f>ROUND(I1085*H1085,2)</f>
        <v>0</v>
      </c>
      <c r="K1085" s="139" t="s">
        <v>259</v>
      </c>
      <c r="L1085" s="32"/>
      <c r="M1085" s="144" t="s">
        <v>1</v>
      </c>
      <c r="N1085" s="145" t="s">
        <v>42</v>
      </c>
      <c r="P1085" s="146">
        <f>O1085*H1085</f>
        <v>0</v>
      </c>
      <c r="Q1085" s="146">
        <v>1.6000000000000001E-4</v>
      </c>
      <c r="R1085" s="146">
        <f>Q1085*H1085</f>
        <v>3.4120000000000001E-3</v>
      </c>
      <c r="S1085" s="146">
        <v>0</v>
      </c>
      <c r="T1085" s="147">
        <f>S1085*H1085</f>
        <v>0</v>
      </c>
      <c r="AR1085" s="148" t="s">
        <v>369</v>
      </c>
      <c r="AT1085" s="148" t="s">
        <v>255</v>
      </c>
      <c r="AU1085" s="148" t="s">
        <v>87</v>
      </c>
      <c r="AY1085" s="17" t="s">
        <v>253</v>
      </c>
      <c r="BE1085" s="149">
        <f>IF(N1085="základní",J1085,0)</f>
        <v>0</v>
      </c>
      <c r="BF1085" s="149">
        <f>IF(N1085="snížená",J1085,0)</f>
        <v>0</v>
      </c>
      <c r="BG1085" s="149">
        <f>IF(N1085="zákl. přenesená",J1085,0)</f>
        <v>0</v>
      </c>
      <c r="BH1085" s="149">
        <f>IF(N1085="sníž. přenesená",J1085,0)</f>
        <v>0</v>
      </c>
      <c r="BI1085" s="149">
        <f>IF(N1085="nulová",J1085,0)</f>
        <v>0</v>
      </c>
      <c r="BJ1085" s="17" t="s">
        <v>85</v>
      </c>
      <c r="BK1085" s="149">
        <f>ROUND(I1085*H1085,2)</f>
        <v>0</v>
      </c>
      <c r="BL1085" s="17" t="s">
        <v>369</v>
      </c>
      <c r="BM1085" s="148" t="s">
        <v>1735</v>
      </c>
    </row>
    <row r="1086" spans="2:65" s="1" customFormat="1" ht="11.25">
      <c r="B1086" s="32"/>
      <c r="D1086" s="150" t="s">
        <v>262</v>
      </c>
      <c r="F1086" s="151" t="s">
        <v>1736</v>
      </c>
      <c r="I1086" s="152"/>
      <c r="L1086" s="32"/>
      <c r="M1086" s="153"/>
      <c r="T1086" s="56"/>
      <c r="AT1086" s="17" t="s">
        <v>262</v>
      </c>
      <c r="AU1086" s="17" t="s">
        <v>87</v>
      </c>
    </row>
    <row r="1087" spans="2:65" s="14" customFormat="1" ht="11.25">
      <c r="B1087" s="169"/>
      <c r="D1087" s="155" t="s">
        <v>264</v>
      </c>
      <c r="E1087" s="170" t="s">
        <v>1</v>
      </c>
      <c r="F1087" s="171" t="s">
        <v>1737</v>
      </c>
      <c r="H1087" s="170" t="s">
        <v>1</v>
      </c>
      <c r="I1087" s="172"/>
      <c r="L1087" s="169"/>
      <c r="M1087" s="173"/>
      <c r="T1087" s="174"/>
      <c r="AT1087" s="170" t="s">
        <v>264</v>
      </c>
      <c r="AU1087" s="170" t="s">
        <v>87</v>
      </c>
      <c r="AV1087" s="14" t="s">
        <v>85</v>
      </c>
      <c r="AW1087" s="14" t="s">
        <v>32</v>
      </c>
      <c r="AX1087" s="14" t="s">
        <v>77</v>
      </c>
      <c r="AY1087" s="170" t="s">
        <v>253</v>
      </c>
    </row>
    <row r="1088" spans="2:65" s="12" customFormat="1" ht="11.25">
      <c r="B1088" s="154"/>
      <c r="D1088" s="155" t="s">
        <v>264</v>
      </c>
      <c r="E1088" s="156" t="s">
        <v>1</v>
      </c>
      <c r="F1088" s="157" t="s">
        <v>1245</v>
      </c>
      <c r="H1088" s="158">
        <v>21.324999999999999</v>
      </c>
      <c r="I1088" s="159"/>
      <c r="L1088" s="154"/>
      <c r="M1088" s="160"/>
      <c r="T1088" s="161"/>
      <c r="AT1088" s="156" t="s">
        <v>264</v>
      </c>
      <c r="AU1088" s="156" t="s">
        <v>87</v>
      </c>
      <c r="AV1088" s="12" t="s">
        <v>87</v>
      </c>
      <c r="AW1088" s="12" t="s">
        <v>32</v>
      </c>
      <c r="AX1088" s="12" t="s">
        <v>77</v>
      </c>
      <c r="AY1088" s="156" t="s">
        <v>253</v>
      </c>
    </row>
    <row r="1089" spans="2:65" s="13" customFormat="1" ht="11.25">
      <c r="B1089" s="162"/>
      <c r="D1089" s="155" t="s">
        <v>264</v>
      </c>
      <c r="E1089" s="163" t="s">
        <v>1</v>
      </c>
      <c r="F1089" s="164" t="s">
        <v>266</v>
      </c>
      <c r="H1089" s="165">
        <v>21.324999999999999</v>
      </c>
      <c r="I1089" s="166"/>
      <c r="L1089" s="162"/>
      <c r="M1089" s="167"/>
      <c r="T1089" s="168"/>
      <c r="AT1089" s="163" t="s">
        <v>264</v>
      </c>
      <c r="AU1089" s="163" t="s">
        <v>87</v>
      </c>
      <c r="AV1089" s="13" t="s">
        <v>260</v>
      </c>
      <c r="AW1089" s="13" t="s">
        <v>32</v>
      </c>
      <c r="AX1089" s="13" t="s">
        <v>85</v>
      </c>
      <c r="AY1089" s="163" t="s">
        <v>253</v>
      </c>
    </row>
    <row r="1090" spans="2:65" s="1" customFormat="1" ht="24.2" customHeight="1">
      <c r="B1090" s="32"/>
      <c r="C1090" s="185" t="s">
        <v>1738</v>
      </c>
      <c r="D1090" s="185" t="s">
        <v>1052</v>
      </c>
      <c r="E1090" s="186" t="s">
        <v>1739</v>
      </c>
      <c r="F1090" s="187" t="s">
        <v>1740</v>
      </c>
      <c r="G1090" s="188" t="s">
        <v>258</v>
      </c>
      <c r="H1090" s="189">
        <v>4.4779999999999998</v>
      </c>
      <c r="I1090" s="190"/>
      <c r="J1090" s="191">
        <f>ROUND(I1090*H1090,2)</f>
        <v>0</v>
      </c>
      <c r="K1090" s="187" t="s">
        <v>259</v>
      </c>
      <c r="L1090" s="192"/>
      <c r="M1090" s="193" t="s">
        <v>1</v>
      </c>
      <c r="N1090" s="194" t="s">
        <v>42</v>
      </c>
      <c r="P1090" s="146">
        <f>O1090*H1090</f>
        <v>0</v>
      </c>
      <c r="Q1090" s="146">
        <v>5.1999999999999998E-3</v>
      </c>
      <c r="R1090" s="146">
        <f>Q1090*H1090</f>
        <v>2.3285599999999997E-2</v>
      </c>
      <c r="S1090" s="146">
        <v>0</v>
      </c>
      <c r="T1090" s="147">
        <f>S1090*H1090</f>
        <v>0</v>
      </c>
      <c r="AR1090" s="148" t="s">
        <v>455</v>
      </c>
      <c r="AT1090" s="148" t="s">
        <v>1052</v>
      </c>
      <c r="AU1090" s="148" t="s">
        <v>87</v>
      </c>
      <c r="AY1090" s="17" t="s">
        <v>253</v>
      </c>
      <c r="BE1090" s="149">
        <f>IF(N1090="základní",J1090,0)</f>
        <v>0</v>
      </c>
      <c r="BF1090" s="149">
        <f>IF(N1090="snížená",J1090,0)</f>
        <v>0</v>
      </c>
      <c r="BG1090" s="149">
        <f>IF(N1090="zákl. přenesená",J1090,0)</f>
        <v>0</v>
      </c>
      <c r="BH1090" s="149">
        <f>IF(N1090="sníž. přenesená",J1090,0)</f>
        <v>0</v>
      </c>
      <c r="BI1090" s="149">
        <f>IF(N1090="nulová",J1090,0)</f>
        <v>0</v>
      </c>
      <c r="BJ1090" s="17" t="s">
        <v>85</v>
      </c>
      <c r="BK1090" s="149">
        <f>ROUND(I1090*H1090,2)</f>
        <v>0</v>
      </c>
      <c r="BL1090" s="17" t="s">
        <v>369</v>
      </c>
      <c r="BM1090" s="148" t="s">
        <v>1741</v>
      </c>
    </row>
    <row r="1091" spans="2:65" s="14" customFormat="1" ht="11.25">
      <c r="B1091" s="169"/>
      <c r="D1091" s="155" t="s">
        <v>264</v>
      </c>
      <c r="E1091" s="170" t="s">
        <v>1</v>
      </c>
      <c r="F1091" s="171" t="s">
        <v>1737</v>
      </c>
      <c r="H1091" s="170" t="s">
        <v>1</v>
      </c>
      <c r="I1091" s="172"/>
      <c r="L1091" s="169"/>
      <c r="M1091" s="173"/>
      <c r="T1091" s="174"/>
      <c r="AT1091" s="170" t="s">
        <v>264</v>
      </c>
      <c r="AU1091" s="170" t="s">
        <v>87</v>
      </c>
      <c r="AV1091" s="14" t="s">
        <v>85</v>
      </c>
      <c r="AW1091" s="14" t="s">
        <v>32</v>
      </c>
      <c r="AX1091" s="14" t="s">
        <v>77</v>
      </c>
      <c r="AY1091" s="170" t="s">
        <v>253</v>
      </c>
    </row>
    <row r="1092" spans="2:65" s="12" customFormat="1" ht="11.25">
      <c r="B1092" s="154"/>
      <c r="D1092" s="155" t="s">
        <v>264</v>
      </c>
      <c r="E1092" s="156" t="s">
        <v>1</v>
      </c>
      <c r="F1092" s="157" t="s">
        <v>1742</v>
      </c>
      <c r="H1092" s="158">
        <v>4.2649999999999997</v>
      </c>
      <c r="I1092" s="159"/>
      <c r="L1092" s="154"/>
      <c r="M1092" s="160"/>
      <c r="T1092" s="161"/>
      <c r="AT1092" s="156" t="s">
        <v>264</v>
      </c>
      <c r="AU1092" s="156" t="s">
        <v>87</v>
      </c>
      <c r="AV1092" s="12" t="s">
        <v>87</v>
      </c>
      <c r="AW1092" s="12" t="s">
        <v>32</v>
      </c>
      <c r="AX1092" s="12" t="s">
        <v>77</v>
      </c>
      <c r="AY1092" s="156" t="s">
        <v>253</v>
      </c>
    </row>
    <row r="1093" spans="2:65" s="13" customFormat="1" ht="11.25">
      <c r="B1093" s="162"/>
      <c r="D1093" s="155" t="s">
        <v>264</v>
      </c>
      <c r="E1093" s="163" t="s">
        <v>1</v>
      </c>
      <c r="F1093" s="164" t="s">
        <v>266</v>
      </c>
      <c r="H1093" s="165">
        <v>4.2649999999999997</v>
      </c>
      <c r="I1093" s="166"/>
      <c r="L1093" s="162"/>
      <c r="M1093" s="167"/>
      <c r="T1093" s="168"/>
      <c r="AT1093" s="163" t="s">
        <v>264</v>
      </c>
      <c r="AU1093" s="163" t="s">
        <v>87</v>
      </c>
      <c r="AV1093" s="13" t="s">
        <v>260</v>
      </c>
      <c r="AW1093" s="13" t="s">
        <v>32</v>
      </c>
      <c r="AX1093" s="13" t="s">
        <v>85</v>
      </c>
      <c r="AY1093" s="163" t="s">
        <v>253</v>
      </c>
    </row>
    <row r="1094" spans="2:65" s="12" customFormat="1" ht="11.25">
      <c r="B1094" s="154"/>
      <c r="D1094" s="155" t="s">
        <v>264</v>
      </c>
      <c r="F1094" s="157" t="s">
        <v>1743</v>
      </c>
      <c r="H1094" s="158">
        <v>4.4779999999999998</v>
      </c>
      <c r="I1094" s="159"/>
      <c r="L1094" s="154"/>
      <c r="M1094" s="160"/>
      <c r="T1094" s="161"/>
      <c r="AT1094" s="156" t="s">
        <v>264</v>
      </c>
      <c r="AU1094" s="156" t="s">
        <v>87</v>
      </c>
      <c r="AV1094" s="12" t="s">
        <v>87</v>
      </c>
      <c r="AW1094" s="12" t="s">
        <v>4</v>
      </c>
      <c r="AX1094" s="12" t="s">
        <v>85</v>
      </c>
      <c r="AY1094" s="156" t="s">
        <v>253</v>
      </c>
    </row>
    <row r="1095" spans="2:65" s="1" customFormat="1" ht="33" customHeight="1">
      <c r="B1095" s="32"/>
      <c r="C1095" s="137" t="s">
        <v>1744</v>
      </c>
      <c r="D1095" s="137" t="s">
        <v>255</v>
      </c>
      <c r="E1095" s="138" t="s">
        <v>1745</v>
      </c>
      <c r="F1095" s="139" t="s">
        <v>1746</v>
      </c>
      <c r="G1095" s="140" t="s">
        <v>258</v>
      </c>
      <c r="H1095" s="141">
        <v>4.2649999999999997</v>
      </c>
      <c r="I1095" s="142"/>
      <c r="J1095" s="143">
        <f>ROUND(I1095*H1095,2)</f>
        <v>0</v>
      </c>
      <c r="K1095" s="139" t="s">
        <v>259</v>
      </c>
      <c r="L1095" s="32"/>
      <c r="M1095" s="144" t="s">
        <v>1</v>
      </c>
      <c r="N1095" s="145" t="s">
        <v>42</v>
      </c>
      <c r="P1095" s="146">
        <f>O1095*H1095</f>
        <v>0</v>
      </c>
      <c r="Q1095" s="146">
        <v>1.9000000000000001E-4</v>
      </c>
      <c r="R1095" s="146">
        <f>Q1095*H1095</f>
        <v>8.1034999999999994E-4</v>
      </c>
      <c r="S1095" s="146">
        <v>0</v>
      </c>
      <c r="T1095" s="147">
        <f>S1095*H1095</f>
        <v>0</v>
      </c>
      <c r="AR1095" s="148" t="s">
        <v>369</v>
      </c>
      <c r="AT1095" s="148" t="s">
        <v>255</v>
      </c>
      <c r="AU1095" s="148" t="s">
        <v>87</v>
      </c>
      <c r="AY1095" s="17" t="s">
        <v>253</v>
      </c>
      <c r="BE1095" s="149">
        <f>IF(N1095="základní",J1095,0)</f>
        <v>0</v>
      </c>
      <c r="BF1095" s="149">
        <f>IF(N1095="snížená",J1095,0)</f>
        <v>0</v>
      </c>
      <c r="BG1095" s="149">
        <f>IF(N1095="zákl. přenesená",J1095,0)</f>
        <v>0</v>
      </c>
      <c r="BH1095" s="149">
        <f>IF(N1095="sníž. přenesená",J1095,0)</f>
        <v>0</v>
      </c>
      <c r="BI1095" s="149">
        <f>IF(N1095="nulová",J1095,0)</f>
        <v>0</v>
      </c>
      <c r="BJ1095" s="17" t="s">
        <v>85</v>
      </c>
      <c r="BK1095" s="149">
        <f>ROUND(I1095*H1095,2)</f>
        <v>0</v>
      </c>
      <c r="BL1095" s="17" t="s">
        <v>369</v>
      </c>
      <c r="BM1095" s="148" t="s">
        <v>1747</v>
      </c>
    </row>
    <row r="1096" spans="2:65" s="1" customFormat="1" ht="11.25">
      <c r="B1096" s="32"/>
      <c r="D1096" s="150" t="s">
        <v>262</v>
      </c>
      <c r="F1096" s="151" t="s">
        <v>1748</v>
      </c>
      <c r="I1096" s="152"/>
      <c r="L1096" s="32"/>
      <c r="M1096" s="153"/>
      <c r="T1096" s="56"/>
      <c r="AT1096" s="17" t="s">
        <v>262</v>
      </c>
      <c r="AU1096" s="17" t="s">
        <v>87</v>
      </c>
    </row>
    <row r="1097" spans="2:65" s="1" customFormat="1" ht="24.2" customHeight="1">
      <c r="B1097" s="32"/>
      <c r="C1097" s="185" t="s">
        <v>1749</v>
      </c>
      <c r="D1097" s="185" t="s">
        <v>1052</v>
      </c>
      <c r="E1097" s="186" t="s">
        <v>1750</v>
      </c>
      <c r="F1097" s="187" t="s">
        <v>1751</v>
      </c>
      <c r="G1097" s="188" t="s">
        <v>258</v>
      </c>
      <c r="H1097" s="189">
        <v>4.4779999999999998</v>
      </c>
      <c r="I1097" s="190"/>
      <c r="J1097" s="191">
        <f>ROUND(I1097*H1097,2)</f>
        <v>0</v>
      </c>
      <c r="K1097" s="187" t="s">
        <v>259</v>
      </c>
      <c r="L1097" s="192"/>
      <c r="M1097" s="193" t="s">
        <v>1</v>
      </c>
      <c r="N1097" s="194" t="s">
        <v>42</v>
      </c>
      <c r="P1097" s="146">
        <f>O1097*H1097</f>
        <v>0</v>
      </c>
      <c r="Q1097" s="146">
        <v>4.1000000000000003E-3</v>
      </c>
      <c r="R1097" s="146">
        <f>Q1097*H1097</f>
        <v>1.8359799999999999E-2</v>
      </c>
      <c r="S1097" s="146">
        <v>0</v>
      </c>
      <c r="T1097" s="147">
        <f>S1097*H1097</f>
        <v>0</v>
      </c>
      <c r="AR1097" s="148" t="s">
        <v>455</v>
      </c>
      <c r="AT1097" s="148" t="s">
        <v>1052</v>
      </c>
      <c r="AU1097" s="148" t="s">
        <v>87</v>
      </c>
      <c r="AY1097" s="17" t="s">
        <v>253</v>
      </c>
      <c r="BE1097" s="149">
        <f>IF(N1097="základní",J1097,0)</f>
        <v>0</v>
      </c>
      <c r="BF1097" s="149">
        <f>IF(N1097="snížená",J1097,0)</f>
        <v>0</v>
      </c>
      <c r="BG1097" s="149">
        <f>IF(N1097="zákl. přenesená",J1097,0)</f>
        <v>0</v>
      </c>
      <c r="BH1097" s="149">
        <f>IF(N1097="sníž. přenesená",J1097,0)</f>
        <v>0</v>
      </c>
      <c r="BI1097" s="149">
        <f>IF(N1097="nulová",J1097,0)</f>
        <v>0</v>
      </c>
      <c r="BJ1097" s="17" t="s">
        <v>85</v>
      </c>
      <c r="BK1097" s="149">
        <f>ROUND(I1097*H1097,2)</f>
        <v>0</v>
      </c>
      <c r="BL1097" s="17" t="s">
        <v>369</v>
      </c>
      <c r="BM1097" s="148" t="s">
        <v>1752</v>
      </c>
    </row>
    <row r="1098" spans="2:65" s="14" customFormat="1" ht="11.25">
      <c r="B1098" s="169"/>
      <c r="D1098" s="155" t="s">
        <v>264</v>
      </c>
      <c r="E1098" s="170" t="s">
        <v>1</v>
      </c>
      <c r="F1098" s="171" t="s">
        <v>1737</v>
      </c>
      <c r="H1098" s="170" t="s">
        <v>1</v>
      </c>
      <c r="I1098" s="172"/>
      <c r="L1098" s="169"/>
      <c r="M1098" s="173"/>
      <c r="T1098" s="174"/>
      <c r="AT1098" s="170" t="s">
        <v>264</v>
      </c>
      <c r="AU1098" s="170" t="s">
        <v>87</v>
      </c>
      <c r="AV1098" s="14" t="s">
        <v>85</v>
      </c>
      <c r="AW1098" s="14" t="s">
        <v>32</v>
      </c>
      <c r="AX1098" s="14" t="s">
        <v>77</v>
      </c>
      <c r="AY1098" s="170" t="s">
        <v>253</v>
      </c>
    </row>
    <row r="1099" spans="2:65" s="12" customFormat="1" ht="11.25">
      <c r="B1099" s="154"/>
      <c r="D1099" s="155" t="s">
        <v>264</v>
      </c>
      <c r="E1099" s="156" t="s">
        <v>1</v>
      </c>
      <c r="F1099" s="157" t="s">
        <v>1742</v>
      </c>
      <c r="H1099" s="158">
        <v>4.2649999999999997</v>
      </c>
      <c r="I1099" s="159"/>
      <c r="L1099" s="154"/>
      <c r="M1099" s="160"/>
      <c r="T1099" s="161"/>
      <c r="AT1099" s="156" t="s">
        <v>264</v>
      </c>
      <c r="AU1099" s="156" t="s">
        <v>87</v>
      </c>
      <c r="AV1099" s="12" t="s">
        <v>87</v>
      </c>
      <c r="AW1099" s="12" t="s">
        <v>32</v>
      </c>
      <c r="AX1099" s="12" t="s">
        <v>77</v>
      </c>
      <c r="AY1099" s="156" t="s">
        <v>253</v>
      </c>
    </row>
    <row r="1100" spans="2:65" s="13" customFormat="1" ht="11.25">
      <c r="B1100" s="162"/>
      <c r="D1100" s="155" t="s">
        <v>264</v>
      </c>
      <c r="E1100" s="163" t="s">
        <v>1</v>
      </c>
      <c r="F1100" s="164" t="s">
        <v>266</v>
      </c>
      <c r="H1100" s="165">
        <v>4.2649999999999997</v>
      </c>
      <c r="I1100" s="166"/>
      <c r="L1100" s="162"/>
      <c r="M1100" s="167"/>
      <c r="T1100" s="168"/>
      <c r="AT1100" s="163" t="s">
        <v>264</v>
      </c>
      <c r="AU1100" s="163" t="s">
        <v>87</v>
      </c>
      <c r="AV1100" s="13" t="s">
        <v>260</v>
      </c>
      <c r="AW1100" s="13" t="s">
        <v>32</v>
      </c>
      <c r="AX1100" s="13" t="s">
        <v>85</v>
      </c>
      <c r="AY1100" s="163" t="s">
        <v>253</v>
      </c>
    </row>
    <row r="1101" spans="2:65" s="12" customFormat="1" ht="11.25">
      <c r="B1101" s="154"/>
      <c r="D1101" s="155" t="s">
        <v>264</v>
      </c>
      <c r="F1101" s="157" t="s">
        <v>1743</v>
      </c>
      <c r="H1101" s="158">
        <v>4.4779999999999998</v>
      </c>
      <c r="I1101" s="159"/>
      <c r="L1101" s="154"/>
      <c r="M1101" s="160"/>
      <c r="T1101" s="161"/>
      <c r="AT1101" s="156" t="s">
        <v>264</v>
      </c>
      <c r="AU1101" s="156" t="s">
        <v>87</v>
      </c>
      <c r="AV1101" s="12" t="s">
        <v>87</v>
      </c>
      <c r="AW1101" s="12" t="s">
        <v>4</v>
      </c>
      <c r="AX1101" s="12" t="s">
        <v>85</v>
      </c>
      <c r="AY1101" s="156" t="s">
        <v>253</v>
      </c>
    </row>
    <row r="1102" spans="2:65" s="1" customFormat="1" ht="33" customHeight="1">
      <c r="B1102" s="32"/>
      <c r="C1102" s="137" t="s">
        <v>1753</v>
      </c>
      <c r="D1102" s="137" t="s">
        <v>255</v>
      </c>
      <c r="E1102" s="138" t="s">
        <v>1754</v>
      </c>
      <c r="F1102" s="139" t="s">
        <v>1755</v>
      </c>
      <c r="G1102" s="140" t="s">
        <v>258</v>
      </c>
      <c r="H1102" s="141">
        <v>154.50800000000001</v>
      </c>
      <c r="I1102" s="142"/>
      <c r="J1102" s="143">
        <f>ROUND(I1102*H1102,2)</f>
        <v>0</v>
      </c>
      <c r="K1102" s="139" t="s">
        <v>259</v>
      </c>
      <c r="L1102" s="32"/>
      <c r="M1102" s="144" t="s">
        <v>1</v>
      </c>
      <c r="N1102" s="145" t="s">
        <v>42</v>
      </c>
      <c r="P1102" s="146">
        <f>O1102*H1102</f>
        <v>0</v>
      </c>
      <c r="Q1102" s="146">
        <v>0</v>
      </c>
      <c r="R1102" s="146">
        <f>Q1102*H1102</f>
        <v>0</v>
      </c>
      <c r="S1102" s="146">
        <v>0</v>
      </c>
      <c r="T1102" s="147">
        <f>S1102*H1102</f>
        <v>0</v>
      </c>
      <c r="AR1102" s="148" t="s">
        <v>369</v>
      </c>
      <c r="AT1102" s="148" t="s">
        <v>255</v>
      </c>
      <c r="AU1102" s="148" t="s">
        <v>87</v>
      </c>
      <c r="AY1102" s="17" t="s">
        <v>253</v>
      </c>
      <c r="BE1102" s="149">
        <f>IF(N1102="základní",J1102,0)</f>
        <v>0</v>
      </c>
      <c r="BF1102" s="149">
        <f>IF(N1102="snížená",J1102,0)</f>
        <v>0</v>
      </c>
      <c r="BG1102" s="149">
        <f>IF(N1102="zákl. přenesená",J1102,0)</f>
        <v>0</v>
      </c>
      <c r="BH1102" s="149">
        <f>IF(N1102="sníž. přenesená",J1102,0)</f>
        <v>0</v>
      </c>
      <c r="BI1102" s="149">
        <f>IF(N1102="nulová",J1102,0)</f>
        <v>0</v>
      </c>
      <c r="BJ1102" s="17" t="s">
        <v>85</v>
      </c>
      <c r="BK1102" s="149">
        <f>ROUND(I1102*H1102,2)</f>
        <v>0</v>
      </c>
      <c r="BL1102" s="17" t="s">
        <v>369</v>
      </c>
      <c r="BM1102" s="148" t="s">
        <v>1756</v>
      </c>
    </row>
    <row r="1103" spans="2:65" s="1" customFormat="1" ht="11.25">
      <c r="B1103" s="32"/>
      <c r="D1103" s="150" t="s">
        <v>262</v>
      </c>
      <c r="F1103" s="151" t="s">
        <v>1757</v>
      </c>
      <c r="I1103" s="152"/>
      <c r="L1103" s="32"/>
      <c r="M1103" s="153"/>
      <c r="T1103" s="56"/>
      <c r="AT1103" s="17" t="s">
        <v>262</v>
      </c>
      <c r="AU1103" s="17" t="s">
        <v>87</v>
      </c>
    </row>
    <row r="1104" spans="2:65" s="1" customFormat="1" ht="37.9" customHeight="1">
      <c r="B1104" s="32"/>
      <c r="C1104" s="185" t="s">
        <v>1758</v>
      </c>
      <c r="D1104" s="185" t="s">
        <v>1052</v>
      </c>
      <c r="E1104" s="186" t="s">
        <v>1759</v>
      </c>
      <c r="F1104" s="187" t="s">
        <v>1760</v>
      </c>
      <c r="G1104" s="188" t="s">
        <v>258</v>
      </c>
      <c r="H1104" s="189">
        <v>162.233</v>
      </c>
      <c r="I1104" s="190"/>
      <c r="J1104" s="191">
        <f>ROUND(I1104*H1104,2)</f>
        <v>0</v>
      </c>
      <c r="K1104" s="187" t="s">
        <v>259</v>
      </c>
      <c r="L1104" s="192"/>
      <c r="M1104" s="193" t="s">
        <v>1</v>
      </c>
      <c r="N1104" s="194" t="s">
        <v>42</v>
      </c>
      <c r="P1104" s="146">
        <f>O1104*H1104</f>
        <v>0</v>
      </c>
      <c r="Q1104" s="146">
        <v>6.0000000000000001E-3</v>
      </c>
      <c r="R1104" s="146">
        <f>Q1104*H1104</f>
        <v>0.9733980000000001</v>
      </c>
      <c r="S1104" s="146">
        <v>0</v>
      </c>
      <c r="T1104" s="147">
        <f>S1104*H1104</f>
        <v>0</v>
      </c>
      <c r="AR1104" s="148" t="s">
        <v>455</v>
      </c>
      <c r="AT1104" s="148" t="s">
        <v>1052</v>
      </c>
      <c r="AU1104" s="148" t="s">
        <v>87</v>
      </c>
      <c r="AY1104" s="17" t="s">
        <v>253</v>
      </c>
      <c r="BE1104" s="149">
        <f>IF(N1104="základní",J1104,0)</f>
        <v>0</v>
      </c>
      <c r="BF1104" s="149">
        <f>IF(N1104="snížená",J1104,0)</f>
        <v>0</v>
      </c>
      <c r="BG1104" s="149">
        <f>IF(N1104="zákl. přenesená",J1104,0)</f>
        <v>0</v>
      </c>
      <c r="BH1104" s="149">
        <f>IF(N1104="sníž. přenesená",J1104,0)</f>
        <v>0</v>
      </c>
      <c r="BI1104" s="149">
        <f>IF(N1104="nulová",J1104,0)</f>
        <v>0</v>
      </c>
      <c r="BJ1104" s="17" t="s">
        <v>85</v>
      </c>
      <c r="BK1104" s="149">
        <f>ROUND(I1104*H1104,2)</f>
        <v>0</v>
      </c>
      <c r="BL1104" s="17" t="s">
        <v>369</v>
      </c>
      <c r="BM1104" s="148" t="s">
        <v>1761</v>
      </c>
    </row>
    <row r="1105" spans="2:65" s="14" customFormat="1" ht="11.25">
      <c r="B1105" s="169"/>
      <c r="D1105" s="155" t="s">
        <v>264</v>
      </c>
      <c r="E1105" s="170" t="s">
        <v>1</v>
      </c>
      <c r="F1105" s="171" t="s">
        <v>1669</v>
      </c>
      <c r="H1105" s="170" t="s">
        <v>1</v>
      </c>
      <c r="I1105" s="172"/>
      <c r="L1105" s="169"/>
      <c r="M1105" s="173"/>
      <c r="T1105" s="174"/>
      <c r="AT1105" s="170" t="s">
        <v>264</v>
      </c>
      <c r="AU1105" s="170" t="s">
        <v>87</v>
      </c>
      <c r="AV1105" s="14" t="s">
        <v>85</v>
      </c>
      <c r="AW1105" s="14" t="s">
        <v>32</v>
      </c>
      <c r="AX1105" s="14" t="s">
        <v>77</v>
      </c>
      <c r="AY1105" s="170" t="s">
        <v>253</v>
      </c>
    </row>
    <row r="1106" spans="2:65" s="12" customFormat="1" ht="11.25">
      <c r="B1106" s="154"/>
      <c r="D1106" s="155" t="s">
        <v>264</v>
      </c>
      <c r="E1106" s="156" t="s">
        <v>1</v>
      </c>
      <c r="F1106" s="157" t="s">
        <v>1602</v>
      </c>
      <c r="H1106" s="158">
        <v>154.50800000000001</v>
      </c>
      <c r="I1106" s="159"/>
      <c r="L1106" s="154"/>
      <c r="M1106" s="160"/>
      <c r="T1106" s="161"/>
      <c r="AT1106" s="156" t="s">
        <v>264</v>
      </c>
      <c r="AU1106" s="156" t="s">
        <v>87</v>
      </c>
      <c r="AV1106" s="12" t="s">
        <v>87</v>
      </c>
      <c r="AW1106" s="12" t="s">
        <v>32</v>
      </c>
      <c r="AX1106" s="12" t="s">
        <v>77</v>
      </c>
      <c r="AY1106" s="156" t="s">
        <v>253</v>
      </c>
    </row>
    <row r="1107" spans="2:65" s="13" customFormat="1" ht="11.25">
      <c r="B1107" s="162"/>
      <c r="D1107" s="155" t="s">
        <v>264</v>
      </c>
      <c r="E1107" s="163" t="s">
        <v>1</v>
      </c>
      <c r="F1107" s="164" t="s">
        <v>266</v>
      </c>
      <c r="H1107" s="165">
        <v>154.50800000000001</v>
      </c>
      <c r="I1107" s="166"/>
      <c r="L1107" s="162"/>
      <c r="M1107" s="167"/>
      <c r="T1107" s="168"/>
      <c r="AT1107" s="163" t="s">
        <v>264</v>
      </c>
      <c r="AU1107" s="163" t="s">
        <v>87</v>
      </c>
      <c r="AV1107" s="13" t="s">
        <v>260</v>
      </c>
      <c r="AW1107" s="13" t="s">
        <v>32</v>
      </c>
      <c r="AX1107" s="13" t="s">
        <v>85</v>
      </c>
      <c r="AY1107" s="163" t="s">
        <v>253</v>
      </c>
    </row>
    <row r="1108" spans="2:65" s="12" customFormat="1" ht="11.25">
      <c r="B1108" s="154"/>
      <c r="D1108" s="155" t="s">
        <v>264</v>
      </c>
      <c r="F1108" s="157" t="s">
        <v>1762</v>
      </c>
      <c r="H1108" s="158">
        <v>162.233</v>
      </c>
      <c r="I1108" s="159"/>
      <c r="L1108" s="154"/>
      <c r="M1108" s="160"/>
      <c r="T1108" s="161"/>
      <c r="AT1108" s="156" t="s">
        <v>264</v>
      </c>
      <c r="AU1108" s="156" t="s">
        <v>87</v>
      </c>
      <c r="AV1108" s="12" t="s">
        <v>87</v>
      </c>
      <c r="AW1108" s="12" t="s">
        <v>4</v>
      </c>
      <c r="AX1108" s="12" t="s">
        <v>85</v>
      </c>
      <c r="AY1108" s="156" t="s">
        <v>253</v>
      </c>
    </row>
    <row r="1109" spans="2:65" s="1" customFormat="1" ht="24.2" customHeight="1">
      <c r="B1109" s="32"/>
      <c r="C1109" s="137" t="s">
        <v>1763</v>
      </c>
      <c r="D1109" s="137" t="s">
        <v>255</v>
      </c>
      <c r="E1109" s="138" t="s">
        <v>1764</v>
      </c>
      <c r="F1109" s="139" t="s">
        <v>1765</v>
      </c>
      <c r="G1109" s="140" t="s">
        <v>258</v>
      </c>
      <c r="H1109" s="141">
        <v>6.5880000000000001</v>
      </c>
      <c r="I1109" s="142"/>
      <c r="J1109" s="143">
        <f>ROUND(I1109*H1109,2)</f>
        <v>0</v>
      </c>
      <c r="K1109" s="139" t="s">
        <v>259</v>
      </c>
      <c r="L1109" s="32"/>
      <c r="M1109" s="144" t="s">
        <v>1</v>
      </c>
      <c r="N1109" s="145" t="s">
        <v>42</v>
      </c>
      <c r="P1109" s="146">
        <f>O1109*H1109</f>
        <v>0</v>
      </c>
      <c r="Q1109" s="146">
        <v>0</v>
      </c>
      <c r="R1109" s="146">
        <f>Q1109*H1109</f>
        <v>0</v>
      </c>
      <c r="S1109" s="146">
        <v>0</v>
      </c>
      <c r="T1109" s="147">
        <f>S1109*H1109</f>
        <v>0</v>
      </c>
      <c r="AR1109" s="148" t="s">
        <v>369</v>
      </c>
      <c r="AT1109" s="148" t="s">
        <v>255</v>
      </c>
      <c r="AU1109" s="148" t="s">
        <v>87</v>
      </c>
      <c r="AY1109" s="17" t="s">
        <v>253</v>
      </c>
      <c r="BE1109" s="149">
        <f>IF(N1109="základní",J1109,0)</f>
        <v>0</v>
      </c>
      <c r="BF1109" s="149">
        <f>IF(N1109="snížená",J1109,0)</f>
        <v>0</v>
      </c>
      <c r="BG1109" s="149">
        <f>IF(N1109="zákl. přenesená",J1109,0)</f>
        <v>0</v>
      </c>
      <c r="BH1109" s="149">
        <f>IF(N1109="sníž. přenesená",J1109,0)</f>
        <v>0</v>
      </c>
      <c r="BI1109" s="149">
        <f>IF(N1109="nulová",J1109,0)</f>
        <v>0</v>
      </c>
      <c r="BJ1109" s="17" t="s">
        <v>85</v>
      </c>
      <c r="BK1109" s="149">
        <f>ROUND(I1109*H1109,2)</f>
        <v>0</v>
      </c>
      <c r="BL1109" s="17" t="s">
        <v>369</v>
      </c>
      <c r="BM1109" s="148" t="s">
        <v>1766</v>
      </c>
    </row>
    <row r="1110" spans="2:65" s="1" customFormat="1" ht="11.25">
      <c r="B1110" s="32"/>
      <c r="D1110" s="150" t="s">
        <v>262</v>
      </c>
      <c r="F1110" s="151" t="s">
        <v>1767</v>
      </c>
      <c r="I1110" s="152"/>
      <c r="L1110" s="32"/>
      <c r="M1110" s="153"/>
      <c r="T1110" s="56"/>
      <c r="AT1110" s="17" t="s">
        <v>262</v>
      </c>
      <c r="AU1110" s="17" t="s">
        <v>87</v>
      </c>
    </row>
    <row r="1111" spans="2:65" s="1" customFormat="1" ht="37.9" customHeight="1">
      <c r="B1111" s="32"/>
      <c r="C1111" s="185" t="s">
        <v>1768</v>
      </c>
      <c r="D1111" s="185" t="s">
        <v>1052</v>
      </c>
      <c r="E1111" s="186" t="s">
        <v>1769</v>
      </c>
      <c r="F1111" s="187" t="s">
        <v>1770</v>
      </c>
      <c r="G1111" s="188" t="s">
        <v>258</v>
      </c>
      <c r="H1111" s="189">
        <v>8.0440000000000005</v>
      </c>
      <c r="I1111" s="190"/>
      <c r="J1111" s="191">
        <f>ROUND(I1111*H1111,2)</f>
        <v>0</v>
      </c>
      <c r="K1111" s="187" t="s">
        <v>1</v>
      </c>
      <c r="L1111" s="192"/>
      <c r="M1111" s="193" t="s">
        <v>1</v>
      </c>
      <c r="N1111" s="194" t="s">
        <v>42</v>
      </c>
      <c r="P1111" s="146">
        <f>O1111*H1111</f>
        <v>0</v>
      </c>
      <c r="Q1111" s="146">
        <v>1.0499999999999999E-3</v>
      </c>
      <c r="R1111" s="146">
        <f>Q1111*H1111</f>
        <v>8.4461999999999992E-3</v>
      </c>
      <c r="S1111" s="146">
        <v>0</v>
      </c>
      <c r="T1111" s="147">
        <f>S1111*H1111</f>
        <v>0</v>
      </c>
      <c r="AR1111" s="148" t="s">
        <v>455</v>
      </c>
      <c r="AT1111" s="148" t="s">
        <v>1052</v>
      </c>
      <c r="AU1111" s="148" t="s">
        <v>87</v>
      </c>
      <c r="AY1111" s="17" t="s">
        <v>253</v>
      </c>
      <c r="BE1111" s="149">
        <f>IF(N1111="základní",J1111,0)</f>
        <v>0</v>
      </c>
      <c r="BF1111" s="149">
        <f>IF(N1111="snížená",J1111,0)</f>
        <v>0</v>
      </c>
      <c r="BG1111" s="149">
        <f>IF(N1111="zákl. přenesená",J1111,0)</f>
        <v>0</v>
      </c>
      <c r="BH1111" s="149">
        <f>IF(N1111="sníž. přenesená",J1111,0)</f>
        <v>0</v>
      </c>
      <c r="BI1111" s="149">
        <f>IF(N1111="nulová",J1111,0)</f>
        <v>0</v>
      </c>
      <c r="BJ1111" s="17" t="s">
        <v>85</v>
      </c>
      <c r="BK1111" s="149">
        <f>ROUND(I1111*H1111,2)</f>
        <v>0</v>
      </c>
      <c r="BL1111" s="17" t="s">
        <v>369</v>
      </c>
      <c r="BM1111" s="148" t="s">
        <v>1771</v>
      </c>
    </row>
    <row r="1112" spans="2:65" s="14" customFormat="1" ht="11.25">
      <c r="B1112" s="169"/>
      <c r="D1112" s="155" t="s">
        <v>264</v>
      </c>
      <c r="E1112" s="170" t="s">
        <v>1</v>
      </c>
      <c r="F1112" s="171" t="s">
        <v>1772</v>
      </c>
      <c r="H1112" s="170" t="s">
        <v>1</v>
      </c>
      <c r="I1112" s="172"/>
      <c r="L1112" s="169"/>
      <c r="M1112" s="173"/>
      <c r="T1112" s="174"/>
      <c r="AT1112" s="170" t="s">
        <v>264</v>
      </c>
      <c r="AU1112" s="170" t="s">
        <v>87</v>
      </c>
      <c r="AV1112" s="14" t="s">
        <v>85</v>
      </c>
      <c r="AW1112" s="14" t="s">
        <v>32</v>
      </c>
      <c r="AX1112" s="14" t="s">
        <v>77</v>
      </c>
      <c r="AY1112" s="170" t="s">
        <v>253</v>
      </c>
    </row>
    <row r="1113" spans="2:65" s="12" customFormat="1" ht="11.25">
      <c r="B1113" s="154"/>
      <c r="D1113" s="155" t="s">
        <v>264</v>
      </c>
      <c r="E1113" s="156" t="s">
        <v>1</v>
      </c>
      <c r="F1113" s="157" t="s">
        <v>1773</v>
      </c>
      <c r="H1113" s="158">
        <v>6.5880000000000001</v>
      </c>
      <c r="I1113" s="159"/>
      <c r="L1113" s="154"/>
      <c r="M1113" s="160"/>
      <c r="T1113" s="161"/>
      <c r="AT1113" s="156" t="s">
        <v>264</v>
      </c>
      <c r="AU1113" s="156" t="s">
        <v>87</v>
      </c>
      <c r="AV1113" s="12" t="s">
        <v>87</v>
      </c>
      <c r="AW1113" s="12" t="s">
        <v>32</v>
      </c>
      <c r="AX1113" s="12" t="s">
        <v>77</v>
      </c>
      <c r="AY1113" s="156" t="s">
        <v>253</v>
      </c>
    </row>
    <row r="1114" spans="2:65" s="13" customFormat="1" ht="11.25">
      <c r="B1114" s="162"/>
      <c r="D1114" s="155" t="s">
        <v>264</v>
      </c>
      <c r="E1114" s="163" t="s">
        <v>1</v>
      </c>
      <c r="F1114" s="164" t="s">
        <v>266</v>
      </c>
      <c r="H1114" s="165">
        <v>6.5880000000000001</v>
      </c>
      <c r="I1114" s="166"/>
      <c r="L1114" s="162"/>
      <c r="M1114" s="167"/>
      <c r="T1114" s="168"/>
      <c r="AT1114" s="163" t="s">
        <v>264</v>
      </c>
      <c r="AU1114" s="163" t="s">
        <v>87</v>
      </c>
      <c r="AV1114" s="13" t="s">
        <v>260</v>
      </c>
      <c r="AW1114" s="13" t="s">
        <v>32</v>
      </c>
      <c r="AX1114" s="13" t="s">
        <v>85</v>
      </c>
      <c r="AY1114" s="163" t="s">
        <v>253</v>
      </c>
    </row>
    <row r="1115" spans="2:65" s="12" customFormat="1" ht="11.25">
      <c r="B1115" s="154"/>
      <c r="D1115" s="155" t="s">
        <v>264</v>
      </c>
      <c r="F1115" s="157" t="s">
        <v>1774</v>
      </c>
      <c r="H1115" s="158">
        <v>8.0440000000000005</v>
      </c>
      <c r="I1115" s="159"/>
      <c r="L1115" s="154"/>
      <c r="M1115" s="160"/>
      <c r="T1115" s="161"/>
      <c r="AT1115" s="156" t="s">
        <v>264</v>
      </c>
      <c r="AU1115" s="156" t="s">
        <v>87</v>
      </c>
      <c r="AV1115" s="12" t="s">
        <v>87</v>
      </c>
      <c r="AW1115" s="12" t="s">
        <v>4</v>
      </c>
      <c r="AX1115" s="12" t="s">
        <v>85</v>
      </c>
      <c r="AY1115" s="156" t="s">
        <v>253</v>
      </c>
    </row>
    <row r="1116" spans="2:65" s="1" customFormat="1" ht="24.2" customHeight="1">
      <c r="B1116" s="32"/>
      <c r="C1116" s="137" t="s">
        <v>1775</v>
      </c>
      <c r="D1116" s="137" t="s">
        <v>255</v>
      </c>
      <c r="E1116" s="138" t="s">
        <v>1776</v>
      </c>
      <c r="F1116" s="139" t="s">
        <v>1777</v>
      </c>
      <c r="G1116" s="140" t="s">
        <v>1576</v>
      </c>
      <c r="H1116" s="196"/>
      <c r="I1116" s="142"/>
      <c r="J1116" s="143">
        <f>ROUND(I1116*H1116,2)</f>
        <v>0</v>
      </c>
      <c r="K1116" s="139" t="s">
        <v>259</v>
      </c>
      <c r="L1116" s="32"/>
      <c r="M1116" s="144" t="s">
        <v>1</v>
      </c>
      <c r="N1116" s="145" t="s">
        <v>42</v>
      </c>
      <c r="P1116" s="146">
        <f>O1116*H1116</f>
        <v>0</v>
      </c>
      <c r="Q1116" s="146">
        <v>0</v>
      </c>
      <c r="R1116" s="146">
        <f>Q1116*H1116</f>
        <v>0</v>
      </c>
      <c r="S1116" s="146">
        <v>0</v>
      </c>
      <c r="T1116" s="147">
        <f>S1116*H1116</f>
        <v>0</v>
      </c>
      <c r="AR1116" s="148" t="s">
        <v>369</v>
      </c>
      <c r="AT1116" s="148" t="s">
        <v>255</v>
      </c>
      <c r="AU1116" s="148" t="s">
        <v>87</v>
      </c>
      <c r="AY1116" s="17" t="s">
        <v>253</v>
      </c>
      <c r="BE1116" s="149">
        <f>IF(N1116="základní",J1116,0)</f>
        <v>0</v>
      </c>
      <c r="BF1116" s="149">
        <f>IF(N1116="snížená",J1116,0)</f>
        <v>0</v>
      </c>
      <c r="BG1116" s="149">
        <f>IF(N1116="zákl. přenesená",J1116,0)</f>
        <v>0</v>
      </c>
      <c r="BH1116" s="149">
        <f>IF(N1116="sníž. přenesená",J1116,0)</f>
        <v>0</v>
      </c>
      <c r="BI1116" s="149">
        <f>IF(N1116="nulová",J1116,0)</f>
        <v>0</v>
      </c>
      <c r="BJ1116" s="17" t="s">
        <v>85</v>
      </c>
      <c r="BK1116" s="149">
        <f>ROUND(I1116*H1116,2)</f>
        <v>0</v>
      </c>
      <c r="BL1116" s="17" t="s">
        <v>369</v>
      </c>
      <c r="BM1116" s="148" t="s">
        <v>1778</v>
      </c>
    </row>
    <row r="1117" spans="2:65" s="1" customFormat="1" ht="11.25">
      <c r="B1117" s="32"/>
      <c r="D1117" s="150" t="s">
        <v>262</v>
      </c>
      <c r="F1117" s="151" t="s">
        <v>1779</v>
      </c>
      <c r="I1117" s="152"/>
      <c r="L1117" s="32"/>
      <c r="M1117" s="153"/>
      <c r="T1117" s="56"/>
      <c r="AT1117" s="17" t="s">
        <v>262</v>
      </c>
      <c r="AU1117" s="17" t="s">
        <v>87</v>
      </c>
    </row>
    <row r="1118" spans="2:65" s="11" customFormat="1" ht="22.9" customHeight="1">
      <c r="B1118" s="125"/>
      <c r="D1118" s="126" t="s">
        <v>76</v>
      </c>
      <c r="E1118" s="135" t="s">
        <v>1780</v>
      </c>
      <c r="F1118" s="135" t="s">
        <v>1781</v>
      </c>
      <c r="I1118" s="128"/>
      <c r="J1118" s="136">
        <f>BK1118</f>
        <v>0</v>
      </c>
      <c r="L1118" s="125"/>
      <c r="M1118" s="130"/>
      <c r="P1118" s="131">
        <f>SUM(P1119:P1136)</f>
        <v>0</v>
      </c>
      <c r="R1118" s="131">
        <f>SUM(R1119:R1136)</f>
        <v>3.32E-3</v>
      </c>
      <c r="T1118" s="132">
        <f>SUM(T1119:T1136)</f>
        <v>0</v>
      </c>
      <c r="AR1118" s="126" t="s">
        <v>87</v>
      </c>
      <c r="AT1118" s="133" t="s">
        <v>76</v>
      </c>
      <c r="AU1118" s="133" t="s">
        <v>85</v>
      </c>
      <c r="AY1118" s="126" t="s">
        <v>253</v>
      </c>
      <c r="BK1118" s="134">
        <f>SUM(BK1119:BK1136)</f>
        <v>0</v>
      </c>
    </row>
    <row r="1119" spans="2:65" s="1" customFormat="1" ht="62.65" customHeight="1">
      <c r="B1119" s="32"/>
      <c r="C1119" s="137" t="s">
        <v>1782</v>
      </c>
      <c r="D1119" s="137" t="s">
        <v>255</v>
      </c>
      <c r="E1119" s="138" t="s">
        <v>1783</v>
      </c>
      <c r="F1119" s="139" t="s">
        <v>1784</v>
      </c>
      <c r="G1119" s="140" t="s">
        <v>692</v>
      </c>
      <c r="H1119" s="141">
        <v>1</v>
      </c>
      <c r="I1119" s="142"/>
      <c r="J1119" s="143">
        <f>ROUND(I1119*H1119,2)</f>
        <v>0</v>
      </c>
      <c r="K1119" s="139" t="s">
        <v>1</v>
      </c>
      <c r="L1119" s="32"/>
      <c r="M1119" s="144" t="s">
        <v>1</v>
      </c>
      <c r="N1119" s="145" t="s">
        <v>42</v>
      </c>
      <c r="P1119" s="146">
        <f>O1119*H1119</f>
        <v>0</v>
      </c>
      <c r="Q1119" s="146">
        <v>8.3000000000000001E-4</v>
      </c>
      <c r="R1119" s="146">
        <f>Q1119*H1119</f>
        <v>8.3000000000000001E-4</v>
      </c>
      <c r="S1119" s="146">
        <v>0</v>
      </c>
      <c r="T1119" s="147">
        <f>S1119*H1119</f>
        <v>0</v>
      </c>
      <c r="AR1119" s="148" t="s">
        <v>369</v>
      </c>
      <c r="AT1119" s="148" t="s">
        <v>255</v>
      </c>
      <c r="AU1119" s="148" t="s">
        <v>87</v>
      </c>
      <c r="AY1119" s="17" t="s">
        <v>253</v>
      </c>
      <c r="BE1119" s="149">
        <f>IF(N1119="základní",J1119,0)</f>
        <v>0</v>
      </c>
      <c r="BF1119" s="149">
        <f>IF(N1119="snížená",J1119,0)</f>
        <v>0</v>
      </c>
      <c r="BG1119" s="149">
        <f>IF(N1119="zákl. přenesená",J1119,0)</f>
        <v>0</v>
      </c>
      <c r="BH1119" s="149">
        <f>IF(N1119="sníž. přenesená",J1119,0)</f>
        <v>0</v>
      </c>
      <c r="BI1119" s="149">
        <f>IF(N1119="nulová",J1119,0)</f>
        <v>0</v>
      </c>
      <c r="BJ1119" s="17" t="s">
        <v>85</v>
      </c>
      <c r="BK1119" s="149">
        <f>ROUND(I1119*H1119,2)</f>
        <v>0</v>
      </c>
      <c r="BL1119" s="17" t="s">
        <v>369</v>
      </c>
      <c r="BM1119" s="148" t="s">
        <v>1785</v>
      </c>
    </row>
    <row r="1120" spans="2:65" s="1" customFormat="1" ht="68.25">
      <c r="B1120" s="32"/>
      <c r="D1120" s="155" t="s">
        <v>1346</v>
      </c>
      <c r="F1120" s="195" t="s">
        <v>1786</v>
      </c>
      <c r="I1120" s="152"/>
      <c r="L1120" s="32"/>
      <c r="M1120" s="153"/>
      <c r="T1120" s="56"/>
      <c r="AT1120" s="17" t="s">
        <v>1346</v>
      </c>
      <c r="AU1120" s="17" t="s">
        <v>87</v>
      </c>
    </row>
    <row r="1121" spans="2:65" s="12" customFormat="1" ht="11.25">
      <c r="B1121" s="154"/>
      <c r="D1121" s="155" t="s">
        <v>264</v>
      </c>
      <c r="E1121" s="156" t="s">
        <v>1</v>
      </c>
      <c r="F1121" s="157" t="s">
        <v>1787</v>
      </c>
      <c r="H1121" s="158">
        <v>1</v>
      </c>
      <c r="I1121" s="159"/>
      <c r="L1121" s="154"/>
      <c r="M1121" s="160"/>
      <c r="T1121" s="161"/>
      <c r="AT1121" s="156" t="s">
        <v>264</v>
      </c>
      <c r="AU1121" s="156" t="s">
        <v>87</v>
      </c>
      <c r="AV1121" s="12" t="s">
        <v>87</v>
      </c>
      <c r="AW1121" s="12" t="s">
        <v>32</v>
      </c>
      <c r="AX1121" s="12" t="s">
        <v>77</v>
      </c>
      <c r="AY1121" s="156" t="s">
        <v>253</v>
      </c>
    </row>
    <row r="1122" spans="2:65" s="13" customFormat="1" ht="11.25">
      <c r="B1122" s="162"/>
      <c r="D1122" s="155" t="s">
        <v>264</v>
      </c>
      <c r="E1122" s="163" t="s">
        <v>1</v>
      </c>
      <c r="F1122" s="164" t="s">
        <v>266</v>
      </c>
      <c r="H1122" s="165">
        <v>1</v>
      </c>
      <c r="I1122" s="166"/>
      <c r="L1122" s="162"/>
      <c r="M1122" s="167"/>
      <c r="T1122" s="168"/>
      <c r="AT1122" s="163" t="s">
        <v>264</v>
      </c>
      <c r="AU1122" s="163" t="s">
        <v>87</v>
      </c>
      <c r="AV1122" s="13" t="s">
        <v>260</v>
      </c>
      <c r="AW1122" s="13" t="s">
        <v>32</v>
      </c>
      <c r="AX1122" s="13" t="s">
        <v>85</v>
      </c>
      <c r="AY1122" s="163" t="s">
        <v>253</v>
      </c>
    </row>
    <row r="1123" spans="2:65" s="1" customFormat="1" ht="49.15" customHeight="1">
      <c r="B1123" s="32"/>
      <c r="C1123" s="137" t="s">
        <v>1788</v>
      </c>
      <c r="D1123" s="137" t="s">
        <v>255</v>
      </c>
      <c r="E1123" s="138" t="s">
        <v>1789</v>
      </c>
      <c r="F1123" s="139" t="s">
        <v>1790</v>
      </c>
      <c r="G1123" s="140" t="s">
        <v>692</v>
      </c>
      <c r="H1123" s="141">
        <v>1</v>
      </c>
      <c r="I1123" s="142"/>
      <c r="J1123" s="143">
        <f>ROUND(I1123*H1123,2)</f>
        <v>0</v>
      </c>
      <c r="K1123" s="139" t="s">
        <v>1</v>
      </c>
      <c r="L1123" s="32"/>
      <c r="M1123" s="144" t="s">
        <v>1</v>
      </c>
      <c r="N1123" s="145" t="s">
        <v>42</v>
      </c>
      <c r="P1123" s="146">
        <f>O1123*H1123</f>
        <v>0</v>
      </c>
      <c r="Q1123" s="146">
        <v>8.3000000000000001E-4</v>
      </c>
      <c r="R1123" s="146">
        <f>Q1123*H1123</f>
        <v>8.3000000000000001E-4</v>
      </c>
      <c r="S1123" s="146">
        <v>0</v>
      </c>
      <c r="T1123" s="147">
        <f>S1123*H1123</f>
        <v>0</v>
      </c>
      <c r="AR1123" s="148" t="s">
        <v>369</v>
      </c>
      <c r="AT1123" s="148" t="s">
        <v>255</v>
      </c>
      <c r="AU1123" s="148" t="s">
        <v>87</v>
      </c>
      <c r="AY1123" s="17" t="s">
        <v>253</v>
      </c>
      <c r="BE1123" s="149">
        <f>IF(N1123="základní",J1123,0)</f>
        <v>0</v>
      </c>
      <c r="BF1123" s="149">
        <f>IF(N1123="snížená",J1123,0)</f>
        <v>0</v>
      </c>
      <c r="BG1123" s="149">
        <f>IF(N1123="zákl. přenesená",J1123,0)</f>
        <v>0</v>
      </c>
      <c r="BH1123" s="149">
        <f>IF(N1123="sníž. přenesená",J1123,0)</f>
        <v>0</v>
      </c>
      <c r="BI1123" s="149">
        <f>IF(N1123="nulová",J1123,0)</f>
        <v>0</v>
      </c>
      <c r="BJ1123" s="17" t="s">
        <v>85</v>
      </c>
      <c r="BK1123" s="149">
        <f>ROUND(I1123*H1123,2)</f>
        <v>0</v>
      </c>
      <c r="BL1123" s="17" t="s">
        <v>369</v>
      </c>
      <c r="BM1123" s="148" t="s">
        <v>1791</v>
      </c>
    </row>
    <row r="1124" spans="2:65" s="1" customFormat="1" ht="78">
      <c r="B1124" s="32"/>
      <c r="D1124" s="155" t="s">
        <v>1346</v>
      </c>
      <c r="F1124" s="195" t="s">
        <v>1792</v>
      </c>
      <c r="I1124" s="152"/>
      <c r="L1124" s="32"/>
      <c r="M1124" s="153"/>
      <c r="T1124" s="56"/>
      <c r="AT1124" s="17" t="s">
        <v>1346</v>
      </c>
      <c r="AU1124" s="17" t="s">
        <v>87</v>
      </c>
    </row>
    <row r="1125" spans="2:65" s="12" customFormat="1" ht="22.5">
      <c r="B1125" s="154"/>
      <c r="D1125" s="155" t="s">
        <v>264</v>
      </c>
      <c r="E1125" s="156" t="s">
        <v>1</v>
      </c>
      <c r="F1125" s="157" t="s">
        <v>1793</v>
      </c>
      <c r="H1125" s="158">
        <v>1</v>
      </c>
      <c r="I1125" s="159"/>
      <c r="L1125" s="154"/>
      <c r="M1125" s="160"/>
      <c r="T1125" s="161"/>
      <c r="AT1125" s="156" t="s">
        <v>264</v>
      </c>
      <c r="AU1125" s="156" t="s">
        <v>87</v>
      </c>
      <c r="AV1125" s="12" t="s">
        <v>87</v>
      </c>
      <c r="AW1125" s="12" t="s">
        <v>32</v>
      </c>
      <c r="AX1125" s="12" t="s">
        <v>77</v>
      </c>
      <c r="AY1125" s="156" t="s">
        <v>253</v>
      </c>
    </row>
    <row r="1126" spans="2:65" s="13" customFormat="1" ht="11.25">
      <c r="B1126" s="162"/>
      <c r="D1126" s="155" t="s">
        <v>264</v>
      </c>
      <c r="E1126" s="163" t="s">
        <v>1</v>
      </c>
      <c r="F1126" s="164" t="s">
        <v>266</v>
      </c>
      <c r="H1126" s="165">
        <v>1</v>
      </c>
      <c r="I1126" s="166"/>
      <c r="L1126" s="162"/>
      <c r="M1126" s="167"/>
      <c r="T1126" s="168"/>
      <c r="AT1126" s="163" t="s">
        <v>264</v>
      </c>
      <c r="AU1126" s="163" t="s">
        <v>87</v>
      </c>
      <c r="AV1126" s="13" t="s">
        <v>260</v>
      </c>
      <c r="AW1126" s="13" t="s">
        <v>32</v>
      </c>
      <c r="AX1126" s="13" t="s">
        <v>85</v>
      </c>
      <c r="AY1126" s="163" t="s">
        <v>253</v>
      </c>
    </row>
    <row r="1127" spans="2:65" s="1" customFormat="1" ht="44.25" customHeight="1">
      <c r="B1127" s="32"/>
      <c r="C1127" s="137" t="s">
        <v>1794</v>
      </c>
      <c r="D1127" s="137" t="s">
        <v>255</v>
      </c>
      <c r="E1127" s="138" t="s">
        <v>1795</v>
      </c>
      <c r="F1127" s="139" t="s">
        <v>1796</v>
      </c>
      <c r="G1127" s="140" t="s">
        <v>692</v>
      </c>
      <c r="H1127" s="141">
        <v>1</v>
      </c>
      <c r="I1127" s="142"/>
      <c r="J1127" s="143">
        <f>ROUND(I1127*H1127,2)</f>
        <v>0</v>
      </c>
      <c r="K1127" s="139" t="s">
        <v>1</v>
      </c>
      <c r="L1127" s="32"/>
      <c r="M1127" s="144" t="s">
        <v>1</v>
      </c>
      <c r="N1127" s="145" t="s">
        <v>42</v>
      </c>
      <c r="P1127" s="146">
        <f>O1127*H1127</f>
        <v>0</v>
      </c>
      <c r="Q1127" s="146">
        <v>8.3000000000000001E-4</v>
      </c>
      <c r="R1127" s="146">
        <f>Q1127*H1127</f>
        <v>8.3000000000000001E-4</v>
      </c>
      <c r="S1127" s="146">
        <v>0</v>
      </c>
      <c r="T1127" s="147">
        <f>S1127*H1127</f>
        <v>0</v>
      </c>
      <c r="AR1127" s="148" t="s">
        <v>369</v>
      </c>
      <c r="AT1127" s="148" t="s">
        <v>255</v>
      </c>
      <c r="AU1127" s="148" t="s">
        <v>87</v>
      </c>
      <c r="AY1127" s="17" t="s">
        <v>253</v>
      </c>
      <c r="BE1127" s="149">
        <f>IF(N1127="základní",J1127,0)</f>
        <v>0</v>
      </c>
      <c r="BF1127" s="149">
        <f>IF(N1127="snížená",J1127,0)</f>
        <v>0</v>
      </c>
      <c r="BG1127" s="149">
        <f>IF(N1127="zákl. přenesená",J1127,0)</f>
        <v>0</v>
      </c>
      <c r="BH1127" s="149">
        <f>IF(N1127="sníž. přenesená",J1127,0)</f>
        <v>0</v>
      </c>
      <c r="BI1127" s="149">
        <f>IF(N1127="nulová",J1127,0)</f>
        <v>0</v>
      </c>
      <c r="BJ1127" s="17" t="s">
        <v>85</v>
      </c>
      <c r="BK1127" s="149">
        <f>ROUND(I1127*H1127,2)</f>
        <v>0</v>
      </c>
      <c r="BL1127" s="17" t="s">
        <v>369</v>
      </c>
      <c r="BM1127" s="148" t="s">
        <v>1797</v>
      </c>
    </row>
    <row r="1128" spans="2:65" s="1" customFormat="1" ht="68.25">
      <c r="B1128" s="32"/>
      <c r="D1128" s="155" t="s">
        <v>1346</v>
      </c>
      <c r="F1128" s="195" t="s">
        <v>1798</v>
      </c>
      <c r="I1128" s="152"/>
      <c r="L1128" s="32"/>
      <c r="M1128" s="153"/>
      <c r="T1128" s="56"/>
      <c r="AT1128" s="17" t="s">
        <v>1346</v>
      </c>
      <c r="AU1128" s="17" t="s">
        <v>87</v>
      </c>
    </row>
    <row r="1129" spans="2:65" s="12" customFormat="1" ht="11.25">
      <c r="B1129" s="154"/>
      <c r="D1129" s="155" t="s">
        <v>264</v>
      </c>
      <c r="E1129" s="156" t="s">
        <v>1</v>
      </c>
      <c r="F1129" s="157" t="s">
        <v>1799</v>
      </c>
      <c r="H1129" s="158">
        <v>1</v>
      </c>
      <c r="I1129" s="159"/>
      <c r="L1129" s="154"/>
      <c r="M1129" s="160"/>
      <c r="T1129" s="161"/>
      <c r="AT1129" s="156" t="s">
        <v>264</v>
      </c>
      <c r="AU1129" s="156" t="s">
        <v>87</v>
      </c>
      <c r="AV1129" s="12" t="s">
        <v>87</v>
      </c>
      <c r="AW1129" s="12" t="s">
        <v>32</v>
      </c>
      <c r="AX1129" s="12" t="s">
        <v>77</v>
      </c>
      <c r="AY1129" s="156" t="s">
        <v>253</v>
      </c>
    </row>
    <row r="1130" spans="2:65" s="13" customFormat="1" ht="11.25">
      <c r="B1130" s="162"/>
      <c r="D1130" s="155" t="s">
        <v>264</v>
      </c>
      <c r="E1130" s="163" t="s">
        <v>1</v>
      </c>
      <c r="F1130" s="164" t="s">
        <v>266</v>
      </c>
      <c r="H1130" s="165">
        <v>1</v>
      </c>
      <c r="I1130" s="166"/>
      <c r="L1130" s="162"/>
      <c r="M1130" s="167"/>
      <c r="T1130" s="168"/>
      <c r="AT1130" s="163" t="s">
        <v>264</v>
      </c>
      <c r="AU1130" s="163" t="s">
        <v>87</v>
      </c>
      <c r="AV1130" s="13" t="s">
        <v>260</v>
      </c>
      <c r="AW1130" s="13" t="s">
        <v>32</v>
      </c>
      <c r="AX1130" s="13" t="s">
        <v>85</v>
      </c>
      <c r="AY1130" s="163" t="s">
        <v>253</v>
      </c>
    </row>
    <row r="1131" spans="2:65" s="1" customFormat="1" ht="44.25" customHeight="1">
      <c r="B1131" s="32"/>
      <c r="C1131" s="137" t="s">
        <v>1800</v>
      </c>
      <c r="D1131" s="137" t="s">
        <v>255</v>
      </c>
      <c r="E1131" s="138" t="s">
        <v>1801</v>
      </c>
      <c r="F1131" s="139" t="s">
        <v>1802</v>
      </c>
      <c r="G1131" s="140" t="s">
        <v>692</v>
      </c>
      <c r="H1131" s="141">
        <v>1</v>
      </c>
      <c r="I1131" s="142"/>
      <c r="J1131" s="143">
        <f>ROUND(I1131*H1131,2)</f>
        <v>0</v>
      </c>
      <c r="K1131" s="139" t="s">
        <v>1</v>
      </c>
      <c r="L1131" s="32"/>
      <c r="M1131" s="144" t="s">
        <v>1</v>
      </c>
      <c r="N1131" s="145" t="s">
        <v>42</v>
      </c>
      <c r="P1131" s="146">
        <f>O1131*H1131</f>
        <v>0</v>
      </c>
      <c r="Q1131" s="146">
        <v>8.3000000000000001E-4</v>
      </c>
      <c r="R1131" s="146">
        <f>Q1131*H1131</f>
        <v>8.3000000000000001E-4</v>
      </c>
      <c r="S1131" s="146">
        <v>0</v>
      </c>
      <c r="T1131" s="147">
        <f>S1131*H1131</f>
        <v>0</v>
      </c>
      <c r="AR1131" s="148" t="s">
        <v>369</v>
      </c>
      <c r="AT1131" s="148" t="s">
        <v>255</v>
      </c>
      <c r="AU1131" s="148" t="s">
        <v>87</v>
      </c>
      <c r="AY1131" s="17" t="s">
        <v>253</v>
      </c>
      <c r="BE1131" s="149">
        <f>IF(N1131="základní",J1131,0)</f>
        <v>0</v>
      </c>
      <c r="BF1131" s="149">
        <f>IF(N1131="snížená",J1131,0)</f>
        <v>0</v>
      </c>
      <c r="BG1131" s="149">
        <f>IF(N1131="zákl. přenesená",J1131,0)</f>
        <v>0</v>
      </c>
      <c r="BH1131" s="149">
        <f>IF(N1131="sníž. přenesená",J1131,0)</f>
        <v>0</v>
      </c>
      <c r="BI1131" s="149">
        <f>IF(N1131="nulová",J1131,0)</f>
        <v>0</v>
      </c>
      <c r="BJ1131" s="17" t="s">
        <v>85</v>
      </c>
      <c r="BK1131" s="149">
        <f>ROUND(I1131*H1131,2)</f>
        <v>0</v>
      </c>
      <c r="BL1131" s="17" t="s">
        <v>369</v>
      </c>
      <c r="BM1131" s="148" t="s">
        <v>1803</v>
      </c>
    </row>
    <row r="1132" spans="2:65" s="1" customFormat="1" ht="58.5">
      <c r="B1132" s="32"/>
      <c r="D1132" s="155" t="s">
        <v>1346</v>
      </c>
      <c r="F1132" s="195" t="s">
        <v>1804</v>
      </c>
      <c r="I1132" s="152"/>
      <c r="L1132" s="32"/>
      <c r="M1132" s="153"/>
      <c r="T1132" s="56"/>
      <c r="AT1132" s="17" t="s">
        <v>1346</v>
      </c>
      <c r="AU1132" s="17" t="s">
        <v>87</v>
      </c>
    </row>
    <row r="1133" spans="2:65" s="12" customFormat="1" ht="11.25">
      <c r="B1133" s="154"/>
      <c r="D1133" s="155" t="s">
        <v>264</v>
      </c>
      <c r="E1133" s="156" t="s">
        <v>1</v>
      </c>
      <c r="F1133" s="157" t="s">
        <v>1805</v>
      </c>
      <c r="H1133" s="158">
        <v>1</v>
      </c>
      <c r="I1133" s="159"/>
      <c r="L1133" s="154"/>
      <c r="M1133" s="160"/>
      <c r="T1133" s="161"/>
      <c r="AT1133" s="156" t="s">
        <v>264</v>
      </c>
      <c r="AU1133" s="156" t="s">
        <v>87</v>
      </c>
      <c r="AV1133" s="12" t="s">
        <v>87</v>
      </c>
      <c r="AW1133" s="12" t="s">
        <v>32</v>
      </c>
      <c r="AX1133" s="12" t="s">
        <v>77</v>
      </c>
      <c r="AY1133" s="156" t="s">
        <v>253</v>
      </c>
    </row>
    <row r="1134" spans="2:65" s="13" customFormat="1" ht="11.25">
      <c r="B1134" s="162"/>
      <c r="D1134" s="155" t="s">
        <v>264</v>
      </c>
      <c r="E1134" s="163" t="s">
        <v>1</v>
      </c>
      <c r="F1134" s="164" t="s">
        <v>266</v>
      </c>
      <c r="H1134" s="165">
        <v>1</v>
      </c>
      <c r="I1134" s="166"/>
      <c r="L1134" s="162"/>
      <c r="M1134" s="167"/>
      <c r="T1134" s="168"/>
      <c r="AT1134" s="163" t="s">
        <v>264</v>
      </c>
      <c r="AU1134" s="163" t="s">
        <v>87</v>
      </c>
      <c r="AV1134" s="13" t="s">
        <v>260</v>
      </c>
      <c r="AW1134" s="13" t="s">
        <v>32</v>
      </c>
      <c r="AX1134" s="13" t="s">
        <v>85</v>
      </c>
      <c r="AY1134" s="163" t="s">
        <v>253</v>
      </c>
    </row>
    <row r="1135" spans="2:65" s="1" customFormat="1" ht="24.2" customHeight="1">
      <c r="B1135" s="32"/>
      <c r="C1135" s="137" t="s">
        <v>1806</v>
      </c>
      <c r="D1135" s="137" t="s">
        <v>255</v>
      </c>
      <c r="E1135" s="138" t="s">
        <v>1807</v>
      </c>
      <c r="F1135" s="139" t="s">
        <v>1808</v>
      </c>
      <c r="G1135" s="140" t="s">
        <v>1576</v>
      </c>
      <c r="H1135" s="196"/>
      <c r="I1135" s="142"/>
      <c r="J1135" s="143">
        <f>ROUND(I1135*H1135,2)</f>
        <v>0</v>
      </c>
      <c r="K1135" s="139" t="s">
        <v>259</v>
      </c>
      <c r="L1135" s="32"/>
      <c r="M1135" s="144" t="s">
        <v>1</v>
      </c>
      <c r="N1135" s="145" t="s">
        <v>42</v>
      </c>
      <c r="P1135" s="146">
        <f>O1135*H1135</f>
        <v>0</v>
      </c>
      <c r="Q1135" s="146">
        <v>0</v>
      </c>
      <c r="R1135" s="146">
        <f>Q1135*H1135</f>
        <v>0</v>
      </c>
      <c r="S1135" s="146">
        <v>0</v>
      </c>
      <c r="T1135" s="147">
        <f>S1135*H1135</f>
        <v>0</v>
      </c>
      <c r="AR1135" s="148" t="s">
        <v>369</v>
      </c>
      <c r="AT1135" s="148" t="s">
        <v>255</v>
      </c>
      <c r="AU1135" s="148" t="s">
        <v>87</v>
      </c>
      <c r="AY1135" s="17" t="s">
        <v>253</v>
      </c>
      <c r="BE1135" s="149">
        <f>IF(N1135="základní",J1135,0)</f>
        <v>0</v>
      </c>
      <c r="BF1135" s="149">
        <f>IF(N1135="snížená",J1135,0)</f>
        <v>0</v>
      </c>
      <c r="BG1135" s="149">
        <f>IF(N1135="zákl. přenesená",J1135,0)</f>
        <v>0</v>
      </c>
      <c r="BH1135" s="149">
        <f>IF(N1135="sníž. přenesená",J1135,0)</f>
        <v>0</v>
      </c>
      <c r="BI1135" s="149">
        <f>IF(N1135="nulová",J1135,0)</f>
        <v>0</v>
      </c>
      <c r="BJ1135" s="17" t="s">
        <v>85</v>
      </c>
      <c r="BK1135" s="149">
        <f>ROUND(I1135*H1135,2)</f>
        <v>0</v>
      </c>
      <c r="BL1135" s="17" t="s">
        <v>369</v>
      </c>
      <c r="BM1135" s="148" t="s">
        <v>1809</v>
      </c>
    </row>
    <row r="1136" spans="2:65" s="1" customFormat="1" ht="11.25">
      <c r="B1136" s="32"/>
      <c r="D1136" s="150" t="s">
        <v>262</v>
      </c>
      <c r="F1136" s="151" t="s">
        <v>1810</v>
      </c>
      <c r="I1136" s="152"/>
      <c r="L1136" s="32"/>
      <c r="M1136" s="153"/>
      <c r="T1136" s="56"/>
      <c r="AT1136" s="17" t="s">
        <v>262</v>
      </c>
      <c r="AU1136" s="17" t="s">
        <v>87</v>
      </c>
    </row>
    <row r="1137" spans="2:65" s="11" customFormat="1" ht="22.9" customHeight="1">
      <c r="B1137" s="125"/>
      <c r="D1137" s="126" t="s">
        <v>76</v>
      </c>
      <c r="E1137" s="135" t="s">
        <v>1811</v>
      </c>
      <c r="F1137" s="135" t="s">
        <v>126</v>
      </c>
      <c r="I1137" s="128"/>
      <c r="J1137" s="136">
        <f>BK1137</f>
        <v>0</v>
      </c>
      <c r="L1137" s="125"/>
      <c r="M1137" s="130"/>
      <c r="P1137" s="131">
        <f>SUM(P1138:P1151)</f>
        <v>0</v>
      </c>
      <c r="R1137" s="131">
        <f>SUM(R1138:R1151)</f>
        <v>5.7000000000000002E-3</v>
      </c>
      <c r="T1137" s="132">
        <f>SUM(T1138:T1151)</f>
        <v>0</v>
      </c>
      <c r="AR1137" s="126" t="s">
        <v>87</v>
      </c>
      <c r="AT1137" s="133" t="s">
        <v>76</v>
      </c>
      <c r="AU1137" s="133" t="s">
        <v>85</v>
      </c>
      <c r="AY1137" s="126" t="s">
        <v>253</v>
      </c>
      <c r="BK1137" s="134">
        <f>SUM(BK1138:BK1151)</f>
        <v>0</v>
      </c>
    </row>
    <row r="1138" spans="2:65" s="1" customFormat="1" ht="24.2" customHeight="1">
      <c r="B1138" s="32"/>
      <c r="C1138" s="137" t="s">
        <v>1812</v>
      </c>
      <c r="D1138" s="137" t="s">
        <v>255</v>
      </c>
      <c r="E1138" s="138" t="s">
        <v>1813</v>
      </c>
      <c r="F1138" s="139" t="s">
        <v>1814</v>
      </c>
      <c r="G1138" s="140" t="s">
        <v>269</v>
      </c>
      <c r="H1138" s="141">
        <v>2</v>
      </c>
      <c r="I1138" s="142"/>
      <c r="J1138" s="143">
        <f>ROUND(I1138*H1138,2)</f>
        <v>0</v>
      </c>
      <c r="K1138" s="139" t="s">
        <v>259</v>
      </c>
      <c r="L1138" s="32"/>
      <c r="M1138" s="144" t="s">
        <v>1</v>
      </c>
      <c r="N1138" s="145" t="s">
        <v>42</v>
      </c>
      <c r="P1138" s="146">
        <f>O1138*H1138</f>
        <v>0</v>
      </c>
      <c r="Q1138" s="146">
        <v>0</v>
      </c>
      <c r="R1138" s="146">
        <f>Q1138*H1138</f>
        <v>0</v>
      </c>
      <c r="S1138" s="146">
        <v>0</v>
      </c>
      <c r="T1138" s="147">
        <f>S1138*H1138</f>
        <v>0</v>
      </c>
      <c r="AR1138" s="148" t="s">
        <v>369</v>
      </c>
      <c r="AT1138" s="148" t="s">
        <v>255</v>
      </c>
      <c r="AU1138" s="148" t="s">
        <v>87</v>
      </c>
      <c r="AY1138" s="17" t="s">
        <v>253</v>
      </c>
      <c r="BE1138" s="149">
        <f>IF(N1138="základní",J1138,0)</f>
        <v>0</v>
      </c>
      <c r="BF1138" s="149">
        <f>IF(N1138="snížená",J1138,0)</f>
        <v>0</v>
      </c>
      <c r="BG1138" s="149">
        <f>IF(N1138="zákl. přenesená",J1138,0)</f>
        <v>0</v>
      </c>
      <c r="BH1138" s="149">
        <f>IF(N1138="sníž. přenesená",J1138,0)</f>
        <v>0</v>
      </c>
      <c r="BI1138" s="149">
        <f>IF(N1138="nulová",J1138,0)</f>
        <v>0</v>
      </c>
      <c r="BJ1138" s="17" t="s">
        <v>85</v>
      </c>
      <c r="BK1138" s="149">
        <f>ROUND(I1138*H1138,2)</f>
        <v>0</v>
      </c>
      <c r="BL1138" s="17" t="s">
        <v>369</v>
      </c>
      <c r="BM1138" s="148" t="s">
        <v>1815</v>
      </c>
    </row>
    <row r="1139" spans="2:65" s="1" customFormat="1" ht="11.25">
      <c r="B1139" s="32"/>
      <c r="D1139" s="150" t="s">
        <v>262</v>
      </c>
      <c r="F1139" s="151" t="s">
        <v>1816</v>
      </c>
      <c r="I1139" s="152"/>
      <c r="L1139" s="32"/>
      <c r="M1139" s="153"/>
      <c r="T1139" s="56"/>
      <c r="AT1139" s="17" t="s">
        <v>262</v>
      </c>
      <c r="AU1139" s="17" t="s">
        <v>87</v>
      </c>
    </row>
    <row r="1140" spans="2:65" s="1" customFormat="1" ht="55.5" customHeight="1">
      <c r="B1140" s="32"/>
      <c r="C1140" s="185" t="s">
        <v>1817</v>
      </c>
      <c r="D1140" s="185" t="s">
        <v>1052</v>
      </c>
      <c r="E1140" s="186" t="s">
        <v>1818</v>
      </c>
      <c r="F1140" s="187" t="s">
        <v>1819</v>
      </c>
      <c r="G1140" s="188" t="s">
        <v>269</v>
      </c>
      <c r="H1140" s="189">
        <v>2</v>
      </c>
      <c r="I1140" s="190"/>
      <c r="J1140" s="191">
        <f>ROUND(I1140*H1140,2)</f>
        <v>0</v>
      </c>
      <c r="K1140" s="187" t="s">
        <v>1</v>
      </c>
      <c r="L1140" s="192"/>
      <c r="M1140" s="193" t="s">
        <v>1</v>
      </c>
      <c r="N1140" s="194" t="s">
        <v>42</v>
      </c>
      <c r="P1140" s="146">
        <f>O1140*H1140</f>
        <v>0</v>
      </c>
      <c r="Q1140" s="146">
        <v>8.0000000000000004E-4</v>
      </c>
      <c r="R1140" s="146">
        <f>Q1140*H1140</f>
        <v>1.6000000000000001E-3</v>
      </c>
      <c r="S1140" s="146">
        <v>0</v>
      </c>
      <c r="T1140" s="147">
        <f>S1140*H1140</f>
        <v>0</v>
      </c>
      <c r="AR1140" s="148" t="s">
        <v>455</v>
      </c>
      <c r="AT1140" s="148" t="s">
        <v>1052</v>
      </c>
      <c r="AU1140" s="148" t="s">
        <v>87</v>
      </c>
      <c r="AY1140" s="17" t="s">
        <v>253</v>
      </c>
      <c r="BE1140" s="149">
        <f>IF(N1140="základní",J1140,0)</f>
        <v>0</v>
      </c>
      <c r="BF1140" s="149">
        <f>IF(N1140="snížená",J1140,0)</f>
        <v>0</v>
      </c>
      <c r="BG1140" s="149">
        <f>IF(N1140="zákl. přenesená",J1140,0)</f>
        <v>0</v>
      </c>
      <c r="BH1140" s="149">
        <f>IF(N1140="sníž. přenesená",J1140,0)</f>
        <v>0</v>
      </c>
      <c r="BI1140" s="149">
        <f>IF(N1140="nulová",J1140,0)</f>
        <v>0</v>
      </c>
      <c r="BJ1140" s="17" t="s">
        <v>85</v>
      </c>
      <c r="BK1140" s="149">
        <f>ROUND(I1140*H1140,2)</f>
        <v>0</v>
      </c>
      <c r="BL1140" s="17" t="s">
        <v>369</v>
      </c>
      <c r="BM1140" s="148" t="s">
        <v>1820</v>
      </c>
    </row>
    <row r="1141" spans="2:65" s="1" customFormat="1" ht="48.75">
      <c r="B1141" s="32"/>
      <c r="D1141" s="155" t="s">
        <v>1346</v>
      </c>
      <c r="F1141" s="195" t="s">
        <v>1821</v>
      </c>
      <c r="I1141" s="152"/>
      <c r="L1141" s="32"/>
      <c r="M1141" s="153"/>
      <c r="T1141" s="56"/>
      <c r="AT1141" s="17" t="s">
        <v>1346</v>
      </c>
      <c r="AU1141" s="17" t="s">
        <v>87</v>
      </c>
    </row>
    <row r="1142" spans="2:65" s="12" customFormat="1" ht="11.25">
      <c r="B1142" s="154"/>
      <c r="D1142" s="155" t="s">
        <v>264</v>
      </c>
      <c r="E1142" s="156" t="s">
        <v>1</v>
      </c>
      <c r="F1142" s="157" t="s">
        <v>1822</v>
      </c>
      <c r="H1142" s="158">
        <v>2</v>
      </c>
      <c r="I1142" s="159"/>
      <c r="L1142" s="154"/>
      <c r="M1142" s="160"/>
      <c r="T1142" s="161"/>
      <c r="AT1142" s="156" t="s">
        <v>264</v>
      </c>
      <c r="AU1142" s="156" t="s">
        <v>87</v>
      </c>
      <c r="AV1142" s="12" t="s">
        <v>87</v>
      </c>
      <c r="AW1142" s="12" t="s">
        <v>32</v>
      </c>
      <c r="AX1142" s="12" t="s">
        <v>77</v>
      </c>
      <c r="AY1142" s="156" t="s">
        <v>253</v>
      </c>
    </row>
    <row r="1143" spans="2:65" s="13" customFormat="1" ht="11.25">
      <c r="B1143" s="162"/>
      <c r="D1143" s="155" t="s">
        <v>264</v>
      </c>
      <c r="E1143" s="163" t="s">
        <v>1</v>
      </c>
      <c r="F1143" s="164" t="s">
        <v>266</v>
      </c>
      <c r="H1143" s="165">
        <v>2</v>
      </c>
      <c r="I1143" s="166"/>
      <c r="L1143" s="162"/>
      <c r="M1143" s="167"/>
      <c r="T1143" s="168"/>
      <c r="AT1143" s="163" t="s">
        <v>264</v>
      </c>
      <c r="AU1143" s="163" t="s">
        <v>87</v>
      </c>
      <c r="AV1143" s="13" t="s">
        <v>260</v>
      </c>
      <c r="AW1143" s="13" t="s">
        <v>32</v>
      </c>
      <c r="AX1143" s="13" t="s">
        <v>85</v>
      </c>
      <c r="AY1143" s="163" t="s">
        <v>253</v>
      </c>
    </row>
    <row r="1144" spans="2:65" s="1" customFormat="1" ht="24.2" customHeight="1">
      <c r="B1144" s="32"/>
      <c r="C1144" s="137" t="s">
        <v>1823</v>
      </c>
      <c r="D1144" s="137" t="s">
        <v>255</v>
      </c>
      <c r="E1144" s="138" t="s">
        <v>1824</v>
      </c>
      <c r="F1144" s="139" t="s">
        <v>1825</v>
      </c>
      <c r="G1144" s="140" t="s">
        <v>269</v>
      </c>
      <c r="H1144" s="141">
        <v>1</v>
      </c>
      <c r="I1144" s="142"/>
      <c r="J1144" s="143">
        <f>ROUND(I1144*H1144,2)</f>
        <v>0</v>
      </c>
      <c r="K1144" s="139" t="s">
        <v>259</v>
      </c>
      <c r="L1144" s="32"/>
      <c r="M1144" s="144" t="s">
        <v>1</v>
      </c>
      <c r="N1144" s="145" t="s">
        <v>42</v>
      </c>
      <c r="P1144" s="146">
        <f>O1144*H1144</f>
        <v>0</v>
      </c>
      <c r="Q1144" s="146">
        <v>0</v>
      </c>
      <c r="R1144" s="146">
        <f>Q1144*H1144</f>
        <v>0</v>
      </c>
      <c r="S1144" s="146">
        <v>0</v>
      </c>
      <c r="T1144" s="147">
        <f>S1144*H1144</f>
        <v>0</v>
      </c>
      <c r="AR1144" s="148" t="s">
        <v>369</v>
      </c>
      <c r="AT1144" s="148" t="s">
        <v>255</v>
      </c>
      <c r="AU1144" s="148" t="s">
        <v>87</v>
      </c>
      <c r="AY1144" s="17" t="s">
        <v>253</v>
      </c>
      <c r="BE1144" s="149">
        <f>IF(N1144="základní",J1144,0)</f>
        <v>0</v>
      </c>
      <c r="BF1144" s="149">
        <f>IF(N1144="snížená",J1144,0)</f>
        <v>0</v>
      </c>
      <c r="BG1144" s="149">
        <f>IF(N1144="zákl. přenesená",J1144,0)</f>
        <v>0</v>
      </c>
      <c r="BH1144" s="149">
        <f>IF(N1144="sníž. přenesená",J1144,0)</f>
        <v>0</v>
      </c>
      <c r="BI1144" s="149">
        <f>IF(N1144="nulová",J1144,0)</f>
        <v>0</v>
      </c>
      <c r="BJ1144" s="17" t="s">
        <v>85</v>
      </c>
      <c r="BK1144" s="149">
        <f>ROUND(I1144*H1144,2)</f>
        <v>0</v>
      </c>
      <c r="BL1144" s="17" t="s">
        <v>369</v>
      </c>
      <c r="BM1144" s="148" t="s">
        <v>1826</v>
      </c>
    </row>
    <row r="1145" spans="2:65" s="1" customFormat="1" ht="11.25">
      <c r="B1145" s="32"/>
      <c r="D1145" s="150" t="s">
        <v>262</v>
      </c>
      <c r="F1145" s="151" t="s">
        <v>1827</v>
      </c>
      <c r="I1145" s="152"/>
      <c r="L1145" s="32"/>
      <c r="M1145" s="153"/>
      <c r="T1145" s="56"/>
      <c r="AT1145" s="17" t="s">
        <v>262</v>
      </c>
      <c r="AU1145" s="17" t="s">
        <v>87</v>
      </c>
    </row>
    <row r="1146" spans="2:65" s="1" customFormat="1" ht="55.5" customHeight="1">
      <c r="B1146" s="32"/>
      <c r="C1146" s="185" t="s">
        <v>1828</v>
      </c>
      <c r="D1146" s="185" t="s">
        <v>1052</v>
      </c>
      <c r="E1146" s="186" t="s">
        <v>1829</v>
      </c>
      <c r="F1146" s="187" t="s">
        <v>1830</v>
      </c>
      <c r="G1146" s="188" t="s">
        <v>269</v>
      </c>
      <c r="H1146" s="189">
        <v>1</v>
      </c>
      <c r="I1146" s="190"/>
      <c r="J1146" s="191">
        <f>ROUND(I1146*H1146,2)</f>
        <v>0</v>
      </c>
      <c r="K1146" s="187" t="s">
        <v>1</v>
      </c>
      <c r="L1146" s="192"/>
      <c r="M1146" s="193" t="s">
        <v>1</v>
      </c>
      <c r="N1146" s="194" t="s">
        <v>42</v>
      </c>
      <c r="P1146" s="146">
        <f>O1146*H1146</f>
        <v>0</v>
      </c>
      <c r="Q1146" s="146">
        <v>4.1000000000000003E-3</v>
      </c>
      <c r="R1146" s="146">
        <f>Q1146*H1146</f>
        <v>4.1000000000000003E-3</v>
      </c>
      <c r="S1146" s="146">
        <v>0</v>
      </c>
      <c r="T1146" s="147">
        <f>S1146*H1146</f>
        <v>0</v>
      </c>
      <c r="AR1146" s="148" t="s">
        <v>455</v>
      </c>
      <c r="AT1146" s="148" t="s">
        <v>1052</v>
      </c>
      <c r="AU1146" s="148" t="s">
        <v>87</v>
      </c>
      <c r="AY1146" s="17" t="s">
        <v>253</v>
      </c>
      <c r="BE1146" s="149">
        <f>IF(N1146="základní",J1146,0)</f>
        <v>0</v>
      </c>
      <c r="BF1146" s="149">
        <f>IF(N1146="snížená",J1146,0)</f>
        <v>0</v>
      </c>
      <c r="BG1146" s="149">
        <f>IF(N1146="zákl. přenesená",J1146,0)</f>
        <v>0</v>
      </c>
      <c r="BH1146" s="149">
        <f>IF(N1146="sníž. přenesená",J1146,0)</f>
        <v>0</v>
      </c>
      <c r="BI1146" s="149">
        <f>IF(N1146="nulová",J1146,0)</f>
        <v>0</v>
      </c>
      <c r="BJ1146" s="17" t="s">
        <v>85</v>
      </c>
      <c r="BK1146" s="149">
        <f>ROUND(I1146*H1146,2)</f>
        <v>0</v>
      </c>
      <c r="BL1146" s="17" t="s">
        <v>369</v>
      </c>
      <c r="BM1146" s="148" t="s">
        <v>1831</v>
      </c>
    </row>
    <row r="1147" spans="2:65" s="1" customFormat="1" ht="48.75">
      <c r="B1147" s="32"/>
      <c r="D1147" s="155" t="s">
        <v>1346</v>
      </c>
      <c r="F1147" s="195" t="s">
        <v>1821</v>
      </c>
      <c r="I1147" s="152"/>
      <c r="L1147" s="32"/>
      <c r="M1147" s="153"/>
      <c r="T1147" s="56"/>
      <c r="AT1147" s="17" t="s">
        <v>1346</v>
      </c>
      <c r="AU1147" s="17" t="s">
        <v>87</v>
      </c>
    </row>
    <row r="1148" spans="2:65" s="12" customFormat="1" ht="11.25">
      <c r="B1148" s="154"/>
      <c r="D1148" s="155" t="s">
        <v>264</v>
      </c>
      <c r="E1148" s="156" t="s">
        <v>1</v>
      </c>
      <c r="F1148" s="157" t="s">
        <v>1832</v>
      </c>
      <c r="H1148" s="158">
        <v>1</v>
      </c>
      <c r="I1148" s="159"/>
      <c r="L1148" s="154"/>
      <c r="M1148" s="160"/>
      <c r="T1148" s="161"/>
      <c r="AT1148" s="156" t="s">
        <v>264</v>
      </c>
      <c r="AU1148" s="156" t="s">
        <v>87</v>
      </c>
      <c r="AV1148" s="12" t="s">
        <v>87</v>
      </c>
      <c r="AW1148" s="12" t="s">
        <v>32</v>
      </c>
      <c r="AX1148" s="12" t="s">
        <v>77</v>
      </c>
      <c r="AY1148" s="156" t="s">
        <v>253</v>
      </c>
    </row>
    <row r="1149" spans="2:65" s="13" customFormat="1" ht="11.25">
      <c r="B1149" s="162"/>
      <c r="D1149" s="155" t="s">
        <v>264</v>
      </c>
      <c r="E1149" s="163" t="s">
        <v>1</v>
      </c>
      <c r="F1149" s="164" t="s">
        <v>266</v>
      </c>
      <c r="H1149" s="165">
        <v>1</v>
      </c>
      <c r="I1149" s="166"/>
      <c r="L1149" s="162"/>
      <c r="M1149" s="167"/>
      <c r="T1149" s="168"/>
      <c r="AT1149" s="163" t="s">
        <v>264</v>
      </c>
      <c r="AU1149" s="163" t="s">
        <v>87</v>
      </c>
      <c r="AV1149" s="13" t="s">
        <v>260</v>
      </c>
      <c r="AW1149" s="13" t="s">
        <v>32</v>
      </c>
      <c r="AX1149" s="13" t="s">
        <v>85</v>
      </c>
      <c r="AY1149" s="163" t="s">
        <v>253</v>
      </c>
    </row>
    <row r="1150" spans="2:65" s="1" customFormat="1" ht="24.2" customHeight="1">
      <c r="B1150" s="32"/>
      <c r="C1150" s="137" t="s">
        <v>1833</v>
      </c>
      <c r="D1150" s="137" t="s">
        <v>255</v>
      </c>
      <c r="E1150" s="138" t="s">
        <v>1834</v>
      </c>
      <c r="F1150" s="139" t="s">
        <v>1835</v>
      </c>
      <c r="G1150" s="140" t="s">
        <v>1576</v>
      </c>
      <c r="H1150" s="196"/>
      <c r="I1150" s="142"/>
      <c r="J1150" s="143">
        <f>ROUND(I1150*H1150,2)</f>
        <v>0</v>
      </c>
      <c r="K1150" s="139" t="s">
        <v>259</v>
      </c>
      <c r="L1150" s="32"/>
      <c r="M1150" s="144" t="s">
        <v>1</v>
      </c>
      <c r="N1150" s="145" t="s">
        <v>42</v>
      </c>
      <c r="P1150" s="146">
        <f>O1150*H1150</f>
        <v>0</v>
      </c>
      <c r="Q1150" s="146">
        <v>0</v>
      </c>
      <c r="R1150" s="146">
        <f>Q1150*H1150</f>
        <v>0</v>
      </c>
      <c r="S1150" s="146">
        <v>0</v>
      </c>
      <c r="T1150" s="147">
        <f>S1150*H1150</f>
        <v>0</v>
      </c>
      <c r="AR1150" s="148" t="s">
        <v>369</v>
      </c>
      <c r="AT1150" s="148" t="s">
        <v>255</v>
      </c>
      <c r="AU1150" s="148" t="s">
        <v>87</v>
      </c>
      <c r="AY1150" s="17" t="s">
        <v>253</v>
      </c>
      <c r="BE1150" s="149">
        <f>IF(N1150="základní",J1150,0)</f>
        <v>0</v>
      </c>
      <c r="BF1150" s="149">
        <f>IF(N1150="snížená",J1150,0)</f>
        <v>0</v>
      </c>
      <c r="BG1150" s="149">
        <f>IF(N1150="zákl. přenesená",J1150,0)</f>
        <v>0</v>
      </c>
      <c r="BH1150" s="149">
        <f>IF(N1150="sníž. přenesená",J1150,0)</f>
        <v>0</v>
      </c>
      <c r="BI1150" s="149">
        <f>IF(N1150="nulová",J1150,0)</f>
        <v>0</v>
      </c>
      <c r="BJ1150" s="17" t="s">
        <v>85</v>
      </c>
      <c r="BK1150" s="149">
        <f>ROUND(I1150*H1150,2)</f>
        <v>0</v>
      </c>
      <c r="BL1150" s="17" t="s">
        <v>369</v>
      </c>
      <c r="BM1150" s="148" t="s">
        <v>1836</v>
      </c>
    </row>
    <row r="1151" spans="2:65" s="1" customFormat="1" ht="11.25">
      <c r="B1151" s="32"/>
      <c r="D1151" s="150" t="s">
        <v>262</v>
      </c>
      <c r="F1151" s="151" t="s">
        <v>1837</v>
      </c>
      <c r="I1151" s="152"/>
      <c r="L1151" s="32"/>
      <c r="M1151" s="153"/>
      <c r="T1151" s="56"/>
      <c r="AT1151" s="17" t="s">
        <v>262</v>
      </c>
      <c r="AU1151" s="17" t="s">
        <v>87</v>
      </c>
    </row>
    <row r="1152" spans="2:65" s="11" customFormat="1" ht="22.9" customHeight="1">
      <c r="B1152" s="125"/>
      <c r="D1152" s="126" t="s">
        <v>76</v>
      </c>
      <c r="E1152" s="135" t="s">
        <v>1838</v>
      </c>
      <c r="F1152" s="135" t="s">
        <v>1839</v>
      </c>
      <c r="I1152" s="128"/>
      <c r="J1152" s="136">
        <f>BK1152</f>
        <v>0</v>
      </c>
      <c r="L1152" s="125"/>
      <c r="M1152" s="130"/>
      <c r="P1152" s="131">
        <f>SUM(P1153:P1457)</f>
        <v>0</v>
      </c>
      <c r="R1152" s="131">
        <f>SUM(R1153:R1457)</f>
        <v>9.0073813999999999</v>
      </c>
      <c r="T1152" s="132">
        <f>SUM(T1153:T1457)</f>
        <v>0</v>
      </c>
      <c r="AR1152" s="126" t="s">
        <v>87</v>
      </c>
      <c r="AT1152" s="133" t="s">
        <v>76</v>
      </c>
      <c r="AU1152" s="133" t="s">
        <v>85</v>
      </c>
      <c r="AY1152" s="126" t="s">
        <v>253</v>
      </c>
      <c r="BK1152" s="134">
        <f>SUM(BK1153:BK1457)</f>
        <v>0</v>
      </c>
    </row>
    <row r="1153" spans="2:65" s="1" customFormat="1" ht="16.5" customHeight="1">
      <c r="B1153" s="32"/>
      <c r="C1153" s="137" t="s">
        <v>1840</v>
      </c>
      <c r="D1153" s="137" t="s">
        <v>255</v>
      </c>
      <c r="E1153" s="138" t="s">
        <v>1841</v>
      </c>
      <c r="F1153" s="139" t="s">
        <v>1842</v>
      </c>
      <c r="G1153" s="140" t="s">
        <v>202</v>
      </c>
      <c r="H1153" s="141">
        <v>9.1590000000000007</v>
      </c>
      <c r="I1153" s="142"/>
      <c r="J1153" s="143">
        <f>ROUND(I1153*H1153,2)</f>
        <v>0</v>
      </c>
      <c r="K1153" s="139" t="s">
        <v>259</v>
      </c>
      <c r="L1153" s="32"/>
      <c r="M1153" s="144" t="s">
        <v>1</v>
      </c>
      <c r="N1153" s="145" t="s">
        <v>42</v>
      </c>
      <c r="P1153" s="146">
        <f>O1153*H1153</f>
        <v>0</v>
      </c>
      <c r="Q1153" s="146">
        <v>0</v>
      </c>
      <c r="R1153" s="146">
        <f>Q1153*H1153</f>
        <v>0</v>
      </c>
      <c r="S1153" s="146">
        <v>0</v>
      </c>
      <c r="T1153" s="147">
        <f>S1153*H1153</f>
        <v>0</v>
      </c>
      <c r="AR1153" s="148" t="s">
        <v>369</v>
      </c>
      <c r="AT1153" s="148" t="s">
        <v>255</v>
      </c>
      <c r="AU1153" s="148" t="s">
        <v>87</v>
      </c>
      <c r="AY1153" s="17" t="s">
        <v>253</v>
      </c>
      <c r="BE1153" s="149">
        <f>IF(N1153="základní",J1153,0)</f>
        <v>0</v>
      </c>
      <c r="BF1153" s="149">
        <f>IF(N1153="snížená",J1153,0)</f>
        <v>0</v>
      </c>
      <c r="BG1153" s="149">
        <f>IF(N1153="zákl. přenesená",J1153,0)</f>
        <v>0</v>
      </c>
      <c r="BH1153" s="149">
        <f>IF(N1153="sníž. přenesená",J1153,0)</f>
        <v>0</v>
      </c>
      <c r="BI1153" s="149">
        <f>IF(N1153="nulová",J1153,0)</f>
        <v>0</v>
      </c>
      <c r="BJ1153" s="17" t="s">
        <v>85</v>
      </c>
      <c r="BK1153" s="149">
        <f>ROUND(I1153*H1153,2)</f>
        <v>0</v>
      </c>
      <c r="BL1153" s="17" t="s">
        <v>369</v>
      </c>
      <c r="BM1153" s="148" t="s">
        <v>1843</v>
      </c>
    </row>
    <row r="1154" spans="2:65" s="1" customFormat="1" ht="11.25">
      <c r="B1154" s="32"/>
      <c r="D1154" s="150" t="s">
        <v>262</v>
      </c>
      <c r="F1154" s="151" t="s">
        <v>1844</v>
      </c>
      <c r="I1154" s="152"/>
      <c r="L1154" s="32"/>
      <c r="M1154" s="153"/>
      <c r="T1154" s="56"/>
      <c r="AT1154" s="17" t="s">
        <v>262</v>
      </c>
      <c r="AU1154" s="17" t="s">
        <v>87</v>
      </c>
    </row>
    <row r="1155" spans="2:65" s="14" customFormat="1" ht="11.25">
      <c r="B1155" s="169"/>
      <c r="D1155" s="155" t="s">
        <v>264</v>
      </c>
      <c r="E1155" s="170" t="s">
        <v>1</v>
      </c>
      <c r="F1155" s="171" t="s">
        <v>1845</v>
      </c>
      <c r="H1155" s="170" t="s">
        <v>1</v>
      </c>
      <c r="I1155" s="172"/>
      <c r="L1155" s="169"/>
      <c r="M1155" s="173"/>
      <c r="T1155" s="174"/>
      <c r="AT1155" s="170" t="s">
        <v>264</v>
      </c>
      <c r="AU1155" s="170" t="s">
        <v>87</v>
      </c>
      <c r="AV1155" s="14" t="s">
        <v>85</v>
      </c>
      <c r="AW1155" s="14" t="s">
        <v>32</v>
      </c>
      <c r="AX1155" s="14" t="s">
        <v>77</v>
      </c>
      <c r="AY1155" s="170" t="s">
        <v>253</v>
      </c>
    </row>
    <row r="1156" spans="2:65" s="12" customFormat="1" ht="11.25">
      <c r="B1156" s="154"/>
      <c r="D1156" s="155" t="s">
        <v>264</v>
      </c>
      <c r="E1156" s="156" t="s">
        <v>1</v>
      </c>
      <c r="F1156" s="157" t="s">
        <v>1846</v>
      </c>
      <c r="H1156" s="158">
        <v>2.532</v>
      </c>
      <c r="I1156" s="159"/>
      <c r="L1156" s="154"/>
      <c r="M1156" s="160"/>
      <c r="T1156" s="161"/>
      <c r="AT1156" s="156" t="s">
        <v>264</v>
      </c>
      <c r="AU1156" s="156" t="s">
        <v>87</v>
      </c>
      <c r="AV1156" s="12" t="s">
        <v>87</v>
      </c>
      <c r="AW1156" s="12" t="s">
        <v>32</v>
      </c>
      <c r="AX1156" s="12" t="s">
        <v>77</v>
      </c>
      <c r="AY1156" s="156" t="s">
        <v>253</v>
      </c>
    </row>
    <row r="1157" spans="2:65" s="12" customFormat="1" ht="11.25">
      <c r="B1157" s="154"/>
      <c r="D1157" s="155" t="s">
        <v>264</v>
      </c>
      <c r="E1157" s="156" t="s">
        <v>1</v>
      </c>
      <c r="F1157" s="157" t="s">
        <v>1847</v>
      </c>
      <c r="H1157" s="158">
        <v>0.23499999999999999</v>
      </c>
      <c r="I1157" s="159"/>
      <c r="L1157" s="154"/>
      <c r="M1157" s="160"/>
      <c r="T1157" s="161"/>
      <c r="AT1157" s="156" t="s">
        <v>264</v>
      </c>
      <c r="AU1157" s="156" t="s">
        <v>87</v>
      </c>
      <c r="AV1157" s="12" t="s">
        <v>87</v>
      </c>
      <c r="AW1157" s="12" t="s">
        <v>32</v>
      </c>
      <c r="AX1157" s="12" t="s">
        <v>77</v>
      </c>
      <c r="AY1157" s="156" t="s">
        <v>253</v>
      </c>
    </row>
    <row r="1158" spans="2:65" s="12" customFormat="1" ht="11.25">
      <c r="B1158" s="154"/>
      <c r="D1158" s="155" t="s">
        <v>264</v>
      </c>
      <c r="E1158" s="156" t="s">
        <v>1</v>
      </c>
      <c r="F1158" s="157" t="s">
        <v>1848</v>
      </c>
      <c r="H1158" s="158">
        <v>0.45400000000000001</v>
      </c>
      <c r="I1158" s="159"/>
      <c r="L1158" s="154"/>
      <c r="M1158" s="160"/>
      <c r="T1158" s="161"/>
      <c r="AT1158" s="156" t="s">
        <v>264</v>
      </c>
      <c r="AU1158" s="156" t="s">
        <v>87</v>
      </c>
      <c r="AV1158" s="12" t="s">
        <v>87</v>
      </c>
      <c r="AW1158" s="12" t="s">
        <v>32</v>
      </c>
      <c r="AX1158" s="12" t="s">
        <v>77</v>
      </c>
      <c r="AY1158" s="156" t="s">
        <v>253</v>
      </c>
    </row>
    <row r="1159" spans="2:65" s="12" customFormat="1" ht="11.25">
      <c r="B1159" s="154"/>
      <c r="D1159" s="155" t="s">
        <v>264</v>
      </c>
      <c r="E1159" s="156" t="s">
        <v>1</v>
      </c>
      <c r="F1159" s="157" t="s">
        <v>1849</v>
      </c>
      <c r="H1159" s="158">
        <v>0.34300000000000003</v>
      </c>
      <c r="I1159" s="159"/>
      <c r="L1159" s="154"/>
      <c r="M1159" s="160"/>
      <c r="T1159" s="161"/>
      <c r="AT1159" s="156" t="s">
        <v>264</v>
      </c>
      <c r="AU1159" s="156" t="s">
        <v>87</v>
      </c>
      <c r="AV1159" s="12" t="s">
        <v>87</v>
      </c>
      <c r="AW1159" s="12" t="s">
        <v>32</v>
      </c>
      <c r="AX1159" s="12" t="s">
        <v>77</v>
      </c>
      <c r="AY1159" s="156" t="s">
        <v>253</v>
      </c>
    </row>
    <row r="1160" spans="2:65" s="12" customFormat="1" ht="11.25">
      <c r="B1160" s="154"/>
      <c r="D1160" s="155" t="s">
        <v>264</v>
      </c>
      <c r="E1160" s="156" t="s">
        <v>1</v>
      </c>
      <c r="F1160" s="157" t="s">
        <v>1850</v>
      </c>
      <c r="H1160" s="158">
        <v>0.76700000000000002</v>
      </c>
      <c r="I1160" s="159"/>
      <c r="L1160" s="154"/>
      <c r="M1160" s="160"/>
      <c r="T1160" s="161"/>
      <c r="AT1160" s="156" t="s">
        <v>264</v>
      </c>
      <c r="AU1160" s="156" t="s">
        <v>87</v>
      </c>
      <c r="AV1160" s="12" t="s">
        <v>87</v>
      </c>
      <c r="AW1160" s="12" t="s">
        <v>32</v>
      </c>
      <c r="AX1160" s="12" t="s">
        <v>77</v>
      </c>
      <c r="AY1160" s="156" t="s">
        <v>253</v>
      </c>
    </row>
    <row r="1161" spans="2:65" s="12" customFormat="1" ht="11.25">
      <c r="B1161" s="154"/>
      <c r="D1161" s="155" t="s">
        <v>264</v>
      </c>
      <c r="E1161" s="156" t="s">
        <v>1</v>
      </c>
      <c r="F1161" s="157" t="s">
        <v>1851</v>
      </c>
      <c r="H1161" s="158">
        <v>0.98099999999999998</v>
      </c>
      <c r="I1161" s="159"/>
      <c r="L1161" s="154"/>
      <c r="M1161" s="160"/>
      <c r="T1161" s="161"/>
      <c r="AT1161" s="156" t="s">
        <v>264</v>
      </c>
      <c r="AU1161" s="156" t="s">
        <v>87</v>
      </c>
      <c r="AV1161" s="12" t="s">
        <v>87</v>
      </c>
      <c r="AW1161" s="12" t="s">
        <v>32</v>
      </c>
      <c r="AX1161" s="12" t="s">
        <v>77</v>
      </c>
      <c r="AY1161" s="156" t="s">
        <v>253</v>
      </c>
    </row>
    <row r="1162" spans="2:65" s="12" customFormat="1" ht="11.25">
      <c r="B1162" s="154"/>
      <c r="D1162" s="155" t="s">
        <v>264</v>
      </c>
      <c r="E1162" s="156" t="s">
        <v>1</v>
      </c>
      <c r="F1162" s="157" t="s">
        <v>1852</v>
      </c>
      <c r="H1162" s="158">
        <v>2.62</v>
      </c>
      <c r="I1162" s="159"/>
      <c r="L1162" s="154"/>
      <c r="M1162" s="160"/>
      <c r="T1162" s="161"/>
      <c r="AT1162" s="156" t="s">
        <v>264</v>
      </c>
      <c r="AU1162" s="156" t="s">
        <v>87</v>
      </c>
      <c r="AV1162" s="12" t="s">
        <v>87</v>
      </c>
      <c r="AW1162" s="12" t="s">
        <v>32</v>
      </c>
      <c r="AX1162" s="12" t="s">
        <v>77</v>
      </c>
      <c r="AY1162" s="156" t="s">
        <v>253</v>
      </c>
    </row>
    <row r="1163" spans="2:65" s="12" customFormat="1" ht="11.25">
      <c r="B1163" s="154"/>
      <c r="D1163" s="155" t="s">
        <v>264</v>
      </c>
      <c r="E1163" s="156" t="s">
        <v>1</v>
      </c>
      <c r="F1163" s="157" t="s">
        <v>1853</v>
      </c>
      <c r="H1163" s="158">
        <v>3.2000000000000001E-2</v>
      </c>
      <c r="I1163" s="159"/>
      <c r="L1163" s="154"/>
      <c r="M1163" s="160"/>
      <c r="T1163" s="161"/>
      <c r="AT1163" s="156" t="s">
        <v>264</v>
      </c>
      <c r="AU1163" s="156" t="s">
        <v>87</v>
      </c>
      <c r="AV1163" s="12" t="s">
        <v>87</v>
      </c>
      <c r="AW1163" s="12" t="s">
        <v>32</v>
      </c>
      <c r="AX1163" s="12" t="s">
        <v>77</v>
      </c>
      <c r="AY1163" s="156" t="s">
        <v>253</v>
      </c>
    </row>
    <row r="1164" spans="2:65" s="13" customFormat="1" ht="11.25">
      <c r="B1164" s="162"/>
      <c r="D1164" s="155" t="s">
        <v>264</v>
      </c>
      <c r="E1164" s="163" t="s">
        <v>1</v>
      </c>
      <c r="F1164" s="164" t="s">
        <v>266</v>
      </c>
      <c r="H1164" s="165">
        <v>7.9640000000000004</v>
      </c>
      <c r="I1164" s="166"/>
      <c r="L1164" s="162"/>
      <c r="M1164" s="167"/>
      <c r="T1164" s="168"/>
      <c r="AT1164" s="163" t="s">
        <v>264</v>
      </c>
      <c r="AU1164" s="163" t="s">
        <v>87</v>
      </c>
      <c r="AV1164" s="13" t="s">
        <v>260</v>
      </c>
      <c r="AW1164" s="13" t="s">
        <v>32</v>
      </c>
      <c r="AX1164" s="13" t="s">
        <v>85</v>
      </c>
      <c r="AY1164" s="163" t="s">
        <v>253</v>
      </c>
    </row>
    <row r="1165" spans="2:65" s="12" customFormat="1" ht="11.25">
      <c r="B1165" s="154"/>
      <c r="D1165" s="155" t="s">
        <v>264</v>
      </c>
      <c r="F1165" s="157" t="s">
        <v>1854</v>
      </c>
      <c r="H1165" s="158">
        <v>9.1590000000000007</v>
      </c>
      <c r="I1165" s="159"/>
      <c r="L1165" s="154"/>
      <c r="M1165" s="160"/>
      <c r="T1165" s="161"/>
      <c r="AT1165" s="156" t="s">
        <v>264</v>
      </c>
      <c r="AU1165" s="156" t="s">
        <v>87</v>
      </c>
      <c r="AV1165" s="12" t="s">
        <v>87</v>
      </c>
      <c r="AW1165" s="12" t="s">
        <v>4</v>
      </c>
      <c r="AX1165" s="12" t="s">
        <v>85</v>
      </c>
      <c r="AY1165" s="156" t="s">
        <v>253</v>
      </c>
    </row>
    <row r="1166" spans="2:65" s="1" customFormat="1" ht="24.2" customHeight="1">
      <c r="B1166" s="32"/>
      <c r="C1166" s="137" t="s">
        <v>1855</v>
      </c>
      <c r="D1166" s="137" t="s">
        <v>255</v>
      </c>
      <c r="E1166" s="138" t="s">
        <v>1856</v>
      </c>
      <c r="F1166" s="139" t="s">
        <v>1857</v>
      </c>
      <c r="G1166" s="140" t="s">
        <v>202</v>
      </c>
      <c r="H1166" s="141">
        <v>11.56</v>
      </c>
      <c r="I1166" s="142"/>
      <c r="J1166" s="143">
        <f>ROUND(I1166*H1166,2)</f>
        <v>0</v>
      </c>
      <c r="K1166" s="139" t="s">
        <v>259</v>
      </c>
      <c r="L1166" s="32"/>
      <c r="M1166" s="144" t="s">
        <v>1</v>
      </c>
      <c r="N1166" s="145" t="s">
        <v>42</v>
      </c>
      <c r="P1166" s="146">
        <f>O1166*H1166</f>
        <v>0</v>
      </c>
      <c r="Q1166" s="146">
        <v>1.2199999999999999E-3</v>
      </c>
      <c r="R1166" s="146">
        <f>Q1166*H1166</f>
        <v>1.41032E-2</v>
      </c>
      <c r="S1166" s="146">
        <v>0</v>
      </c>
      <c r="T1166" s="147">
        <f>S1166*H1166</f>
        <v>0</v>
      </c>
      <c r="AR1166" s="148" t="s">
        <v>369</v>
      </c>
      <c r="AT1166" s="148" t="s">
        <v>255</v>
      </c>
      <c r="AU1166" s="148" t="s">
        <v>87</v>
      </c>
      <c r="AY1166" s="17" t="s">
        <v>253</v>
      </c>
      <c r="BE1166" s="149">
        <f>IF(N1166="základní",J1166,0)</f>
        <v>0</v>
      </c>
      <c r="BF1166" s="149">
        <f>IF(N1166="snížená",J1166,0)</f>
        <v>0</v>
      </c>
      <c r="BG1166" s="149">
        <f>IF(N1166="zákl. přenesená",J1166,0)</f>
        <v>0</v>
      </c>
      <c r="BH1166" s="149">
        <f>IF(N1166="sníž. přenesená",J1166,0)</f>
        <v>0</v>
      </c>
      <c r="BI1166" s="149">
        <f>IF(N1166="nulová",J1166,0)</f>
        <v>0</v>
      </c>
      <c r="BJ1166" s="17" t="s">
        <v>85</v>
      </c>
      <c r="BK1166" s="149">
        <f>ROUND(I1166*H1166,2)</f>
        <v>0</v>
      </c>
      <c r="BL1166" s="17" t="s">
        <v>369</v>
      </c>
      <c r="BM1166" s="148" t="s">
        <v>1858</v>
      </c>
    </row>
    <row r="1167" spans="2:65" s="1" customFormat="1" ht="11.25">
      <c r="B1167" s="32"/>
      <c r="D1167" s="150" t="s">
        <v>262</v>
      </c>
      <c r="F1167" s="151" t="s">
        <v>1859</v>
      </c>
      <c r="I1167" s="152"/>
      <c r="L1167" s="32"/>
      <c r="M1167" s="153"/>
      <c r="T1167" s="56"/>
      <c r="AT1167" s="17" t="s">
        <v>262</v>
      </c>
      <c r="AU1167" s="17" t="s">
        <v>87</v>
      </c>
    </row>
    <row r="1168" spans="2:65" s="14" customFormat="1" ht="11.25">
      <c r="B1168" s="169"/>
      <c r="D1168" s="155" t="s">
        <v>264</v>
      </c>
      <c r="E1168" s="170" t="s">
        <v>1</v>
      </c>
      <c r="F1168" s="171" t="s">
        <v>1845</v>
      </c>
      <c r="H1168" s="170" t="s">
        <v>1</v>
      </c>
      <c r="I1168" s="172"/>
      <c r="L1168" s="169"/>
      <c r="M1168" s="173"/>
      <c r="T1168" s="174"/>
      <c r="AT1168" s="170" t="s">
        <v>264</v>
      </c>
      <c r="AU1168" s="170" t="s">
        <v>87</v>
      </c>
      <c r="AV1168" s="14" t="s">
        <v>85</v>
      </c>
      <c r="AW1168" s="14" t="s">
        <v>32</v>
      </c>
      <c r="AX1168" s="14" t="s">
        <v>77</v>
      </c>
      <c r="AY1168" s="170" t="s">
        <v>253</v>
      </c>
    </row>
    <row r="1169" spans="2:51" s="12" customFormat="1" ht="11.25">
      <c r="B1169" s="154"/>
      <c r="D1169" s="155" t="s">
        <v>264</v>
      </c>
      <c r="E1169" s="156" t="s">
        <v>1</v>
      </c>
      <c r="F1169" s="157" t="s">
        <v>1846</v>
      </c>
      <c r="H1169" s="158">
        <v>2.532</v>
      </c>
      <c r="I1169" s="159"/>
      <c r="L1169" s="154"/>
      <c r="M1169" s="160"/>
      <c r="T1169" s="161"/>
      <c r="AT1169" s="156" t="s">
        <v>264</v>
      </c>
      <c r="AU1169" s="156" t="s">
        <v>87</v>
      </c>
      <c r="AV1169" s="12" t="s">
        <v>87</v>
      </c>
      <c r="AW1169" s="12" t="s">
        <v>32</v>
      </c>
      <c r="AX1169" s="12" t="s">
        <v>77</v>
      </c>
      <c r="AY1169" s="156" t="s">
        <v>253</v>
      </c>
    </row>
    <row r="1170" spans="2:51" s="12" customFormat="1" ht="11.25">
      <c r="B1170" s="154"/>
      <c r="D1170" s="155" t="s">
        <v>264</v>
      </c>
      <c r="E1170" s="156" t="s">
        <v>1</v>
      </c>
      <c r="F1170" s="157" t="s">
        <v>1847</v>
      </c>
      <c r="H1170" s="158">
        <v>0.23499999999999999</v>
      </c>
      <c r="I1170" s="159"/>
      <c r="L1170" s="154"/>
      <c r="M1170" s="160"/>
      <c r="T1170" s="161"/>
      <c r="AT1170" s="156" t="s">
        <v>264</v>
      </c>
      <c r="AU1170" s="156" t="s">
        <v>87</v>
      </c>
      <c r="AV1170" s="12" t="s">
        <v>87</v>
      </c>
      <c r="AW1170" s="12" t="s">
        <v>32</v>
      </c>
      <c r="AX1170" s="12" t="s">
        <v>77</v>
      </c>
      <c r="AY1170" s="156" t="s">
        <v>253</v>
      </c>
    </row>
    <row r="1171" spans="2:51" s="12" customFormat="1" ht="11.25">
      <c r="B1171" s="154"/>
      <c r="D1171" s="155" t="s">
        <v>264</v>
      </c>
      <c r="E1171" s="156" t="s">
        <v>1</v>
      </c>
      <c r="F1171" s="157" t="s">
        <v>1848</v>
      </c>
      <c r="H1171" s="158">
        <v>0.45400000000000001</v>
      </c>
      <c r="I1171" s="159"/>
      <c r="L1171" s="154"/>
      <c r="M1171" s="160"/>
      <c r="T1171" s="161"/>
      <c r="AT1171" s="156" t="s">
        <v>264</v>
      </c>
      <c r="AU1171" s="156" t="s">
        <v>87</v>
      </c>
      <c r="AV1171" s="12" t="s">
        <v>87</v>
      </c>
      <c r="AW1171" s="12" t="s">
        <v>32</v>
      </c>
      <c r="AX1171" s="12" t="s">
        <v>77</v>
      </c>
      <c r="AY1171" s="156" t="s">
        <v>253</v>
      </c>
    </row>
    <row r="1172" spans="2:51" s="12" customFormat="1" ht="11.25">
      <c r="B1172" s="154"/>
      <c r="D1172" s="155" t="s">
        <v>264</v>
      </c>
      <c r="E1172" s="156" t="s">
        <v>1</v>
      </c>
      <c r="F1172" s="157" t="s">
        <v>1849</v>
      </c>
      <c r="H1172" s="158">
        <v>0.34300000000000003</v>
      </c>
      <c r="I1172" s="159"/>
      <c r="L1172" s="154"/>
      <c r="M1172" s="160"/>
      <c r="T1172" s="161"/>
      <c r="AT1172" s="156" t="s">
        <v>264</v>
      </c>
      <c r="AU1172" s="156" t="s">
        <v>87</v>
      </c>
      <c r="AV1172" s="12" t="s">
        <v>87</v>
      </c>
      <c r="AW1172" s="12" t="s">
        <v>32</v>
      </c>
      <c r="AX1172" s="12" t="s">
        <v>77</v>
      </c>
      <c r="AY1172" s="156" t="s">
        <v>253</v>
      </c>
    </row>
    <row r="1173" spans="2:51" s="12" customFormat="1" ht="11.25">
      <c r="B1173" s="154"/>
      <c r="D1173" s="155" t="s">
        <v>264</v>
      </c>
      <c r="E1173" s="156" t="s">
        <v>1</v>
      </c>
      <c r="F1173" s="157" t="s">
        <v>1850</v>
      </c>
      <c r="H1173" s="158">
        <v>0.76700000000000002</v>
      </c>
      <c r="I1173" s="159"/>
      <c r="L1173" s="154"/>
      <c r="M1173" s="160"/>
      <c r="T1173" s="161"/>
      <c r="AT1173" s="156" t="s">
        <v>264</v>
      </c>
      <c r="AU1173" s="156" t="s">
        <v>87</v>
      </c>
      <c r="AV1173" s="12" t="s">
        <v>87</v>
      </c>
      <c r="AW1173" s="12" t="s">
        <v>32</v>
      </c>
      <c r="AX1173" s="12" t="s">
        <v>77</v>
      </c>
      <c r="AY1173" s="156" t="s">
        <v>253</v>
      </c>
    </row>
    <row r="1174" spans="2:51" s="12" customFormat="1" ht="11.25">
      <c r="B1174" s="154"/>
      <c r="D1174" s="155" t="s">
        <v>264</v>
      </c>
      <c r="E1174" s="156" t="s">
        <v>1</v>
      </c>
      <c r="F1174" s="157" t="s">
        <v>1851</v>
      </c>
      <c r="H1174" s="158">
        <v>0.98099999999999998</v>
      </c>
      <c r="I1174" s="159"/>
      <c r="L1174" s="154"/>
      <c r="M1174" s="160"/>
      <c r="T1174" s="161"/>
      <c r="AT1174" s="156" t="s">
        <v>264</v>
      </c>
      <c r="AU1174" s="156" t="s">
        <v>87</v>
      </c>
      <c r="AV1174" s="12" t="s">
        <v>87</v>
      </c>
      <c r="AW1174" s="12" t="s">
        <v>32</v>
      </c>
      <c r="AX1174" s="12" t="s">
        <v>77</v>
      </c>
      <c r="AY1174" s="156" t="s">
        <v>253</v>
      </c>
    </row>
    <row r="1175" spans="2:51" s="12" customFormat="1" ht="11.25">
      <c r="B1175" s="154"/>
      <c r="D1175" s="155" t="s">
        <v>264</v>
      </c>
      <c r="E1175" s="156" t="s">
        <v>1</v>
      </c>
      <c r="F1175" s="157" t="s">
        <v>1852</v>
      </c>
      <c r="H1175" s="158">
        <v>2.62</v>
      </c>
      <c r="I1175" s="159"/>
      <c r="L1175" s="154"/>
      <c r="M1175" s="160"/>
      <c r="T1175" s="161"/>
      <c r="AT1175" s="156" t="s">
        <v>264</v>
      </c>
      <c r="AU1175" s="156" t="s">
        <v>87</v>
      </c>
      <c r="AV1175" s="12" t="s">
        <v>87</v>
      </c>
      <c r="AW1175" s="12" t="s">
        <v>32</v>
      </c>
      <c r="AX1175" s="12" t="s">
        <v>77</v>
      </c>
      <c r="AY1175" s="156" t="s">
        <v>253</v>
      </c>
    </row>
    <row r="1176" spans="2:51" s="12" customFormat="1" ht="11.25">
      <c r="B1176" s="154"/>
      <c r="D1176" s="155" t="s">
        <v>264</v>
      </c>
      <c r="E1176" s="156" t="s">
        <v>1</v>
      </c>
      <c r="F1176" s="157" t="s">
        <v>1853</v>
      </c>
      <c r="H1176" s="158">
        <v>3.2000000000000001E-2</v>
      </c>
      <c r="I1176" s="159"/>
      <c r="L1176" s="154"/>
      <c r="M1176" s="160"/>
      <c r="T1176" s="161"/>
      <c r="AT1176" s="156" t="s">
        <v>264</v>
      </c>
      <c r="AU1176" s="156" t="s">
        <v>87</v>
      </c>
      <c r="AV1176" s="12" t="s">
        <v>87</v>
      </c>
      <c r="AW1176" s="12" t="s">
        <v>32</v>
      </c>
      <c r="AX1176" s="12" t="s">
        <v>77</v>
      </c>
      <c r="AY1176" s="156" t="s">
        <v>253</v>
      </c>
    </row>
    <row r="1177" spans="2:51" s="15" customFormat="1" ht="11.25">
      <c r="B1177" s="175"/>
      <c r="D1177" s="155" t="s">
        <v>264</v>
      </c>
      <c r="E1177" s="176" t="s">
        <v>1</v>
      </c>
      <c r="F1177" s="177" t="s">
        <v>322</v>
      </c>
      <c r="H1177" s="178">
        <v>7.9640000000000004</v>
      </c>
      <c r="I1177" s="179"/>
      <c r="L1177" s="175"/>
      <c r="M1177" s="180"/>
      <c r="T1177" s="181"/>
      <c r="AT1177" s="176" t="s">
        <v>264</v>
      </c>
      <c r="AU1177" s="176" t="s">
        <v>87</v>
      </c>
      <c r="AV1177" s="15" t="s">
        <v>97</v>
      </c>
      <c r="AW1177" s="15" t="s">
        <v>32</v>
      </c>
      <c r="AX1177" s="15" t="s">
        <v>77</v>
      </c>
      <c r="AY1177" s="176" t="s">
        <v>253</v>
      </c>
    </row>
    <row r="1178" spans="2:51" s="14" customFormat="1" ht="11.25">
      <c r="B1178" s="169"/>
      <c r="D1178" s="155" t="s">
        <v>264</v>
      </c>
      <c r="E1178" s="170" t="s">
        <v>1</v>
      </c>
      <c r="F1178" s="171" t="s">
        <v>1860</v>
      </c>
      <c r="H1178" s="170" t="s">
        <v>1</v>
      </c>
      <c r="I1178" s="172"/>
      <c r="L1178" s="169"/>
      <c r="M1178" s="173"/>
      <c r="T1178" s="174"/>
      <c r="AT1178" s="170" t="s">
        <v>264</v>
      </c>
      <c r="AU1178" s="170" t="s">
        <v>87</v>
      </c>
      <c r="AV1178" s="14" t="s">
        <v>85</v>
      </c>
      <c r="AW1178" s="14" t="s">
        <v>32</v>
      </c>
      <c r="AX1178" s="14" t="s">
        <v>77</v>
      </c>
      <c r="AY1178" s="170" t="s">
        <v>253</v>
      </c>
    </row>
    <row r="1179" spans="2:51" s="12" customFormat="1" ht="22.5">
      <c r="B1179" s="154"/>
      <c r="D1179" s="155" t="s">
        <v>264</v>
      </c>
      <c r="E1179" s="156" t="s">
        <v>1</v>
      </c>
      <c r="F1179" s="157" t="s">
        <v>1861</v>
      </c>
      <c r="H1179" s="158">
        <v>1.7070000000000001</v>
      </c>
      <c r="I1179" s="159"/>
      <c r="L1179" s="154"/>
      <c r="M1179" s="160"/>
      <c r="T1179" s="161"/>
      <c r="AT1179" s="156" t="s">
        <v>264</v>
      </c>
      <c r="AU1179" s="156" t="s">
        <v>87</v>
      </c>
      <c r="AV1179" s="12" t="s">
        <v>87</v>
      </c>
      <c r="AW1179" s="12" t="s">
        <v>32</v>
      </c>
      <c r="AX1179" s="12" t="s">
        <v>77</v>
      </c>
      <c r="AY1179" s="156" t="s">
        <v>253</v>
      </c>
    </row>
    <row r="1180" spans="2:51" s="15" customFormat="1" ht="11.25">
      <c r="B1180" s="175"/>
      <c r="D1180" s="155" t="s">
        <v>264</v>
      </c>
      <c r="E1180" s="176" t="s">
        <v>1</v>
      </c>
      <c r="F1180" s="177" t="s">
        <v>322</v>
      </c>
      <c r="H1180" s="178">
        <v>1.7070000000000001</v>
      </c>
      <c r="I1180" s="179"/>
      <c r="L1180" s="175"/>
      <c r="M1180" s="180"/>
      <c r="T1180" s="181"/>
      <c r="AT1180" s="176" t="s">
        <v>264</v>
      </c>
      <c r="AU1180" s="176" t="s">
        <v>87</v>
      </c>
      <c r="AV1180" s="15" t="s">
        <v>97</v>
      </c>
      <c r="AW1180" s="15" t="s">
        <v>32</v>
      </c>
      <c r="AX1180" s="15" t="s">
        <v>77</v>
      </c>
      <c r="AY1180" s="176" t="s">
        <v>253</v>
      </c>
    </row>
    <row r="1181" spans="2:51" s="14" customFormat="1" ht="11.25">
      <c r="B1181" s="169"/>
      <c r="D1181" s="155" t="s">
        <v>264</v>
      </c>
      <c r="E1181" s="170" t="s">
        <v>1</v>
      </c>
      <c r="F1181" s="171" t="s">
        <v>1862</v>
      </c>
      <c r="H1181" s="170" t="s">
        <v>1</v>
      </c>
      <c r="I1181" s="172"/>
      <c r="L1181" s="169"/>
      <c r="M1181" s="173"/>
      <c r="T1181" s="174"/>
      <c r="AT1181" s="170" t="s">
        <v>264</v>
      </c>
      <c r="AU1181" s="170" t="s">
        <v>87</v>
      </c>
      <c r="AV1181" s="14" t="s">
        <v>85</v>
      </c>
      <c r="AW1181" s="14" t="s">
        <v>32</v>
      </c>
      <c r="AX1181" s="14" t="s">
        <v>77</v>
      </c>
      <c r="AY1181" s="170" t="s">
        <v>253</v>
      </c>
    </row>
    <row r="1182" spans="2:51" s="12" customFormat="1" ht="11.25">
      <c r="B1182" s="154"/>
      <c r="D1182" s="155" t="s">
        <v>264</v>
      </c>
      <c r="E1182" s="156" t="s">
        <v>1</v>
      </c>
      <c r="F1182" s="157" t="s">
        <v>1863</v>
      </c>
      <c r="H1182" s="158">
        <v>0.38100000000000001</v>
      </c>
      <c r="I1182" s="159"/>
      <c r="L1182" s="154"/>
      <c r="M1182" s="160"/>
      <c r="T1182" s="161"/>
      <c r="AT1182" s="156" t="s">
        <v>264</v>
      </c>
      <c r="AU1182" s="156" t="s">
        <v>87</v>
      </c>
      <c r="AV1182" s="12" t="s">
        <v>87</v>
      </c>
      <c r="AW1182" s="12" t="s">
        <v>32</v>
      </c>
      <c r="AX1182" s="12" t="s">
        <v>77</v>
      </c>
      <c r="AY1182" s="156" t="s">
        <v>253</v>
      </c>
    </row>
    <row r="1183" spans="2:51" s="15" customFormat="1" ht="11.25">
      <c r="B1183" s="175"/>
      <c r="D1183" s="155" t="s">
        <v>264</v>
      </c>
      <c r="E1183" s="176" t="s">
        <v>1</v>
      </c>
      <c r="F1183" s="177" t="s">
        <v>322</v>
      </c>
      <c r="H1183" s="178">
        <v>0.38100000000000001</v>
      </c>
      <c r="I1183" s="179"/>
      <c r="L1183" s="175"/>
      <c r="M1183" s="180"/>
      <c r="T1183" s="181"/>
      <c r="AT1183" s="176" t="s">
        <v>264</v>
      </c>
      <c r="AU1183" s="176" t="s">
        <v>87</v>
      </c>
      <c r="AV1183" s="15" t="s">
        <v>97</v>
      </c>
      <c r="AW1183" s="15" t="s">
        <v>32</v>
      </c>
      <c r="AX1183" s="15" t="s">
        <v>77</v>
      </c>
      <c r="AY1183" s="176" t="s">
        <v>253</v>
      </c>
    </row>
    <row r="1184" spans="2:51" s="13" customFormat="1" ht="11.25">
      <c r="B1184" s="162"/>
      <c r="D1184" s="155" t="s">
        <v>264</v>
      </c>
      <c r="E1184" s="163" t="s">
        <v>1</v>
      </c>
      <c r="F1184" s="164" t="s">
        <v>266</v>
      </c>
      <c r="H1184" s="165">
        <v>10.052</v>
      </c>
      <c r="I1184" s="166"/>
      <c r="L1184" s="162"/>
      <c r="M1184" s="167"/>
      <c r="T1184" s="168"/>
      <c r="AT1184" s="163" t="s">
        <v>264</v>
      </c>
      <c r="AU1184" s="163" t="s">
        <v>87</v>
      </c>
      <c r="AV1184" s="13" t="s">
        <v>260</v>
      </c>
      <c r="AW1184" s="13" t="s">
        <v>32</v>
      </c>
      <c r="AX1184" s="13" t="s">
        <v>85</v>
      </c>
      <c r="AY1184" s="163" t="s">
        <v>253</v>
      </c>
    </row>
    <row r="1185" spans="2:65" s="12" customFormat="1" ht="11.25">
      <c r="B1185" s="154"/>
      <c r="D1185" s="155" t="s">
        <v>264</v>
      </c>
      <c r="F1185" s="157" t="s">
        <v>1864</v>
      </c>
      <c r="H1185" s="158">
        <v>11.56</v>
      </c>
      <c r="I1185" s="159"/>
      <c r="L1185" s="154"/>
      <c r="M1185" s="160"/>
      <c r="T1185" s="161"/>
      <c r="AT1185" s="156" t="s">
        <v>264</v>
      </c>
      <c r="AU1185" s="156" t="s">
        <v>87</v>
      </c>
      <c r="AV1185" s="12" t="s">
        <v>87</v>
      </c>
      <c r="AW1185" s="12" t="s">
        <v>4</v>
      </c>
      <c r="AX1185" s="12" t="s">
        <v>85</v>
      </c>
      <c r="AY1185" s="156" t="s">
        <v>253</v>
      </c>
    </row>
    <row r="1186" spans="2:65" s="1" customFormat="1" ht="16.5" customHeight="1">
      <c r="B1186" s="32"/>
      <c r="C1186" s="137" t="s">
        <v>1865</v>
      </c>
      <c r="D1186" s="137" t="s">
        <v>255</v>
      </c>
      <c r="E1186" s="138" t="s">
        <v>1866</v>
      </c>
      <c r="F1186" s="139" t="s">
        <v>1867</v>
      </c>
      <c r="G1186" s="140" t="s">
        <v>269</v>
      </c>
      <c r="H1186" s="141">
        <v>2181</v>
      </c>
      <c r="I1186" s="142"/>
      <c r="J1186" s="143">
        <f>ROUND(I1186*H1186,2)</f>
        <v>0</v>
      </c>
      <c r="K1186" s="139" t="s">
        <v>259</v>
      </c>
      <c r="L1186" s="32"/>
      <c r="M1186" s="144" t="s">
        <v>1</v>
      </c>
      <c r="N1186" s="145" t="s">
        <v>42</v>
      </c>
      <c r="P1186" s="146">
        <f>O1186*H1186</f>
        <v>0</v>
      </c>
      <c r="Q1186" s="146">
        <v>0</v>
      </c>
      <c r="R1186" s="146">
        <f>Q1186*H1186</f>
        <v>0</v>
      </c>
      <c r="S1186" s="146">
        <v>0</v>
      </c>
      <c r="T1186" s="147">
        <f>S1186*H1186</f>
        <v>0</v>
      </c>
      <c r="AR1186" s="148" t="s">
        <v>369</v>
      </c>
      <c r="AT1186" s="148" t="s">
        <v>255</v>
      </c>
      <c r="AU1186" s="148" t="s">
        <v>87</v>
      </c>
      <c r="AY1186" s="17" t="s">
        <v>253</v>
      </c>
      <c r="BE1186" s="149">
        <f>IF(N1186="základní",J1186,0)</f>
        <v>0</v>
      </c>
      <c r="BF1186" s="149">
        <f>IF(N1186="snížená",J1186,0)</f>
        <v>0</v>
      </c>
      <c r="BG1186" s="149">
        <f>IF(N1186="zákl. přenesená",J1186,0)</f>
        <v>0</v>
      </c>
      <c r="BH1186" s="149">
        <f>IF(N1186="sníž. přenesená",J1186,0)</f>
        <v>0</v>
      </c>
      <c r="BI1186" s="149">
        <f>IF(N1186="nulová",J1186,0)</f>
        <v>0</v>
      </c>
      <c r="BJ1186" s="17" t="s">
        <v>85</v>
      </c>
      <c r="BK1186" s="149">
        <f>ROUND(I1186*H1186,2)</f>
        <v>0</v>
      </c>
      <c r="BL1186" s="17" t="s">
        <v>369</v>
      </c>
      <c r="BM1186" s="148" t="s">
        <v>1868</v>
      </c>
    </row>
    <row r="1187" spans="2:65" s="1" customFormat="1" ht="11.25">
      <c r="B1187" s="32"/>
      <c r="D1187" s="150" t="s">
        <v>262</v>
      </c>
      <c r="F1187" s="151" t="s">
        <v>1869</v>
      </c>
      <c r="I1187" s="152"/>
      <c r="L1187" s="32"/>
      <c r="M1187" s="153"/>
      <c r="T1187" s="56"/>
      <c r="AT1187" s="17" t="s">
        <v>262</v>
      </c>
      <c r="AU1187" s="17" t="s">
        <v>87</v>
      </c>
    </row>
    <row r="1188" spans="2:65" s="12" customFormat="1" ht="11.25">
      <c r="B1188" s="154"/>
      <c r="D1188" s="155" t="s">
        <v>264</v>
      </c>
      <c r="E1188" s="156" t="s">
        <v>1</v>
      </c>
      <c r="F1188" s="157" t="s">
        <v>1870</v>
      </c>
      <c r="H1188" s="158">
        <v>392</v>
      </c>
      <c r="I1188" s="159"/>
      <c r="L1188" s="154"/>
      <c r="M1188" s="160"/>
      <c r="T1188" s="161"/>
      <c r="AT1188" s="156" t="s">
        <v>264</v>
      </c>
      <c r="AU1188" s="156" t="s">
        <v>87</v>
      </c>
      <c r="AV1188" s="12" t="s">
        <v>87</v>
      </c>
      <c r="AW1188" s="12" t="s">
        <v>32</v>
      </c>
      <c r="AX1188" s="12" t="s">
        <v>77</v>
      </c>
      <c r="AY1188" s="156" t="s">
        <v>253</v>
      </c>
    </row>
    <row r="1189" spans="2:65" s="12" customFormat="1" ht="11.25">
      <c r="B1189" s="154"/>
      <c r="D1189" s="155" t="s">
        <v>264</v>
      </c>
      <c r="E1189" s="156" t="s">
        <v>1</v>
      </c>
      <c r="F1189" s="157" t="s">
        <v>1871</v>
      </c>
      <c r="H1189" s="158">
        <v>112</v>
      </c>
      <c r="I1189" s="159"/>
      <c r="L1189" s="154"/>
      <c r="M1189" s="160"/>
      <c r="T1189" s="161"/>
      <c r="AT1189" s="156" t="s">
        <v>264</v>
      </c>
      <c r="AU1189" s="156" t="s">
        <v>87</v>
      </c>
      <c r="AV1189" s="12" t="s">
        <v>87</v>
      </c>
      <c r="AW1189" s="12" t="s">
        <v>32</v>
      </c>
      <c r="AX1189" s="12" t="s">
        <v>77</v>
      </c>
      <c r="AY1189" s="156" t="s">
        <v>253</v>
      </c>
    </row>
    <row r="1190" spans="2:65" s="12" customFormat="1" ht="11.25">
      <c r="B1190" s="154"/>
      <c r="D1190" s="155" t="s">
        <v>264</v>
      </c>
      <c r="E1190" s="156" t="s">
        <v>1</v>
      </c>
      <c r="F1190" s="157" t="s">
        <v>1872</v>
      </c>
      <c r="H1190" s="158">
        <v>336</v>
      </c>
      <c r="I1190" s="159"/>
      <c r="L1190" s="154"/>
      <c r="M1190" s="160"/>
      <c r="T1190" s="161"/>
      <c r="AT1190" s="156" t="s">
        <v>264</v>
      </c>
      <c r="AU1190" s="156" t="s">
        <v>87</v>
      </c>
      <c r="AV1190" s="12" t="s">
        <v>87</v>
      </c>
      <c r="AW1190" s="12" t="s">
        <v>32</v>
      </c>
      <c r="AX1190" s="12" t="s">
        <v>77</v>
      </c>
      <c r="AY1190" s="156" t="s">
        <v>253</v>
      </c>
    </row>
    <row r="1191" spans="2:65" s="12" customFormat="1" ht="11.25">
      <c r="B1191" s="154"/>
      <c r="D1191" s="155" t="s">
        <v>264</v>
      </c>
      <c r="E1191" s="156" t="s">
        <v>1</v>
      </c>
      <c r="F1191" s="157" t="s">
        <v>1873</v>
      </c>
      <c r="H1191" s="158">
        <v>112</v>
      </c>
      <c r="I1191" s="159"/>
      <c r="L1191" s="154"/>
      <c r="M1191" s="160"/>
      <c r="T1191" s="161"/>
      <c r="AT1191" s="156" t="s">
        <v>264</v>
      </c>
      <c r="AU1191" s="156" t="s">
        <v>87</v>
      </c>
      <c r="AV1191" s="12" t="s">
        <v>87</v>
      </c>
      <c r="AW1191" s="12" t="s">
        <v>32</v>
      </c>
      <c r="AX1191" s="12" t="s">
        <v>77</v>
      </c>
      <c r="AY1191" s="156" t="s">
        <v>253</v>
      </c>
    </row>
    <row r="1192" spans="2:65" s="12" customFormat="1" ht="11.25">
      <c r="B1192" s="154"/>
      <c r="D1192" s="155" t="s">
        <v>264</v>
      </c>
      <c r="E1192" s="156" t="s">
        <v>1</v>
      </c>
      <c r="F1192" s="157" t="s">
        <v>1874</v>
      </c>
      <c r="H1192" s="158">
        <v>644</v>
      </c>
      <c r="I1192" s="159"/>
      <c r="L1192" s="154"/>
      <c r="M1192" s="160"/>
      <c r="T1192" s="161"/>
      <c r="AT1192" s="156" t="s">
        <v>264</v>
      </c>
      <c r="AU1192" s="156" t="s">
        <v>87</v>
      </c>
      <c r="AV1192" s="12" t="s">
        <v>87</v>
      </c>
      <c r="AW1192" s="12" t="s">
        <v>32</v>
      </c>
      <c r="AX1192" s="12" t="s">
        <v>77</v>
      </c>
      <c r="AY1192" s="156" t="s">
        <v>253</v>
      </c>
    </row>
    <row r="1193" spans="2:65" s="12" customFormat="1" ht="11.25">
      <c r="B1193" s="154"/>
      <c r="D1193" s="155" t="s">
        <v>264</v>
      </c>
      <c r="E1193" s="156" t="s">
        <v>1</v>
      </c>
      <c r="F1193" s="157" t="s">
        <v>1875</v>
      </c>
      <c r="H1193" s="158">
        <v>392</v>
      </c>
      <c r="I1193" s="159"/>
      <c r="L1193" s="154"/>
      <c r="M1193" s="160"/>
      <c r="T1193" s="161"/>
      <c r="AT1193" s="156" t="s">
        <v>264</v>
      </c>
      <c r="AU1193" s="156" t="s">
        <v>87</v>
      </c>
      <c r="AV1193" s="12" t="s">
        <v>87</v>
      </c>
      <c r="AW1193" s="12" t="s">
        <v>32</v>
      </c>
      <c r="AX1193" s="12" t="s">
        <v>77</v>
      </c>
      <c r="AY1193" s="156" t="s">
        <v>253</v>
      </c>
    </row>
    <row r="1194" spans="2:65" s="12" customFormat="1" ht="11.25">
      <c r="B1194" s="154"/>
      <c r="D1194" s="155" t="s">
        <v>264</v>
      </c>
      <c r="E1194" s="156" t="s">
        <v>1</v>
      </c>
      <c r="F1194" s="157" t="s">
        <v>1876</v>
      </c>
      <c r="H1194" s="158">
        <v>112</v>
      </c>
      <c r="I1194" s="159"/>
      <c r="L1194" s="154"/>
      <c r="M1194" s="160"/>
      <c r="T1194" s="161"/>
      <c r="AT1194" s="156" t="s">
        <v>264</v>
      </c>
      <c r="AU1194" s="156" t="s">
        <v>87</v>
      </c>
      <c r="AV1194" s="12" t="s">
        <v>87</v>
      </c>
      <c r="AW1194" s="12" t="s">
        <v>32</v>
      </c>
      <c r="AX1194" s="12" t="s">
        <v>77</v>
      </c>
      <c r="AY1194" s="156" t="s">
        <v>253</v>
      </c>
    </row>
    <row r="1195" spans="2:65" s="15" customFormat="1" ht="11.25">
      <c r="B1195" s="175"/>
      <c r="D1195" s="155" t="s">
        <v>264</v>
      </c>
      <c r="E1195" s="176" t="s">
        <v>1</v>
      </c>
      <c r="F1195" s="177" t="s">
        <v>322</v>
      </c>
      <c r="H1195" s="178">
        <v>2100</v>
      </c>
      <c r="I1195" s="179"/>
      <c r="L1195" s="175"/>
      <c r="M1195" s="180"/>
      <c r="T1195" s="181"/>
      <c r="AT1195" s="176" t="s">
        <v>264</v>
      </c>
      <c r="AU1195" s="176" t="s">
        <v>87</v>
      </c>
      <c r="AV1195" s="15" t="s">
        <v>97</v>
      </c>
      <c r="AW1195" s="15" t="s">
        <v>32</v>
      </c>
      <c r="AX1195" s="15" t="s">
        <v>77</v>
      </c>
      <c r="AY1195" s="176" t="s">
        <v>253</v>
      </c>
    </row>
    <row r="1196" spans="2:65" s="12" customFormat="1" ht="11.25">
      <c r="B1196" s="154"/>
      <c r="D1196" s="155" t="s">
        <v>264</v>
      </c>
      <c r="E1196" s="156" t="s">
        <v>1</v>
      </c>
      <c r="F1196" s="157" t="s">
        <v>1390</v>
      </c>
      <c r="H1196" s="158">
        <v>30</v>
      </c>
      <c r="I1196" s="159"/>
      <c r="L1196" s="154"/>
      <c r="M1196" s="160"/>
      <c r="T1196" s="161"/>
      <c r="AT1196" s="156" t="s">
        <v>264</v>
      </c>
      <c r="AU1196" s="156" t="s">
        <v>87</v>
      </c>
      <c r="AV1196" s="12" t="s">
        <v>87</v>
      </c>
      <c r="AW1196" s="12" t="s">
        <v>32</v>
      </c>
      <c r="AX1196" s="12" t="s">
        <v>77</v>
      </c>
      <c r="AY1196" s="156" t="s">
        <v>253</v>
      </c>
    </row>
    <row r="1197" spans="2:65" s="12" customFormat="1" ht="11.25">
      <c r="B1197" s="154"/>
      <c r="D1197" s="155" t="s">
        <v>264</v>
      </c>
      <c r="E1197" s="156" t="s">
        <v>1</v>
      </c>
      <c r="F1197" s="157" t="s">
        <v>1376</v>
      </c>
      <c r="H1197" s="158">
        <v>24</v>
      </c>
      <c r="I1197" s="159"/>
      <c r="L1197" s="154"/>
      <c r="M1197" s="160"/>
      <c r="T1197" s="161"/>
      <c r="AT1197" s="156" t="s">
        <v>264</v>
      </c>
      <c r="AU1197" s="156" t="s">
        <v>87</v>
      </c>
      <c r="AV1197" s="12" t="s">
        <v>87</v>
      </c>
      <c r="AW1197" s="12" t="s">
        <v>32</v>
      </c>
      <c r="AX1197" s="12" t="s">
        <v>77</v>
      </c>
      <c r="AY1197" s="156" t="s">
        <v>253</v>
      </c>
    </row>
    <row r="1198" spans="2:65" s="12" customFormat="1" ht="11.25">
      <c r="B1198" s="154"/>
      <c r="D1198" s="155" t="s">
        <v>264</v>
      </c>
      <c r="E1198" s="156" t="s">
        <v>1</v>
      </c>
      <c r="F1198" s="157" t="s">
        <v>1391</v>
      </c>
      <c r="H1198" s="158">
        <v>4</v>
      </c>
      <c r="I1198" s="159"/>
      <c r="L1198" s="154"/>
      <c r="M1198" s="160"/>
      <c r="T1198" s="161"/>
      <c r="AT1198" s="156" t="s">
        <v>264</v>
      </c>
      <c r="AU1198" s="156" t="s">
        <v>87</v>
      </c>
      <c r="AV1198" s="12" t="s">
        <v>87</v>
      </c>
      <c r="AW1198" s="12" t="s">
        <v>32</v>
      </c>
      <c r="AX1198" s="12" t="s">
        <v>77</v>
      </c>
      <c r="AY1198" s="156" t="s">
        <v>253</v>
      </c>
    </row>
    <row r="1199" spans="2:65" s="12" customFormat="1" ht="11.25">
      <c r="B1199" s="154"/>
      <c r="D1199" s="155" t="s">
        <v>264</v>
      </c>
      <c r="E1199" s="156" t="s">
        <v>1</v>
      </c>
      <c r="F1199" s="157" t="s">
        <v>1392</v>
      </c>
      <c r="H1199" s="158">
        <v>2</v>
      </c>
      <c r="I1199" s="159"/>
      <c r="L1199" s="154"/>
      <c r="M1199" s="160"/>
      <c r="T1199" s="161"/>
      <c r="AT1199" s="156" t="s">
        <v>264</v>
      </c>
      <c r="AU1199" s="156" t="s">
        <v>87</v>
      </c>
      <c r="AV1199" s="12" t="s">
        <v>87</v>
      </c>
      <c r="AW1199" s="12" t="s">
        <v>32</v>
      </c>
      <c r="AX1199" s="12" t="s">
        <v>77</v>
      </c>
      <c r="AY1199" s="156" t="s">
        <v>253</v>
      </c>
    </row>
    <row r="1200" spans="2:65" s="12" customFormat="1" ht="11.25">
      <c r="B1200" s="154"/>
      <c r="D1200" s="155" t="s">
        <v>264</v>
      </c>
      <c r="E1200" s="156" t="s">
        <v>1</v>
      </c>
      <c r="F1200" s="157" t="s">
        <v>1391</v>
      </c>
      <c r="H1200" s="158">
        <v>4</v>
      </c>
      <c r="I1200" s="159"/>
      <c r="L1200" s="154"/>
      <c r="M1200" s="160"/>
      <c r="T1200" s="161"/>
      <c r="AT1200" s="156" t="s">
        <v>264</v>
      </c>
      <c r="AU1200" s="156" t="s">
        <v>87</v>
      </c>
      <c r="AV1200" s="12" t="s">
        <v>87</v>
      </c>
      <c r="AW1200" s="12" t="s">
        <v>32</v>
      </c>
      <c r="AX1200" s="12" t="s">
        <v>77</v>
      </c>
      <c r="AY1200" s="156" t="s">
        <v>253</v>
      </c>
    </row>
    <row r="1201" spans="2:65" s="12" customFormat="1" ht="11.25">
      <c r="B1201" s="154"/>
      <c r="D1201" s="155" t="s">
        <v>264</v>
      </c>
      <c r="E1201" s="156" t="s">
        <v>1</v>
      </c>
      <c r="F1201" s="157" t="s">
        <v>1392</v>
      </c>
      <c r="H1201" s="158">
        <v>2</v>
      </c>
      <c r="I1201" s="159"/>
      <c r="L1201" s="154"/>
      <c r="M1201" s="160"/>
      <c r="T1201" s="161"/>
      <c r="AT1201" s="156" t="s">
        <v>264</v>
      </c>
      <c r="AU1201" s="156" t="s">
        <v>87</v>
      </c>
      <c r="AV1201" s="12" t="s">
        <v>87</v>
      </c>
      <c r="AW1201" s="12" t="s">
        <v>32</v>
      </c>
      <c r="AX1201" s="12" t="s">
        <v>77</v>
      </c>
      <c r="AY1201" s="156" t="s">
        <v>253</v>
      </c>
    </row>
    <row r="1202" spans="2:65" s="12" customFormat="1" ht="11.25">
      <c r="B1202" s="154"/>
      <c r="D1202" s="155" t="s">
        <v>264</v>
      </c>
      <c r="E1202" s="156" t="s">
        <v>1</v>
      </c>
      <c r="F1202" s="157" t="s">
        <v>1403</v>
      </c>
      <c r="H1202" s="158">
        <v>15</v>
      </c>
      <c r="I1202" s="159"/>
      <c r="L1202" s="154"/>
      <c r="M1202" s="160"/>
      <c r="T1202" s="161"/>
      <c r="AT1202" s="156" t="s">
        <v>264</v>
      </c>
      <c r="AU1202" s="156" t="s">
        <v>87</v>
      </c>
      <c r="AV1202" s="12" t="s">
        <v>87</v>
      </c>
      <c r="AW1202" s="12" t="s">
        <v>32</v>
      </c>
      <c r="AX1202" s="12" t="s">
        <v>77</v>
      </c>
      <c r="AY1202" s="156" t="s">
        <v>253</v>
      </c>
    </row>
    <row r="1203" spans="2:65" s="15" customFormat="1" ht="11.25">
      <c r="B1203" s="175"/>
      <c r="D1203" s="155" t="s">
        <v>264</v>
      </c>
      <c r="E1203" s="176" t="s">
        <v>1</v>
      </c>
      <c r="F1203" s="177" t="s">
        <v>322</v>
      </c>
      <c r="H1203" s="178">
        <v>81</v>
      </c>
      <c r="I1203" s="179"/>
      <c r="L1203" s="175"/>
      <c r="M1203" s="180"/>
      <c r="T1203" s="181"/>
      <c r="AT1203" s="176" t="s">
        <v>264</v>
      </c>
      <c r="AU1203" s="176" t="s">
        <v>87</v>
      </c>
      <c r="AV1203" s="15" t="s">
        <v>97</v>
      </c>
      <c r="AW1203" s="15" t="s">
        <v>32</v>
      </c>
      <c r="AX1203" s="15" t="s">
        <v>77</v>
      </c>
      <c r="AY1203" s="176" t="s">
        <v>253</v>
      </c>
    </row>
    <row r="1204" spans="2:65" s="13" customFormat="1" ht="11.25">
      <c r="B1204" s="162"/>
      <c r="D1204" s="155" t="s">
        <v>264</v>
      </c>
      <c r="E1204" s="163" t="s">
        <v>1</v>
      </c>
      <c r="F1204" s="164" t="s">
        <v>266</v>
      </c>
      <c r="H1204" s="165">
        <v>2181</v>
      </c>
      <c r="I1204" s="166"/>
      <c r="L1204" s="162"/>
      <c r="M1204" s="167"/>
      <c r="T1204" s="168"/>
      <c r="AT1204" s="163" t="s">
        <v>264</v>
      </c>
      <c r="AU1204" s="163" t="s">
        <v>87</v>
      </c>
      <c r="AV1204" s="13" t="s">
        <v>260</v>
      </c>
      <c r="AW1204" s="13" t="s">
        <v>32</v>
      </c>
      <c r="AX1204" s="13" t="s">
        <v>85</v>
      </c>
      <c r="AY1204" s="163" t="s">
        <v>253</v>
      </c>
    </row>
    <row r="1205" spans="2:65" s="1" customFormat="1" ht="16.5" customHeight="1">
      <c r="B1205" s="32"/>
      <c r="C1205" s="185" t="s">
        <v>1877</v>
      </c>
      <c r="D1205" s="185" t="s">
        <v>1052</v>
      </c>
      <c r="E1205" s="186" t="s">
        <v>1878</v>
      </c>
      <c r="F1205" s="187" t="s">
        <v>1879</v>
      </c>
      <c r="G1205" s="188" t="s">
        <v>269</v>
      </c>
      <c r="H1205" s="189">
        <v>303.24</v>
      </c>
      <c r="I1205" s="190"/>
      <c r="J1205" s="191">
        <f>ROUND(I1205*H1205,2)</f>
        <v>0</v>
      </c>
      <c r="K1205" s="187" t="s">
        <v>1</v>
      </c>
      <c r="L1205" s="192"/>
      <c r="M1205" s="193" t="s">
        <v>1</v>
      </c>
      <c r="N1205" s="194" t="s">
        <v>42</v>
      </c>
      <c r="P1205" s="146">
        <f>O1205*H1205</f>
        <v>0</v>
      </c>
      <c r="Q1205" s="146">
        <v>0</v>
      </c>
      <c r="R1205" s="146">
        <f>Q1205*H1205</f>
        <v>0</v>
      </c>
      <c r="S1205" s="146">
        <v>0</v>
      </c>
      <c r="T1205" s="147">
        <f>S1205*H1205</f>
        <v>0</v>
      </c>
      <c r="AR1205" s="148" t="s">
        <v>455</v>
      </c>
      <c r="AT1205" s="148" t="s">
        <v>1052</v>
      </c>
      <c r="AU1205" s="148" t="s">
        <v>87</v>
      </c>
      <c r="AY1205" s="17" t="s">
        <v>253</v>
      </c>
      <c r="BE1205" s="149">
        <f>IF(N1205="základní",J1205,0)</f>
        <v>0</v>
      </c>
      <c r="BF1205" s="149">
        <f>IF(N1205="snížená",J1205,0)</f>
        <v>0</v>
      </c>
      <c r="BG1205" s="149">
        <f>IF(N1205="zákl. přenesená",J1205,0)</f>
        <v>0</v>
      </c>
      <c r="BH1205" s="149">
        <f>IF(N1205="sníž. přenesená",J1205,0)</f>
        <v>0</v>
      </c>
      <c r="BI1205" s="149">
        <f>IF(N1205="nulová",J1205,0)</f>
        <v>0</v>
      </c>
      <c r="BJ1205" s="17" t="s">
        <v>85</v>
      </c>
      <c r="BK1205" s="149">
        <f>ROUND(I1205*H1205,2)</f>
        <v>0</v>
      </c>
      <c r="BL1205" s="17" t="s">
        <v>369</v>
      </c>
      <c r="BM1205" s="148" t="s">
        <v>1880</v>
      </c>
    </row>
    <row r="1206" spans="2:65" s="12" customFormat="1" ht="11.25">
      <c r="B1206" s="154"/>
      <c r="D1206" s="155" t="s">
        <v>264</v>
      </c>
      <c r="E1206" s="156" t="s">
        <v>1</v>
      </c>
      <c r="F1206" s="157" t="s">
        <v>1870</v>
      </c>
      <c r="H1206" s="158">
        <v>392</v>
      </c>
      <c r="I1206" s="159"/>
      <c r="L1206" s="154"/>
      <c r="M1206" s="160"/>
      <c r="T1206" s="161"/>
      <c r="AT1206" s="156" t="s">
        <v>264</v>
      </c>
      <c r="AU1206" s="156" t="s">
        <v>87</v>
      </c>
      <c r="AV1206" s="12" t="s">
        <v>87</v>
      </c>
      <c r="AW1206" s="12" t="s">
        <v>32</v>
      </c>
      <c r="AX1206" s="12" t="s">
        <v>77</v>
      </c>
      <c r="AY1206" s="156" t="s">
        <v>253</v>
      </c>
    </row>
    <row r="1207" spans="2:65" s="12" customFormat="1" ht="11.25">
      <c r="B1207" s="154"/>
      <c r="D1207" s="155" t="s">
        <v>264</v>
      </c>
      <c r="E1207" s="156" t="s">
        <v>1</v>
      </c>
      <c r="F1207" s="157" t="s">
        <v>1871</v>
      </c>
      <c r="H1207" s="158">
        <v>112</v>
      </c>
      <c r="I1207" s="159"/>
      <c r="L1207" s="154"/>
      <c r="M1207" s="160"/>
      <c r="T1207" s="161"/>
      <c r="AT1207" s="156" t="s">
        <v>264</v>
      </c>
      <c r="AU1207" s="156" t="s">
        <v>87</v>
      </c>
      <c r="AV1207" s="12" t="s">
        <v>87</v>
      </c>
      <c r="AW1207" s="12" t="s">
        <v>32</v>
      </c>
      <c r="AX1207" s="12" t="s">
        <v>77</v>
      </c>
      <c r="AY1207" s="156" t="s">
        <v>253</v>
      </c>
    </row>
    <row r="1208" spans="2:65" s="12" customFormat="1" ht="11.25">
      <c r="B1208" s="154"/>
      <c r="D1208" s="155" t="s">
        <v>264</v>
      </c>
      <c r="E1208" s="156" t="s">
        <v>1</v>
      </c>
      <c r="F1208" s="157" t="s">
        <v>1872</v>
      </c>
      <c r="H1208" s="158">
        <v>336</v>
      </c>
      <c r="I1208" s="159"/>
      <c r="L1208" s="154"/>
      <c r="M1208" s="160"/>
      <c r="T1208" s="161"/>
      <c r="AT1208" s="156" t="s">
        <v>264</v>
      </c>
      <c r="AU1208" s="156" t="s">
        <v>87</v>
      </c>
      <c r="AV1208" s="12" t="s">
        <v>87</v>
      </c>
      <c r="AW1208" s="12" t="s">
        <v>32</v>
      </c>
      <c r="AX1208" s="12" t="s">
        <v>77</v>
      </c>
      <c r="AY1208" s="156" t="s">
        <v>253</v>
      </c>
    </row>
    <row r="1209" spans="2:65" s="12" customFormat="1" ht="11.25">
      <c r="B1209" s="154"/>
      <c r="D1209" s="155" t="s">
        <v>264</v>
      </c>
      <c r="E1209" s="156" t="s">
        <v>1</v>
      </c>
      <c r="F1209" s="157" t="s">
        <v>1873</v>
      </c>
      <c r="H1209" s="158">
        <v>112</v>
      </c>
      <c r="I1209" s="159"/>
      <c r="L1209" s="154"/>
      <c r="M1209" s="160"/>
      <c r="T1209" s="161"/>
      <c r="AT1209" s="156" t="s">
        <v>264</v>
      </c>
      <c r="AU1209" s="156" t="s">
        <v>87</v>
      </c>
      <c r="AV1209" s="12" t="s">
        <v>87</v>
      </c>
      <c r="AW1209" s="12" t="s">
        <v>32</v>
      </c>
      <c r="AX1209" s="12" t="s">
        <v>77</v>
      </c>
      <c r="AY1209" s="156" t="s">
        <v>253</v>
      </c>
    </row>
    <row r="1210" spans="2:65" s="12" customFormat="1" ht="11.25">
      <c r="B1210" s="154"/>
      <c r="D1210" s="155" t="s">
        <v>264</v>
      </c>
      <c r="E1210" s="156" t="s">
        <v>1</v>
      </c>
      <c r="F1210" s="157" t="s">
        <v>1874</v>
      </c>
      <c r="H1210" s="158">
        <v>644</v>
      </c>
      <c r="I1210" s="159"/>
      <c r="L1210" s="154"/>
      <c r="M1210" s="160"/>
      <c r="T1210" s="161"/>
      <c r="AT1210" s="156" t="s">
        <v>264</v>
      </c>
      <c r="AU1210" s="156" t="s">
        <v>87</v>
      </c>
      <c r="AV1210" s="12" t="s">
        <v>87</v>
      </c>
      <c r="AW1210" s="12" t="s">
        <v>32</v>
      </c>
      <c r="AX1210" s="12" t="s">
        <v>77</v>
      </c>
      <c r="AY1210" s="156" t="s">
        <v>253</v>
      </c>
    </row>
    <row r="1211" spans="2:65" s="12" customFormat="1" ht="11.25">
      <c r="B1211" s="154"/>
      <c r="D1211" s="155" t="s">
        <v>264</v>
      </c>
      <c r="E1211" s="156" t="s">
        <v>1</v>
      </c>
      <c r="F1211" s="157" t="s">
        <v>1875</v>
      </c>
      <c r="H1211" s="158">
        <v>392</v>
      </c>
      <c r="I1211" s="159"/>
      <c r="L1211" s="154"/>
      <c r="M1211" s="160"/>
      <c r="T1211" s="161"/>
      <c r="AT1211" s="156" t="s">
        <v>264</v>
      </c>
      <c r="AU1211" s="156" t="s">
        <v>87</v>
      </c>
      <c r="AV1211" s="12" t="s">
        <v>87</v>
      </c>
      <c r="AW1211" s="12" t="s">
        <v>32</v>
      </c>
      <c r="AX1211" s="12" t="s">
        <v>77</v>
      </c>
      <c r="AY1211" s="156" t="s">
        <v>253</v>
      </c>
    </row>
    <row r="1212" spans="2:65" s="12" customFormat="1" ht="11.25">
      <c r="B1212" s="154"/>
      <c r="D1212" s="155" t="s">
        <v>264</v>
      </c>
      <c r="E1212" s="156" t="s">
        <v>1</v>
      </c>
      <c r="F1212" s="157" t="s">
        <v>1876</v>
      </c>
      <c r="H1212" s="158">
        <v>112</v>
      </c>
      <c r="I1212" s="159"/>
      <c r="L1212" s="154"/>
      <c r="M1212" s="160"/>
      <c r="T1212" s="161"/>
      <c r="AT1212" s="156" t="s">
        <v>264</v>
      </c>
      <c r="AU1212" s="156" t="s">
        <v>87</v>
      </c>
      <c r="AV1212" s="12" t="s">
        <v>87</v>
      </c>
      <c r="AW1212" s="12" t="s">
        <v>32</v>
      </c>
      <c r="AX1212" s="12" t="s">
        <v>77</v>
      </c>
      <c r="AY1212" s="156" t="s">
        <v>253</v>
      </c>
    </row>
    <row r="1213" spans="2:65" s="15" customFormat="1" ht="11.25">
      <c r="B1213" s="175"/>
      <c r="D1213" s="155" t="s">
        <v>264</v>
      </c>
      <c r="E1213" s="176" t="s">
        <v>1</v>
      </c>
      <c r="F1213" s="177" t="s">
        <v>322</v>
      </c>
      <c r="H1213" s="178">
        <v>2100</v>
      </c>
      <c r="I1213" s="179"/>
      <c r="L1213" s="175"/>
      <c r="M1213" s="180"/>
      <c r="T1213" s="181"/>
      <c r="AT1213" s="176" t="s">
        <v>264</v>
      </c>
      <c r="AU1213" s="176" t="s">
        <v>87</v>
      </c>
      <c r="AV1213" s="15" t="s">
        <v>97</v>
      </c>
      <c r="AW1213" s="15" t="s">
        <v>32</v>
      </c>
      <c r="AX1213" s="15" t="s">
        <v>77</v>
      </c>
      <c r="AY1213" s="176" t="s">
        <v>253</v>
      </c>
    </row>
    <row r="1214" spans="2:65" s="12" customFormat="1" ht="11.25">
      <c r="B1214" s="154"/>
      <c r="D1214" s="155" t="s">
        <v>264</v>
      </c>
      <c r="E1214" s="156" t="s">
        <v>1</v>
      </c>
      <c r="F1214" s="157" t="s">
        <v>1390</v>
      </c>
      <c r="H1214" s="158">
        <v>30</v>
      </c>
      <c r="I1214" s="159"/>
      <c r="L1214" s="154"/>
      <c r="M1214" s="160"/>
      <c r="T1214" s="161"/>
      <c r="AT1214" s="156" t="s">
        <v>264</v>
      </c>
      <c r="AU1214" s="156" t="s">
        <v>87</v>
      </c>
      <c r="AV1214" s="12" t="s">
        <v>87</v>
      </c>
      <c r="AW1214" s="12" t="s">
        <v>32</v>
      </c>
      <c r="AX1214" s="12" t="s">
        <v>77</v>
      </c>
      <c r="AY1214" s="156" t="s">
        <v>253</v>
      </c>
    </row>
    <row r="1215" spans="2:65" s="12" customFormat="1" ht="11.25">
      <c r="B1215" s="154"/>
      <c r="D1215" s="155" t="s">
        <v>264</v>
      </c>
      <c r="E1215" s="156" t="s">
        <v>1</v>
      </c>
      <c r="F1215" s="157" t="s">
        <v>1376</v>
      </c>
      <c r="H1215" s="158">
        <v>24</v>
      </c>
      <c r="I1215" s="159"/>
      <c r="L1215" s="154"/>
      <c r="M1215" s="160"/>
      <c r="T1215" s="161"/>
      <c r="AT1215" s="156" t="s">
        <v>264</v>
      </c>
      <c r="AU1215" s="156" t="s">
        <v>87</v>
      </c>
      <c r="AV1215" s="12" t="s">
        <v>87</v>
      </c>
      <c r="AW1215" s="12" t="s">
        <v>32</v>
      </c>
      <c r="AX1215" s="12" t="s">
        <v>77</v>
      </c>
      <c r="AY1215" s="156" t="s">
        <v>253</v>
      </c>
    </row>
    <row r="1216" spans="2:65" s="12" customFormat="1" ht="11.25">
      <c r="B1216" s="154"/>
      <c r="D1216" s="155" t="s">
        <v>264</v>
      </c>
      <c r="E1216" s="156" t="s">
        <v>1</v>
      </c>
      <c r="F1216" s="157" t="s">
        <v>1391</v>
      </c>
      <c r="H1216" s="158">
        <v>4</v>
      </c>
      <c r="I1216" s="159"/>
      <c r="L1216" s="154"/>
      <c r="M1216" s="160"/>
      <c r="T1216" s="161"/>
      <c r="AT1216" s="156" t="s">
        <v>264</v>
      </c>
      <c r="AU1216" s="156" t="s">
        <v>87</v>
      </c>
      <c r="AV1216" s="12" t="s">
        <v>87</v>
      </c>
      <c r="AW1216" s="12" t="s">
        <v>32</v>
      </c>
      <c r="AX1216" s="12" t="s">
        <v>77</v>
      </c>
      <c r="AY1216" s="156" t="s">
        <v>253</v>
      </c>
    </row>
    <row r="1217" spans="2:65" s="12" customFormat="1" ht="11.25">
      <c r="B1217" s="154"/>
      <c r="D1217" s="155" t="s">
        <v>264</v>
      </c>
      <c r="E1217" s="156" t="s">
        <v>1</v>
      </c>
      <c r="F1217" s="157" t="s">
        <v>1392</v>
      </c>
      <c r="H1217" s="158">
        <v>2</v>
      </c>
      <c r="I1217" s="159"/>
      <c r="L1217" s="154"/>
      <c r="M1217" s="160"/>
      <c r="T1217" s="161"/>
      <c r="AT1217" s="156" t="s">
        <v>264</v>
      </c>
      <c r="AU1217" s="156" t="s">
        <v>87</v>
      </c>
      <c r="AV1217" s="12" t="s">
        <v>87</v>
      </c>
      <c r="AW1217" s="12" t="s">
        <v>32</v>
      </c>
      <c r="AX1217" s="12" t="s">
        <v>77</v>
      </c>
      <c r="AY1217" s="156" t="s">
        <v>253</v>
      </c>
    </row>
    <row r="1218" spans="2:65" s="12" customFormat="1" ht="11.25">
      <c r="B1218" s="154"/>
      <c r="D1218" s="155" t="s">
        <v>264</v>
      </c>
      <c r="E1218" s="156" t="s">
        <v>1</v>
      </c>
      <c r="F1218" s="157" t="s">
        <v>1391</v>
      </c>
      <c r="H1218" s="158">
        <v>4</v>
      </c>
      <c r="I1218" s="159"/>
      <c r="L1218" s="154"/>
      <c r="M1218" s="160"/>
      <c r="T1218" s="161"/>
      <c r="AT1218" s="156" t="s">
        <v>264</v>
      </c>
      <c r="AU1218" s="156" t="s">
        <v>87</v>
      </c>
      <c r="AV1218" s="12" t="s">
        <v>87</v>
      </c>
      <c r="AW1218" s="12" t="s">
        <v>32</v>
      </c>
      <c r="AX1218" s="12" t="s">
        <v>77</v>
      </c>
      <c r="AY1218" s="156" t="s">
        <v>253</v>
      </c>
    </row>
    <row r="1219" spans="2:65" s="12" customFormat="1" ht="11.25">
      <c r="B1219" s="154"/>
      <c r="D1219" s="155" t="s">
        <v>264</v>
      </c>
      <c r="E1219" s="156" t="s">
        <v>1</v>
      </c>
      <c r="F1219" s="157" t="s">
        <v>1392</v>
      </c>
      <c r="H1219" s="158">
        <v>2</v>
      </c>
      <c r="I1219" s="159"/>
      <c r="L1219" s="154"/>
      <c r="M1219" s="160"/>
      <c r="T1219" s="161"/>
      <c r="AT1219" s="156" t="s">
        <v>264</v>
      </c>
      <c r="AU1219" s="156" t="s">
        <v>87</v>
      </c>
      <c r="AV1219" s="12" t="s">
        <v>87</v>
      </c>
      <c r="AW1219" s="12" t="s">
        <v>32</v>
      </c>
      <c r="AX1219" s="12" t="s">
        <v>77</v>
      </c>
      <c r="AY1219" s="156" t="s">
        <v>253</v>
      </c>
    </row>
    <row r="1220" spans="2:65" s="15" customFormat="1" ht="11.25">
      <c r="B1220" s="175"/>
      <c r="D1220" s="155" t="s">
        <v>264</v>
      </c>
      <c r="E1220" s="176" t="s">
        <v>1</v>
      </c>
      <c r="F1220" s="177" t="s">
        <v>322</v>
      </c>
      <c r="H1220" s="178">
        <v>66</v>
      </c>
      <c r="I1220" s="179"/>
      <c r="L1220" s="175"/>
      <c r="M1220" s="180"/>
      <c r="T1220" s="181"/>
      <c r="AT1220" s="176" t="s">
        <v>264</v>
      </c>
      <c r="AU1220" s="176" t="s">
        <v>87</v>
      </c>
      <c r="AV1220" s="15" t="s">
        <v>97</v>
      </c>
      <c r="AW1220" s="15" t="s">
        <v>32</v>
      </c>
      <c r="AX1220" s="15" t="s">
        <v>77</v>
      </c>
      <c r="AY1220" s="176" t="s">
        <v>253</v>
      </c>
    </row>
    <row r="1221" spans="2:65" s="13" customFormat="1" ht="11.25">
      <c r="B1221" s="162"/>
      <c r="D1221" s="155" t="s">
        <v>264</v>
      </c>
      <c r="E1221" s="163" t="s">
        <v>1</v>
      </c>
      <c r="F1221" s="164" t="s">
        <v>266</v>
      </c>
      <c r="H1221" s="165">
        <v>2166</v>
      </c>
      <c r="I1221" s="166"/>
      <c r="L1221" s="162"/>
      <c r="M1221" s="167"/>
      <c r="T1221" s="168"/>
      <c r="AT1221" s="163" t="s">
        <v>264</v>
      </c>
      <c r="AU1221" s="163" t="s">
        <v>87</v>
      </c>
      <c r="AV1221" s="13" t="s">
        <v>260</v>
      </c>
      <c r="AW1221" s="13" t="s">
        <v>32</v>
      </c>
      <c r="AX1221" s="13" t="s">
        <v>85</v>
      </c>
      <c r="AY1221" s="163" t="s">
        <v>253</v>
      </c>
    </row>
    <row r="1222" spans="2:65" s="12" customFormat="1" ht="11.25">
      <c r="B1222" s="154"/>
      <c r="D1222" s="155" t="s">
        <v>264</v>
      </c>
      <c r="F1222" s="157" t="s">
        <v>1881</v>
      </c>
      <c r="H1222" s="158">
        <v>303.24</v>
      </c>
      <c r="I1222" s="159"/>
      <c r="L1222" s="154"/>
      <c r="M1222" s="160"/>
      <c r="T1222" s="161"/>
      <c r="AT1222" s="156" t="s">
        <v>264</v>
      </c>
      <c r="AU1222" s="156" t="s">
        <v>87</v>
      </c>
      <c r="AV1222" s="12" t="s">
        <v>87</v>
      </c>
      <c r="AW1222" s="12" t="s">
        <v>4</v>
      </c>
      <c r="AX1222" s="12" t="s">
        <v>85</v>
      </c>
      <c r="AY1222" s="156" t="s">
        <v>253</v>
      </c>
    </row>
    <row r="1223" spans="2:65" s="1" customFormat="1" ht="16.5" customHeight="1">
      <c r="B1223" s="32"/>
      <c r="C1223" s="185" t="s">
        <v>1882</v>
      </c>
      <c r="D1223" s="185" t="s">
        <v>1052</v>
      </c>
      <c r="E1223" s="186" t="s">
        <v>1883</v>
      </c>
      <c r="F1223" s="187" t="s">
        <v>1884</v>
      </c>
      <c r="G1223" s="188" t="s">
        <v>269</v>
      </c>
      <c r="H1223" s="189">
        <v>2.1</v>
      </c>
      <c r="I1223" s="190"/>
      <c r="J1223" s="191">
        <f>ROUND(I1223*H1223,2)</f>
        <v>0</v>
      </c>
      <c r="K1223" s="187" t="s">
        <v>1</v>
      </c>
      <c r="L1223" s="192"/>
      <c r="M1223" s="193" t="s">
        <v>1</v>
      </c>
      <c r="N1223" s="194" t="s">
        <v>42</v>
      </c>
      <c r="P1223" s="146">
        <f>O1223*H1223</f>
        <v>0</v>
      </c>
      <c r="Q1223" s="146">
        <v>0</v>
      </c>
      <c r="R1223" s="146">
        <f>Q1223*H1223</f>
        <v>0</v>
      </c>
      <c r="S1223" s="146">
        <v>0</v>
      </c>
      <c r="T1223" s="147">
        <f>S1223*H1223</f>
        <v>0</v>
      </c>
      <c r="AR1223" s="148" t="s">
        <v>455</v>
      </c>
      <c r="AT1223" s="148" t="s">
        <v>1052</v>
      </c>
      <c r="AU1223" s="148" t="s">
        <v>87</v>
      </c>
      <c r="AY1223" s="17" t="s">
        <v>253</v>
      </c>
      <c r="BE1223" s="149">
        <f>IF(N1223="základní",J1223,0)</f>
        <v>0</v>
      </c>
      <c r="BF1223" s="149">
        <f>IF(N1223="snížená",J1223,0)</f>
        <v>0</v>
      </c>
      <c r="BG1223" s="149">
        <f>IF(N1223="zákl. přenesená",J1223,0)</f>
        <v>0</v>
      </c>
      <c r="BH1223" s="149">
        <f>IF(N1223="sníž. přenesená",J1223,0)</f>
        <v>0</v>
      </c>
      <c r="BI1223" s="149">
        <f>IF(N1223="nulová",J1223,0)</f>
        <v>0</v>
      </c>
      <c r="BJ1223" s="17" t="s">
        <v>85</v>
      </c>
      <c r="BK1223" s="149">
        <f>ROUND(I1223*H1223,2)</f>
        <v>0</v>
      </c>
      <c r="BL1223" s="17" t="s">
        <v>369</v>
      </c>
      <c r="BM1223" s="148" t="s">
        <v>1885</v>
      </c>
    </row>
    <row r="1224" spans="2:65" s="12" customFormat="1" ht="11.25">
      <c r="B1224" s="154"/>
      <c r="D1224" s="155" t="s">
        <v>264</v>
      </c>
      <c r="E1224" s="156" t="s">
        <v>1</v>
      </c>
      <c r="F1224" s="157" t="s">
        <v>1403</v>
      </c>
      <c r="H1224" s="158">
        <v>15</v>
      </c>
      <c r="I1224" s="159"/>
      <c r="L1224" s="154"/>
      <c r="M1224" s="160"/>
      <c r="T1224" s="161"/>
      <c r="AT1224" s="156" t="s">
        <v>264</v>
      </c>
      <c r="AU1224" s="156" t="s">
        <v>87</v>
      </c>
      <c r="AV1224" s="12" t="s">
        <v>87</v>
      </c>
      <c r="AW1224" s="12" t="s">
        <v>32</v>
      </c>
      <c r="AX1224" s="12" t="s">
        <v>77</v>
      </c>
      <c r="AY1224" s="156" t="s">
        <v>253</v>
      </c>
    </row>
    <row r="1225" spans="2:65" s="13" customFormat="1" ht="11.25">
      <c r="B1225" s="162"/>
      <c r="D1225" s="155" t="s">
        <v>264</v>
      </c>
      <c r="E1225" s="163" t="s">
        <v>1</v>
      </c>
      <c r="F1225" s="164" t="s">
        <v>266</v>
      </c>
      <c r="H1225" s="165">
        <v>15</v>
      </c>
      <c r="I1225" s="166"/>
      <c r="L1225" s="162"/>
      <c r="M1225" s="167"/>
      <c r="T1225" s="168"/>
      <c r="AT1225" s="163" t="s">
        <v>264</v>
      </c>
      <c r="AU1225" s="163" t="s">
        <v>87</v>
      </c>
      <c r="AV1225" s="13" t="s">
        <v>260</v>
      </c>
      <c r="AW1225" s="13" t="s">
        <v>32</v>
      </c>
      <c r="AX1225" s="13" t="s">
        <v>85</v>
      </c>
      <c r="AY1225" s="163" t="s">
        <v>253</v>
      </c>
    </row>
    <row r="1226" spans="2:65" s="12" customFormat="1" ht="11.25">
      <c r="B1226" s="154"/>
      <c r="D1226" s="155" t="s">
        <v>264</v>
      </c>
      <c r="F1226" s="157" t="s">
        <v>1886</v>
      </c>
      <c r="H1226" s="158">
        <v>2.1</v>
      </c>
      <c r="I1226" s="159"/>
      <c r="L1226" s="154"/>
      <c r="M1226" s="160"/>
      <c r="T1226" s="161"/>
      <c r="AT1226" s="156" t="s">
        <v>264</v>
      </c>
      <c r="AU1226" s="156" t="s">
        <v>87</v>
      </c>
      <c r="AV1226" s="12" t="s">
        <v>87</v>
      </c>
      <c r="AW1226" s="12" t="s">
        <v>4</v>
      </c>
      <c r="AX1226" s="12" t="s">
        <v>85</v>
      </c>
      <c r="AY1226" s="156" t="s">
        <v>253</v>
      </c>
    </row>
    <row r="1227" spans="2:65" s="1" customFormat="1" ht="24.2" customHeight="1">
      <c r="B1227" s="32"/>
      <c r="C1227" s="185" t="s">
        <v>1887</v>
      </c>
      <c r="D1227" s="185" t="s">
        <v>1052</v>
      </c>
      <c r="E1227" s="186" t="s">
        <v>1888</v>
      </c>
      <c r="F1227" s="187" t="s">
        <v>1889</v>
      </c>
      <c r="G1227" s="188" t="s">
        <v>1890</v>
      </c>
      <c r="H1227" s="189">
        <v>86.64</v>
      </c>
      <c r="I1227" s="190"/>
      <c r="J1227" s="191">
        <f>ROUND(I1227*H1227,2)</f>
        <v>0</v>
      </c>
      <c r="K1227" s="187" t="s">
        <v>259</v>
      </c>
      <c r="L1227" s="192"/>
      <c r="M1227" s="193" t="s">
        <v>1</v>
      </c>
      <c r="N1227" s="194" t="s">
        <v>42</v>
      </c>
      <c r="P1227" s="146">
        <f>O1227*H1227</f>
        <v>0</v>
      </c>
      <c r="Q1227" s="146">
        <v>1.75E-3</v>
      </c>
      <c r="R1227" s="146">
        <f>Q1227*H1227</f>
        <v>0.15162</v>
      </c>
      <c r="S1227" s="146">
        <v>0</v>
      </c>
      <c r="T1227" s="147">
        <f>S1227*H1227</f>
        <v>0</v>
      </c>
      <c r="AR1227" s="148" t="s">
        <v>455</v>
      </c>
      <c r="AT1227" s="148" t="s">
        <v>1052</v>
      </c>
      <c r="AU1227" s="148" t="s">
        <v>87</v>
      </c>
      <c r="AY1227" s="17" t="s">
        <v>253</v>
      </c>
      <c r="BE1227" s="149">
        <f>IF(N1227="základní",J1227,0)</f>
        <v>0</v>
      </c>
      <c r="BF1227" s="149">
        <f>IF(N1227="snížená",J1227,0)</f>
        <v>0</v>
      </c>
      <c r="BG1227" s="149">
        <f>IF(N1227="zákl. přenesená",J1227,0)</f>
        <v>0</v>
      </c>
      <c r="BH1227" s="149">
        <f>IF(N1227="sníž. přenesená",J1227,0)</f>
        <v>0</v>
      </c>
      <c r="BI1227" s="149">
        <f>IF(N1227="nulová",J1227,0)</f>
        <v>0</v>
      </c>
      <c r="BJ1227" s="17" t="s">
        <v>85</v>
      </c>
      <c r="BK1227" s="149">
        <f>ROUND(I1227*H1227,2)</f>
        <v>0</v>
      </c>
      <c r="BL1227" s="17" t="s">
        <v>369</v>
      </c>
      <c r="BM1227" s="148" t="s">
        <v>1891</v>
      </c>
    </row>
    <row r="1228" spans="2:65" s="12" customFormat="1" ht="11.25">
      <c r="B1228" s="154"/>
      <c r="D1228" s="155" t="s">
        <v>264</v>
      </c>
      <c r="E1228" s="156" t="s">
        <v>1</v>
      </c>
      <c r="F1228" s="157" t="s">
        <v>1870</v>
      </c>
      <c r="H1228" s="158">
        <v>392</v>
      </c>
      <c r="I1228" s="159"/>
      <c r="L1228" s="154"/>
      <c r="M1228" s="160"/>
      <c r="T1228" s="161"/>
      <c r="AT1228" s="156" t="s">
        <v>264</v>
      </c>
      <c r="AU1228" s="156" t="s">
        <v>87</v>
      </c>
      <c r="AV1228" s="12" t="s">
        <v>87</v>
      </c>
      <c r="AW1228" s="12" t="s">
        <v>32</v>
      </c>
      <c r="AX1228" s="12" t="s">
        <v>77</v>
      </c>
      <c r="AY1228" s="156" t="s">
        <v>253</v>
      </c>
    </row>
    <row r="1229" spans="2:65" s="12" customFormat="1" ht="11.25">
      <c r="B1229" s="154"/>
      <c r="D1229" s="155" t="s">
        <v>264</v>
      </c>
      <c r="E1229" s="156" t="s">
        <v>1</v>
      </c>
      <c r="F1229" s="157" t="s">
        <v>1871</v>
      </c>
      <c r="H1229" s="158">
        <v>112</v>
      </c>
      <c r="I1229" s="159"/>
      <c r="L1229" s="154"/>
      <c r="M1229" s="160"/>
      <c r="T1229" s="161"/>
      <c r="AT1229" s="156" t="s">
        <v>264</v>
      </c>
      <c r="AU1229" s="156" t="s">
        <v>87</v>
      </c>
      <c r="AV1229" s="12" t="s">
        <v>87</v>
      </c>
      <c r="AW1229" s="12" t="s">
        <v>32</v>
      </c>
      <c r="AX1229" s="12" t="s">
        <v>77</v>
      </c>
      <c r="AY1229" s="156" t="s">
        <v>253</v>
      </c>
    </row>
    <row r="1230" spans="2:65" s="12" customFormat="1" ht="11.25">
      <c r="B1230" s="154"/>
      <c r="D1230" s="155" t="s">
        <v>264</v>
      </c>
      <c r="E1230" s="156" t="s">
        <v>1</v>
      </c>
      <c r="F1230" s="157" t="s">
        <v>1872</v>
      </c>
      <c r="H1230" s="158">
        <v>336</v>
      </c>
      <c r="I1230" s="159"/>
      <c r="L1230" s="154"/>
      <c r="M1230" s="160"/>
      <c r="T1230" s="161"/>
      <c r="AT1230" s="156" t="s">
        <v>264</v>
      </c>
      <c r="AU1230" s="156" t="s">
        <v>87</v>
      </c>
      <c r="AV1230" s="12" t="s">
        <v>87</v>
      </c>
      <c r="AW1230" s="12" t="s">
        <v>32</v>
      </c>
      <c r="AX1230" s="12" t="s">
        <v>77</v>
      </c>
      <c r="AY1230" s="156" t="s">
        <v>253</v>
      </c>
    </row>
    <row r="1231" spans="2:65" s="12" customFormat="1" ht="11.25">
      <c r="B1231" s="154"/>
      <c r="D1231" s="155" t="s">
        <v>264</v>
      </c>
      <c r="E1231" s="156" t="s">
        <v>1</v>
      </c>
      <c r="F1231" s="157" t="s">
        <v>1873</v>
      </c>
      <c r="H1231" s="158">
        <v>112</v>
      </c>
      <c r="I1231" s="159"/>
      <c r="L1231" s="154"/>
      <c r="M1231" s="160"/>
      <c r="T1231" s="161"/>
      <c r="AT1231" s="156" t="s">
        <v>264</v>
      </c>
      <c r="AU1231" s="156" t="s">
        <v>87</v>
      </c>
      <c r="AV1231" s="12" t="s">
        <v>87</v>
      </c>
      <c r="AW1231" s="12" t="s">
        <v>32</v>
      </c>
      <c r="AX1231" s="12" t="s">
        <v>77</v>
      </c>
      <c r="AY1231" s="156" t="s">
        <v>253</v>
      </c>
    </row>
    <row r="1232" spans="2:65" s="12" customFormat="1" ht="11.25">
      <c r="B1232" s="154"/>
      <c r="D1232" s="155" t="s">
        <v>264</v>
      </c>
      <c r="E1232" s="156" t="s">
        <v>1</v>
      </c>
      <c r="F1232" s="157" t="s">
        <v>1874</v>
      </c>
      <c r="H1232" s="158">
        <v>644</v>
      </c>
      <c r="I1232" s="159"/>
      <c r="L1232" s="154"/>
      <c r="M1232" s="160"/>
      <c r="T1232" s="161"/>
      <c r="AT1232" s="156" t="s">
        <v>264</v>
      </c>
      <c r="AU1232" s="156" t="s">
        <v>87</v>
      </c>
      <c r="AV1232" s="12" t="s">
        <v>87</v>
      </c>
      <c r="AW1232" s="12" t="s">
        <v>32</v>
      </c>
      <c r="AX1232" s="12" t="s">
        <v>77</v>
      </c>
      <c r="AY1232" s="156" t="s">
        <v>253</v>
      </c>
    </row>
    <row r="1233" spans="2:65" s="12" customFormat="1" ht="11.25">
      <c r="B1233" s="154"/>
      <c r="D1233" s="155" t="s">
        <v>264</v>
      </c>
      <c r="E1233" s="156" t="s">
        <v>1</v>
      </c>
      <c r="F1233" s="157" t="s">
        <v>1875</v>
      </c>
      <c r="H1233" s="158">
        <v>392</v>
      </c>
      <c r="I1233" s="159"/>
      <c r="L1233" s="154"/>
      <c r="M1233" s="160"/>
      <c r="T1233" s="161"/>
      <c r="AT1233" s="156" t="s">
        <v>264</v>
      </c>
      <c r="AU1233" s="156" t="s">
        <v>87</v>
      </c>
      <c r="AV1233" s="12" t="s">
        <v>87</v>
      </c>
      <c r="AW1233" s="12" t="s">
        <v>32</v>
      </c>
      <c r="AX1233" s="12" t="s">
        <v>77</v>
      </c>
      <c r="AY1233" s="156" t="s">
        <v>253</v>
      </c>
    </row>
    <row r="1234" spans="2:65" s="12" customFormat="1" ht="11.25">
      <c r="B1234" s="154"/>
      <c r="D1234" s="155" t="s">
        <v>264</v>
      </c>
      <c r="E1234" s="156" t="s">
        <v>1</v>
      </c>
      <c r="F1234" s="157" t="s">
        <v>1876</v>
      </c>
      <c r="H1234" s="158">
        <v>112</v>
      </c>
      <c r="I1234" s="159"/>
      <c r="L1234" s="154"/>
      <c r="M1234" s="160"/>
      <c r="T1234" s="161"/>
      <c r="AT1234" s="156" t="s">
        <v>264</v>
      </c>
      <c r="AU1234" s="156" t="s">
        <v>87</v>
      </c>
      <c r="AV1234" s="12" t="s">
        <v>87</v>
      </c>
      <c r="AW1234" s="12" t="s">
        <v>32</v>
      </c>
      <c r="AX1234" s="12" t="s">
        <v>77</v>
      </c>
      <c r="AY1234" s="156" t="s">
        <v>253</v>
      </c>
    </row>
    <row r="1235" spans="2:65" s="15" customFormat="1" ht="11.25">
      <c r="B1235" s="175"/>
      <c r="D1235" s="155" t="s">
        <v>264</v>
      </c>
      <c r="E1235" s="176" t="s">
        <v>1</v>
      </c>
      <c r="F1235" s="177" t="s">
        <v>322</v>
      </c>
      <c r="H1235" s="178">
        <v>2100</v>
      </c>
      <c r="I1235" s="179"/>
      <c r="L1235" s="175"/>
      <c r="M1235" s="180"/>
      <c r="T1235" s="181"/>
      <c r="AT1235" s="176" t="s">
        <v>264</v>
      </c>
      <c r="AU1235" s="176" t="s">
        <v>87</v>
      </c>
      <c r="AV1235" s="15" t="s">
        <v>97</v>
      </c>
      <c r="AW1235" s="15" t="s">
        <v>32</v>
      </c>
      <c r="AX1235" s="15" t="s">
        <v>77</v>
      </c>
      <c r="AY1235" s="176" t="s">
        <v>253</v>
      </c>
    </row>
    <row r="1236" spans="2:65" s="12" customFormat="1" ht="11.25">
      <c r="B1236" s="154"/>
      <c r="D1236" s="155" t="s">
        <v>264</v>
      </c>
      <c r="E1236" s="156" t="s">
        <v>1</v>
      </c>
      <c r="F1236" s="157" t="s">
        <v>1390</v>
      </c>
      <c r="H1236" s="158">
        <v>30</v>
      </c>
      <c r="I1236" s="159"/>
      <c r="L1236" s="154"/>
      <c r="M1236" s="160"/>
      <c r="T1236" s="161"/>
      <c r="AT1236" s="156" t="s">
        <v>264</v>
      </c>
      <c r="AU1236" s="156" t="s">
        <v>87</v>
      </c>
      <c r="AV1236" s="12" t="s">
        <v>87</v>
      </c>
      <c r="AW1236" s="12" t="s">
        <v>32</v>
      </c>
      <c r="AX1236" s="12" t="s">
        <v>77</v>
      </c>
      <c r="AY1236" s="156" t="s">
        <v>253</v>
      </c>
    </row>
    <row r="1237" spans="2:65" s="12" customFormat="1" ht="11.25">
      <c r="B1237" s="154"/>
      <c r="D1237" s="155" t="s">
        <v>264</v>
      </c>
      <c r="E1237" s="156" t="s">
        <v>1</v>
      </c>
      <c r="F1237" s="157" t="s">
        <v>1376</v>
      </c>
      <c r="H1237" s="158">
        <v>24</v>
      </c>
      <c r="I1237" s="159"/>
      <c r="L1237" s="154"/>
      <c r="M1237" s="160"/>
      <c r="T1237" s="161"/>
      <c r="AT1237" s="156" t="s">
        <v>264</v>
      </c>
      <c r="AU1237" s="156" t="s">
        <v>87</v>
      </c>
      <c r="AV1237" s="12" t="s">
        <v>87</v>
      </c>
      <c r="AW1237" s="12" t="s">
        <v>32</v>
      </c>
      <c r="AX1237" s="12" t="s">
        <v>77</v>
      </c>
      <c r="AY1237" s="156" t="s">
        <v>253</v>
      </c>
    </row>
    <row r="1238" spans="2:65" s="12" customFormat="1" ht="11.25">
      <c r="B1238" s="154"/>
      <c r="D1238" s="155" t="s">
        <v>264</v>
      </c>
      <c r="E1238" s="156" t="s">
        <v>1</v>
      </c>
      <c r="F1238" s="157" t="s">
        <v>1391</v>
      </c>
      <c r="H1238" s="158">
        <v>4</v>
      </c>
      <c r="I1238" s="159"/>
      <c r="L1238" s="154"/>
      <c r="M1238" s="160"/>
      <c r="T1238" s="161"/>
      <c r="AT1238" s="156" t="s">
        <v>264</v>
      </c>
      <c r="AU1238" s="156" t="s">
        <v>87</v>
      </c>
      <c r="AV1238" s="12" t="s">
        <v>87</v>
      </c>
      <c r="AW1238" s="12" t="s">
        <v>32</v>
      </c>
      <c r="AX1238" s="12" t="s">
        <v>77</v>
      </c>
      <c r="AY1238" s="156" t="s">
        <v>253</v>
      </c>
    </row>
    <row r="1239" spans="2:65" s="12" customFormat="1" ht="11.25">
      <c r="B1239" s="154"/>
      <c r="D1239" s="155" t="s">
        <v>264</v>
      </c>
      <c r="E1239" s="156" t="s">
        <v>1</v>
      </c>
      <c r="F1239" s="157" t="s">
        <v>1392</v>
      </c>
      <c r="H1239" s="158">
        <v>2</v>
      </c>
      <c r="I1239" s="159"/>
      <c r="L1239" s="154"/>
      <c r="M1239" s="160"/>
      <c r="T1239" s="161"/>
      <c r="AT1239" s="156" t="s">
        <v>264</v>
      </c>
      <c r="AU1239" s="156" t="s">
        <v>87</v>
      </c>
      <c r="AV1239" s="12" t="s">
        <v>87</v>
      </c>
      <c r="AW1239" s="12" t="s">
        <v>32</v>
      </c>
      <c r="AX1239" s="12" t="s">
        <v>77</v>
      </c>
      <c r="AY1239" s="156" t="s">
        <v>253</v>
      </c>
    </row>
    <row r="1240" spans="2:65" s="12" customFormat="1" ht="11.25">
      <c r="B1240" s="154"/>
      <c r="D1240" s="155" t="s">
        <v>264</v>
      </c>
      <c r="E1240" s="156" t="s">
        <v>1</v>
      </c>
      <c r="F1240" s="157" t="s">
        <v>1391</v>
      </c>
      <c r="H1240" s="158">
        <v>4</v>
      </c>
      <c r="I1240" s="159"/>
      <c r="L1240" s="154"/>
      <c r="M1240" s="160"/>
      <c r="T1240" s="161"/>
      <c r="AT1240" s="156" t="s">
        <v>264</v>
      </c>
      <c r="AU1240" s="156" t="s">
        <v>87</v>
      </c>
      <c r="AV1240" s="12" t="s">
        <v>87</v>
      </c>
      <c r="AW1240" s="12" t="s">
        <v>32</v>
      </c>
      <c r="AX1240" s="12" t="s">
        <v>77</v>
      </c>
      <c r="AY1240" s="156" t="s">
        <v>253</v>
      </c>
    </row>
    <row r="1241" spans="2:65" s="12" customFormat="1" ht="11.25">
      <c r="B1241" s="154"/>
      <c r="D1241" s="155" t="s">
        <v>264</v>
      </c>
      <c r="E1241" s="156" t="s">
        <v>1</v>
      </c>
      <c r="F1241" s="157" t="s">
        <v>1392</v>
      </c>
      <c r="H1241" s="158">
        <v>2</v>
      </c>
      <c r="I1241" s="159"/>
      <c r="L1241" s="154"/>
      <c r="M1241" s="160"/>
      <c r="T1241" s="161"/>
      <c r="AT1241" s="156" t="s">
        <v>264</v>
      </c>
      <c r="AU1241" s="156" t="s">
        <v>87</v>
      </c>
      <c r="AV1241" s="12" t="s">
        <v>87</v>
      </c>
      <c r="AW1241" s="12" t="s">
        <v>32</v>
      </c>
      <c r="AX1241" s="12" t="s">
        <v>77</v>
      </c>
      <c r="AY1241" s="156" t="s">
        <v>253</v>
      </c>
    </row>
    <row r="1242" spans="2:65" s="15" customFormat="1" ht="11.25">
      <c r="B1242" s="175"/>
      <c r="D1242" s="155" t="s">
        <v>264</v>
      </c>
      <c r="E1242" s="176" t="s">
        <v>1</v>
      </c>
      <c r="F1242" s="177" t="s">
        <v>322</v>
      </c>
      <c r="H1242" s="178">
        <v>66</v>
      </c>
      <c r="I1242" s="179"/>
      <c r="L1242" s="175"/>
      <c r="M1242" s="180"/>
      <c r="T1242" s="181"/>
      <c r="AT1242" s="176" t="s">
        <v>264</v>
      </c>
      <c r="AU1242" s="176" t="s">
        <v>87</v>
      </c>
      <c r="AV1242" s="15" t="s">
        <v>97</v>
      </c>
      <c r="AW1242" s="15" t="s">
        <v>32</v>
      </c>
      <c r="AX1242" s="15" t="s">
        <v>77</v>
      </c>
      <c r="AY1242" s="176" t="s">
        <v>253</v>
      </c>
    </row>
    <row r="1243" spans="2:65" s="13" customFormat="1" ht="11.25">
      <c r="B1243" s="162"/>
      <c r="D1243" s="155" t="s">
        <v>264</v>
      </c>
      <c r="E1243" s="163" t="s">
        <v>1</v>
      </c>
      <c r="F1243" s="164" t="s">
        <v>266</v>
      </c>
      <c r="H1243" s="165">
        <v>2166</v>
      </c>
      <c r="I1243" s="166"/>
      <c r="L1243" s="162"/>
      <c r="M1243" s="167"/>
      <c r="T1243" s="168"/>
      <c r="AT1243" s="163" t="s">
        <v>264</v>
      </c>
      <c r="AU1243" s="163" t="s">
        <v>87</v>
      </c>
      <c r="AV1243" s="13" t="s">
        <v>260</v>
      </c>
      <c r="AW1243" s="13" t="s">
        <v>32</v>
      </c>
      <c r="AX1243" s="13" t="s">
        <v>85</v>
      </c>
      <c r="AY1243" s="163" t="s">
        <v>253</v>
      </c>
    </row>
    <row r="1244" spans="2:65" s="12" customFormat="1" ht="11.25">
      <c r="B1244" s="154"/>
      <c r="D1244" s="155" t="s">
        <v>264</v>
      </c>
      <c r="F1244" s="157" t="s">
        <v>1892</v>
      </c>
      <c r="H1244" s="158">
        <v>86.64</v>
      </c>
      <c r="I1244" s="159"/>
      <c r="L1244" s="154"/>
      <c r="M1244" s="160"/>
      <c r="T1244" s="161"/>
      <c r="AT1244" s="156" t="s">
        <v>264</v>
      </c>
      <c r="AU1244" s="156" t="s">
        <v>87</v>
      </c>
      <c r="AV1244" s="12" t="s">
        <v>87</v>
      </c>
      <c r="AW1244" s="12" t="s">
        <v>4</v>
      </c>
      <c r="AX1244" s="12" t="s">
        <v>85</v>
      </c>
      <c r="AY1244" s="156" t="s">
        <v>253</v>
      </c>
    </row>
    <row r="1245" spans="2:65" s="1" customFormat="1" ht="24.2" customHeight="1">
      <c r="B1245" s="32"/>
      <c r="C1245" s="185" t="s">
        <v>1893</v>
      </c>
      <c r="D1245" s="185" t="s">
        <v>1052</v>
      </c>
      <c r="E1245" s="186" t="s">
        <v>1894</v>
      </c>
      <c r="F1245" s="187" t="s">
        <v>1895</v>
      </c>
      <c r="G1245" s="188" t="s">
        <v>1890</v>
      </c>
      <c r="H1245" s="189">
        <v>0.6</v>
      </c>
      <c r="I1245" s="190"/>
      <c r="J1245" s="191">
        <f>ROUND(I1245*H1245,2)</f>
        <v>0</v>
      </c>
      <c r="K1245" s="187" t="s">
        <v>259</v>
      </c>
      <c r="L1245" s="192"/>
      <c r="M1245" s="193" t="s">
        <v>1</v>
      </c>
      <c r="N1245" s="194" t="s">
        <v>42</v>
      </c>
      <c r="P1245" s="146">
        <f>O1245*H1245</f>
        <v>0</v>
      </c>
      <c r="Q1245" s="146">
        <v>0</v>
      </c>
      <c r="R1245" s="146">
        <f>Q1245*H1245</f>
        <v>0</v>
      </c>
      <c r="S1245" s="146">
        <v>0</v>
      </c>
      <c r="T1245" s="147">
        <f>S1245*H1245</f>
        <v>0</v>
      </c>
      <c r="AR1245" s="148" t="s">
        <v>455</v>
      </c>
      <c r="AT1245" s="148" t="s">
        <v>1052</v>
      </c>
      <c r="AU1245" s="148" t="s">
        <v>87</v>
      </c>
      <c r="AY1245" s="17" t="s">
        <v>253</v>
      </c>
      <c r="BE1245" s="149">
        <f>IF(N1245="základní",J1245,0)</f>
        <v>0</v>
      </c>
      <c r="BF1245" s="149">
        <f>IF(N1245="snížená",J1245,0)</f>
        <v>0</v>
      </c>
      <c r="BG1245" s="149">
        <f>IF(N1245="zákl. přenesená",J1245,0)</f>
        <v>0</v>
      </c>
      <c r="BH1245" s="149">
        <f>IF(N1245="sníž. přenesená",J1245,0)</f>
        <v>0</v>
      </c>
      <c r="BI1245" s="149">
        <f>IF(N1245="nulová",J1245,0)</f>
        <v>0</v>
      </c>
      <c r="BJ1245" s="17" t="s">
        <v>85</v>
      </c>
      <c r="BK1245" s="149">
        <f>ROUND(I1245*H1245,2)</f>
        <v>0</v>
      </c>
      <c r="BL1245" s="17" t="s">
        <v>369</v>
      </c>
      <c r="BM1245" s="148" t="s">
        <v>1896</v>
      </c>
    </row>
    <row r="1246" spans="2:65" s="12" customFormat="1" ht="11.25">
      <c r="B1246" s="154"/>
      <c r="D1246" s="155" t="s">
        <v>264</v>
      </c>
      <c r="E1246" s="156" t="s">
        <v>1</v>
      </c>
      <c r="F1246" s="157" t="s">
        <v>1403</v>
      </c>
      <c r="H1246" s="158">
        <v>15</v>
      </c>
      <c r="I1246" s="159"/>
      <c r="L1246" s="154"/>
      <c r="M1246" s="160"/>
      <c r="T1246" s="161"/>
      <c r="AT1246" s="156" t="s">
        <v>264</v>
      </c>
      <c r="AU1246" s="156" t="s">
        <v>87</v>
      </c>
      <c r="AV1246" s="12" t="s">
        <v>87</v>
      </c>
      <c r="AW1246" s="12" t="s">
        <v>32</v>
      </c>
      <c r="AX1246" s="12" t="s">
        <v>77</v>
      </c>
      <c r="AY1246" s="156" t="s">
        <v>253</v>
      </c>
    </row>
    <row r="1247" spans="2:65" s="13" customFormat="1" ht="11.25">
      <c r="B1247" s="162"/>
      <c r="D1247" s="155" t="s">
        <v>264</v>
      </c>
      <c r="E1247" s="163" t="s">
        <v>1</v>
      </c>
      <c r="F1247" s="164" t="s">
        <v>266</v>
      </c>
      <c r="H1247" s="165">
        <v>15</v>
      </c>
      <c r="I1247" s="166"/>
      <c r="L1247" s="162"/>
      <c r="M1247" s="167"/>
      <c r="T1247" s="168"/>
      <c r="AT1247" s="163" t="s">
        <v>264</v>
      </c>
      <c r="AU1247" s="163" t="s">
        <v>87</v>
      </c>
      <c r="AV1247" s="13" t="s">
        <v>260</v>
      </c>
      <c r="AW1247" s="13" t="s">
        <v>32</v>
      </c>
      <c r="AX1247" s="13" t="s">
        <v>85</v>
      </c>
      <c r="AY1247" s="163" t="s">
        <v>253</v>
      </c>
    </row>
    <row r="1248" spans="2:65" s="12" customFormat="1" ht="11.25">
      <c r="B1248" s="154"/>
      <c r="D1248" s="155" t="s">
        <v>264</v>
      </c>
      <c r="F1248" s="157" t="s">
        <v>1897</v>
      </c>
      <c r="H1248" s="158">
        <v>0.6</v>
      </c>
      <c r="I1248" s="159"/>
      <c r="L1248" s="154"/>
      <c r="M1248" s="160"/>
      <c r="T1248" s="161"/>
      <c r="AT1248" s="156" t="s">
        <v>264</v>
      </c>
      <c r="AU1248" s="156" t="s">
        <v>87</v>
      </c>
      <c r="AV1248" s="12" t="s">
        <v>87</v>
      </c>
      <c r="AW1248" s="12" t="s">
        <v>4</v>
      </c>
      <c r="AX1248" s="12" t="s">
        <v>85</v>
      </c>
      <c r="AY1248" s="156" t="s">
        <v>253</v>
      </c>
    </row>
    <row r="1249" spans="2:65" s="1" customFormat="1" ht="24.2" customHeight="1">
      <c r="B1249" s="32"/>
      <c r="C1249" s="185" t="s">
        <v>1898</v>
      </c>
      <c r="D1249" s="185" t="s">
        <v>1052</v>
      </c>
      <c r="E1249" s="186" t="s">
        <v>1899</v>
      </c>
      <c r="F1249" s="187" t="s">
        <v>1900</v>
      </c>
      <c r="G1249" s="188" t="s">
        <v>1890</v>
      </c>
      <c r="H1249" s="189">
        <v>43.32</v>
      </c>
      <c r="I1249" s="190"/>
      <c r="J1249" s="191">
        <f>ROUND(I1249*H1249,2)</f>
        <v>0</v>
      </c>
      <c r="K1249" s="187" t="s">
        <v>259</v>
      </c>
      <c r="L1249" s="192"/>
      <c r="M1249" s="193" t="s">
        <v>1</v>
      </c>
      <c r="N1249" s="194" t="s">
        <v>42</v>
      </c>
      <c r="P1249" s="146">
        <f>O1249*H1249</f>
        <v>0</v>
      </c>
      <c r="Q1249" s="146">
        <v>6.8000000000000005E-4</v>
      </c>
      <c r="R1249" s="146">
        <f>Q1249*H1249</f>
        <v>2.9457600000000004E-2</v>
      </c>
      <c r="S1249" s="146">
        <v>0</v>
      </c>
      <c r="T1249" s="147">
        <f>S1249*H1249</f>
        <v>0</v>
      </c>
      <c r="AR1249" s="148" t="s">
        <v>455</v>
      </c>
      <c r="AT1249" s="148" t="s">
        <v>1052</v>
      </c>
      <c r="AU1249" s="148" t="s">
        <v>87</v>
      </c>
      <c r="AY1249" s="17" t="s">
        <v>253</v>
      </c>
      <c r="BE1249" s="149">
        <f>IF(N1249="základní",J1249,0)</f>
        <v>0</v>
      </c>
      <c r="BF1249" s="149">
        <f>IF(N1249="snížená",J1249,0)</f>
        <v>0</v>
      </c>
      <c r="BG1249" s="149">
        <f>IF(N1249="zákl. přenesená",J1249,0)</f>
        <v>0</v>
      </c>
      <c r="BH1249" s="149">
        <f>IF(N1249="sníž. přenesená",J1249,0)</f>
        <v>0</v>
      </c>
      <c r="BI1249" s="149">
        <f>IF(N1249="nulová",J1249,0)</f>
        <v>0</v>
      </c>
      <c r="BJ1249" s="17" t="s">
        <v>85</v>
      </c>
      <c r="BK1249" s="149">
        <f>ROUND(I1249*H1249,2)</f>
        <v>0</v>
      </c>
      <c r="BL1249" s="17" t="s">
        <v>369</v>
      </c>
      <c r="BM1249" s="148" t="s">
        <v>1901</v>
      </c>
    </row>
    <row r="1250" spans="2:65" s="12" customFormat="1" ht="11.25">
      <c r="B1250" s="154"/>
      <c r="D1250" s="155" t="s">
        <v>264</v>
      </c>
      <c r="E1250" s="156" t="s">
        <v>1</v>
      </c>
      <c r="F1250" s="157" t="s">
        <v>1870</v>
      </c>
      <c r="H1250" s="158">
        <v>392</v>
      </c>
      <c r="I1250" s="159"/>
      <c r="L1250" s="154"/>
      <c r="M1250" s="160"/>
      <c r="T1250" s="161"/>
      <c r="AT1250" s="156" t="s">
        <v>264</v>
      </c>
      <c r="AU1250" s="156" t="s">
        <v>87</v>
      </c>
      <c r="AV1250" s="12" t="s">
        <v>87</v>
      </c>
      <c r="AW1250" s="12" t="s">
        <v>32</v>
      </c>
      <c r="AX1250" s="12" t="s">
        <v>77</v>
      </c>
      <c r="AY1250" s="156" t="s">
        <v>253</v>
      </c>
    </row>
    <row r="1251" spans="2:65" s="12" customFormat="1" ht="11.25">
      <c r="B1251" s="154"/>
      <c r="D1251" s="155" t="s">
        <v>264</v>
      </c>
      <c r="E1251" s="156" t="s">
        <v>1</v>
      </c>
      <c r="F1251" s="157" t="s">
        <v>1871</v>
      </c>
      <c r="H1251" s="158">
        <v>112</v>
      </c>
      <c r="I1251" s="159"/>
      <c r="L1251" s="154"/>
      <c r="M1251" s="160"/>
      <c r="T1251" s="161"/>
      <c r="AT1251" s="156" t="s">
        <v>264</v>
      </c>
      <c r="AU1251" s="156" t="s">
        <v>87</v>
      </c>
      <c r="AV1251" s="12" t="s">
        <v>87</v>
      </c>
      <c r="AW1251" s="12" t="s">
        <v>32</v>
      </c>
      <c r="AX1251" s="12" t="s">
        <v>77</v>
      </c>
      <c r="AY1251" s="156" t="s">
        <v>253</v>
      </c>
    </row>
    <row r="1252" spans="2:65" s="12" customFormat="1" ht="11.25">
      <c r="B1252" s="154"/>
      <c r="D1252" s="155" t="s">
        <v>264</v>
      </c>
      <c r="E1252" s="156" t="s">
        <v>1</v>
      </c>
      <c r="F1252" s="157" t="s">
        <v>1872</v>
      </c>
      <c r="H1252" s="158">
        <v>336</v>
      </c>
      <c r="I1252" s="159"/>
      <c r="L1252" s="154"/>
      <c r="M1252" s="160"/>
      <c r="T1252" s="161"/>
      <c r="AT1252" s="156" t="s">
        <v>264</v>
      </c>
      <c r="AU1252" s="156" t="s">
        <v>87</v>
      </c>
      <c r="AV1252" s="12" t="s">
        <v>87</v>
      </c>
      <c r="AW1252" s="12" t="s">
        <v>32</v>
      </c>
      <c r="AX1252" s="12" t="s">
        <v>77</v>
      </c>
      <c r="AY1252" s="156" t="s">
        <v>253</v>
      </c>
    </row>
    <row r="1253" spans="2:65" s="12" customFormat="1" ht="11.25">
      <c r="B1253" s="154"/>
      <c r="D1253" s="155" t="s">
        <v>264</v>
      </c>
      <c r="E1253" s="156" t="s">
        <v>1</v>
      </c>
      <c r="F1253" s="157" t="s">
        <v>1873</v>
      </c>
      <c r="H1253" s="158">
        <v>112</v>
      </c>
      <c r="I1253" s="159"/>
      <c r="L1253" s="154"/>
      <c r="M1253" s="160"/>
      <c r="T1253" s="161"/>
      <c r="AT1253" s="156" t="s">
        <v>264</v>
      </c>
      <c r="AU1253" s="156" t="s">
        <v>87</v>
      </c>
      <c r="AV1253" s="12" t="s">
        <v>87</v>
      </c>
      <c r="AW1253" s="12" t="s">
        <v>32</v>
      </c>
      <c r="AX1253" s="12" t="s">
        <v>77</v>
      </c>
      <c r="AY1253" s="156" t="s">
        <v>253</v>
      </c>
    </row>
    <row r="1254" spans="2:65" s="12" customFormat="1" ht="11.25">
      <c r="B1254" s="154"/>
      <c r="D1254" s="155" t="s">
        <v>264</v>
      </c>
      <c r="E1254" s="156" t="s">
        <v>1</v>
      </c>
      <c r="F1254" s="157" t="s">
        <v>1874</v>
      </c>
      <c r="H1254" s="158">
        <v>644</v>
      </c>
      <c r="I1254" s="159"/>
      <c r="L1254" s="154"/>
      <c r="M1254" s="160"/>
      <c r="T1254" s="161"/>
      <c r="AT1254" s="156" t="s">
        <v>264</v>
      </c>
      <c r="AU1254" s="156" t="s">
        <v>87</v>
      </c>
      <c r="AV1254" s="12" t="s">
        <v>87</v>
      </c>
      <c r="AW1254" s="12" t="s">
        <v>32</v>
      </c>
      <c r="AX1254" s="12" t="s">
        <v>77</v>
      </c>
      <c r="AY1254" s="156" t="s">
        <v>253</v>
      </c>
    </row>
    <row r="1255" spans="2:65" s="12" customFormat="1" ht="11.25">
      <c r="B1255" s="154"/>
      <c r="D1255" s="155" t="s">
        <v>264</v>
      </c>
      <c r="E1255" s="156" t="s">
        <v>1</v>
      </c>
      <c r="F1255" s="157" t="s">
        <v>1875</v>
      </c>
      <c r="H1255" s="158">
        <v>392</v>
      </c>
      <c r="I1255" s="159"/>
      <c r="L1255" s="154"/>
      <c r="M1255" s="160"/>
      <c r="T1255" s="161"/>
      <c r="AT1255" s="156" t="s">
        <v>264</v>
      </c>
      <c r="AU1255" s="156" t="s">
        <v>87</v>
      </c>
      <c r="AV1255" s="12" t="s">
        <v>87</v>
      </c>
      <c r="AW1255" s="12" t="s">
        <v>32</v>
      </c>
      <c r="AX1255" s="12" t="s">
        <v>77</v>
      </c>
      <c r="AY1255" s="156" t="s">
        <v>253</v>
      </c>
    </row>
    <row r="1256" spans="2:65" s="12" customFormat="1" ht="11.25">
      <c r="B1256" s="154"/>
      <c r="D1256" s="155" t="s">
        <v>264</v>
      </c>
      <c r="E1256" s="156" t="s">
        <v>1</v>
      </c>
      <c r="F1256" s="157" t="s">
        <v>1876</v>
      </c>
      <c r="H1256" s="158">
        <v>112</v>
      </c>
      <c r="I1256" s="159"/>
      <c r="L1256" s="154"/>
      <c r="M1256" s="160"/>
      <c r="T1256" s="161"/>
      <c r="AT1256" s="156" t="s">
        <v>264</v>
      </c>
      <c r="AU1256" s="156" t="s">
        <v>87</v>
      </c>
      <c r="AV1256" s="12" t="s">
        <v>87</v>
      </c>
      <c r="AW1256" s="12" t="s">
        <v>32</v>
      </c>
      <c r="AX1256" s="12" t="s">
        <v>77</v>
      </c>
      <c r="AY1256" s="156" t="s">
        <v>253</v>
      </c>
    </row>
    <row r="1257" spans="2:65" s="15" customFormat="1" ht="11.25">
      <c r="B1257" s="175"/>
      <c r="D1257" s="155" t="s">
        <v>264</v>
      </c>
      <c r="E1257" s="176" t="s">
        <v>1</v>
      </c>
      <c r="F1257" s="177" t="s">
        <v>322</v>
      </c>
      <c r="H1257" s="178">
        <v>2100</v>
      </c>
      <c r="I1257" s="179"/>
      <c r="L1257" s="175"/>
      <c r="M1257" s="180"/>
      <c r="T1257" s="181"/>
      <c r="AT1257" s="176" t="s">
        <v>264</v>
      </c>
      <c r="AU1257" s="176" t="s">
        <v>87</v>
      </c>
      <c r="AV1257" s="15" t="s">
        <v>97</v>
      </c>
      <c r="AW1257" s="15" t="s">
        <v>32</v>
      </c>
      <c r="AX1257" s="15" t="s">
        <v>77</v>
      </c>
      <c r="AY1257" s="176" t="s">
        <v>253</v>
      </c>
    </row>
    <row r="1258" spans="2:65" s="12" customFormat="1" ht="11.25">
      <c r="B1258" s="154"/>
      <c r="D1258" s="155" t="s">
        <v>264</v>
      </c>
      <c r="E1258" s="156" t="s">
        <v>1</v>
      </c>
      <c r="F1258" s="157" t="s">
        <v>1390</v>
      </c>
      <c r="H1258" s="158">
        <v>30</v>
      </c>
      <c r="I1258" s="159"/>
      <c r="L1258" s="154"/>
      <c r="M1258" s="160"/>
      <c r="T1258" s="161"/>
      <c r="AT1258" s="156" t="s">
        <v>264</v>
      </c>
      <c r="AU1258" s="156" t="s">
        <v>87</v>
      </c>
      <c r="AV1258" s="12" t="s">
        <v>87</v>
      </c>
      <c r="AW1258" s="12" t="s">
        <v>32</v>
      </c>
      <c r="AX1258" s="12" t="s">
        <v>77</v>
      </c>
      <c r="AY1258" s="156" t="s">
        <v>253</v>
      </c>
    </row>
    <row r="1259" spans="2:65" s="12" customFormat="1" ht="11.25">
      <c r="B1259" s="154"/>
      <c r="D1259" s="155" t="s">
        <v>264</v>
      </c>
      <c r="E1259" s="156" t="s">
        <v>1</v>
      </c>
      <c r="F1259" s="157" t="s">
        <v>1376</v>
      </c>
      <c r="H1259" s="158">
        <v>24</v>
      </c>
      <c r="I1259" s="159"/>
      <c r="L1259" s="154"/>
      <c r="M1259" s="160"/>
      <c r="T1259" s="161"/>
      <c r="AT1259" s="156" t="s">
        <v>264</v>
      </c>
      <c r="AU1259" s="156" t="s">
        <v>87</v>
      </c>
      <c r="AV1259" s="12" t="s">
        <v>87</v>
      </c>
      <c r="AW1259" s="12" t="s">
        <v>32</v>
      </c>
      <c r="AX1259" s="12" t="s">
        <v>77</v>
      </c>
      <c r="AY1259" s="156" t="s">
        <v>253</v>
      </c>
    </row>
    <row r="1260" spans="2:65" s="12" customFormat="1" ht="11.25">
      <c r="B1260" s="154"/>
      <c r="D1260" s="155" t="s">
        <v>264</v>
      </c>
      <c r="E1260" s="156" t="s">
        <v>1</v>
      </c>
      <c r="F1260" s="157" t="s">
        <v>1391</v>
      </c>
      <c r="H1260" s="158">
        <v>4</v>
      </c>
      <c r="I1260" s="159"/>
      <c r="L1260" s="154"/>
      <c r="M1260" s="160"/>
      <c r="T1260" s="161"/>
      <c r="AT1260" s="156" t="s">
        <v>264</v>
      </c>
      <c r="AU1260" s="156" t="s">
        <v>87</v>
      </c>
      <c r="AV1260" s="12" t="s">
        <v>87</v>
      </c>
      <c r="AW1260" s="12" t="s">
        <v>32</v>
      </c>
      <c r="AX1260" s="12" t="s">
        <v>77</v>
      </c>
      <c r="AY1260" s="156" t="s">
        <v>253</v>
      </c>
    </row>
    <row r="1261" spans="2:65" s="12" customFormat="1" ht="11.25">
      <c r="B1261" s="154"/>
      <c r="D1261" s="155" t="s">
        <v>264</v>
      </c>
      <c r="E1261" s="156" t="s">
        <v>1</v>
      </c>
      <c r="F1261" s="157" t="s">
        <v>1392</v>
      </c>
      <c r="H1261" s="158">
        <v>2</v>
      </c>
      <c r="I1261" s="159"/>
      <c r="L1261" s="154"/>
      <c r="M1261" s="160"/>
      <c r="T1261" s="161"/>
      <c r="AT1261" s="156" t="s">
        <v>264</v>
      </c>
      <c r="AU1261" s="156" t="s">
        <v>87</v>
      </c>
      <c r="AV1261" s="12" t="s">
        <v>87</v>
      </c>
      <c r="AW1261" s="12" t="s">
        <v>32</v>
      </c>
      <c r="AX1261" s="12" t="s">
        <v>77</v>
      </c>
      <c r="AY1261" s="156" t="s">
        <v>253</v>
      </c>
    </row>
    <row r="1262" spans="2:65" s="12" customFormat="1" ht="11.25">
      <c r="B1262" s="154"/>
      <c r="D1262" s="155" t="s">
        <v>264</v>
      </c>
      <c r="E1262" s="156" t="s">
        <v>1</v>
      </c>
      <c r="F1262" s="157" t="s">
        <v>1391</v>
      </c>
      <c r="H1262" s="158">
        <v>4</v>
      </c>
      <c r="I1262" s="159"/>
      <c r="L1262" s="154"/>
      <c r="M1262" s="160"/>
      <c r="T1262" s="161"/>
      <c r="AT1262" s="156" t="s">
        <v>264</v>
      </c>
      <c r="AU1262" s="156" t="s">
        <v>87</v>
      </c>
      <c r="AV1262" s="12" t="s">
        <v>87</v>
      </c>
      <c r="AW1262" s="12" t="s">
        <v>32</v>
      </c>
      <c r="AX1262" s="12" t="s">
        <v>77</v>
      </c>
      <c r="AY1262" s="156" t="s">
        <v>253</v>
      </c>
    </row>
    <row r="1263" spans="2:65" s="12" customFormat="1" ht="11.25">
      <c r="B1263" s="154"/>
      <c r="D1263" s="155" t="s">
        <v>264</v>
      </c>
      <c r="E1263" s="156" t="s">
        <v>1</v>
      </c>
      <c r="F1263" s="157" t="s">
        <v>1392</v>
      </c>
      <c r="H1263" s="158">
        <v>2</v>
      </c>
      <c r="I1263" s="159"/>
      <c r="L1263" s="154"/>
      <c r="M1263" s="160"/>
      <c r="T1263" s="161"/>
      <c r="AT1263" s="156" t="s">
        <v>264</v>
      </c>
      <c r="AU1263" s="156" t="s">
        <v>87</v>
      </c>
      <c r="AV1263" s="12" t="s">
        <v>87</v>
      </c>
      <c r="AW1263" s="12" t="s">
        <v>32</v>
      </c>
      <c r="AX1263" s="12" t="s">
        <v>77</v>
      </c>
      <c r="AY1263" s="156" t="s">
        <v>253</v>
      </c>
    </row>
    <row r="1264" spans="2:65" s="15" customFormat="1" ht="11.25">
      <c r="B1264" s="175"/>
      <c r="D1264" s="155" t="s">
        <v>264</v>
      </c>
      <c r="E1264" s="176" t="s">
        <v>1</v>
      </c>
      <c r="F1264" s="177" t="s">
        <v>322</v>
      </c>
      <c r="H1264" s="178">
        <v>66</v>
      </c>
      <c r="I1264" s="179"/>
      <c r="L1264" s="175"/>
      <c r="M1264" s="180"/>
      <c r="T1264" s="181"/>
      <c r="AT1264" s="176" t="s">
        <v>264</v>
      </c>
      <c r="AU1264" s="176" t="s">
        <v>87</v>
      </c>
      <c r="AV1264" s="15" t="s">
        <v>97</v>
      </c>
      <c r="AW1264" s="15" t="s">
        <v>32</v>
      </c>
      <c r="AX1264" s="15" t="s">
        <v>77</v>
      </c>
      <c r="AY1264" s="176" t="s">
        <v>253</v>
      </c>
    </row>
    <row r="1265" spans="2:65" s="13" customFormat="1" ht="11.25">
      <c r="B1265" s="162"/>
      <c r="D1265" s="155" t="s">
        <v>264</v>
      </c>
      <c r="E1265" s="163" t="s">
        <v>1</v>
      </c>
      <c r="F1265" s="164" t="s">
        <v>266</v>
      </c>
      <c r="H1265" s="165">
        <v>2166</v>
      </c>
      <c r="I1265" s="166"/>
      <c r="L1265" s="162"/>
      <c r="M1265" s="167"/>
      <c r="T1265" s="168"/>
      <c r="AT1265" s="163" t="s">
        <v>264</v>
      </c>
      <c r="AU1265" s="163" t="s">
        <v>87</v>
      </c>
      <c r="AV1265" s="13" t="s">
        <v>260</v>
      </c>
      <c r="AW1265" s="13" t="s">
        <v>32</v>
      </c>
      <c r="AX1265" s="13" t="s">
        <v>85</v>
      </c>
      <c r="AY1265" s="163" t="s">
        <v>253</v>
      </c>
    </row>
    <row r="1266" spans="2:65" s="12" customFormat="1" ht="11.25">
      <c r="B1266" s="154"/>
      <c r="D1266" s="155" t="s">
        <v>264</v>
      </c>
      <c r="F1266" s="157" t="s">
        <v>1902</v>
      </c>
      <c r="H1266" s="158">
        <v>43.32</v>
      </c>
      <c r="I1266" s="159"/>
      <c r="L1266" s="154"/>
      <c r="M1266" s="160"/>
      <c r="T1266" s="161"/>
      <c r="AT1266" s="156" t="s">
        <v>264</v>
      </c>
      <c r="AU1266" s="156" t="s">
        <v>87</v>
      </c>
      <c r="AV1266" s="12" t="s">
        <v>87</v>
      </c>
      <c r="AW1266" s="12" t="s">
        <v>4</v>
      </c>
      <c r="AX1266" s="12" t="s">
        <v>85</v>
      </c>
      <c r="AY1266" s="156" t="s">
        <v>253</v>
      </c>
    </row>
    <row r="1267" spans="2:65" s="1" customFormat="1" ht="24.2" customHeight="1">
      <c r="B1267" s="32"/>
      <c r="C1267" s="185" t="s">
        <v>1903</v>
      </c>
      <c r="D1267" s="185" t="s">
        <v>1052</v>
      </c>
      <c r="E1267" s="186" t="s">
        <v>1904</v>
      </c>
      <c r="F1267" s="187" t="s">
        <v>1905</v>
      </c>
      <c r="G1267" s="188" t="s">
        <v>1890</v>
      </c>
      <c r="H1267" s="189">
        <v>0.3</v>
      </c>
      <c r="I1267" s="190"/>
      <c r="J1267" s="191">
        <f>ROUND(I1267*H1267,2)</f>
        <v>0</v>
      </c>
      <c r="K1267" s="187" t="s">
        <v>259</v>
      </c>
      <c r="L1267" s="192"/>
      <c r="M1267" s="193" t="s">
        <v>1</v>
      </c>
      <c r="N1267" s="194" t="s">
        <v>42</v>
      </c>
      <c r="P1267" s="146">
        <f>O1267*H1267</f>
        <v>0</v>
      </c>
      <c r="Q1267" s="146">
        <v>0</v>
      </c>
      <c r="R1267" s="146">
        <f>Q1267*H1267</f>
        <v>0</v>
      </c>
      <c r="S1267" s="146">
        <v>0</v>
      </c>
      <c r="T1267" s="147">
        <f>S1267*H1267</f>
        <v>0</v>
      </c>
      <c r="AR1267" s="148" t="s">
        <v>455</v>
      </c>
      <c r="AT1267" s="148" t="s">
        <v>1052</v>
      </c>
      <c r="AU1267" s="148" t="s">
        <v>87</v>
      </c>
      <c r="AY1267" s="17" t="s">
        <v>253</v>
      </c>
      <c r="BE1267" s="149">
        <f>IF(N1267="základní",J1267,0)</f>
        <v>0</v>
      </c>
      <c r="BF1267" s="149">
        <f>IF(N1267="snížená",J1267,0)</f>
        <v>0</v>
      </c>
      <c r="BG1267" s="149">
        <f>IF(N1267="zákl. přenesená",J1267,0)</f>
        <v>0</v>
      </c>
      <c r="BH1267" s="149">
        <f>IF(N1267="sníž. přenesená",J1267,0)</f>
        <v>0</v>
      </c>
      <c r="BI1267" s="149">
        <f>IF(N1267="nulová",J1267,0)</f>
        <v>0</v>
      </c>
      <c r="BJ1267" s="17" t="s">
        <v>85</v>
      </c>
      <c r="BK1267" s="149">
        <f>ROUND(I1267*H1267,2)</f>
        <v>0</v>
      </c>
      <c r="BL1267" s="17" t="s">
        <v>369</v>
      </c>
      <c r="BM1267" s="148" t="s">
        <v>1906</v>
      </c>
    </row>
    <row r="1268" spans="2:65" s="12" customFormat="1" ht="11.25">
      <c r="B1268" s="154"/>
      <c r="D1268" s="155" t="s">
        <v>264</v>
      </c>
      <c r="E1268" s="156" t="s">
        <v>1</v>
      </c>
      <c r="F1268" s="157" t="s">
        <v>1403</v>
      </c>
      <c r="H1268" s="158">
        <v>15</v>
      </c>
      <c r="I1268" s="159"/>
      <c r="L1268" s="154"/>
      <c r="M1268" s="160"/>
      <c r="T1268" s="161"/>
      <c r="AT1268" s="156" t="s">
        <v>264</v>
      </c>
      <c r="AU1268" s="156" t="s">
        <v>87</v>
      </c>
      <c r="AV1268" s="12" t="s">
        <v>87</v>
      </c>
      <c r="AW1268" s="12" t="s">
        <v>32</v>
      </c>
      <c r="AX1268" s="12" t="s">
        <v>77</v>
      </c>
      <c r="AY1268" s="156" t="s">
        <v>253</v>
      </c>
    </row>
    <row r="1269" spans="2:65" s="13" customFormat="1" ht="11.25">
      <c r="B1269" s="162"/>
      <c r="D1269" s="155" t="s">
        <v>264</v>
      </c>
      <c r="E1269" s="163" t="s">
        <v>1</v>
      </c>
      <c r="F1269" s="164" t="s">
        <v>266</v>
      </c>
      <c r="H1269" s="165">
        <v>15</v>
      </c>
      <c r="I1269" s="166"/>
      <c r="L1269" s="162"/>
      <c r="M1269" s="167"/>
      <c r="T1269" s="168"/>
      <c r="AT1269" s="163" t="s">
        <v>264</v>
      </c>
      <c r="AU1269" s="163" t="s">
        <v>87</v>
      </c>
      <c r="AV1269" s="13" t="s">
        <v>260</v>
      </c>
      <c r="AW1269" s="13" t="s">
        <v>32</v>
      </c>
      <c r="AX1269" s="13" t="s">
        <v>85</v>
      </c>
      <c r="AY1269" s="163" t="s">
        <v>253</v>
      </c>
    </row>
    <row r="1270" spans="2:65" s="12" customFormat="1" ht="11.25">
      <c r="B1270" s="154"/>
      <c r="D1270" s="155" t="s">
        <v>264</v>
      </c>
      <c r="F1270" s="157" t="s">
        <v>1907</v>
      </c>
      <c r="H1270" s="158">
        <v>0.3</v>
      </c>
      <c r="I1270" s="159"/>
      <c r="L1270" s="154"/>
      <c r="M1270" s="160"/>
      <c r="T1270" s="161"/>
      <c r="AT1270" s="156" t="s">
        <v>264</v>
      </c>
      <c r="AU1270" s="156" t="s">
        <v>87</v>
      </c>
      <c r="AV1270" s="12" t="s">
        <v>87</v>
      </c>
      <c r="AW1270" s="12" t="s">
        <v>4</v>
      </c>
      <c r="AX1270" s="12" t="s">
        <v>85</v>
      </c>
      <c r="AY1270" s="156" t="s">
        <v>253</v>
      </c>
    </row>
    <row r="1271" spans="2:65" s="1" customFormat="1" ht="24.2" customHeight="1">
      <c r="B1271" s="32"/>
      <c r="C1271" s="137" t="s">
        <v>1908</v>
      </c>
      <c r="D1271" s="137" t="s">
        <v>255</v>
      </c>
      <c r="E1271" s="138" t="s">
        <v>1909</v>
      </c>
      <c r="F1271" s="139" t="s">
        <v>1910</v>
      </c>
      <c r="G1271" s="140" t="s">
        <v>269</v>
      </c>
      <c r="H1271" s="141">
        <v>168</v>
      </c>
      <c r="I1271" s="142"/>
      <c r="J1271" s="143">
        <f>ROUND(I1271*H1271,2)</f>
        <v>0</v>
      </c>
      <c r="K1271" s="139" t="s">
        <v>259</v>
      </c>
      <c r="L1271" s="32"/>
      <c r="M1271" s="144" t="s">
        <v>1</v>
      </c>
      <c r="N1271" s="145" t="s">
        <v>42</v>
      </c>
      <c r="P1271" s="146">
        <f>O1271*H1271</f>
        <v>0</v>
      </c>
      <c r="Q1271" s="146">
        <v>0</v>
      </c>
      <c r="R1271" s="146">
        <f>Q1271*H1271</f>
        <v>0</v>
      </c>
      <c r="S1271" s="146">
        <v>0</v>
      </c>
      <c r="T1271" s="147">
        <f>S1271*H1271</f>
        <v>0</v>
      </c>
      <c r="AR1271" s="148" t="s">
        <v>369</v>
      </c>
      <c r="AT1271" s="148" t="s">
        <v>255</v>
      </c>
      <c r="AU1271" s="148" t="s">
        <v>87</v>
      </c>
      <c r="AY1271" s="17" t="s">
        <v>253</v>
      </c>
      <c r="BE1271" s="149">
        <f>IF(N1271="základní",J1271,0)</f>
        <v>0</v>
      </c>
      <c r="BF1271" s="149">
        <f>IF(N1271="snížená",J1271,0)</f>
        <v>0</v>
      </c>
      <c r="BG1271" s="149">
        <f>IF(N1271="zákl. přenesená",J1271,0)</f>
        <v>0</v>
      </c>
      <c r="BH1271" s="149">
        <f>IF(N1271="sníž. přenesená",J1271,0)</f>
        <v>0</v>
      </c>
      <c r="BI1271" s="149">
        <f>IF(N1271="nulová",J1271,0)</f>
        <v>0</v>
      </c>
      <c r="BJ1271" s="17" t="s">
        <v>85</v>
      </c>
      <c r="BK1271" s="149">
        <f>ROUND(I1271*H1271,2)</f>
        <v>0</v>
      </c>
      <c r="BL1271" s="17" t="s">
        <v>369</v>
      </c>
      <c r="BM1271" s="148" t="s">
        <v>1911</v>
      </c>
    </row>
    <row r="1272" spans="2:65" s="1" customFormat="1" ht="11.25">
      <c r="B1272" s="32"/>
      <c r="D1272" s="150" t="s">
        <v>262</v>
      </c>
      <c r="F1272" s="151" t="s">
        <v>1912</v>
      </c>
      <c r="I1272" s="152"/>
      <c r="L1272" s="32"/>
      <c r="M1272" s="153"/>
      <c r="T1272" s="56"/>
      <c r="AT1272" s="17" t="s">
        <v>262</v>
      </c>
      <c r="AU1272" s="17" t="s">
        <v>87</v>
      </c>
    </row>
    <row r="1273" spans="2:65" s="1" customFormat="1" ht="16.5" customHeight="1">
      <c r="B1273" s="32"/>
      <c r="C1273" s="185" t="s">
        <v>1913</v>
      </c>
      <c r="D1273" s="185" t="s">
        <v>1052</v>
      </c>
      <c r="E1273" s="186" t="s">
        <v>1914</v>
      </c>
      <c r="F1273" s="187" t="s">
        <v>1915</v>
      </c>
      <c r="G1273" s="188" t="s">
        <v>447</v>
      </c>
      <c r="H1273" s="189">
        <v>28</v>
      </c>
      <c r="I1273" s="190"/>
      <c r="J1273" s="191">
        <f>ROUND(I1273*H1273,2)</f>
        <v>0</v>
      </c>
      <c r="K1273" s="187" t="s">
        <v>1</v>
      </c>
      <c r="L1273" s="192"/>
      <c r="M1273" s="193" t="s">
        <v>1</v>
      </c>
      <c r="N1273" s="194" t="s">
        <v>42</v>
      </c>
      <c r="P1273" s="146">
        <f>O1273*H1273</f>
        <v>0</v>
      </c>
      <c r="Q1273" s="146">
        <v>0</v>
      </c>
      <c r="R1273" s="146">
        <f>Q1273*H1273</f>
        <v>0</v>
      </c>
      <c r="S1273" s="146">
        <v>0</v>
      </c>
      <c r="T1273" s="147">
        <f>S1273*H1273</f>
        <v>0</v>
      </c>
      <c r="AR1273" s="148" t="s">
        <v>455</v>
      </c>
      <c r="AT1273" s="148" t="s">
        <v>1052</v>
      </c>
      <c r="AU1273" s="148" t="s">
        <v>87</v>
      </c>
      <c r="AY1273" s="17" t="s">
        <v>253</v>
      </c>
      <c r="BE1273" s="149">
        <f>IF(N1273="základní",J1273,0)</f>
        <v>0</v>
      </c>
      <c r="BF1273" s="149">
        <f>IF(N1273="snížená",J1273,0)</f>
        <v>0</v>
      </c>
      <c r="BG1273" s="149">
        <f>IF(N1273="zákl. přenesená",J1273,0)</f>
        <v>0</v>
      </c>
      <c r="BH1273" s="149">
        <f>IF(N1273="sníž. přenesená",J1273,0)</f>
        <v>0</v>
      </c>
      <c r="BI1273" s="149">
        <f>IF(N1273="nulová",J1273,0)</f>
        <v>0</v>
      </c>
      <c r="BJ1273" s="17" t="s">
        <v>85</v>
      </c>
      <c r="BK1273" s="149">
        <f>ROUND(I1273*H1273,2)</f>
        <v>0</v>
      </c>
      <c r="BL1273" s="17" t="s">
        <v>369</v>
      </c>
      <c r="BM1273" s="148" t="s">
        <v>1916</v>
      </c>
    </row>
    <row r="1274" spans="2:65" s="1" customFormat="1" ht="19.5">
      <c r="B1274" s="32"/>
      <c r="D1274" s="155" t="s">
        <v>1346</v>
      </c>
      <c r="F1274" s="195" t="s">
        <v>1917</v>
      </c>
      <c r="I1274" s="152"/>
      <c r="L1274" s="32"/>
      <c r="M1274" s="153"/>
      <c r="T1274" s="56"/>
      <c r="AT1274" s="17" t="s">
        <v>1346</v>
      </c>
      <c r="AU1274" s="17" t="s">
        <v>87</v>
      </c>
    </row>
    <row r="1275" spans="2:65" s="12" customFormat="1" ht="11.25">
      <c r="B1275" s="154"/>
      <c r="D1275" s="155" t="s">
        <v>264</v>
      </c>
      <c r="E1275" s="156" t="s">
        <v>1</v>
      </c>
      <c r="F1275" s="157" t="s">
        <v>1918</v>
      </c>
      <c r="H1275" s="158">
        <v>28</v>
      </c>
      <c r="I1275" s="159"/>
      <c r="L1275" s="154"/>
      <c r="M1275" s="160"/>
      <c r="T1275" s="161"/>
      <c r="AT1275" s="156" t="s">
        <v>264</v>
      </c>
      <c r="AU1275" s="156" t="s">
        <v>87</v>
      </c>
      <c r="AV1275" s="12" t="s">
        <v>87</v>
      </c>
      <c r="AW1275" s="12" t="s">
        <v>32</v>
      </c>
      <c r="AX1275" s="12" t="s">
        <v>77</v>
      </c>
      <c r="AY1275" s="156" t="s">
        <v>253</v>
      </c>
    </row>
    <row r="1276" spans="2:65" s="13" customFormat="1" ht="11.25">
      <c r="B1276" s="162"/>
      <c r="D1276" s="155" t="s">
        <v>264</v>
      </c>
      <c r="E1276" s="163" t="s">
        <v>1</v>
      </c>
      <c r="F1276" s="164" t="s">
        <v>266</v>
      </c>
      <c r="H1276" s="165">
        <v>28</v>
      </c>
      <c r="I1276" s="166"/>
      <c r="L1276" s="162"/>
      <c r="M1276" s="167"/>
      <c r="T1276" s="168"/>
      <c r="AT1276" s="163" t="s">
        <v>264</v>
      </c>
      <c r="AU1276" s="163" t="s">
        <v>87</v>
      </c>
      <c r="AV1276" s="13" t="s">
        <v>260</v>
      </c>
      <c r="AW1276" s="13" t="s">
        <v>32</v>
      </c>
      <c r="AX1276" s="13" t="s">
        <v>85</v>
      </c>
      <c r="AY1276" s="163" t="s">
        <v>253</v>
      </c>
    </row>
    <row r="1277" spans="2:65" s="1" customFormat="1" ht="16.5" customHeight="1">
      <c r="B1277" s="32"/>
      <c r="C1277" s="185" t="s">
        <v>1919</v>
      </c>
      <c r="D1277" s="185" t="s">
        <v>1052</v>
      </c>
      <c r="E1277" s="186" t="s">
        <v>1920</v>
      </c>
      <c r="F1277" s="187" t="s">
        <v>1921</v>
      </c>
      <c r="G1277" s="188" t="s">
        <v>447</v>
      </c>
      <c r="H1277" s="189">
        <v>28</v>
      </c>
      <c r="I1277" s="190"/>
      <c r="J1277" s="191">
        <f>ROUND(I1277*H1277,2)</f>
        <v>0</v>
      </c>
      <c r="K1277" s="187" t="s">
        <v>1</v>
      </c>
      <c r="L1277" s="192"/>
      <c r="M1277" s="193" t="s">
        <v>1</v>
      </c>
      <c r="N1277" s="194" t="s">
        <v>42</v>
      </c>
      <c r="P1277" s="146">
        <f>O1277*H1277</f>
        <v>0</v>
      </c>
      <c r="Q1277" s="146">
        <v>0</v>
      </c>
      <c r="R1277" s="146">
        <f>Q1277*H1277</f>
        <v>0</v>
      </c>
      <c r="S1277" s="146">
        <v>0</v>
      </c>
      <c r="T1277" s="147">
        <f>S1277*H1277</f>
        <v>0</v>
      </c>
      <c r="AR1277" s="148" t="s">
        <v>455</v>
      </c>
      <c r="AT1277" s="148" t="s">
        <v>1052</v>
      </c>
      <c r="AU1277" s="148" t="s">
        <v>87</v>
      </c>
      <c r="AY1277" s="17" t="s">
        <v>253</v>
      </c>
      <c r="BE1277" s="149">
        <f>IF(N1277="základní",J1277,0)</f>
        <v>0</v>
      </c>
      <c r="BF1277" s="149">
        <f>IF(N1277="snížená",J1277,0)</f>
        <v>0</v>
      </c>
      <c r="BG1277" s="149">
        <f>IF(N1277="zákl. přenesená",J1277,0)</f>
        <v>0</v>
      </c>
      <c r="BH1277" s="149">
        <f>IF(N1277="sníž. přenesená",J1277,0)</f>
        <v>0</v>
      </c>
      <c r="BI1277" s="149">
        <f>IF(N1277="nulová",J1277,0)</f>
        <v>0</v>
      </c>
      <c r="BJ1277" s="17" t="s">
        <v>85</v>
      </c>
      <c r="BK1277" s="149">
        <f>ROUND(I1277*H1277,2)</f>
        <v>0</v>
      </c>
      <c r="BL1277" s="17" t="s">
        <v>369</v>
      </c>
      <c r="BM1277" s="148" t="s">
        <v>1922</v>
      </c>
    </row>
    <row r="1278" spans="2:65" s="1" customFormat="1" ht="19.5">
      <c r="B1278" s="32"/>
      <c r="D1278" s="155" t="s">
        <v>1346</v>
      </c>
      <c r="F1278" s="195" t="s">
        <v>1917</v>
      </c>
      <c r="I1278" s="152"/>
      <c r="L1278" s="32"/>
      <c r="M1278" s="153"/>
      <c r="T1278" s="56"/>
      <c r="AT1278" s="17" t="s">
        <v>1346</v>
      </c>
      <c r="AU1278" s="17" t="s">
        <v>87</v>
      </c>
    </row>
    <row r="1279" spans="2:65" s="12" customFormat="1" ht="11.25">
      <c r="B1279" s="154"/>
      <c r="D1279" s="155" t="s">
        <v>264</v>
      </c>
      <c r="E1279" s="156" t="s">
        <v>1</v>
      </c>
      <c r="F1279" s="157" t="s">
        <v>1918</v>
      </c>
      <c r="H1279" s="158">
        <v>28</v>
      </c>
      <c r="I1279" s="159"/>
      <c r="L1279" s="154"/>
      <c r="M1279" s="160"/>
      <c r="T1279" s="161"/>
      <c r="AT1279" s="156" t="s">
        <v>264</v>
      </c>
      <c r="AU1279" s="156" t="s">
        <v>87</v>
      </c>
      <c r="AV1279" s="12" t="s">
        <v>87</v>
      </c>
      <c r="AW1279" s="12" t="s">
        <v>32</v>
      </c>
      <c r="AX1279" s="12" t="s">
        <v>77</v>
      </c>
      <c r="AY1279" s="156" t="s">
        <v>253</v>
      </c>
    </row>
    <row r="1280" spans="2:65" s="13" customFormat="1" ht="11.25">
      <c r="B1280" s="162"/>
      <c r="D1280" s="155" t="s">
        <v>264</v>
      </c>
      <c r="E1280" s="163" t="s">
        <v>1</v>
      </c>
      <c r="F1280" s="164" t="s">
        <v>266</v>
      </c>
      <c r="H1280" s="165">
        <v>28</v>
      </c>
      <c r="I1280" s="166"/>
      <c r="L1280" s="162"/>
      <c r="M1280" s="167"/>
      <c r="T1280" s="168"/>
      <c r="AT1280" s="163" t="s">
        <v>264</v>
      </c>
      <c r="AU1280" s="163" t="s">
        <v>87</v>
      </c>
      <c r="AV1280" s="13" t="s">
        <v>260</v>
      </c>
      <c r="AW1280" s="13" t="s">
        <v>32</v>
      </c>
      <c r="AX1280" s="13" t="s">
        <v>85</v>
      </c>
      <c r="AY1280" s="163" t="s">
        <v>253</v>
      </c>
    </row>
    <row r="1281" spans="2:65" s="1" customFormat="1" ht="16.5" customHeight="1">
      <c r="B1281" s="32"/>
      <c r="C1281" s="185" t="s">
        <v>1923</v>
      </c>
      <c r="D1281" s="185" t="s">
        <v>1052</v>
      </c>
      <c r="E1281" s="186" t="s">
        <v>1924</v>
      </c>
      <c r="F1281" s="187" t="s">
        <v>1925</v>
      </c>
      <c r="G1281" s="188" t="s">
        <v>447</v>
      </c>
      <c r="H1281" s="189">
        <v>28</v>
      </c>
      <c r="I1281" s="190"/>
      <c r="J1281" s="191">
        <f>ROUND(I1281*H1281,2)</f>
        <v>0</v>
      </c>
      <c r="K1281" s="187" t="s">
        <v>1</v>
      </c>
      <c r="L1281" s="192"/>
      <c r="M1281" s="193" t="s">
        <v>1</v>
      </c>
      <c r="N1281" s="194" t="s">
        <v>42</v>
      </c>
      <c r="P1281" s="146">
        <f>O1281*H1281</f>
        <v>0</v>
      </c>
      <c r="Q1281" s="146">
        <v>0</v>
      </c>
      <c r="R1281" s="146">
        <f>Q1281*H1281</f>
        <v>0</v>
      </c>
      <c r="S1281" s="146">
        <v>0</v>
      </c>
      <c r="T1281" s="147">
        <f>S1281*H1281</f>
        <v>0</v>
      </c>
      <c r="AR1281" s="148" t="s">
        <v>455</v>
      </c>
      <c r="AT1281" s="148" t="s">
        <v>1052</v>
      </c>
      <c r="AU1281" s="148" t="s">
        <v>87</v>
      </c>
      <c r="AY1281" s="17" t="s">
        <v>253</v>
      </c>
      <c r="BE1281" s="149">
        <f>IF(N1281="základní",J1281,0)</f>
        <v>0</v>
      </c>
      <c r="BF1281" s="149">
        <f>IF(N1281="snížená",J1281,0)</f>
        <v>0</v>
      </c>
      <c r="BG1281" s="149">
        <f>IF(N1281="zákl. přenesená",J1281,0)</f>
        <v>0</v>
      </c>
      <c r="BH1281" s="149">
        <f>IF(N1281="sníž. přenesená",J1281,0)</f>
        <v>0</v>
      </c>
      <c r="BI1281" s="149">
        <f>IF(N1281="nulová",J1281,0)</f>
        <v>0</v>
      </c>
      <c r="BJ1281" s="17" t="s">
        <v>85</v>
      </c>
      <c r="BK1281" s="149">
        <f>ROUND(I1281*H1281,2)</f>
        <v>0</v>
      </c>
      <c r="BL1281" s="17" t="s">
        <v>369</v>
      </c>
      <c r="BM1281" s="148" t="s">
        <v>1926</v>
      </c>
    </row>
    <row r="1282" spans="2:65" s="1" customFormat="1" ht="19.5">
      <c r="B1282" s="32"/>
      <c r="D1282" s="155" t="s">
        <v>1346</v>
      </c>
      <c r="F1282" s="195" t="s">
        <v>1917</v>
      </c>
      <c r="I1282" s="152"/>
      <c r="L1282" s="32"/>
      <c r="M1282" s="153"/>
      <c r="T1282" s="56"/>
      <c r="AT1282" s="17" t="s">
        <v>1346</v>
      </c>
      <c r="AU1282" s="17" t="s">
        <v>87</v>
      </c>
    </row>
    <row r="1283" spans="2:65" s="12" customFormat="1" ht="11.25">
      <c r="B1283" s="154"/>
      <c r="D1283" s="155" t="s">
        <v>264</v>
      </c>
      <c r="E1283" s="156" t="s">
        <v>1</v>
      </c>
      <c r="F1283" s="157" t="s">
        <v>1918</v>
      </c>
      <c r="H1283" s="158">
        <v>28</v>
      </c>
      <c r="I1283" s="159"/>
      <c r="L1283" s="154"/>
      <c r="M1283" s="160"/>
      <c r="T1283" s="161"/>
      <c r="AT1283" s="156" t="s">
        <v>264</v>
      </c>
      <c r="AU1283" s="156" t="s">
        <v>87</v>
      </c>
      <c r="AV1283" s="12" t="s">
        <v>87</v>
      </c>
      <c r="AW1283" s="12" t="s">
        <v>32</v>
      </c>
      <c r="AX1283" s="12" t="s">
        <v>77</v>
      </c>
      <c r="AY1283" s="156" t="s">
        <v>253</v>
      </c>
    </row>
    <row r="1284" spans="2:65" s="13" customFormat="1" ht="11.25">
      <c r="B1284" s="162"/>
      <c r="D1284" s="155" t="s">
        <v>264</v>
      </c>
      <c r="E1284" s="163" t="s">
        <v>1</v>
      </c>
      <c r="F1284" s="164" t="s">
        <v>266</v>
      </c>
      <c r="H1284" s="165">
        <v>28</v>
      </c>
      <c r="I1284" s="166"/>
      <c r="L1284" s="162"/>
      <c r="M1284" s="167"/>
      <c r="T1284" s="168"/>
      <c r="AT1284" s="163" t="s">
        <v>264</v>
      </c>
      <c r="AU1284" s="163" t="s">
        <v>87</v>
      </c>
      <c r="AV1284" s="13" t="s">
        <v>260</v>
      </c>
      <c r="AW1284" s="13" t="s">
        <v>32</v>
      </c>
      <c r="AX1284" s="13" t="s">
        <v>85</v>
      </c>
      <c r="AY1284" s="163" t="s">
        <v>253</v>
      </c>
    </row>
    <row r="1285" spans="2:65" s="1" customFormat="1" ht="16.5" customHeight="1">
      <c r="B1285" s="32"/>
      <c r="C1285" s="185" t="s">
        <v>1927</v>
      </c>
      <c r="D1285" s="185" t="s">
        <v>1052</v>
      </c>
      <c r="E1285" s="186" t="s">
        <v>1928</v>
      </c>
      <c r="F1285" s="187" t="s">
        <v>1929</v>
      </c>
      <c r="G1285" s="188" t="s">
        <v>447</v>
      </c>
      <c r="H1285" s="189">
        <v>28</v>
      </c>
      <c r="I1285" s="190"/>
      <c r="J1285" s="191">
        <f>ROUND(I1285*H1285,2)</f>
        <v>0</v>
      </c>
      <c r="K1285" s="187" t="s">
        <v>1</v>
      </c>
      <c r="L1285" s="192"/>
      <c r="M1285" s="193" t="s">
        <v>1</v>
      </c>
      <c r="N1285" s="194" t="s">
        <v>42</v>
      </c>
      <c r="P1285" s="146">
        <f>O1285*H1285</f>
        <v>0</v>
      </c>
      <c r="Q1285" s="146">
        <v>0</v>
      </c>
      <c r="R1285" s="146">
        <f>Q1285*H1285</f>
        <v>0</v>
      </c>
      <c r="S1285" s="146">
        <v>0</v>
      </c>
      <c r="T1285" s="147">
        <f>S1285*H1285</f>
        <v>0</v>
      </c>
      <c r="AR1285" s="148" t="s">
        <v>455</v>
      </c>
      <c r="AT1285" s="148" t="s">
        <v>1052</v>
      </c>
      <c r="AU1285" s="148" t="s">
        <v>87</v>
      </c>
      <c r="AY1285" s="17" t="s">
        <v>253</v>
      </c>
      <c r="BE1285" s="149">
        <f>IF(N1285="základní",J1285,0)</f>
        <v>0</v>
      </c>
      <c r="BF1285" s="149">
        <f>IF(N1285="snížená",J1285,0)</f>
        <v>0</v>
      </c>
      <c r="BG1285" s="149">
        <f>IF(N1285="zákl. přenesená",J1285,0)</f>
        <v>0</v>
      </c>
      <c r="BH1285" s="149">
        <f>IF(N1285="sníž. přenesená",J1285,0)</f>
        <v>0</v>
      </c>
      <c r="BI1285" s="149">
        <f>IF(N1285="nulová",J1285,0)</f>
        <v>0</v>
      </c>
      <c r="BJ1285" s="17" t="s">
        <v>85</v>
      </c>
      <c r="BK1285" s="149">
        <f>ROUND(I1285*H1285,2)</f>
        <v>0</v>
      </c>
      <c r="BL1285" s="17" t="s">
        <v>369</v>
      </c>
      <c r="BM1285" s="148" t="s">
        <v>1930</v>
      </c>
    </row>
    <row r="1286" spans="2:65" s="1" customFormat="1" ht="19.5">
      <c r="B1286" s="32"/>
      <c r="D1286" s="155" t="s">
        <v>1346</v>
      </c>
      <c r="F1286" s="195" t="s">
        <v>1917</v>
      </c>
      <c r="I1286" s="152"/>
      <c r="L1286" s="32"/>
      <c r="M1286" s="153"/>
      <c r="T1286" s="56"/>
      <c r="AT1286" s="17" t="s">
        <v>1346</v>
      </c>
      <c r="AU1286" s="17" t="s">
        <v>87</v>
      </c>
    </row>
    <row r="1287" spans="2:65" s="12" customFormat="1" ht="11.25">
      <c r="B1287" s="154"/>
      <c r="D1287" s="155" t="s">
        <v>264</v>
      </c>
      <c r="E1287" s="156" t="s">
        <v>1</v>
      </c>
      <c r="F1287" s="157" t="s">
        <v>1918</v>
      </c>
      <c r="H1287" s="158">
        <v>28</v>
      </c>
      <c r="I1287" s="159"/>
      <c r="L1287" s="154"/>
      <c r="M1287" s="160"/>
      <c r="T1287" s="161"/>
      <c r="AT1287" s="156" t="s">
        <v>264</v>
      </c>
      <c r="AU1287" s="156" t="s">
        <v>87</v>
      </c>
      <c r="AV1287" s="12" t="s">
        <v>87</v>
      </c>
      <c r="AW1287" s="12" t="s">
        <v>32</v>
      </c>
      <c r="AX1287" s="12" t="s">
        <v>77</v>
      </c>
      <c r="AY1287" s="156" t="s">
        <v>253</v>
      </c>
    </row>
    <row r="1288" spans="2:65" s="13" customFormat="1" ht="11.25">
      <c r="B1288" s="162"/>
      <c r="D1288" s="155" t="s">
        <v>264</v>
      </c>
      <c r="E1288" s="163" t="s">
        <v>1</v>
      </c>
      <c r="F1288" s="164" t="s">
        <v>266</v>
      </c>
      <c r="H1288" s="165">
        <v>28</v>
      </c>
      <c r="I1288" s="166"/>
      <c r="L1288" s="162"/>
      <c r="M1288" s="167"/>
      <c r="T1288" s="168"/>
      <c r="AT1288" s="163" t="s">
        <v>264</v>
      </c>
      <c r="AU1288" s="163" t="s">
        <v>87</v>
      </c>
      <c r="AV1288" s="13" t="s">
        <v>260</v>
      </c>
      <c r="AW1288" s="13" t="s">
        <v>32</v>
      </c>
      <c r="AX1288" s="13" t="s">
        <v>85</v>
      </c>
      <c r="AY1288" s="163" t="s">
        <v>253</v>
      </c>
    </row>
    <row r="1289" spans="2:65" s="1" customFormat="1" ht="16.5" customHeight="1">
      <c r="B1289" s="32"/>
      <c r="C1289" s="185" t="s">
        <v>1931</v>
      </c>
      <c r="D1289" s="185" t="s">
        <v>1052</v>
      </c>
      <c r="E1289" s="186" t="s">
        <v>1932</v>
      </c>
      <c r="F1289" s="187" t="s">
        <v>1933</v>
      </c>
      <c r="G1289" s="188" t="s">
        <v>447</v>
      </c>
      <c r="H1289" s="189">
        <v>28</v>
      </c>
      <c r="I1289" s="190"/>
      <c r="J1289" s="191">
        <f>ROUND(I1289*H1289,2)</f>
        <v>0</v>
      </c>
      <c r="K1289" s="187" t="s">
        <v>1</v>
      </c>
      <c r="L1289" s="192"/>
      <c r="M1289" s="193" t="s">
        <v>1</v>
      </c>
      <c r="N1289" s="194" t="s">
        <v>42</v>
      </c>
      <c r="P1289" s="146">
        <f>O1289*H1289</f>
        <v>0</v>
      </c>
      <c r="Q1289" s="146">
        <v>0</v>
      </c>
      <c r="R1289" s="146">
        <f>Q1289*H1289</f>
        <v>0</v>
      </c>
      <c r="S1289" s="146">
        <v>0</v>
      </c>
      <c r="T1289" s="147">
        <f>S1289*H1289</f>
        <v>0</v>
      </c>
      <c r="AR1289" s="148" t="s">
        <v>455</v>
      </c>
      <c r="AT1289" s="148" t="s">
        <v>1052</v>
      </c>
      <c r="AU1289" s="148" t="s">
        <v>87</v>
      </c>
      <c r="AY1289" s="17" t="s">
        <v>253</v>
      </c>
      <c r="BE1289" s="149">
        <f>IF(N1289="základní",J1289,0)</f>
        <v>0</v>
      </c>
      <c r="BF1289" s="149">
        <f>IF(N1289="snížená",J1289,0)</f>
        <v>0</v>
      </c>
      <c r="BG1289" s="149">
        <f>IF(N1289="zákl. přenesená",J1289,0)</f>
        <v>0</v>
      </c>
      <c r="BH1289" s="149">
        <f>IF(N1289="sníž. přenesená",J1289,0)</f>
        <v>0</v>
      </c>
      <c r="BI1289" s="149">
        <f>IF(N1289="nulová",J1289,0)</f>
        <v>0</v>
      </c>
      <c r="BJ1289" s="17" t="s">
        <v>85</v>
      </c>
      <c r="BK1289" s="149">
        <f>ROUND(I1289*H1289,2)</f>
        <v>0</v>
      </c>
      <c r="BL1289" s="17" t="s">
        <v>369</v>
      </c>
      <c r="BM1289" s="148" t="s">
        <v>1934</v>
      </c>
    </row>
    <row r="1290" spans="2:65" s="1" customFormat="1" ht="19.5">
      <c r="B1290" s="32"/>
      <c r="D1290" s="155" t="s">
        <v>1346</v>
      </c>
      <c r="F1290" s="195" t="s">
        <v>1917</v>
      </c>
      <c r="I1290" s="152"/>
      <c r="L1290" s="32"/>
      <c r="M1290" s="153"/>
      <c r="T1290" s="56"/>
      <c r="AT1290" s="17" t="s">
        <v>1346</v>
      </c>
      <c r="AU1290" s="17" t="s">
        <v>87</v>
      </c>
    </row>
    <row r="1291" spans="2:65" s="12" customFormat="1" ht="11.25">
      <c r="B1291" s="154"/>
      <c r="D1291" s="155" t="s">
        <v>264</v>
      </c>
      <c r="E1291" s="156" t="s">
        <v>1</v>
      </c>
      <c r="F1291" s="157" t="s">
        <v>1918</v>
      </c>
      <c r="H1291" s="158">
        <v>28</v>
      </c>
      <c r="I1291" s="159"/>
      <c r="L1291" s="154"/>
      <c r="M1291" s="160"/>
      <c r="T1291" s="161"/>
      <c r="AT1291" s="156" t="s">
        <v>264</v>
      </c>
      <c r="AU1291" s="156" t="s">
        <v>87</v>
      </c>
      <c r="AV1291" s="12" t="s">
        <v>87</v>
      </c>
      <c r="AW1291" s="12" t="s">
        <v>32</v>
      </c>
      <c r="AX1291" s="12" t="s">
        <v>77</v>
      </c>
      <c r="AY1291" s="156" t="s">
        <v>253</v>
      </c>
    </row>
    <row r="1292" spans="2:65" s="13" customFormat="1" ht="11.25">
      <c r="B1292" s="162"/>
      <c r="D1292" s="155" t="s">
        <v>264</v>
      </c>
      <c r="E1292" s="163" t="s">
        <v>1</v>
      </c>
      <c r="F1292" s="164" t="s">
        <v>266</v>
      </c>
      <c r="H1292" s="165">
        <v>28</v>
      </c>
      <c r="I1292" s="166"/>
      <c r="L1292" s="162"/>
      <c r="M1292" s="167"/>
      <c r="T1292" s="168"/>
      <c r="AT1292" s="163" t="s">
        <v>264</v>
      </c>
      <c r="AU1292" s="163" t="s">
        <v>87</v>
      </c>
      <c r="AV1292" s="13" t="s">
        <v>260</v>
      </c>
      <c r="AW1292" s="13" t="s">
        <v>32</v>
      </c>
      <c r="AX1292" s="13" t="s">
        <v>85</v>
      </c>
      <c r="AY1292" s="163" t="s">
        <v>253</v>
      </c>
    </row>
    <row r="1293" spans="2:65" s="1" customFormat="1" ht="16.5" customHeight="1">
      <c r="B1293" s="32"/>
      <c r="C1293" s="185" t="s">
        <v>1935</v>
      </c>
      <c r="D1293" s="185" t="s">
        <v>1052</v>
      </c>
      <c r="E1293" s="186" t="s">
        <v>1936</v>
      </c>
      <c r="F1293" s="187" t="s">
        <v>1937</v>
      </c>
      <c r="G1293" s="188" t="s">
        <v>447</v>
      </c>
      <c r="H1293" s="189">
        <v>14</v>
      </c>
      <c r="I1293" s="190"/>
      <c r="J1293" s="191">
        <f>ROUND(I1293*H1293,2)</f>
        <v>0</v>
      </c>
      <c r="K1293" s="187" t="s">
        <v>1</v>
      </c>
      <c r="L1293" s="192"/>
      <c r="M1293" s="193" t="s">
        <v>1</v>
      </c>
      <c r="N1293" s="194" t="s">
        <v>42</v>
      </c>
      <c r="P1293" s="146">
        <f>O1293*H1293</f>
        <v>0</v>
      </c>
      <c r="Q1293" s="146">
        <v>0</v>
      </c>
      <c r="R1293" s="146">
        <f>Q1293*H1293</f>
        <v>0</v>
      </c>
      <c r="S1293" s="146">
        <v>0</v>
      </c>
      <c r="T1293" s="147">
        <f>S1293*H1293</f>
        <v>0</v>
      </c>
      <c r="AR1293" s="148" t="s">
        <v>455</v>
      </c>
      <c r="AT1293" s="148" t="s">
        <v>1052</v>
      </c>
      <c r="AU1293" s="148" t="s">
        <v>87</v>
      </c>
      <c r="AY1293" s="17" t="s">
        <v>253</v>
      </c>
      <c r="BE1293" s="149">
        <f>IF(N1293="základní",J1293,0)</f>
        <v>0</v>
      </c>
      <c r="BF1293" s="149">
        <f>IF(N1293="snížená",J1293,0)</f>
        <v>0</v>
      </c>
      <c r="BG1293" s="149">
        <f>IF(N1293="zákl. přenesená",J1293,0)</f>
        <v>0</v>
      </c>
      <c r="BH1293" s="149">
        <f>IF(N1293="sníž. přenesená",J1293,0)</f>
        <v>0</v>
      </c>
      <c r="BI1293" s="149">
        <f>IF(N1293="nulová",J1293,0)</f>
        <v>0</v>
      </c>
      <c r="BJ1293" s="17" t="s">
        <v>85</v>
      </c>
      <c r="BK1293" s="149">
        <f>ROUND(I1293*H1293,2)</f>
        <v>0</v>
      </c>
      <c r="BL1293" s="17" t="s">
        <v>369</v>
      </c>
      <c r="BM1293" s="148" t="s">
        <v>1938</v>
      </c>
    </row>
    <row r="1294" spans="2:65" s="1" customFormat="1" ht="19.5">
      <c r="B1294" s="32"/>
      <c r="D1294" s="155" t="s">
        <v>1346</v>
      </c>
      <c r="F1294" s="195" t="s">
        <v>1917</v>
      </c>
      <c r="I1294" s="152"/>
      <c r="L1294" s="32"/>
      <c r="M1294" s="153"/>
      <c r="T1294" s="56"/>
      <c r="AT1294" s="17" t="s">
        <v>1346</v>
      </c>
      <c r="AU1294" s="17" t="s">
        <v>87</v>
      </c>
    </row>
    <row r="1295" spans="2:65" s="12" customFormat="1" ht="11.25">
      <c r="B1295" s="154"/>
      <c r="D1295" s="155" t="s">
        <v>264</v>
      </c>
      <c r="E1295" s="156" t="s">
        <v>1</v>
      </c>
      <c r="F1295" s="157" t="s">
        <v>1939</v>
      </c>
      <c r="H1295" s="158">
        <v>14</v>
      </c>
      <c r="I1295" s="159"/>
      <c r="L1295" s="154"/>
      <c r="M1295" s="160"/>
      <c r="T1295" s="161"/>
      <c r="AT1295" s="156" t="s">
        <v>264</v>
      </c>
      <c r="AU1295" s="156" t="s">
        <v>87</v>
      </c>
      <c r="AV1295" s="12" t="s">
        <v>87</v>
      </c>
      <c r="AW1295" s="12" t="s">
        <v>32</v>
      </c>
      <c r="AX1295" s="12" t="s">
        <v>77</v>
      </c>
      <c r="AY1295" s="156" t="s">
        <v>253</v>
      </c>
    </row>
    <row r="1296" spans="2:65" s="13" customFormat="1" ht="11.25">
      <c r="B1296" s="162"/>
      <c r="D1296" s="155" t="s">
        <v>264</v>
      </c>
      <c r="E1296" s="163" t="s">
        <v>1</v>
      </c>
      <c r="F1296" s="164" t="s">
        <v>266</v>
      </c>
      <c r="H1296" s="165">
        <v>14</v>
      </c>
      <c r="I1296" s="166"/>
      <c r="L1296" s="162"/>
      <c r="M1296" s="167"/>
      <c r="T1296" s="168"/>
      <c r="AT1296" s="163" t="s">
        <v>264</v>
      </c>
      <c r="AU1296" s="163" t="s">
        <v>87</v>
      </c>
      <c r="AV1296" s="13" t="s">
        <v>260</v>
      </c>
      <c r="AW1296" s="13" t="s">
        <v>32</v>
      </c>
      <c r="AX1296" s="13" t="s">
        <v>85</v>
      </c>
      <c r="AY1296" s="163" t="s">
        <v>253</v>
      </c>
    </row>
    <row r="1297" spans="2:65" s="1" customFormat="1" ht="16.5" customHeight="1">
      <c r="B1297" s="32"/>
      <c r="C1297" s="185" t="s">
        <v>1940</v>
      </c>
      <c r="D1297" s="185" t="s">
        <v>1052</v>
      </c>
      <c r="E1297" s="186" t="s">
        <v>1941</v>
      </c>
      <c r="F1297" s="187" t="s">
        <v>1942</v>
      </c>
      <c r="G1297" s="188" t="s">
        <v>447</v>
      </c>
      <c r="H1297" s="189">
        <v>14</v>
      </c>
      <c r="I1297" s="190"/>
      <c r="J1297" s="191">
        <f>ROUND(I1297*H1297,2)</f>
        <v>0</v>
      </c>
      <c r="K1297" s="187" t="s">
        <v>1</v>
      </c>
      <c r="L1297" s="192"/>
      <c r="M1297" s="193" t="s">
        <v>1</v>
      </c>
      <c r="N1297" s="194" t="s">
        <v>42</v>
      </c>
      <c r="P1297" s="146">
        <f>O1297*H1297</f>
        <v>0</v>
      </c>
      <c r="Q1297" s="146">
        <v>0</v>
      </c>
      <c r="R1297" s="146">
        <f>Q1297*H1297</f>
        <v>0</v>
      </c>
      <c r="S1297" s="146">
        <v>0</v>
      </c>
      <c r="T1297" s="147">
        <f>S1297*H1297</f>
        <v>0</v>
      </c>
      <c r="AR1297" s="148" t="s">
        <v>455</v>
      </c>
      <c r="AT1297" s="148" t="s">
        <v>1052</v>
      </c>
      <c r="AU1297" s="148" t="s">
        <v>87</v>
      </c>
      <c r="AY1297" s="17" t="s">
        <v>253</v>
      </c>
      <c r="BE1297" s="149">
        <f>IF(N1297="základní",J1297,0)</f>
        <v>0</v>
      </c>
      <c r="BF1297" s="149">
        <f>IF(N1297="snížená",J1297,0)</f>
        <v>0</v>
      </c>
      <c r="BG1297" s="149">
        <f>IF(N1297="zákl. přenesená",J1297,0)</f>
        <v>0</v>
      </c>
      <c r="BH1297" s="149">
        <f>IF(N1297="sníž. přenesená",J1297,0)</f>
        <v>0</v>
      </c>
      <c r="BI1297" s="149">
        <f>IF(N1297="nulová",J1297,0)</f>
        <v>0</v>
      </c>
      <c r="BJ1297" s="17" t="s">
        <v>85</v>
      </c>
      <c r="BK1297" s="149">
        <f>ROUND(I1297*H1297,2)</f>
        <v>0</v>
      </c>
      <c r="BL1297" s="17" t="s">
        <v>369</v>
      </c>
      <c r="BM1297" s="148" t="s">
        <v>1943</v>
      </c>
    </row>
    <row r="1298" spans="2:65" s="1" customFormat="1" ht="19.5">
      <c r="B1298" s="32"/>
      <c r="D1298" s="155" t="s">
        <v>1346</v>
      </c>
      <c r="F1298" s="195" t="s">
        <v>1917</v>
      </c>
      <c r="I1298" s="152"/>
      <c r="L1298" s="32"/>
      <c r="M1298" s="153"/>
      <c r="T1298" s="56"/>
      <c r="AT1298" s="17" t="s">
        <v>1346</v>
      </c>
      <c r="AU1298" s="17" t="s">
        <v>87</v>
      </c>
    </row>
    <row r="1299" spans="2:65" s="12" customFormat="1" ht="11.25">
      <c r="B1299" s="154"/>
      <c r="D1299" s="155" t="s">
        <v>264</v>
      </c>
      <c r="E1299" s="156" t="s">
        <v>1</v>
      </c>
      <c r="F1299" s="157" t="s">
        <v>1939</v>
      </c>
      <c r="H1299" s="158">
        <v>14</v>
      </c>
      <c r="I1299" s="159"/>
      <c r="L1299" s="154"/>
      <c r="M1299" s="160"/>
      <c r="T1299" s="161"/>
      <c r="AT1299" s="156" t="s">
        <v>264</v>
      </c>
      <c r="AU1299" s="156" t="s">
        <v>87</v>
      </c>
      <c r="AV1299" s="12" t="s">
        <v>87</v>
      </c>
      <c r="AW1299" s="12" t="s">
        <v>32</v>
      </c>
      <c r="AX1299" s="12" t="s">
        <v>77</v>
      </c>
      <c r="AY1299" s="156" t="s">
        <v>253</v>
      </c>
    </row>
    <row r="1300" spans="2:65" s="13" customFormat="1" ht="11.25">
      <c r="B1300" s="162"/>
      <c r="D1300" s="155" t="s">
        <v>264</v>
      </c>
      <c r="E1300" s="163" t="s">
        <v>1</v>
      </c>
      <c r="F1300" s="164" t="s">
        <v>266</v>
      </c>
      <c r="H1300" s="165">
        <v>14</v>
      </c>
      <c r="I1300" s="166"/>
      <c r="L1300" s="162"/>
      <c r="M1300" s="167"/>
      <c r="T1300" s="168"/>
      <c r="AT1300" s="163" t="s">
        <v>264</v>
      </c>
      <c r="AU1300" s="163" t="s">
        <v>87</v>
      </c>
      <c r="AV1300" s="13" t="s">
        <v>260</v>
      </c>
      <c r="AW1300" s="13" t="s">
        <v>32</v>
      </c>
      <c r="AX1300" s="13" t="s">
        <v>85</v>
      </c>
      <c r="AY1300" s="163" t="s">
        <v>253</v>
      </c>
    </row>
    <row r="1301" spans="2:65" s="1" customFormat="1" ht="37.9" customHeight="1">
      <c r="B1301" s="32"/>
      <c r="C1301" s="137" t="s">
        <v>1944</v>
      </c>
      <c r="D1301" s="137" t="s">
        <v>255</v>
      </c>
      <c r="E1301" s="138" t="s">
        <v>1945</v>
      </c>
      <c r="F1301" s="139" t="s">
        <v>1946</v>
      </c>
      <c r="G1301" s="140" t="s">
        <v>313</v>
      </c>
      <c r="H1301" s="141">
        <v>442.51</v>
      </c>
      <c r="I1301" s="142"/>
      <c r="J1301" s="143">
        <f>ROUND(I1301*H1301,2)</f>
        <v>0</v>
      </c>
      <c r="K1301" s="139" t="s">
        <v>1</v>
      </c>
      <c r="L1301" s="32"/>
      <c r="M1301" s="144" t="s">
        <v>1</v>
      </c>
      <c r="N1301" s="145" t="s">
        <v>42</v>
      </c>
      <c r="P1301" s="146">
        <f>O1301*H1301</f>
        <v>0</v>
      </c>
      <c r="Q1301" s="146">
        <v>0</v>
      </c>
      <c r="R1301" s="146">
        <f>Q1301*H1301</f>
        <v>0</v>
      </c>
      <c r="S1301" s="146">
        <v>0</v>
      </c>
      <c r="T1301" s="147">
        <f>S1301*H1301</f>
        <v>0</v>
      </c>
      <c r="AR1301" s="148" t="s">
        <v>369</v>
      </c>
      <c r="AT1301" s="148" t="s">
        <v>255</v>
      </c>
      <c r="AU1301" s="148" t="s">
        <v>87</v>
      </c>
      <c r="AY1301" s="17" t="s">
        <v>253</v>
      </c>
      <c r="BE1301" s="149">
        <f>IF(N1301="základní",J1301,0)</f>
        <v>0</v>
      </c>
      <c r="BF1301" s="149">
        <f>IF(N1301="snížená",J1301,0)</f>
        <v>0</v>
      </c>
      <c r="BG1301" s="149">
        <f>IF(N1301="zákl. přenesená",J1301,0)</f>
        <v>0</v>
      </c>
      <c r="BH1301" s="149">
        <f>IF(N1301="sníž. přenesená",J1301,0)</f>
        <v>0</v>
      </c>
      <c r="BI1301" s="149">
        <f>IF(N1301="nulová",J1301,0)</f>
        <v>0</v>
      </c>
      <c r="BJ1301" s="17" t="s">
        <v>85</v>
      </c>
      <c r="BK1301" s="149">
        <f>ROUND(I1301*H1301,2)</f>
        <v>0</v>
      </c>
      <c r="BL1301" s="17" t="s">
        <v>369</v>
      </c>
      <c r="BM1301" s="148" t="s">
        <v>1947</v>
      </c>
    </row>
    <row r="1302" spans="2:65" s="14" customFormat="1" ht="11.25">
      <c r="B1302" s="169"/>
      <c r="D1302" s="155" t="s">
        <v>264</v>
      </c>
      <c r="E1302" s="170" t="s">
        <v>1</v>
      </c>
      <c r="F1302" s="171" t="s">
        <v>1845</v>
      </c>
      <c r="H1302" s="170" t="s">
        <v>1</v>
      </c>
      <c r="I1302" s="172"/>
      <c r="L1302" s="169"/>
      <c r="M1302" s="173"/>
      <c r="T1302" s="174"/>
      <c r="AT1302" s="170" t="s">
        <v>264</v>
      </c>
      <c r="AU1302" s="170" t="s">
        <v>87</v>
      </c>
      <c r="AV1302" s="14" t="s">
        <v>85</v>
      </c>
      <c r="AW1302" s="14" t="s">
        <v>32</v>
      </c>
      <c r="AX1302" s="14" t="s">
        <v>77</v>
      </c>
      <c r="AY1302" s="170" t="s">
        <v>253</v>
      </c>
    </row>
    <row r="1303" spans="2:65" s="12" customFormat="1" ht="11.25">
      <c r="B1303" s="154"/>
      <c r="D1303" s="155" t="s">
        <v>264</v>
      </c>
      <c r="E1303" s="156" t="s">
        <v>1</v>
      </c>
      <c r="F1303" s="157" t="s">
        <v>1948</v>
      </c>
      <c r="H1303" s="158">
        <v>140.65</v>
      </c>
      <c r="I1303" s="159"/>
      <c r="L1303" s="154"/>
      <c r="M1303" s="160"/>
      <c r="T1303" s="161"/>
      <c r="AT1303" s="156" t="s">
        <v>264</v>
      </c>
      <c r="AU1303" s="156" t="s">
        <v>87</v>
      </c>
      <c r="AV1303" s="12" t="s">
        <v>87</v>
      </c>
      <c r="AW1303" s="12" t="s">
        <v>32</v>
      </c>
      <c r="AX1303" s="12" t="s">
        <v>77</v>
      </c>
      <c r="AY1303" s="156" t="s">
        <v>253</v>
      </c>
    </row>
    <row r="1304" spans="2:65" s="12" customFormat="1" ht="11.25">
      <c r="B1304" s="154"/>
      <c r="D1304" s="155" t="s">
        <v>264</v>
      </c>
      <c r="E1304" s="156" t="s">
        <v>1</v>
      </c>
      <c r="F1304" s="157" t="s">
        <v>1949</v>
      </c>
      <c r="H1304" s="158">
        <v>13.05</v>
      </c>
      <c r="I1304" s="159"/>
      <c r="L1304" s="154"/>
      <c r="M1304" s="160"/>
      <c r="T1304" s="161"/>
      <c r="AT1304" s="156" t="s">
        <v>264</v>
      </c>
      <c r="AU1304" s="156" t="s">
        <v>87</v>
      </c>
      <c r="AV1304" s="12" t="s">
        <v>87</v>
      </c>
      <c r="AW1304" s="12" t="s">
        <v>32</v>
      </c>
      <c r="AX1304" s="12" t="s">
        <v>77</v>
      </c>
      <c r="AY1304" s="156" t="s">
        <v>253</v>
      </c>
    </row>
    <row r="1305" spans="2:65" s="12" customFormat="1" ht="11.25">
      <c r="B1305" s="154"/>
      <c r="D1305" s="155" t="s">
        <v>264</v>
      </c>
      <c r="E1305" s="156" t="s">
        <v>1</v>
      </c>
      <c r="F1305" s="157" t="s">
        <v>1950</v>
      </c>
      <c r="H1305" s="158">
        <v>25.23</v>
      </c>
      <c r="I1305" s="159"/>
      <c r="L1305" s="154"/>
      <c r="M1305" s="160"/>
      <c r="T1305" s="161"/>
      <c r="AT1305" s="156" t="s">
        <v>264</v>
      </c>
      <c r="AU1305" s="156" t="s">
        <v>87</v>
      </c>
      <c r="AV1305" s="12" t="s">
        <v>87</v>
      </c>
      <c r="AW1305" s="12" t="s">
        <v>32</v>
      </c>
      <c r="AX1305" s="12" t="s">
        <v>77</v>
      </c>
      <c r="AY1305" s="156" t="s">
        <v>253</v>
      </c>
    </row>
    <row r="1306" spans="2:65" s="12" customFormat="1" ht="11.25">
      <c r="B1306" s="154"/>
      <c r="D1306" s="155" t="s">
        <v>264</v>
      </c>
      <c r="E1306" s="156" t="s">
        <v>1</v>
      </c>
      <c r="F1306" s="157" t="s">
        <v>1951</v>
      </c>
      <c r="H1306" s="158">
        <v>19.05</v>
      </c>
      <c r="I1306" s="159"/>
      <c r="L1306" s="154"/>
      <c r="M1306" s="160"/>
      <c r="T1306" s="161"/>
      <c r="AT1306" s="156" t="s">
        <v>264</v>
      </c>
      <c r="AU1306" s="156" t="s">
        <v>87</v>
      </c>
      <c r="AV1306" s="12" t="s">
        <v>87</v>
      </c>
      <c r="AW1306" s="12" t="s">
        <v>32</v>
      </c>
      <c r="AX1306" s="12" t="s">
        <v>77</v>
      </c>
      <c r="AY1306" s="156" t="s">
        <v>253</v>
      </c>
    </row>
    <row r="1307" spans="2:65" s="12" customFormat="1" ht="11.25">
      <c r="B1307" s="154"/>
      <c r="D1307" s="155" t="s">
        <v>264</v>
      </c>
      <c r="E1307" s="156" t="s">
        <v>1</v>
      </c>
      <c r="F1307" s="157" t="s">
        <v>1952</v>
      </c>
      <c r="H1307" s="158">
        <v>42.63</v>
      </c>
      <c r="I1307" s="159"/>
      <c r="L1307" s="154"/>
      <c r="M1307" s="160"/>
      <c r="T1307" s="161"/>
      <c r="AT1307" s="156" t="s">
        <v>264</v>
      </c>
      <c r="AU1307" s="156" t="s">
        <v>87</v>
      </c>
      <c r="AV1307" s="12" t="s">
        <v>87</v>
      </c>
      <c r="AW1307" s="12" t="s">
        <v>32</v>
      </c>
      <c r="AX1307" s="12" t="s">
        <v>77</v>
      </c>
      <c r="AY1307" s="156" t="s">
        <v>253</v>
      </c>
    </row>
    <row r="1308" spans="2:65" s="12" customFormat="1" ht="11.25">
      <c r="B1308" s="154"/>
      <c r="D1308" s="155" t="s">
        <v>264</v>
      </c>
      <c r="E1308" s="156" t="s">
        <v>1</v>
      </c>
      <c r="F1308" s="157" t="s">
        <v>1953</v>
      </c>
      <c r="H1308" s="158">
        <v>54.52</v>
      </c>
      <c r="I1308" s="159"/>
      <c r="L1308" s="154"/>
      <c r="M1308" s="160"/>
      <c r="T1308" s="161"/>
      <c r="AT1308" s="156" t="s">
        <v>264</v>
      </c>
      <c r="AU1308" s="156" t="s">
        <v>87</v>
      </c>
      <c r="AV1308" s="12" t="s">
        <v>87</v>
      </c>
      <c r="AW1308" s="12" t="s">
        <v>32</v>
      </c>
      <c r="AX1308" s="12" t="s">
        <v>77</v>
      </c>
      <c r="AY1308" s="156" t="s">
        <v>253</v>
      </c>
    </row>
    <row r="1309" spans="2:65" s="12" customFormat="1" ht="11.25">
      <c r="B1309" s="154"/>
      <c r="D1309" s="155" t="s">
        <v>264</v>
      </c>
      <c r="E1309" s="156" t="s">
        <v>1</v>
      </c>
      <c r="F1309" s="157" t="s">
        <v>1954</v>
      </c>
      <c r="H1309" s="158">
        <v>145.58000000000001</v>
      </c>
      <c r="I1309" s="159"/>
      <c r="L1309" s="154"/>
      <c r="M1309" s="160"/>
      <c r="T1309" s="161"/>
      <c r="AT1309" s="156" t="s">
        <v>264</v>
      </c>
      <c r="AU1309" s="156" t="s">
        <v>87</v>
      </c>
      <c r="AV1309" s="12" t="s">
        <v>87</v>
      </c>
      <c r="AW1309" s="12" t="s">
        <v>32</v>
      </c>
      <c r="AX1309" s="12" t="s">
        <v>77</v>
      </c>
      <c r="AY1309" s="156" t="s">
        <v>253</v>
      </c>
    </row>
    <row r="1310" spans="2:65" s="12" customFormat="1" ht="11.25">
      <c r="B1310" s="154"/>
      <c r="D1310" s="155" t="s">
        <v>264</v>
      </c>
      <c r="E1310" s="156" t="s">
        <v>1</v>
      </c>
      <c r="F1310" s="157" t="s">
        <v>1955</v>
      </c>
      <c r="H1310" s="158">
        <v>1.8</v>
      </c>
      <c r="I1310" s="159"/>
      <c r="L1310" s="154"/>
      <c r="M1310" s="160"/>
      <c r="T1310" s="161"/>
      <c r="AT1310" s="156" t="s">
        <v>264</v>
      </c>
      <c r="AU1310" s="156" t="s">
        <v>87</v>
      </c>
      <c r="AV1310" s="12" t="s">
        <v>87</v>
      </c>
      <c r="AW1310" s="12" t="s">
        <v>32</v>
      </c>
      <c r="AX1310" s="12" t="s">
        <v>77</v>
      </c>
      <c r="AY1310" s="156" t="s">
        <v>253</v>
      </c>
    </row>
    <row r="1311" spans="2:65" s="13" customFormat="1" ht="11.25">
      <c r="B1311" s="162"/>
      <c r="D1311" s="155" t="s">
        <v>264</v>
      </c>
      <c r="E1311" s="163" t="s">
        <v>1</v>
      </c>
      <c r="F1311" s="164" t="s">
        <v>266</v>
      </c>
      <c r="H1311" s="165">
        <v>442.51</v>
      </c>
      <c r="I1311" s="166"/>
      <c r="L1311" s="162"/>
      <c r="M1311" s="167"/>
      <c r="T1311" s="168"/>
      <c r="AT1311" s="163" t="s">
        <v>264</v>
      </c>
      <c r="AU1311" s="163" t="s">
        <v>87</v>
      </c>
      <c r="AV1311" s="13" t="s">
        <v>260</v>
      </c>
      <c r="AW1311" s="13" t="s">
        <v>32</v>
      </c>
      <c r="AX1311" s="13" t="s">
        <v>85</v>
      </c>
      <c r="AY1311" s="163" t="s">
        <v>253</v>
      </c>
    </row>
    <row r="1312" spans="2:65" s="1" customFormat="1" ht="33" customHeight="1">
      <c r="B1312" s="32"/>
      <c r="C1312" s="137" t="s">
        <v>1956</v>
      </c>
      <c r="D1312" s="137" t="s">
        <v>255</v>
      </c>
      <c r="E1312" s="138" t="s">
        <v>1957</v>
      </c>
      <c r="F1312" s="139" t="s">
        <v>1958</v>
      </c>
      <c r="G1312" s="140" t="s">
        <v>313</v>
      </c>
      <c r="H1312" s="141">
        <v>442.51</v>
      </c>
      <c r="I1312" s="142"/>
      <c r="J1312" s="143">
        <f>ROUND(I1312*H1312,2)</f>
        <v>0</v>
      </c>
      <c r="K1312" s="139" t="s">
        <v>259</v>
      </c>
      <c r="L1312" s="32"/>
      <c r="M1312" s="144" t="s">
        <v>1</v>
      </c>
      <c r="N1312" s="145" t="s">
        <v>42</v>
      </c>
      <c r="P1312" s="146">
        <f>O1312*H1312</f>
        <v>0</v>
      </c>
      <c r="Q1312" s="146">
        <v>0</v>
      </c>
      <c r="R1312" s="146">
        <f>Q1312*H1312</f>
        <v>0</v>
      </c>
      <c r="S1312" s="146">
        <v>0</v>
      </c>
      <c r="T1312" s="147">
        <f>S1312*H1312</f>
        <v>0</v>
      </c>
      <c r="AR1312" s="148" t="s">
        <v>369</v>
      </c>
      <c r="AT1312" s="148" t="s">
        <v>255</v>
      </c>
      <c r="AU1312" s="148" t="s">
        <v>87</v>
      </c>
      <c r="AY1312" s="17" t="s">
        <v>253</v>
      </c>
      <c r="BE1312" s="149">
        <f>IF(N1312="základní",J1312,0)</f>
        <v>0</v>
      </c>
      <c r="BF1312" s="149">
        <f>IF(N1312="snížená",J1312,0)</f>
        <v>0</v>
      </c>
      <c r="BG1312" s="149">
        <f>IF(N1312="zákl. přenesená",J1312,0)</f>
        <v>0</v>
      </c>
      <c r="BH1312" s="149">
        <f>IF(N1312="sníž. přenesená",J1312,0)</f>
        <v>0</v>
      </c>
      <c r="BI1312" s="149">
        <f>IF(N1312="nulová",J1312,0)</f>
        <v>0</v>
      </c>
      <c r="BJ1312" s="17" t="s">
        <v>85</v>
      </c>
      <c r="BK1312" s="149">
        <f>ROUND(I1312*H1312,2)</f>
        <v>0</v>
      </c>
      <c r="BL1312" s="17" t="s">
        <v>369</v>
      </c>
      <c r="BM1312" s="148" t="s">
        <v>1959</v>
      </c>
    </row>
    <row r="1313" spans="2:65" s="1" customFormat="1" ht="11.25">
      <c r="B1313" s="32"/>
      <c r="D1313" s="150" t="s">
        <v>262</v>
      </c>
      <c r="F1313" s="151" t="s">
        <v>1960</v>
      </c>
      <c r="I1313" s="152"/>
      <c r="L1313" s="32"/>
      <c r="M1313" s="153"/>
      <c r="T1313" s="56"/>
      <c r="AT1313" s="17" t="s">
        <v>262</v>
      </c>
      <c r="AU1313" s="17" t="s">
        <v>87</v>
      </c>
    </row>
    <row r="1314" spans="2:65" s="14" customFormat="1" ht="11.25">
      <c r="B1314" s="169"/>
      <c r="D1314" s="155" t="s">
        <v>264</v>
      </c>
      <c r="E1314" s="170" t="s">
        <v>1</v>
      </c>
      <c r="F1314" s="171" t="s">
        <v>1845</v>
      </c>
      <c r="H1314" s="170" t="s">
        <v>1</v>
      </c>
      <c r="I1314" s="172"/>
      <c r="L1314" s="169"/>
      <c r="M1314" s="173"/>
      <c r="T1314" s="174"/>
      <c r="AT1314" s="170" t="s">
        <v>264</v>
      </c>
      <c r="AU1314" s="170" t="s">
        <v>87</v>
      </c>
      <c r="AV1314" s="14" t="s">
        <v>85</v>
      </c>
      <c r="AW1314" s="14" t="s">
        <v>32</v>
      </c>
      <c r="AX1314" s="14" t="s">
        <v>77</v>
      </c>
      <c r="AY1314" s="170" t="s">
        <v>253</v>
      </c>
    </row>
    <row r="1315" spans="2:65" s="12" customFormat="1" ht="11.25">
      <c r="B1315" s="154"/>
      <c r="D1315" s="155" t="s">
        <v>264</v>
      </c>
      <c r="E1315" s="156" t="s">
        <v>1</v>
      </c>
      <c r="F1315" s="157" t="s">
        <v>1948</v>
      </c>
      <c r="H1315" s="158">
        <v>140.65</v>
      </c>
      <c r="I1315" s="159"/>
      <c r="L1315" s="154"/>
      <c r="M1315" s="160"/>
      <c r="T1315" s="161"/>
      <c r="AT1315" s="156" t="s">
        <v>264</v>
      </c>
      <c r="AU1315" s="156" t="s">
        <v>87</v>
      </c>
      <c r="AV1315" s="12" t="s">
        <v>87</v>
      </c>
      <c r="AW1315" s="12" t="s">
        <v>32</v>
      </c>
      <c r="AX1315" s="12" t="s">
        <v>77</v>
      </c>
      <c r="AY1315" s="156" t="s">
        <v>253</v>
      </c>
    </row>
    <row r="1316" spans="2:65" s="12" customFormat="1" ht="11.25">
      <c r="B1316" s="154"/>
      <c r="D1316" s="155" t="s">
        <v>264</v>
      </c>
      <c r="E1316" s="156" t="s">
        <v>1</v>
      </c>
      <c r="F1316" s="157" t="s">
        <v>1949</v>
      </c>
      <c r="H1316" s="158">
        <v>13.05</v>
      </c>
      <c r="I1316" s="159"/>
      <c r="L1316" s="154"/>
      <c r="M1316" s="160"/>
      <c r="T1316" s="161"/>
      <c r="AT1316" s="156" t="s">
        <v>264</v>
      </c>
      <c r="AU1316" s="156" t="s">
        <v>87</v>
      </c>
      <c r="AV1316" s="12" t="s">
        <v>87</v>
      </c>
      <c r="AW1316" s="12" t="s">
        <v>32</v>
      </c>
      <c r="AX1316" s="12" t="s">
        <v>77</v>
      </c>
      <c r="AY1316" s="156" t="s">
        <v>253</v>
      </c>
    </row>
    <row r="1317" spans="2:65" s="12" customFormat="1" ht="11.25">
      <c r="B1317" s="154"/>
      <c r="D1317" s="155" t="s">
        <v>264</v>
      </c>
      <c r="E1317" s="156" t="s">
        <v>1</v>
      </c>
      <c r="F1317" s="157" t="s">
        <v>1950</v>
      </c>
      <c r="H1317" s="158">
        <v>25.23</v>
      </c>
      <c r="I1317" s="159"/>
      <c r="L1317" s="154"/>
      <c r="M1317" s="160"/>
      <c r="T1317" s="161"/>
      <c r="AT1317" s="156" t="s">
        <v>264</v>
      </c>
      <c r="AU1317" s="156" t="s">
        <v>87</v>
      </c>
      <c r="AV1317" s="12" t="s">
        <v>87</v>
      </c>
      <c r="AW1317" s="12" t="s">
        <v>32</v>
      </c>
      <c r="AX1317" s="12" t="s">
        <v>77</v>
      </c>
      <c r="AY1317" s="156" t="s">
        <v>253</v>
      </c>
    </row>
    <row r="1318" spans="2:65" s="12" customFormat="1" ht="11.25">
      <c r="B1318" s="154"/>
      <c r="D1318" s="155" t="s">
        <v>264</v>
      </c>
      <c r="E1318" s="156" t="s">
        <v>1</v>
      </c>
      <c r="F1318" s="157" t="s">
        <v>1951</v>
      </c>
      <c r="H1318" s="158">
        <v>19.05</v>
      </c>
      <c r="I1318" s="159"/>
      <c r="L1318" s="154"/>
      <c r="M1318" s="160"/>
      <c r="T1318" s="161"/>
      <c r="AT1318" s="156" t="s">
        <v>264</v>
      </c>
      <c r="AU1318" s="156" t="s">
        <v>87</v>
      </c>
      <c r="AV1318" s="12" t="s">
        <v>87</v>
      </c>
      <c r="AW1318" s="12" t="s">
        <v>32</v>
      </c>
      <c r="AX1318" s="12" t="s">
        <v>77</v>
      </c>
      <c r="AY1318" s="156" t="s">
        <v>253</v>
      </c>
    </row>
    <row r="1319" spans="2:65" s="12" customFormat="1" ht="11.25">
      <c r="B1319" s="154"/>
      <c r="D1319" s="155" t="s">
        <v>264</v>
      </c>
      <c r="E1319" s="156" t="s">
        <v>1</v>
      </c>
      <c r="F1319" s="157" t="s">
        <v>1952</v>
      </c>
      <c r="H1319" s="158">
        <v>42.63</v>
      </c>
      <c r="I1319" s="159"/>
      <c r="L1319" s="154"/>
      <c r="M1319" s="160"/>
      <c r="T1319" s="161"/>
      <c r="AT1319" s="156" t="s">
        <v>264</v>
      </c>
      <c r="AU1319" s="156" t="s">
        <v>87</v>
      </c>
      <c r="AV1319" s="12" t="s">
        <v>87</v>
      </c>
      <c r="AW1319" s="12" t="s">
        <v>32</v>
      </c>
      <c r="AX1319" s="12" t="s">
        <v>77</v>
      </c>
      <c r="AY1319" s="156" t="s">
        <v>253</v>
      </c>
    </row>
    <row r="1320" spans="2:65" s="12" customFormat="1" ht="11.25">
      <c r="B1320" s="154"/>
      <c r="D1320" s="155" t="s">
        <v>264</v>
      </c>
      <c r="E1320" s="156" t="s">
        <v>1</v>
      </c>
      <c r="F1320" s="157" t="s">
        <v>1953</v>
      </c>
      <c r="H1320" s="158">
        <v>54.52</v>
      </c>
      <c r="I1320" s="159"/>
      <c r="L1320" s="154"/>
      <c r="M1320" s="160"/>
      <c r="T1320" s="161"/>
      <c r="AT1320" s="156" t="s">
        <v>264</v>
      </c>
      <c r="AU1320" s="156" t="s">
        <v>87</v>
      </c>
      <c r="AV1320" s="12" t="s">
        <v>87</v>
      </c>
      <c r="AW1320" s="12" t="s">
        <v>32</v>
      </c>
      <c r="AX1320" s="12" t="s">
        <v>77</v>
      </c>
      <c r="AY1320" s="156" t="s">
        <v>253</v>
      </c>
    </row>
    <row r="1321" spans="2:65" s="12" customFormat="1" ht="11.25">
      <c r="B1321" s="154"/>
      <c r="D1321" s="155" t="s">
        <v>264</v>
      </c>
      <c r="E1321" s="156" t="s">
        <v>1</v>
      </c>
      <c r="F1321" s="157" t="s">
        <v>1954</v>
      </c>
      <c r="H1321" s="158">
        <v>145.58000000000001</v>
      </c>
      <c r="I1321" s="159"/>
      <c r="L1321" s="154"/>
      <c r="M1321" s="160"/>
      <c r="T1321" s="161"/>
      <c r="AT1321" s="156" t="s">
        <v>264</v>
      </c>
      <c r="AU1321" s="156" t="s">
        <v>87</v>
      </c>
      <c r="AV1321" s="12" t="s">
        <v>87</v>
      </c>
      <c r="AW1321" s="12" t="s">
        <v>32</v>
      </c>
      <c r="AX1321" s="12" t="s">
        <v>77</v>
      </c>
      <c r="AY1321" s="156" t="s">
        <v>253</v>
      </c>
    </row>
    <row r="1322" spans="2:65" s="12" customFormat="1" ht="11.25">
      <c r="B1322" s="154"/>
      <c r="D1322" s="155" t="s">
        <v>264</v>
      </c>
      <c r="E1322" s="156" t="s">
        <v>1</v>
      </c>
      <c r="F1322" s="157" t="s">
        <v>1955</v>
      </c>
      <c r="H1322" s="158">
        <v>1.8</v>
      </c>
      <c r="I1322" s="159"/>
      <c r="L1322" s="154"/>
      <c r="M1322" s="160"/>
      <c r="T1322" s="161"/>
      <c r="AT1322" s="156" t="s">
        <v>264</v>
      </c>
      <c r="AU1322" s="156" t="s">
        <v>87</v>
      </c>
      <c r="AV1322" s="12" t="s">
        <v>87</v>
      </c>
      <c r="AW1322" s="12" t="s">
        <v>32</v>
      </c>
      <c r="AX1322" s="12" t="s">
        <v>77</v>
      </c>
      <c r="AY1322" s="156" t="s">
        <v>253</v>
      </c>
    </row>
    <row r="1323" spans="2:65" s="13" customFormat="1" ht="11.25">
      <c r="B1323" s="162"/>
      <c r="D1323" s="155" t="s">
        <v>264</v>
      </c>
      <c r="E1323" s="163" t="s">
        <v>1</v>
      </c>
      <c r="F1323" s="164" t="s">
        <v>266</v>
      </c>
      <c r="H1323" s="165">
        <v>442.51</v>
      </c>
      <c r="I1323" s="166"/>
      <c r="L1323" s="162"/>
      <c r="M1323" s="167"/>
      <c r="T1323" s="168"/>
      <c r="AT1323" s="163" t="s">
        <v>264</v>
      </c>
      <c r="AU1323" s="163" t="s">
        <v>87</v>
      </c>
      <c r="AV1323" s="13" t="s">
        <v>260</v>
      </c>
      <c r="AW1323" s="13" t="s">
        <v>32</v>
      </c>
      <c r="AX1323" s="13" t="s">
        <v>85</v>
      </c>
      <c r="AY1323" s="163" t="s">
        <v>253</v>
      </c>
    </row>
    <row r="1324" spans="2:65" s="1" customFormat="1" ht="21.75" customHeight="1">
      <c r="B1324" s="32"/>
      <c r="C1324" s="185" t="s">
        <v>1961</v>
      </c>
      <c r="D1324" s="185" t="s">
        <v>1052</v>
      </c>
      <c r="E1324" s="186" t="s">
        <v>1962</v>
      </c>
      <c r="F1324" s="187" t="s">
        <v>1963</v>
      </c>
      <c r="G1324" s="188" t="s">
        <v>202</v>
      </c>
      <c r="H1324" s="189">
        <v>9.1590000000000007</v>
      </c>
      <c r="I1324" s="190"/>
      <c r="J1324" s="191">
        <f>ROUND(I1324*H1324,2)</f>
        <v>0</v>
      </c>
      <c r="K1324" s="187" t="s">
        <v>259</v>
      </c>
      <c r="L1324" s="192"/>
      <c r="M1324" s="193" t="s">
        <v>1</v>
      </c>
      <c r="N1324" s="194" t="s">
        <v>42</v>
      </c>
      <c r="P1324" s="146">
        <f>O1324*H1324</f>
        <v>0</v>
      </c>
      <c r="Q1324" s="146">
        <v>0.44</v>
      </c>
      <c r="R1324" s="146">
        <f>Q1324*H1324</f>
        <v>4.02996</v>
      </c>
      <c r="S1324" s="146">
        <v>0</v>
      </c>
      <c r="T1324" s="147">
        <f>S1324*H1324</f>
        <v>0</v>
      </c>
      <c r="AR1324" s="148" t="s">
        <v>455</v>
      </c>
      <c r="AT1324" s="148" t="s">
        <v>1052</v>
      </c>
      <c r="AU1324" s="148" t="s">
        <v>87</v>
      </c>
      <c r="AY1324" s="17" t="s">
        <v>253</v>
      </c>
      <c r="BE1324" s="149">
        <f>IF(N1324="základní",J1324,0)</f>
        <v>0</v>
      </c>
      <c r="BF1324" s="149">
        <f>IF(N1324="snížená",J1324,0)</f>
        <v>0</v>
      </c>
      <c r="BG1324" s="149">
        <f>IF(N1324="zákl. přenesená",J1324,0)</f>
        <v>0</v>
      </c>
      <c r="BH1324" s="149">
        <f>IF(N1324="sníž. přenesená",J1324,0)</f>
        <v>0</v>
      </c>
      <c r="BI1324" s="149">
        <f>IF(N1324="nulová",J1324,0)</f>
        <v>0</v>
      </c>
      <c r="BJ1324" s="17" t="s">
        <v>85</v>
      </c>
      <c r="BK1324" s="149">
        <f>ROUND(I1324*H1324,2)</f>
        <v>0</v>
      </c>
      <c r="BL1324" s="17" t="s">
        <v>369</v>
      </c>
      <c r="BM1324" s="148" t="s">
        <v>1964</v>
      </c>
    </row>
    <row r="1325" spans="2:65" s="14" customFormat="1" ht="11.25">
      <c r="B1325" s="169"/>
      <c r="D1325" s="155" t="s">
        <v>264</v>
      </c>
      <c r="E1325" s="170" t="s">
        <v>1</v>
      </c>
      <c r="F1325" s="171" t="s">
        <v>1845</v>
      </c>
      <c r="H1325" s="170" t="s">
        <v>1</v>
      </c>
      <c r="I1325" s="172"/>
      <c r="L1325" s="169"/>
      <c r="M1325" s="173"/>
      <c r="T1325" s="174"/>
      <c r="AT1325" s="170" t="s">
        <v>264</v>
      </c>
      <c r="AU1325" s="170" t="s">
        <v>87</v>
      </c>
      <c r="AV1325" s="14" t="s">
        <v>85</v>
      </c>
      <c r="AW1325" s="14" t="s">
        <v>32</v>
      </c>
      <c r="AX1325" s="14" t="s">
        <v>77</v>
      </c>
      <c r="AY1325" s="170" t="s">
        <v>253</v>
      </c>
    </row>
    <row r="1326" spans="2:65" s="12" customFormat="1" ht="11.25">
      <c r="B1326" s="154"/>
      <c r="D1326" s="155" t="s">
        <v>264</v>
      </c>
      <c r="E1326" s="156" t="s">
        <v>1</v>
      </c>
      <c r="F1326" s="157" t="s">
        <v>1846</v>
      </c>
      <c r="H1326" s="158">
        <v>2.532</v>
      </c>
      <c r="I1326" s="159"/>
      <c r="L1326" s="154"/>
      <c r="M1326" s="160"/>
      <c r="T1326" s="161"/>
      <c r="AT1326" s="156" t="s">
        <v>264</v>
      </c>
      <c r="AU1326" s="156" t="s">
        <v>87</v>
      </c>
      <c r="AV1326" s="12" t="s">
        <v>87</v>
      </c>
      <c r="AW1326" s="12" t="s">
        <v>32</v>
      </c>
      <c r="AX1326" s="12" t="s">
        <v>77</v>
      </c>
      <c r="AY1326" s="156" t="s">
        <v>253</v>
      </c>
    </row>
    <row r="1327" spans="2:65" s="12" customFormat="1" ht="11.25">
      <c r="B1327" s="154"/>
      <c r="D1327" s="155" t="s">
        <v>264</v>
      </c>
      <c r="E1327" s="156" t="s">
        <v>1</v>
      </c>
      <c r="F1327" s="157" t="s">
        <v>1847</v>
      </c>
      <c r="H1327" s="158">
        <v>0.23499999999999999</v>
      </c>
      <c r="I1327" s="159"/>
      <c r="L1327" s="154"/>
      <c r="M1327" s="160"/>
      <c r="T1327" s="161"/>
      <c r="AT1327" s="156" t="s">
        <v>264</v>
      </c>
      <c r="AU1327" s="156" t="s">
        <v>87</v>
      </c>
      <c r="AV1327" s="12" t="s">
        <v>87</v>
      </c>
      <c r="AW1327" s="12" t="s">
        <v>32</v>
      </c>
      <c r="AX1327" s="12" t="s">
        <v>77</v>
      </c>
      <c r="AY1327" s="156" t="s">
        <v>253</v>
      </c>
    </row>
    <row r="1328" spans="2:65" s="12" customFormat="1" ht="11.25">
      <c r="B1328" s="154"/>
      <c r="D1328" s="155" t="s">
        <v>264</v>
      </c>
      <c r="E1328" s="156" t="s">
        <v>1</v>
      </c>
      <c r="F1328" s="157" t="s">
        <v>1848</v>
      </c>
      <c r="H1328" s="158">
        <v>0.45400000000000001</v>
      </c>
      <c r="I1328" s="159"/>
      <c r="L1328" s="154"/>
      <c r="M1328" s="160"/>
      <c r="T1328" s="161"/>
      <c r="AT1328" s="156" t="s">
        <v>264</v>
      </c>
      <c r="AU1328" s="156" t="s">
        <v>87</v>
      </c>
      <c r="AV1328" s="12" t="s">
        <v>87</v>
      </c>
      <c r="AW1328" s="12" t="s">
        <v>32</v>
      </c>
      <c r="AX1328" s="12" t="s">
        <v>77</v>
      </c>
      <c r="AY1328" s="156" t="s">
        <v>253</v>
      </c>
    </row>
    <row r="1329" spans="2:65" s="12" customFormat="1" ht="11.25">
      <c r="B1329" s="154"/>
      <c r="D1329" s="155" t="s">
        <v>264</v>
      </c>
      <c r="E1329" s="156" t="s">
        <v>1</v>
      </c>
      <c r="F1329" s="157" t="s">
        <v>1849</v>
      </c>
      <c r="H1329" s="158">
        <v>0.34300000000000003</v>
      </c>
      <c r="I1329" s="159"/>
      <c r="L1329" s="154"/>
      <c r="M1329" s="160"/>
      <c r="T1329" s="161"/>
      <c r="AT1329" s="156" t="s">
        <v>264</v>
      </c>
      <c r="AU1329" s="156" t="s">
        <v>87</v>
      </c>
      <c r="AV1329" s="12" t="s">
        <v>87</v>
      </c>
      <c r="AW1329" s="12" t="s">
        <v>32</v>
      </c>
      <c r="AX1329" s="12" t="s">
        <v>77</v>
      </c>
      <c r="AY1329" s="156" t="s">
        <v>253</v>
      </c>
    </row>
    <row r="1330" spans="2:65" s="12" customFormat="1" ht="11.25">
      <c r="B1330" s="154"/>
      <c r="D1330" s="155" t="s">
        <v>264</v>
      </c>
      <c r="E1330" s="156" t="s">
        <v>1</v>
      </c>
      <c r="F1330" s="157" t="s">
        <v>1850</v>
      </c>
      <c r="H1330" s="158">
        <v>0.76700000000000002</v>
      </c>
      <c r="I1330" s="159"/>
      <c r="L1330" s="154"/>
      <c r="M1330" s="160"/>
      <c r="T1330" s="161"/>
      <c r="AT1330" s="156" t="s">
        <v>264</v>
      </c>
      <c r="AU1330" s="156" t="s">
        <v>87</v>
      </c>
      <c r="AV1330" s="12" t="s">
        <v>87</v>
      </c>
      <c r="AW1330" s="12" t="s">
        <v>32</v>
      </c>
      <c r="AX1330" s="12" t="s">
        <v>77</v>
      </c>
      <c r="AY1330" s="156" t="s">
        <v>253</v>
      </c>
    </row>
    <row r="1331" spans="2:65" s="12" customFormat="1" ht="11.25">
      <c r="B1331" s="154"/>
      <c r="D1331" s="155" t="s">
        <v>264</v>
      </c>
      <c r="E1331" s="156" t="s">
        <v>1</v>
      </c>
      <c r="F1331" s="157" t="s">
        <v>1851</v>
      </c>
      <c r="H1331" s="158">
        <v>0.98099999999999998</v>
      </c>
      <c r="I1331" s="159"/>
      <c r="L1331" s="154"/>
      <c r="M1331" s="160"/>
      <c r="T1331" s="161"/>
      <c r="AT1331" s="156" t="s">
        <v>264</v>
      </c>
      <c r="AU1331" s="156" t="s">
        <v>87</v>
      </c>
      <c r="AV1331" s="12" t="s">
        <v>87</v>
      </c>
      <c r="AW1331" s="12" t="s">
        <v>32</v>
      </c>
      <c r="AX1331" s="12" t="s">
        <v>77</v>
      </c>
      <c r="AY1331" s="156" t="s">
        <v>253</v>
      </c>
    </row>
    <row r="1332" spans="2:65" s="12" customFormat="1" ht="11.25">
      <c r="B1332" s="154"/>
      <c r="D1332" s="155" t="s">
        <v>264</v>
      </c>
      <c r="E1332" s="156" t="s">
        <v>1</v>
      </c>
      <c r="F1332" s="157" t="s">
        <v>1852</v>
      </c>
      <c r="H1332" s="158">
        <v>2.62</v>
      </c>
      <c r="I1332" s="159"/>
      <c r="L1332" s="154"/>
      <c r="M1332" s="160"/>
      <c r="T1332" s="161"/>
      <c r="AT1332" s="156" t="s">
        <v>264</v>
      </c>
      <c r="AU1332" s="156" t="s">
        <v>87</v>
      </c>
      <c r="AV1332" s="12" t="s">
        <v>87</v>
      </c>
      <c r="AW1332" s="12" t="s">
        <v>32</v>
      </c>
      <c r="AX1332" s="12" t="s">
        <v>77</v>
      </c>
      <c r="AY1332" s="156" t="s">
        <v>253</v>
      </c>
    </row>
    <row r="1333" spans="2:65" s="12" customFormat="1" ht="11.25">
      <c r="B1333" s="154"/>
      <c r="D1333" s="155" t="s">
        <v>264</v>
      </c>
      <c r="E1333" s="156" t="s">
        <v>1</v>
      </c>
      <c r="F1333" s="157" t="s">
        <v>1853</v>
      </c>
      <c r="H1333" s="158">
        <v>3.2000000000000001E-2</v>
      </c>
      <c r="I1333" s="159"/>
      <c r="L1333" s="154"/>
      <c r="M1333" s="160"/>
      <c r="T1333" s="161"/>
      <c r="AT1333" s="156" t="s">
        <v>264</v>
      </c>
      <c r="AU1333" s="156" t="s">
        <v>87</v>
      </c>
      <c r="AV1333" s="12" t="s">
        <v>87</v>
      </c>
      <c r="AW1333" s="12" t="s">
        <v>32</v>
      </c>
      <c r="AX1333" s="12" t="s">
        <v>77</v>
      </c>
      <c r="AY1333" s="156" t="s">
        <v>253</v>
      </c>
    </row>
    <row r="1334" spans="2:65" s="13" customFormat="1" ht="11.25">
      <c r="B1334" s="162"/>
      <c r="D1334" s="155" t="s">
        <v>264</v>
      </c>
      <c r="E1334" s="163" t="s">
        <v>1</v>
      </c>
      <c r="F1334" s="164" t="s">
        <v>266</v>
      </c>
      <c r="H1334" s="165">
        <v>7.9640000000000004</v>
      </c>
      <c r="I1334" s="166"/>
      <c r="L1334" s="162"/>
      <c r="M1334" s="167"/>
      <c r="T1334" s="168"/>
      <c r="AT1334" s="163" t="s">
        <v>264</v>
      </c>
      <c r="AU1334" s="163" t="s">
        <v>87</v>
      </c>
      <c r="AV1334" s="13" t="s">
        <v>260</v>
      </c>
      <c r="AW1334" s="13" t="s">
        <v>32</v>
      </c>
      <c r="AX1334" s="13" t="s">
        <v>85</v>
      </c>
      <c r="AY1334" s="163" t="s">
        <v>253</v>
      </c>
    </row>
    <row r="1335" spans="2:65" s="12" customFormat="1" ht="11.25">
      <c r="B1335" s="154"/>
      <c r="D1335" s="155" t="s">
        <v>264</v>
      </c>
      <c r="F1335" s="157" t="s">
        <v>1854</v>
      </c>
      <c r="H1335" s="158">
        <v>9.1590000000000007</v>
      </c>
      <c r="I1335" s="159"/>
      <c r="L1335" s="154"/>
      <c r="M1335" s="160"/>
      <c r="T1335" s="161"/>
      <c r="AT1335" s="156" t="s">
        <v>264</v>
      </c>
      <c r="AU1335" s="156" t="s">
        <v>87</v>
      </c>
      <c r="AV1335" s="12" t="s">
        <v>87</v>
      </c>
      <c r="AW1335" s="12" t="s">
        <v>4</v>
      </c>
      <c r="AX1335" s="12" t="s">
        <v>85</v>
      </c>
      <c r="AY1335" s="156" t="s">
        <v>253</v>
      </c>
    </row>
    <row r="1336" spans="2:65" s="1" customFormat="1" ht="24.2" customHeight="1">
      <c r="B1336" s="32"/>
      <c r="C1336" s="137" t="s">
        <v>1965</v>
      </c>
      <c r="D1336" s="137" t="s">
        <v>255</v>
      </c>
      <c r="E1336" s="138" t="s">
        <v>1966</v>
      </c>
      <c r="F1336" s="139" t="s">
        <v>1967</v>
      </c>
      <c r="G1336" s="140" t="s">
        <v>258</v>
      </c>
      <c r="H1336" s="141">
        <v>154.50800000000001</v>
      </c>
      <c r="I1336" s="142"/>
      <c r="J1336" s="143">
        <f>ROUND(I1336*H1336,2)</f>
        <v>0</v>
      </c>
      <c r="K1336" s="139" t="s">
        <v>259</v>
      </c>
      <c r="L1336" s="32"/>
      <c r="M1336" s="144" t="s">
        <v>1</v>
      </c>
      <c r="N1336" s="145" t="s">
        <v>42</v>
      </c>
      <c r="P1336" s="146">
        <f>O1336*H1336</f>
        <v>0</v>
      </c>
      <c r="Q1336" s="146">
        <v>0</v>
      </c>
      <c r="R1336" s="146">
        <f>Q1336*H1336</f>
        <v>0</v>
      </c>
      <c r="S1336" s="146">
        <v>0</v>
      </c>
      <c r="T1336" s="147">
        <f>S1336*H1336</f>
        <v>0</v>
      </c>
      <c r="AR1336" s="148" t="s">
        <v>369</v>
      </c>
      <c r="AT1336" s="148" t="s">
        <v>255</v>
      </c>
      <c r="AU1336" s="148" t="s">
        <v>87</v>
      </c>
      <c r="AY1336" s="17" t="s">
        <v>253</v>
      </c>
      <c r="BE1336" s="149">
        <f>IF(N1336="základní",J1336,0)</f>
        <v>0</v>
      </c>
      <c r="BF1336" s="149">
        <f>IF(N1336="snížená",J1336,0)</f>
        <v>0</v>
      </c>
      <c r="BG1336" s="149">
        <f>IF(N1336="zákl. přenesená",J1336,0)</f>
        <v>0</v>
      </c>
      <c r="BH1336" s="149">
        <f>IF(N1336="sníž. přenesená",J1336,0)</f>
        <v>0</v>
      </c>
      <c r="BI1336" s="149">
        <f>IF(N1336="nulová",J1336,0)</f>
        <v>0</v>
      </c>
      <c r="BJ1336" s="17" t="s">
        <v>85</v>
      </c>
      <c r="BK1336" s="149">
        <f>ROUND(I1336*H1336,2)</f>
        <v>0</v>
      </c>
      <c r="BL1336" s="17" t="s">
        <v>369</v>
      </c>
      <c r="BM1336" s="148" t="s">
        <v>1968</v>
      </c>
    </row>
    <row r="1337" spans="2:65" s="1" customFormat="1" ht="11.25">
      <c r="B1337" s="32"/>
      <c r="D1337" s="150" t="s">
        <v>262</v>
      </c>
      <c r="F1337" s="151" t="s">
        <v>1969</v>
      </c>
      <c r="I1337" s="152"/>
      <c r="L1337" s="32"/>
      <c r="M1337" s="153"/>
      <c r="T1337" s="56"/>
      <c r="AT1337" s="17" t="s">
        <v>262</v>
      </c>
      <c r="AU1337" s="17" t="s">
        <v>87</v>
      </c>
    </row>
    <row r="1338" spans="2:65" s="1" customFormat="1" ht="24.2" customHeight="1">
      <c r="B1338" s="32"/>
      <c r="C1338" s="185" t="s">
        <v>1970</v>
      </c>
      <c r="D1338" s="185" t="s">
        <v>1052</v>
      </c>
      <c r="E1338" s="186" t="s">
        <v>1971</v>
      </c>
      <c r="F1338" s="187" t="s">
        <v>1972</v>
      </c>
      <c r="G1338" s="188" t="s">
        <v>258</v>
      </c>
      <c r="H1338" s="189">
        <v>177.684</v>
      </c>
      <c r="I1338" s="190"/>
      <c r="J1338" s="191">
        <f>ROUND(I1338*H1338,2)</f>
        <v>0</v>
      </c>
      <c r="K1338" s="187" t="s">
        <v>259</v>
      </c>
      <c r="L1338" s="192"/>
      <c r="M1338" s="193" t="s">
        <v>1</v>
      </c>
      <c r="N1338" s="194" t="s">
        <v>42</v>
      </c>
      <c r="P1338" s="146">
        <f>O1338*H1338</f>
        <v>0</v>
      </c>
      <c r="Q1338" s="146">
        <v>1.32E-2</v>
      </c>
      <c r="R1338" s="146">
        <f>Q1338*H1338</f>
        <v>2.3454288000000001</v>
      </c>
      <c r="S1338" s="146">
        <v>0</v>
      </c>
      <c r="T1338" s="147">
        <f>S1338*H1338</f>
        <v>0</v>
      </c>
      <c r="AR1338" s="148" t="s">
        <v>455</v>
      </c>
      <c r="AT1338" s="148" t="s">
        <v>1052</v>
      </c>
      <c r="AU1338" s="148" t="s">
        <v>87</v>
      </c>
      <c r="AY1338" s="17" t="s">
        <v>253</v>
      </c>
      <c r="BE1338" s="149">
        <f>IF(N1338="základní",J1338,0)</f>
        <v>0</v>
      </c>
      <c r="BF1338" s="149">
        <f>IF(N1338="snížená",J1338,0)</f>
        <v>0</v>
      </c>
      <c r="BG1338" s="149">
        <f>IF(N1338="zákl. přenesená",J1338,0)</f>
        <v>0</v>
      </c>
      <c r="BH1338" s="149">
        <f>IF(N1338="sníž. přenesená",J1338,0)</f>
        <v>0</v>
      </c>
      <c r="BI1338" s="149">
        <f>IF(N1338="nulová",J1338,0)</f>
        <v>0</v>
      </c>
      <c r="BJ1338" s="17" t="s">
        <v>85</v>
      </c>
      <c r="BK1338" s="149">
        <f>ROUND(I1338*H1338,2)</f>
        <v>0</v>
      </c>
      <c r="BL1338" s="17" t="s">
        <v>369</v>
      </c>
      <c r="BM1338" s="148" t="s">
        <v>1973</v>
      </c>
    </row>
    <row r="1339" spans="2:65" s="14" customFormat="1" ht="11.25">
      <c r="B1339" s="169"/>
      <c r="D1339" s="155" t="s">
        <v>264</v>
      </c>
      <c r="E1339" s="170" t="s">
        <v>1</v>
      </c>
      <c r="F1339" s="171" t="s">
        <v>1974</v>
      </c>
      <c r="H1339" s="170" t="s">
        <v>1</v>
      </c>
      <c r="I1339" s="172"/>
      <c r="L1339" s="169"/>
      <c r="M1339" s="173"/>
      <c r="T1339" s="174"/>
      <c r="AT1339" s="170" t="s">
        <v>264</v>
      </c>
      <c r="AU1339" s="170" t="s">
        <v>87</v>
      </c>
      <c r="AV1339" s="14" t="s">
        <v>85</v>
      </c>
      <c r="AW1339" s="14" t="s">
        <v>32</v>
      </c>
      <c r="AX1339" s="14" t="s">
        <v>77</v>
      </c>
      <c r="AY1339" s="170" t="s">
        <v>253</v>
      </c>
    </row>
    <row r="1340" spans="2:65" s="12" customFormat="1" ht="11.25">
      <c r="B1340" s="154"/>
      <c r="D1340" s="155" t="s">
        <v>264</v>
      </c>
      <c r="E1340" s="156" t="s">
        <v>1</v>
      </c>
      <c r="F1340" s="157" t="s">
        <v>1602</v>
      </c>
      <c r="H1340" s="158">
        <v>154.50800000000001</v>
      </c>
      <c r="I1340" s="159"/>
      <c r="L1340" s="154"/>
      <c r="M1340" s="160"/>
      <c r="T1340" s="161"/>
      <c r="AT1340" s="156" t="s">
        <v>264</v>
      </c>
      <c r="AU1340" s="156" t="s">
        <v>87</v>
      </c>
      <c r="AV1340" s="12" t="s">
        <v>87</v>
      </c>
      <c r="AW1340" s="12" t="s">
        <v>32</v>
      </c>
      <c r="AX1340" s="12" t="s">
        <v>77</v>
      </c>
      <c r="AY1340" s="156" t="s">
        <v>253</v>
      </c>
    </row>
    <row r="1341" spans="2:65" s="13" customFormat="1" ht="11.25">
      <c r="B1341" s="162"/>
      <c r="D1341" s="155" t="s">
        <v>264</v>
      </c>
      <c r="E1341" s="163" t="s">
        <v>1</v>
      </c>
      <c r="F1341" s="164" t="s">
        <v>266</v>
      </c>
      <c r="H1341" s="165">
        <v>154.50800000000001</v>
      </c>
      <c r="I1341" s="166"/>
      <c r="L1341" s="162"/>
      <c r="M1341" s="167"/>
      <c r="T1341" s="168"/>
      <c r="AT1341" s="163" t="s">
        <v>264</v>
      </c>
      <c r="AU1341" s="163" t="s">
        <v>87</v>
      </c>
      <c r="AV1341" s="13" t="s">
        <v>260</v>
      </c>
      <c r="AW1341" s="13" t="s">
        <v>32</v>
      </c>
      <c r="AX1341" s="13" t="s">
        <v>85</v>
      </c>
      <c r="AY1341" s="163" t="s">
        <v>253</v>
      </c>
    </row>
    <row r="1342" spans="2:65" s="12" customFormat="1" ht="11.25">
      <c r="B1342" s="154"/>
      <c r="D1342" s="155" t="s">
        <v>264</v>
      </c>
      <c r="F1342" s="157" t="s">
        <v>1975</v>
      </c>
      <c r="H1342" s="158">
        <v>177.684</v>
      </c>
      <c r="I1342" s="159"/>
      <c r="L1342" s="154"/>
      <c r="M1342" s="160"/>
      <c r="T1342" s="161"/>
      <c r="AT1342" s="156" t="s">
        <v>264</v>
      </c>
      <c r="AU1342" s="156" t="s">
        <v>87</v>
      </c>
      <c r="AV1342" s="12" t="s">
        <v>87</v>
      </c>
      <c r="AW1342" s="12" t="s">
        <v>4</v>
      </c>
      <c r="AX1342" s="12" t="s">
        <v>85</v>
      </c>
      <c r="AY1342" s="156" t="s">
        <v>253</v>
      </c>
    </row>
    <row r="1343" spans="2:65" s="1" customFormat="1" ht="24.2" customHeight="1">
      <c r="B1343" s="32"/>
      <c r="C1343" s="137" t="s">
        <v>1976</v>
      </c>
      <c r="D1343" s="137" t="s">
        <v>255</v>
      </c>
      <c r="E1343" s="138" t="s">
        <v>1977</v>
      </c>
      <c r="F1343" s="139" t="s">
        <v>1978</v>
      </c>
      <c r="G1343" s="140" t="s">
        <v>258</v>
      </c>
      <c r="H1343" s="141">
        <v>55.298000000000002</v>
      </c>
      <c r="I1343" s="142"/>
      <c r="J1343" s="143">
        <f>ROUND(I1343*H1343,2)</f>
        <v>0</v>
      </c>
      <c r="K1343" s="139" t="s">
        <v>259</v>
      </c>
      <c r="L1343" s="32"/>
      <c r="M1343" s="144" t="s">
        <v>1</v>
      </c>
      <c r="N1343" s="145" t="s">
        <v>42</v>
      </c>
      <c r="P1343" s="146">
        <f>O1343*H1343</f>
        <v>0</v>
      </c>
      <c r="Q1343" s="146">
        <v>0</v>
      </c>
      <c r="R1343" s="146">
        <f>Q1343*H1343</f>
        <v>0</v>
      </c>
      <c r="S1343" s="146">
        <v>0</v>
      </c>
      <c r="T1343" s="147">
        <f>S1343*H1343</f>
        <v>0</v>
      </c>
      <c r="AR1343" s="148" t="s">
        <v>369</v>
      </c>
      <c r="AT1343" s="148" t="s">
        <v>255</v>
      </c>
      <c r="AU1343" s="148" t="s">
        <v>87</v>
      </c>
      <c r="AY1343" s="17" t="s">
        <v>253</v>
      </c>
      <c r="BE1343" s="149">
        <f>IF(N1343="základní",J1343,0)</f>
        <v>0</v>
      </c>
      <c r="BF1343" s="149">
        <f>IF(N1343="snížená",J1343,0)</f>
        <v>0</v>
      </c>
      <c r="BG1343" s="149">
        <f>IF(N1343="zákl. přenesená",J1343,0)</f>
        <v>0</v>
      </c>
      <c r="BH1343" s="149">
        <f>IF(N1343="sníž. přenesená",J1343,0)</f>
        <v>0</v>
      </c>
      <c r="BI1343" s="149">
        <f>IF(N1343="nulová",J1343,0)</f>
        <v>0</v>
      </c>
      <c r="BJ1343" s="17" t="s">
        <v>85</v>
      </c>
      <c r="BK1343" s="149">
        <f>ROUND(I1343*H1343,2)</f>
        <v>0</v>
      </c>
      <c r="BL1343" s="17" t="s">
        <v>369</v>
      </c>
      <c r="BM1343" s="148" t="s">
        <v>1979</v>
      </c>
    </row>
    <row r="1344" spans="2:65" s="1" customFormat="1" ht="11.25">
      <c r="B1344" s="32"/>
      <c r="D1344" s="150" t="s">
        <v>262</v>
      </c>
      <c r="F1344" s="151" t="s">
        <v>1980</v>
      </c>
      <c r="I1344" s="152"/>
      <c r="L1344" s="32"/>
      <c r="M1344" s="153"/>
      <c r="T1344" s="56"/>
      <c r="AT1344" s="17" t="s">
        <v>262</v>
      </c>
      <c r="AU1344" s="17" t="s">
        <v>87</v>
      </c>
    </row>
    <row r="1345" spans="2:65" s="1" customFormat="1" ht="21.75" customHeight="1">
      <c r="B1345" s="32"/>
      <c r="C1345" s="185" t="s">
        <v>1981</v>
      </c>
      <c r="D1345" s="185" t="s">
        <v>1052</v>
      </c>
      <c r="E1345" s="186" t="s">
        <v>1982</v>
      </c>
      <c r="F1345" s="187" t="s">
        <v>1983</v>
      </c>
      <c r="G1345" s="188" t="s">
        <v>258</v>
      </c>
      <c r="H1345" s="189">
        <v>18.465</v>
      </c>
      <c r="I1345" s="190"/>
      <c r="J1345" s="191">
        <f>ROUND(I1345*H1345,2)</f>
        <v>0</v>
      </c>
      <c r="K1345" s="187" t="s">
        <v>259</v>
      </c>
      <c r="L1345" s="192"/>
      <c r="M1345" s="193" t="s">
        <v>1</v>
      </c>
      <c r="N1345" s="194" t="s">
        <v>42</v>
      </c>
      <c r="P1345" s="146">
        <f>O1345*H1345</f>
        <v>0</v>
      </c>
      <c r="Q1345" s="146">
        <v>1.49E-2</v>
      </c>
      <c r="R1345" s="146">
        <f>Q1345*H1345</f>
        <v>0.2751285</v>
      </c>
      <c r="S1345" s="146">
        <v>0</v>
      </c>
      <c r="T1345" s="147">
        <f>S1345*H1345</f>
        <v>0</v>
      </c>
      <c r="AR1345" s="148" t="s">
        <v>455</v>
      </c>
      <c r="AT1345" s="148" t="s">
        <v>1052</v>
      </c>
      <c r="AU1345" s="148" t="s">
        <v>87</v>
      </c>
      <c r="AY1345" s="17" t="s">
        <v>253</v>
      </c>
      <c r="BE1345" s="149">
        <f>IF(N1345="základní",J1345,0)</f>
        <v>0</v>
      </c>
      <c r="BF1345" s="149">
        <f>IF(N1345="snížená",J1345,0)</f>
        <v>0</v>
      </c>
      <c r="BG1345" s="149">
        <f>IF(N1345="zákl. přenesená",J1345,0)</f>
        <v>0</v>
      </c>
      <c r="BH1345" s="149">
        <f>IF(N1345="sníž. přenesená",J1345,0)</f>
        <v>0</v>
      </c>
      <c r="BI1345" s="149">
        <f>IF(N1345="nulová",J1345,0)</f>
        <v>0</v>
      </c>
      <c r="BJ1345" s="17" t="s">
        <v>85</v>
      </c>
      <c r="BK1345" s="149">
        <f>ROUND(I1345*H1345,2)</f>
        <v>0</v>
      </c>
      <c r="BL1345" s="17" t="s">
        <v>369</v>
      </c>
      <c r="BM1345" s="148" t="s">
        <v>1984</v>
      </c>
    </row>
    <row r="1346" spans="2:65" s="14" customFormat="1" ht="11.25">
      <c r="B1346" s="169"/>
      <c r="D1346" s="155" t="s">
        <v>264</v>
      </c>
      <c r="E1346" s="170" t="s">
        <v>1</v>
      </c>
      <c r="F1346" s="171" t="s">
        <v>1985</v>
      </c>
      <c r="H1346" s="170" t="s">
        <v>1</v>
      </c>
      <c r="I1346" s="172"/>
      <c r="L1346" s="169"/>
      <c r="M1346" s="173"/>
      <c r="T1346" s="174"/>
      <c r="AT1346" s="170" t="s">
        <v>264</v>
      </c>
      <c r="AU1346" s="170" t="s">
        <v>87</v>
      </c>
      <c r="AV1346" s="14" t="s">
        <v>85</v>
      </c>
      <c r="AW1346" s="14" t="s">
        <v>32</v>
      </c>
      <c r="AX1346" s="14" t="s">
        <v>77</v>
      </c>
      <c r="AY1346" s="170" t="s">
        <v>253</v>
      </c>
    </row>
    <row r="1347" spans="2:65" s="14" customFormat="1" ht="11.25">
      <c r="B1347" s="169"/>
      <c r="D1347" s="155" t="s">
        <v>264</v>
      </c>
      <c r="E1347" s="170" t="s">
        <v>1</v>
      </c>
      <c r="F1347" s="171" t="s">
        <v>1986</v>
      </c>
      <c r="H1347" s="170" t="s">
        <v>1</v>
      </c>
      <c r="I1347" s="172"/>
      <c r="L1347" s="169"/>
      <c r="M1347" s="173"/>
      <c r="T1347" s="174"/>
      <c r="AT1347" s="170" t="s">
        <v>264</v>
      </c>
      <c r="AU1347" s="170" t="s">
        <v>87</v>
      </c>
      <c r="AV1347" s="14" t="s">
        <v>85</v>
      </c>
      <c r="AW1347" s="14" t="s">
        <v>32</v>
      </c>
      <c r="AX1347" s="14" t="s">
        <v>77</v>
      </c>
      <c r="AY1347" s="170" t="s">
        <v>253</v>
      </c>
    </row>
    <row r="1348" spans="2:65" s="12" customFormat="1" ht="11.25">
      <c r="B1348" s="154"/>
      <c r="D1348" s="155" t="s">
        <v>264</v>
      </c>
      <c r="E1348" s="156" t="s">
        <v>1</v>
      </c>
      <c r="F1348" s="157" t="s">
        <v>1987</v>
      </c>
      <c r="H1348" s="158">
        <v>18.465</v>
      </c>
      <c r="I1348" s="159"/>
      <c r="L1348" s="154"/>
      <c r="M1348" s="160"/>
      <c r="T1348" s="161"/>
      <c r="AT1348" s="156" t="s">
        <v>264</v>
      </c>
      <c r="AU1348" s="156" t="s">
        <v>87</v>
      </c>
      <c r="AV1348" s="12" t="s">
        <v>87</v>
      </c>
      <c r="AW1348" s="12" t="s">
        <v>32</v>
      </c>
      <c r="AX1348" s="12" t="s">
        <v>77</v>
      </c>
      <c r="AY1348" s="156" t="s">
        <v>253</v>
      </c>
    </row>
    <row r="1349" spans="2:65" s="13" customFormat="1" ht="11.25">
      <c r="B1349" s="162"/>
      <c r="D1349" s="155" t="s">
        <v>264</v>
      </c>
      <c r="E1349" s="163" t="s">
        <v>1</v>
      </c>
      <c r="F1349" s="164" t="s">
        <v>266</v>
      </c>
      <c r="H1349" s="165">
        <v>18.465</v>
      </c>
      <c r="I1349" s="166"/>
      <c r="L1349" s="162"/>
      <c r="M1349" s="167"/>
      <c r="T1349" s="168"/>
      <c r="AT1349" s="163" t="s">
        <v>264</v>
      </c>
      <c r="AU1349" s="163" t="s">
        <v>87</v>
      </c>
      <c r="AV1349" s="13" t="s">
        <v>260</v>
      </c>
      <c r="AW1349" s="13" t="s">
        <v>32</v>
      </c>
      <c r="AX1349" s="13" t="s">
        <v>85</v>
      </c>
      <c r="AY1349" s="163" t="s">
        <v>253</v>
      </c>
    </row>
    <row r="1350" spans="2:65" s="1" customFormat="1" ht="21.75" customHeight="1">
      <c r="B1350" s="32"/>
      <c r="C1350" s="185" t="s">
        <v>1988</v>
      </c>
      <c r="D1350" s="185" t="s">
        <v>1052</v>
      </c>
      <c r="E1350" s="186" t="s">
        <v>1989</v>
      </c>
      <c r="F1350" s="187" t="s">
        <v>1990</v>
      </c>
      <c r="G1350" s="188" t="s">
        <v>258</v>
      </c>
      <c r="H1350" s="189">
        <v>14.654999999999999</v>
      </c>
      <c r="I1350" s="190"/>
      <c r="J1350" s="191">
        <f>ROUND(I1350*H1350,2)</f>
        <v>0</v>
      </c>
      <c r="K1350" s="187" t="s">
        <v>259</v>
      </c>
      <c r="L1350" s="192"/>
      <c r="M1350" s="193" t="s">
        <v>1</v>
      </c>
      <c r="N1350" s="194" t="s">
        <v>42</v>
      </c>
      <c r="P1350" s="146">
        <f>O1350*H1350</f>
        <v>0</v>
      </c>
      <c r="Q1350" s="146">
        <v>1.3100000000000001E-2</v>
      </c>
      <c r="R1350" s="146">
        <f>Q1350*H1350</f>
        <v>0.1919805</v>
      </c>
      <c r="S1350" s="146">
        <v>0</v>
      </c>
      <c r="T1350" s="147">
        <f>S1350*H1350</f>
        <v>0</v>
      </c>
      <c r="AR1350" s="148" t="s">
        <v>455</v>
      </c>
      <c r="AT1350" s="148" t="s">
        <v>1052</v>
      </c>
      <c r="AU1350" s="148" t="s">
        <v>87</v>
      </c>
      <c r="AY1350" s="17" t="s">
        <v>253</v>
      </c>
      <c r="BE1350" s="149">
        <f>IF(N1350="základní",J1350,0)</f>
        <v>0</v>
      </c>
      <c r="BF1350" s="149">
        <f>IF(N1350="snížená",J1350,0)</f>
        <v>0</v>
      </c>
      <c r="BG1350" s="149">
        <f>IF(N1350="zákl. přenesená",J1350,0)</f>
        <v>0</v>
      </c>
      <c r="BH1350" s="149">
        <f>IF(N1350="sníž. přenesená",J1350,0)</f>
        <v>0</v>
      </c>
      <c r="BI1350" s="149">
        <f>IF(N1350="nulová",J1350,0)</f>
        <v>0</v>
      </c>
      <c r="BJ1350" s="17" t="s">
        <v>85</v>
      </c>
      <c r="BK1350" s="149">
        <f>ROUND(I1350*H1350,2)</f>
        <v>0</v>
      </c>
      <c r="BL1350" s="17" t="s">
        <v>369</v>
      </c>
      <c r="BM1350" s="148" t="s">
        <v>1991</v>
      </c>
    </row>
    <row r="1351" spans="2:65" s="14" customFormat="1" ht="11.25">
      <c r="B1351" s="169"/>
      <c r="D1351" s="155" t="s">
        <v>264</v>
      </c>
      <c r="E1351" s="170" t="s">
        <v>1</v>
      </c>
      <c r="F1351" s="171" t="s">
        <v>1985</v>
      </c>
      <c r="H1351" s="170" t="s">
        <v>1</v>
      </c>
      <c r="I1351" s="172"/>
      <c r="L1351" s="169"/>
      <c r="M1351" s="173"/>
      <c r="T1351" s="174"/>
      <c r="AT1351" s="170" t="s">
        <v>264</v>
      </c>
      <c r="AU1351" s="170" t="s">
        <v>87</v>
      </c>
      <c r="AV1351" s="14" t="s">
        <v>85</v>
      </c>
      <c r="AW1351" s="14" t="s">
        <v>32</v>
      </c>
      <c r="AX1351" s="14" t="s">
        <v>77</v>
      </c>
      <c r="AY1351" s="170" t="s">
        <v>253</v>
      </c>
    </row>
    <row r="1352" spans="2:65" s="14" customFormat="1" ht="11.25">
      <c r="B1352" s="169"/>
      <c r="D1352" s="155" t="s">
        <v>264</v>
      </c>
      <c r="E1352" s="170" t="s">
        <v>1</v>
      </c>
      <c r="F1352" s="171" t="s">
        <v>1992</v>
      </c>
      <c r="H1352" s="170" t="s">
        <v>1</v>
      </c>
      <c r="I1352" s="172"/>
      <c r="L1352" s="169"/>
      <c r="M1352" s="173"/>
      <c r="T1352" s="174"/>
      <c r="AT1352" s="170" t="s">
        <v>264</v>
      </c>
      <c r="AU1352" s="170" t="s">
        <v>87</v>
      </c>
      <c r="AV1352" s="14" t="s">
        <v>85</v>
      </c>
      <c r="AW1352" s="14" t="s">
        <v>32</v>
      </c>
      <c r="AX1352" s="14" t="s">
        <v>77</v>
      </c>
      <c r="AY1352" s="170" t="s">
        <v>253</v>
      </c>
    </row>
    <row r="1353" spans="2:65" s="12" customFormat="1" ht="11.25">
      <c r="B1353" s="154"/>
      <c r="D1353" s="155" t="s">
        <v>264</v>
      </c>
      <c r="E1353" s="156" t="s">
        <v>1</v>
      </c>
      <c r="F1353" s="157" t="s">
        <v>1993</v>
      </c>
      <c r="H1353" s="158">
        <v>14.654999999999999</v>
      </c>
      <c r="I1353" s="159"/>
      <c r="L1353" s="154"/>
      <c r="M1353" s="160"/>
      <c r="T1353" s="161"/>
      <c r="AT1353" s="156" t="s">
        <v>264</v>
      </c>
      <c r="AU1353" s="156" t="s">
        <v>87</v>
      </c>
      <c r="AV1353" s="12" t="s">
        <v>87</v>
      </c>
      <c r="AW1353" s="12" t="s">
        <v>32</v>
      </c>
      <c r="AX1353" s="12" t="s">
        <v>77</v>
      </c>
      <c r="AY1353" s="156" t="s">
        <v>253</v>
      </c>
    </row>
    <row r="1354" spans="2:65" s="13" customFormat="1" ht="11.25">
      <c r="B1354" s="162"/>
      <c r="D1354" s="155" t="s">
        <v>264</v>
      </c>
      <c r="E1354" s="163" t="s">
        <v>1</v>
      </c>
      <c r="F1354" s="164" t="s">
        <v>266</v>
      </c>
      <c r="H1354" s="165">
        <v>14.654999999999999</v>
      </c>
      <c r="I1354" s="166"/>
      <c r="L1354" s="162"/>
      <c r="M1354" s="167"/>
      <c r="T1354" s="168"/>
      <c r="AT1354" s="163" t="s">
        <v>264</v>
      </c>
      <c r="AU1354" s="163" t="s">
        <v>87</v>
      </c>
      <c r="AV1354" s="13" t="s">
        <v>260</v>
      </c>
      <c r="AW1354" s="13" t="s">
        <v>32</v>
      </c>
      <c r="AX1354" s="13" t="s">
        <v>85</v>
      </c>
      <c r="AY1354" s="163" t="s">
        <v>253</v>
      </c>
    </row>
    <row r="1355" spans="2:65" s="1" customFormat="1" ht="21.75" customHeight="1">
      <c r="B1355" s="32"/>
      <c r="C1355" s="185" t="s">
        <v>1994</v>
      </c>
      <c r="D1355" s="185" t="s">
        <v>1052</v>
      </c>
      <c r="E1355" s="186" t="s">
        <v>1995</v>
      </c>
      <c r="F1355" s="187" t="s">
        <v>1996</v>
      </c>
      <c r="G1355" s="188" t="s">
        <v>258</v>
      </c>
      <c r="H1355" s="189">
        <v>22.178000000000001</v>
      </c>
      <c r="I1355" s="190"/>
      <c r="J1355" s="191">
        <f>ROUND(I1355*H1355,2)</f>
        <v>0</v>
      </c>
      <c r="K1355" s="187" t="s">
        <v>259</v>
      </c>
      <c r="L1355" s="192"/>
      <c r="M1355" s="193" t="s">
        <v>1</v>
      </c>
      <c r="N1355" s="194" t="s">
        <v>42</v>
      </c>
      <c r="P1355" s="146">
        <f>O1355*H1355</f>
        <v>0</v>
      </c>
      <c r="Q1355" s="146">
        <v>1.09E-2</v>
      </c>
      <c r="R1355" s="146">
        <f>Q1355*H1355</f>
        <v>0.24174020000000002</v>
      </c>
      <c r="S1355" s="146">
        <v>0</v>
      </c>
      <c r="T1355" s="147">
        <f>S1355*H1355</f>
        <v>0</v>
      </c>
      <c r="AR1355" s="148" t="s">
        <v>455</v>
      </c>
      <c r="AT1355" s="148" t="s">
        <v>1052</v>
      </c>
      <c r="AU1355" s="148" t="s">
        <v>87</v>
      </c>
      <c r="AY1355" s="17" t="s">
        <v>253</v>
      </c>
      <c r="BE1355" s="149">
        <f>IF(N1355="základní",J1355,0)</f>
        <v>0</v>
      </c>
      <c r="BF1355" s="149">
        <f>IF(N1355="snížená",J1355,0)</f>
        <v>0</v>
      </c>
      <c r="BG1355" s="149">
        <f>IF(N1355="zákl. přenesená",J1355,0)</f>
        <v>0</v>
      </c>
      <c r="BH1355" s="149">
        <f>IF(N1355="sníž. přenesená",J1355,0)</f>
        <v>0</v>
      </c>
      <c r="BI1355" s="149">
        <f>IF(N1355="nulová",J1355,0)</f>
        <v>0</v>
      </c>
      <c r="BJ1355" s="17" t="s">
        <v>85</v>
      </c>
      <c r="BK1355" s="149">
        <f>ROUND(I1355*H1355,2)</f>
        <v>0</v>
      </c>
      <c r="BL1355" s="17" t="s">
        <v>369</v>
      </c>
      <c r="BM1355" s="148" t="s">
        <v>1997</v>
      </c>
    </row>
    <row r="1356" spans="2:65" s="14" customFormat="1" ht="11.25">
      <c r="B1356" s="169"/>
      <c r="D1356" s="155" t="s">
        <v>264</v>
      </c>
      <c r="E1356" s="170" t="s">
        <v>1</v>
      </c>
      <c r="F1356" s="171" t="s">
        <v>1244</v>
      </c>
      <c r="H1356" s="170" t="s">
        <v>1</v>
      </c>
      <c r="I1356" s="172"/>
      <c r="L1356" s="169"/>
      <c r="M1356" s="173"/>
      <c r="T1356" s="174"/>
      <c r="AT1356" s="170" t="s">
        <v>264</v>
      </c>
      <c r="AU1356" s="170" t="s">
        <v>87</v>
      </c>
      <c r="AV1356" s="14" t="s">
        <v>85</v>
      </c>
      <c r="AW1356" s="14" t="s">
        <v>32</v>
      </c>
      <c r="AX1356" s="14" t="s">
        <v>77</v>
      </c>
      <c r="AY1356" s="170" t="s">
        <v>253</v>
      </c>
    </row>
    <row r="1357" spans="2:65" s="14" customFormat="1" ht="11.25">
      <c r="B1357" s="169"/>
      <c r="D1357" s="155" t="s">
        <v>264</v>
      </c>
      <c r="E1357" s="170" t="s">
        <v>1</v>
      </c>
      <c r="F1357" s="171" t="s">
        <v>1998</v>
      </c>
      <c r="H1357" s="170" t="s">
        <v>1</v>
      </c>
      <c r="I1357" s="172"/>
      <c r="L1357" s="169"/>
      <c r="M1357" s="173"/>
      <c r="T1357" s="174"/>
      <c r="AT1357" s="170" t="s">
        <v>264</v>
      </c>
      <c r="AU1357" s="170" t="s">
        <v>87</v>
      </c>
      <c r="AV1357" s="14" t="s">
        <v>85</v>
      </c>
      <c r="AW1357" s="14" t="s">
        <v>32</v>
      </c>
      <c r="AX1357" s="14" t="s">
        <v>77</v>
      </c>
      <c r="AY1357" s="170" t="s">
        <v>253</v>
      </c>
    </row>
    <row r="1358" spans="2:65" s="12" customFormat="1" ht="11.25">
      <c r="B1358" s="154"/>
      <c r="D1358" s="155" t="s">
        <v>264</v>
      </c>
      <c r="E1358" s="156" t="s">
        <v>1</v>
      </c>
      <c r="F1358" s="157" t="s">
        <v>1999</v>
      </c>
      <c r="H1358" s="158">
        <v>22.178000000000001</v>
      </c>
      <c r="I1358" s="159"/>
      <c r="L1358" s="154"/>
      <c r="M1358" s="160"/>
      <c r="T1358" s="161"/>
      <c r="AT1358" s="156" t="s">
        <v>264</v>
      </c>
      <c r="AU1358" s="156" t="s">
        <v>87</v>
      </c>
      <c r="AV1358" s="12" t="s">
        <v>87</v>
      </c>
      <c r="AW1358" s="12" t="s">
        <v>32</v>
      </c>
      <c r="AX1358" s="12" t="s">
        <v>77</v>
      </c>
      <c r="AY1358" s="156" t="s">
        <v>253</v>
      </c>
    </row>
    <row r="1359" spans="2:65" s="13" customFormat="1" ht="11.25">
      <c r="B1359" s="162"/>
      <c r="D1359" s="155" t="s">
        <v>264</v>
      </c>
      <c r="E1359" s="163" t="s">
        <v>1</v>
      </c>
      <c r="F1359" s="164" t="s">
        <v>266</v>
      </c>
      <c r="H1359" s="165">
        <v>22.178000000000001</v>
      </c>
      <c r="I1359" s="166"/>
      <c r="L1359" s="162"/>
      <c r="M1359" s="167"/>
      <c r="T1359" s="168"/>
      <c r="AT1359" s="163" t="s">
        <v>264</v>
      </c>
      <c r="AU1359" s="163" t="s">
        <v>87</v>
      </c>
      <c r="AV1359" s="13" t="s">
        <v>260</v>
      </c>
      <c r="AW1359" s="13" t="s">
        <v>32</v>
      </c>
      <c r="AX1359" s="13" t="s">
        <v>85</v>
      </c>
      <c r="AY1359" s="163" t="s">
        <v>253</v>
      </c>
    </row>
    <row r="1360" spans="2:65" s="1" customFormat="1" ht="24.2" customHeight="1">
      <c r="B1360" s="32"/>
      <c r="C1360" s="137" t="s">
        <v>2000</v>
      </c>
      <c r="D1360" s="137" t="s">
        <v>255</v>
      </c>
      <c r="E1360" s="138" t="s">
        <v>2001</v>
      </c>
      <c r="F1360" s="139" t="s">
        <v>2002</v>
      </c>
      <c r="G1360" s="140" t="s">
        <v>202</v>
      </c>
      <c r="H1360" s="141">
        <v>14.555999999999999</v>
      </c>
      <c r="I1360" s="142"/>
      <c r="J1360" s="143">
        <f>ROUND(I1360*H1360,2)</f>
        <v>0</v>
      </c>
      <c r="K1360" s="139" t="s">
        <v>259</v>
      </c>
      <c r="L1360" s="32"/>
      <c r="M1360" s="144" t="s">
        <v>1</v>
      </c>
      <c r="N1360" s="145" t="s">
        <v>42</v>
      </c>
      <c r="P1360" s="146">
        <f>O1360*H1360</f>
        <v>0</v>
      </c>
      <c r="Q1360" s="146">
        <v>2.3300000000000001E-2</v>
      </c>
      <c r="R1360" s="146">
        <f>Q1360*H1360</f>
        <v>0.33915479999999998</v>
      </c>
      <c r="S1360" s="146">
        <v>0</v>
      </c>
      <c r="T1360" s="147">
        <f>S1360*H1360</f>
        <v>0</v>
      </c>
      <c r="AR1360" s="148" t="s">
        <v>369</v>
      </c>
      <c r="AT1360" s="148" t="s">
        <v>255</v>
      </c>
      <c r="AU1360" s="148" t="s">
        <v>87</v>
      </c>
      <c r="AY1360" s="17" t="s">
        <v>253</v>
      </c>
      <c r="BE1360" s="149">
        <f>IF(N1360="základní",J1360,0)</f>
        <v>0</v>
      </c>
      <c r="BF1360" s="149">
        <f>IF(N1360="snížená",J1360,0)</f>
        <v>0</v>
      </c>
      <c r="BG1360" s="149">
        <f>IF(N1360="zákl. přenesená",J1360,0)</f>
        <v>0</v>
      </c>
      <c r="BH1360" s="149">
        <f>IF(N1360="sníž. přenesená",J1360,0)</f>
        <v>0</v>
      </c>
      <c r="BI1360" s="149">
        <f>IF(N1360="nulová",J1360,0)</f>
        <v>0</v>
      </c>
      <c r="BJ1360" s="17" t="s">
        <v>85</v>
      </c>
      <c r="BK1360" s="149">
        <f>ROUND(I1360*H1360,2)</f>
        <v>0</v>
      </c>
      <c r="BL1360" s="17" t="s">
        <v>369</v>
      </c>
      <c r="BM1360" s="148" t="s">
        <v>2003</v>
      </c>
    </row>
    <row r="1361" spans="2:51" s="1" customFormat="1" ht="11.25">
      <c r="B1361" s="32"/>
      <c r="D1361" s="150" t="s">
        <v>262</v>
      </c>
      <c r="F1361" s="151" t="s">
        <v>2004</v>
      </c>
      <c r="I1361" s="152"/>
      <c r="L1361" s="32"/>
      <c r="M1361" s="153"/>
      <c r="T1361" s="56"/>
      <c r="AT1361" s="17" t="s">
        <v>262</v>
      </c>
      <c r="AU1361" s="17" t="s">
        <v>87</v>
      </c>
    </row>
    <row r="1362" spans="2:51" s="14" customFormat="1" ht="11.25">
      <c r="B1362" s="169"/>
      <c r="D1362" s="155" t="s">
        <v>264</v>
      </c>
      <c r="E1362" s="170" t="s">
        <v>1</v>
      </c>
      <c r="F1362" s="171" t="s">
        <v>1845</v>
      </c>
      <c r="H1362" s="170" t="s">
        <v>1</v>
      </c>
      <c r="I1362" s="172"/>
      <c r="L1362" s="169"/>
      <c r="M1362" s="173"/>
      <c r="T1362" s="174"/>
      <c r="AT1362" s="170" t="s">
        <v>264</v>
      </c>
      <c r="AU1362" s="170" t="s">
        <v>87</v>
      </c>
      <c r="AV1362" s="14" t="s">
        <v>85</v>
      </c>
      <c r="AW1362" s="14" t="s">
        <v>32</v>
      </c>
      <c r="AX1362" s="14" t="s">
        <v>77</v>
      </c>
      <c r="AY1362" s="170" t="s">
        <v>253</v>
      </c>
    </row>
    <row r="1363" spans="2:51" s="12" customFormat="1" ht="11.25">
      <c r="B1363" s="154"/>
      <c r="D1363" s="155" t="s">
        <v>264</v>
      </c>
      <c r="E1363" s="156" t="s">
        <v>1</v>
      </c>
      <c r="F1363" s="157" t="s">
        <v>1846</v>
      </c>
      <c r="H1363" s="158">
        <v>2.532</v>
      </c>
      <c r="I1363" s="159"/>
      <c r="L1363" s="154"/>
      <c r="M1363" s="160"/>
      <c r="T1363" s="161"/>
      <c r="AT1363" s="156" t="s">
        <v>264</v>
      </c>
      <c r="AU1363" s="156" t="s">
        <v>87</v>
      </c>
      <c r="AV1363" s="12" t="s">
        <v>87</v>
      </c>
      <c r="AW1363" s="12" t="s">
        <v>32</v>
      </c>
      <c r="AX1363" s="12" t="s">
        <v>77</v>
      </c>
      <c r="AY1363" s="156" t="s">
        <v>253</v>
      </c>
    </row>
    <row r="1364" spans="2:51" s="12" customFormat="1" ht="11.25">
      <c r="B1364" s="154"/>
      <c r="D1364" s="155" t="s">
        <v>264</v>
      </c>
      <c r="E1364" s="156" t="s">
        <v>1</v>
      </c>
      <c r="F1364" s="157" t="s">
        <v>1847</v>
      </c>
      <c r="H1364" s="158">
        <v>0.23499999999999999</v>
      </c>
      <c r="I1364" s="159"/>
      <c r="L1364" s="154"/>
      <c r="M1364" s="160"/>
      <c r="T1364" s="161"/>
      <c r="AT1364" s="156" t="s">
        <v>264</v>
      </c>
      <c r="AU1364" s="156" t="s">
        <v>87</v>
      </c>
      <c r="AV1364" s="12" t="s">
        <v>87</v>
      </c>
      <c r="AW1364" s="12" t="s">
        <v>32</v>
      </c>
      <c r="AX1364" s="12" t="s">
        <v>77</v>
      </c>
      <c r="AY1364" s="156" t="s">
        <v>253</v>
      </c>
    </row>
    <row r="1365" spans="2:51" s="12" customFormat="1" ht="11.25">
      <c r="B1365" s="154"/>
      <c r="D1365" s="155" t="s">
        <v>264</v>
      </c>
      <c r="E1365" s="156" t="s">
        <v>1</v>
      </c>
      <c r="F1365" s="157" t="s">
        <v>1848</v>
      </c>
      <c r="H1365" s="158">
        <v>0.45400000000000001</v>
      </c>
      <c r="I1365" s="159"/>
      <c r="L1365" s="154"/>
      <c r="M1365" s="160"/>
      <c r="T1365" s="161"/>
      <c r="AT1365" s="156" t="s">
        <v>264</v>
      </c>
      <c r="AU1365" s="156" t="s">
        <v>87</v>
      </c>
      <c r="AV1365" s="12" t="s">
        <v>87</v>
      </c>
      <c r="AW1365" s="12" t="s">
        <v>32</v>
      </c>
      <c r="AX1365" s="12" t="s">
        <v>77</v>
      </c>
      <c r="AY1365" s="156" t="s">
        <v>253</v>
      </c>
    </row>
    <row r="1366" spans="2:51" s="12" customFormat="1" ht="11.25">
      <c r="B1366" s="154"/>
      <c r="D1366" s="155" t="s">
        <v>264</v>
      </c>
      <c r="E1366" s="156" t="s">
        <v>1</v>
      </c>
      <c r="F1366" s="157" t="s">
        <v>1849</v>
      </c>
      <c r="H1366" s="158">
        <v>0.34300000000000003</v>
      </c>
      <c r="I1366" s="159"/>
      <c r="L1366" s="154"/>
      <c r="M1366" s="160"/>
      <c r="T1366" s="161"/>
      <c r="AT1366" s="156" t="s">
        <v>264</v>
      </c>
      <c r="AU1366" s="156" t="s">
        <v>87</v>
      </c>
      <c r="AV1366" s="12" t="s">
        <v>87</v>
      </c>
      <c r="AW1366" s="12" t="s">
        <v>32</v>
      </c>
      <c r="AX1366" s="12" t="s">
        <v>77</v>
      </c>
      <c r="AY1366" s="156" t="s">
        <v>253</v>
      </c>
    </row>
    <row r="1367" spans="2:51" s="12" customFormat="1" ht="11.25">
      <c r="B1367" s="154"/>
      <c r="D1367" s="155" t="s">
        <v>264</v>
      </c>
      <c r="E1367" s="156" t="s">
        <v>1</v>
      </c>
      <c r="F1367" s="157" t="s">
        <v>1850</v>
      </c>
      <c r="H1367" s="158">
        <v>0.76700000000000002</v>
      </c>
      <c r="I1367" s="159"/>
      <c r="L1367" s="154"/>
      <c r="M1367" s="160"/>
      <c r="T1367" s="161"/>
      <c r="AT1367" s="156" t="s">
        <v>264</v>
      </c>
      <c r="AU1367" s="156" t="s">
        <v>87</v>
      </c>
      <c r="AV1367" s="12" t="s">
        <v>87</v>
      </c>
      <c r="AW1367" s="12" t="s">
        <v>32</v>
      </c>
      <c r="AX1367" s="12" t="s">
        <v>77</v>
      </c>
      <c r="AY1367" s="156" t="s">
        <v>253</v>
      </c>
    </row>
    <row r="1368" spans="2:51" s="12" customFormat="1" ht="11.25">
      <c r="B1368" s="154"/>
      <c r="D1368" s="155" t="s">
        <v>264</v>
      </c>
      <c r="E1368" s="156" t="s">
        <v>1</v>
      </c>
      <c r="F1368" s="157" t="s">
        <v>1851</v>
      </c>
      <c r="H1368" s="158">
        <v>0.98099999999999998</v>
      </c>
      <c r="I1368" s="159"/>
      <c r="L1368" s="154"/>
      <c r="M1368" s="160"/>
      <c r="T1368" s="161"/>
      <c r="AT1368" s="156" t="s">
        <v>264</v>
      </c>
      <c r="AU1368" s="156" t="s">
        <v>87</v>
      </c>
      <c r="AV1368" s="12" t="s">
        <v>87</v>
      </c>
      <c r="AW1368" s="12" t="s">
        <v>32</v>
      </c>
      <c r="AX1368" s="12" t="s">
        <v>77</v>
      </c>
      <c r="AY1368" s="156" t="s">
        <v>253</v>
      </c>
    </row>
    <row r="1369" spans="2:51" s="12" customFormat="1" ht="11.25">
      <c r="B1369" s="154"/>
      <c r="D1369" s="155" t="s">
        <v>264</v>
      </c>
      <c r="E1369" s="156" t="s">
        <v>1</v>
      </c>
      <c r="F1369" s="157" t="s">
        <v>1852</v>
      </c>
      <c r="H1369" s="158">
        <v>2.62</v>
      </c>
      <c r="I1369" s="159"/>
      <c r="L1369" s="154"/>
      <c r="M1369" s="160"/>
      <c r="T1369" s="161"/>
      <c r="AT1369" s="156" t="s">
        <v>264</v>
      </c>
      <c r="AU1369" s="156" t="s">
        <v>87</v>
      </c>
      <c r="AV1369" s="12" t="s">
        <v>87</v>
      </c>
      <c r="AW1369" s="12" t="s">
        <v>32</v>
      </c>
      <c r="AX1369" s="12" t="s">
        <v>77</v>
      </c>
      <c r="AY1369" s="156" t="s">
        <v>253</v>
      </c>
    </row>
    <row r="1370" spans="2:51" s="12" customFormat="1" ht="11.25">
      <c r="B1370" s="154"/>
      <c r="D1370" s="155" t="s">
        <v>264</v>
      </c>
      <c r="E1370" s="156" t="s">
        <v>1</v>
      </c>
      <c r="F1370" s="157" t="s">
        <v>1853</v>
      </c>
      <c r="H1370" s="158">
        <v>3.2000000000000001E-2</v>
      </c>
      <c r="I1370" s="159"/>
      <c r="L1370" s="154"/>
      <c r="M1370" s="160"/>
      <c r="T1370" s="161"/>
      <c r="AT1370" s="156" t="s">
        <v>264</v>
      </c>
      <c r="AU1370" s="156" t="s">
        <v>87</v>
      </c>
      <c r="AV1370" s="12" t="s">
        <v>87</v>
      </c>
      <c r="AW1370" s="12" t="s">
        <v>32</v>
      </c>
      <c r="AX1370" s="12" t="s">
        <v>77</v>
      </c>
      <c r="AY1370" s="156" t="s">
        <v>253</v>
      </c>
    </row>
    <row r="1371" spans="2:51" s="15" customFormat="1" ht="11.25">
      <c r="B1371" s="175"/>
      <c r="D1371" s="155" t="s">
        <v>264</v>
      </c>
      <c r="E1371" s="176" t="s">
        <v>1</v>
      </c>
      <c r="F1371" s="177" t="s">
        <v>322</v>
      </c>
      <c r="H1371" s="178">
        <v>7.9640000000000004</v>
      </c>
      <c r="I1371" s="179"/>
      <c r="L1371" s="175"/>
      <c r="M1371" s="180"/>
      <c r="T1371" s="181"/>
      <c r="AT1371" s="176" t="s">
        <v>264</v>
      </c>
      <c r="AU1371" s="176" t="s">
        <v>87</v>
      </c>
      <c r="AV1371" s="15" t="s">
        <v>97</v>
      </c>
      <c r="AW1371" s="15" t="s">
        <v>32</v>
      </c>
      <c r="AX1371" s="15" t="s">
        <v>77</v>
      </c>
      <c r="AY1371" s="176" t="s">
        <v>253</v>
      </c>
    </row>
    <row r="1372" spans="2:51" s="14" customFormat="1" ht="11.25">
      <c r="B1372" s="169"/>
      <c r="D1372" s="155" t="s">
        <v>264</v>
      </c>
      <c r="E1372" s="170" t="s">
        <v>1</v>
      </c>
      <c r="F1372" s="171" t="s">
        <v>1974</v>
      </c>
      <c r="H1372" s="170" t="s">
        <v>1</v>
      </c>
      <c r="I1372" s="172"/>
      <c r="L1372" s="169"/>
      <c r="M1372" s="173"/>
      <c r="T1372" s="174"/>
      <c r="AT1372" s="170" t="s">
        <v>264</v>
      </c>
      <c r="AU1372" s="170" t="s">
        <v>87</v>
      </c>
      <c r="AV1372" s="14" t="s">
        <v>85</v>
      </c>
      <c r="AW1372" s="14" t="s">
        <v>32</v>
      </c>
      <c r="AX1372" s="14" t="s">
        <v>77</v>
      </c>
      <c r="AY1372" s="170" t="s">
        <v>253</v>
      </c>
    </row>
    <row r="1373" spans="2:51" s="12" customFormat="1" ht="11.25">
      <c r="B1373" s="154"/>
      <c r="D1373" s="155" t="s">
        <v>264</v>
      </c>
      <c r="E1373" s="156" t="s">
        <v>1</v>
      </c>
      <c r="F1373" s="157" t="s">
        <v>2005</v>
      </c>
      <c r="H1373" s="158">
        <v>3.7080000000000002</v>
      </c>
      <c r="I1373" s="159"/>
      <c r="L1373" s="154"/>
      <c r="M1373" s="160"/>
      <c r="T1373" s="161"/>
      <c r="AT1373" s="156" t="s">
        <v>264</v>
      </c>
      <c r="AU1373" s="156" t="s">
        <v>87</v>
      </c>
      <c r="AV1373" s="12" t="s">
        <v>87</v>
      </c>
      <c r="AW1373" s="12" t="s">
        <v>32</v>
      </c>
      <c r="AX1373" s="12" t="s">
        <v>77</v>
      </c>
      <c r="AY1373" s="156" t="s">
        <v>253</v>
      </c>
    </row>
    <row r="1374" spans="2:51" s="15" customFormat="1" ht="11.25">
      <c r="B1374" s="175"/>
      <c r="D1374" s="155" t="s">
        <v>264</v>
      </c>
      <c r="E1374" s="176" t="s">
        <v>1</v>
      </c>
      <c r="F1374" s="177" t="s">
        <v>322</v>
      </c>
      <c r="H1374" s="178">
        <v>3.7080000000000002</v>
      </c>
      <c r="I1374" s="179"/>
      <c r="L1374" s="175"/>
      <c r="M1374" s="180"/>
      <c r="T1374" s="181"/>
      <c r="AT1374" s="176" t="s">
        <v>264</v>
      </c>
      <c r="AU1374" s="176" t="s">
        <v>87</v>
      </c>
      <c r="AV1374" s="15" t="s">
        <v>97</v>
      </c>
      <c r="AW1374" s="15" t="s">
        <v>32</v>
      </c>
      <c r="AX1374" s="15" t="s">
        <v>77</v>
      </c>
      <c r="AY1374" s="176" t="s">
        <v>253</v>
      </c>
    </row>
    <row r="1375" spans="2:51" s="14" customFormat="1" ht="11.25">
      <c r="B1375" s="169"/>
      <c r="D1375" s="155" t="s">
        <v>264</v>
      </c>
      <c r="E1375" s="170" t="s">
        <v>1</v>
      </c>
      <c r="F1375" s="171" t="s">
        <v>1985</v>
      </c>
      <c r="H1375" s="170" t="s">
        <v>1</v>
      </c>
      <c r="I1375" s="172"/>
      <c r="L1375" s="169"/>
      <c r="M1375" s="173"/>
      <c r="T1375" s="174"/>
      <c r="AT1375" s="170" t="s">
        <v>264</v>
      </c>
      <c r="AU1375" s="170" t="s">
        <v>87</v>
      </c>
      <c r="AV1375" s="14" t="s">
        <v>85</v>
      </c>
      <c r="AW1375" s="14" t="s">
        <v>32</v>
      </c>
      <c r="AX1375" s="14" t="s">
        <v>77</v>
      </c>
      <c r="AY1375" s="170" t="s">
        <v>253</v>
      </c>
    </row>
    <row r="1376" spans="2:51" s="14" customFormat="1" ht="11.25">
      <c r="B1376" s="169"/>
      <c r="D1376" s="155" t="s">
        <v>264</v>
      </c>
      <c r="E1376" s="170" t="s">
        <v>1</v>
      </c>
      <c r="F1376" s="171" t="s">
        <v>1986</v>
      </c>
      <c r="H1376" s="170" t="s">
        <v>1</v>
      </c>
      <c r="I1376" s="172"/>
      <c r="L1376" s="169"/>
      <c r="M1376" s="173"/>
      <c r="T1376" s="174"/>
      <c r="AT1376" s="170" t="s">
        <v>264</v>
      </c>
      <c r="AU1376" s="170" t="s">
        <v>87</v>
      </c>
      <c r="AV1376" s="14" t="s">
        <v>85</v>
      </c>
      <c r="AW1376" s="14" t="s">
        <v>32</v>
      </c>
      <c r="AX1376" s="14" t="s">
        <v>77</v>
      </c>
      <c r="AY1376" s="170" t="s">
        <v>253</v>
      </c>
    </row>
    <row r="1377" spans="2:65" s="12" customFormat="1" ht="11.25">
      <c r="B1377" s="154"/>
      <c r="D1377" s="155" t="s">
        <v>264</v>
      </c>
      <c r="E1377" s="156" t="s">
        <v>1</v>
      </c>
      <c r="F1377" s="157" t="s">
        <v>2006</v>
      </c>
      <c r="H1377" s="158">
        <v>0.38800000000000001</v>
      </c>
      <c r="I1377" s="159"/>
      <c r="L1377" s="154"/>
      <c r="M1377" s="160"/>
      <c r="T1377" s="161"/>
      <c r="AT1377" s="156" t="s">
        <v>264</v>
      </c>
      <c r="AU1377" s="156" t="s">
        <v>87</v>
      </c>
      <c r="AV1377" s="12" t="s">
        <v>87</v>
      </c>
      <c r="AW1377" s="12" t="s">
        <v>32</v>
      </c>
      <c r="AX1377" s="12" t="s">
        <v>77</v>
      </c>
      <c r="AY1377" s="156" t="s">
        <v>253</v>
      </c>
    </row>
    <row r="1378" spans="2:65" s="15" customFormat="1" ht="11.25">
      <c r="B1378" s="175"/>
      <c r="D1378" s="155" t="s">
        <v>264</v>
      </c>
      <c r="E1378" s="176" t="s">
        <v>1</v>
      </c>
      <c r="F1378" s="177" t="s">
        <v>322</v>
      </c>
      <c r="H1378" s="178">
        <v>0.38800000000000001</v>
      </c>
      <c r="I1378" s="179"/>
      <c r="L1378" s="175"/>
      <c r="M1378" s="180"/>
      <c r="T1378" s="181"/>
      <c r="AT1378" s="176" t="s">
        <v>264</v>
      </c>
      <c r="AU1378" s="176" t="s">
        <v>87</v>
      </c>
      <c r="AV1378" s="15" t="s">
        <v>97</v>
      </c>
      <c r="AW1378" s="15" t="s">
        <v>32</v>
      </c>
      <c r="AX1378" s="15" t="s">
        <v>77</v>
      </c>
      <c r="AY1378" s="176" t="s">
        <v>253</v>
      </c>
    </row>
    <row r="1379" spans="2:65" s="14" customFormat="1" ht="11.25">
      <c r="B1379" s="169"/>
      <c r="D1379" s="155" t="s">
        <v>264</v>
      </c>
      <c r="E1379" s="170" t="s">
        <v>1</v>
      </c>
      <c r="F1379" s="171" t="s">
        <v>1985</v>
      </c>
      <c r="H1379" s="170" t="s">
        <v>1</v>
      </c>
      <c r="I1379" s="172"/>
      <c r="L1379" s="169"/>
      <c r="M1379" s="173"/>
      <c r="T1379" s="174"/>
      <c r="AT1379" s="170" t="s">
        <v>264</v>
      </c>
      <c r="AU1379" s="170" t="s">
        <v>87</v>
      </c>
      <c r="AV1379" s="14" t="s">
        <v>85</v>
      </c>
      <c r="AW1379" s="14" t="s">
        <v>32</v>
      </c>
      <c r="AX1379" s="14" t="s">
        <v>77</v>
      </c>
      <c r="AY1379" s="170" t="s">
        <v>253</v>
      </c>
    </row>
    <row r="1380" spans="2:65" s="14" customFormat="1" ht="11.25">
      <c r="B1380" s="169"/>
      <c r="D1380" s="155" t="s">
        <v>264</v>
      </c>
      <c r="E1380" s="170" t="s">
        <v>1</v>
      </c>
      <c r="F1380" s="171" t="s">
        <v>1992</v>
      </c>
      <c r="H1380" s="170" t="s">
        <v>1</v>
      </c>
      <c r="I1380" s="172"/>
      <c r="L1380" s="169"/>
      <c r="M1380" s="173"/>
      <c r="T1380" s="174"/>
      <c r="AT1380" s="170" t="s">
        <v>264</v>
      </c>
      <c r="AU1380" s="170" t="s">
        <v>87</v>
      </c>
      <c r="AV1380" s="14" t="s">
        <v>85</v>
      </c>
      <c r="AW1380" s="14" t="s">
        <v>32</v>
      </c>
      <c r="AX1380" s="14" t="s">
        <v>77</v>
      </c>
      <c r="AY1380" s="170" t="s">
        <v>253</v>
      </c>
    </row>
    <row r="1381" spans="2:65" s="12" customFormat="1" ht="11.25">
      <c r="B1381" s="154"/>
      <c r="D1381" s="155" t="s">
        <v>264</v>
      </c>
      <c r="E1381" s="156" t="s">
        <v>1</v>
      </c>
      <c r="F1381" s="157" t="s">
        <v>2007</v>
      </c>
      <c r="H1381" s="158">
        <v>0.26400000000000001</v>
      </c>
      <c r="I1381" s="159"/>
      <c r="L1381" s="154"/>
      <c r="M1381" s="160"/>
      <c r="T1381" s="161"/>
      <c r="AT1381" s="156" t="s">
        <v>264</v>
      </c>
      <c r="AU1381" s="156" t="s">
        <v>87</v>
      </c>
      <c r="AV1381" s="12" t="s">
        <v>87</v>
      </c>
      <c r="AW1381" s="12" t="s">
        <v>32</v>
      </c>
      <c r="AX1381" s="12" t="s">
        <v>77</v>
      </c>
      <c r="AY1381" s="156" t="s">
        <v>253</v>
      </c>
    </row>
    <row r="1382" spans="2:65" s="15" customFormat="1" ht="11.25">
      <c r="B1382" s="175"/>
      <c r="D1382" s="155" t="s">
        <v>264</v>
      </c>
      <c r="E1382" s="176" t="s">
        <v>1</v>
      </c>
      <c r="F1382" s="177" t="s">
        <v>322</v>
      </c>
      <c r="H1382" s="178">
        <v>0.26400000000000001</v>
      </c>
      <c r="I1382" s="179"/>
      <c r="L1382" s="175"/>
      <c r="M1382" s="180"/>
      <c r="T1382" s="181"/>
      <c r="AT1382" s="176" t="s">
        <v>264</v>
      </c>
      <c r="AU1382" s="176" t="s">
        <v>87</v>
      </c>
      <c r="AV1382" s="15" t="s">
        <v>97</v>
      </c>
      <c r="AW1382" s="15" t="s">
        <v>32</v>
      </c>
      <c r="AX1382" s="15" t="s">
        <v>77</v>
      </c>
      <c r="AY1382" s="176" t="s">
        <v>253</v>
      </c>
    </row>
    <row r="1383" spans="2:65" s="14" customFormat="1" ht="11.25">
      <c r="B1383" s="169"/>
      <c r="D1383" s="155" t="s">
        <v>264</v>
      </c>
      <c r="E1383" s="170" t="s">
        <v>1</v>
      </c>
      <c r="F1383" s="171" t="s">
        <v>1244</v>
      </c>
      <c r="H1383" s="170" t="s">
        <v>1</v>
      </c>
      <c r="I1383" s="172"/>
      <c r="L1383" s="169"/>
      <c r="M1383" s="173"/>
      <c r="T1383" s="174"/>
      <c r="AT1383" s="170" t="s">
        <v>264</v>
      </c>
      <c r="AU1383" s="170" t="s">
        <v>87</v>
      </c>
      <c r="AV1383" s="14" t="s">
        <v>85</v>
      </c>
      <c r="AW1383" s="14" t="s">
        <v>32</v>
      </c>
      <c r="AX1383" s="14" t="s">
        <v>77</v>
      </c>
      <c r="AY1383" s="170" t="s">
        <v>253</v>
      </c>
    </row>
    <row r="1384" spans="2:65" s="14" customFormat="1" ht="11.25">
      <c r="B1384" s="169"/>
      <c r="D1384" s="155" t="s">
        <v>264</v>
      </c>
      <c r="E1384" s="170" t="s">
        <v>1</v>
      </c>
      <c r="F1384" s="171" t="s">
        <v>1998</v>
      </c>
      <c r="H1384" s="170" t="s">
        <v>1</v>
      </c>
      <c r="I1384" s="172"/>
      <c r="L1384" s="169"/>
      <c r="M1384" s="173"/>
      <c r="T1384" s="174"/>
      <c r="AT1384" s="170" t="s">
        <v>264</v>
      </c>
      <c r="AU1384" s="170" t="s">
        <v>87</v>
      </c>
      <c r="AV1384" s="14" t="s">
        <v>85</v>
      </c>
      <c r="AW1384" s="14" t="s">
        <v>32</v>
      </c>
      <c r="AX1384" s="14" t="s">
        <v>77</v>
      </c>
      <c r="AY1384" s="170" t="s">
        <v>253</v>
      </c>
    </row>
    <row r="1385" spans="2:65" s="12" customFormat="1" ht="11.25">
      <c r="B1385" s="154"/>
      <c r="D1385" s="155" t="s">
        <v>264</v>
      </c>
      <c r="E1385" s="156" t="s">
        <v>1</v>
      </c>
      <c r="F1385" s="157" t="s">
        <v>2008</v>
      </c>
      <c r="H1385" s="158">
        <v>0.33300000000000002</v>
      </c>
      <c r="I1385" s="159"/>
      <c r="L1385" s="154"/>
      <c r="M1385" s="160"/>
      <c r="T1385" s="161"/>
      <c r="AT1385" s="156" t="s">
        <v>264</v>
      </c>
      <c r="AU1385" s="156" t="s">
        <v>87</v>
      </c>
      <c r="AV1385" s="12" t="s">
        <v>87</v>
      </c>
      <c r="AW1385" s="12" t="s">
        <v>32</v>
      </c>
      <c r="AX1385" s="12" t="s">
        <v>77</v>
      </c>
      <c r="AY1385" s="156" t="s">
        <v>253</v>
      </c>
    </row>
    <row r="1386" spans="2:65" s="15" customFormat="1" ht="11.25">
      <c r="B1386" s="175"/>
      <c r="D1386" s="155" t="s">
        <v>264</v>
      </c>
      <c r="E1386" s="176" t="s">
        <v>1</v>
      </c>
      <c r="F1386" s="177" t="s">
        <v>322</v>
      </c>
      <c r="H1386" s="178">
        <v>0.33300000000000002</v>
      </c>
      <c r="I1386" s="179"/>
      <c r="L1386" s="175"/>
      <c r="M1386" s="180"/>
      <c r="T1386" s="181"/>
      <c r="AT1386" s="176" t="s">
        <v>264</v>
      </c>
      <c r="AU1386" s="176" t="s">
        <v>87</v>
      </c>
      <c r="AV1386" s="15" t="s">
        <v>97</v>
      </c>
      <c r="AW1386" s="15" t="s">
        <v>32</v>
      </c>
      <c r="AX1386" s="15" t="s">
        <v>77</v>
      </c>
      <c r="AY1386" s="176" t="s">
        <v>253</v>
      </c>
    </row>
    <row r="1387" spans="2:65" s="13" customFormat="1" ht="11.25">
      <c r="B1387" s="162"/>
      <c r="D1387" s="155" t="s">
        <v>264</v>
      </c>
      <c r="E1387" s="163" t="s">
        <v>1</v>
      </c>
      <c r="F1387" s="164" t="s">
        <v>266</v>
      </c>
      <c r="H1387" s="165">
        <v>12.657</v>
      </c>
      <c r="I1387" s="166"/>
      <c r="L1387" s="162"/>
      <c r="M1387" s="167"/>
      <c r="T1387" s="168"/>
      <c r="AT1387" s="163" t="s">
        <v>264</v>
      </c>
      <c r="AU1387" s="163" t="s">
        <v>87</v>
      </c>
      <c r="AV1387" s="13" t="s">
        <v>260</v>
      </c>
      <c r="AW1387" s="13" t="s">
        <v>32</v>
      </c>
      <c r="AX1387" s="13" t="s">
        <v>85</v>
      </c>
      <c r="AY1387" s="163" t="s">
        <v>253</v>
      </c>
    </row>
    <row r="1388" spans="2:65" s="12" customFormat="1" ht="11.25">
      <c r="B1388" s="154"/>
      <c r="D1388" s="155" t="s">
        <v>264</v>
      </c>
      <c r="F1388" s="157" t="s">
        <v>2009</v>
      </c>
      <c r="H1388" s="158">
        <v>14.555999999999999</v>
      </c>
      <c r="I1388" s="159"/>
      <c r="L1388" s="154"/>
      <c r="M1388" s="160"/>
      <c r="T1388" s="161"/>
      <c r="AT1388" s="156" t="s">
        <v>264</v>
      </c>
      <c r="AU1388" s="156" t="s">
        <v>87</v>
      </c>
      <c r="AV1388" s="12" t="s">
        <v>87</v>
      </c>
      <c r="AW1388" s="12" t="s">
        <v>4</v>
      </c>
      <c r="AX1388" s="12" t="s">
        <v>85</v>
      </c>
      <c r="AY1388" s="156" t="s">
        <v>253</v>
      </c>
    </row>
    <row r="1389" spans="2:65" s="1" customFormat="1" ht="24.2" customHeight="1">
      <c r="B1389" s="32"/>
      <c r="C1389" s="137" t="s">
        <v>2010</v>
      </c>
      <c r="D1389" s="137" t="s">
        <v>255</v>
      </c>
      <c r="E1389" s="138" t="s">
        <v>2011</v>
      </c>
      <c r="F1389" s="139" t="s">
        <v>2012</v>
      </c>
      <c r="G1389" s="140" t="s">
        <v>313</v>
      </c>
      <c r="H1389" s="141">
        <v>692.76</v>
      </c>
      <c r="I1389" s="142"/>
      <c r="J1389" s="143">
        <f>ROUND(I1389*H1389,2)</f>
        <v>0</v>
      </c>
      <c r="K1389" s="139" t="s">
        <v>259</v>
      </c>
      <c r="L1389" s="32"/>
      <c r="M1389" s="144" t="s">
        <v>1</v>
      </c>
      <c r="N1389" s="145" t="s">
        <v>42</v>
      </c>
      <c r="P1389" s="146">
        <f>O1389*H1389</f>
        <v>0</v>
      </c>
      <c r="Q1389" s="146">
        <v>0</v>
      </c>
      <c r="R1389" s="146">
        <f>Q1389*H1389</f>
        <v>0</v>
      </c>
      <c r="S1389" s="146">
        <v>0</v>
      </c>
      <c r="T1389" s="147">
        <f>S1389*H1389</f>
        <v>0</v>
      </c>
      <c r="AR1389" s="148" t="s">
        <v>369</v>
      </c>
      <c r="AT1389" s="148" t="s">
        <v>255</v>
      </c>
      <c r="AU1389" s="148" t="s">
        <v>87</v>
      </c>
      <c r="AY1389" s="17" t="s">
        <v>253</v>
      </c>
      <c r="BE1389" s="149">
        <f>IF(N1389="základní",J1389,0)</f>
        <v>0</v>
      </c>
      <c r="BF1389" s="149">
        <f>IF(N1389="snížená",J1389,0)</f>
        <v>0</v>
      </c>
      <c r="BG1389" s="149">
        <f>IF(N1389="zákl. přenesená",J1389,0)</f>
        <v>0</v>
      </c>
      <c r="BH1389" s="149">
        <f>IF(N1389="sníž. přenesená",J1389,0)</f>
        <v>0</v>
      </c>
      <c r="BI1389" s="149">
        <f>IF(N1389="nulová",J1389,0)</f>
        <v>0</v>
      </c>
      <c r="BJ1389" s="17" t="s">
        <v>85</v>
      </c>
      <c r="BK1389" s="149">
        <f>ROUND(I1389*H1389,2)</f>
        <v>0</v>
      </c>
      <c r="BL1389" s="17" t="s">
        <v>369</v>
      </c>
      <c r="BM1389" s="148" t="s">
        <v>2013</v>
      </c>
    </row>
    <row r="1390" spans="2:65" s="1" customFormat="1" ht="11.25">
      <c r="B1390" s="32"/>
      <c r="D1390" s="150" t="s">
        <v>262</v>
      </c>
      <c r="F1390" s="151" t="s">
        <v>2014</v>
      </c>
      <c r="I1390" s="152"/>
      <c r="L1390" s="32"/>
      <c r="M1390" s="153"/>
      <c r="T1390" s="56"/>
      <c r="AT1390" s="17" t="s">
        <v>262</v>
      </c>
      <c r="AU1390" s="17" t="s">
        <v>87</v>
      </c>
    </row>
    <row r="1391" spans="2:65" s="14" customFormat="1" ht="11.25">
      <c r="B1391" s="169"/>
      <c r="D1391" s="155" t="s">
        <v>264</v>
      </c>
      <c r="E1391" s="170" t="s">
        <v>1</v>
      </c>
      <c r="F1391" s="171" t="s">
        <v>1860</v>
      </c>
      <c r="H1391" s="170" t="s">
        <v>1</v>
      </c>
      <c r="I1391" s="172"/>
      <c r="L1391" s="169"/>
      <c r="M1391" s="173"/>
      <c r="T1391" s="174"/>
      <c r="AT1391" s="170" t="s">
        <v>264</v>
      </c>
      <c r="AU1391" s="170" t="s">
        <v>87</v>
      </c>
      <c r="AV1391" s="14" t="s">
        <v>85</v>
      </c>
      <c r="AW1391" s="14" t="s">
        <v>32</v>
      </c>
      <c r="AX1391" s="14" t="s">
        <v>77</v>
      </c>
      <c r="AY1391" s="170" t="s">
        <v>253</v>
      </c>
    </row>
    <row r="1392" spans="2:65" s="12" customFormat="1" ht="11.25">
      <c r="B1392" s="154"/>
      <c r="D1392" s="155" t="s">
        <v>264</v>
      </c>
      <c r="E1392" s="156" t="s">
        <v>1</v>
      </c>
      <c r="F1392" s="157" t="s">
        <v>2015</v>
      </c>
      <c r="H1392" s="158">
        <v>170.68</v>
      </c>
      <c r="I1392" s="159"/>
      <c r="L1392" s="154"/>
      <c r="M1392" s="160"/>
      <c r="T1392" s="161"/>
      <c r="AT1392" s="156" t="s">
        <v>264</v>
      </c>
      <c r="AU1392" s="156" t="s">
        <v>87</v>
      </c>
      <c r="AV1392" s="12" t="s">
        <v>87</v>
      </c>
      <c r="AW1392" s="12" t="s">
        <v>32</v>
      </c>
      <c r="AX1392" s="12" t="s">
        <v>77</v>
      </c>
      <c r="AY1392" s="156" t="s">
        <v>253</v>
      </c>
    </row>
    <row r="1393" spans="2:65" s="12" customFormat="1" ht="11.25">
      <c r="B1393" s="154"/>
      <c r="D1393" s="155" t="s">
        <v>264</v>
      </c>
      <c r="E1393" s="156" t="s">
        <v>1</v>
      </c>
      <c r="F1393" s="157" t="s">
        <v>2016</v>
      </c>
      <c r="H1393" s="158">
        <v>170.68</v>
      </c>
      <c r="I1393" s="159"/>
      <c r="L1393" s="154"/>
      <c r="M1393" s="160"/>
      <c r="T1393" s="161"/>
      <c r="AT1393" s="156" t="s">
        <v>264</v>
      </c>
      <c r="AU1393" s="156" t="s">
        <v>87</v>
      </c>
      <c r="AV1393" s="12" t="s">
        <v>87</v>
      </c>
      <c r="AW1393" s="12" t="s">
        <v>32</v>
      </c>
      <c r="AX1393" s="12" t="s">
        <v>77</v>
      </c>
      <c r="AY1393" s="156" t="s">
        <v>253</v>
      </c>
    </row>
    <row r="1394" spans="2:65" s="12" customFormat="1" ht="11.25">
      <c r="B1394" s="154"/>
      <c r="D1394" s="155" t="s">
        <v>264</v>
      </c>
      <c r="E1394" s="156" t="s">
        <v>1</v>
      </c>
      <c r="F1394" s="157" t="s">
        <v>2017</v>
      </c>
      <c r="H1394" s="158">
        <v>170.68</v>
      </c>
      <c r="I1394" s="159"/>
      <c r="L1394" s="154"/>
      <c r="M1394" s="160"/>
      <c r="T1394" s="161"/>
      <c r="AT1394" s="156" t="s">
        <v>264</v>
      </c>
      <c r="AU1394" s="156" t="s">
        <v>87</v>
      </c>
      <c r="AV1394" s="12" t="s">
        <v>87</v>
      </c>
      <c r="AW1394" s="12" t="s">
        <v>32</v>
      </c>
      <c r="AX1394" s="12" t="s">
        <v>77</v>
      </c>
      <c r="AY1394" s="156" t="s">
        <v>253</v>
      </c>
    </row>
    <row r="1395" spans="2:65" s="12" customFormat="1" ht="11.25">
      <c r="B1395" s="154"/>
      <c r="D1395" s="155" t="s">
        <v>264</v>
      </c>
      <c r="E1395" s="156" t="s">
        <v>1</v>
      </c>
      <c r="F1395" s="157" t="s">
        <v>2018</v>
      </c>
      <c r="H1395" s="158">
        <v>180.72</v>
      </c>
      <c r="I1395" s="159"/>
      <c r="L1395" s="154"/>
      <c r="M1395" s="160"/>
      <c r="T1395" s="161"/>
      <c r="AT1395" s="156" t="s">
        <v>264</v>
      </c>
      <c r="AU1395" s="156" t="s">
        <v>87</v>
      </c>
      <c r="AV1395" s="12" t="s">
        <v>87</v>
      </c>
      <c r="AW1395" s="12" t="s">
        <v>32</v>
      </c>
      <c r="AX1395" s="12" t="s">
        <v>77</v>
      </c>
      <c r="AY1395" s="156" t="s">
        <v>253</v>
      </c>
    </row>
    <row r="1396" spans="2:65" s="13" customFormat="1" ht="11.25">
      <c r="B1396" s="162"/>
      <c r="D1396" s="155" t="s">
        <v>264</v>
      </c>
      <c r="E1396" s="163" t="s">
        <v>1</v>
      </c>
      <c r="F1396" s="164" t="s">
        <v>266</v>
      </c>
      <c r="H1396" s="165">
        <v>692.76</v>
      </c>
      <c r="I1396" s="166"/>
      <c r="L1396" s="162"/>
      <c r="M1396" s="167"/>
      <c r="T1396" s="168"/>
      <c r="AT1396" s="163" t="s">
        <v>264</v>
      </c>
      <c r="AU1396" s="163" t="s">
        <v>87</v>
      </c>
      <c r="AV1396" s="13" t="s">
        <v>260</v>
      </c>
      <c r="AW1396" s="13" t="s">
        <v>32</v>
      </c>
      <c r="AX1396" s="13" t="s">
        <v>85</v>
      </c>
      <c r="AY1396" s="163" t="s">
        <v>253</v>
      </c>
    </row>
    <row r="1397" spans="2:65" s="1" customFormat="1" ht="21.75" customHeight="1">
      <c r="B1397" s="32"/>
      <c r="C1397" s="185" t="s">
        <v>2019</v>
      </c>
      <c r="D1397" s="185" t="s">
        <v>1052</v>
      </c>
      <c r="E1397" s="186" t="s">
        <v>2020</v>
      </c>
      <c r="F1397" s="187" t="s">
        <v>2021</v>
      </c>
      <c r="G1397" s="188" t="s">
        <v>202</v>
      </c>
      <c r="H1397" s="189">
        <v>1.7070000000000001</v>
      </c>
      <c r="I1397" s="190"/>
      <c r="J1397" s="191">
        <f>ROUND(I1397*H1397,2)</f>
        <v>0</v>
      </c>
      <c r="K1397" s="187" t="s">
        <v>259</v>
      </c>
      <c r="L1397" s="192"/>
      <c r="M1397" s="193" t="s">
        <v>1</v>
      </c>
      <c r="N1397" s="194" t="s">
        <v>42</v>
      </c>
      <c r="P1397" s="146">
        <f>O1397*H1397</f>
        <v>0</v>
      </c>
      <c r="Q1397" s="146">
        <v>0.55000000000000004</v>
      </c>
      <c r="R1397" s="146">
        <f>Q1397*H1397</f>
        <v>0.93885000000000007</v>
      </c>
      <c r="S1397" s="146">
        <v>0</v>
      </c>
      <c r="T1397" s="147">
        <f>S1397*H1397</f>
        <v>0</v>
      </c>
      <c r="AR1397" s="148" t="s">
        <v>455</v>
      </c>
      <c r="AT1397" s="148" t="s">
        <v>1052</v>
      </c>
      <c r="AU1397" s="148" t="s">
        <v>87</v>
      </c>
      <c r="AY1397" s="17" t="s">
        <v>253</v>
      </c>
      <c r="BE1397" s="149">
        <f>IF(N1397="základní",J1397,0)</f>
        <v>0</v>
      </c>
      <c r="BF1397" s="149">
        <f>IF(N1397="snížená",J1397,0)</f>
        <v>0</v>
      </c>
      <c r="BG1397" s="149">
        <f>IF(N1397="zákl. přenesená",J1397,0)</f>
        <v>0</v>
      </c>
      <c r="BH1397" s="149">
        <f>IF(N1397="sníž. přenesená",J1397,0)</f>
        <v>0</v>
      </c>
      <c r="BI1397" s="149">
        <f>IF(N1397="nulová",J1397,0)</f>
        <v>0</v>
      </c>
      <c r="BJ1397" s="17" t="s">
        <v>85</v>
      </c>
      <c r="BK1397" s="149">
        <f>ROUND(I1397*H1397,2)</f>
        <v>0</v>
      </c>
      <c r="BL1397" s="17" t="s">
        <v>369</v>
      </c>
      <c r="BM1397" s="148" t="s">
        <v>2022</v>
      </c>
    </row>
    <row r="1398" spans="2:65" s="14" customFormat="1" ht="11.25">
      <c r="B1398" s="169"/>
      <c r="D1398" s="155" t="s">
        <v>264</v>
      </c>
      <c r="E1398" s="170" t="s">
        <v>1</v>
      </c>
      <c r="F1398" s="171" t="s">
        <v>1860</v>
      </c>
      <c r="H1398" s="170" t="s">
        <v>1</v>
      </c>
      <c r="I1398" s="172"/>
      <c r="L1398" s="169"/>
      <c r="M1398" s="173"/>
      <c r="T1398" s="174"/>
      <c r="AT1398" s="170" t="s">
        <v>264</v>
      </c>
      <c r="AU1398" s="170" t="s">
        <v>87</v>
      </c>
      <c r="AV1398" s="14" t="s">
        <v>85</v>
      </c>
      <c r="AW1398" s="14" t="s">
        <v>32</v>
      </c>
      <c r="AX1398" s="14" t="s">
        <v>77</v>
      </c>
      <c r="AY1398" s="170" t="s">
        <v>253</v>
      </c>
    </row>
    <row r="1399" spans="2:65" s="12" customFormat="1" ht="22.5">
      <c r="B1399" s="154"/>
      <c r="D1399" s="155" t="s">
        <v>264</v>
      </c>
      <c r="E1399" s="156" t="s">
        <v>1</v>
      </c>
      <c r="F1399" s="157" t="s">
        <v>1861</v>
      </c>
      <c r="H1399" s="158">
        <v>1.7070000000000001</v>
      </c>
      <c r="I1399" s="159"/>
      <c r="L1399" s="154"/>
      <c r="M1399" s="160"/>
      <c r="T1399" s="161"/>
      <c r="AT1399" s="156" t="s">
        <v>264</v>
      </c>
      <c r="AU1399" s="156" t="s">
        <v>87</v>
      </c>
      <c r="AV1399" s="12" t="s">
        <v>87</v>
      </c>
      <c r="AW1399" s="12" t="s">
        <v>32</v>
      </c>
      <c r="AX1399" s="12" t="s">
        <v>77</v>
      </c>
      <c r="AY1399" s="156" t="s">
        <v>253</v>
      </c>
    </row>
    <row r="1400" spans="2:65" s="13" customFormat="1" ht="11.25">
      <c r="B1400" s="162"/>
      <c r="D1400" s="155" t="s">
        <v>264</v>
      </c>
      <c r="E1400" s="163" t="s">
        <v>1</v>
      </c>
      <c r="F1400" s="164" t="s">
        <v>266</v>
      </c>
      <c r="H1400" s="165">
        <v>1.7070000000000001</v>
      </c>
      <c r="I1400" s="166"/>
      <c r="L1400" s="162"/>
      <c r="M1400" s="167"/>
      <c r="T1400" s="168"/>
      <c r="AT1400" s="163" t="s">
        <v>264</v>
      </c>
      <c r="AU1400" s="163" t="s">
        <v>87</v>
      </c>
      <c r="AV1400" s="13" t="s">
        <v>260</v>
      </c>
      <c r="AW1400" s="13" t="s">
        <v>32</v>
      </c>
      <c r="AX1400" s="13" t="s">
        <v>85</v>
      </c>
      <c r="AY1400" s="163" t="s">
        <v>253</v>
      </c>
    </row>
    <row r="1401" spans="2:65" s="1" customFormat="1" ht="33" customHeight="1">
      <c r="B1401" s="32"/>
      <c r="C1401" s="137" t="s">
        <v>2023</v>
      </c>
      <c r="D1401" s="137" t="s">
        <v>255</v>
      </c>
      <c r="E1401" s="138" t="s">
        <v>2024</v>
      </c>
      <c r="F1401" s="139" t="s">
        <v>2025</v>
      </c>
      <c r="G1401" s="140" t="s">
        <v>313</v>
      </c>
      <c r="H1401" s="141">
        <v>96.6</v>
      </c>
      <c r="I1401" s="142"/>
      <c r="J1401" s="143">
        <f>ROUND(I1401*H1401,2)</f>
        <v>0</v>
      </c>
      <c r="K1401" s="139" t="s">
        <v>259</v>
      </c>
      <c r="L1401" s="32"/>
      <c r="M1401" s="144" t="s">
        <v>1</v>
      </c>
      <c r="N1401" s="145" t="s">
        <v>42</v>
      </c>
      <c r="P1401" s="146">
        <f>O1401*H1401</f>
        <v>0</v>
      </c>
      <c r="Q1401" s="146">
        <v>0</v>
      </c>
      <c r="R1401" s="146">
        <f>Q1401*H1401</f>
        <v>0</v>
      </c>
      <c r="S1401" s="146">
        <v>0</v>
      </c>
      <c r="T1401" s="147">
        <f>S1401*H1401</f>
        <v>0</v>
      </c>
      <c r="AR1401" s="148" t="s">
        <v>369</v>
      </c>
      <c r="AT1401" s="148" t="s">
        <v>255</v>
      </c>
      <c r="AU1401" s="148" t="s">
        <v>87</v>
      </c>
      <c r="AY1401" s="17" t="s">
        <v>253</v>
      </c>
      <c r="BE1401" s="149">
        <f>IF(N1401="základní",J1401,0)</f>
        <v>0</v>
      </c>
      <c r="BF1401" s="149">
        <f>IF(N1401="snížená",J1401,0)</f>
        <v>0</v>
      </c>
      <c r="BG1401" s="149">
        <f>IF(N1401="zákl. přenesená",J1401,0)</f>
        <v>0</v>
      </c>
      <c r="BH1401" s="149">
        <f>IF(N1401="sníž. přenesená",J1401,0)</f>
        <v>0</v>
      </c>
      <c r="BI1401" s="149">
        <f>IF(N1401="nulová",J1401,0)</f>
        <v>0</v>
      </c>
      <c r="BJ1401" s="17" t="s">
        <v>85</v>
      </c>
      <c r="BK1401" s="149">
        <f>ROUND(I1401*H1401,2)</f>
        <v>0</v>
      </c>
      <c r="BL1401" s="17" t="s">
        <v>369</v>
      </c>
      <c r="BM1401" s="148" t="s">
        <v>2026</v>
      </c>
    </row>
    <row r="1402" spans="2:65" s="1" customFormat="1" ht="11.25">
      <c r="B1402" s="32"/>
      <c r="D1402" s="150" t="s">
        <v>262</v>
      </c>
      <c r="F1402" s="151" t="s">
        <v>2027</v>
      </c>
      <c r="I1402" s="152"/>
      <c r="L1402" s="32"/>
      <c r="M1402" s="153"/>
      <c r="T1402" s="56"/>
      <c r="AT1402" s="17" t="s">
        <v>262</v>
      </c>
      <c r="AU1402" s="17" t="s">
        <v>87</v>
      </c>
    </row>
    <row r="1403" spans="2:65" s="14" customFormat="1" ht="11.25">
      <c r="B1403" s="169"/>
      <c r="D1403" s="155" t="s">
        <v>264</v>
      </c>
      <c r="E1403" s="170" t="s">
        <v>1</v>
      </c>
      <c r="F1403" s="171" t="s">
        <v>1862</v>
      </c>
      <c r="H1403" s="170" t="s">
        <v>1</v>
      </c>
      <c r="I1403" s="172"/>
      <c r="L1403" s="169"/>
      <c r="M1403" s="173"/>
      <c r="T1403" s="174"/>
      <c r="AT1403" s="170" t="s">
        <v>264</v>
      </c>
      <c r="AU1403" s="170" t="s">
        <v>87</v>
      </c>
      <c r="AV1403" s="14" t="s">
        <v>85</v>
      </c>
      <c r="AW1403" s="14" t="s">
        <v>32</v>
      </c>
      <c r="AX1403" s="14" t="s">
        <v>77</v>
      </c>
      <c r="AY1403" s="170" t="s">
        <v>253</v>
      </c>
    </row>
    <row r="1404" spans="2:65" s="12" customFormat="1" ht="11.25">
      <c r="B1404" s="154"/>
      <c r="D1404" s="155" t="s">
        <v>264</v>
      </c>
      <c r="E1404" s="156" t="s">
        <v>1</v>
      </c>
      <c r="F1404" s="157" t="s">
        <v>2028</v>
      </c>
      <c r="H1404" s="158">
        <v>23.8</v>
      </c>
      <c r="I1404" s="159"/>
      <c r="L1404" s="154"/>
      <c r="M1404" s="160"/>
      <c r="T1404" s="161"/>
      <c r="AT1404" s="156" t="s">
        <v>264</v>
      </c>
      <c r="AU1404" s="156" t="s">
        <v>87</v>
      </c>
      <c r="AV1404" s="12" t="s">
        <v>87</v>
      </c>
      <c r="AW1404" s="12" t="s">
        <v>32</v>
      </c>
      <c r="AX1404" s="12" t="s">
        <v>77</v>
      </c>
      <c r="AY1404" s="156" t="s">
        <v>253</v>
      </c>
    </row>
    <row r="1405" spans="2:65" s="12" customFormat="1" ht="11.25">
      <c r="B1405" s="154"/>
      <c r="D1405" s="155" t="s">
        <v>264</v>
      </c>
      <c r="E1405" s="156" t="s">
        <v>1</v>
      </c>
      <c r="F1405" s="157" t="s">
        <v>2029</v>
      </c>
      <c r="H1405" s="158">
        <v>23.8</v>
      </c>
      <c r="I1405" s="159"/>
      <c r="L1405" s="154"/>
      <c r="M1405" s="160"/>
      <c r="T1405" s="161"/>
      <c r="AT1405" s="156" t="s">
        <v>264</v>
      </c>
      <c r="AU1405" s="156" t="s">
        <v>87</v>
      </c>
      <c r="AV1405" s="12" t="s">
        <v>87</v>
      </c>
      <c r="AW1405" s="12" t="s">
        <v>32</v>
      </c>
      <c r="AX1405" s="12" t="s">
        <v>77</v>
      </c>
      <c r="AY1405" s="156" t="s">
        <v>253</v>
      </c>
    </row>
    <row r="1406" spans="2:65" s="12" customFormat="1" ht="11.25">
      <c r="B1406" s="154"/>
      <c r="D1406" s="155" t="s">
        <v>264</v>
      </c>
      <c r="E1406" s="156" t="s">
        <v>1</v>
      </c>
      <c r="F1406" s="157" t="s">
        <v>2030</v>
      </c>
      <c r="H1406" s="158">
        <v>23.8</v>
      </c>
      <c r="I1406" s="159"/>
      <c r="L1406" s="154"/>
      <c r="M1406" s="160"/>
      <c r="T1406" s="161"/>
      <c r="AT1406" s="156" t="s">
        <v>264</v>
      </c>
      <c r="AU1406" s="156" t="s">
        <v>87</v>
      </c>
      <c r="AV1406" s="12" t="s">
        <v>87</v>
      </c>
      <c r="AW1406" s="12" t="s">
        <v>32</v>
      </c>
      <c r="AX1406" s="12" t="s">
        <v>77</v>
      </c>
      <c r="AY1406" s="156" t="s">
        <v>253</v>
      </c>
    </row>
    <row r="1407" spans="2:65" s="12" customFormat="1" ht="11.25">
      <c r="B1407" s="154"/>
      <c r="D1407" s="155" t="s">
        <v>264</v>
      </c>
      <c r="E1407" s="156" t="s">
        <v>1</v>
      </c>
      <c r="F1407" s="157" t="s">
        <v>2031</v>
      </c>
      <c r="H1407" s="158">
        <v>25.2</v>
      </c>
      <c r="I1407" s="159"/>
      <c r="L1407" s="154"/>
      <c r="M1407" s="160"/>
      <c r="T1407" s="161"/>
      <c r="AT1407" s="156" t="s">
        <v>264</v>
      </c>
      <c r="AU1407" s="156" t="s">
        <v>87</v>
      </c>
      <c r="AV1407" s="12" t="s">
        <v>87</v>
      </c>
      <c r="AW1407" s="12" t="s">
        <v>32</v>
      </c>
      <c r="AX1407" s="12" t="s">
        <v>77</v>
      </c>
      <c r="AY1407" s="156" t="s">
        <v>253</v>
      </c>
    </row>
    <row r="1408" spans="2:65" s="13" customFormat="1" ht="11.25">
      <c r="B1408" s="162"/>
      <c r="D1408" s="155" t="s">
        <v>264</v>
      </c>
      <c r="E1408" s="163" t="s">
        <v>1</v>
      </c>
      <c r="F1408" s="164" t="s">
        <v>266</v>
      </c>
      <c r="H1408" s="165">
        <v>96.6</v>
      </c>
      <c r="I1408" s="166"/>
      <c r="L1408" s="162"/>
      <c r="M1408" s="167"/>
      <c r="T1408" s="168"/>
      <c r="AT1408" s="163" t="s">
        <v>264</v>
      </c>
      <c r="AU1408" s="163" t="s">
        <v>87</v>
      </c>
      <c r="AV1408" s="13" t="s">
        <v>260</v>
      </c>
      <c r="AW1408" s="13" t="s">
        <v>32</v>
      </c>
      <c r="AX1408" s="13" t="s">
        <v>85</v>
      </c>
      <c r="AY1408" s="163" t="s">
        <v>253</v>
      </c>
    </row>
    <row r="1409" spans="2:65" s="1" customFormat="1" ht="21.75" customHeight="1">
      <c r="B1409" s="32"/>
      <c r="C1409" s="185" t="s">
        <v>2032</v>
      </c>
      <c r="D1409" s="185" t="s">
        <v>1052</v>
      </c>
      <c r="E1409" s="186" t="s">
        <v>2033</v>
      </c>
      <c r="F1409" s="187" t="s">
        <v>2034</v>
      </c>
      <c r="G1409" s="188" t="s">
        <v>202</v>
      </c>
      <c r="H1409" s="189">
        <v>0.38100000000000001</v>
      </c>
      <c r="I1409" s="190"/>
      <c r="J1409" s="191">
        <f>ROUND(I1409*H1409,2)</f>
        <v>0</v>
      </c>
      <c r="K1409" s="187" t="s">
        <v>259</v>
      </c>
      <c r="L1409" s="192"/>
      <c r="M1409" s="193" t="s">
        <v>1</v>
      </c>
      <c r="N1409" s="194" t="s">
        <v>42</v>
      </c>
      <c r="P1409" s="146">
        <f>O1409*H1409</f>
        <v>0</v>
      </c>
      <c r="Q1409" s="146">
        <v>0.55000000000000004</v>
      </c>
      <c r="R1409" s="146">
        <f>Q1409*H1409</f>
        <v>0.20955000000000001</v>
      </c>
      <c r="S1409" s="146">
        <v>0</v>
      </c>
      <c r="T1409" s="147">
        <f>S1409*H1409</f>
        <v>0</v>
      </c>
      <c r="AR1409" s="148" t="s">
        <v>455</v>
      </c>
      <c r="AT1409" s="148" t="s">
        <v>1052</v>
      </c>
      <c r="AU1409" s="148" t="s">
        <v>87</v>
      </c>
      <c r="AY1409" s="17" t="s">
        <v>253</v>
      </c>
      <c r="BE1409" s="149">
        <f>IF(N1409="základní",J1409,0)</f>
        <v>0</v>
      </c>
      <c r="BF1409" s="149">
        <f>IF(N1409="snížená",J1409,0)</f>
        <v>0</v>
      </c>
      <c r="BG1409" s="149">
        <f>IF(N1409="zákl. přenesená",J1409,0)</f>
        <v>0</v>
      </c>
      <c r="BH1409" s="149">
        <f>IF(N1409="sníž. přenesená",J1409,0)</f>
        <v>0</v>
      </c>
      <c r="BI1409" s="149">
        <f>IF(N1409="nulová",J1409,0)</f>
        <v>0</v>
      </c>
      <c r="BJ1409" s="17" t="s">
        <v>85</v>
      </c>
      <c r="BK1409" s="149">
        <f>ROUND(I1409*H1409,2)</f>
        <v>0</v>
      </c>
      <c r="BL1409" s="17" t="s">
        <v>369</v>
      </c>
      <c r="BM1409" s="148" t="s">
        <v>2035</v>
      </c>
    </row>
    <row r="1410" spans="2:65" s="14" customFormat="1" ht="11.25">
      <c r="B1410" s="169"/>
      <c r="D1410" s="155" t="s">
        <v>264</v>
      </c>
      <c r="E1410" s="170" t="s">
        <v>1</v>
      </c>
      <c r="F1410" s="171" t="s">
        <v>1862</v>
      </c>
      <c r="H1410" s="170" t="s">
        <v>1</v>
      </c>
      <c r="I1410" s="172"/>
      <c r="L1410" s="169"/>
      <c r="M1410" s="173"/>
      <c r="T1410" s="174"/>
      <c r="AT1410" s="170" t="s">
        <v>264</v>
      </c>
      <c r="AU1410" s="170" t="s">
        <v>87</v>
      </c>
      <c r="AV1410" s="14" t="s">
        <v>85</v>
      </c>
      <c r="AW1410" s="14" t="s">
        <v>32</v>
      </c>
      <c r="AX1410" s="14" t="s">
        <v>77</v>
      </c>
      <c r="AY1410" s="170" t="s">
        <v>253</v>
      </c>
    </row>
    <row r="1411" spans="2:65" s="12" customFormat="1" ht="11.25">
      <c r="B1411" s="154"/>
      <c r="D1411" s="155" t="s">
        <v>264</v>
      </c>
      <c r="E1411" s="156" t="s">
        <v>1</v>
      </c>
      <c r="F1411" s="157" t="s">
        <v>1863</v>
      </c>
      <c r="H1411" s="158">
        <v>0.38100000000000001</v>
      </c>
      <c r="I1411" s="159"/>
      <c r="L1411" s="154"/>
      <c r="M1411" s="160"/>
      <c r="T1411" s="161"/>
      <c r="AT1411" s="156" t="s">
        <v>264</v>
      </c>
      <c r="AU1411" s="156" t="s">
        <v>87</v>
      </c>
      <c r="AV1411" s="12" t="s">
        <v>87</v>
      </c>
      <c r="AW1411" s="12" t="s">
        <v>32</v>
      </c>
      <c r="AX1411" s="12" t="s">
        <v>77</v>
      </c>
      <c r="AY1411" s="156" t="s">
        <v>253</v>
      </c>
    </row>
    <row r="1412" spans="2:65" s="13" customFormat="1" ht="11.25">
      <c r="B1412" s="162"/>
      <c r="D1412" s="155" t="s">
        <v>264</v>
      </c>
      <c r="E1412" s="163" t="s">
        <v>1</v>
      </c>
      <c r="F1412" s="164" t="s">
        <v>266</v>
      </c>
      <c r="H1412" s="165">
        <v>0.38100000000000001</v>
      </c>
      <c r="I1412" s="166"/>
      <c r="L1412" s="162"/>
      <c r="M1412" s="167"/>
      <c r="T1412" s="168"/>
      <c r="AT1412" s="163" t="s">
        <v>264</v>
      </c>
      <c r="AU1412" s="163" t="s">
        <v>87</v>
      </c>
      <c r="AV1412" s="13" t="s">
        <v>260</v>
      </c>
      <c r="AW1412" s="13" t="s">
        <v>32</v>
      </c>
      <c r="AX1412" s="13" t="s">
        <v>85</v>
      </c>
      <c r="AY1412" s="163" t="s">
        <v>253</v>
      </c>
    </row>
    <row r="1413" spans="2:65" s="1" customFormat="1" ht="24.2" customHeight="1">
      <c r="B1413" s="32"/>
      <c r="C1413" s="137" t="s">
        <v>2036</v>
      </c>
      <c r="D1413" s="137" t="s">
        <v>255</v>
      </c>
      <c r="E1413" s="138" t="s">
        <v>2037</v>
      </c>
      <c r="F1413" s="139" t="s">
        <v>2038</v>
      </c>
      <c r="G1413" s="140" t="s">
        <v>202</v>
      </c>
      <c r="H1413" s="141">
        <v>2.0880000000000001</v>
      </c>
      <c r="I1413" s="142"/>
      <c r="J1413" s="143">
        <f>ROUND(I1413*H1413,2)</f>
        <v>0</v>
      </c>
      <c r="K1413" s="139" t="s">
        <v>259</v>
      </c>
      <c r="L1413" s="32"/>
      <c r="M1413" s="144" t="s">
        <v>1</v>
      </c>
      <c r="N1413" s="145" t="s">
        <v>42</v>
      </c>
      <c r="P1413" s="146">
        <f>O1413*H1413</f>
        <v>0</v>
      </c>
      <c r="Q1413" s="146">
        <v>2.8E-3</v>
      </c>
      <c r="R1413" s="146">
        <f>Q1413*H1413</f>
        <v>5.8463999999999999E-3</v>
      </c>
      <c r="S1413" s="146">
        <v>0</v>
      </c>
      <c r="T1413" s="147">
        <f>S1413*H1413</f>
        <v>0</v>
      </c>
      <c r="AR1413" s="148" t="s">
        <v>369</v>
      </c>
      <c r="AT1413" s="148" t="s">
        <v>255</v>
      </c>
      <c r="AU1413" s="148" t="s">
        <v>87</v>
      </c>
      <c r="AY1413" s="17" t="s">
        <v>253</v>
      </c>
      <c r="BE1413" s="149">
        <f>IF(N1413="základní",J1413,0)</f>
        <v>0</v>
      </c>
      <c r="BF1413" s="149">
        <f>IF(N1413="snížená",J1413,0)</f>
        <v>0</v>
      </c>
      <c r="BG1413" s="149">
        <f>IF(N1413="zákl. přenesená",J1413,0)</f>
        <v>0</v>
      </c>
      <c r="BH1413" s="149">
        <f>IF(N1413="sníž. přenesená",J1413,0)</f>
        <v>0</v>
      </c>
      <c r="BI1413" s="149">
        <f>IF(N1413="nulová",J1413,0)</f>
        <v>0</v>
      </c>
      <c r="BJ1413" s="17" t="s">
        <v>85</v>
      </c>
      <c r="BK1413" s="149">
        <f>ROUND(I1413*H1413,2)</f>
        <v>0</v>
      </c>
      <c r="BL1413" s="17" t="s">
        <v>369</v>
      </c>
      <c r="BM1413" s="148" t="s">
        <v>2039</v>
      </c>
    </row>
    <row r="1414" spans="2:65" s="1" customFormat="1" ht="11.25">
      <c r="B1414" s="32"/>
      <c r="D1414" s="150" t="s">
        <v>262</v>
      </c>
      <c r="F1414" s="151" t="s">
        <v>2040</v>
      </c>
      <c r="I1414" s="152"/>
      <c r="L1414" s="32"/>
      <c r="M1414" s="153"/>
      <c r="T1414" s="56"/>
      <c r="AT1414" s="17" t="s">
        <v>262</v>
      </c>
      <c r="AU1414" s="17" t="s">
        <v>87</v>
      </c>
    </row>
    <row r="1415" spans="2:65" s="14" customFormat="1" ht="11.25">
      <c r="B1415" s="169"/>
      <c r="D1415" s="155" t="s">
        <v>264</v>
      </c>
      <c r="E1415" s="170" t="s">
        <v>1</v>
      </c>
      <c r="F1415" s="171" t="s">
        <v>1860</v>
      </c>
      <c r="H1415" s="170" t="s">
        <v>1</v>
      </c>
      <c r="I1415" s="172"/>
      <c r="L1415" s="169"/>
      <c r="M1415" s="173"/>
      <c r="T1415" s="174"/>
      <c r="AT1415" s="170" t="s">
        <v>264</v>
      </c>
      <c r="AU1415" s="170" t="s">
        <v>87</v>
      </c>
      <c r="AV1415" s="14" t="s">
        <v>85</v>
      </c>
      <c r="AW1415" s="14" t="s">
        <v>32</v>
      </c>
      <c r="AX1415" s="14" t="s">
        <v>77</v>
      </c>
      <c r="AY1415" s="170" t="s">
        <v>253</v>
      </c>
    </row>
    <row r="1416" spans="2:65" s="12" customFormat="1" ht="22.5">
      <c r="B1416" s="154"/>
      <c r="D1416" s="155" t="s">
        <v>264</v>
      </c>
      <c r="E1416" s="156" t="s">
        <v>1</v>
      </c>
      <c r="F1416" s="157" t="s">
        <v>1861</v>
      </c>
      <c r="H1416" s="158">
        <v>1.7070000000000001</v>
      </c>
      <c r="I1416" s="159"/>
      <c r="L1416" s="154"/>
      <c r="M1416" s="160"/>
      <c r="T1416" s="161"/>
      <c r="AT1416" s="156" t="s">
        <v>264</v>
      </c>
      <c r="AU1416" s="156" t="s">
        <v>87</v>
      </c>
      <c r="AV1416" s="12" t="s">
        <v>87</v>
      </c>
      <c r="AW1416" s="12" t="s">
        <v>32</v>
      </c>
      <c r="AX1416" s="12" t="s">
        <v>77</v>
      </c>
      <c r="AY1416" s="156" t="s">
        <v>253</v>
      </c>
    </row>
    <row r="1417" spans="2:65" s="15" customFormat="1" ht="11.25">
      <c r="B1417" s="175"/>
      <c r="D1417" s="155" t="s">
        <v>264</v>
      </c>
      <c r="E1417" s="176" t="s">
        <v>1</v>
      </c>
      <c r="F1417" s="177" t="s">
        <v>322</v>
      </c>
      <c r="H1417" s="178">
        <v>1.7070000000000001</v>
      </c>
      <c r="I1417" s="179"/>
      <c r="L1417" s="175"/>
      <c r="M1417" s="180"/>
      <c r="T1417" s="181"/>
      <c r="AT1417" s="176" t="s">
        <v>264</v>
      </c>
      <c r="AU1417" s="176" t="s">
        <v>87</v>
      </c>
      <c r="AV1417" s="15" t="s">
        <v>97</v>
      </c>
      <c r="AW1417" s="15" t="s">
        <v>32</v>
      </c>
      <c r="AX1417" s="15" t="s">
        <v>77</v>
      </c>
      <c r="AY1417" s="176" t="s">
        <v>253</v>
      </c>
    </row>
    <row r="1418" spans="2:65" s="14" customFormat="1" ht="11.25">
      <c r="B1418" s="169"/>
      <c r="D1418" s="155" t="s">
        <v>264</v>
      </c>
      <c r="E1418" s="170" t="s">
        <v>1</v>
      </c>
      <c r="F1418" s="171" t="s">
        <v>1862</v>
      </c>
      <c r="H1418" s="170" t="s">
        <v>1</v>
      </c>
      <c r="I1418" s="172"/>
      <c r="L1418" s="169"/>
      <c r="M1418" s="173"/>
      <c r="T1418" s="174"/>
      <c r="AT1418" s="170" t="s">
        <v>264</v>
      </c>
      <c r="AU1418" s="170" t="s">
        <v>87</v>
      </c>
      <c r="AV1418" s="14" t="s">
        <v>85</v>
      </c>
      <c r="AW1418" s="14" t="s">
        <v>32</v>
      </c>
      <c r="AX1418" s="14" t="s">
        <v>77</v>
      </c>
      <c r="AY1418" s="170" t="s">
        <v>253</v>
      </c>
    </row>
    <row r="1419" spans="2:65" s="12" customFormat="1" ht="11.25">
      <c r="B1419" s="154"/>
      <c r="D1419" s="155" t="s">
        <v>264</v>
      </c>
      <c r="E1419" s="156" t="s">
        <v>1</v>
      </c>
      <c r="F1419" s="157" t="s">
        <v>1863</v>
      </c>
      <c r="H1419" s="158">
        <v>0.38100000000000001</v>
      </c>
      <c r="I1419" s="159"/>
      <c r="L1419" s="154"/>
      <c r="M1419" s="160"/>
      <c r="T1419" s="161"/>
      <c r="AT1419" s="156" t="s">
        <v>264</v>
      </c>
      <c r="AU1419" s="156" t="s">
        <v>87</v>
      </c>
      <c r="AV1419" s="12" t="s">
        <v>87</v>
      </c>
      <c r="AW1419" s="12" t="s">
        <v>32</v>
      </c>
      <c r="AX1419" s="12" t="s">
        <v>77</v>
      </c>
      <c r="AY1419" s="156" t="s">
        <v>253</v>
      </c>
    </row>
    <row r="1420" spans="2:65" s="15" customFormat="1" ht="11.25">
      <c r="B1420" s="175"/>
      <c r="D1420" s="155" t="s">
        <v>264</v>
      </c>
      <c r="E1420" s="176" t="s">
        <v>1</v>
      </c>
      <c r="F1420" s="177" t="s">
        <v>322</v>
      </c>
      <c r="H1420" s="178">
        <v>0.38100000000000001</v>
      </c>
      <c r="I1420" s="179"/>
      <c r="L1420" s="175"/>
      <c r="M1420" s="180"/>
      <c r="T1420" s="181"/>
      <c r="AT1420" s="176" t="s">
        <v>264</v>
      </c>
      <c r="AU1420" s="176" t="s">
        <v>87</v>
      </c>
      <c r="AV1420" s="15" t="s">
        <v>97</v>
      </c>
      <c r="AW1420" s="15" t="s">
        <v>32</v>
      </c>
      <c r="AX1420" s="15" t="s">
        <v>77</v>
      </c>
      <c r="AY1420" s="176" t="s">
        <v>253</v>
      </c>
    </row>
    <row r="1421" spans="2:65" s="13" customFormat="1" ht="11.25">
      <c r="B1421" s="162"/>
      <c r="D1421" s="155" t="s">
        <v>264</v>
      </c>
      <c r="E1421" s="163" t="s">
        <v>1</v>
      </c>
      <c r="F1421" s="164" t="s">
        <v>266</v>
      </c>
      <c r="H1421" s="165">
        <v>2.0880000000000001</v>
      </c>
      <c r="I1421" s="166"/>
      <c r="L1421" s="162"/>
      <c r="M1421" s="167"/>
      <c r="T1421" s="168"/>
      <c r="AT1421" s="163" t="s">
        <v>264</v>
      </c>
      <c r="AU1421" s="163" t="s">
        <v>87</v>
      </c>
      <c r="AV1421" s="13" t="s">
        <v>260</v>
      </c>
      <c r="AW1421" s="13" t="s">
        <v>32</v>
      </c>
      <c r="AX1421" s="13" t="s">
        <v>85</v>
      </c>
      <c r="AY1421" s="163" t="s">
        <v>253</v>
      </c>
    </row>
    <row r="1422" spans="2:65" s="1" customFormat="1" ht="33" customHeight="1">
      <c r="B1422" s="32"/>
      <c r="C1422" s="137" t="s">
        <v>2041</v>
      </c>
      <c r="D1422" s="137" t="s">
        <v>255</v>
      </c>
      <c r="E1422" s="138" t="s">
        <v>2042</v>
      </c>
      <c r="F1422" s="139" t="s">
        <v>2043</v>
      </c>
      <c r="G1422" s="140" t="s">
        <v>258</v>
      </c>
      <c r="H1422" s="141">
        <v>22.6</v>
      </c>
      <c r="I1422" s="142"/>
      <c r="J1422" s="143">
        <f>ROUND(I1422*H1422,2)</f>
        <v>0</v>
      </c>
      <c r="K1422" s="139" t="s">
        <v>259</v>
      </c>
      <c r="L1422" s="32"/>
      <c r="M1422" s="144" t="s">
        <v>1</v>
      </c>
      <c r="N1422" s="145" t="s">
        <v>42</v>
      </c>
      <c r="P1422" s="146">
        <f>O1422*H1422</f>
        <v>0</v>
      </c>
      <c r="Q1422" s="146">
        <v>0</v>
      </c>
      <c r="R1422" s="146">
        <f>Q1422*H1422</f>
        <v>0</v>
      </c>
      <c r="S1422" s="146">
        <v>0</v>
      </c>
      <c r="T1422" s="147">
        <f>S1422*H1422</f>
        <v>0</v>
      </c>
      <c r="AR1422" s="148" t="s">
        <v>369</v>
      </c>
      <c r="AT1422" s="148" t="s">
        <v>255</v>
      </c>
      <c r="AU1422" s="148" t="s">
        <v>87</v>
      </c>
      <c r="AY1422" s="17" t="s">
        <v>253</v>
      </c>
      <c r="BE1422" s="149">
        <f>IF(N1422="základní",J1422,0)</f>
        <v>0</v>
      </c>
      <c r="BF1422" s="149">
        <f>IF(N1422="snížená",J1422,0)</f>
        <v>0</v>
      </c>
      <c r="BG1422" s="149">
        <f>IF(N1422="zákl. přenesená",J1422,0)</f>
        <v>0</v>
      </c>
      <c r="BH1422" s="149">
        <f>IF(N1422="sníž. přenesená",J1422,0)</f>
        <v>0</v>
      </c>
      <c r="BI1422" s="149">
        <f>IF(N1422="nulová",J1422,0)</f>
        <v>0</v>
      </c>
      <c r="BJ1422" s="17" t="s">
        <v>85</v>
      </c>
      <c r="BK1422" s="149">
        <f>ROUND(I1422*H1422,2)</f>
        <v>0</v>
      </c>
      <c r="BL1422" s="17" t="s">
        <v>369</v>
      </c>
      <c r="BM1422" s="148" t="s">
        <v>2044</v>
      </c>
    </row>
    <row r="1423" spans="2:65" s="1" customFormat="1" ht="11.25">
      <c r="B1423" s="32"/>
      <c r="D1423" s="150" t="s">
        <v>262</v>
      </c>
      <c r="F1423" s="151" t="s">
        <v>2045</v>
      </c>
      <c r="I1423" s="152"/>
      <c r="L1423" s="32"/>
      <c r="M1423" s="153"/>
      <c r="T1423" s="56"/>
      <c r="AT1423" s="17" t="s">
        <v>262</v>
      </c>
      <c r="AU1423" s="17" t="s">
        <v>87</v>
      </c>
    </row>
    <row r="1424" spans="2:65" s="14" customFormat="1" ht="22.5">
      <c r="B1424" s="169"/>
      <c r="D1424" s="155" t="s">
        <v>264</v>
      </c>
      <c r="E1424" s="170" t="s">
        <v>1</v>
      </c>
      <c r="F1424" s="171" t="s">
        <v>2046</v>
      </c>
      <c r="H1424" s="170" t="s">
        <v>1</v>
      </c>
      <c r="I1424" s="172"/>
      <c r="L1424" s="169"/>
      <c r="M1424" s="173"/>
      <c r="T1424" s="174"/>
      <c r="AT1424" s="170" t="s">
        <v>264</v>
      </c>
      <c r="AU1424" s="170" t="s">
        <v>87</v>
      </c>
      <c r="AV1424" s="14" t="s">
        <v>85</v>
      </c>
      <c r="AW1424" s="14" t="s">
        <v>32</v>
      </c>
      <c r="AX1424" s="14" t="s">
        <v>77</v>
      </c>
      <c r="AY1424" s="170" t="s">
        <v>253</v>
      </c>
    </row>
    <row r="1425" spans="2:65" s="14" customFormat="1" ht="11.25">
      <c r="B1425" s="169"/>
      <c r="D1425" s="155" t="s">
        <v>264</v>
      </c>
      <c r="E1425" s="170" t="s">
        <v>1</v>
      </c>
      <c r="F1425" s="171" t="s">
        <v>915</v>
      </c>
      <c r="H1425" s="170" t="s">
        <v>1</v>
      </c>
      <c r="I1425" s="172"/>
      <c r="L1425" s="169"/>
      <c r="M1425" s="173"/>
      <c r="T1425" s="174"/>
      <c r="AT1425" s="170" t="s">
        <v>264</v>
      </c>
      <c r="AU1425" s="170" t="s">
        <v>87</v>
      </c>
      <c r="AV1425" s="14" t="s">
        <v>85</v>
      </c>
      <c r="AW1425" s="14" t="s">
        <v>32</v>
      </c>
      <c r="AX1425" s="14" t="s">
        <v>77</v>
      </c>
      <c r="AY1425" s="170" t="s">
        <v>253</v>
      </c>
    </row>
    <row r="1426" spans="2:65" s="12" customFormat="1" ht="11.25">
      <c r="B1426" s="154"/>
      <c r="D1426" s="155" t="s">
        <v>264</v>
      </c>
      <c r="E1426" s="156" t="s">
        <v>1</v>
      </c>
      <c r="F1426" s="157" t="s">
        <v>2047</v>
      </c>
      <c r="H1426" s="158">
        <v>22.6</v>
      </c>
      <c r="I1426" s="159"/>
      <c r="L1426" s="154"/>
      <c r="M1426" s="160"/>
      <c r="T1426" s="161"/>
      <c r="AT1426" s="156" t="s">
        <v>264</v>
      </c>
      <c r="AU1426" s="156" t="s">
        <v>87</v>
      </c>
      <c r="AV1426" s="12" t="s">
        <v>87</v>
      </c>
      <c r="AW1426" s="12" t="s">
        <v>32</v>
      </c>
      <c r="AX1426" s="12" t="s">
        <v>77</v>
      </c>
      <c r="AY1426" s="156" t="s">
        <v>253</v>
      </c>
    </row>
    <row r="1427" spans="2:65" s="13" customFormat="1" ht="11.25">
      <c r="B1427" s="162"/>
      <c r="D1427" s="155" t="s">
        <v>264</v>
      </c>
      <c r="E1427" s="163" t="s">
        <v>1</v>
      </c>
      <c r="F1427" s="164" t="s">
        <v>266</v>
      </c>
      <c r="H1427" s="165">
        <v>22.6</v>
      </c>
      <c r="I1427" s="166"/>
      <c r="L1427" s="162"/>
      <c r="M1427" s="167"/>
      <c r="T1427" s="168"/>
      <c r="AT1427" s="163" t="s">
        <v>264</v>
      </c>
      <c r="AU1427" s="163" t="s">
        <v>87</v>
      </c>
      <c r="AV1427" s="13" t="s">
        <v>260</v>
      </c>
      <c r="AW1427" s="13" t="s">
        <v>32</v>
      </c>
      <c r="AX1427" s="13" t="s">
        <v>85</v>
      </c>
      <c r="AY1427" s="163" t="s">
        <v>253</v>
      </c>
    </row>
    <row r="1428" spans="2:65" s="1" customFormat="1" ht="21.75" customHeight="1">
      <c r="B1428" s="32"/>
      <c r="C1428" s="185" t="s">
        <v>2048</v>
      </c>
      <c r="D1428" s="185" t="s">
        <v>1052</v>
      </c>
      <c r="E1428" s="186" t="s">
        <v>2049</v>
      </c>
      <c r="F1428" s="187" t="s">
        <v>2050</v>
      </c>
      <c r="G1428" s="188" t="s">
        <v>313</v>
      </c>
      <c r="H1428" s="189">
        <v>56.5</v>
      </c>
      <c r="I1428" s="190"/>
      <c r="J1428" s="191">
        <f>ROUND(I1428*H1428,2)</f>
        <v>0</v>
      </c>
      <c r="K1428" s="187" t="s">
        <v>1</v>
      </c>
      <c r="L1428" s="192"/>
      <c r="M1428" s="193" t="s">
        <v>1</v>
      </c>
      <c r="N1428" s="194" t="s">
        <v>42</v>
      </c>
      <c r="P1428" s="146">
        <f>O1428*H1428</f>
        <v>0</v>
      </c>
      <c r="Q1428" s="146">
        <v>0</v>
      </c>
      <c r="R1428" s="146">
        <f>Q1428*H1428</f>
        <v>0</v>
      </c>
      <c r="S1428" s="146">
        <v>0</v>
      </c>
      <c r="T1428" s="147">
        <f>S1428*H1428</f>
        <v>0</v>
      </c>
      <c r="AR1428" s="148" t="s">
        <v>455</v>
      </c>
      <c r="AT1428" s="148" t="s">
        <v>1052</v>
      </c>
      <c r="AU1428" s="148" t="s">
        <v>87</v>
      </c>
      <c r="AY1428" s="17" t="s">
        <v>253</v>
      </c>
      <c r="BE1428" s="149">
        <f>IF(N1428="základní",J1428,0)</f>
        <v>0</v>
      </c>
      <c r="BF1428" s="149">
        <f>IF(N1428="snížená",J1428,0)</f>
        <v>0</v>
      </c>
      <c r="BG1428" s="149">
        <f>IF(N1428="zákl. přenesená",J1428,0)</f>
        <v>0</v>
      </c>
      <c r="BH1428" s="149">
        <f>IF(N1428="sníž. přenesená",J1428,0)</f>
        <v>0</v>
      </c>
      <c r="BI1428" s="149">
        <f>IF(N1428="nulová",J1428,0)</f>
        <v>0</v>
      </c>
      <c r="BJ1428" s="17" t="s">
        <v>85</v>
      </c>
      <c r="BK1428" s="149">
        <f>ROUND(I1428*H1428,2)</f>
        <v>0</v>
      </c>
      <c r="BL1428" s="17" t="s">
        <v>369</v>
      </c>
      <c r="BM1428" s="148" t="s">
        <v>2051</v>
      </c>
    </row>
    <row r="1429" spans="2:65" s="14" customFormat="1" ht="22.5">
      <c r="B1429" s="169"/>
      <c r="D1429" s="155" t="s">
        <v>264</v>
      </c>
      <c r="E1429" s="170" t="s">
        <v>1</v>
      </c>
      <c r="F1429" s="171" t="s">
        <v>2046</v>
      </c>
      <c r="H1429" s="170" t="s">
        <v>1</v>
      </c>
      <c r="I1429" s="172"/>
      <c r="L1429" s="169"/>
      <c r="M1429" s="173"/>
      <c r="T1429" s="174"/>
      <c r="AT1429" s="170" t="s">
        <v>264</v>
      </c>
      <c r="AU1429" s="170" t="s">
        <v>87</v>
      </c>
      <c r="AV1429" s="14" t="s">
        <v>85</v>
      </c>
      <c r="AW1429" s="14" t="s">
        <v>32</v>
      </c>
      <c r="AX1429" s="14" t="s">
        <v>77</v>
      </c>
      <c r="AY1429" s="170" t="s">
        <v>253</v>
      </c>
    </row>
    <row r="1430" spans="2:65" s="14" customFormat="1" ht="11.25">
      <c r="B1430" s="169"/>
      <c r="D1430" s="155" t="s">
        <v>264</v>
      </c>
      <c r="E1430" s="170" t="s">
        <v>1</v>
      </c>
      <c r="F1430" s="171" t="s">
        <v>915</v>
      </c>
      <c r="H1430" s="170" t="s">
        <v>1</v>
      </c>
      <c r="I1430" s="172"/>
      <c r="L1430" s="169"/>
      <c r="M1430" s="173"/>
      <c r="T1430" s="174"/>
      <c r="AT1430" s="170" t="s">
        <v>264</v>
      </c>
      <c r="AU1430" s="170" t="s">
        <v>87</v>
      </c>
      <c r="AV1430" s="14" t="s">
        <v>85</v>
      </c>
      <c r="AW1430" s="14" t="s">
        <v>32</v>
      </c>
      <c r="AX1430" s="14" t="s">
        <v>77</v>
      </c>
      <c r="AY1430" s="170" t="s">
        <v>253</v>
      </c>
    </row>
    <row r="1431" spans="2:65" s="12" customFormat="1" ht="11.25">
      <c r="B1431" s="154"/>
      <c r="D1431" s="155" t="s">
        <v>264</v>
      </c>
      <c r="E1431" s="156" t="s">
        <v>1</v>
      </c>
      <c r="F1431" s="157" t="s">
        <v>2052</v>
      </c>
      <c r="H1431" s="158">
        <v>56.5</v>
      </c>
      <c r="I1431" s="159"/>
      <c r="L1431" s="154"/>
      <c r="M1431" s="160"/>
      <c r="T1431" s="161"/>
      <c r="AT1431" s="156" t="s">
        <v>264</v>
      </c>
      <c r="AU1431" s="156" t="s">
        <v>87</v>
      </c>
      <c r="AV1431" s="12" t="s">
        <v>87</v>
      </c>
      <c r="AW1431" s="12" t="s">
        <v>32</v>
      </c>
      <c r="AX1431" s="12" t="s">
        <v>77</v>
      </c>
      <c r="AY1431" s="156" t="s">
        <v>253</v>
      </c>
    </row>
    <row r="1432" spans="2:65" s="13" customFormat="1" ht="11.25">
      <c r="B1432" s="162"/>
      <c r="D1432" s="155" t="s">
        <v>264</v>
      </c>
      <c r="E1432" s="163" t="s">
        <v>1</v>
      </c>
      <c r="F1432" s="164" t="s">
        <v>266</v>
      </c>
      <c r="H1432" s="165">
        <v>56.5</v>
      </c>
      <c r="I1432" s="166"/>
      <c r="L1432" s="162"/>
      <c r="M1432" s="167"/>
      <c r="T1432" s="168"/>
      <c r="AT1432" s="163" t="s">
        <v>264</v>
      </c>
      <c r="AU1432" s="163" t="s">
        <v>87</v>
      </c>
      <c r="AV1432" s="13" t="s">
        <v>260</v>
      </c>
      <c r="AW1432" s="13" t="s">
        <v>32</v>
      </c>
      <c r="AX1432" s="13" t="s">
        <v>85</v>
      </c>
      <c r="AY1432" s="163" t="s">
        <v>253</v>
      </c>
    </row>
    <row r="1433" spans="2:65" s="1" customFormat="1" ht="37.9" customHeight="1">
      <c r="B1433" s="32"/>
      <c r="C1433" s="137" t="s">
        <v>2053</v>
      </c>
      <c r="D1433" s="137" t="s">
        <v>255</v>
      </c>
      <c r="E1433" s="138" t="s">
        <v>2054</v>
      </c>
      <c r="F1433" s="139" t="s">
        <v>2055</v>
      </c>
      <c r="G1433" s="140" t="s">
        <v>447</v>
      </c>
      <c r="H1433" s="141">
        <v>102.727</v>
      </c>
      <c r="I1433" s="142"/>
      <c r="J1433" s="143">
        <f>ROUND(I1433*H1433,2)</f>
        <v>0</v>
      </c>
      <c r="K1433" s="139" t="s">
        <v>1</v>
      </c>
      <c r="L1433" s="32"/>
      <c r="M1433" s="144" t="s">
        <v>1</v>
      </c>
      <c r="N1433" s="145" t="s">
        <v>42</v>
      </c>
      <c r="P1433" s="146">
        <f>O1433*H1433</f>
        <v>0</v>
      </c>
      <c r="Q1433" s="146">
        <v>1.1999999999999999E-3</v>
      </c>
      <c r="R1433" s="146">
        <f>Q1433*H1433</f>
        <v>0.12327239999999999</v>
      </c>
      <c r="S1433" s="146">
        <v>0</v>
      </c>
      <c r="T1433" s="147">
        <f>S1433*H1433</f>
        <v>0</v>
      </c>
      <c r="AR1433" s="148" t="s">
        <v>369</v>
      </c>
      <c r="AT1433" s="148" t="s">
        <v>255</v>
      </c>
      <c r="AU1433" s="148" t="s">
        <v>87</v>
      </c>
      <c r="AY1433" s="17" t="s">
        <v>253</v>
      </c>
      <c r="BE1433" s="149">
        <f>IF(N1433="základní",J1433,0)</f>
        <v>0</v>
      </c>
      <c r="BF1433" s="149">
        <f>IF(N1433="snížená",J1433,0)</f>
        <v>0</v>
      </c>
      <c r="BG1433" s="149">
        <f>IF(N1433="zákl. přenesená",J1433,0)</f>
        <v>0</v>
      </c>
      <c r="BH1433" s="149">
        <f>IF(N1433="sníž. přenesená",J1433,0)</f>
        <v>0</v>
      </c>
      <c r="BI1433" s="149">
        <f>IF(N1433="nulová",J1433,0)</f>
        <v>0</v>
      </c>
      <c r="BJ1433" s="17" t="s">
        <v>85</v>
      </c>
      <c r="BK1433" s="149">
        <f>ROUND(I1433*H1433,2)</f>
        <v>0</v>
      </c>
      <c r="BL1433" s="17" t="s">
        <v>369</v>
      </c>
      <c r="BM1433" s="148" t="s">
        <v>2056</v>
      </c>
    </row>
    <row r="1434" spans="2:65" s="12" customFormat="1" ht="11.25">
      <c r="B1434" s="154"/>
      <c r="D1434" s="155" t="s">
        <v>264</v>
      </c>
      <c r="E1434" s="156" t="s">
        <v>1</v>
      </c>
      <c r="F1434" s="157" t="s">
        <v>2057</v>
      </c>
      <c r="H1434" s="158">
        <v>102.727</v>
      </c>
      <c r="I1434" s="159"/>
      <c r="L1434" s="154"/>
      <c r="M1434" s="160"/>
      <c r="T1434" s="161"/>
      <c r="AT1434" s="156" t="s">
        <v>264</v>
      </c>
      <c r="AU1434" s="156" t="s">
        <v>87</v>
      </c>
      <c r="AV1434" s="12" t="s">
        <v>87</v>
      </c>
      <c r="AW1434" s="12" t="s">
        <v>32</v>
      </c>
      <c r="AX1434" s="12" t="s">
        <v>77</v>
      </c>
      <c r="AY1434" s="156" t="s">
        <v>253</v>
      </c>
    </row>
    <row r="1435" spans="2:65" s="13" customFormat="1" ht="11.25">
      <c r="B1435" s="162"/>
      <c r="D1435" s="155" t="s">
        <v>264</v>
      </c>
      <c r="E1435" s="163" t="s">
        <v>1</v>
      </c>
      <c r="F1435" s="164" t="s">
        <v>266</v>
      </c>
      <c r="H1435" s="165">
        <v>102.727</v>
      </c>
      <c r="I1435" s="166"/>
      <c r="L1435" s="162"/>
      <c r="M1435" s="167"/>
      <c r="T1435" s="168"/>
      <c r="AT1435" s="163" t="s">
        <v>264</v>
      </c>
      <c r="AU1435" s="163" t="s">
        <v>87</v>
      </c>
      <c r="AV1435" s="13" t="s">
        <v>260</v>
      </c>
      <c r="AW1435" s="13" t="s">
        <v>32</v>
      </c>
      <c r="AX1435" s="13" t="s">
        <v>85</v>
      </c>
      <c r="AY1435" s="163" t="s">
        <v>253</v>
      </c>
    </row>
    <row r="1436" spans="2:65" s="1" customFormat="1" ht="33" customHeight="1">
      <c r="B1436" s="32"/>
      <c r="C1436" s="137" t="s">
        <v>2058</v>
      </c>
      <c r="D1436" s="137" t="s">
        <v>255</v>
      </c>
      <c r="E1436" s="138" t="s">
        <v>2059</v>
      </c>
      <c r="F1436" s="139" t="s">
        <v>2060</v>
      </c>
      <c r="G1436" s="140" t="s">
        <v>258</v>
      </c>
      <c r="H1436" s="141">
        <v>22.6</v>
      </c>
      <c r="I1436" s="142"/>
      <c r="J1436" s="143">
        <f>ROUND(I1436*H1436,2)</f>
        <v>0</v>
      </c>
      <c r="K1436" s="139" t="s">
        <v>259</v>
      </c>
      <c r="L1436" s="32"/>
      <c r="M1436" s="144" t="s">
        <v>1</v>
      </c>
      <c r="N1436" s="145" t="s">
        <v>42</v>
      </c>
      <c r="P1436" s="146">
        <f>O1436*H1436</f>
        <v>0</v>
      </c>
      <c r="Q1436" s="146">
        <v>2.1000000000000001E-4</v>
      </c>
      <c r="R1436" s="146">
        <f>Q1436*H1436</f>
        <v>4.7460000000000002E-3</v>
      </c>
      <c r="S1436" s="146">
        <v>0</v>
      </c>
      <c r="T1436" s="147">
        <f>S1436*H1436</f>
        <v>0</v>
      </c>
      <c r="AR1436" s="148" t="s">
        <v>369</v>
      </c>
      <c r="AT1436" s="148" t="s">
        <v>255</v>
      </c>
      <c r="AU1436" s="148" t="s">
        <v>87</v>
      </c>
      <c r="AY1436" s="17" t="s">
        <v>253</v>
      </c>
      <c r="BE1436" s="149">
        <f>IF(N1436="základní",J1436,0)</f>
        <v>0</v>
      </c>
      <c r="BF1436" s="149">
        <f>IF(N1436="snížená",J1436,0)</f>
        <v>0</v>
      </c>
      <c r="BG1436" s="149">
        <f>IF(N1436="zákl. přenesená",J1436,0)</f>
        <v>0</v>
      </c>
      <c r="BH1436" s="149">
        <f>IF(N1436="sníž. přenesená",J1436,0)</f>
        <v>0</v>
      </c>
      <c r="BI1436" s="149">
        <f>IF(N1436="nulová",J1436,0)</f>
        <v>0</v>
      </c>
      <c r="BJ1436" s="17" t="s">
        <v>85</v>
      </c>
      <c r="BK1436" s="149">
        <f>ROUND(I1436*H1436,2)</f>
        <v>0</v>
      </c>
      <c r="BL1436" s="17" t="s">
        <v>369</v>
      </c>
      <c r="BM1436" s="148" t="s">
        <v>2061</v>
      </c>
    </row>
    <row r="1437" spans="2:65" s="1" customFormat="1" ht="11.25">
      <c r="B1437" s="32"/>
      <c r="D1437" s="150" t="s">
        <v>262</v>
      </c>
      <c r="F1437" s="151" t="s">
        <v>2062</v>
      </c>
      <c r="I1437" s="152"/>
      <c r="L1437" s="32"/>
      <c r="M1437" s="153"/>
      <c r="T1437" s="56"/>
      <c r="AT1437" s="17" t="s">
        <v>262</v>
      </c>
      <c r="AU1437" s="17" t="s">
        <v>87</v>
      </c>
    </row>
    <row r="1438" spans="2:65" s="1" customFormat="1" ht="24.2" customHeight="1">
      <c r="B1438" s="32"/>
      <c r="C1438" s="185" t="s">
        <v>2063</v>
      </c>
      <c r="D1438" s="185" t="s">
        <v>1052</v>
      </c>
      <c r="E1438" s="186" t="s">
        <v>2064</v>
      </c>
      <c r="F1438" s="187" t="s">
        <v>2065</v>
      </c>
      <c r="G1438" s="188" t="s">
        <v>258</v>
      </c>
      <c r="H1438" s="189">
        <v>22.6</v>
      </c>
      <c r="I1438" s="190"/>
      <c r="J1438" s="191">
        <f>ROUND(I1438*H1438,2)</f>
        <v>0</v>
      </c>
      <c r="K1438" s="187" t="s">
        <v>259</v>
      </c>
      <c r="L1438" s="192"/>
      <c r="M1438" s="193" t="s">
        <v>1</v>
      </c>
      <c r="N1438" s="194" t="s">
        <v>42</v>
      </c>
      <c r="P1438" s="146">
        <f>O1438*H1438</f>
        <v>0</v>
      </c>
      <c r="Q1438" s="146">
        <v>0</v>
      </c>
      <c r="R1438" s="146">
        <f>Q1438*H1438</f>
        <v>0</v>
      </c>
      <c r="S1438" s="146">
        <v>0</v>
      </c>
      <c r="T1438" s="147">
        <f>S1438*H1438</f>
        <v>0</v>
      </c>
      <c r="AR1438" s="148" t="s">
        <v>455</v>
      </c>
      <c r="AT1438" s="148" t="s">
        <v>1052</v>
      </c>
      <c r="AU1438" s="148" t="s">
        <v>87</v>
      </c>
      <c r="AY1438" s="17" t="s">
        <v>253</v>
      </c>
      <c r="BE1438" s="149">
        <f>IF(N1438="základní",J1438,0)</f>
        <v>0</v>
      </c>
      <c r="BF1438" s="149">
        <f>IF(N1438="snížená",J1438,0)</f>
        <v>0</v>
      </c>
      <c r="BG1438" s="149">
        <f>IF(N1438="zákl. přenesená",J1438,0)</f>
        <v>0</v>
      </c>
      <c r="BH1438" s="149">
        <f>IF(N1438="sníž. přenesená",J1438,0)</f>
        <v>0</v>
      </c>
      <c r="BI1438" s="149">
        <f>IF(N1438="nulová",J1438,0)</f>
        <v>0</v>
      </c>
      <c r="BJ1438" s="17" t="s">
        <v>85</v>
      </c>
      <c r="BK1438" s="149">
        <f>ROUND(I1438*H1438,2)</f>
        <v>0</v>
      </c>
      <c r="BL1438" s="17" t="s">
        <v>369</v>
      </c>
      <c r="BM1438" s="148" t="s">
        <v>2066</v>
      </c>
    </row>
    <row r="1439" spans="2:65" s="14" customFormat="1" ht="22.5">
      <c r="B1439" s="169"/>
      <c r="D1439" s="155" t="s">
        <v>264</v>
      </c>
      <c r="E1439" s="170" t="s">
        <v>1</v>
      </c>
      <c r="F1439" s="171" t="s">
        <v>2046</v>
      </c>
      <c r="H1439" s="170" t="s">
        <v>1</v>
      </c>
      <c r="I1439" s="172"/>
      <c r="L1439" s="169"/>
      <c r="M1439" s="173"/>
      <c r="T1439" s="174"/>
      <c r="AT1439" s="170" t="s">
        <v>264</v>
      </c>
      <c r="AU1439" s="170" t="s">
        <v>87</v>
      </c>
      <c r="AV1439" s="14" t="s">
        <v>85</v>
      </c>
      <c r="AW1439" s="14" t="s">
        <v>32</v>
      </c>
      <c r="AX1439" s="14" t="s">
        <v>77</v>
      </c>
      <c r="AY1439" s="170" t="s">
        <v>253</v>
      </c>
    </row>
    <row r="1440" spans="2:65" s="14" customFormat="1" ht="11.25">
      <c r="B1440" s="169"/>
      <c r="D1440" s="155" t="s">
        <v>264</v>
      </c>
      <c r="E1440" s="170" t="s">
        <v>1</v>
      </c>
      <c r="F1440" s="171" t="s">
        <v>915</v>
      </c>
      <c r="H1440" s="170" t="s">
        <v>1</v>
      </c>
      <c r="I1440" s="172"/>
      <c r="L1440" s="169"/>
      <c r="M1440" s="173"/>
      <c r="T1440" s="174"/>
      <c r="AT1440" s="170" t="s">
        <v>264</v>
      </c>
      <c r="AU1440" s="170" t="s">
        <v>87</v>
      </c>
      <c r="AV1440" s="14" t="s">
        <v>85</v>
      </c>
      <c r="AW1440" s="14" t="s">
        <v>32</v>
      </c>
      <c r="AX1440" s="14" t="s">
        <v>77</v>
      </c>
      <c r="AY1440" s="170" t="s">
        <v>253</v>
      </c>
    </row>
    <row r="1441" spans="2:65" s="12" customFormat="1" ht="11.25">
      <c r="B1441" s="154"/>
      <c r="D1441" s="155" t="s">
        <v>264</v>
      </c>
      <c r="E1441" s="156" t="s">
        <v>1</v>
      </c>
      <c r="F1441" s="157" t="s">
        <v>2047</v>
      </c>
      <c r="H1441" s="158">
        <v>22.6</v>
      </c>
      <c r="I1441" s="159"/>
      <c r="L1441" s="154"/>
      <c r="M1441" s="160"/>
      <c r="T1441" s="161"/>
      <c r="AT1441" s="156" t="s">
        <v>264</v>
      </c>
      <c r="AU1441" s="156" t="s">
        <v>87</v>
      </c>
      <c r="AV1441" s="12" t="s">
        <v>87</v>
      </c>
      <c r="AW1441" s="12" t="s">
        <v>32</v>
      </c>
      <c r="AX1441" s="12" t="s">
        <v>77</v>
      </c>
      <c r="AY1441" s="156" t="s">
        <v>253</v>
      </c>
    </row>
    <row r="1442" spans="2:65" s="13" customFormat="1" ht="11.25">
      <c r="B1442" s="162"/>
      <c r="D1442" s="155" t="s">
        <v>264</v>
      </c>
      <c r="E1442" s="163" t="s">
        <v>1</v>
      </c>
      <c r="F1442" s="164" t="s">
        <v>266</v>
      </c>
      <c r="H1442" s="165">
        <v>22.6</v>
      </c>
      <c r="I1442" s="166"/>
      <c r="L1442" s="162"/>
      <c r="M1442" s="167"/>
      <c r="T1442" s="168"/>
      <c r="AT1442" s="163" t="s">
        <v>264</v>
      </c>
      <c r="AU1442" s="163" t="s">
        <v>87</v>
      </c>
      <c r="AV1442" s="13" t="s">
        <v>260</v>
      </c>
      <c r="AW1442" s="13" t="s">
        <v>32</v>
      </c>
      <c r="AX1442" s="13" t="s">
        <v>85</v>
      </c>
      <c r="AY1442" s="163" t="s">
        <v>253</v>
      </c>
    </row>
    <row r="1443" spans="2:65" s="1" customFormat="1" ht="16.5" customHeight="1">
      <c r="B1443" s="32"/>
      <c r="C1443" s="137" t="s">
        <v>2067</v>
      </c>
      <c r="D1443" s="137" t="s">
        <v>255</v>
      </c>
      <c r="E1443" s="138" t="s">
        <v>2068</v>
      </c>
      <c r="F1443" s="139" t="s">
        <v>2069</v>
      </c>
      <c r="G1443" s="140" t="s">
        <v>313</v>
      </c>
      <c r="H1443" s="141">
        <v>18.899999999999999</v>
      </c>
      <c r="I1443" s="142"/>
      <c r="J1443" s="143">
        <f>ROUND(I1443*H1443,2)</f>
        <v>0</v>
      </c>
      <c r="K1443" s="139" t="s">
        <v>259</v>
      </c>
      <c r="L1443" s="32"/>
      <c r="M1443" s="144" t="s">
        <v>1</v>
      </c>
      <c r="N1443" s="145" t="s">
        <v>42</v>
      </c>
      <c r="P1443" s="146">
        <f>O1443*H1443</f>
        <v>0</v>
      </c>
      <c r="Q1443" s="146">
        <v>1.0000000000000001E-5</v>
      </c>
      <c r="R1443" s="146">
        <f>Q1443*H1443</f>
        <v>1.8900000000000001E-4</v>
      </c>
      <c r="S1443" s="146">
        <v>0</v>
      </c>
      <c r="T1443" s="147">
        <f>S1443*H1443</f>
        <v>0</v>
      </c>
      <c r="AR1443" s="148" t="s">
        <v>369</v>
      </c>
      <c r="AT1443" s="148" t="s">
        <v>255</v>
      </c>
      <c r="AU1443" s="148" t="s">
        <v>87</v>
      </c>
      <c r="AY1443" s="17" t="s">
        <v>253</v>
      </c>
      <c r="BE1443" s="149">
        <f>IF(N1443="základní",J1443,0)</f>
        <v>0</v>
      </c>
      <c r="BF1443" s="149">
        <f>IF(N1443="snížená",J1443,0)</f>
        <v>0</v>
      </c>
      <c r="BG1443" s="149">
        <f>IF(N1443="zákl. přenesená",J1443,0)</f>
        <v>0</v>
      </c>
      <c r="BH1443" s="149">
        <f>IF(N1443="sníž. přenesená",J1443,0)</f>
        <v>0</v>
      </c>
      <c r="BI1443" s="149">
        <f>IF(N1443="nulová",J1443,0)</f>
        <v>0</v>
      </c>
      <c r="BJ1443" s="17" t="s">
        <v>85</v>
      </c>
      <c r="BK1443" s="149">
        <f>ROUND(I1443*H1443,2)</f>
        <v>0</v>
      </c>
      <c r="BL1443" s="17" t="s">
        <v>369</v>
      </c>
      <c r="BM1443" s="148" t="s">
        <v>2070</v>
      </c>
    </row>
    <row r="1444" spans="2:65" s="1" customFormat="1" ht="11.25">
      <c r="B1444" s="32"/>
      <c r="D1444" s="150" t="s">
        <v>262</v>
      </c>
      <c r="F1444" s="151" t="s">
        <v>2071</v>
      </c>
      <c r="I1444" s="152"/>
      <c r="L1444" s="32"/>
      <c r="M1444" s="153"/>
      <c r="T1444" s="56"/>
      <c r="AT1444" s="17" t="s">
        <v>262</v>
      </c>
      <c r="AU1444" s="17" t="s">
        <v>87</v>
      </c>
    </row>
    <row r="1445" spans="2:65" s="1" customFormat="1" ht="16.5" customHeight="1">
      <c r="B1445" s="32"/>
      <c r="C1445" s="185" t="s">
        <v>2072</v>
      </c>
      <c r="D1445" s="185" t="s">
        <v>1052</v>
      </c>
      <c r="E1445" s="186" t="s">
        <v>2073</v>
      </c>
      <c r="F1445" s="187" t="s">
        <v>2074</v>
      </c>
      <c r="G1445" s="188" t="s">
        <v>313</v>
      </c>
      <c r="H1445" s="189">
        <v>20.411999999999999</v>
      </c>
      <c r="I1445" s="190"/>
      <c r="J1445" s="191">
        <f>ROUND(I1445*H1445,2)</f>
        <v>0</v>
      </c>
      <c r="K1445" s="187" t="s">
        <v>1</v>
      </c>
      <c r="L1445" s="192"/>
      <c r="M1445" s="193" t="s">
        <v>1</v>
      </c>
      <c r="N1445" s="194" t="s">
        <v>42</v>
      </c>
      <c r="P1445" s="146">
        <f>O1445*H1445</f>
        <v>0</v>
      </c>
      <c r="Q1445" s="146">
        <v>5.0000000000000001E-3</v>
      </c>
      <c r="R1445" s="146">
        <f>Q1445*H1445</f>
        <v>0.10206</v>
      </c>
      <c r="S1445" s="146">
        <v>0</v>
      </c>
      <c r="T1445" s="147">
        <f>S1445*H1445</f>
        <v>0</v>
      </c>
      <c r="AR1445" s="148" t="s">
        <v>455</v>
      </c>
      <c r="AT1445" s="148" t="s">
        <v>1052</v>
      </c>
      <c r="AU1445" s="148" t="s">
        <v>87</v>
      </c>
      <c r="AY1445" s="17" t="s">
        <v>253</v>
      </c>
      <c r="BE1445" s="149">
        <f>IF(N1445="základní",J1445,0)</f>
        <v>0</v>
      </c>
      <c r="BF1445" s="149">
        <f>IF(N1445="snížená",J1445,0)</f>
        <v>0</v>
      </c>
      <c r="BG1445" s="149">
        <f>IF(N1445="zákl. přenesená",J1445,0)</f>
        <v>0</v>
      </c>
      <c r="BH1445" s="149">
        <f>IF(N1445="sníž. přenesená",J1445,0)</f>
        <v>0</v>
      </c>
      <c r="BI1445" s="149">
        <f>IF(N1445="nulová",J1445,0)</f>
        <v>0</v>
      </c>
      <c r="BJ1445" s="17" t="s">
        <v>85</v>
      </c>
      <c r="BK1445" s="149">
        <f>ROUND(I1445*H1445,2)</f>
        <v>0</v>
      </c>
      <c r="BL1445" s="17" t="s">
        <v>369</v>
      </c>
      <c r="BM1445" s="148" t="s">
        <v>2075</v>
      </c>
    </row>
    <row r="1446" spans="2:65" s="14" customFormat="1" ht="22.5">
      <c r="B1446" s="169"/>
      <c r="D1446" s="155" t="s">
        <v>264</v>
      </c>
      <c r="E1446" s="170" t="s">
        <v>1</v>
      </c>
      <c r="F1446" s="171" t="s">
        <v>2046</v>
      </c>
      <c r="H1446" s="170" t="s">
        <v>1</v>
      </c>
      <c r="I1446" s="172"/>
      <c r="L1446" s="169"/>
      <c r="M1446" s="173"/>
      <c r="T1446" s="174"/>
      <c r="AT1446" s="170" t="s">
        <v>264</v>
      </c>
      <c r="AU1446" s="170" t="s">
        <v>87</v>
      </c>
      <c r="AV1446" s="14" t="s">
        <v>85</v>
      </c>
      <c r="AW1446" s="14" t="s">
        <v>32</v>
      </c>
      <c r="AX1446" s="14" t="s">
        <v>77</v>
      </c>
      <c r="AY1446" s="170" t="s">
        <v>253</v>
      </c>
    </row>
    <row r="1447" spans="2:65" s="12" customFormat="1" ht="11.25">
      <c r="B1447" s="154"/>
      <c r="D1447" s="155" t="s">
        <v>264</v>
      </c>
      <c r="E1447" s="156" t="s">
        <v>1</v>
      </c>
      <c r="F1447" s="157" t="s">
        <v>2076</v>
      </c>
      <c r="H1447" s="158">
        <v>18.899999999999999</v>
      </c>
      <c r="I1447" s="159"/>
      <c r="L1447" s="154"/>
      <c r="M1447" s="160"/>
      <c r="T1447" s="161"/>
      <c r="AT1447" s="156" t="s">
        <v>264</v>
      </c>
      <c r="AU1447" s="156" t="s">
        <v>87</v>
      </c>
      <c r="AV1447" s="12" t="s">
        <v>87</v>
      </c>
      <c r="AW1447" s="12" t="s">
        <v>32</v>
      </c>
      <c r="AX1447" s="12" t="s">
        <v>77</v>
      </c>
      <c r="AY1447" s="156" t="s">
        <v>253</v>
      </c>
    </row>
    <row r="1448" spans="2:65" s="13" customFormat="1" ht="11.25">
      <c r="B1448" s="162"/>
      <c r="D1448" s="155" t="s">
        <v>264</v>
      </c>
      <c r="E1448" s="163" t="s">
        <v>1</v>
      </c>
      <c r="F1448" s="164" t="s">
        <v>266</v>
      </c>
      <c r="H1448" s="165">
        <v>18.899999999999999</v>
      </c>
      <c r="I1448" s="166"/>
      <c r="L1448" s="162"/>
      <c r="M1448" s="167"/>
      <c r="T1448" s="168"/>
      <c r="AT1448" s="163" t="s">
        <v>264</v>
      </c>
      <c r="AU1448" s="163" t="s">
        <v>87</v>
      </c>
      <c r="AV1448" s="13" t="s">
        <v>260</v>
      </c>
      <c r="AW1448" s="13" t="s">
        <v>32</v>
      </c>
      <c r="AX1448" s="13" t="s">
        <v>85</v>
      </c>
      <c r="AY1448" s="163" t="s">
        <v>253</v>
      </c>
    </row>
    <row r="1449" spans="2:65" s="12" customFormat="1" ht="11.25">
      <c r="B1449" s="154"/>
      <c r="D1449" s="155" t="s">
        <v>264</v>
      </c>
      <c r="F1449" s="157" t="s">
        <v>2077</v>
      </c>
      <c r="H1449" s="158">
        <v>20.411999999999999</v>
      </c>
      <c r="I1449" s="159"/>
      <c r="L1449" s="154"/>
      <c r="M1449" s="160"/>
      <c r="T1449" s="161"/>
      <c r="AT1449" s="156" t="s">
        <v>264</v>
      </c>
      <c r="AU1449" s="156" t="s">
        <v>87</v>
      </c>
      <c r="AV1449" s="12" t="s">
        <v>87</v>
      </c>
      <c r="AW1449" s="12" t="s">
        <v>4</v>
      </c>
      <c r="AX1449" s="12" t="s">
        <v>85</v>
      </c>
      <c r="AY1449" s="156" t="s">
        <v>253</v>
      </c>
    </row>
    <row r="1450" spans="2:65" s="1" customFormat="1" ht="21.75" customHeight="1">
      <c r="B1450" s="32"/>
      <c r="C1450" s="137" t="s">
        <v>2078</v>
      </c>
      <c r="D1450" s="137" t="s">
        <v>255</v>
      </c>
      <c r="E1450" s="138" t="s">
        <v>2079</v>
      </c>
      <c r="F1450" s="139" t="s">
        <v>2080</v>
      </c>
      <c r="G1450" s="140" t="s">
        <v>258</v>
      </c>
      <c r="H1450" s="141">
        <v>22.6</v>
      </c>
      <c r="I1450" s="142"/>
      <c r="J1450" s="143">
        <f>ROUND(I1450*H1450,2)</f>
        <v>0</v>
      </c>
      <c r="K1450" s="139" t="s">
        <v>259</v>
      </c>
      <c r="L1450" s="32"/>
      <c r="M1450" s="144" t="s">
        <v>1</v>
      </c>
      <c r="N1450" s="145" t="s">
        <v>42</v>
      </c>
      <c r="P1450" s="146">
        <f>O1450*H1450</f>
        <v>0</v>
      </c>
      <c r="Q1450" s="146">
        <v>1.9000000000000001E-4</v>
      </c>
      <c r="R1450" s="146">
        <f>Q1450*H1450</f>
        <v>4.2940000000000001E-3</v>
      </c>
      <c r="S1450" s="146">
        <v>0</v>
      </c>
      <c r="T1450" s="147">
        <f>S1450*H1450</f>
        <v>0</v>
      </c>
      <c r="AR1450" s="148" t="s">
        <v>369</v>
      </c>
      <c r="AT1450" s="148" t="s">
        <v>255</v>
      </c>
      <c r="AU1450" s="148" t="s">
        <v>87</v>
      </c>
      <c r="AY1450" s="17" t="s">
        <v>253</v>
      </c>
      <c r="BE1450" s="149">
        <f>IF(N1450="základní",J1450,0)</f>
        <v>0</v>
      </c>
      <c r="BF1450" s="149">
        <f>IF(N1450="snížená",J1450,0)</f>
        <v>0</v>
      </c>
      <c r="BG1450" s="149">
        <f>IF(N1450="zákl. přenesená",J1450,0)</f>
        <v>0</v>
      </c>
      <c r="BH1450" s="149">
        <f>IF(N1450="sníž. přenesená",J1450,0)</f>
        <v>0</v>
      </c>
      <c r="BI1450" s="149">
        <f>IF(N1450="nulová",J1450,0)</f>
        <v>0</v>
      </c>
      <c r="BJ1450" s="17" t="s">
        <v>85</v>
      </c>
      <c r="BK1450" s="149">
        <f>ROUND(I1450*H1450,2)</f>
        <v>0</v>
      </c>
      <c r="BL1450" s="17" t="s">
        <v>369</v>
      </c>
      <c r="BM1450" s="148" t="s">
        <v>2081</v>
      </c>
    </row>
    <row r="1451" spans="2:65" s="1" customFormat="1" ht="11.25">
      <c r="B1451" s="32"/>
      <c r="D1451" s="150" t="s">
        <v>262</v>
      </c>
      <c r="F1451" s="151" t="s">
        <v>2082</v>
      </c>
      <c r="I1451" s="152"/>
      <c r="L1451" s="32"/>
      <c r="M1451" s="153"/>
      <c r="T1451" s="56"/>
      <c r="AT1451" s="17" t="s">
        <v>262</v>
      </c>
      <c r="AU1451" s="17" t="s">
        <v>87</v>
      </c>
    </row>
    <row r="1452" spans="2:65" s="14" customFormat="1" ht="22.5">
      <c r="B1452" s="169"/>
      <c r="D1452" s="155" t="s">
        <v>264</v>
      </c>
      <c r="E1452" s="170" t="s">
        <v>1</v>
      </c>
      <c r="F1452" s="171" t="s">
        <v>2046</v>
      </c>
      <c r="H1452" s="170" t="s">
        <v>1</v>
      </c>
      <c r="I1452" s="172"/>
      <c r="L1452" s="169"/>
      <c r="M1452" s="173"/>
      <c r="T1452" s="174"/>
      <c r="AT1452" s="170" t="s">
        <v>264</v>
      </c>
      <c r="AU1452" s="170" t="s">
        <v>87</v>
      </c>
      <c r="AV1452" s="14" t="s">
        <v>85</v>
      </c>
      <c r="AW1452" s="14" t="s">
        <v>32</v>
      </c>
      <c r="AX1452" s="14" t="s">
        <v>77</v>
      </c>
      <c r="AY1452" s="170" t="s">
        <v>253</v>
      </c>
    </row>
    <row r="1453" spans="2:65" s="14" customFormat="1" ht="11.25">
      <c r="B1453" s="169"/>
      <c r="D1453" s="155" t="s">
        <v>264</v>
      </c>
      <c r="E1453" s="170" t="s">
        <v>1</v>
      </c>
      <c r="F1453" s="171" t="s">
        <v>915</v>
      </c>
      <c r="H1453" s="170" t="s">
        <v>1</v>
      </c>
      <c r="I1453" s="172"/>
      <c r="L1453" s="169"/>
      <c r="M1453" s="173"/>
      <c r="T1453" s="174"/>
      <c r="AT1453" s="170" t="s">
        <v>264</v>
      </c>
      <c r="AU1453" s="170" t="s">
        <v>87</v>
      </c>
      <c r="AV1453" s="14" t="s">
        <v>85</v>
      </c>
      <c r="AW1453" s="14" t="s">
        <v>32</v>
      </c>
      <c r="AX1453" s="14" t="s">
        <v>77</v>
      </c>
      <c r="AY1453" s="170" t="s">
        <v>253</v>
      </c>
    </row>
    <row r="1454" spans="2:65" s="12" customFormat="1" ht="11.25">
      <c r="B1454" s="154"/>
      <c r="D1454" s="155" t="s">
        <v>264</v>
      </c>
      <c r="E1454" s="156" t="s">
        <v>1</v>
      </c>
      <c r="F1454" s="157" t="s">
        <v>2047</v>
      </c>
      <c r="H1454" s="158">
        <v>22.6</v>
      </c>
      <c r="I1454" s="159"/>
      <c r="L1454" s="154"/>
      <c r="M1454" s="160"/>
      <c r="T1454" s="161"/>
      <c r="AT1454" s="156" t="s">
        <v>264</v>
      </c>
      <c r="AU1454" s="156" t="s">
        <v>87</v>
      </c>
      <c r="AV1454" s="12" t="s">
        <v>87</v>
      </c>
      <c r="AW1454" s="12" t="s">
        <v>32</v>
      </c>
      <c r="AX1454" s="12" t="s">
        <v>77</v>
      </c>
      <c r="AY1454" s="156" t="s">
        <v>253</v>
      </c>
    </row>
    <row r="1455" spans="2:65" s="13" customFormat="1" ht="11.25">
      <c r="B1455" s="162"/>
      <c r="D1455" s="155" t="s">
        <v>264</v>
      </c>
      <c r="E1455" s="163" t="s">
        <v>1</v>
      </c>
      <c r="F1455" s="164" t="s">
        <v>266</v>
      </c>
      <c r="H1455" s="165">
        <v>22.6</v>
      </c>
      <c r="I1455" s="166"/>
      <c r="L1455" s="162"/>
      <c r="M1455" s="167"/>
      <c r="T1455" s="168"/>
      <c r="AT1455" s="163" t="s">
        <v>264</v>
      </c>
      <c r="AU1455" s="163" t="s">
        <v>87</v>
      </c>
      <c r="AV1455" s="13" t="s">
        <v>260</v>
      </c>
      <c r="AW1455" s="13" t="s">
        <v>32</v>
      </c>
      <c r="AX1455" s="13" t="s">
        <v>85</v>
      </c>
      <c r="AY1455" s="163" t="s">
        <v>253</v>
      </c>
    </row>
    <row r="1456" spans="2:65" s="1" customFormat="1" ht="24.2" customHeight="1">
      <c r="B1456" s="32"/>
      <c r="C1456" s="137" t="s">
        <v>2083</v>
      </c>
      <c r="D1456" s="137" t="s">
        <v>255</v>
      </c>
      <c r="E1456" s="138" t="s">
        <v>2084</v>
      </c>
      <c r="F1456" s="139" t="s">
        <v>2085</v>
      </c>
      <c r="G1456" s="140" t="s">
        <v>1576</v>
      </c>
      <c r="H1456" s="196"/>
      <c r="I1456" s="142"/>
      <c r="J1456" s="143">
        <f>ROUND(I1456*H1456,2)</f>
        <v>0</v>
      </c>
      <c r="K1456" s="139" t="s">
        <v>259</v>
      </c>
      <c r="L1456" s="32"/>
      <c r="M1456" s="144" t="s">
        <v>1</v>
      </c>
      <c r="N1456" s="145" t="s">
        <v>42</v>
      </c>
      <c r="P1456" s="146">
        <f>O1456*H1456</f>
        <v>0</v>
      </c>
      <c r="Q1456" s="146">
        <v>0</v>
      </c>
      <c r="R1456" s="146">
        <f>Q1456*H1456</f>
        <v>0</v>
      </c>
      <c r="S1456" s="146">
        <v>0</v>
      </c>
      <c r="T1456" s="147">
        <f>S1456*H1456</f>
        <v>0</v>
      </c>
      <c r="AR1456" s="148" t="s">
        <v>369</v>
      </c>
      <c r="AT1456" s="148" t="s">
        <v>255</v>
      </c>
      <c r="AU1456" s="148" t="s">
        <v>87</v>
      </c>
      <c r="AY1456" s="17" t="s">
        <v>253</v>
      </c>
      <c r="BE1456" s="149">
        <f>IF(N1456="základní",J1456,0)</f>
        <v>0</v>
      </c>
      <c r="BF1456" s="149">
        <f>IF(N1456="snížená",J1456,0)</f>
        <v>0</v>
      </c>
      <c r="BG1456" s="149">
        <f>IF(N1456="zákl. přenesená",J1456,0)</f>
        <v>0</v>
      </c>
      <c r="BH1456" s="149">
        <f>IF(N1456="sníž. přenesená",J1456,0)</f>
        <v>0</v>
      </c>
      <c r="BI1456" s="149">
        <f>IF(N1456="nulová",J1456,0)</f>
        <v>0</v>
      </c>
      <c r="BJ1456" s="17" t="s">
        <v>85</v>
      </c>
      <c r="BK1456" s="149">
        <f>ROUND(I1456*H1456,2)</f>
        <v>0</v>
      </c>
      <c r="BL1456" s="17" t="s">
        <v>369</v>
      </c>
      <c r="BM1456" s="148" t="s">
        <v>2086</v>
      </c>
    </row>
    <row r="1457" spans="2:65" s="1" customFormat="1" ht="11.25">
      <c r="B1457" s="32"/>
      <c r="D1457" s="150" t="s">
        <v>262</v>
      </c>
      <c r="F1457" s="151" t="s">
        <v>2087</v>
      </c>
      <c r="I1457" s="152"/>
      <c r="L1457" s="32"/>
      <c r="M1457" s="153"/>
      <c r="T1457" s="56"/>
      <c r="AT1457" s="17" t="s">
        <v>262</v>
      </c>
      <c r="AU1457" s="17" t="s">
        <v>87</v>
      </c>
    </row>
    <row r="1458" spans="2:65" s="11" customFormat="1" ht="22.9" customHeight="1">
      <c r="B1458" s="125"/>
      <c r="D1458" s="126" t="s">
        <v>76</v>
      </c>
      <c r="E1458" s="135" t="s">
        <v>2088</v>
      </c>
      <c r="F1458" s="135" t="s">
        <v>2089</v>
      </c>
      <c r="I1458" s="128"/>
      <c r="J1458" s="136">
        <f>BK1458</f>
        <v>0</v>
      </c>
      <c r="L1458" s="125"/>
      <c r="M1458" s="130"/>
      <c r="P1458" s="131">
        <f>SUM(P1459:P1515)</f>
        <v>0</v>
      </c>
      <c r="R1458" s="131">
        <f>SUM(R1459:R1515)</f>
        <v>3.44957615</v>
      </c>
      <c r="T1458" s="132">
        <f>SUM(T1459:T1515)</f>
        <v>0</v>
      </c>
      <c r="AR1458" s="126" t="s">
        <v>87</v>
      </c>
      <c r="AT1458" s="133" t="s">
        <v>76</v>
      </c>
      <c r="AU1458" s="133" t="s">
        <v>85</v>
      </c>
      <c r="AY1458" s="126" t="s">
        <v>253</v>
      </c>
      <c r="BK1458" s="134">
        <f>SUM(BK1459:BK1515)</f>
        <v>0</v>
      </c>
    </row>
    <row r="1459" spans="2:65" s="1" customFormat="1" ht="49.15" customHeight="1">
      <c r="B1459" s="32"/>
      <c r="C1459" s="137" t="s">
        <v>2090</v>
      </c>
      <c r="D1459" s="137" t="s">
        <v>255</v>
      </c>
      <c r="E1459" s="138" t="s">
        <v>2091</v>
      </c>
      <c r="F1459" s="139" t="s">
        <v>2092</v>
      </c>
      <c r="G1459" s="140" t="s">
        <v>258</v>
      </c>
      <c r="H1459" s="141">
        <v>12.59</v>
      </c>
      <c r="I1459" s="142"/>
      <c r="J1459" s="143">
        <f>ROUND(I1459*H1459,2)</f>
        <v>0</v>
      </c>
      <c r="K1459" s="139" t="s">
        <v>1</v>
      </c>
      <c r="L1459" s="32"/>
      <c r="M1459" s="144" t="s">
        <v>1</v>
      </c>
      <c r="N1459" s="145" t="s">
        <v>42</v>
      </c>
      <c r="P1459" s="146">
        <f>O1459*H1459</f>
        <v>0</v>
      </c>
      <c r="Q1459" s="146">
        <v>1.4800000000000001E-2</v>
      </c>
      <c r="R1459" s="146">
        <f>Q1459*H1459</f>
        <v>0.186332</v>
      </c>
      <c r="S1459" s="146">
        <v>0</v>
      </c>
      <c r="T1459" s="147">
        <f>S1459*H1459</f>
        <v>0</v>
      </c>
      <c r="AR1459" s="148" t="s">
        <v>369</v>
      </c>
      <c r="AT1459" s="148" t="s">
        <v>255</v>
      </c>
      <c r="AU1459" s="148" t="s">
        <v>87</v>
      </c>
      <c r="AY1459" s="17" t="s">
        <v>253</v>
      </c>
      <c r="BE1459" s="149">
        <f>IF(N1459="základní",J1459,0)</f>
        <v>0</v>
      </c>
      <c r="BF1459" s="149">
        <f>IF(N1459="snížená",J1459,0)</f>
        <v>0</v>
      </c>
      <c r="BG1459" s="149">
        <f>IF(N1459="zákl. přenesená",J1459,0)</f>
        <v>0</v>
      </c>
      <c r="BH1459" s="149">
        <f>IF(N1459="sníž. přenesená",J1459,0)</f>
        <v>0</v>
      </c>
      <c r="BI1459" s="149">
        <f>IF(N1459="nulová",J1459,0)</f>
        <v>0</v>
      </c>
      <c r="BJ1459" s="17" t="s">
        <v>85</v>
      </c>
      <c r="BK1459" s="149">
        <f>ROUND(I1459*H1459,2)</f>
        <v>0</v>
      </c>
      <c r="BL1459" s="17" t="s">
        <v>369</v>
      </c>
      <c r="BM1459" s="148" t="s">
        <v>2093</v>
      </c>
    </row>
    <row r="1460" spans="2:65" s="14" customFormat="1" ht="22.5">
      <c r="B1460" s="169"/>
      <c r="D1460" s="155" t="s">
        <v>264</v>
      </c>
      <c r="E1460" s="170" t="s">
        <v>1</v>
      </c>
      <c r="F1460" s="171" t="s">
        <v>2094</v>
      </c>
      <c r="H1460" s="170" t="s">
        <v>1</v>
      </c>
      <c r="I1460" s="172"/>
      <c r="L1460" s="169"/>
      <c r="M1460" s="173"/>
      <c r="T1460" s="174"/>
      <c r="AT1460" s="170" t="s">
        <v>264</v>
      </c>
      <c r="AU1460" s="170" t="s">
        <v>87</v>
      </c>
      <c r="AV1460" s="14" t="s">
        <v>85</v>
      </c>
      <c r="AW1460" s="14" t="s">
        <v>32</v>
      </c>
      <c r="AX1460" s="14" t="s">
        <v>77</v>
      </c>
      <c r="AY1460" s="170" t="s">
        <v>253</v>
      </c>
    </row>
    <row r="1461" spans="2:65" s="14" customFormat="1" ht="11.25">
      <c r="B1461" s="169"/>
      <c r="D1461" s="155" t="s">
        <v>264</v>
      </c>
      <c r="E1461" s="170" t="s">
        <v>1</v>
      </c>
      <c r="F1461" s="171" t="s">
        <v>2095</v>
      </c>
      <c r="H1461" s="170" t="s">
        <v>1</v>
      </c>
      <c r="I1461" s="172"/>
      <c r="L1461" s="169"/>
      <c r="M1461" s="173"/>
      <c r="T1461" s="174"/>
      <c r="AT1461" s="170" t="s">
        <v>264</v>
      </c>
      <c r="AU1461" s="170" t="s">
        <v>87</v>
      </c>
      <c r="AV1461" s="14" t="s">
        <v>85</v>
      </c>
      <c r="AW1461" s="14" t="s">
        <v>32</v>
      </c>
      <c r="AX1461" s="14" t="s">
        <v>77</v>
      </c>
      <c r="AY1461" s="170" t="s">
        <v>253</v>
      </c>
    </row>
    <row r="1462" spans="2:65" s="12" customFormat="1" ht="11.25">
      <c r="B1462" s="154"/>
      <c r="D1462" s="155" t="s">
        <v>264</v>
      </c>
      <c r="E1462" s="156" t="s">
        <v>1</v>
      </c>
      <c r="F1462" s="157" t="s">
        <v>2096</v>
      </c>
      <c r="H1462" s="158">
        <v>12.59</v>
      </c>
      <c r="I1462" s="159"/>
      <c r="L1462" s="154"/>
      <c r="M1462" s="160"/>
      <c r="T1462" s="161"/>
      <c r="AT1462" s="156" t="s">
        <v>264</v>
      </c>
      <c r="AU1462" s="156" t="s">
        <v>87</v>
      </c>
      <c r="AV1462" s="12" t="s">
        <v>87</v>
      </c>
      <c r="AW1462" s="12" t="s">
        <v>32</v>
      </c>
      <c r="AX1462" s="12" t="s">
        <v>77</v>
      </c>
      <c r="AY1462" s="156" t="s">
        <v>253</v>
      </c>
    </row>
    <row r="1463" spans="2:65" s="13" customFormat="1" ht="11.25">
      <c r="B1463" s="162"/>
      <c r="D1463" s="155" t="s">
        <v>264</v>
      </c>
      <c r="E1463" s="163" t="s">
        <v>1</v>
      </c>
      <c r="F1463" s="164" t="s">
        <v>266</v>
      </c>
      <c r="H1463" s="165">
        <v>12.59</v>
      </c>
      <c r="I1463" s="166"/>
      <c r="L1463" s="162"/>
      <c r="M1463" s="167"/>
      <c r="T1463" s="168"/>
      <c r="AT1463" s="163" t="s">
        <v>264</v>
      </c>
      <c r="AU1463" s="163" t="s">
        <v>87</v>
      </c>
      <c r="AV1463" s="13" t="s">
        <v>260</v>
      </c>
      <c r="AW1463" s="13" t="s">
        <v>32</v>
      </c>
      <c r="AX1463" s="13" t="s">
        <v>85</v>
      </c>
      <c r="AY1463" s="163" t="s">
        <v>253</v>
      </c>
    </row>
    <row r="1464" spans="2:65" s="1" customFormat="1" ht="62.65" customHeight="1">
      <c r="B1464" s="32"/>
      <c r="C1464" s="137" t="s">
        <v>2097</v>
      </c>
      <c r="D1464" s="137" t="s">
        <v>255</v>
      </c>
      <c r="E1464" s="138" t="s">
        <v>2098</v>
      </c>
      <c r="F1464" s="139" t="s">
        <v>2099</v>
      </c>
      <c r="G1464" s="140" t="s">
        <v>258</v>
      </c>
      <c r="H1464" s="141">
        <v>3.8069999999999999</v>
      </c>
      <c r="I1464" s="142"/>
      <c r="J1464" s="143">
        <f>ROUND(I1464*H1464,2)</f>
        <v>0</v>
      </c>
      <c r="K1464" s="139" t="s">
        <v>1</v>
      </c>
      <c r="L1464" s="32"/>
      <c r="M1464" s="144" t="s">
        <v>1</v>
      </c>
      <c r="N1464" s="145" t="s">
        <v>42</v>
      </c>
      <c r="P1464" s="146">
        <f>O1464*H1464</f>
        <v>0</v>
      </c>
      <c r="Q1464" s="146">
        <v>2.8549999999999999E-2</v>
      </c>
      <c r="R1464" s="146">
        <f>Q1464*H1464</f>
        <v>0.10868984999999999</v>
      </c>
      <c r="S1464" s="146">
        <v>0</v>
      </c>
      <c r="T1464" s="147">
        <f>S1464*H1464</f>
        <v>0</v>
      </c>
      <c r="AR1464" s="148" t="s">
        <v>369</v>
      </c>
      <c r="AT1464" s="148" t="s">
        <v>255</v>
      </c>
      <c r="AU1464" s="148" t="s">
        <v>87</v>
      </c>
      <c r="AY1464" s="17" t="s">
        <v>253</v>
      </c>
      <c r="BE1464" s="149">
        <f>IF(N1464="základní",J1464,0)</f>
        <v>0</v>
      </c>
      <c r="BF1464" s="149">
        <f>IF(N1464="snížená",J1464,0)</f>
        <v>0</v>
      </c>
      <c r="BG1464" s="149">
        <f>IF(N1464="zákl. přenesená",J1464,0)</f>
        <v>0</v>
      </c>
      <c r="BH1464" s="149">
        <f>IF(N1464="sníž. přenesená",J1464,0)</f>
        <v>0</v>
      </c>
      <c r="BI1464" s="149">
        <f>IF(N1464="nulová",J1464,0)</f>
        <v>0</v>
      </c>
      <c r="BJ1464" s="17" t="s">
        <v>85</v>
      </c>
      <c r="BK1464" s="149">
        <f>ROUND(I1464*H1464,2)</f>
        <v>0</v>
      </c>
      <c r="BL1464" s="17" t="s">
        <v>369</v>
      </c>
      <c r="BM1464" s="148" t="s">
        <v>2100</v>
      </c>
    </row>
    <row r="1465" spans="2:65" s="14" customFormat="1" ht="22.5">
      <c r="B1465" s="169"/>
      <c r="D1465" s="155" t="s">
        <v>264</v>
      </c>
      <c r="E1465" s="170" t="s">
        <v>1</v>
      </c>
      <c r="F1465" s="171" t="s">
        <v>2101</v>
      </c>
      <c r="H1465" s="170" t="s">
        <v>1</v>
      </c>
      <c r="I1465" s="172"/>
      <c r="L1465" s="169"/>
      <c r="M1465" s="173"/>
      <c r="T1465" s="174"/>
      <c r="AT1465" s="170" t="s">
        <v>264</v>
      </c>
      <c r="AU1465" s="170" t="s">
        <v>87</v>
      </c>
      <c r="AV1465" s="14" t="s">
        <v>85</v>
      </c>
      <c r="AW1465" s="14" t="s">
        <v>32</v>
      </c>
      <c r="AX1465" s="14" t="s">
        <v>77</v>
      </c>
      <c r="AY1465" s="170" t="s">
        <v>253</v>
      </c>
    </row>
    <row r="1466" spans="2:65" s="12" customFormat="1" ht="11.25">
      <c r="B1466" s="154"/>
      <c r="D1466" s="155" t="s">
        <v>264</v>
      </c>
      <c r="E1466" s="156" t="s">
        <v>1</v>
      </c>
      <c r="F1466" s="157" t="s">
        <v>2102</v>
      </c>
      <c r="H1466" s="158">
        <v>3.8069999999999999</v>
      </c>
      <c r="I1466" s="159"/>
      <c r="L1466" s="154"/>
      <c r="M1466" s="160"/>
      <c r="T1466" s="161"/>
      <c r="AT1466" s="156" t="s">
        <v>264</v>
      </c>
      <c r="AU1466" s="156" t="s">
        <v>87</v>
      </c>
      <c r="AV1466" s="12" t="s">
        <v>87</v>
      </c>
      <c r="AW1466" s="12" t="s">
        <v>32</v>
      </c>
      <c r="AX1466" s="12" t="s">
        <v>77</v>
      </c>
      <c r="AY1466" s="156" t="s">
        <v>253</v>
      </c>
    </row>
    <row r="1467" spans="2:65" s="13" customFormat="1" ht="11.25">
      <c r="B1467" s="162"/>
      <c r="D1467" s="155" t="s">
        <v>264</v>
      </c>
      <c r="E1467" s="163" t="s">
        <v>1</v>
      </c>
      <c r="F1467" s="164" t="s">
        <v>266</v>
      </c>
      <c r="H1467" s="165">
        <v>3.8069999999999999</v>
      </c>
      <c r="I1467" s="166"/>
      <c r="L1467" s="162"/>
      <c r="M1467" s="167"/>
      <c r="T1467" s="168"/>
      <c r="AT1467" s="163" t="s">
        <v>264</v>
      </c>
      <c r="AU1467" s="163" t="s">
        <v>87</v>
      </c>
      <c r="AV1467" s="13" t="s">
        <v>260</v>
      </c>
      <c r="AW1467" s="13" t="s">
        <v>32</v>
      </c>
      <c r="AX1467" s="13" t="s">
        <v>85</v>
      </c>
      <c r="AY1467" s="163" t="s">
        <v>253</v>
      </c>
    </row>
    <row r="1468" spans="2:65" s="1" customFormat="1" ht="16.5" customHeight="1">
      <c r="B1468" s="32"/>
      <c r="C1468" s="137" t="s">
        <v>2103</v>
      </c>
      <c r="D1468" s="137" t="s">
        <v>255</v>
      </c>
      <c r="E1468" s="138" t="s">
        <v>2104</v>
      </c>
      <c r="F1468" s="139" t="s">
        <v>2105</v>
      </c>
      <c r="G1468" s="140" t="s">
        <v>258</v>
      </c>
      <c r="H1468" s="141">
        <v>16.396999999999998</v>
      </c>
      <c r="I1468" s="142"/>
      <c r="J1468" s="143">
        <f>ROUND(I1468*H1468,2)</f>
        <v>0</v>
      </c>
      <c r="K1468" s="139" t="s">
        <v>259</v>
      </c>
      <c r="L1468" s="32"/>
      <c r="M1468" s="144" t="s">
        <v>1</v>
      </c>
      <c r="N1468" s="145" t="s">
        <v>42</v>
      </c>
      <c r="P1468" s="146">
        <f>O1468*H1468</f>
        <v>0</v>
      </c>
      <c r="Q1468" s="146">
        <v>1E-4</v>
      </c>
      <c r="R1468" s="146">
        <f>Q1468*H1468</f>
        <v>1.6397E-3</v>
      </c>
      <c r="S1468" s="146">
        <v>0</v>
      </c>
      <c r="T1468" s="147">
        <f>S1468*H1468</f>
        <v>0</v>
      </c>
      <c r="AR1468" s="148" t="s">
        <v>369</v>
      </c>
      <c r="AT1468" s="148" t="s">
        <v>255</v>
      </c>
      <c r="AU1468" s="148" t="s">
        <v>87</v>
      </c>
      <c r="AY1468" s="17" t="s">
        <v>253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7" t="s">
        <v>85</v>
      </c>
      <c r="BK1468" s="149">
        <f>ROUND(I1468*H1468,2)</f>
        <v>0</v>
      </c>
      <c r="BL1468" s="17" t="s">
        <v>369</v>
      </c>
      <c r="BM1468" s="148" t="s">
        <v>2106</v>
      </c>
    </row>
    <row r="1469" spans="2:65" s="1" customFormat="1" ht="11.25">
      <c r="B1469" s="32"/>
      <c r="D1469" s="150" t="s">
        <v>262</v>
      </c>
      <c r="F1469" s="151" t="s">
        <v>2107</v>
      </c>
      <c r="I1469" s="152"/>
      <c r="L1469" s="32"/>
      <c r="M1469" s="153"/>
      <c r="T1469" s="56"/>
      <c r="AT1469" s="17" t="s">
        <v>262</v>
      </c>
      <c r="AU1469" s="17" t="s">
        <v>87</v>
      </c>
    </row>
    <row r="1470" spans="2:65" s="1" customFormat="1" ht="24.2" customHeight="1">
      <c r="B1470" s="32"/>
      <c r="C1470" s="137" t="s">
        <v>2108</v>
      </c>
      <c r="D1470" s="137" t="s">
        <v>255</v>
      </c>
      <c r="E1470" s="138" t="s">
        <v>2109</v>
      </c>
      <c r="F1470" s="139" t="s">
        <v>2110</v>
      </c>
      <c r="G1470" s="140" t="s">
        <v>258</v>
      </c>
      <c r="H1470" s="141">
        <v>85.63</v>
      </c>
      <c r="I1470" s="142"/>
      <c r="J1470" s="143">
        <f>ROUND(I1470*H1470,2)</f>
        <v>0</v>
      </c>
      <c r="K1470" s="139" t="s">
        <v>259</v>
      </c>
      <c r="L1470" s="32"/>
      <c r="M1470" s="144" t="s">
        <v>1</v>
      </c>
      <c r="N1470" s="145" t="s">
        <v>42</v>
      </c>
      <c r="P1470" s="146">
        <f>O1470*H1470</f>
        <v>0</v>
      </c>
      <c r="Q1470" s="146">
        <v>1.2200000000000001E-2</v>
      </c>
      <c r="R1470" s="146">
        <f>Q1470*H1470</f>
        <v>1.044686</v>
      </c>
      <c r="S1470" s="146">
        <v>0</v>
      </c>
      <c r="T1470" s="147">
        <f>S1470*H1470</f>
        <v>0</v>
      </c>
      <c r="AR1470" s="148" t="s">
        <v>369</v>
      </c>
      <c r="AT1470" s="148" t="s">
        <v>255</v>
      </c>
      <c r="AU1470" s="148" t="s">
        <v>87</v>
      </c>
      <c r="AY1470" s="17" t="s">
        <v>253</v>
      </c>
      <c r="BE1470" s="149">
        <f>IF(N1470="základní",J1470,0)</f>
        <v>0</v>
      </c>
      <c r="BF1470" s="149">
        <f>IF(N1470="snížená",J1470,0)</f>
        <v>0</v>
      </c>
      <c r="BG1470" s="149">
        <f>IF(N1470="zákl. přenesená",J1470,0)</f>
        <v>0</v>
      </c>
      <c r="BH1470" s="149">
        <f>IF(N1470="sníž. přenesená",J1470,0)</f>
        <v>0</v>
      </c>
      <c r="BI1470" s="149">
        <f>IF(N1470="nulová",J1470,0)</f>
        <v>0</v>
      </c>
      <c r="BJ1470" s="17" t="s">
        <v>85</v>
      </c>
      <c r="BK1470" s="149">
        <f>ROUND(I1470*H1470,2)</f>
        <v>0</v>
      </c>
      <c r="BL1470" s="17" t="s">
        <v>369</v>
      </c>
      <c r="BM1470" s="148" t="s">
        <v>2111</v>
      </c>
    </row>
    <row r="1471" spans="2:65" s="1" customFormat="1" ht="11.25">
      <c r="B1471" s="32"/>
      <c r="D1471" s="150" t="s">
        <v>262</v>
      </c>
      <c r="F1471" s="151" t="s">
        <v>2112</v>
      </c>
      <c r="I1471" s="152"/>
      <c r="L1471" s="32"/>
      <c r="M1471" s="153"/>
      <c r="T1471" s="56"/>
      <c r="AT1471" s="17" t="s">
        <v>262</v>
      </c>
      <c r="AU1471" s="17" t="s">
        <v>87</v>
      </c>
    </row>
    <row r="1472" spans="2:65" s="14" customFormat="1" ht="11.25">
      <c r="B1472" s="169"/>
      <c r="D1472" s="155" t="s">
        <v>264</v>
      </c>
      <c r="E1472" s="170" t="s">
        <v>1</v>
      </c>
      <c r="F1472" s="171" t="s">
        <v>2113</v>
      </c>
      <c r="H1472" s="170" t="s">
        <v>1</v>
      </c>
      <c r="I1472" s="172"/>
      <c r="L1472" s="169"/>
      <c r="M1472" s="173"/>
      <c r="T1472" s="174"/>
      <c r="AT1472" s="170" t="s">
        <v>264</v>
      </c>
      <c r="AU1472" s="170" t="s">
        <v>87</v>
      </c>
      <c r="AV1472" s="14" t="s">
        <v>85</v>
      </c>
      <c r="AW1472" s="14" t="s">
        <v>32</v>
      </c>
      <c r="AX1472" s="14" t="s">
        <v>77</v>
      </c>
      <c r="AY1472" s="170" t="s">
        <v>253</v>
      </c>
    </row>
    <row r="1473" spans="2:65" s="12" customFormat="1" ht="11.25">
      <c r="B1473" s="154"/>
      <c r="D1473" s="155" t="s">
        <v>264</v>
      </c>
      <c r="E1473" s="156" t="s">
        <v>1</v>
      </c>
      <c r="F1473" s="157" t="s">
        <v>2114</v>
      </c>
      <c r="H1473" s="158">
        <v>85.63</v>
      </c>
      <c r="I1473" s="159"/>
      <c r="L1473" s="154"/>
      <c r="M1473" s="160"/>
      <c r="T1473" s="161"/>
      <c r="AT1473" s="156" t="s">
        <v>264</v>
      </c>
      <c r="AU1473" s="156" t="s">
        <v>87</v>
      </c>
      <c r="AV1473" s="12" t="s">
        <v>87</v>
      </c>
      <c r="AW1473" s="12" t="s">
        <v>32</v>
      </c>
      <c r="AX1473" s="12" t="s">
        <v>77</v>
      </c>
      <c r="AY1473" s="156" t="s">
        <v>253</v>
      </c>
    </row>
    <row r="1474" spans="2:65" s="13" customFormat="1" ht="11.25">
      <c r="B1474" s="162"/>
      <c r="D1474" s="155" t="s">
        <v>264</v>
      </c>
      <c r="E1474" s="163" t="s">
        <v>1</v>
      </c>
      <c r="F1474" s="164" t="s">
        <v>266</v>
      </c>
      <c r="H1474" s="165">
        <v>85.63</v>
      </c>
      <c r="I1474" s="166"/>
      <c r="L1474" s="162"/>
      <c r="M1474" s="167"/>
      <c r="T1474" s="168"/>
      <c r="AT1474" s="163" t="s">
        <v>264</v>
      </c>
      <c r="AU1474" s="163" t="s">
        <v>87</v>
      </c>
      <c r="AV1474" s="13" t="s">
        <v>260</v>
      </c>
      <c r="AW1474" s="13" t="s">
        <v>32</v>
      </c>
      <c r="AX1474" s="13" t="s">
        <v>85</v>
      </c>
      <c r="AY1474" s="163" t="s">
        <v>253</v>
      </c>
    </row>
    <row r="1475" spans="2:65" s="1" customFormat="1" ht="24.2" customHeight="1">
      <c r="B1475" s="32"/>
      <c r="C1475" s="137" t="s">
        <v>2115</v>
      </c>
      <c r="D1475" s="137" t="s">
        <v>255</v>
      </c>
      <c r="E1475" s="138" t="s">
        <v>2116</v>
      </c>
      <c r="F1475" s="139" t="s">
        <v>2117</v>
      </c>
      <c r="G1475" s="140" t="s">
        <v>258</v>
      </c>
      <c r="H1475" s="141">
        <v>131.92400000000001</v>
      </c>
      <c r="I1475" s="142"/>
      <c r="J1475" s="143">
        <f>ROUND(I1475*H1475,2)</f>
        <v>0</v>
      </c>
      <c r="K1475" s="139" t="s">
        <v>259</v>
      </c>
      <c r="L1475" s="32"/>
      <c r="M1475" s="144" t="s">
        <v>1</v>
      </c>
      <c r="N1475" s="145" t="s">
        <v>42</v>
      </c>
      <c r="P1475" s="146">
        <f>O1475*H1475</f>
        <v>0</v>
      </c>
      <c r="Q1475" s="146">
        <v>1.3849999999999999E-2</v>
      </c>
      <c r="R1475" s="146">
        <f>Q1475*H1475</f>
        <v>1.8271474000000001</v>
      </c>
      <c r="S1475" s="146">
        <v>0</v>
      </c>
      <c r="T1475" s="147">
        <f>S1475*H1475</f>
        <v>0</v>
      </c>
      <c r="AR1475" s="148" t="s">
        <v>369</v>
      </c>
      <c r="AT1475" s="148" t="s">
        <v>255</v>
      </c>
      <c r="AU1475" s="148" t="s">
        <v>87</v>
      </c>
      <c r="AY1475" s="17" t="s">
        <v>253</v>
      </c>
      <c r="BE1475" s="149">
        <f>IF(N1475="základní",J1475,0)</f>
        <v>0</v>
      </c>
      <c r="BF1475" s="149">
        <f>IF(N1475="snížená",J1475,0)</f>
        <v>0</v>
      </c>
      <c r="BG1475" s="149">
        <f>IF(N1475="zákl. přenesená",J1475,0)</f>
        <v>0</v>
      </c>
      <c r="BH1475" s="149">
        <f>IF(N1475="sníž. přenesená",J1475,0)</f>
        <v>0</v>
      </c>
      <c r="BI1475" s="149">
        <f>IF(N1475="nulová",J1475,0)</f>
        <v>0</v>
      </c>
      <c r="BJ1475" s="17" t="s">
        <v>85</v>
      </c>
      <c r="BK1475" s="149">
        <f>ROUND(I1475*H1475,2)</f>
        <v>0</v>
      </c>
      <c r="BL1475" s="17" t="s">
        <v>369</v>
      </c>
      <c r="BM1475" s="148" t="s">
        <v>2118</v>
      </c>
    </row>
    <row r="1476" spans="2:65" s="1" customFormat="1" ht="11.25">
      <c r="B1476" s="32"/>
      <c r="D1476" s="150" t="s">
        <v>262</v>
      </c>
      <c r="F1476" s="151" t="s">
        <v>2119</v>
      </c>
      <c r="I1476" s="152"/>
      <c r="L1476" s="32"/>
      <c r="M1476" s="153"/>
      <c r="T1476" s="56"/>
      <c r="AT1476" s="17" t="s">
        <v>262</v>
      </c>
      <c r="AU1476" s="17" t="s">
        <v>87</v>
      </c>
    </row>
    <row r="1477" spans="2:65" s="14" customFormat="1" ht="11.25">
      <c r="B1477" s="169"/>
      <c r="D1477" s="155" t="s">
        <v>264</v>
      </c>
      <c r="E1477" s="170" t="s">
        <v>1</v>
      </c>
      <c r="F1477" s="171" t="s">
        <v>2120</v>
      </c>
      <c r="H1477" s="170" t="s">
        <v>1</v>
      </c>
      <c r="I1477" s="172"/>
      <c r="L1477" s="169"/>
      <c r="M1477" s="173"/>
      <c r="T1477" s="174"/>
      <c r="AT1477" s="170" t="s">
        <v>264</v>
      </c>
      <c r="AU1477" s="170" t="s">
        <v>87</v>
      </c>
      <c r="AV1477" s="14" t="s">
        <v>85</v>
      </c>
      <c r="AW1477" s="14" t="s">
        <v>32</v>
      </c>
      <c r="AX1477" s="14" t="s">
        <v>77</v>
      </c>
      <c r="AY1477" s="170" t="s">
        <v>253</v>
      </c>
    </row>
    <row r="1478" spans="2:65" s="12" customFormat="1" ht="11.25">
      <c r="B1478" s="154"/>
      <c r="D1478" s="155" t="s">
        <v>264</v>
      </c>
      <c r="E1478" s="156" t="s">
        <v>1</v>
      </c>
      <c r="F1478" s="157" t="s">
        <v>2121</v>
      </c>
      <c r="H1478" s="158">
        <v>34.874000000000002</v>
      </c>
      <c r="I1478" s="159"/>
      <c r="L1478" s="154"/>
      <c r="M1478" s="160"/>
      <c r="T1478" s="161"/>
      <c r="AT1478" s="156" t="s">
        <v>264</v>
      </c>
      <c r="AU1478" s="156" t="s">
        <v>87</v>
      </c>
      <c r="AV1478" s="12" t="s">
        <v>87</v>
      </c>
      <c r="AW1478" s="12" t="s">
        <v>32</v>
      </c>
      <c r="AX1478" s="12" t="s">
        <v>77</v>
      </c>
      <c r="AY1478" s="156" t="s">
        <v>253</v>
      </c>
    </row>
    <row r="1479" spans="2:65" s="15" customFormat="1" ht="11.25">
      <c r="B1479" s="175"/>
      <c r="D1479" s="155" t="s">
        <v>264</v>
      </c>
      <c r="E1479" s="176" t="s">
        <v>1</v>
      </c>
      <c r="F1479" s="177" t="s">
        <v>322</v>
      </c>
      <c r="H1479" s="178">
        <v>34.874000000000002</v>
      </c>
      <c r="I1479" s="179"/>
      <c r="L1479" s="175"/>
      <c r="M1479" s="180"/>
      <c r="T1479" s="181"/>
      <c r="AT1479" s="176" t="s">
        <v>264</v>
      </c>
      <c r="AU1479" s="176" t="s">
        <v>87</v>
      </c>
      <c r="AV1479" s="15" t="s">
        <v>97</v>
      </c>
      <c r="AW1479" s="15" t="s">
        <v>32</v>
      </c>
      <c r="AX1479" s="15" t="s">
        <v>77</v>
      </c>
      <c r="AY1479" s="176" t="s">
        <v>253</v>
      </c>
    </row>
    <row r="1480" spans="2:65" s="14" customFormat="1" ht="11.25">
      <c r="B1480" s="169"/>
      <c r="D1480" s="155" t="s">
        <v>264</v>
      </c>
      <c r="E1480" s="170" t="s">
        <v>1</v>
      </c>
      <c r="F1480" s="171" t="s">
        <v>2122</v>
      </c>
      <c r="H1480" s="170" t="s">
        <v>1</v>
      </c>
      <c r="I1480" s="172"/>
      <c r="L1480" s="169"/>
      <c r="M1480" s="173"/>
      <c r="T1480" s="174"/>
      <c r="AT1480" s="170" t="s">
        <v>264</v>
      </c>
      <c r="AU1480" s="170" t="s">
        <v>87</v>
      </c>
      <c r="AV1480" s="14" t="s">
        <v>85</v>
      </c>
      <c r="AW1480" s="14" t="s">
        <v>32</v>
      </c>
      <c r="AX1480" s="14" t="s">
        <v>77</v>
      </c>
      <c r="AY1480" s="170" t="s">
        <v>253</v>
      </c>
    </row>
    <row r="1481" spans="2:65" s="12" customFormat="1" ht="33.75">
      <c r="B1481" s="154"/>
      <c r="D1481" s="155" t="s">
        <v>264</v>
      </c>
      <c r="E1481" s="156" t="s">
        <v>1</v>
      </c>
      <c r="F1481" s="157" t="s">
        <v>2123</v>
      </c>
      <c r="H1481" s="158">
        <v>103.3</v>
      </c>
      <c r="I1481" s="159"/>
      <c r="L1481" s="154"/>
      <c r="M1481" s="160"/>
      <c r="T1481" s="161"/>
      <c r="AT1481" s="156" t="s">
        <v>264</v>
      </c>
      <c r="AU1481" s="156" t="s">
        <v>87</v>
      </c>
      <c r="AV1481" s="12" t="s">
        <v>87</v>
      </c>
      <c r="AW1481" s="12" t="s">
        <v>32</v>
      </c>
      <c r="AX1481" s="12" t="s">
        <v>77</v>
      </c>
      <c r="AY1481" s="156" t="s">
        <v>253</v>
      </c>
    </row>
    <row r="1482" spans="2:65" s="12" customFormat="1" ht="11.25">
      <c r="B1482" s="154"/>
      <c r="D1482" s="155" t="s">
        <v>264</v>
      </c>
      <c r="E1482" s="156" t="s">
        <v>1</v>
      </c>
      <c r="F1482" s="157" t="s">
        <v>2124</v>
      </c>
      <c r="H1482" s="158">
        <v>-6.25</v>
      </c>
      <c r="I1482" s="159"/>
      <c r="L1482" s="154"/>
      <c r="M1482" s="160"/>
      <c r="T1482" s="161"/>
      <c r="AT1482" s="156" t="s">
        <v>264</v>
      </c>
      <c r="AU1482" s="156" t="s">
        <v>87</v>
      </c>
      <c r="AV1482" s="12" t="s">
        <v>87</v>
      </c>
      <c r="AW1482" s="12" t="s">
        <v>32</v>
      </c>
      <c r="AX1482" s="12" t="s">
        <v>77</v>
      </c>
      <c r="AY1482" s="156" t="s">
        <v>253</v>
      </c>
    </row>
    <row r="1483" spans="2:65" s="15" customFormat="1" ht="11.25">
      <c r="B1483" s="175"/>
      <c r="D1483" s="155" t="s">
        <v>264</v>
      </c>
      <c r="E1483" s="176" t="s">
        <v>1</v>
      </c>
      <c r="F1483" s="177" t="s">
        <v>322</v>
      </c>
      <c r="H1483" s="178">
        <v>97.05</v>
      </c>
      <c r="I1483" s="179"/>
      <c r="L1483" s="175"/>
      <c r="M1483" s="180"/>
      <c r="T1483" s="181"/>
      <c r="AT1483" s="176" t="s">
        <v>264</v>
      </c>
      <c r="AU1483" s="176" t="s">
        <v>87</v>
      </c>
      <c r="AV1483" s="15" t="s">
        <v>97</v>
      </c>
      <c r="AW1483" s="15" t="s">
        <v>32</v>
      </c>
      <c r="AX1483" s="15" t="s">
        <v>77</v>
      </c>
      <c r="AY1483" s="176" t="s">
        <v>253</v>
      </c>
    </row>
    <row r="1484" spans="2:65" s="13" customFormat="1" ht="11.25">
      <c r="B1484" s="162"/>
      <c r="D1484" s="155" t="s">
        <v>264</v>
      </c>
      <c r="E1484" s="163" t="s">
        <v>1</v>
      </c>
      <c r="F1484" s="164" t="s">
        <v>266</v>
      </c>
      <c r="H1484" s="165">
        <v>131.92400000000001</v>
      </c>
      <c r="I1484" s="166"/>
      <c r="L1484" s="162"/>
      <c r="M1484" s="167"/>
      <c r="T1484" s="168"/>
      <c r="AT1484" s="163" t="s">
        <v>264</v>
      </c>
      <c r="AU1484" s="163" t="s">
        <v>87</v>
      </c>
      <c r="AV1484" s="13" t="s">
        <v>260</v>
      </c>
      <c r="AW1484" s="13" t="s">
        <v>32</v>
      </c>
      <c r="AX1484" s="13" t="s">
        <v>85</v>
      </c>
      <c r="AY1484" s="163" t="s">
        <v>253</v>
      </c>
    </row>
    <row r="1485" spans="2:65" s="1" customFormat="1" ht="24.2" customHeight="1">
      <c r="B1485" s="32"/>
      <c r="C1485" s="137" t="s">
        <v>2125</v>
      </c>
      <c r="D1485" s="137" t="s">
        <v>255</v>
      </c>
      <c r="E1485" s="138" t="s">
        <v>2126</v>
      </c>
      <c r="F1485" s="139" t="s">
        <v>2127</v>
      </c>
      <c r="G1485" s="140" t="s">
        <v>258</v>
      </c>
      <c r="H1485" s="141">
        <v>2.2000000000000002</v>
      </c>
      <c r="I1485" s="142"/>
      <c r="J1485" s="143">
        <f>ROUND(I1485*H1485,2)</f>
        <v>0</v>
      </c>
      <c r="K1485" s="139" t="s">
        <v>259</v>
      </c>
      <c r="L1485" s="32"/>
      <c r="M1485" s="144" t="s">
        <v>1</v>
      </c>
      <c r="N1485" s="145" t="s">
        <v>42</v>
      </c>
      <c r="P1485" s="146">
        <f>O1485*H1485</f>
        <v>0</v>
      </c>
      <c r="Q1485" s="146">
        <v>2.487E-2</v>
      </c>
      <c r="R1485" s="146">
        <f>Q1485*H1485</f>
        <v>5.4714000000000006E-2</v>
      </c>
      <c r="S1485" s="146">
        <v>0</v>
      </c>
      <c r="T1485" s="147">
        <f>S1485*H1485</f>
        <v>0</v>
      </c>
      <c r="AR1485" s="148" t="s">
        <v>369</v>
      </c>
      <c r="AT1485" s="148" t="s">
        <v>255</v>
      </c>
      <c r="AU1485" s="148" t="s">
        <v>87</v>
      </c>
      <c r="AY1485" s="17" t="s">
        <v>253</v>
      </c>
      <c r="BE1485" s="149">
        <f>IF(N1485="základní",J1485,0)</f>
        <v>0</v>
      </c>
      <c r="BF1485" s="149">
        <f>IF(N1485="snížená",J1485,0)</f>
        <v>0</v>
      </c>
      <c r="BG1485" s="149">
        <f>IF(N1485="zákl. přenesená",J1485,0)</f>
        <v>0</v>
      </c>
      <c r="BH1485" s="149">
        <f>IF(N1485="sníž. přenesená",J1485,0)</f>
        <v>0</v>
      </c>
      <c r="BI1485" s="149">
        <f>IF(N1485="nulová",J1485,0)</f>
        <v>0</v>
      </c>
      <c r="BJ1485" s="17" t="s">
        <v>85</v>
      </c>
      <c r="BK1485" s="149">
        <f>ROUND(I1485*H1485,2)</f>
        <v>0</v>
      </c>
      <c r="BL1485" s="17" t="s">
        <v>369</v>
      </c>
      <c r="BM1485" s="148" t="s">
        <v>2128</v>
      </c>
    </row>
    <row r="1486" spans="2:65" s="1" customFormat="1" ht="11.25">
      <c r="B1486" s="32"/>
      <c r="D1486" s="150" t="s">
        <v>262</v>
      </c>
      <c r="F1486" s="151" t="s">
        <v>2129</v>
      </c>
      <c r="I1486" s="152"/>
      <c r="L1486" s="32"/>
      <c r="M1486" s="153"/>
      <c r="T1486" s="56"/>
      <c r="AT1486" s="17" t="s">
        <v>262</v>
      </c>
      <c r="AU1486" s="17" t="s">
        <v>87</v>
      </c>
    </row>
    <row r="1487" spans="2:65" s="14" customFormat="1" ht="11.25">
      <c r="B1487" s="169"/>
      <c r="D1487" s="155" t="s">
        <v>264</v>
      </c>
      <c r="E1487" s="170" t="s">
        <v>1</v>
      </c>
      <c r="F1487" s="171" t="s">
        <v>2130</v>
      </c>
      <c r="H1487" s="170" t="s">
        <v>1</v>
      </c>
      <c r="I1487" s="172"/>
      <c r="L1487" s="169"/>
      <c r="M1487" s="173"/>
      <c r="T1487" s="174"/>
      <c r="AT1487" s="170" t="s">
        <v>264</v>
      </c>
      <c r="AU1487" s="170" t="s">
        <v>87</v>
      </c>
      <c r="AV1487" s="14" t="s">
        <v>85</v>
      </c>
      <c r="AW1487" s="14" t="s">
        <v>32</v>
      </c>
      <c r="AX1487" s="14" t="s">
        <v>77</v>
      </c>
      <c r="AY1487" s="170" t="s">
        <v>253</v>
      </c>
    </row>
    <row r="1488" spans="2:65" s="12" customFormat="1" ht="11.25">
      <c r="B1488" s="154"/>
      <c r="D1488" s="155" t="s">
        <v>264</v>
      </c>
      <c r="E1488" s="156" t="s">
        <v>1</v>
      </c>
      <c r="F1488" s="157" t="s">
        <v>2131</v>
      </c>
      <c r="H1488" s="158">
        <v>2.2000000000000002</v>
      </c>
      <c r="I1488" s="159"/>
      <c r="L1488" s="154"/>
      <c r="M1488" s="160"/>
      <c r="T1488" s="161"/>
      <c r="AT1488" s="156" t="s">
        <v>264</v>
      </c>
      <c r="AU1488" s="156" t="s">
        <v>87</v>
      </c>
      <c r="AV1488" s="12" t="s">
        <v>87</v>
      </c>
      <c r="AW1488" s="12" t="s">
        <v>32</v>
      </c>
      <c r="AX1488" s="12" t="s">
        <v>77</v>
      </c>
      <c r="AY1488" s="156" t="s">
        <v>253</v>
      </c>
    </row>
    <row r="1489" spans="2:65" s="13" customFormat="1" ht="11.25">
      <c r="B1489" s="162"/>
      <c r="D1489" s="155" t="s">
        <v>264</v>
      </c>
      <c r="E1489" s="163" t="s">
        <v>1</v>
      </c>
      <c r="F1489" s="164" t="s">
        <v>266</v>
      </c>
      <c r="H1489" s="165">
        <v>2.2000000000000002</v>
      </c>
      <c r="I1489" s="166"/>
      <c r="L1489" s="162"/>
      <c r="M1489" s="167"/>
      <c r="T1489" s="168"/>
      <c r="AT1489" s="163" t="s">
        <v>264</v>
      </c>
      <c r="AU1489" s="163" t="s">
        <v>87</v>
      </c>
      <c r="AV1489" s="13" t="s">
        <v>260</v>
      </c>
      <c r="AW1489" s="13" t="s">
        <v>32</v>
      </c>
      <c r="AX1489" s="13" t="s">
        <v>85</v>
      </c>
      <c r="AY1489" s="163" t="s">
        <v>253</v>
      </c>
    </row>
    <row r="1490" spans="2:65" s="1" customFormat="1" ht="24.2" customHeight="1">
      <c r="B1490" s="32"/>
      <c r="C1490" s="137" t="s">
        <v>2132</v>
      </c>
      <c r="D1490" s="137" t="s">
        <v>255</v>
      </c>
      <c r="E1490" s="138" t="s">
        <v>2133</v>
      </c>
      <c r="F1490" s="139" t="s">
        <v>2134</v>
      </c>
      <c r="G1490" s="140" t="s">
        <v>258</v>
      </c>
      <c r="H1490" s="141">
        <v>7.1</v>
      </c>
      <c r="I1490" s="142"/>
      <c r="J1490" s="143">
        <f>ROUND(I1490*H1490,2)</f>
        <v>0</v>
      </c>
      <c r="K1490" s="139" t="s">
        <v>259</v>
      </c>
      <c r="L1490" s="32"/>
      <c r="M1490" s="144" t="s">
        <v>1</v>
      </c>
      <c r="N1490" s="145" t="s">
        <v>42</v>
      </c>
      <c r="P1490" s="146">
        <f>O1490*H1490</f>
        <v>0</v>
      </c>
      <c r="Q1490" s="146">
        <v>1.259E-2</v>
      </c>
      <c r="R1490" s="146">
        <f>Q1490*H1490</f>
        <v>8.9388999999999996E-2</v>
      </c>
      <c r="S1490" s="146">
        <v>0</v>
      </c>
      <c r="T1490" s="147">
        <f>S1490*H1490</f>
        <v>0</v>
      </c>
      <c r="AR1490" s="148" t="s">
        <v>369</v>
      </c>
      <c r="AT1490" s="148" t="s">
        <v>255</v>
      </c>
      <c r="AU1490" s="148" t="s">
        <v>87</v>
      </c>
      <c r="AY1490" s="17" t="s">
        <v>253</v>
      </c>
      <c r="BE1490" s="149">
        <f>IF(N1490="základní",J1490,0)</f>
        <v>0</v>
      </c>
      <c r="BF1490" s="149">
        <f>IF(N1490="snížená",J1490,0)</f>
        <v>0</v>
      </c>
      <c r="BG1490" s="149">
        <f>IF(N1490="zákl. přenesená",J1490,0)</f>
        <v>0</v>
      </c>
      <c r="BH1490" s="149">
        <f>IF(N1490="sníž. přenesená",J1490,0)</f>
        <v>0</v>
      </c>
      <c r="BI1490" s="149">
        <f>IF(N1490="nulová",J1490,0)</f>
        <v>0</v>
      </c>
      <c r="BJ1490" s="17" t="s">
        <v>85</v>
      </c>
      <c r="BK1490" s="149">
        <f>ROUND(I1490*H1490,2)</f>
        <v>0</v>
      </c>
      <c r="BL1490" s="17" t="s">
        <v>369</v>
      </c>
      <c r="BM1490" s="148" t="s">
        <v>2135</v>
      </c>
    </row>
    <row r="1491" spans="2:65" s="1" customFormat="1" ht="11.25">
      <c r="B1491" s="32"/>
      <c r="D1491" s="150" t="s">
        <v>262</v>
      </c>
      <c r="F1491" s="151" t="s">
        <v>2136</v>
      </c>
      <c r="I1491" s="152"/>
      <c r="L1491" s="32"/>
      <c r="M1491" s="153"/>
      <c r="T1491" s="56"/>
      <c r="AT1491" s="17" t="s">
        <v>262</v>
      </c>
      <c r="AU1491" s="17" t="s">
        <v>87</v>
      </c>
    </row>
    <row r="1492" spans="2:65" s="14" customFormat="1" ht="11.25">
      <c r="B1492" s="169"/>
      <c r="D1492" s="155" t="s">
        <v>264</v>
      </c>
      <c r="E1492" s="170" t="s">
        <v>1</v>
      </c>
      <c r="F1492" s="171" t="s">
        <v>2137</v>
      </c>
      <c r="H1492" s="170" t="s">
        <v>1</v>
      </c>
      <c r="I1492" s="172"/>
      <c r="L1492" s="169"/>
      <c r="M1492" s="173"/>
      <c r="T1492" s="174"/>
      <c r="AT1492" s="170" t="s">
        <v>264</v>
      </c>
      <c r="AU1492" s="170" t="s">
        <v>87</v>
      </c>
      <c r="AV1492" s="14" t="s">
        <v>85</v>
      </c>
      <c r="AW1492" s="14" t="s">
        <v>32</v>
      </c>
      <c r="AX1492" s="14" t="s">
        <v>77</v>
      </c>
      <c r="AY1492" s="170" t="s">
        <v>253</v>
      </c>
    </row>
    <row r="1493" spans="2:65" s="12" customFormat="1" ht="11.25">
      <c r="B1493" s="154"/>
      <c r="D1493" s="155" t="s">
        <v>264</v>
      </c>
      <c r="E1493" s="156" t="s">
        <v>1</v>
      </c>
      <c r="F1493" s="157" t="s">
        <v>2138</v>
      </c>
      <c r="H1493" s="158">
        <v>7.1</v>
      </c>
      <c r="I1493" s="159"/>
      <c r="L1493" s="154"/>
      <c r="M1493" s="160"/>
      <c r="T1493" s="161"/>
      <c r="AT1493" s="156" t="s">
        <v>264</v>
      </c>
      <c r="AU1493" s="156" t="s">
        <v>87</v>
      </c>
      <c r="AV1493" s="12" t="s">
        <v>87</v>
      </c>
      <c r="AW1493" s="12" t="s">
        <v>32</v>
      </c>
      <c r="AX1493" s="12" t="s">
        <v>77</v>
      </c>
      <c r="AY1493" s="156" t="s">
        <v>253</v>
      </c>
    </row>
    <row r="1494" spans="2:65" s="13" customFormat="1" ht="11.25">
      <c r="B1494" s="162"/>
      <c r="D1494" s="155" t="s">
        <v>264</v>
      </c>
      <c r="E1494" s="163" t="s">
        <v>1</v>
      </c>
      <c r="F1494" s="164" t="s">
        <v>266</v>
      </c>
      <c r="H1494" s="165">
        <v>7.1</v>
      </c>
      <c r="I1494" s="166"/>
      <c r="L1494" s="162"/>
      <c r="M1494" s="167"/>
      <c r="T1494" s="168"/>
      <c r="AT1494" s="163" t="s">
        <v>264</v>
      </c>
      <c r="AU1494" s="163" t="s">
        <v>87</v>
      </c>
      <c r="AV1494" s="13" t="s">
        <v>260</v>
      </c>
      <c r="AW1494" s="13" t="s">
        <v>32</v>
      </c>
      <c r="AX1494" s="13" t="s">
        <v>85</v>
      </c>
      <c r="AY1494" s="163" t="s">
        <v>253</v>
      </c>
    </row>
    <row r="1495" spans="2:65" s="1" customFormat="1" ht="16.5" customHeight="1">
      <c r="B1495" s="32"/>
      <c r="C1495" s="137" t="s">
        <v>2139</v>
      </c>
      <c r="D1495" s="137" t="s">
        <v>255</v>
      </c>
      <c r="E1495" s="138" t="s">
        <v>2140</v>
      </c>
      <c r="F1495" s="139" t="s">
        <v>2141</v>
      </c>
      <c r="G1495" s="140" t="s">
        <v>313</v>
      </c>
      <c r="H1495" s="141">
        <v>210.64</v>
      </c>
      <c r="I1495" s="142"/>
      <c r="J1495" s="143">
        <f>ROUND(I1495*H1495,2)</f>
        <v>0</v>
      </c>
      <c r="K1495" s="139" t="s">
        <v>259</v>
      </c>
      <c r="L1495" s="32"/>
      <c r="M1495" s="144" t="s">
        <v>1</v>
      </c>
      <c r="N1495" s="145" t="s">
        <v>42</v>
      </c>
      <c r="P1495" s="146">
        <f>O1495*H1495</f>
        <v>0</v>
      </c>
      <c r="Q1495" s="146">
        <v>5.1999999999999995E-4</v>
      </c>
      <c r="R1495" s="146">
        <f>Q1495*H1495</f>
        <v>0.10953279999999999</v>
      </c>
      <c r="S1495" s="146">
        <v>0</v>
      </c>
      <c r="T1495" s="147">
        <f>S1495*H1495</f>
        <v>0</v>
      </c>
      <c r="AR1495" s="148" t="s">
        <v>369</v>
      </c>
      <c r="AT1495" s="148" t="s">
        <v>255</v>
      </c>
      <c r="AU1495" s="148" t="s">
        <v>87</v>
      </c>
      <c r="AY1495" s="17" t="s">
        <v>253</v>
      </c>
      <c r="BE1495" s="149">
        <f>IF(N1495="základní",J1495,0)</f>
        <v>0</v>
      </c>
      <c r="BF1495" s="149">
        <f>IF(N1495="snížená",J1495,0)</f>
        <v>0</v>
      </c>
      <c r="BG1495" s="149">
        <f>IF(N1495="zákl. přenesená",J1495,0)</f>
        <v>0</v>
      </c>
      <c r="BH1495" s="149">
        <f>IF(N1495="sníž. přenesená",J1495,0)</f>
        <v>0</v>
      </c>
      <c r="BI1495" s="149">
        <f>IF(N1495="nulová",J1495,0)</f>
        <v>0</v>
      </c>
      <c r="BJ1495" s="17" t="s">
        <v>85</v>
      </c>
      <c r="BK1495" s="149">
        <f>ROUND(I1495*H1495,2)</f>
        <v>0</v>
      </c>
      <c r="BL1495" s="17" t="s">
        <v>369</v>
      </c>
      <c r="BM1495" s="148" t="s">
        <v>2142</v>
      </c>
    </row>
    <row r="1496" spans="2:65" s="1" customFormat="1" ht="11.25">
      <c r="B1496" s="32"/>
      <c r="D1496" s="150" t="s">
        <v>262</v>
      </c>
      <c r="F1496" s="151" t="s">
        <v>2143</v>
      </c>
      <c r="I1496" s="152"/>
      <c r="L1496" s="32"/>
      <c r="M1496" s="153"/>
      <c r="T1496" s="56"/>
      <c r="AT1496" s="17" t="s">
        <v>262</v>
      </c>
      <c r="AU1496" s="17" t="s">
        <v>87</v>
      </c>
    </row>
    <row r="1497" spans="2:65" s="12" customFormat="1" ht="11.25">
      <c r="B1497" s="154"/>
      <c r="D1497" s="155" t="s">
        <v>264</v>
      </c>
      <c r="E1497" s="156" t="s">
        <v>1</v>
      </c>
      <c r="F1497" s="157" t="s">
        <v>2144</v>
      </c>
      <c r="H1497" s="158">
        <v>104.84</v>
      </c>
      <c r="I1497" s="159"/>
      <c r="L1497" s="154"/>
      <c r="M1497" s="160"/>
      <c r="T1497" s="161"/>
      <c r="AT1497" s="156" t="s">
        <v>264</v>
      </c>
      <c r="AU1497" s="156" t="s">
        <v>87</v>
      </c>
      <c r="AV1497" s="12" t="s">
        <v>87</v>
      </c>
      <c r="AW1497" s="12" t="s">
        <v>32</v>
      </c>
      <c r="AX1497" s="12" t="s">
        <v>77</v>
      </c>
      <c r="AY1497" s="156" t="s">
        <v>253</v>
      </c>
    </row>
    <row r="1498" spans="2:65" s="12" customFormat="1" ht="11.25">
      <c r="B1498" s="154"/>
      <c r="D1498" s="155" t="s">
        <v>264</v>
      </c>
      <c r="E1498" s="156" t="s">
        <v>1</v>
      </c>
      <c r="F1498" s="157" t="s">
        <v>2145</v>
      </c>
      <c r="H1498" s="158">
        <v>105.8</v>
      </c>
      <c r="I1498" s="159"/>
      <c r="L1498" s="154"/>
      <c r="M1498" s="160"/>
      <c r="T1498" s="161"/>
      <c r="AT1498" s="156" t="s">
        <v>264</v>
      </c>
      <c r="AU1498" s="156" t="s">
        <v>87</v>
      </c>
      <c r="AV1498" s="12" t="s">
        <v>87</v>
      </c>
      <c r="AW1498" s="12" t="s">
        <v>32</v>
      </c>
      <c r="AX1498" s="12" t="s">
        <v>77</v>
      </c>
      <c r="AY1498" s="156" t="s">
        <v>253</v>
      </c>
    </row>
    <row r="1499" spans="2:65" s="13" customFormat="1" ht="11.25">
      <c r="B1499" s="162"/>
      <c r="D1499" s="155" t="s">
        <v>264</v>
      </c>
      <c r="E1499" s="163" t="s">
        <v>1</v>
      </c>
      <c r="F1499" s="164" t="s">
        <v>266</v>
      </c>
      <c r="H1499" s="165">
        <v>210.64</v>
      </c>
      <c r="I1499" s="166"/>
      <c r="L1499" s="162"/>
      <c r="M1499" s="167"/>
      <c r="T1499" s="168"/>
      <c r="AT1499" s="163" t="s">
        <v>264</v>
      </c>
      <c r="AU1499" s="163" t="s">
        <v>87</v>
      </c>
      <c r="AV1499" s="13" t="s">
        <v>260</v>
      </c>
      <c r="AW1499" s="13" t="s">
        <v>32</v>
      </c>
      <c r="AX1499" s="13" t="s">
        <v>85</v>
      </c>
      <c r="AY1499" s="163" t="s">
        <v>253</v>
      </c>
    </row>
    <row r="1500" spans="2:65" s="1" customFormat="1" ht="16.5" customHeight="1">
      <c r="B1500" s="32"/>
      <c r="C1500" s="137" t="s">
        <v>2146</v>
      </c>
      <c r="D1500" s="137" t="s">
        <v>255</v>
      </c>
      <c r="E1500" s="138" t="s">
        <v>2147</v>
      </c>
      <c r="F1500" s="139" t="s">
        <v>2148</v>
      </c>
      <c r="G1500" s="140" t="s">
        <v>258</v>
      </c>
      <c r="H1500" s="141">
        <v>226.85400000000001</v>
      </c>
      <c r="I1500" s="142"/>
      <c r="J1500" s="143">
        <f>ROUND(I1500*H1500,2)</f>
        <v>0</v>
      </c>
      <c r="K1500" s="139" t="s">
        <v>259</v>
      </c>
      <c r="L1500" s="32"/>
      <c r="M1500" s="144" t="s">
        <v>1</v>
      </c>
      <c r="N1500" s="145" t="s">
        <v>42</v>
      </c>
      <c r="P1500" s="146">
        <f>O1500*H1500</f>
        <v>0</v>
      </c>
      <c r="Q1500" s="146">
        <v>1E-4</v>
      </c>
      <c r="R1500" s="146">
        <f>Q1500*H1500</f>
        <v>2.2685400000000001E-2</v>
      </c>
      <c r="S1500" s="146">
        <v>0</v>
      </c>
      <c r="T1500" s="147">
        <f>S1500*H1500</f>
        <v>0</v>
      </c>
      <c r="AR1500" s="148" t="s">
        <v>369</v>
      </c>
      <c r="AT1500" s="148" t="s">
        <v>255</v>
      </c>
      <c r="AU1500" s="148" t="s">
        <v>87</v>
      </c>
      <c r="AY1500" s="17" t="s">
        <v>253</v>
      </c>
      <c r="BE1500" s="149">
        <f>IF(N1500="základní",J1500,0)</f>
        <v>0</v>
      </c>
      <c r="BF1500" s="149">
        <f>IF(N1500="snížená",J1500,0)</f>
        <v>0</v>
      </c>
      <c r="BG1500" s="149">
        <f>IF(N1500="zákl. přenesená",J1500,0)</f>
        <v>0</v>
      </c>
      <c r="BH1500" s="149">
        <f>IF(N1500="sníž. přenesená",J1500,0)</f>
        <v>0</v>
      </c>
      <c r="BI1500" s="149">
        <f>IF(N1500="nulová",J1500,0)</f>
        <v>0</v>
      </c>
      <c r="BJ1500" s="17" t="s">
        <v>85</v>
      </c>
      <c r="BK1500" s="149">
        <f>ROUND(I1500*H1500,2)</f>
        <v>0</v>
      </c>
      <c r="BL1500" s="17" t="s">
        <v>369</v>
      </c>
      <c r="BM1500" s="148" t="s">
        <v>2149</v>
      </c>
    </row>
    <row r="1501" spans="2:65" s="1" customFormat="1" ht="11.25">
      <c r="B1501" s="32"/>
      <c r="D1501" s="150" t="s">
        <v>262</v>
      </c>
      <c r="F1501" s="151" t="s">
        <v>2150</v>
      </c>
      <c r="I1501" s="152"/>
      <c r="L1501" s="32"/>
      <c r="M1501" s="153"/>
      <c r="T1501" s="56"/>
      <c r="AT1501" s="17" t="s">
        <v>262</v>
      </c>
      <c r="AU1501" s="17" t="s">
        <v>87</v>
      </c>
    </row>
    <row r="1502" spans="2:65" s="1" customFormat="1" ht="24.2" customHeight="1">
      <c r="B1502" s="32"/>
      <c r="C1502" s="137" t="s">
        <v>2151</v>
      </c>
      <c r="D1502" s="137" t="s">
        <v>255</v>
      </c>
      <c r="E1502" s="138" t="s">
        <v>2152</v>
      </c>
      <c r="F1502" s="139" t="s">
        <v>2153</v>
      </c>
      <c r="G1502" s="140" t="s">
        <v>269</v>
      </c>
      <c r="H1502" s="141">
        <v>1</v>
      </c>
      <c r="I1502" s="142"/>
      <c r="J1502" s="143">
        <f>ROUND(I1502*H1502,2)</f>
        <v>0</v>
      </c>
      <c r="K1502" s="139" t="s">
        <v>1</v>
      </c>
      <c r="L1502" s="32"/>
      <c r="M1502" s="144" t="s">
        <v>1</v>
      </c>
      <c r="N1502" s="145" t="s">
        <v>42</v>
      </c>
      <c r="P1502" s="146">
        <f>O1502*H1502</f>
        <v>0</v>
      </c>
      <c r="Q1502" s="146">
        <v>1.1900000000000001E-3</v>
      </c>
      <c r="R1502" s="146">
        <f>Q1502*H1502</f>
        <v>1.1900000000000001E-3</v>
      </c>
      <c r="S1502" s="146">
        <v>0</v>
      </c>
      <c r="T1502" s="147">
        <f>S1502*H1502</f>
        <v>0</v>
      </c>
      <c r="AR1502" s="148" t="s">
        <v>369</v>
      </c>
      <c r="AT1502" s="148" t="s">
        <v>255</v>
      </c>
      <c r="AU1502" s="148" t="s">
        <v>87</v>
      </c>
      <c r="AY1502" s="17" t="s">
        <v>253</v>
      </c>
      <c r="BE1502" s="149">
        <f>IF(N1502="základní",J1502,0)</f>
        <v>0</v>
      </c>
      <c r="BF1502" s="149">
        <f>IF(N1502="snížená",J1502,0)</f>
        <v>0</v>
      </c>
      <c r="BG1502" s="149">
        <f>IF(N1502="zákl. přenesená",J1502,0)</f>
        <v>0</v>
      </c>
      <c r="BH1502" s="149">
        <f>IF(N1502="sníž. přenesená",J1502,0)</f>
        <v>0</v>
      </c>
      <c r="BI1502" s="149">
        <f>IF(N1502="nulová",J1502,0)</f>
        <v>0</v>
      </c>
      <c r="BJ1502" s="17" t="s">
        <v>85</v>
      </c>
      <c r="BK1502" s="149">
        <f>ROUND(I1502*H1502,2)</f>
        <v>0</v>
      </c>
      <c r="BL1502" s="17" t="s">
        <v>369</v>
      </c>
      <c r="BM1502" s="148" t="s">
        <v>2154</v>
      </c>
    </row>
    <row r="1503" spans="2:65" s="12" customFormat="1" ht="11.25">
      <c r="B1503" s="154"/>
      <c r="D1503" s="155" t="s">
        <v>264</v>
      </c>
      <c r="E1503" s="156" t="s">
        <v>1</v>
      </c>
      <c r="F1503" s="157" t="s">
        <v>2155</v>
      </c>
      <c r="H1503" s="158">
        <v>1</v>
      </c>
      <c r="I1503" s="159"/>
      <c r="L1503" s="154"/>
      <c r="M1503" s="160"/>
      <c r="T1503" s="161"/>
      <c r="AT1503" s="156" t="s">
        <v>264</v>
      </c>
      <c r="AU1503" s="156" t="s">
        <v>87</v>
      </c>
      <c r="AV1503" s="12" t="s">
        <v>87</v>
      </c>
      <c r="AW1503" s="12" t="s">
        <v>32</v>
      </c>
      <c r="AX1503" s="12" t="s">
        <v>77</v>
      </c>
      <c r="AY1503" s="156" t="s">
        <v>253</v>
      </c>
    </row>
    <row r="1504" spans="2:65" s="13" customFormat="1" ht="11.25">
      <c r="B1504" s="162"/>
      <c r="D1504" s="155" t="s">
        <v>264</v>
      </c>
      <c r="E1504" s="163" t="s">
        <v>1</v>
      </c>
      <c r="F1504" s="164" t="s">
        <v>266</v>
      </c>
      <c r="H1504" s="165">
        <v>1</v>
      </c>
      <c r="I1504" s="166"/>
      <c r="L1504" s="162"/>
      <c r="M1504" s="167"/>
      <c r="T1504" s="168"/>
      <c r="AT1504" s="163" t="s">
        <v>264</v>
      </c>
      <c r="AU1504" s="163" t="s">
        <v>87</v>
      </c>
      <c r="AV1504" s="13" t="s">
        <v>260</v>
      </c>
      <c r="AW1504" s="13" t="s">
        <v>32</v>
      </c>
      <c r="AX1504" s="13" t="s">
        <v>85</v>
      </c>
      <c r="AY1504" s="163" t="s">
        <v>253</v>
      </c>
    </row>
    <row r="1505" spans="2:65" s="1" customFormat="1" ht="24.2" customHeight="1">
      <c r="B1505" s="32"/>
      <c r="C1505" s="137" t="s">
        <v>2156</v>
      </c>
      <c r="D1505" s="137" t="s">
        <v>255</v>
      </c>
      <c r="E1505" s="138" t="s">
        <v>2157</v>
      </c>
      <c r="F1505" s="139" t="s">
        <v>2158</v>
      </c>
      <c r="G1505" s="140" t="s">
        <v>269</v>
      </c>
      <c r="H1505" s="141">
        <v>1</v>
      </c>
      <c r="I1505" s="142"/>
      <c r="J1505" s="143">
        <f>ROUND(I1505*H1505,2)</f>
        <v>0</v>
      </c>
      <c r="K1505" s="139" t="s">
        <v>1</v>
      </c>
      <c r="L1505" s="32"/>
      <c r="M1505" s="144" t="s">
        <v>1</v>
      </c>
      <c r="N1505" s="145" t="s">
        <v>42</v>
      </c>
      <c r="P1505" s="146">
        <f>O1505*H1505</f>
        <v>0</v>
      </c>
      <c r="Q1505" s="146">
        <v>1.1900000000000001E-3</v>
      </c>
      <c r="R1505" s="146">
        <f>Q1505*H1505</f>
        <v>1.1900000000000001E-3</v>
      </c>
      <c r="S1505" s="146">
        <v>0</v>
      </c>
      <c r="T1505" s="147">
        <f>S1505*H1505</f>
        <v>0</v>
      </c>
      <c r="AR1505" s="148" t="s">
        <v>369</v>
      </c>
      <c r="AT1505" s="148" t="s">
        <v>255</v>
      </c>
      <c r="AU1505" s="148" t="s">
        <v>87</v>
      </c>
      <c r="AY1505" s="17" t="s">
        <v>253</v>
      </c>
      <c r="BE1505" s="149">
        <f>IF(N1505="základní",J1505,0)</f>
        <v>0</v>
      </c>
      <c r="BF1505" s="149">
        <f>IF(N1505="snížená",J1505,0)</f>
        <v>0</v>
      </c>
      <c r="BG1505" s="149">
        <f>IF(N1505="zákl. přenesená",J1505,0)</f>
        <v>0</v>
      </c>
      <c r="BH1505" s="149">
        <f>IF(N1505="sníž. přenesená",J1505,0)</f>
        <v>0</v>
      </c>
      <c r="BI1505" s="149">
        <f>IF(N1505="nulová",J1505,0)</f>
        <v>0</v>
      </c>
      <c r="BJ1505" s="17" t="s">
        <v>85</v>
      </c>
      <c r="BK1505" s="149">
        <f>ROUND(I1505*H1505,2)</f>
        <v>0</v>
      </c>
      <c r="BL1505" s="17" t="s">
        <v>369</v>
      </c>
      <c r="BM1505" s="148" t="s">
        <v>2159</v>
      </c>
    </row>
    <row r="1506" spans="2:65" s="12" customFormat="1" ht="11.25">
      <c r="B1506" s="154"/>
      <c r="D1506" s="155" t="s">
        <v>264</v>
      </c>
      <c r="E1506" s="156" t="s">
        <v>1</v>
      </c>
      <c r="F1506" s="157" t="s">
        <v>2160</v>
      </c>
      <c r="H1506" s="158">
        <v>1</v>
      </c>
      <c r="I1506" s="159"/>
      <c r="L1506" s="154"/>
      <c r="M1506" s="160"/>
      <c r="T1506" s="161"/>
      <c r="AT1506" s="156" t="s">
        <v>264</v>
      </c>
      <c r="AU1506" s="156" t="s">
        <v>87</v>
      </c>
      <c r="AV1506" s="12" t="s">
        <v>87</v>
      </c>
      <c r="AW1506" s="12" t="s">
        <v>32</v>
      </c>
      <c r="AX1506" s="12" t="s">
        <v>77</v>
      </c>
      <c r="AY1506" s="156" t="s">
        <v>253</v>
      </c>
    </row>
    <row r="1507" spans="2:65" s="13" customFormat="1" ht="11.25">
      <c r="B1507" s="162"/>
      <c r="D1507" s="155" t="s">
        <v>264</v>
      </c>
      <c r="E1507" s="163" t="s">
        <v>1</v>
      </c>
      <c r="F1507" s="164" t="s">
        <v>266</v>
      </c>
      <c r="H1507" s="165">
        <v>1</v>
      </c>
      <c r="I1507" s="166"/>
      <c r="L1507" s="162"/>
      <c r="M1507" s="167"/>
      <c r="T1507" s="168"/>
      <c r="AT1507" s="163" t="s">
        <v>264</v>
      </c>
      <c r="AU1507" s="163" t="s">
        <v>87</v>
      </c>
      <c r="AV1507" s="13" t="s">
        <v>260</v>
      </c>
      <c r="AW1507" s="13" t="s">
        <v>32</v>
      </c>
      <c r="AX1507" s="13" t="s">
        <v>85</v>
      </c>
      <c r="AY1507" s="163" t="s">
        <v>253</v>
      </c>
    </row>
    <row r="1508" spans="2:65" s="1" customFormat="1" ht="24.2" customHeight="1">
      <c r="B1508" s="32"/>
      <c r="C1508" s="137" t="s">
        <v>2161</v>
      </c>
      <c r="D1508" s="137" t="s">
        <v>255</v>
      </c>
      <c r="E1508" s="138" t="s">
        <v>2162</v>
      </c>
      <c r="F1508" s="139" t="s">
        <v>2163</v>
      </c>
      <c r="G1508" s="140" t="s">
        <v>269</v>
      </c>
      <c r="H1508" s="141">
        <v>1</v>
      </c>
      <c r="I1508" s="142"/>
      <c r="J1508" s="143">
        <f>ROUND(I1508*H1508,2)</f>
        <v>0</v>
      </c>
      <c r="K1508" s="139" t="s">
        <v>1</v>
      </c>
      <c r="L1508" s="32"/>
      <c r="M1508" s="144" t="s">
        <v>1</v>
      </c>
      <c r="N1508" s="145" t="s">
        <v>42</v>
      </c>
      <c r="P1508" s="146">
        <f>O1508*H1508</f>
        <v>0</v>
      </c>
      <c r="Q1508" s="146">
        <v>1.1900000000000001E-3</v>
      </c>
      <c r="R1508" s="146">
        <f>Q1508*H1508</f>
        <v>1.1900000000000001E-3</v>
      </c>
      <c r="S1508" s="146">
        <v>0</v>
      </c>
      <c r="T1508" s="147">
        <f>S1508*H1508</f>
        <v>0</v>
      </c>
      <c r="AR1508" s="148" t="s">
        <v>369</v>
      </c>
      <c r="AT1508" s="148" t="s">
        <v>255</v>
      </c>
      <c r="AU1508" s="148" t="s">
        <v>87</v>
      </c>
      <c r="AY1508" s="17" t="s">
        <v>253</v>
      </c>
      <c r="BE1508" s="149">
        <f>IF(N1508="základní",J1508,0)</f>
        <v>0</v>
      </c>
      <c r="BF1508" s="149">
        <f>IF(N1508="snížená",J1508,0)</f>
        <v>0</v>
      </c>
      <c r="BG1508" s="149">
        <f>IF(N1508="zákl. přenesená",J1508,0)</f>
        <v>0</v>
      </c>
      <c r="BH1508" s="149">
        <f>IF(N1508="sníž. přenesená",J1508,0)</f>
        <v>0</v>
      </c>
      <c r="BI1508" s="149">
        <f>IF(N1508="nulová",J1508,0)</f>
        <v>0</v>
      </c>
      <c r="BJ1508" s="17" t="s">
        <v>85</v>
      </c>
      <c r="BK1508" s="149">
        <f>ROUND(I1508*H1508,2)</f>
        <v>0</v>
      </c>
      <c r="BL1508" s="17" t="s">
        <v>369</v>
      </c>
      <c r="BM1508" s="148" t="s">
        <v>2164</v>
      </c>
    </row>
    <row r="1509" spans="2:65" s="12" customFormat="1" ht="11.25">
      <c r="B1509" s="154"/>
      <c r="D1509" s="155" t="s">
        <v>264</v>
      </c>
      <c r="E1509" s="156" t="s">
        <v>1</v>
      </c>
      <c r="F1509" s="157" t="s">
        <v>2165</v>
      </c>
      <c r="H1509" s="158">
        <v>1</v>
      </c>
      <c r="I1509" s="159"/>
      <c r="L1509" s="154"/>
      <c r="M1509" s="160"/>
      <c r="T1509" s="161"/>
      <c r="AT1509" s="156" t="s">
        <v>264</v>
      </c>
      <c r="AU1509" s="156" t="s">
        <v>87</v>
      </c>
      <c r="AV1509" s="12" t="s">
        <v>87</v>
      </c>
      <c r="AW1509" s="12" t="s">
        <v>32</v>
      </c>
      <c r="AX1509" s="12" t="s">
        <v>77</v>
      </c>
      <c r="AY1509" s="156" t="s">
        <v>253</v>
      </c>
    </row>
    <row r="1510" spans="2:65" s="13" customFormat="1" ht="11.25">
      <c r="B1510" s="162"/>
      <c r="D1510" s="155" t="s">
        <v>264</v>
      </c>
      <c r="E1510" s="163" t="s">
        <v>1</v>
      </c>
      <c r="F1510" s="164" t="s">
        <v>266</v>
      </c>
      <c r="H1510" s="165">
        <v>1</v>
      </c>
      <c r="I1510" s="166"/>
      <c r="L1510" s="162"/>
      <c r="M1510" s="167"/>
      <c r="T1510" s="168"/>
      <c r="AT1510" s="163" t="s">
        <v>264</v>
      </c>
      <c r="AU1510" s="163" t="s">
        <v>87</v>
      </c>
      <c r="AV1510" s="13" t="s">
        <v>260</v>
      </c>
      <c r="AW1510" s="13" t="s">
        <v>32</v>
      </c>
      <c r="AX1510" s="13" t="s">
        <v>85</v>
      </c>
      <c r="AY1510" s="163" t="s">
        <v>253</v>
      </c>
    </row>
    <row r="1511" spans="2:65" s="1" customFormat="1" ht="37.9" customHeight="1">
      <c r="B1511" s="32"/>
      <c r="C1511" s="137" t="s">
        <v>2166</v>
      </c>
      <c r="D1511" s="137" t="s">
        <v>255</v>
      </c>
      <c r="E1511" s="138" t="s">
        <v>2167</v>
      </c>
      <c r="F1511" s="139" t="s">
        <v>2168</v>
      </c>
      <c r="G1511" s="140" t="s">
        <v>269</v>
      </c>
      <c r="H1511" s="141">
        <v>1</v>
      </c>
      <c r="I1511" s="142"/>
      <c r="J1511" s="143">
        <f>ROUND(I1511*H1511,2)</f>
        <v>0</v>
      </c>
      <c r="K1511" s="139" t="s">
        <v>1</v>
      </c>
      <c r="L1511" s="32"/>
      <c r="M1511" s="144" t="s">
        <v>1</v>
      </c>
      <c r="N1511" s="145" t="s">
        <v>42</v>
      </c>
      <c r="P1511" s="146">
        <f>O1511*H1511</f>
        <v>0</v>
      </c>
      <c r="Q1511" s="146">
        <v>1.1900000000000001E-3</v>
      </c>
      <c r="R1511" s="146">
        <f>Q1511*H1511</f>
        <v>1.1900000000000001E-3</v>
      </c>
      <c r="S1511" s="146">
        <v>0</v>
      </c>
      <c r="T1511" s="147">
        <f>S1511*H1511</f>
        <v>0</v>
      </c>
      <c r="AR1511" s="148" t="s">
        <v>369</v>
      </c>
      <c r="AT1511" s="148" t="s">
        <v>255</v>
      </c>
      <c r="AU1511" s="148" t="s">
        <v>87</v>
      </c>
      <c r="AY1511" s="17" t="s">
        <v>253</v>
      </c>
      <c r="BE1511" s="149">
        <f>IF(N1511="základní",J1511,0)</f>
        <v>0</v>
      </c>
      <c r="BF1511" s="149">
        <f>IF(N1511="snížená",J1511,0)</f>
        <v>0</v>
      </c>
      <c r="BG1511" s="149">
        <f>IF(N1511="zákl. přenesená",J1511,0)</f>
        <v>0</v>
      </c>
      <c r="BH1511" s="149">
        <f>IF(N1511="sníž. přenesená",J1511,0)</f>
        <v>0</v>
      </c>
      <c r="BI1511" s="149">
        <f>IF(N1511="nulová",J1511,0)</f>
        <v>0</v>
      </c>
      <c r="BJ1511" s="17" t="s">
        <v>85</v>
      </c>
      <c r="BK1511" s="149">
        <f>ROUND(I1511*H1511,2)</f>
        <v>0</v>
      </c>
      <c r="BL1511" s="17" t="s">
        <v>369</v>
      </c>
      <c r="BM1511" s="148" t="s">
        <v>2169</v>
      </c>
    </row>
    <row r="1512" spans="2:65" s="12" customFormat="1" ht="22.5">
      <c r="B1512" s="154"/>
      <c r="D1512" s="155" t="s">
        <v>264</v>
      </c>
      <c r="E1512" s="156" t="s">
        <v>1</v>
      </c>
      <c r="F1512" s="157" t="s">
        <v>2170</v>
      </c>
      <c r="H1512" s="158">
        <v>1</v>
      </c>
      <c r="I1512" s="159"/>
      <c r="L1512" s="154"/>
      <c r="M1512" s="160"/>
      <c r="T1512" s="161"/>
      <c r="AT1512" s="156" t="s">
        <v>264</v>
      </c>
      <c r="AU1512" s="156" t="s">
        <v>87</v>
      </c>
      <c r="AV1512" s="12" t="s">
        <v>87</v>
      </c>
      <c r="AW1512" s="12" t="s">
        <v>32</v>
      </c>
      <c r="AX1512" s="12" t="s">
        <v>77</v>
      </c>
      <c r="AY1512" s="156" t="s">
        <v>253</v>
      </c>
    </row>
    <row r="1513" spans="2:65" s="13" customFormat="1" ht="11.25">
      <c r="B1513" s="162"/>
      <c r="D1513" s="155" t="s">
        <v>264</v>
      </c>
      <c r="E1513" s="163" t="s">
        <v>1</v>
      </c>
      <c r="F1513" s="164" t="s">
        <v>266</v>
      </c>
      <c r="H1513" s="165">
        <v>1</v>
      </c>
      <c r="I1513" s="166"/>
      <c r="L1513" s="162"/>
      <c r="M1513" s="167"/>
      <c r="T1513" s="168"/>
      <c r="AT1513" s="163" t="s">
        <v>264</v>
      </c>
      <c r="AU1513" s="163" t="s">
        <v>87</v>
      </c>
      <c r="AV1513" s="13" t="s">
        <v>260</v>
      </c>
      <c r="AW1513" s="13" t="s">
        <v>32</v>
      </c>
      <c r="AX1513" s="13" t="s">
        <v>85</v>
      </c>
      <c r="AY1513" s="163" t="s">
        <v>253</v>
      </c>
    </row>
    <row r="1514" spans="2:65" s="1" customFormat="1" ht="24.2" customHeight="1">
      <c r="B1514" s="32"/>
      <c r="C1514" s="137" t="s">
        <v>2171</v>
      </c>
      <c r="D1514" s="137" t="s">
        <v>255</v>
      </c>
      <c r="E1514" s="138" t="s">
        <v>2172</v>
      </c>
      <c r="F1514" s="139" t="s">
        <v>2173</v>
      </c>
      <c r="G1514" s="140" t="s">
        <v>1576</v>
      </c>
      <c r="H1514" s="196"/>
      <c r="I1514" s="142"/>
      <c r="J1514" s="143">
        <f>ROUND(I1514*H1514,2)</f>
        <v>0</v>
      </c>
      <c r="K1514" s="139" t="s">
        <v>259</v>
      </c>
      <c r="L1514" s="32"/>
      <c r="M1514" s="144" t="s">
        <v>1</v>
      </c>
      <c r="N1514" s="145" t="s">
        <v>42</v>
      </c>
      <c r="P1514" s="146">
        <f>O1514*H1514</f>
        <v>0</v>
      </c>
      <c r="Q1514" s="146">
        <v>0</v>
      </c>
      <c r="R1514" s="146">
        <f>Q1514*H1514</f>
        <v>0</v>
      </c>
      <c r="S1514" s="146">
        <v>0</v>
      </c>
      <c r="T1514" s="147">
        <f>S1514*H1514</f>
        <v>0</v>
      </c>
      <c r="AR1514" s="148" t="s">
        <v>369</v>
      </c>
      <c r="AT1514" s="148" t="s">
        <v>255</v>
      </c>
      <c r="AU1514" s="148" t="s">
        <v>87</v>
      </c>
      <c r="AY1514" s="17" t="s">
        <v>253</v>
      </c>
      <c r="BE1514" s="149">
        <f>IF(N1514="základní",J1514,0)</f>
        <v>0</v>
      </c>
      <c r="BF1514" s="149">
        <f>IF(N1514="snížená",J1514,0)</f>
        <v>0</v>
      </c>
      <c r="BG1514" s="149">
        <f>IF(N1514="zákl. přenesená",J1514,0)</f>
        <v>0</v>
      </c>
      <c r="BH1514" s="149">
        <f>IF(N1514="sníž. přenesená",J1514,0)</f>
        <v>0</v>
      </c>
      <c r="BI1514" s="149">
        <f>IF(N1514="nulová",J1514,0)</f>
        <v>0</v>
      </c>
      <c r="BJ1514" s="17" t="s">
        <v>85</v>
      </c>
      <c r="BK1514" s="149">
        <f>ROUND(I1514*H1514,2)</f>
        <v>0</v>
      </c>
      <c r="BL1514" s="17" t="s">
        <v>369</v>
      </c>
      <c r="BM1514" s="148" t="s">
        <v>2174</v>
      </c>
    </row>
    <row r="1515" spans="2:65" s="1" customFormat="1" ht="11.25">
      <c r="B1515" s="32"/>
      <c r="D1515" s="150" t="s">
        <v>262</v>
      </c>
      <c r="F1515" s="151" t="s">
        <v>2175</v>
      </c>
      <c r="I1515" s="152"/>
      <c r="L1515" s="32"/>
      <c r="M1515" s="153"/>
      <c r="T1515" s="56"/>
      <c r="AT1515" s="17" t="s">
        <v>262</v>
      </c>
      <c r="AU1515" s="17" t="s">
        <v>87</v>
      </c>
    </row>
    <row r="1516" spans="2:65" s="11" customFormat="1" ht="22.9" customHeight="1">
      <c r="B1516" s="125"/>
      <c r="D1516" s="126" t="s">
        <v>76</v>
      </c>
      <c r="E1516" s="135" t="s">
        <v>2176</v>
      </c>
      <c r="F1516" s="135" t="s">
        <v>2177</v>
      </c>
      <c r="I1516" s="128"/>
      <c r="J1516" s="136">
        <f>BK1516</f>
        <v>0</v>
      </c>
      <c r="L1516" s="125"/>
      <c r="M1516" s="130"/>
      <c r="P1516" s="131">
        <f>SUM(P1517:P1570)</f>
        <v>0</v>
      </c>
      <c r="R1516" s="131">
        <f>SUM(R1517:R1570)</f>
        <v>0.92838529999999997</v>
      </c>
      <c r="T1516" s="132">
        <f>SUM(T1517:T1570)</f>
        <v>0</v>
      </c>
      <c r="AR1516" s="126" t="s">
        <v>87</v>
      </c>
      <c r="AT1516" s="133" t="s">
        <v>76</v>
      </c>
      <c r="AU1516" s="133" t="s">
        <v>85</v>
      </c>
      <c r="AY1516" s="126" t="s">
        <v>253</v>
      </c>
      <c r="BK1516" s="134">
        <f>SUM(BK1517:BK1570)</f>
        <v>0</v>
      </c>
    </row>
    <row r="1517" spans="2:65" s="1" customFormat="1" ht="44.25" customHeight="1">
      <c r="B1517" s="32"/>
      <c r="C1517" s="137" t="s">
        <v>2178</v>
      </c>
      <c r="D1517" s="137" t="s">
        <v>255</v>
      </c>
      <c r="E1517" s="138" t="s">
        <v>2179</v>
      </c>
      <c r="F1517" s="139" t="s">
        <v>2180</v>
      </c>
      <c r="G1517" s="140" t="s">
        <v>313</v>
      </c>
      <c r="H1517" s="141">
        <v>22</v>
      </c>
      <c r="I1517" s="142"/>
      <c r="J1517" s="143">
        <f>ROUND(I1517*H1517,2)</f>
        <v>0</v>
      </c>
      <c r="K1517" s="139" t="s">
        <v>1</v>
      </c>
      <c r="L1517" s="32"/>
      <c r="M1517" s="144" t="s">
        <v>1</v>
      </c>
      <c r="N1517" s="145" t="s">
        <v>42</v>
      </c>
      <c r="P1517" s="146">
        <f>O1517*H1517</f>
        <v>0</v>
      </c>
      <c r="Q1517" s="146">
        <v>2.2200000000000002E-3</v>
      </c>
      <c r="R1517" s="146">
        <f>Q1517*H1517</f>
        <v>4.8840000000000001E-2</v>
      </c>
      <c r="S1517" s="146">
        <v>0</v>
      </c>
      <c r="T1517" s="147">
        <f>S1517*H1517</f>
        <v>0</v>
      </c>
      <c r="AR1517" s="148" t="s">
        <v>369</v>
      </c>
      <c r="AT1517" s="148" t="s">
        <v>255</v>
      </c>
      <c r="AU1517" s="148" t="s">
        <v>87</v>
      </c>
      <c r="AY1517" s="17" t="s">
        <v>253</v>
      </c>
      <c r="BE1517" s="149">
        <f>IF(N1517="základní",J1517,0)</f>
        <v>0</v>
      </c>
      <c r="BF1517" s="149">
        <f>IF(N1517="snížená",J1517,0)</f>
        <v>0</v>
      </c>
      <c r="BG1517" s="149">
        <f>IF(N1517="zákl. přenesená",J1517,0)</f>
        <v>0</v>
      </c>
      <c r="BH1517" s="149">
        <f>IF(N1517="sníž. přenesená",J1517,0)</f>
        <v>0</v>
      </c>
      <c r="BI1517" s="149">
        <f>IF(N1517="nulová",J1517,0)</f>
        <v>0</v>
      </c>
      <c r="BJ1517" s="17" t="s">
        <v>85</v>
      </c>
      <c r="BK1517" s="149">
        <f>ROUND(I1517*H1517,2)</f>
        <v>0</v>
      </c>
      <c r="BL1517" s="17" t="s">
        <v>369</v>
      </c>
      <c r="BM1517" s="148" t="s">
        <v>2181</v>
      </c>
    </row>
    <row r="1518" spans="2:65" s="1" customFormat="1" ht="29.25">
      <c r="B1518" s="32"/>
      <c r="D1518" s="155" t="s">
        <v>1346</v>
      </c>
      <c r="F1518" s="195" t="s">
        <v>2182</v>
      </c>
      <c r="I1518" s="152"/>
      <c r="L1518" s="32"/>
      <c r="M1518" s="153"/>
      <c r="T1518" s="56"/>
      <c r="AT1518" s="17" t="s">
        <v>1346</v>
      </c>
      <c r="AU1518" s="17" t="s">
        <v>87</v>
      </c>
    </row>
    <row r="1519" spans="2:65" s="12" customFormat="1" ht="11.25">
      <c r="B1519" s="154"/>
      <c r="D1519" s="155" t="s">
        <v>264</v>
      </c>
      <c r="E1519" s="156" t="s">
        <v>1</v>
      </c>
      <c r="F1519" s="157" t="s">
        <v>2183</v>
      </c>
      <c r="H1519" s="158">
        <v>22</v>
      </c>
      <c r="I1519" s="159"/>
      <c r="L1519" s="154"/>
      <c r="M1519" s="160"/>
      <c r="T1519" s="161"/>
      <c r="AT1519" s="156" t="s">
        <v>264</v>
      </c>
      <c r="AU1519" s="156" t="s">
        <v>87</v>
      </c>
      <c r="AV1519" s="12" t="s">
        <v>87</v>
      </c>
      <c r="AW1519" s="12" t="s">
        <v>32</v>
      </c>
      <c r="AX1519" s="12" t="s">
        <v>77</v>
      </c>
      <c r="AY1519" s="156" t="s">
        <v>253</v>
      </c>
    </row>
    <row r="1520" spans="2:65" s="13" customFormat="1" ht="11.25">
      <c r="B1520" s="162"/>
      <c r="D1520" s="155" t="s">
        <v>264</v>
      </c>
      <c r="E1520" s="163" t="s">
        <v>1</v>
      </c>
      <c r="F1520" s="164" t="s">
        <v>266</v>
      </c>
      <c r="H1520" s="165">
        <v>22</v>
      </c>
      <c r="I1520" s="166"/>
      <c r="L1520" s="162"/>
      <c r="M1520" s="167"/>
      <c r="T1520" s="168"/>
      <c r="AT1520" s="163" t="s">
        <v>264</v>
      </c>
      <c r="AU1520" s="163" t="s">
        <v>87</v>
      </c>
      <c r="AV1520" s="13" t="s">
        <v>260</v>
      </c>
      <c r="AW1520" s="13" t="s">
        <v>32</v>
      </c>
      <c r="AX1520" s="13" t="s">
        <v>85</v>
      </c>
      <c r="AY1520" s="163" t="s">
        <v>253</v>
      </c>
    </row>
    <row r="1521" spans="2:65" s="1" customFormat="1" ht="37.9" customHeight="1">
      <c r="B1521" s="32"/>
      <c r="C1521" s="137" t="s">
        <v>2184</v>
      </c>
      <c r="D1521" s="137" t="s">
        <v>255</v>
      </c>
      <c r="E1521" s="138" t="s">
        <v>2185</v>
      </c>
      <c r="F1521" s="139" t="s">
        <v>2186</v>
      </c>
      <c r="G1521" s="140" t="s">
        <v>313</v>
      </c>
      <c r="H1521" s="141">
        <v>1.3</v>
      </c>
      <c r="I1521" s="142"/>
      <c r="J1521" s="143">
        <f>ROUND(I1521*H1521,2)</f>
        <v>0</v>
      </c>
      <c r="K1521" s="139" t="s">
        <v>1</v>
      </c>
      <c r="L1521" s="32"/>
      <c r="M1521" s="144" t="s">
        <v>1</v>
      </c>
      <c r="N1521" s="145" t="s">
        <v>42</v>
      </c>
      <c r="P1521" s="146">
        <f>O1521*H1521</f>
        <v>0</v>
      </c>
      <c r="Q1521" s="146">
        <v>5.3499999999999997E-3</v>
      </c>
      <c r="R1521" s="146">
        <f>Q1521*H1521</f>
        <v>6.9550000000000002E-3</v>
      </c>
      <c r="S1521" s="146">
        <v>0</v>
      </c>
      <c r="T1521" s="147">
        <f>S1521*H1521</f>
        <v>0</v>
      </c>
      <c r="AR1521" s="148" t="s">
        <v>369</v>
      </c>
      <c r="AT1521" s="148" t="s">
        <v>255</v>
      </c>
      <c r="AU1521" s="148" t="s">
        <v>87</v>
      </c>
      <c r="AY1521" s="17" t="s">
        <v>253</v>
      </c>
      <c r="BE1521" s="149">
        <f>IF(N1521="základní",J1521,0)</f>
        <v>0</v>
      </c>
      <c r="BF1521" s="149">
        <f>IF(N1521="snížená",J1521,0)</f>
        <v>0</v>
      </c>
      <c r="BG1521" s="149">
        <f>IF(N1521="zákl. přenesená",J1521,0)</f>
        <v>0</v>
      </c>
      <c r="BH1521" s="149">
        <f>IF(N1521="sníž. přenesená",J1521,0)</f>
        <v>0</v>
      </c>
      <c r="BI1521" s="149">
        <f>IF(N1521="nulová",J1521,0)</f>
        <v>0</v>
      </c>
      <c r="BJ1521" s="17" t="s">
        <v>85</v>
      </c>
      <c r="BK1521" s="149">
        <f>ROUND(I1521*H1521,2)</f>
        <v>0</v>
      </c>
      <c r="BL1521" s="17" t="s">
        <v>369</v>
      </c>
      <c r="BM1521" s="148" t="s">
        <v>2187</v>
      </c>
    </row>
    <row r="1522" spans="2:65" s="1" customFormat="1" ht="29.25">
      <c r="B1522" s="32"/>
      <c r="D1522" s="155" t="s">
        <v>1346</v>
      </c>
      <c r="F1522" s="195" t="s">
        <v>2188</v>
      </c>
      <c r="I1522" s="152"/>
      <c r="L1522" s="32"/>
      <c r="M1522" s="153"/>
      <c r="T1522" s="56"/>
      <c r="AT1522" s="17" t="s">
        <v>1346</v>
      </c>
      <c r="AU1522" s="17" t="s">
        <v>87</v>
      </c>
    </row>
    <row r="1523" spans="2:65" s="12" customFormat="1" ht="11.25">
      <c r="B1523" s="154"/>
      <c r="D1523" s="155" t="s">
        <v>264</v>
      </c>
      <c r="E1523" s="156" t="s">
        <v>1</v>
      </c>
      <c r="F1523" s="157" t="s">
        <v>2189</v>
      </c>
      <c r="H1523" s="158">
        <v>1.3</v>
      </c>
      <c r="I1523" s="159"/>
      <c r="L1523" s="154"/>
      <c r="M1523" s="160"/>
      <c r="T1523" s="161"/>
      <c r="AT1523" s="156" t="s">
        <v>264</v>
      </c>
      <c r="AU1523" s="156" t="s">
        <v>87</v>
      </c>
      <c r="AV1523" s="12" t="s">
        <v>87</v>
      </c>
      <c r="AW1523" s="12" t="s">
        <v>32</v>
      </c>
      <c r="AX1523" s="12" t="s">
        <v>77</v>
      </c>
      <c r="AY1523" s="156" t="s">
        <v>253</v>
      </c>
    </row>
    <row r="1524" spans="2:65" s="13" customFormat="1" ht="11.25">
      <c r="B1524" s="162"/>
      <c r="D1524" s="155" t="s">
        <v>264</v>
      </c>
      <c r="E1524" s="163" t="s">
        <v>1</v>
      </c>
      <c r="F1524" s="164" t="s">
        <v>266</v>
      </c>
      <c r="H1524" s="165">
        <v>1.3</v>
      </c>
      <c r="I1524" s="166"/>
      <c r="L1524" s="162"/>
      <c r="M1524" s="167"/>
      <c r="T1524" s="168"/>
      <c r="AT1524" s="163" t="s">
        <v>264</v>
      </c>
      <c r="AU1524" s="163" t="s">
        <v>87</v>
      </c>
      <c r="AV1524" s="13" t="s">
        <v>260</v>
      </c>
      <c r="AW1524" s="13" t="s">
        <v>32</v>
      </c>
      <c r="AX1524" s="13" t="s">
        <v>85</v>
      </c>
      <c r="AY1524" s="163" t="s">
        <v>253</v>
      </c>
    </row>
    <row r="1525" spans="2:65" s="1" customFormat="1" ht="49.15" customHeight="1">
      <c r="B1525" s="32"/>
      <c r="C1525" s="137" t="s">
        <v>2190</v>
      </c>
      <c r="D1525" s="137" t="s">
        <v>255</v>
      </c>
      <c r="E1525" s="138" t="s">
        <v>2191</v>
      </c>
      <c r="F1525" s="139" t="s">
        <v>2192</v>
      </c>
      <c r="G1525" s="140" t="s">
        <v>258</v>
      </c>
      <c r="H1525" s="141">
        <v>4.8600000000000003</v>
      </c>
      <c r="I1525" s="142"/>
      <c r="J1525" s="143">
        <f>ROUND(I1525*H1525,2)</f>
        <v>0</v>
      </c>
      <c r="K1525" s="139" t="s">
        <v>1</v>
      </c>
      <c r="L1525" s="32"/>
      <c r="M1525" s="144" t="s">
        <v>1</v>
      </c>
      <c r="N1525" s="145" t="s">
        <v>42</v>
      </c>
      <c r="P1525" s="146">
        <f>O1525*H1525</f>
        <v>0</v>
      </c>
      <c r="Q1525" s="146">
        <v>6.9499999999999996E-3</v>
      </c>
      <c r="R1525" s="146">
        <f>Q1525*H1525</f>
        <v>3.3777000000000001E-2</v>
      </c>
      <c r="S1525" s="146">
        <v>0</v>
      </c>
      <c r="T1525" s="147">
        <f>S1525*H1525</f>
        <v>0</v>
      </c>
      <c r="AR1525" s="148" t="s">
        <v>369</v>
      </c>
      <c r="AT1525" s="148" t="s">
        <v>255</v>
      </c>
      <c r="AU1525" s="148" t="s">
        <v>87</v>
      </c>
      <c r="AY1525" s="17" t="s">
        <v>253</v>
      </c>
      <c r="BE1525" s="149">
        <f>IF(N1525="základní",J1525,0)</f>
        <v>0</v>
      </c>
      <c r="BF1525" s="149">
        <f>IF(N1525="snížená",J1525,0)</f>
        <v>0</v>
      </c>
      <c r="BG1525" s="149">
        <f>IF(N1525="zákl. přenesená",J1525,0)</f>
        <v>0</v>
      </c>
      <c r="BH1525" s="149">
        <f>IF(N1525="sníž. přenesená",J1525,0)</f>
        <v>0</v>
      </c>
      <c r="BI1525" s="149">
        <f>IF(N1525="nulová",J1525,0)</f>
        <v>0</v>
      </c>
      <c r="BJ1525" s="17" t="s">
        <v>85</v>
      </c>
      <c r="BK1525" s="149">
        <f>ROUND(I1525*H1525,2)</f>
        <v>0</v>
      </c>
      <c r="BL1525" s="17" t="s">
        <v>369</v>
      </c>
      <c r="BM1525" s="148" t="s">
        <v>2193</v>
      </c>
    </row>
    <row r="1526" spans="2:65" s="14" customFormat="1" ht="11.25">
      <c r="B1526" s="169"/>
      <c r="D1526" s="155" t="s">
        <v>264</v>
      </c>
      <c r="E1526" s="170" t="s">
        <v>1</v>
      </c>
      <c r="F1526" s="171" t="s">
        <v>2194</v>
      </c>
      <c r="H1526" s="170" t="s">
        <v>1</v>
      </c>
      <c r="I1526" s="172"/>
      <c r="L1526" s="169"/>
      <c r="M1526" s="173"/>
      <c r="T1526" s="174"/>
      <c r="AT1526" s="170" t="s">
        <v>264</v>
      </c>
      <c r="AU1526" s="170" t="s">
        <v>87</v>
      </c>
      <c r="AV1526" s="14" t="s">
        <v>85</v>
      </c>
      <c r="AW1526" s="14" t="s">
        <v>32</v>
      </c>
      <c r="AX1526" s="14" t="s">
        <v>77</v>
      </c>
      <c r="AY1526" s="170" t="s">
        <v>253</v>
      </c>
    </row>
    <row r="1527" spans="2:65" s="12" customFormat="1" ht="11.25">
      <c r="B1527" s="154"/>
      <c r="D1527" s="155" t="s">
        <v>264</v>
      </c>
      <c r="E1527" s="156" t="s">
        <v>1</v>
      </c>
      <c r="F1527" s="157" t="s">
        <v>2195</v>
      </c>
      <c r="H1527" s="158">
        <v>4.8600000000000003</v>
      </c>
      <c r="I1527" s="159"/>
      <c r="L1527" s="154"/>
      <c r="M1527" s="160"/>
      <c r="T1527" s="161"/>
      <c r="AT1527" s="156" t="s">
        <v>264</v>
      </c>
      <c r="AU1527" s="156" t="s">
        <v>87</v>
      </c>
      <c r="AV1527" s="12" t="s">
        <v>87</v>
      </c>
      <c r="AW1527" s="12" t="s">
        <v>32</v>
      </c>
      <c r="AX1527" s="12" t="s">
        <v>77</v>
      </c>
      <c r="AY1527" s="156" t="s">
        <v>253</v>
      </c>
    </row>
    <row r="1528" spans="2:65" s="13" customFormat="1" ht="11.25">
      <c r="B1528" s="162"/>
      <c r="D1528" s="155" t="s">
        <v>264</v>
      </c>
      <c r="E1528" s="163" t="s">
        <v>1</v>
      </c>
      <c r="F1528" s="164" t="s">
        <v>266</v>
      </c>
      <c r="H1528" s="165">
        <v>4.8600000000000003</v>
      </c>
      <c r="I1528" s="166"/>
      <c r="L1528" s="162"/>
      <c r="M1528" s="167"/>
      <c r="T1528" s="168"/>
      <c r="AT1528" s="163" t="s">
        <v>264</v>
      </c>
      <c r="AU1528" s="163" t="s">
        <v>87</v>
      </c>
      <c r="AV1528" s="13" t="s">
        <v>260</v>
      </c>
      <c r="AW1528" s="13" t="s">
        <v>32</v>
      </c>
      <c r="AX1528" s="13" t="s">
        <v>85</v>
      </c>
      <c r="AY1528" s="163" t="s">
        <v>253</v>
      </c>
    </row>
    <row r="1529" spans="2:65" s="1" customFormat="1" ht="33" customHeight="1">
      <c r="B1529" s="32"/>
      <c r="C1529" s="137" t="s">
        <v>2196</v>
      </c>
      <c r="D1529" s="137" t="s">
        <v>255</v>
      </c>
      <c r="E1529" s="138" t="s">
        <v>2197</v>
      </c>
      <c r="F1529" s="139" t="s">
        <v>2198</v>
      </c>
      <c r="G1529" s="140" t="s">
        <v>313</v>
      </c>
      <c r="H1529" s="141">
        <v>22</v>
      </c>
      <c r="I1529" s="142"/>
      <c r="J1529" s="143">
        <f>ROUND(I1529*H1529,2)</f>
        <v>0</v>
      </c>
      <c r="K1529" s="139" t="s">
        <v>1</v>
      </c>
      <c r="L1529" s="32"/>
      <c r="M1529" s="144" t="s">
        <v>1</v>
      </c>
      <c r="N1529" s="145" t="s">
        <v>42</v>
      </c>
      <c r="P1529" s="146">
        <f>O1529*H1529</f>
        <v>0</v>
      </c>
      <c r="Q1529" s="146">
        <v>6.0699999999999999E-3</v>
      </c>
      <c r="R1529" s="146">
        <f>Q1529*H1529</f>
        <v>0.13353999999999999</v>
      </c>
      <c r="S1529" s="146">
        <v>0</v>
      </c>
      <c r="T1529" s="147">
        <f>S1529*H1529</f>
        <v>0</v>
      </c>
      <c r="AR1529" s="148" t="s">
        <v>369</v>
      </c>
      <c r="AT1529" s="148" t="s">
        <v>255</v>
      </c>
      <c r="AU1529" s="148" t="s">
        <v>87</v>
      </c>
      <c r="AY1529" s="17" t="s">
        <v>253</v>
      </c>
      <c r="BE1529" s="149">
        <f>IF(N1529="základní",J1529,0)</f>
        <v>0</v>
      </c>
      <c r="BF1529" s="149">
        <f>IF(N1529="snížená",J1529,0)</f>
        <v>0</v>
      </c>
      <c r="BG1529" s="149">
        <f>IF(N1529="zákl. přenesená",J1529,0)</f>
        <v>0</v>
      </c>
      <c r="BH1529" s="149">
        <f>IF(N1529="sníž. přenesená",J1529,0)</f>
        <v>0</v>
      </c>
      <c r="BI1529" s="149">
        <f>IF(N1529="nulová",J1529,0)</f>
        <v>0</v>
      </c>
      <c r="BJ1529" s="17" t="s">
        <v>85</v>
      </c>
      <c r="BK1529" s="149">
        <f>ROUND(I1529*H1529,2)</f>
        <v>0</v>
      </c>
      <c r="BL1529" s="17" t="s">
        <v>369</v>
      </c>
      <c r="BM1529" s="148" t="s">
        <v>2199</v>
      </c>
    </row>
    <row r="1530" spans="2:65" s="1" customFormat="1" ht="29.25">
      <c r="B1530" s="32"/>
      <c r="D1530" s="155" t="s">
        <v>1346</v>
      </c>
      <c r="F1530" s="195" t="s">
        <v>2182</v>
      </c>
      <c r="I1530" s="152"/>
      <c r="L1530" s="32"/>
      <c r="M1530" s="153"/>
      <c r="T1530" s="56"/>
      <c r="AT1530" s="17" t="s">
        <v>1346</v>
      </c>
      <c r="AU1530" s="17" t="s">
        <v>87</v>
      </c>
    </row>
    <row r="1531" spans="2:65" s="12" customFormat="1" ht="11.25">
      <c r="B1531" s="154"/>
      <c r="D1531" s="155" t="s">
        <v>264</v>
      </c>
      <c r="E1531" s="156" t="s">
        <v>1</v>
      </c>
      <c r="F1531" s="157" t="s">
        <v>2200</v>
      </c>
      <c r="H1531" s="158">
        <v>22</v>
      </c>
      <c r="I1531" s="159"/>
      <c r="L1531" s="154"/>
      <c r="M1531" s="160"/>
      <c r="T1531" s="161"/>
      <c r="AT1531" s="156" t="s">
        <v>264</v>
      </c>
      <c r="AU1531" s="156" t="s">
        <v>87</v>
      </c>
      <c r="AV1531" s="12" t="s">
        <v>87</v>
      </c>
      <c r="AW1531" s="12" t="s">
        <v>32</v>
      </c>
      <c r="AX1531" s="12" t="s">
        <v>77</v>
      </c>
      <c r="AY1531" s="156" t="s">
        <v>253</v>
      </c>
    </row>
    <row r="1532" spans="2:65" s="13" customFormat="1" ht="11.25">
      <c r="B1532" s="162"/>
      <c r="D1532" s="155" t="s">
        <v>264</v>
      </c>
      <c r="E1532" s="163" t="s">
        <v>1</v>
      </c>
      <c r="F1532" s="164" t="s">
        <v>266</v>
      </c>
      <c r="H1532" s="165">
        <v>22</v>
      </c>
      <c r="I1532" s="166"/>
      <c r="L1532" s="162"/>
      <c r="M1532" s="167"/>
      <c r="T1532" s="168"/>
      <c r="AT1532" s="163" t="s">
        <v>264</v>
      </c>
      <c r="AU1532" s="163" t="s">
        <v>87</v>
      </c>
      <c r="AV1532" s="13" t="s">
        <v>260</v>
      </c>
      <c r="AW1532" s="13" t="s">
        <v>32</v>
      </c>
      <c r="AX1532" s="13" t="s">
        <v>85</v>
      </c>
      <c r="AY1532" s="163" t="s">
        <v>253</v>
      </c>
    </row>
    <row r="1533" spans="2:65" s="1" customFormat="1" ht="33" customHeight="1">
      <c r="B1533" s="32"/>
      <c r="C1533" s="137" t="s">
        <v>2201</v>
      </c>
      <c r="D1533" s="137" t="s">
        <v>255</v>
      </c>
      <c r="E1533" s="138" t="s">
        <v>2202</v>
      </c>
      <c r="F1533" s="139" t="s">
        <v>2203</v>
      </c>
      <c r="G1533" s="140" t="s">
        <v>313</v>
      </c>
      <c r="H1533" s="141">
        <v>22</v>
      </c>
      <c r="I1533" s="142"/>
      <c r="J1533" s="143">
        <f>ROUND(I1533*H1533,2)</f>
        <v>0</v>
      </c>
      <c r="K1533" s="139" t="s">
        <v>1</v>
      </c>
      <c r="L1533" s="32"/>
      <c r="M1533" s="144" t="s">
        <v>1</v>
      </c>
      <c r="N1533" s="145" t="s">
        <v>42</v>
      </c>
      <c r="P1533" s="146">
        <f>O1533*H1533</f>
        <v>0</v>
      </c>
      <c r="Q1533" s="146">
        <v>6.0699999999999999E-3</v>
      </c>
      <c r="R1533" s="146">
        <f>Q1533*H1533</f>
        <v>0.13353999999999999</v>
      </c>
      <c r="S1533" s="146">
        <v>0</v>
      </c>
      <c r="T1533" s="147">
        <f>S1533*H1533</f>
        <v>0</v>
      </c>
      <c r="AR1533" s="148" t="s">
        <v>369</v>
      </c>
      <c r="AT1533" s="148" t="s">
        <v>255</v>
      </c>
      <c r="AU1533" s="148" t="s">
        <v>87</v>
      </c>
      <c r="AY1533" s="17" t="s">
        <v>253</v>
      </c>
      <c r="BE1533" s="149">
        <f>IF(N1533="základní",J1533,0)</f>
        <v>0</v>
      </c>
      <c r="BF1533" s="149">
        <f>IF(N1533="snížená",J1533,0)</f>
        <v>0</v>
      </c>
      <c r="BG1533" s="149">
        <f>IF(N1533="zákl. přenesená",J1533,0)</f>
        <v>0</v>
      </c>
      <c r="BH1533" s="149">
        <f>IF(N1533="sníž. přenesená",J1533,0)</f>
        <v>0</v>
      </c>
      <c r="BI1533" s="149">
        <f>IF(N1533="nulová",J1533,0)</f>
        <v>0</v>
      </c>
      <c r="BJ1533" s="17" t="s">
        <v>85</v>
      </c>
      <c r="BK1533" s="149">
        <f>ROUND(I1533*H1533,2)</f>
        <v>0</v>
      </c>
      <c r="BL1533" s="17" t="s">
        <v>369</v>
      </c>
      <c r="BM1533" s="148" t="s">
        <v>2204</v>
      </c>
    </row>
    <row r="1534" spans="2:65" s="1" customFormat="1" ht="29.25">
      <c r="B1534" s="32"/>
      <c r="D1534" s="155" t="s">
        <v>1346</v>
      </c>
      <c r="F1534" s="195" t="s">
        <v>2182</v>
      </c>
      <c r="I1534" s="152"/>
      <c r="L1534" s="32"/>
      <c r="M1534" s="153"/>
      <c r="T1534" s="56"/>
      <c r="AT1534" s="17" t="s">
        <v>1346</v>
      </c>
      <c r="AU1534" s="17" t="s">
        <v>87</v>
      </c>
    </row>
    <row r="1535" spans="2:65" s="12" customFormat="1" ht="11.25">
      <c r="B1535" s="154"/>
      <c r="D1535" s="155" t="s">
        <v>264</v>
      </c>
      <c r="E1535" s="156" t="s">
        <v>1</v>
      </c>
      <c r="F1535" s="157" t="s">
        <v>2205</v>
      </c>
      <c r="H1535" s="158">
        <v>22</v>
      </c>
      <c r="I1535" s="159"/>
      <c r="L1535" s="154"/>
      <c r="M1535" s="160"/>
      <c r="T1535" s="161"/>
      <c r="AT1535" s="156" t="s">
        <v>264</v>
      </c>
      <c r="AU1535" s="156" t="s">
        <v>87</v>
      </c>
      <c r="AV1535" s="12" t="s">
        <v>87</v>
      </c>
      <c r="AW1535" s="12" t="s">
        <v>32</v>
      </c>
      <c r="AX1535" s="12" t="s">
        <v>77</v>
      </c>
      <c r="AY1535" s="156" t="s">
        <v>253</v>
      </c>
    </row>
    <row r="1536" spans="2:65" s="13" customFormat="1" ht="11.25">
      <c r="B1536" s="162"/>
      <c r="D1536" s="155" t="s">
        <v>264</v>
      </c>
      <c r="E1536" s="163" t="s">
        <v>1</v>
      </c>
      <c r="F1536" s="164" t="s">
        <v>266</v>
      </c>
      <c r="H1536" s="165">
        <v>22</v>
      </c>
      <c r="I1536" s="166"/>
      <c r="L1536" s="162"/>
      <c r="M1536" s="167"/>
      <c r="T1536" s="168"/>
      <c r="AT1536" s="163" t="s">
        <v>264</v>
      </c>
      <c r="AU1536" s="163" t="s">
        <v>87</v>
      </c>
      <c r="AV1536" s="13" t="s">
        <v>260</v>
      </c>
      <c r="AW1536" s="13" t="s">
        <v>32</v>
      </c>
      <c r="AX1536" s="13" t="s">
        <v>85</v>
      </c>
      <c r="AY1536" s="163" t="s">
        <v>253</v>
      </c>
    </row>
    <row r="1537" spans="2:65" s="1" customFormat="1" ht="44.25" customHeight="1">
      <c r="B1537" s="32"/>
      <c r="C1537" s="137" t="s">
        <v>2206</v>
      </c>
      <c r="D1537" s="137" t="s">
        <v>255</v>
      </c>
      <c r="E1537" s="138" t="s">
        <v>2207</v>
      </c>
      <c r="F1537" s="139" t="s">
        <v>2208</v>
      </c>
      <c r="G1537" s="140" t="s">
        <v>313</v>
      </c>
      <c r="H1537" s="141">
        <v>30.75</v>
      </c>
      <c r="I1537" s="142"/>
      <c r="J1537" s="143">
        <f>ROUND(I1537*H1537,2)</f>
        <v>0</v>
      </c>
      <c r="K1537" s="139" t="s">
        <v>1</v>
      </c>
      <c r="L1537" s="32"/>
      <c r="M1537" s="144" t="s">
        <v>1</v>
      </c>
      <c r="N1537" s="145" t="s">
        <v>42</v>
      </c>
      <c r="P1537" s="146">
        <f>O1537*H1537</f>
        <v>0</v>
      </c>
      <c r="Q1537" s="146">
        <v>6.0699999999999999E-3</v>
      </c>
      <c r="R1537" s="146">
        <f>Q1537*H1537</f>
        <v>0.1866525</v>
      </c>
      <c r="S1537" s="146">
        <v>0</v>
      </c>
      <c r="T1537" s="147">
        <f>S1537*H1537</f>
        <v>0</v>
      </c>
      <c r="AR1537" s="148" t="s">
        <v>369</v>
      </c>
      <c r="AT1537" s="148" t="s">
        <v>255</v>
      </c>
      <c r="AU1537" s="148" t="s">
        <v>87</v>
      </c>
      <c r="AY1537" s="17" t="s">
        <v>253</v>
      </c>
      <c r="BE1537" s="149">
        <f>IF(N1537="základní",J1537,0)</f>
        <v>0</v>
      </c>
      <c r="BF1537" s="149">
        <f>IF(N1537="snížená",J1537,0)</f>
        <v>0</v>
      </c>
      <c r="BG1537" s="149">
        <f>IF(N1537="zákl. přenesená",J1537,0)</f>
        <v>0</v>
      </c>
      <c r="BH1537" s="149">
        <f>IF(N1537="sníž. přenesená",J1537,0)</f>
        <v>0</v>
      </c>
      <c r="BI1537" s="149">
        <f>IF(N1537="nulová",J1537,0)</f>
        <v>0</v>
      </c>
      <c r="BJ1537" s="17" t="s">
        <v>85</v>
      </c>
      <c r="BK1537" s="149">
        <f>ROUND(I1537*H1537,2)</f>
        <v>0</v>
      </c>
      <c r="BL1537" s="17" t="s">
        <v>369</v>
      </c>
      <c r="BM1537" s="148" t="s">
        <v>2209</v>
      </c>
    </row>
    <row r="1538" spans="2:65" s="1" customFormat="1" ht="29.25">
      <c r="B1538" s="32"/>
      <c r="D1538" s="155" t="s">
        <v>1346</v>
      </c>
      <c r="F1538" s="195" t="s">
        <v>2182</v>
      </c>
      <c r="I1538" s="152"/>
      <c r="L1538" s="32"/>
      <c r="M1538" s="153"/>
      <c r="T1538" s="56"/>
      <c r="AT1538" s="17" t="s">
        <v>1346</v>
      </c>
      <c r="AU1538" s="17" t="s">
        <v>87</v>
      </c>
    </row>
    <row r="1539" spans="2:65" s="12" customFormat="1" ht="11.25">
      <c r="B1539" s="154"/>
      <c r="D1539" s="155" t="s">
        <v>264</v>
      </c>
      <c r="E1539" s="156" t="s">
        <v>1</v>
      </c>
      <c r="F1539" s="157" t="s">
        <v>2210</v>
      </c>
      <c r="H1539" s="158">
        <v>30.75</v>
      </c>
      <c r="I1539" s="159"/>
      <c r="L1539" s="154"/>
      <c r="M1539" s="160"/>
      <c r="T1539" s="161"/>
      <c r="AT1539" s="156" t="s">
        <v>264</v>
      </c>
      <c r="AU1539" s="156" t="s">
        <v>87</v>
      </c>
      <c r="AV1539" s="12" t="s">
        <v>87</v>
      </c>
      <c r="AW1539" s="12" t="s">
        <v>32</v>
      </c>
      <c r="AX1539" s="12" t="s">
        <v>77</v>
      </c>
      <c r="AY1539" s="156" t="s">
        <v>253</v>
      </c>
    </row>
    <row r="1540" spans="2:65" s="13" customFormat="1" ht="11.25">
      <c r="B1540" s="162"/>
      <c r="D1540" s="155" t="s">
        <v>264</v>
      </c>
      <c r="E1540" s="163" t="s">
        <v>1</v>
      </c>
      <c r="F1540" s="164" t="s">
        <v>266</v>
      </c>
      <c r="H1540" s="165">
        <v>30.75</v>
      </c>
      <c r="I1540" s="166"/>
      <c r="L1540" s="162"/>
      <c r="M1540" s="167"/>
      <c r="T1540" s="168"/>
      <c r="AT1540" s="163" t="s">
        <v>264</v>
      </c>
      <c r="AU1540" s="163" t="s">
        <v>87</v>
      </c>
      <c r="AV1540" s="13" t="s">
        <v>260</v>
      </c>
      <c r="AW1540" s="13" t="s">
        <v>32</v>
      </c>
      <c r="AX1540" s="13" t="s">
        <v>85</v>
      </c>
      <c r="AY1540" s="163" t="s">
        <v>253</v>
      </c>
    </row>
    <row r="1541" spans="2:65" s="1" customFormat="1" ht="37.9" customHeight="1">
      <c r="B1541" s="32"/>
      <c r="C1541" s="137" t="s">
        <v>2211</v>
      </c>
      <c r="D1541" s="137" t="s">
        <v>255</v>
      </c>
      <c r="E1541" s="138" t="s">
        <v>2212</v>
      </c>
      <c r="F1541" s="139" t="s">
        <v>2213</v>
      </c>
      <c r="G1541" s="140" t="s">
        <v>313</v>
      </c>
      <c r="H1541" s="141">
        <v>17</v>
      </c>
      <c r="I1541" s="142"/>
      <c r="J1541" s="143">
        <f>ROUND(I1541*H1541,2)</f>
        <v>0</v>
      </c>
      <c r="K1541" s="139" t="s">
        <v>1</v>
      </c>
      <c r="L1541" s="32"/>
      <c r="M1541" s="144" t="s">
        <v>1</v>
      </c>
      <c r="N1541" s="145" t="s">
        <v>42</v>
      </c>
      <c r="P1541" s="146">
        <f>O1541*H1541</f>
        <v>0</v>
      </c>
      <c r="Q1541" s="146">
        <v>6.0699999999999999E-3</v>
      </c>
      <c r="R1541" s="146">
        <f>Q1541*H1541</f>
        <v>0.10319</v>
      </c>
      <c r="S1541" s="146">
        <v>0</v>
      </c>
      <c r="T1541" s="147">
        <f>S1541*H1541</f>
        <v>0</v>
      </c>
      <c r="AR1541" s="148" t="s">
        <v>369</v>
      </c>
      <c r="AT1541" s="148" t="s">
        <v>255</v>
      </c>
      <c r="AU1541" s="148" t="s">
        <v>87</v>
      </c>
      <c r="AY1541" s="17" t="s">
        <v>253</v>
      </c>
      <c r="BE1541" s="149">
        <f>IF(N1541="základní",J1541,0)</f>
        <v>0</v>
      </c>
      <c r="BF1541" s="149">
        <f>IF(N1541="snížená",J1541,0)</f>
        <v>0</v>
      </c>
      <c r="BG1541" s="149">
        <f>IF(N1541="zákl. přenesená",J1541,0)</f>
        <v>0</v>
      </c>
      <c r="BH1541" s="149">
        <f>IF(N1541="sníž. přenesená",J1541,0)</f>
        <v>0</v>
      </c>
      <c r="BI1541" s="149">
        <f>IF(N1541="nulová",J1541,0)</f>
        <v>0</v>
      </c>
      <c r="BJ1541" s="17" t="s">
        <v>85</v>
      </c>
      <c r="BK1541" s="149">
        <f>ROUND(I1541*H1541,2)</f>
        <v>0</v>
      </c>
      <c r="BL1541" s="17" t="s">
        <v>369</v>
      </c>
      <c r="BM1541" s="148" t="s">
        <v>2214</v>
      </c>
    </row>
    <row r="1542" spans="2:65" s="1" customFormat="1" ht="29.25">
      <c r="B1542" s="32"/>
      <c r="D1542" s="155" t="s">
        <v>1346</v>
      </c>
      <c r="F1542" s="195" t="s">
        <v>2182</v>
      </c>
      <c r="I1542" s="152"/>
      <c r="L1542" s="32"/>
      <c r="M1542" s="153"/>
      <c r="T1542" s="56"/>
      <c r="AT1542" s="17" t="s">
        <v>1346</v>
      </c>
      <c r="AU1542" s="17" t="s">
        <v>87</v>
      </c>
    </row>
    <row r="1543" spans="2:65" s="12" customFormat="1" ht="11.25">
      <c r="B1543" s="154"/>
      <c r="D1543" s="155" t="s">
        <v>264</v>
      </c>
      <c r="E1543" s="156" t="s">
        <v>1</v>
      </c>
      <c r="F1543" s="157" t="s">
        <v>2215</v>
      </c>
      <c r="H1543" s="158">
        <v>17</v>
      </c>
      <c r="I1543" s="159"/>
      <c r="L1543" s="154"/>
      <c r="M1543" s="160"/>
      <c r="T1543" s="161"/>
      <c r="AT1543" s="156" t="s">
        <v>264</v>
      </c>
      <c r="AU1543" s="156" t="s">
        <v>87</v>
      </c>
      <c r="AV1543" s="12" t="s">
        <v>87</v>
      </c>
      <c r="AW1543" s="12" t="s">
        <v>32</v>
      </c>
      <c r="AX1543" s="12" t="s">
        <v>77</v>
      </c>
      <c r="AY1543" s="156" t="s">
        <v>253</v>
      </c>
    </row>
    <row r="1544" spans="2:65" s="13" customFormat="1" ht="11.25">
      <c r="B1544" s="162"/>
      <c r="D1544" s="155" t="s">
        <v>264</v>
      </c>
      <c r="E1544" s="163" t="s">
        <v>1</v>
      </c>
      <c r="F1544" s="164" t="s">
        <v>266</v>
      </c>
      <c r="H1544" s="165">
        <v>17</v>
      </c>
      <c r="I1544" s="166"/>
      <c r="L1544" s="162"/>
      <c r="M1544" s="167"/>
      <c r="T1544" s="168"/>
      <c r="AT1544" s="163" t="s">
        <v>264</v>
      </c>
      <c r="AU1544" s="163" t="s">
        <v>87</v>
      </c>
      <c r="AV1544" s="13" t="s">
        <v>260</v>
      </c>
      <c r="AW1544" s="13" t="s">
        <v>32</v>
      </c>
      <c r="AX1544" s="13" t="s">
        <v>85</v>
      </c>
      <c r="AY1544" s="163" t="s">
        <v>253</v>
      </c>
    </row>
    <row r="1545" spans="2:65" s="1" customFormat="1" ht="37.9" customHeight="1">
      <c r="B1545" s="32"/>
      <c r="C1545" s="137" t="s">
        <v>2216</v>
      </c>
      <c r="D1545" s="137" t="s">
        <v>255</v>
      </c>
      <c r="E1545" s="138" t="s">
        <v>2217</v>
      </c>
      <c r="F1545" s="139" t="s">
        <v>2218</v>
      </c>
      <c r="G1545" s="140" t="s">
        <v>313</v>
      </c>
      <c r="H1545" s="141">
        <v>5.2</v>
      </c>
      <c r="I1545" s="142"/>
      <c r="J1545" s="143">
        <f>ROUND(I1545*H1545,2)</f>
        <v>0</v>
      </c>
      <c r="K1545" s="139" t="s">
        <v>1</v>
      </c>
      <c r="L1545" s="32"/>
      <c r="M1545" s="144" t="s">
        <v>1</v>
      </c>
      <c r="N1545" s="145" t="s">
        <v>42</v>
      </c>
      <c r="P1545" s="146">
        <f>O1545*H1545</f>
        <v>0</v>
      </c>
      <c r="Q1545" s="146">
        <v>6.0699999999999999E-3</v>
      </c>
      <c r="R1545" s="146">
        <f>Q1545*H1545</f>
        <v>3.1564000000000002E-2</v>
      </c>
      <c r="S1545" s="146">
        <v>0</v>
      </c>
      <c r="T1545" s="147">
        <f>S1545*H1545</f>
        <v>0</v>
      </c>
      <c r="AR1545" s="148" t="s">
        <v>369</v>
      </c>
      <c r="AT1545" s="148" t="s">
        <v>255</v>
      </c>
      <c r="AU1545" s="148" t="s">
        <v>87</v>
      </c>
      <c r="AY1545" s="17" t="s">
        <v>253</v>
      </c>
      <c r="BE1545" s="149">
        <f>IF(N1545="základní",J1545,0)</f>
        <v>0</v>
      </c>
      <c r="BF1545" s="149">
        <f>IF(N1545="snížená",J1545,0)</f>
        <v>0</v>
      </c>
      <c r="BG1545" s="149">
        <f>IF(N1545="zákl. přenesená",J1545,0)</f>
        <v>0</v>
      </c>
      <c r="BH1545" s="149">
        <f>IF(N1545="sníž. přenesená",J1545,0)</f>
        <v>0</v>
      </c>
      <c r="BI1545" s="149">
        <f>IF(N1545="nulová",J1545,0)</f>
        <v>0</v>
      </c>
      <c r="BJ1545" s="17" t="s">
        <v>85</v>
      </c>
      <c r="BK1545" s="149">
        <f>ROUND(I1545*H1545,2)</f>
        <v>0</v>
      </c>
      <c r="BL1545" s="17" t="s">
        <v>369</v>
      </c>
      <c r="BM1545" s="148" t="s">
        <v>2219</v>
      </c>
    </row>
    <row r="1546" spans="2:65" s="1" customFormat="1" ht="29.25">
      <c r="B1546" s="32"/>
      <c r="D1546" s="155" t="s">
        <v>1346</v>
      </c>
      <c r="F1546" s="195" t="s">
        <v>2182</v>
      </c>
      <c r="I1546" s="152"/>
      <c r="L1546" s="32"/>
      <c r="M1546" s="153"/>
      <c r="T1546" s="56"/>
      <c r="AT1546" s="17" t="s">
        <v>1346</v>
      </c>
      <c r="AU1546" s="17" t="s">
        <v>87</v>
      </c>
    </row>
    <row r="1547" spans="2:65" s="12" customFormat="1" ht="11.25">
      <c r="B1547" s="154"/>
      <c r="D1547" s="155" t="s">
        <v>264</v>
      </c>
      <c r="E1547" s="156" t="s">
        <v>1</v>
      </c>
      <c r="F1547" s="157" t="s">
        <v>2220</v>
      </c>
      <c r="H1547" s="158">
        <v>5.2</v>
      </c>
      <c r="I1547" s="159"/>
      <c r="L1547" s="154"/>
      <c r="M1547" s="160"/>
      <c r="T1547" s="161"/>
      <c r="AT1547" s="156" t="s">
        <v>264</v>
      </c>
      <c r="AU1547" s="156" t="s">
        <v>87</v>
      </c>
      <c r="AV1547" s="12" t="s">
        <v>87</v>
      </c>
      <c r="AW1547" s="12" t="s">
        <v>32</v>
      </c>
      <c r="AX1547" s="12" t="s">
        <v>77</v>
      </c>
      <c r="AY1547" s="156" t="s">
        <v>253</v>
      </c>
    </row>
    <row r="1548" spans="2:65" s="13" customFormat="1" ht="11.25">
      <c r="B1548" s="162"/>
      <c r="D1548" s="155" t="s">
        <v>264</v>
      </c>
      <c r="E1548" s="163" t="s">
        <v>1</v>
      </c>
      <c r="F1548" s="164" t="s">
        <v>266</v>
      </c>
      <c r="H1548" s="165">
        <v>5.2</v>
      </c>
      <c r="I1548" s="166"/>
      <c r="L1548" s="162"/>
      <c r="M1548" s="167"/>
      <c r="T1548" s="168"/>
      <c r="AT1548" s="163" t="s">
        <v>264</v>
      </c>
      <c r="AU1548" s="163" t="s">
        <v>87</v>
      </c>
      <c r="AV1548" s="13" t="s">
        <v>260</v>
      </c>
      <c r="AW1548" s="13" t="s">
        <v>32</v>
      </c>
      <c r="AX1548" s="13" t="s">
        <v>85</v>
      </c>
      <c r="AY1548" s="163" t="s">
        <v>253</v>
      </c>
    </row>
    <row r="1549" spans="2:65" s="1" customFormat="1" ht="33" customHeight="1">
      <c r="B1549" s="32"/>
      <c r="C1549" s="137" t="s">
        <v>2221</v>
      </c>
      <c r="D1549" s="137" t="s">
        <v>255</v>
      </c>
      <c r="E1549" s="138" t="s">
        <v>2222</v>
      </c>
      <c r="F1549" s="139" t="s">
        <v>2223</v>
      </c>
      <c r="G1549" s="140" t="s">
        <v>313</v>
      </c>
      <c r="H1549" s="141">
        <v>9.5</v>
      </c>
      <c r="I1549" s="142"/>
      <c r="J1549" s="143">
        <f>ROUND(I1549*H1549,2)</f>
        <v>0</v>
      </c>
      <c r="K1549" s="139" t="s">
        <v>1</v>
      </c>
      <c r="L1549" s="32"/>
      <c r="M1549" s="144" t="s">
        <v>1</v>
      </c>
      <c r="N1549" s="145" t="s">
        <v>42</v>
      </c>
      <c r="P1549" s="146">
        <f>O1549*H1549</f>
        <v>0</v>
      </c>
      <c r="Q1549" s="146">
        <v>6.0699999999999999E-3</v>
      </c>
      <c r="R1549" s="146">
        <f>Q1549*H1549</f>
        <v>5.7665000000000001E-2</v>
      </c>
      <c r="S1549" s="146">
        <v>0</v>
      </c>
      <c r="T1549" s="147">
        <f>S1549*H1549</f>
        <v>0</v>
      </c>
      <c r="AR1549" s="148" t="s">
        <v>369</v>
      </c>
      <c r="AT1549" s="148" t="s">
        <v>255</v>
      </c>
      <c r="AU1549" s="148" t="s">
        <v>87</v>
      </c>
      <c r="AY1549" s="17" t="s">
        <v>253</v>
      </c>
      <c r="BE1549" s="149">
        <f>IF(N1549="základní",J1549,0)</f>
        <v>0</v>
      </c>
      <c r="BF1549" s="149">
        <f>IF(N1549="snížená",J1549,0)</f>
        <v>0</v>
      </c>
      <c r="BG1549" s="149">
        <f>IF(N1549="zákl. přenesená",J1549,0)</f>
        <v>0</v>
      </c>
      <c r="BH1549" s="149">
        <f>IF(N1549="sníž. přenesená",J1549,0)</f>
        <v>0</v>
      </c>
      <c r="BI1549" s="149">
        <f>IF(N1549="nulová",J1549,0)</f>
        <v>0</v>
      </c>
      <c r="BJ1549" s="17" t="s">
        <v>85</v>
      </c>
      <c r="BK1549" s="149">
        <f>ROUND(I1549*H1549,2)</f>
        <v>0</v>
      </c>
      <c r="BL1549" s="17" t="s">
        <v>369</v>
      </c>
      <c r="BM1549" s="148" t="s">
        <v>2224</v>
      </c>
    </row>
    <row r="1550" spans="2:65" s="1" customFormat="1" ht="29.25">
      <c r="B1550" s="32"/>
      <c r="D1550" s="155" t="s">
        <v>1346</v>
      </c>
      <c r="F1550" s="195" t="s">
        <v>2182</v>
      </c>
      <c r="I1550" s="152"/>
      <c r="L1550" s="32"/>
      <c r="M1550" s="153"/>
      <c r="T1550" s="56"/>
      <c r="AT1550" s="17" t="s">
        <v>1346</v>
      </c>
      <c r="AU1550" s="17" t="s">
        <v>87</v>
      </c>
    </row>
    <row r="1551" spans="2:65" s="12" customFormat="1" ht="11.25">
      <c r="B1551" s="154"/>
      <c r="D1551" s="155" t="s">
        <v>264</v>
      </c>
      <c r="E1551" s="156" t="s">
        <v>1</v>
      </c>
      <c r="F1551" s="157" t="s">
        <v>2225</v>
      </c>
      <c r="H1551" s="158">
        <v>9.5</v>
      </c>
      <c r="I1551" s="159"/>
      <c r="L1551" s="154"/>
      <c r="M1551" s="160"/>
      <c r="T1551" s="161"/>
      <c r="AT1551" s="156" t="s">
        <v>264</v>
      </c>
      <c r="AU1551" s="156" t="s">
        <v>87</v>
      </c>
      <c r="AV1551" s="12" t="s">
        <v>87</v>
      </c>
      <c r="AW1551" s="12" t="s">
        <v>32</v>
      </c>
      <c r="AX1551" s="12" t="s">
        <v>77</v>
      </c>
      <c r="AY1551" s="156" t="s">
        <v>253</v>
      </c>
    </row>
    <row r="1552" spans="2:65" s="13" customFormat="1" ht="11.25">
      <c r="B1552" s="162"/>
      <c r="D1552" s="155" t="s">
        <v>264</v>
      </c>
      <c r="E1552" s="163" t="s">
        <v>1</v>
      </c>
      <c r="F1552" s="164" t="s">
        <v>266</v>
      </c>
      <c r="H1552" s="165">
        <v>9.5</v>
      </c>
      <c r="I1552" s="166"/>
      <c r="L1552" s="162"/>
      <c r="M1552" s="167"/>
      <c r="T1552" s="168"/>
      <c r="AT1552" s="163" t="s">
        <v>264</v>
      </c>
      <c r="AU1552" s="163" t="s">
        <v>87</v>
      </c>
      <c r="AV1552" s="13" t="s">
        <v>260</v>
      </c>
      <c r="AW1552" s="13" t="s">
        <v>32</v>
      </c>
      <c r="AX1552" s="13" t="s">
        <v>85</v>
      </c>
      <c r="AY1552" s="163" t="s">
        <v>253</v>
      </c>
    </row>
    <row r="1553" spans="2:65" s="1" customFormat="1" ht="33" customHeight="1">
      <c r="B1553" s="32"/>
      <c r="C1553" s="137" t="s">
        <v>2226</v>
      </c>
      <c r="D1553" s="137" t="s">
        <v>255</v>
      </c>
      <c r="E1553" s="138" t="s">
        <v>2227</v>
      </c>
      <c r="F1553" s="139" t="s">
        <v>2228</v>
      </c>
      <c r="G1553" s="140" t="s">
        <v>313</v>
      </c>
      <c r="H1553" s="141">
        <v>5.84</v>
      </c>
      <c r="I1553" s="142"/>
      <c r="J1553" s="143">
        <f>ROUND(I1553*H1553,2)</f>
        <v>0</v>
      </c>
      <c r="K1553" s="139" t="s">
        <v>1</v>
      </c>
      <c r="L1553" s="32"/>
      <c r="M1553" s="144" t="s">
        <v>1</v>
      </c>
      <c r="N1553" s="145" t="s">
        <v>42</v>
      </c>
      <c r="P1553" s="146">
        <f>O1553*H1553</f>
        <v>0</v>
      </c>
      <c r="Q1553" s="146">
        <v>6.0699999999999999E-3</v>
      </c>
      <c r="R1553" s="146">
        <f>Q1553*H1553</f>
        <v>3.5448799999999996E-2</v>
      </c>
      <c r="S1553" s="146">
        <v>0</v>
      </c>
      <c r="T1553" s="147">
        <f>S1553*H1553</f>
        <v>0</v>
      </c>
      <c r="AR1553" s="148" t="s">
        <v>369</v>
      </c>
      <c r="AT1553" s="148" t="s">
        <v>255</v>
      </c>
      <c r="AU1553" s="148" t="s">
        <v>87</v>
      </c>
      <c r="AY1553" s="17" t="s">
        <v>253</v>
      </c>
      <c r="BE1553" s="149">
        <f>IF(N1553="základní",J1553,0)</f>
        <v>0</v>
      </c>
      <c r="BF1553" s="149">
        <f>IF(N1553="snížená",J1553,0)</f>
        <v>0</v>
      </c>
      <c r="BG1553" s="149">
        <f>IF(N1553="zákl. přenesená",J1553,0)</f>
        <v>0</v>
      </c>
      <c r="BH1553" s="149">
        <f>IF(N1553="sníž. přenesená",J1553,0)</f>
        <v>0</v>
      </c>
      <c r="BI1553" s="149">
        <f>IF(N1553="nulová",J1553,0)</f>
        <v>0</v>
      </c>
      <c r="BJ1553" s="17" t="s">
        <v>85</v>
      </c>
      <c r="BK1553" s="149">
        <f>ROUND(I1553*H1553,2)</f>
        <v>0</v>
      </c>
      <c r="BL1553" s="17" t="s">
        <v>369</v>
      </c>
      <c r="BM1553" s="148" t="s">
        <v>2229</v>
      </c>
    </row>
    <row r="1554" spans="2:65" s="1" customFormat="1" ht="29.25">
      <c r="B1554" s="32"/>
      <c r="D1554" s="155" t="s">
        <v>1346</v>
      </c>
      <c r="F1554" s="195" t="s">
        <v>2182</v>
      </c>
      <c r="I1554" s="152"/>
      <c r="L1554" s="32"/>
      <c r="M1554" s="153"/>
      <c r="T1554" s="56"/>
      <c r="AT1554" s="17" t="s">
        <v>1346</v>
      </c>
      <c r="AU1554" s="17" t="s">
        <v>87</v>
      </c>
    </row>
    <row r="1555" spans="2:65" s="12" customFormat="1" ht="11.25">
      <c r="B1555" s="154"/>
      <c r="D1555" s="155" t="s">
        <v>264</v>
      </c>
      <c r="E1555" s="156" t="s">
        <v>1</v>
      </c>
      <c r="F1555" s="157" t="s">
        <v>2230</v>
      </c>
      <c r="H1555" s="158">
        <v>5.84</v>
      </c>
      <c r="I1555" s="159"/>
      <c r="L1555" s="154"/>
      <c r="M1555" s="160"/>
      <c r="T1555" s="161"/>
      <c r="AT1555" s="156" t="s">
        <v>264</v>
      </c>
      <c r="AU1555" s="156" t="s">
        <v>87</v>
      </c>
      <c r="AV1555" s="12" t="s">
        <v>87</v>
      </c>
      <c r="AW1555" s="12" t="s">
        <v>32</v>
      </c>
      <c r="AX1555" s="12" t="s">
        <v>77</v>
      </c>
      <c r="AY1555" s="156" t="s">
        <v>253</v>
      </c>
    </row>
    <row r="1556" spans="2:65" s="13" customFormat="1" ht="11.25">
      <c r="B1556" s="162"/>
      <c r="D1556" s="155" t="s">
        <v>264</v>
      </c>
      <c r="E1556" s="163" t="s">
        <v>1</v>
      </c>
      <c r="F1556" s="164" t="s">
        <v>266</v>
      </c>
      <c r="H1556" s="165">
        <v>5.84</v>
      </c>
      <c r="I1556" s="166"/>
      <c r="L1556" s="162"/>
      <c r="M1556" s="167"/>
      <c r="T1556" s="168"/>
      <c r="AT1556" s="163" t="s">
        <v>264</v>
      </c>
      <c r="AU1556" s="163" t="s">
        <v>87</v>
      </c>
      <c r="AV1556" s="13" t="s">
        <v>260</v>
      </c>
      <c r="AW1556" s="13" t="s">
        <v>32</v>
      </c>
      <c r="AX1556" s="13" t="s">
        <v>85</v>
      </c>
      <c r="AY1556" s="163" t="s">
        <v>253</v>
      </c>
    </row>
    <row r="1557" spans="2:65" s="1" customFormat="1" ht="24.2" customHeight="1">
      <c r="B1557" s="32"/>
      <c r="C1557" s="137" t="s">
        <v>2231</v>
      </c>
      <c r="D1557" s="137" t="s">
        <v>255</v>
      </c>
      <c r="E1557" s="138" t="s">
        <v>2232</v>
      </c>
      <c r="F1557" s="139" t="s">
        <v>2233</v>
      </c>
      <c r="G1557" s="140" t="s">
        <v>313</v>
      </c>
      <c r="H1557" s="141">
        <v>2.4</v>
      </c>
      <c r="I1557" s="142"/>
      <c r="J1557" s="143">
        <f>ROUND(I1557*H1557,2)</f>
        <v>0</v>
      </c>
      <c r="K1557" s="139" t="s">
        <v>1</v>
      </c>
      <c r="L1557" s="32"/>
      <c r="M1557" s="144" t="s">
        <v>1</v>
      </c>
      <c r="N1557" s="145" t="s">
        <v>42</v>
      </c>
      <c r="P1557" s="146">
        <f>O1557*H1557</f>
        <v>0</v>
      </c>
      <c r="Q1557" s="146">
        <v>6.0699999999999999E-3</v>
      </c>
      <c r="R1557" s="146">
        <f>Q1557*H1557</f>
        <v>1.4567999999999999E-2</v>
      </c>
      <c r="S1557" s="146">
        <v>0</v>
      </c>
      <c r="T1557" s="147">
        <f>S1557*H1557</f>
        <v>0</v>
      </c>
      <c r="AR1557" s="148" t="s">
        <v>369</v>
      </c>
      <c r="AT1557" s="148" t="s">
        <v>255</v>
      </c>
      <c r="AU1557" s="148" t="s">
        <v>87</v>
      </c>
      <c r="AY1557" s="17" t="s">
        <v>253</v>
      </c>
      <c r="BE1557" s="149">
        <f>IF(N1557="základní",J1557,0)</f>
        <v>0</v>
      </c>
      <c r="BF1557" s="149">
        <f>IF(N1557="snížená",J1557,0)</f>
        <v>0</v>
      </c>
      <c r="BG1557" s="149">
        <f>IF(N1557="zákl. přenesená",J1557,0)</f>
        <v>0</v>
      </c>
      <c r="BH1557" s="149">
        <f>IF(N1557="sníž. přenesená",J1557,0)</f>
        <v>0</v>
      </c>
      <c r="BI1557" s="149">
        <f>IF(N1557="nulová",J1557,0)</f>
        <v>0</v>
      </c>
      <c r="BJ1557" s="17" t="s">
        <v>85</v>
      </c>
      <c r="BK1557" s="149">
        <f>ROUND(I1557*H1557,2)</f>
        <v>0</v>
      </c>
      <c r="BL1557" s="17" t="s">
        <v>369</v>
      </c>
      <c r="BM1557" s="148" t="s">
        <v>2234</v>
      </c>
    </row>
    <row r="1558" spans="2:65" s="1" customFormat="1" ht="29.25">
      <c r="B1558" s="32"/>
      <c r="D1558" s="155" t="s">
        <v>1346</v>
      </c>
      <c r="F1558" s="195" t="s">
        <v>2182</v>
      </c>
      <c r="I1558" s="152"/>
      <c r="L1558" s="32"/>
      <c r="M1558" s="153"/>
      <c r="T1558" s="56"/>
      <c r="AT1558" s="17" t="s">
        <v>1346</v>
      </c>
      <c r="AU1558" s="17" t="s">
        <v>87</v>
      </c>
    </row>
    <row r="1559" spans="2:65" s="12" customFormat="1" ht="11.25">
      <c r="B1559" s="154"/>
      <c r="D1559" s="155" t="s">
        <v>264</v>
      </c>
      <c r="E1559" s="156" t="s">
        <v>1</v>
      </c>
      <c r="F1559" s="157" t="s">
        <v>2235</v>
      </c>
      <c r="H1559" s="158">
        <v>2.4</v>
      </c>
      <c r="I1559" s="159"/>
      <c r="L1559" s="154"/>
      <c r="M1559" s="160"/>
      <c r="T1559" s="161"/>
      <c r="AT1559" s="156" t="s">
        <v>264</v>
      </c>
      <c r="AU1559" s="156" t="s">
        <v>87</v>
      </c>
      <c r="AV1559" s="12" t="s">
        <v>87</v>
      </c>
      <c r="AW1559" s="12" t="s">
        <v>32</v>
      </c>
      <c r="AX1559" s="12" t="s">
        <v>77</v>
      </c>
      <c r="AY1559" s="156" t="s">
        <v>253</v>
      </c>
    </row>
    <row r="1560" spans="2:65" s="13" customFormat="1" ht="11.25">
      <c r="B1560" s="162"/>
      <c r="D1560" s="155" t="s">
        <v>264</v>
      </c>
      <c r="E1560" s="163" t="s">
        <v>1</v>
      </c>
      <c r="F1560" s="164" t="s">
        <v>266</v>
      </c>
      <c r="H1560" s="165">
        <v>2.4</v>
      </c>
      <c r="I1560" s="166"/>
      <c r="L1560" s="162"/>
      <c r="M1560" s="167"/>
      <c r="T1560" s="168"/>
      <c r="AT1560" s="163" t="s">
        <v>264</v>
      </c>
      <c r="AU1560" s="163" t="s">
        <v>87</v>
      </c>
      <c r="AV1560" s="13" t="s">
        <v>260</v>
      </c>
      <c r="AW1560" s="13" t="s">
        <v>32</v>
      </c>
      <c r="AX1560" s="13" t="s">
        <v>85</v>
      </c>
      <c r="AY1560" s="163" t="s">
        <v>253</v>
      </c>
    </row>
    <row r="1561" spans="2:65" s="1" customFormat="1" ht="33" customHeight="1">
      <c r="B1561" s="32"/>
      <c r="C1561" s="137" t="s">
        <v>2236</v>
      </c>
      <c r="D1561" s="137" t="s">
        <v>255</v>
      </c>
      <c r="E1561" s="138" t="s">
        <v>2237</v>
      </c>
      <c r="F1561" s="139" t="s">
        <v>2238</v>
      </c>
      <c r="G1561" s="140" t="s">
        <v>313</v>
      </c>
      <c r="H1561" s="141">
        <v>22</v>
      </c>
      <c r="I1561" s="142"/>
      <c r="J1561" s="143">
        <f>ROUND(I1561*H1561,2)</f>
        <v>0</v>
      </c>
      <c r="K1561" s="139" t="s">
        <v>1</v>
      </c>
      <c r="L1561" s="32"/>
      <c r="M1561" s="144" t="s">
        <v>1</v>
      </c>
      <c r="N1561" s="145" t="s">
        <v>42</v>
      </c>
      <c r="P1561" s="146">
        <f>O1561*H1561</f>
        <v>0</v>
      </c>
      <c r="Q1561" s="146">
        <v>6.0699999999999999E-3</v>
      </c>
      <c r="R1561" s="146">
        <f>Q1561*H1561</f>
        <v>0.13353999999999999</v>
      </c>
      <c r="S1561" s="146">
        <v>0</v>
      </c>
      <c r="T1561" s="147">
        <f>S1561*H1561</f>
        <v>0</v>
      </c>
      <c r="AR1561" s="148" t="s">
        <v>369</v>
      </c>
      <c r="AT1561" s="148" t="s">
        <v>255</v>
      </c>
      <c r="AU1561" s="148" t="s">
        <v>87</v>
      </c>
      <c r="AY1561" s="17" t="s">
        <v>253</v>
      </c>
      <c r="BE1561" s="149">
        <f>IF(N1561="základní",J1561,0)</f>
        <v>0</v>
      </c>
      <c r="BF1561" s="149">
        <f>IF(N1561="snížená",J1561,0)</f>
        <v>0</v>
      </c>
      <c r="BG1561" s="149">
        <f>IF(N1561="zákl. přenesená",J1561,0)</f>
        <v>0</v>
      </c>
      <c r="BH1561" s="149">
        <f>IF(N1561="sníž. přenesená",J1561,0)</f>
        <v>0</v>
      </c>
      <c r="BI1561" s="149">
        <f>IF(N1561="nulová",J1561,0)</f>
        <v>0</v>
      </c>
      <c r="BJ1561" s="17" t="s">
        <v>85</v>
      </c>
      <c r="BK1561" s="149">
        <f>ROUND(I1561*H1561,2)</f>
        <v>0</v>
      </c>
      <c r="BL1561" s="17" t="s">
        <v>369</v>
      </c>
      <c r="BM1561" s="148" t="s">
        <v>2239</v>
      </c>
    </row>
    <row r="1562" spans="2:65" s="1" customFormat="1" ht="29.25">
      <c r="B1562" s="32"/>
      <c r="D1562" s="155" t="s">
        <v>1346</v>
      </c>
      <c r="F1562" s="195" t="s">
        <v>2182</v>
      </c>
      <c r="I1562" s="152"/>
      <c r="L1562" s="32"/>
      <c r="M1562" s="153"/>
      <c r="T1562" s="56"/>
      <c r="AT1562" s="17" t="s">
        <v>1346</v>
      </c>
      <c r="AU1562" s="17" t="s">
        <v>87</v>
      </c>
    </row>
    <row r="1563" spans="2:65" s="12" customFormat="1" ht="11.25">
      <c r="B1563" s="154"/>
      <c r="D1563" s="155" t="s">
        <v>264</v>
      </c>
      <c r="E1563" s="156" t="s">
        <v>1</v>
      </c>
      <c r="F1563" s="157" t="s">
        <v>2240</v>
      </c>
      <c r="H1563" s="158">
        <v>22</v>
      </c>
      <c r="I1563" s="159"/>
      <c r="L1563" s="154"/>
      <c r="M1563" s="160"/>
      <c r="T1563" s="161"/>
      <c r="AT1563" s="156" t="s">
        <v>264</v>
      </c>
      <c r="AU1563" s="156" t="s">
        <v>87</v>
      </c>
      <c r="AV1563" s="12" t="s">
        <v>87</v>
      </c>
      <c r="AW1563" s="12" t="s">
        <v>32</v>
      </c>
      <c r="AX1563" s="12" t="s">
        <v>77</v>
      </c>
      <c r="AY1563" s="156" t="s">
        <v>253</v>
      </c>
    </row>
    <row r="1564" spans="2:65" s="13" customFormat="1" ht="11.25">
      <c r="B1564" s="162"/>
      <c r="D1564" s="155" t="s">
        <v>264</v>
      </c>
      <c r="E1564" s="163" t="s">
        <v>1</v>
      </c>
      <c r="F1564" s="164" t="s">
        <v>266</v>
      </c>
      <c r="H1564" s="165">
        <v>22</v>
      </c>
      <c r="I1564" s="166"/>
      <c r="L1564" s="162"/>
      <c r="M1564" s="167"/>
      <c r="T1564" s="168"/>
      <c r="AT1564" s="163" t="s">
        <v>264</v>
      </c>
      <c r="AU1564" s="163" t="s">
        <v>87</v>
      </c>
      <c r="AV1564" s="13" t="s">
        <v>260</v>
      </c>
      <c r="AW1564" s="13" t="s">
        <v>32</v>
      </c>
      <c r="AX1564" s="13" t="s">
        <v>85</v>
      </c>
      <c r="AY1564" s="163" t="s">
        <v>253</v>
      </c>
    </row>
    <row r="1565" spans="2:65" s="1" customFormat="1" ht="33" customHeight="1">
      <c r="B1565" s="32"/>
      <c r="C1565" s="137" t="s">
        <v>2241</v>
      </c>
      <c r="D1565" s="137" t="s">
        <v>255</v>
      </c>
      <c r="E1565" s="138" t="s">
        <v>2242</v>
      </c>
      <c r="F1565" s="139" t="s">
        <v>2243</v>
      </c>
      <c r="G1565" s="140" t="s">
        <v>258</v>
      </c>
      <c r="H1565" s="141">
        <v>1.5</v>
      </c>
      <c r="I1565" s="142"/>
      <c r="J1565" s="143">
        <f>ROUND(I1565*H1565,2)</f>
        <v>0</v>
      </c>
      <c r="K1565" s="139" t="s">
        <v>1</v>
      </c>
      <c r="L1565" s="32"/>
      <c r="M1565" s="144" t="s">
        <v>1</v>
      </c>
      <c r="N1565" s="145" t="s">
        <v>42</v>
      </c>
      <c r="P1565" s="146">
        <f>O1565*H1565</f>
        <v>0</v>
      </c>
      <c r="Q1565" s="146">
        <v>6.0699999999999999E-3</v>
      </c>
      <c r="R1565" s="146">
        <f>Q1565*H1565</f>
        <v>9.1050000000000002E-3</v>
      </c>
      <c r="S1565" s="146">
        <v>0</v>
      </c>
      <c r="T1565" s="147">
        <f>S1565*H1565</f>
        <v>0</v>
      </c>
      <c r="AR1565" s="148" t="s">
        <v>369</v>
      </c>
      <c r="AT1565" s="148" t="s">
        <v>255</v>
      </c>
      <c r="AU1565" s="148" t="s">
        <v>87</v>
      </c>
      <c r="AY1565" s="17" t="s">
        <v>253</v>
      </c>
      <c r="BE1565" s="149">
        <f>IF(N1565="základní",J1565,0)</f>
        <v>0</v>
      </c>
      <c r="BF1565" s="149">
        <f>IF(N1565="snížená",J1565,0)</f>
        <v>0</v>
      </c>
      <c r="BG1565" s="149">
        <f>IF(N1565="zákl. přenesená",J1565,0)</f>
        <v>0</v>
      </c>
      <c r="BH1565" s="149">
        <f>IF(N1565="sníž. přenesená",J1565,0)</f>
        <v>0</v>
      </c>
      <c r="BI1565" s="149">
        <f>IF(N1565="nulová",J1565,0)</f>
        <v>0</v>
      </c>
      <c r="BJ1565" s="17" t="s">
        <v>85</v>
      </c>
      <c r="BK1565" s="149">
        <f>ROUND(I1565*H1565,2)</f>
        <v>0</v>
      </c>
      <c r="BL1565" s="17" t="s">
        <v>369</v>
      </c>
      <c r="BM1565" s="148" t="s">
        <v>2244</v>
      </c>
    </row>
    <row r="1566" spans="2:65" s="1" customFormat="1" ht="29.25">
      <c r="B1566" s="32"/>
      <c r="D1566" s="155" t="s">
        <v>1346</v>
      </c>
      <c r="F1566" s="195" t="s">
        <v>2182</v>
      </c>
      <c r="I1566" s="152"/>
      <c r="L1566" s="32"/>
      <c r="M1566" s="153"/>
      <c r="T1566" s="56"/>
      <c r="AT1566" s="17" t="s">
        <v>1346</v>
      </c>
      <c r="AU1566" s="17" t="s">
        <v>87</v>
      </c>
    </row>
    <row r="1567" spans="2:65" s="12" customFormat="1" ht="11.25">
      <c r="B1567" s="154"/>
      <c r="D1567" s="155" t="s">
        <v>264</v>
      </c>
      <c r="E1567" s="156" t="s">
        <v>1</v>
      </c>
      <c r="F1567" s="157" t="s">
        <v>2245</v>
      </c>
      <c r="H1567" s="158">
        <v>1.5</v>
      </c>
      <c r="I1567" s="159"/>
      <c r="L1567" s="154"/>
      <c r="M1567" s="160"/>
      <c r="T1567" s="161"/>
      <c r="AT1567" s="156" t="s">
        <v>264</v>
      </c>
      <c r="AU1567" s="156" t="s">
        <v>87</v>
      </c>
      <c r="AV1567" s="12" t="s">
        <v>87</v>
      </c>
      <c r="AW1567" s="12" t="s">
        <v>32</v>
      </c>
      <c r="AX1567" s="12" t="s">
        <v>77</v>
      </c>
      <c r="AY1567" s="156" t="s">
        <v>253</v>
      </c>
    </row>
    <row r="1568" spans="2:65" s="13" customFormat="1" ht="11.25">
      <c r="B1568" s="162"/>
      <c r="D1568" s="155" t="s">
        <v>264</v>
      </c>
      <c r="E1568" s="163" t="s">
        <v>1</v>
      </c>
      <c r="F1568" s="164" t="s">
        <v>266</v>
      </c>
      <c r="H1568" s="165">
        <v>1.5</v>
      </c>
      <c r="I1568" s="166"/>
      <c r="L1568" s="162"/>
      <c r="M1568" s="167"/>
      <c r="T1568" s="168"/>
      <c r="AT1568" s="163" t="s">
        <v>264</v>
      </c>
      <c r="AU1568" s="163" t="s">
        <v>87</v>
      </c>
      <c r="AV1568" s="13" t="s">
        <v>260</v>
      </c>
      <c r="AW1568" s="13" t="s">
        <v>32</v>
      </c>
      <c r="AX1568" s="13" t="s">
        <v>85</v>
      </c>
      <c r="AY1568" s="163" t="s">
        <v>253</v>
      </c>
    </row>
    <row r="1569" spans="2:65" s="1" customFormat="1" ht="24.2" customHeight="1">
      <c r="B1569" s="32"/>
      <c r="C1569" s="137" t="s">
        <v>2246</v>
      </c>
      <c r="D1569" s="137" t="s">
        <v>255</v>
      </c>
      <c r="E1569" s="138" t="s">
        <v>2247</v>
      </c>
      <c r="F1569" s="139" t="s">
        <v>2248</v>
      </c>
      <c r="G1569" s="140" t="s">
        <v>1576</v>
      </c>
      <c r="H1569" s="196"/>
      <c r="I1569" s="142"/>
      <c r="J1569" s="143">
        <f>ROUND(I1569*H1569,2)</f>
        <v>0</v>
      </c>
      <c r="K1569" s="139" t="s">
        <v>259</v>
      </c>
      <c r="L1569" s="32"/>
      <c r="M1569" s="144" t="s">
        <v>1</v>
      </c>
      <c r="N1569" s="145" t="s">
        <v>42</v>
      </c>
      <c r="P1569" s="146">
        <f>O1569*H1569</f>
        <v>0</v>
      </c>
      <c r="Q1569" s="146">
        <v>0</v>
      </c>
      <c r="R1569" s="146">
        <f>Q1569*H1569</f>
        <v>0</v>
      </c>
      <c r="S1569" s="146">
        <v>0</v>
      </c>
      <c r="T1569" s="147">
        <f>S1569*H1569</f>
        <v>0</v>
      </c>
      <c r="AR1569" s="148" t="s">
        <v>369</v>
      </c>
      <c r="AT1569" s="148" t="s">
        <v>255</v>
      </c>
      <c r="AU1569" s="148" t="s">
        <v>87</v>
      </c>
      <c r="AY1569" s="17" t="s">
        <v>253</v>
      </c>
      <c r="BE1569" s="149">
        <f>IF(N1569="základní",J1569,0)</f>
        <v>0</v>
      </c>
      <c r="BF1569" s="149">
        <f>IF(N1569="snížená",J1569,0)</f>
        <v>0</v>
      </c>
      <c r="BG1569" s="149">
        <f>IF(N1569="zákl. přenesená",J1569,0)</f>
        <v>0</v>
      </c>
      <c r="BH1569" s="149">
        <f>IF(N1569="sníž. přenesená",J1569,0)</f>
        <v>0</v>
      </c>
      <c r="BI1569" s="149">
        <f>IF(N1569="nulová",J1569,0)</f>
        <v>0</v>
      </c>
      <c r="BJ1569" s="17" t="s">
        <v>85</v>
      </c>
      <c r="BK1569" s="149">
        <f>ROUND(I1569*H1569,2)</f>
        <v>0</v>
      </c>
      <c r="BL1569" s="17" t="s">
        <v>369</v>
      </c>
      <c r="BM1569" s="148" t="s">
        <v>2249</v>
      </c>
    </row>
    <row r="1570" spans="2:65" s="1" customFormat="1" ht="11.25">
      <c r="B1570" s="32"/>
      <c r="D1570" s="150" t="s">
        <v>262</v>
      </c>
      <c r="F1570" s="151" t="s">
        <v>2250</v>
      </c>
      <c r="I1570" s="152"/>
      <c r="L1570" s="32"/>
      <c r="M1570" s="153"/>
      <c r="T1570" s="56"/>
      <c r="AT1570" s="17" t="s">
        <v>262</v>
      </c>
      <c r="AU1570" s="17" t="s">
        <v>87</v>
      </c>
    </row>
    <row r="1571" spans="2:65" s="11" customFormat="1" ht="22.9" customHeight="1">
      <c r="B1571" s="125"/>
      <c r="D1571" s="126" t="s">
        <v>76</v>
      </c>
      <c r="E1571" s="135" t="s">
        <v>2251</v>
      </c>
      <c r="F1571" s="135" t="s">
        <v>2252</v>
      </c>
      <c r="I1571" s="128"/>
      <c r="J1571" s="136">
        <f>BK1571</f>
        <v>0</v>
      </c>
      <c r="L1571" s="125"/>
      <c r="M1571" s="130"/>
      <c r="P1571" s="131">
        <f>SUM(P1572:P1603)</f>
        <v>0</v>
      </c>
      <c r="R1571" s="131">
        <f>SUM(R1572:R1603)</f>
        <v>0.1456268</v>
      </c>
      <c r="T1571" s="132">
        <f>SUM(T1572:T1603)</f>
        <v>0</v>
      </c>
      <c r="AR1571" s="126" t="s">
        <v>87</v>
      </c>
      <c r="AT1571" s="133" t="s">
        <v>76</v>
      </c>
      <c r="AU1571" s="133" t="s">
        <v>85</v>
      </c>
      <c r="AY1571" s="126" t="s">
        <v>253</v>
      </c>
      <c r="BK1571" s="134">
        <f>SUM(BK1572:BK1603)</f>
        <v>0</v>
      </c>
    </row>
    <row r="1572" spans="2:65" s="1" customFormat="1" ht="66.75" customHeight="1">
      <c r="B1572" s="32"/>
      <c r="C1572" s="137" t="s">
        <v>2253</v>
      </c>
      <c r="D1572" s="137" t="s">
        <v>255</v>
      </c>
      <c r="E1572" s="138" t="s">
        <v>2254</v>
      </c>
      <c r="F1572" s="139" t="s">
        <v>2255</v>
      </c>
      <c r="G1572" s="140" t="s">
        <v>452</v>
      </c>
      <c r="H1572" s="141">
        <v>1</v>
      </c>
      <c r="I1572" s="142"/>
      <c r="J1572" s="143">
        <f>ROUND(I1572*H1572,2)</f>
        <v>0</v>
      </c>
      <c r="K1572" s="139" t="s">
        <v>1</v>
      </c>
      <c r="L1572" s="32"/>
      <c r="M1572" s="144" t="s">
        <v>1</v>
      </c>
      <c r="N1572" s="145" t="s">
        <v>42</v>
      </c>
      <c r="P1572" s="146">
        <f>O1572*H1572</f>
        <v>0</v>
      </c>
      <c r="Q1572" s="146">
        <v>4.4000000000000002E-4</v>
      </c>
      <c r="R1572" s="146">
        <f>Q1572*H1572</f>
        <v>4.4000000000000002E-4</v>
      </c>
      <c r="S1572" s="146">
        <v>0</v>
      </c>
      <c r="T1572" s="147">
        <f>S1572*H1572</f>
        <v>0</v>
      </c>
      <c r="AR1572" s="148" t="s">
        <v>369</v>
      </c>
      <c r="AT1572" s="148" t="s">
        <v>255</v>
      </c>
      <c r="AU1572" s="148" t="s">
        <v>87</v>
      </c>
      <c r="AY1572" s="17" t="s">
        <v>253</v>
      </c>
      <c r="BE1572" s="149">
        <f>IF(N1572="základní",J1572,0)</f>
        <v>0</v>
      </c>
      <c r="BF1572" s="149">
        <f>IF(N1572="snížená",J1572,0)</f>
        <v>0</v>
      </c>
      <c r="BG1572" s="149">
        <f>IF(N1572="zákl. přenesená",J1572,0)</f>
        <v>0</v>
      </c>
      <c r="BH1572" s="149">
        <f>IF(N1572="sníž. přenesená",J1572,0)</f>
        <v>0</v>
      </c>
      <c r="BI1572" s="149">
        <f>IF(N1572="nulová",J1572,0)</f>
        <v>0</v>
      </c>
      <c r="BJ1572" s="17" t="s">
        <v>85</v>
      </c>
      <c r="BK1572" s="149">
        <f>ROUND(I1572*H1572,2)</f>
        <v>0</v>
      </c>
      <c r="BL1572" s="17" t="s">
        <v>369</v>
      </c>
      <c r="BM1572" s="148" t="s">
        <v>2256</v>
      </c>
    </row>
    <row r="1573" spans="2:65" s="1" customFormat="1" ht="39">
      <c r="B1573" s="32"/>
      <c r="D1573" s="155" t="s">
        <v>1346</v>
      </c>
      <c r="F1573" s="195" t="s">
        <v>2257</v>
      </c>
      <c r="I1573" s="152"/>
      <c r="L1573" s="32"/>
      <c r="M1573" s="153"/>
      <c r="T1573" s="56"/>
      <c r="AT1573" s="17" t="s">
        <v>1346</v>
      </c>
      <c r="AU1573" s="17" t="s">
        <v>87</v>
      </c>
    </row>
    <row r="1574" spans="2:65" s="12" customFormat="1" ht="22.5">
      <c r="B1574" s="154"/>
      <c r="D1574" s="155" t="s">
        <v>264</v>
      </c>
      <c r="E1574" s="156" t="s">
        <v>1</v>
      </c>
      <c r="F1574" s="157" t="s">
        <v>2258</v>
      </c>
      <c r="H1574" s="158">
        <v>1</v>
      </c>
      <c r="I1574" s="159"/>
      <c r="L1574" s="154"/>
      <c r="M1574" s="160"/>
      <c r="T1574" s="161"/>
      <c r="AT1574" s="156" t="s">
        <v>264</v>
      </c>
      <c r="AU1574" s="156" t="s">
        <v>87</v>
      </c>
      <c r="AV1574" s="12" t="s">
        <v>87</v>
      </c>
      <c r="AW1574" s="12" t="s">
        <v>32</v>
      </c>
      <c r="AX1574" s="12" t="s">
        <v>77</v>
      </c>
      <c r="AY1574" s="156" t="s">
        <v>253</v>
      </c>
    </row>
    <row r="1575" spans="2:65" s="13" customFormat="1" ht="11.25">
      <c r="B1575" s="162"/>
      <c r="D1575" s="155" t="s">
        <v>264</v>
      </c>
      <c r="E1575" s="163" t="s">
        <v>1</v>
      </c>
      <c r="F1575" s="164" t="s">
        <v>266</v>
      </c>
      <c r="H1575" s="165">
        <v>1</v>
      </c>
      <c r="I1575" s="166"/>
      <c r="L1575" s="162"/>
      <c r="M1575" s="167"/>
      <c r="T1575" s="168"/>
      <c r="AT1575" s="163" t="s">
        <v>264</v>
      </c>
      <c r="AU1575" s="163" t="s">
        <v>87</v>
      </c>
      <c r="AV1575" s="13" t="s">
        <v>260</v>
      </c>
      <c r="AW1575" s="13" t="s">
        <v>32</v>
      </c>
      <c r="AX1575" s="13" t="s">
        <v>85</v>
      </c>
      <c r="AY1575" s="163" t="s">
        <v>253</v>
      </c>
    </row>
    <row r="1576" spans="2:65" s="1" customFormat="1" ht="24.2" customHeight="1">
      <c r="B1576" s="32"/>
      <c r="C1576" s="137" t="s">
        <v>2259</v>
      </c>
      <c r="D1576" s="137" t="s">
        <v>255</v>
      </c>
      <c r="E1576" s="138" t="s">
        <v>2260</v>
      </c>
      <c r="F1576" s="139" t="s">
        <v>2261</v>
      </c>
      <c r="G1576" s="140" t="s">
        <v>258</v>
      </c>
      <c r="H1576" s="141">
        <v>13.78</v>
      </c>
      <c r="I1576" s="142"/>
      <c r="J1576" s="143">
        <f>ROUND(I1576*H1576,2)</f>
        <v>0</v>
      </c>
      <c r="K1576" s="139" t="s">
        <v>259</v>
      </c>
      <c r="L1576" s="32"/>
      <c r="M1576" s="144" t="s">
        <v>1</v>
      </c>
      <c r="N1576" s="145" t="s">
        <v>42</v>
      </c>
      <c r="P1576" s="146">
        <f>O1576*H1576</f>
        <v>0</v>
      </c>
      <c r="Q1576" s="146">
        <v>0</v>
      </c>
      <c r="R1576" s="146">
        <f>Q1576*H1576</f>
        <v>0</v>
      </c>
      <c r="S1576" s="146">
        <v>0</v>
      </c>
      <c r="T1576" s="147">
        <f>S1576*H1576</f>
        <v>0</v>
      </c>
      <c r="AR1576" s="148" t="s">
        <v>369</v>
      </c>
      <c r="AT1576" s="148" t="s">
        <v>255</v>
      </c>
      <c r="AU1576" s="148" t="s">
        <v>87</v>
      </c>
      <c r="AY1576" s="17" t="s">
        <v>253</v>
      </c>
      <c r="BE1576" s="149">
        <f>IF(N1576="základní",J1576,0)</f>
        <v>0</v>
      </c>
      <c r="BF1576" s="149">
        <f>IF(N1576="snížená",J1576,0)</f>
        <v>0</v>
      </c>
      <c r="BG1576" s="149">
        <f>IF(N1576="zákl. přenesená",J1576,0)</f>
        <v>0</v>
      </c>
      <c r="BH1576" s="149">
        <f>IF(N1576="sníž. přenesená",J1576,0)</f>
        <v>0</v>
      </c>
      <c r="BI1576" s="149">
        <f>IF(N1576="nulová",J1576,0)</f>
        <v>0</v>
      </c>
      <c r="BJ1576" s="17" t="s">
        <v>85</v>
      </c>
      <c r="BK1576" s="149">
        <f>ROUND(I1576*H1576,2)</f>
        <v>0</v>
      </c>
      <c r="BL1576" s="17" t="s">
        <v>369</v>
      </c>
      <c r="BM1576" s="148" t="s">
        <v>2262</v>
      </c>
    </row>
    <row r="1577" spans="2:65" s="1" customFormat="1" ht="11.25">
      <c r="B1577" s="32"/>
      <c r="D1577" s="150" t="s">
        <v>262</v>
      </c>
      <c r="F1577" s="151" t="s">
        <v>2263</v>
      </c>
      <c r="I1577" s="152"/>
      <c r="L1577" s="32"/>
      <c r="M1577" s="153"/>
      <c r="T1577" s="56"/>
      <c r="AT1577" s="17" t="s">
        <v>262</v>
      </c>
      <c r="AU1577" s="17" t="s">
        <v>87</v>
      </c>
    </row>
    <row r="1578" spans="2:65" s="1" customFormat="1" ht="16.5" customHeight="1">
      <c r="B1578" s="32"/>
      <c r="C1578" s="185" t="s">
        <v>2264</v>
      </c>
      <c r="D1578" s="185" t="s">
        <v>1052</v>
      </c>
      <c r="E1578" s="186" t="s">
        <v>2265</v>
      </c>
      <c r="F1578" s="187" t="s">
        <v>2266</v>
      </c>
      <c r="G1578" s="188" t="s">
        <v>258</v>
      </c>
      <c r="H1578" s="189">
        <v>15.157999999999999</v>
      </c>
      <c r="I1578" s="190"/>
      <c r="J1578" s="191">
        <f>ROUND(I1578*H1578,2)</f>
        <v>0</v>
      </c>
      <c r="K1578" s="187" t="s">
        <v>259</v>
      </c>
      <c r="L1578" s="192"/>
      <c r="M1578" s="193" t="s">
        <v>1</v>
      </c>
      <c r="N1578" s="194" t="s">
        <v>42</v>
      </c>
      <c r="P1578" s="146">
        <f>O1578*H1578</f>
        <v>0</v>
      </c>
      <c r="Q1578" s="146">
        <v>6.6E-3</v>
      </c>
      <c r="R1578" s="146">
        <f>Q1578*H1578</f>
        <v>0.1000428</v>
      </c>
      <c r="S1578" s="146">
        <v>0</v>
      </c>
      <c r="T1578" s="147">
        <f>S1578*H1578</f>
        <v>0</v>
      </c>
      <c r="AR1578" s="148" t="s">
        <v>455</v>
      </c>
      <c r="AT1578" s="148" t="s">
        <v>1052</v>
      </c>
      <c r="AU1578" s="148" t="s">
        <v>87</v>
      </c>
      <c r="AY1578" s="17" t="s">
        <v>253</v>
      </c>
      <c r="BE1578" s="149">
        <f>IF(N1578="základní",J1578,0)</f>
        <v>0</v>
      </c>
      <c r="BF1578" s="149">
        <f>IF(N1578="snížená",J1578,0)</f>
        <v>0</v>
      </c>
      <c r="BG1578" s="149">
        <f>IF(N1578="zákl. přenesená",J1578,0)</f>
        <v>0</v>
      </c>
      <c r="BH1578" s="149">
        <f>IF(N1578="sníž. přenesená",J1578,0)</f>
        <v>0</v>
      </c>
      <c r="BI1578" s="149">
        <f>IF(N1578="nulová",J1578,0)</f>
        <v>0</v>
      </c>
      <c r="BJ1578" s="17" t="s">
        <v>85</v>
      </c>
      <c r="BK1578" s="149">
        <f>ROUND(I1578*H1578,2)</f>
        <v>0</v>
      </c>
      <c r="BL1578" s="17" t="s">
        <v>369</v>
      </c>
      <c r="BM1578" s="148" t="s">
        <v>2267</v>
      </c>
    </row>
    <row r="1579" spans="2:65" s="14" customFormat="1" ht="11.25">
      <c r="B1579" s="169"/>
      <c r="D1579" s="155" t="s">
        <v>264</v>
      </c>
      <c r="E1579" s="170" t="s">
        <v>1</v>
      </c>
      <c r="F1579" s="171" t="s">
        <v>2268</v>
      </c>
      <c r="H1579" s="170" t="s">
        <v>1</v>
      </c>
      <c r="I1579" s="172"/>
      <c r="L1579" s="169"/>
      <c r="M1579" s="173"/>
      <c r="T1579" s="174"/>
      <c r="AT1579" s="170" t="s">
        <v>264</v>
      </c>
      <c r="AU1579" s="170" t="s">
        <v>87</v>
      </c>
      <c r="AV1579" s="14" t="s">
        <v>85</v>
      </c>
      <c r="AW1579" s="14" t="s">
        <v>32</v>
      </c>
      <c r="AX1579" s="14" t="s">
        <v>77</v>
      </c>
      <c r="AY1579" s="170" t="s">
        <v>253</v>
      </c>
    </row>
    <row r="1580" spans="2:65" s="12" customFormat="1" ht="11.25">
      <c r="B1580" s="154"/>
      <c r="D1580" s="155" t="s">
        <v>264</v>
      </c>
      <c r="E1580" s="156" t="s">
        <v>1</v>
      </c>
      <c r="F1580" s="157" t="s">
        <v>2269</v>
      </c>
      <c r="H1580" s="158">
        <v>13.78</v>
      </c>
      <c r="I1580" s="159"/>
      <c r="L1580" s="154"/>
      <c r="M1580" s="160"/>
      <c r="T1580" s="161"/>
      <c r="AT1580" s="156" t="s">
        <v>264</v>
      </c>
      <c r="AU1580" s="156" t="s">
        <v>87</v>
      </c>
      <c r="AV1580" s="12" t="s">
        <v>87</v>
      </c>
      <c r="AW1580" s="12" t="s">
        <v>32</v>
      </c>
      <c r="AX1580" s="12" t="s">
        <v>77</v>
      </c>
      <c r="AY1580" s="156" t="s">
        <v>253</v>
      </c>
    </row>
    <row r="1581" spans="2:65" s="13" customFormat="1" ht="11.25">
      <c r="B1581" s="162"/>
      <c r="D1581" s="155" t="s">
        <v>264</v>
      </c>
      <c r="E1581" s="163" t="s">
        <v>1</v>
      </c>
      <c r="F1581" s="164" t="s">
        <v>266</v>
      </c>
      <c r="H1581" s="165">
        <v>13.78</v>
      </c>
      <c r="I1581" s="166"/>
      <c r="L1581" s="162"/>
      <c r="M1581" s="167"/>
      <c r="T1581" s="168"/>
      <c r="AT1581" s="163" t="s">
        <v>264</v>
      </c>
      <c r="AU1581" s="163" t="s">
        <v>87</v>
      </c>
      <c r="AV1581" s="13" t="s">
        <v>260</v>
      </c>
      <c r="AW1581" s="13" t="s">
        <v>32</v>
      </c>
      <c r="AX1581" s="13" t="s">
        <v>85</v>
      </c>
      <c r="AY1581" s="163" t="s">
        <v>253</v>
      </c>
    </row>
    <row r="1582" spans="2:65" s="12" customFormat="1" ht="11.25">
      <c r="B1582" s="154"/>
      <c r="D1582" s="155" t="s">
        <v>264</v>
      </c>
      <c r="F1582" s="157" t="s">
        <v>2270</v>
      </c>
      <c r="H1582" s="158">
        <v>15.157999999999999</v>
      </c>
      <c r="I1582" s="159"/>
      <c r="L1582" s="154"/>
      <c r="M1582" s="160"/>
      <c r="T1582" s="161"/>
      <c r="AT1582" s="156" t="s">
        <v>264</v>
      </c>
      <c r="AU1582" s="156" t="s">
        <v>87</v>
      </c>
      <c r="AV1582" s="12" t="s">
        <v>87</v>
      </c>
      <c r="AW1582" s="12" t="s">
        <v>4</v>
      </c>
      <c r="AX1582" s="12" t="s">
        <v>85</v>
      </c>
      <c r="AY1582" s="156" t="s">
        <v>253</v>
      </c>
    </row>
    <row r="1583" spans="2:65" s="1" customFormat="1" ht="24.2" customHeight="1">
      <c r="B1583" s="32"/>
      <c r="C1583" s="137" t="s">
        <v>2271</v>
      </c>
      <c r="D1583" s="137" t="s">
        <v>255</v>
      </c>
      <c r="E1583" s="138" t="s">
        <v>2272</v>
      </c>
      <c r="F1583" s="139" t="s">
        <v>2273</v>
      </c>
      <c r="G1583" s="140" t="s">
        <v>313</v>
      </c>
      <c r="H1583" s="141">
        <v>10.199999999999999</v>
      </c>
      <c r="I1583" s="142"/>
      <c r="J1583" s="143">
        <f>ROUND(I1583*H1583,2)</f>
        <v>0</v>
      </c>
      <c r="K1583" s="139" t="s">
        <v>259</v>
      </c>
      <c r="L1583" s="32"/>
      <c r="M1583" s="144" t="s">
        <v>1</v>
      </c>
      <c r="N1583" s="145" t="s">
        <v>42</v>
      </c>
      <c r="P1583" s="146">
        <f>O1583*H1583</f>
        <v>0</v>
      </c>
      <c r="Q1583" s="146">
        <v>0</v>
      </c>
      <c r="R1583" s="146">
        <f>Q1583*H1583</f>
        <v>0</v>
      </c>
      <c r="S1583" s="146">
        <v>0</v>
      </c>
      <c r="T1583" s="147">
        <f>S1583*H1583</f>
        <v>0</v>
      </c>
      <c r="AR1583" s="148" t="s">
        <v>369</v>
      </c>
      <c r="AT1583" s="148" t="s">
        <v>255</v>
      </c>
      <c r="AU1583" s="148" t="s">
        <v>87</v>
      </c>
      <c r="AY1583" s="17" t="s">
        <v>253</v>
      </c>
      <c r="BE1583" s="149">
        <f>IF(N1583="základní",J1583,0)</f>
        <v>0</v>
      </c>
      <c r="BF1583" s="149">
        <f>IF(N1583="snížená",J1583,0)</f>
        <v>0</v>
      </c>
      <c r="BG1583" s="149">
        <f>IF(N1583="zákl. přenesená",J1583,0)</f>
        <v>0</v>
      </c>
      <c r="BH1583" s="149">
        <f>IF(N1583="sníž. přenesená",J1583,0)</f>
        <v>0</v>
      </c>
      <c r="BI1583" s="149">
        <f>IF(N1583="nulová",J1583,0)</f>
        <v>0</v>
      </c>
      <c r="BJ1583" s="17" t="s">
        <v>85</v>
      </c>
      <c r="BK1583" s="149">
        <f>ROUND(I1583*H1583,2)</f>
        <v>0</v>
      </c>
      <c r="BL1583" s="17" t="s">
        <v>369</v>
      </c>
      <c r="BM1583" s="148" t="s">
        <v>2274</v>
      </c>
    </row>
    <row r="1584" spans="2:65" s="1" customFormat="1" ht="11.25">
      <c r="B1584" s="32"/>
      <c r="D1584" s="150" t="s">
        <v>262</v>
      </c>
      <c r="F1584" s="151" t="s">
        <v>2275</v>
      </c>
      <c r="I1584" s="152"/>
      <c r="L1584" s="32"/>
      <c r="M1584" s="153"/>
      <c r="T1584" s="56"/>
      <c r="AT1584" s="17" t="s">
        <v>262</v>
      </c>
      <c r="AU1584" s="17" t="s">
        <v>87</v>
      </c>
    </row>
    <row r="1585" spans="2:65" s="1" customFormat="1" ht="49.15" customHeight="1">
      <c r="B1585" s="32"/>
      <c r="C1585" s="185" t="s">
        <v>2276</v>
      </c>
      <c r="D1585" s="185" t="s">
        <v>1052</v>
      </c>
      <c r="E1585" s="186" t="s">
        <v>2277</v>
      </c>
      <c r="F1585" s="187" t="s">
        <v>2278</v>
      </c>
      <c r="G1585" s="188" t="s">
        <v>313</v>
      </c>
      <c r="H1585" s="189">
        <v>10.199999999999999</v>
      </c>
      <c r="I1585" s="190"/>
      <c r="J1585" s="191">
        <f>ROUND(I1585*H1585,2)</f>
        <v>0</v>
      </c>
      <c r="K1585" s="187" t="s">
        <v>1</v>
      </c>
      <c r="L1585" s="192"/>
      <c r="M1585" s="193" t="s">
        <v>1</v>
      </c>
      <c r="N1585" s="194" t="s">
        <v>42</v>
      </c>
      <c r="P1585" s="146">
        <f>O1585*H1585</f>
        <v>0</v>
      </c>
      <c r="Q1585" s="146">
        <v>4.0000000000000001E-3</v>
      </c>
      <c r="R1585" s="146">
        <f>Q1585*H1585</f>
        <v>4.0799999999999996E-2</v>
      </c>
      <c r="S1585" s="146">
        <v>0</v>
      </c>
      <c r="T1585" s="147">
        <f>S1585*H1585</f>
        <v>0</v>
      </c>
      <c r="AR1585" s="148" t="s">
        <v>455</v>
      </c>
      <c r="AT1585" s="148" t="s">
        <v>1052</v>
      </c>
      <c r="AU1585" s="148" t="s">
        <v>87</v>
      </c>
      <c r="AY1585" s="17" t="s">
        <v>253</v>
      </c>
      <c r="BE1585" s="149">
        <f>IF(N1585="základní",J1585,0)</f>
        <v>0</v>
      </c>
      <c r="BF1585" s="149">
        <f>IF(N1585="snížená",J1585,0)</f>
        <v>0</v>
      </c>
      <c r="BG1585" s="149">
        <f>IF(N1585="zákl. přenesená",J1585,0)</f>
        <v>0</v>
      </c>
      <c r="BH1585" s="149">
        <f>IF(N1585="sníž. přenesená",J1585,0)</f>
        <v>0</v>
      </c>
      <c r="BI1585" s="149">
        <f>IF(N1585="nulová",J1585,0)</f>
        <v>0</v>
      </c>
      <c r="BJ1585" s="17" t="s">
        <v>85</v>
      </c>
      <c r="BK1585" s="149">
        <f>ROUND(I1585*H1585,2)</f>
        <v>0</v>
      </c>
      <c r="BL1585" s="17" t="s">
        <v>369</v>
      </c>
      <c r="BM1585" s="148" t="s">
        <v>2279</v>
      </c>
    </row>
    <row r="1586" spans="2:65" s="1" customFormat="1" ht="48.75">
      <c r="B1586" s="32"/>
      <c r="D1586" s="155" t="s">
        <v>1346</v>
      </c>
      <c r="F1586" s="195" t="s">
        <v>2280</v>
      </c>
      <c r="I1586" s="152"/>
      <c r="L1586" s="32"/>
      <c r="M1586" s="153"/>
      <c r="T1586" s="56"/>
      <c r="AT1586" s="17" t="s">
        <v>1346</v>
      </c>
      <c r="AU1586" s="17" t="s">
        <v>87</v>
      </c>
    </row>
    <row r="1587" spans="2:65" s="12" customFormat="1" ht="11.25">
      <c r="B1587" s="154"/>
      <c r="D1587" s="155" t="s">
        <v>264</v>
      </c>
      <c r="E1587" s="156" t="s">
        <v>1</v>
      </c>
      <c r="F1587" s="157" t="s">
        <v>1118</v>
      </c>
      <c r="H1587" s="158">
        <v>3.4</v>
      </c>
      <c r="I1587" s="159"/>
      <c r="L1587" s="154"/>
      <c r="M1587" s="160"/>
      <c r="T1587" s="161"/>
      <c r="AT1587" s="156" t="s">
        <v>264</v>
      </c>
      <c r="AU1587" s="156" t="s">
        <v>87</v>
      </c>
      <c r="AV1587" s="12" t="s">
        <v>87</v>
      </c>
      <c r="AW1587" s="12" t="s">
        <v>32</v>
      </c>
      <c r="AX1587" s="12" t="s">
        <v>77</v>
      </c>
      <c r="AY1587" s="156" t="s">
        <v>253</v>
      </c>
    </row>
    <row r="1588" spans="2:65" s="12" customFormat="1" ht="11.25">
      <c r="B1588" s="154"/>
      <c r="D1588" s="155" t="s">
        <v>264</v>
      </c>
      <c r="E1588" s="156" t="s">
        <v>1</v>
      </c>
      <c r="F1588" s="157" t="s">
        <v>1119</v>
      </c>
      <c r="H1588" s="158">
        <v>2</v>
      </c>
      <c r="I1588" s="159"/>
      <c r="L1588" s="154"/>
      <c r="M1588" s="160"/>
      <c r="T1588" s="161"/>
      <c r="AT1588" s="156" t="s">
        <v>264</v>
      </c>
      <c r="AU1588" s="156" t="s">
        <v>87</v>
      </c>
      <c r="AV1588" s="12" t="s">
        <v>87</v>
      </c>
      <c r="AW1588" s="12" t="s">
        <v>32</v>
      </c>
      <c r="AX1588" s="12" t="s">
        <v>77</v>
      </c>
      <c r="AY1588" s="156" t="s">
        <v>253</v>
      </c>
    </row>
    <row r="1589" spans="2:65" s="12" customFormat="1" ht="11.25">
      <c r="B1589" s="154"/>
      <c r="D1589" s="155" t="s">
        <v>264</v>
      </c>
      <c r="E1589" s="156" t="s">
        <v>1</v>
      </c>
      <c r="F1589" s="157" t="s">
        <v>1120</v>
      </c>
      <c r="H1589" s="158">
        <v>2.4</v>
      </c>
      <c r="I1589" s="159"/>
      <c r="L1589" s="154"/>
      <c r="M1589" s="160"/>
      <c r="T1589" s="161"/>
      <c r="AT1589" s="156" t="s">
        <v>264</v>
      </c>
      <c r="AU1589" s="156" t="s">
        <v>87</v>
      </c>
      <c r="AV1589" s="12" t="s">
        <v>87</v>
      </c>
      <c r="AW1589" s="12" t="s">
        <v>32</v>
      </c>
      <c r="AX1589" s="12" t="s">
        <v>77</v>
      </c>
      <c r="AY1589" s="156" t="s">
        <v>253</v>
      </c>
    </row>
    <row r="1590" spans="2:65" s="12" customFormat="1" ht="11.25">
      <c r="B1590" s="154"/>
      <c r="D1590" s="155" t="s">
        <v>264</v>
      </c>
      <c r="E1590" s="156" t="s">
        <v>1</v>
      </c>
      <c r="F1590" s="157" t="s">
        <v>1122</v>
      </c>
      <c r="H1590" s="158">
        <v>2.4</v>
      </c>
      <c r="I1590" s="159"/>
      <c r="L1590" s="154"/>
      <c r="M1590" s="160"/>
      <c r="T1590" s="161"/>
      <c r="AT1590" s="156" t="s">
        <v>264</v>
      </c>
      <c r="AU1590" s="156" t="s">
        <v>87</v>
      </c>
      <c r="AV1590" s="12" t="s">
        <v>87</v>
      </c>
      <c r="AW1590" s="12" t="s">
        <v>32</v>
      </c>
      <c r="AX1590" s="12" t="s">
        <v>77</v>
      </c>
      <c r="AY1590" s="156" t="s">
        <v>253</v>
      </c>
    </row>
    <row r="1591" spans="2:65" s="13" customFormat="1" ht="11.25">
      <c r="B1591" s="162"/>
      <c r="D1591" s="155" t="s">
        <v>264</v>
      </c>
      <c r="E1591" s="163" t="s">
        <v>1</v>
      </c>
      <c r="F1591" s="164" t="s">
        <v>266</v>
      </c>
      <c r="H1591" s="165">
        <v>10.199999999999999</v>
      </c>
      <c r="I1591" s="166"/>
      <c r="L1591" s="162"/>
      <c r="M1591" s="167"/>
      <c r="T1591" s="168"/>
      <c r="AT1591" s="163" t="s">
        <v>264</v>
      </c>
      <c r="AU1591" s="163" t="s">
        <v>87</v>
      </c>
      <c r="AV1591" s="13" t="s">
        <v>260</v>
      </c>
      <c r="AW1591" s="13" t="s">
        <v>32</v>
      </c>
      <c r="AX1591" s="13" t="s">
        <v>85</v>
      </c>
      <c r="AY1591" s="163" t="s">
        <v>253</v>
      </c>
    </row>
    <row r="1592" spans="2:65" s="1" customFormat="1" ht="24.2" customHeight="1">
      <c r="B1592" s="32"/>
      <c r="C1592" s="137" t="s">
        <v>2281</v>
      </c>
      <c r="D1592" s="137" t="s">
        <v>255</v>
      </c>
      <c r="E1592" s="138" t="s">
        <v>2282</v>
      </c>
      <c r="F1592" s="139" t="s">
        <v>2283</v>
      </c>
      <c r="G1592" s="140" t="s">
        <v>313</v>
      </c>
      <c r="H1592" s="141">
        <v>3</v>
      </c>
      <c r="I1592" s="142"/>
      <c r="J1592" s="143">
        <f>ROUND(I1592*H1592,2)</f>
        <v>0</v>
      </c>
      <c r="K1592" s="139" t="s">
        <v>259</v>
      </c>
      <c r="L1592" s="32"/>
      <c r="M1592" s="144" t="s">
        <v>1</v>
      </c>
      <c r="N1592" s="145" t="s">
        <v>42</v>
      </c>
      <c r="P1592" s="146">
        <f>O1592*H1592</f>
        <v>0</v>
      </c>
      <c r="Q1592" s="146">
        <v>0</v>
      </c>
      <c r="R1592" s="146">
        <f>Q1592*H1592</f>
        <v>0</v>
      </c>
      <c r="S1592" s="146">
        <v>0</v>
      </c>
      <c r="T1592" s="147">
        <f>S1592*H1592</f>
        <v>0</v>
      </c>
      <c r="AR1592" s="148" t="s">
        <v>369</v>
      </c>
      <c r="AT1592" s="148" t="s">
        <v>255</v>
      </c>
      <c r="AU1592" s="148" t="s">
        <v>87</v>
      </c>
      <c r="AY1592" s="17" t="s">
        <v>253</v>
      </c>
      <c r="BE1592" s="149">
        <f>IF(N1592="základní",J1592,0)</f>
        <v>0</v>
      </c>
      <c r="BF1592" s="149">
        <f>IF(N1592="snížená",J1592,0)</f>
        <v>0</v>
      </c>
      <c r="BG1592" s="149">
        <f>IF(N1592="zákl. přenesená",J1592,0)</f>
        <v>0</v>
      </c>
      <c r="BH1592" s="149">
        <f>IF(N1592="sníž. přenesená",J1592,0)</f>
        <v>0</v>
      </c>
      <c r="BI1592" s="149">
        <f>IF(N1592="nulová",J1592,0)</f>
        <v>0</v>
      </c>
      <c r="BJ1592" s="17" t="s">
        <v>85</v>
      </c>
      <c r="BK1592" s="149">
        <f>ROUND(I1592*H1592,2)</f>
        <v>0</v>
      </c>
      <c r="BL1592" s="17" t="s">
        <v>369</v>
      </c>
      <c r="BM1592" s="148" t="s">
        <v>2284</v>
      </c>
    </row>
    <row r="1593" spans="2:65" s="1" customFormat="1" ht="11.25">
      <c r="B1593" s="32"/>
      <c r="D1593" s="150" t="s">
        <v>262</v>
      </c>
      <c r="F1593" s="151" t="s">
        <v>2285</v>
      </c>
      <c r="I1593" s="152"/>
      <c r="L1593" s="32"/>
      <c r="M1593" s="153"/>
      <c r="T1593" s="56"/>
      <c r="AT1593" s="17" t="s">
        <v>262</v>
      </c>
      <c r="AU1593" s="17" t="s">
        <v>87</v>
      </c>
    </row>
    <row r="1594" spans="2:65" s="1" customFormat="1" ht="49.15" customHeight="1">
      <c r="B1594" s="32"/>
      <c r="C1594" s="185" t="s">
        <v>2286</v>
      </c>
      <c r="D1594" s="185" t="s">
        <v>1052</v>
      </c>
      <c r="E1594" s="186" t="s">
        <v>2287</v>
      </c>
      <c r="F1594" s="187" t="s">
        <v>2288</v>
      </c>
      <c r="G1594" s="188" t="s">
        <v>313</v>
      </c>
      <c r="H1594" s="189">
        <v>0.6</v>
      </c>
      <c r="I1594" s="190"/>
      <c r="J1594" s="191">
        <f>ROUND(I1594*H1594,2)</f>
        <v>0</v>
      </c>
      <c r="K1594" s="187" t="s">
        <v>1</v>
      </c>
      <c r="L1594" s="192"/>
      <c r="M1594" s="193" t="s">
        <v>1</v>
      </c>
      <c r="N1594" s="194" t="s">
        <v>42</v>
      </c>
      <c r="P1594" s="146">
        <f>O1594*H1594</f>
        <v>0</v>
      </c>
      <c r="Q1594" s="146">
        <v>7.0000000000000001E-3</v>
      </c>
      <c r="R1594" s="146">
        <f>Q1594*H1594</f>
        <v>4.1999999999999997E-3</v>
      </c>
      <c r="S1594" s="146">
        <v>0</v>
      </c>
      <c r="T1594" s="147">
        <f>S1594*H1594</f>
        <v>0</v>
      </c>
      <c r="AR1594" s="148" t="s">
        <v>455</v>
      </c>
      <c r="AT1594" s="148" t="s">
        <v>1052</v>
      </c>
      <c r="AU1594" s="148" t="s">
        <v>87</v>
      </c>
      <c r="AY1594" s="17" t="s">
        <v>253</v>
      </c>
      <c r="BE1594" s="149">
        <f>IF(N1594="základní",J1594,0)</f>
        <v>0</v>
      </c>
      <c r="BF1594" s="149">
        <f>IF(N1594="snížená",J1594,0)</f>
        <v>0</v>
      </c>
      <c r="BG1594" s="149">
        <f>IF(N1594="zákl. přenesená",J1594,0)</f>
        <v>0</v>
      </c>
      <c r="BH1594" s="149">
        <f>IF(N1594="sníž. přenesená",J1594,0)</f>
        <v>0</v>
      </c>
      <c r="BI1594" s="149">
        <f>IF(N1594="nulová",J1594,0)</f>
        <v>0</v>
      </c>
      <c r="BJ1594" s="17" t="s">
        <v>85</v>
      </c>
      <c r="BK1594" s="149">
        <f>ROUND(I1594*H1594,2)</f>
        <v>0</v>
      </c>
      <c r="BL1594" s="17" t="s">
        <v>369</v>
      </c>
      <c r="BM1594" s="148" t="s">
        <v>2289</v>
      </c>
    </row>
    <row r="1595" spans="2:65" s="1" customFormat="1" ht="48.75">
      <c r="B1595" s="32"/>
      <c r="D1595" s="155" t="s">
        <v>1346</v>
      </c>
      <c r="F1595" s="195" t="s">
        <v>2280</v>
      </c>
      <c r="I1595" s="152"/>
      <c r="L1595" s="32"/>
      <c r="M1595" s="153"/>
      <c r="T1595" s="56"/>
      <c r="AT1595" s="17" t="s">
        <v>1346</v>
      </c>
      <c r="AU1595" s="17" t="s">
        <v>87</v>
      </c>
    </row>
    <row r="1596" spans="2:65" s="12" customFormat="1" ht="11.25">
      <c r="B1596" s="154"/>
      <c r="D1596" s="155" t="s">
        <v>264</v>
      </c>
      <c r="E1596" s="156" t="s">
        <v>1</v>
      </c>
      <c r="F1596" s="157" t="s">
        <v>1121</v>
      </c>
      <c r="H1596" s="158">
        <v>0.6</v>
      </c>
      <c r="I1596" s="159"/>
      <c r="L1596" s="154"/>
      <c r="M1596" s="160"/>
      <c r="T1596" s="161"/>
      <c r="AT1596" s="156" t="s">
        <v>264</v>
      </c>
      <c r="AU1596" s="156" t="s">
        <v>87</v>
      </c>
      <c r="AV1596" s="12" t="s">
        <v>87</v>
      </c>
      <c r="AW1596" s="12" t="s">
        <v>32</v>
      </c>
      <c r="AX1596" s="12" t="s">
        <v>77</v>
      </c>
      <c r="AY1596" s="156" t="s">
        <v>253</v>
      </c>
    </row>
    <row r="1597" spans="2:65" s="13" customFormat="1" ht="11.25">
      <c r="B1597" s="162"/>
      <c r="D1597" s="155" t="s">
        <v>264</v>
      </c>
      <c r="E1597" s="163" t="s">
        <v>1</v>
      </c>
      <c r="F1597" s="164" t="s">
        <v>266</v>
      </c>
      <c r="H1597" s="165">
        <v>0.6</v>
      </c>
      <c r="I1597" s="166"/>
      <c r="L1597" s="162"/>
      <c r="M1597" s="167"/>
      <c r="T1597" s="168"/>
      <c r="AT1597" s="163" t="s">
        <v>264</v>
      </c>
      <c r="AU1597" s="163" t="s">
        <v>87</v>
      </c>
      <c r="AV1597" s="13" t="s">
        <v>260</v>
      </c>
      <c r="AW1597" s="13" t="s">
        <v>32</v>
      </c>
      <c r="AX1597" s="13" t="s">
        <v>85</v>
      </c>
      <c r="AY1597" s="163" t="s">
        <v>253</v>
      </c>
    </row>
    <row r="1598" spans="2:65" s="1" customFormat="1" ht="66.75" customHeight="1">
      <c r="B1598" s="32"/>
      <c r="C1598" s="185" t="s">
        <v>2290</v>
      </c>
      <c r="D1598" s="185" t="s">
        <v>1052</v>
      </c>
      <c r="E1598" s="186" t="s">
        <v>2291</v>
      </c>
      <c r="F1598" s="187" t="s">
        <v>2292</v>
      </c>
      <c r="G1598" s="188" t="s">
        <v>313</v>
      </c>
      <c r="H1598" s="189">
        <v>2.4</v>
      </c>
      <c r="I1598" s="190"/>
      <c r="J1598" s="191">
        <f>ROUND(I1598*H1598,2)</f>
        <v>0</v>
      </c>
      <c r="K1598" s="187" t="s">
        <v>1</v>
      </c>
      <c r="L1598" s="192"/>
      <c r="M1598" s="193" t="s">
        <v>1</v>
      </c>
      <c r="N1598" s="194" t="s">
        <v>42</v>
      </c>
      <c r="P1598" s="146">
        <f>O1598*H1598</f>
        <v>0</v>
      </c>
      <c r="Q1598" s="146">
        <v>6.0000000000000002E-5</v>
      </c>
      <c r="R1598" s="146">
        <f>Q1598*H1598</f>
        <v>1.44E-4</v>
      </c>
      <c r="S1598" s="146">
        <v>0</v>
      </c>
      <c r="T1598" s="147">
        <f>S1598*H1598</f>
        <v>0</v>
      </c>
      <c r="AR1598" s="148" t="s">
        <v>455</v>
      </c>
      <c r="AT1598" s="148" t="s">
        <v>1052</v>
      </c>
      <c r="AU1598" s="148" t="s">
        <v>87</v>
      </c>
      <c r="AY1598" s="17" t="s">
        <v>253</v>
      </c>
      <c r="BE1598" s="149">
        <f>IF(N1598="základní",J1598,0)</f>
        <v>0</v>
      </c>
      <c r="BF1598" s="149">
        <f>IF(N1598="snížená",J1598,0)</f>
        <v>0</v>
      </c>
      <c r="BG1598" s="149">
        <f>IF(N1598="zákl. přenesená",J1598,0)</f>
        <v>0</v>
      </c>
      <c r="BH1598" s="149">
        <f>IF(N1598="sníž. přenesená",J1598,0)</f>
        <v>0</v>
      </c>
      <c r="BI1598" s="149">
        <f>IF(N1598="nulová",J1598,0)</f>
        <v>0</v>
      </c>
      <c r="BJ1598" s="17" t="s">
        <v>85</v>
      </c>
      <c r="BK1598" s="149">
        <f>ROUND(I1598*H1598,2)</f>
        <v>0</v>
      </c>
      <c r="BL1598" s="17" t="s">
        <v>369</v>
      </c>
      <c r="BM1598" s="148" t="s">
        <v>2293</v>
      </c>
    </row>
    <row r="1599" spans="2:65" s="1" customFormat="1" ht="48.75">
      <c r="B1599" s="32"/>
      <c r="D1599" s="155" t="s">
        <v>1346</v>
      </c>
      <c r="F1599" s="195" t="s">
        <v>2280</v>
      </c>
      <c r="I1599" s="152"/>
      <c r="L1599" s="32"/>
      <c r="M1599" s="153"/>
      <c r="T1599" s="56"/>
      <c r="AT1599" s="17" t="s">
        <v>1346</v>
      </c>
      <c r="AU1599" s="17" t="s">
        <v>87</v>
      </c>
    </row>
    <row r="1600" spans="2:65" s="12" customFormat="1" ht="11.25">
      <c r="B1600" s="154"/>
      <c r="D1600" s="155" t="s">
        <v>264</v>
      </c>
      <c r="E1600" s="156" t="s">
        <v>1</v>
      </c>
      <c r="F1600" s="157" t="s">
        <v>1108</v>
      </c>
      <c r="H1600" s="158">
        <v>2.4</v>
      </c>
      <c r="I1600" s="159"/>
      <c r="L1600" s="154"/>
      <c r="M1600" s="160"/>
      <c r="T1600" s="161"/>
      <c r="AT1600" s="156" t="s">
        <v>264</v>
      </c>
      <c r="AU1600" s="156" t="s">
        <v>87</v>
      </c>
      <c r="AV1600" s="12" t="s">
        <v>87</v>
      </c>
      <c r="AW1600" s="12" t="s">
        <v>32</v>
      </c>
      <c r="AX1600" s="12" t="s">
        <v>77</v>
      </c>
      <c r="AY1600" s="156" t="s">
        <v>253</v>
      </c>
    </row>
    <row r="1601" spans="2:65" s="13" customFormat="1" ht="11.25">
      <c r="B1601" s="162"/>
      <c r="D1601" s="155" t="s">
        <v>264</v>
      </c>
      <c r="E1601" s="163" t="s">
        <v>1</v>
      </c>
      <c r="F1601" s="164" t="s">
        <v>266</v>
      </c>
      <c r="H1601" s="165">
        <v>2.4</v>
      </c>
      <c r="I1601" s="166"/>
      <c r="L1601" s="162"/>
      <c r="M1601" s="167"/>
      <c r="T1601" s="168"/>
      <c r="AT1601" s="163" t="s">
        <v>264</v>
      </c>
      <c r="AU1601" s="163" t="s">
        <v>87</v>
      </c>
      <c r="AV1601" s="13" t="s">
        <v>260</v>
      </c>
      <c r="AW1601" s="13" t="s">
        <v>32</v>
      </c>
      <c r="AX1601" s="13" t="s">
        <v>85</v>
      </c>
      <c r="AY1601" s="163" t="s">
        <v>253</v>
      </c>
    </row>
    <row r="1602" spans="2:65" s="1" customFormat="1" ht="24.2" customHeight="1">
      <c r="B1602" s="32"/>
      <c r="C1602" s="137" t="s">
        <v>2294</v>
      </c>
      <c r="D1602" s="137" t="s">
        <v>255</v>
      </c>
      <c r="E1602" s="138" t="s">
        <v>2295</v>
      </c>
      <c r="F1602" s="139" t="s">
        <v>2296</v>
      </c>
      <c r="G1602" s="140" t="s">
        <v>1576</v>
      </c>
      <c r="H1602" s="196"/>
      <c r="I1602" s="142"/>
      <c r="J1602" s="143">
        <f>ROUND(I1602*H1602,2)</f>
        <v>0</v>
      </c>
      <c r="K1602" s="139" t="s">
        <v>259</v>
      </c>
      <c r="L1602" s="32"/>
      <c r="M1602" s="144" t="s">
        <v>1</v>
      </c>
      <c r="N1602" s="145" t="s">
        <v>42</v>
      </c>
      <c r="P1602" s="146">
        <f>O1602*H1602</f>
        <v>0</v>
      </c>
      <c r="Q1602" s="146">
        <v>0</v>
      </c>
      <c r="R1602" s="146">
        <f>Q1602*H1602</f>
        <v>0</v>
      </c>
      <c r="S1602" s="146">
        <v>0</v>
      </c>
      <c r="T1602" s="147">
        <f>S1602*H1602</f>
        <v>0</v>
      </c>
      <c r="AR1602" s="148" t="s">
        <v>369</v>
      </c>
      <c r="AT1602" s="148" t="s">
        <v>255</v>
      </c>
      <c r="AU1602" s="148" t="s">
        <v>87</v>
      </c>
      <c r="AY1602" s="17" t="s">
        <v>253</v>
      </c>
      <c r="BE1602" s="149">
        <f>IF(N1602="základní",J1602,0)</f>
        <v>0</v>
      </c>
      <c r="BF1602" s="149">
        <f>IF(N1602="snížená",J1602,0)</f>
        <v>0</v>
      </c>
      <c r="BG1602" s="149">
        <f>IF(N1602="zákl. přenesená",J1602,0)</f>
        <v>0</v>
      </c>
      <c r="BH1602" s="149">
        <f>IF(N1602="sníž. přenesená",J1602,0)</f>
        <v>0</v>
      </c>
      <c r="BI1602" s="149">
        <f>IF(N1602="nulová",J1602,0)</f>
        <v>0</v>
      </c>
      <c r="BJ1602" s="17" t="s">
        <v>85</v>
      </c>
      <c r="BK1602" s="149">
        <f>ROUND(I1602*H1602,2)</f>
        <v>0</v>
      </c>
      <c r="BL1602" s="17" t="s">
        <v>369</v>
      </c>
      <c r="BM1602" s="148" t="s">
        <v>2297</v>
      </c>
    </row>
    <row r="1603" spans="2:65" s="1" customFormat="1" ht="11.25">
      <c r="B1603" s="32"/>
      <c r="D1603" s="150" t="s">
        <v>262</v>
      </c>
      <c r="F1603" s="151" t="s">
        <v>2298</v>
      </c>
      <c r="I1603" s="152"/>
      <c r="L1603" s="32"/>
      <c r="M1603" s="153"/>
      <c r="T1603" s="56"/>
      <c r="AT1603" s="17" t="s">
        <v>262</v>
      </c>
      <c r="AU1603" s="17" t="s">
        <v>87</v>
      </c>
    </row>
    <row r="1604" spans="2:65" s="11" customFormat="1" ht="22.9" customHeight="1">
      <c r="B1604" s="125"/>
      <c r="D1604" s="126" t="s">
        <v>76</v>
      </c>
      <c r="E1604" s="135" t="s">
        <v>2299</v>
      </c>
      <c r="F1604" s="135" t="s">
        <v>2300</v>
      </c>
      <c r="I1604" s="128"/>
      <c r="J1604" s="136">
        <f>BK1604</f>
        <v>0</v>
      </c>
      <c r="L1604" s="125"/>
      <c r="M1604" s="130"/>
      <c r="P1604" s="131">
        <f>SUM(P1605:P1667)</f>
        <v>0</v>
      </c>
      <c r="R1604" s="131">
        <f>SUM(R1605:R1667)</f>
        <v>1.9488598799999999</v>
      </c>
      <c r="T1604" s="132">
        <f>SUM(T1605:T1667)</f>
        <v>0</v>
      </c>
      <c r="AR1604" s="126" t="s">
        <v>87</v>
      </c>
      <c r="AT1604" s="133" t="s">
        <v>76</v>
      </c>
      <c r="AU1604" s="133" t="s">
        <v>85</v>
      </c>
      <c r="AY1604" s="126" t="s">
        <v>253</v>
      </c>
      <c r="BK1604" s="134">
        <f>SUM(BK1605:BK1667)</f>
        <v>0</v>
      </c>
    </row>
    <row r="1605" spans="2:65" s="1" customFormat="1" ht="16.5" customHeight="1">
      <c r="B1605" s="32"/>
      <c r="C1605" s="137" t="s">
        <v>2301</v>
      </c>
      <c r="D1605" s="137" t="s">
        <v>255</v>
      </c>
      <c r="E1605" s="138" t="s">
        <v>2302</v>
      </c>
      <c r="F1605" s="139" t="s">
        <v>2303</v>
      </c>
      <c r="G1605" s="140" t="s">
        <v>258</v>
      </c>
      <c r="H1605" s="141">
        <v>102.501</v>
      </c>
      <c r="I1605" s="142"/>
      <c r="J1605" s="143">
        <f>ROUND(I1605*H1605,2)</f>
        <v>0</v>
      </c>
      <c r="K1605" s="139" t="s">
        <v>259</v>
      </c>
      <c r="L1605" s="32"/>
      <c r="M1605" s="144" t="s">
        <v>1</v>
      </c>
      <c r="N1605" s="145" t="s">
        <v>42</v>
      </c>
      <c r="P1605" s="146">
        <f>O1605*H1605</f>
        <v>0</v>
      </c>
      <c r="Q1605" s="146">
        <v>2.7999999999999998E-4</v>
      </c>
      <c r="R1605" s="146">
        <f>Q1605*H1605</f>
        <v>2.8700279999999998E-2</v>
      </c>
      <c r="S1605" s="146">
        <v>0</v>
      </c>
      <c r="T1605" s="147">
        <f>S1605*H1605</f>
        <v>0</v>
      </c>
      <c r="AR1605" s="148" t="s">
        <v>369</v>
      </c>
      <c r="AT1605" s="148" t="s">
        <v>255</v>
      </c>
      <c r="AU1605" s="148" t="s">
        <v>87</v>
      </c>
      <c r="AY1605" s="17" t="s">
        <v>253</v>
      </c>
      <c r="BE1605" s="149">
        <f>IF(N1605="základní",J1605,0)</f>
        <v>0</v>
      </c>
      <c r="BF1605" s="149">
        <f>IF(N1605="snížená",J1605,0)</f>
        <v>0</v>
      </c>
      <c r="BG1605" s="149">
        <f>IF(N1605="zákl. přenesená",J1605,0)</f>
        <v>0</v>
      </c>
      <c r="BH1605" s="149">
        <f>IF(N1605="sníž. přenesená",J1605,0)</f>
        <v>0</v>
      </c>
      <c r="BI1605" s="149">
        <f>IF(N1605="nulová",J1605,0)</f>
        <v>0</v>
      </c>
      <c r="BJ1605" s="17" t="s">
        <v>85</v>
      </c>
      <c r="BK1605" s="149">
        <f>ROUND(I1605*H1605,2)</f>
        <v>0</v>
      </c>
      <c r="BL1605" s="17" t="s">
        <v>369</v>
      </c>
      <c r="BM1605" s="148" t="s">
        <v>2304</v>
      </c>
    </row>
    <row r="1606" spans="2:65" s="1" customFormat="1" ht="11.25">
      <c r="B1606" s="32"/>
      <c r="D1606" s="150" t="s">
        <v>262</v>
      </c>
      <c r="F1606" s="151" t="s">
        <v>2305</v>
      </c>
      <c r="I1606" s="152"/>
      <c r="L1606" s="32"/>
      <c r="M1606" s="153"/>
      <c r="T1606" s="56"/>
      <c r="AT1606" s="17" t="s">
        <v>262</v>
      </c>
      <c r="AU1606" s="17" t="s">
        <v>87</v>
      </c>
    </row>
    <row r="1607" spans="2:65" s="1" customFormat="1" ht="19.5">
      <c r="B1607" s="32"/>
      <c r="D1607" s="155" t="s">
        <v>1346</v>
      </c>
      <c r="F1607" s="195" t="s">
        <v>2306</v>
      </c>
      <c r="I1607" s="152"/>
      <c r="L1607" s="32"/>
      <c r="M1607" s="153"/>
      <c r="T1607" s="56"/>
      <c r="AT1607" s="17" t="s">
        <v>1346</v>
      </c>
      <c r="AU1607" s="17" t="s">
        <v>87</v>
      </c>
    </row>
    <row r="1608" spans="2:65" s="1" customFormat="1" ht="24.2" customHeight="1">
      <c r="B1608" s="32"/>
      <c r="C1608" s="185" t="s">
        <v>2307</v>
      </c>
      <c r="D1608" s="185" t="s">
        <v>1052</v>
      </c>
      <c r="E1608" s="186" t="s">
        <v>2308</v>
      </c>
      <c r="F1608" s="187" t="s">
        <v>2309</v>
      </c>
      <c r="G1608" s="188" t="s">
        <v>258</v>
      </c>
      <c r="H1608" s="189">
        <v>117.876</v>
      </c>
      <c r="I1608" s="190"/>
      <c r="J1608" s="191">
        <f>ROUND(I1608*H1608,2)</f>
        <v>0</v>
      </c>
      <c r="K1608" s="187" t="s">
        <v>1</v>
      </c>
      <c r="L1608" s="192"/>
      <c r="M1608" s="193" t="s">
        <v>1</v>
      </c>
      <c r="N1608" s="194" t="s">
        <v>42</v>
      </c>
      <c r="P1608" s="146">
        <f>O1608*H1608</f>
        <v>0</v>
      </c>
      <c r="Q1608" s="146">
        <v>1.21E-2</v>
      </c>
      <c r="R1608" s="146">
        <f>Q1608*H1608</f>
        <v>1.4262996000000001</v>
      </c>
      <c r="S1608" s="146">
        <v>0</v>
      </c>
      <c r="T1608" s="147">
        <f>S1608*H1608</f>
        <v>0</v>
      </c>
      <c r="AR1608" s="148" t="s">
        <v>455</v>
      </c>
      <c r="AT1608" s="148" t="s">
        <v>1052</v>
      </c>
      <c r="AU1608" s="148" t="s">
        <v>87</v>
      </c>
      <c r="AY1608" s="17" t="s">
        <v>253</v>
      </c>
      <c r="BE1608" s="149">
        <f>IF(N1608="základní",J1608,0)</f>
        <v>0</v>
      </c>
      <c r="BF1608" s="149">
        <f>IF(N1608="snížená",J1608,0)</f>
        <v>0</v>
      </c>
      <c r="BG1608" s="149">
        <f>IF(N1608="zákl. přenesená",J1608,0)</f>
        <v>0</v>
      </c>
      <c r="BH1608" s="149">
        <f>IF(N1608="sníž. přenesená",J1608,0)</f>
        <v>0</v>
      </c>
      <c r="BI1608" s="149">
        <f>IF(N1608="nulová",J1608,0)</f>
        <v>0</v>
      </c>
      <c r="BJ1608" s="17" t="s">
        <v>85</v>
      </c>
      <c r="BK1608" s="149">
        <f>ROUND(I1608*H1608,2)</f>
        <v>0</v>
      </c>
      <c r="BL1608" s="17" t="s">
        <v>369</v>
      </c>
      <c r="BM1608" s="148" t="s">
        <v>2310</v>
      </c>
    </row>
    <row r="1609" spans="2:65" s="14" customFormat="1" ht="11.25">
      <c r="B1609" s="169"/>
      <c r="D1609" s="155" t="s">
        <v>264</v>
      </c>
      <c r="E1609" s="170" t="s">
        <v>1</v>
      </c>
      <c r="F1609" s="171" t="s">
        <v>1668</v>
      </c>
      <c r="H1609" s="170" t="s">
        <v>1</v>
      </c>
      <c r="I1609" s="172"/>
      <c r="L1609" s="169"/>
      <c r="M1609" s="173"/>
      <c r="T1609" s="174"/>
      <c r="AT1609" s="170" t="s">
        <v>264</v>
      </c>
      <c r="AU1609" s="170" t="s">
        <v>87</v>
      </c>
      <c r="AV1609" s="14" t="s">
        <v>85</v>
      </c>
      <c r="AW1609" s="14" t="s">
        <v>32</v>
      </c>
      <c r="AX1609" s="14" t="s">
        <v>77</v>
      </c>
      <c r="AY1609" s="170" t="s">
        <v>253</v>
      </c>
    </row>
    <row r="1610" spans="2:65" s="12" customFormat="1" ht="11.25">
      <c r="B1610" s="154"/>
      <c r="D1610" s="155" t="s">
        <v>264</v>
      </c>
      <c r="E1610" s="156" t="s">
        <v>1</v>
      </c>
      <c r="F1610" s="157" t="s">
        <v>2311</v>
      </c>
      <c r="H1610" s="158">
        <v>76.805999999999997</v>
      </c>
      <c r="I1610" s="159"/>
      <c r="L1610" s="154"/>
      <c r="M1610" s="160"/>
      <c r="T1610" s="161"/>
      <c r="AT1610" s="156" t="s">
        <v>264</v>
      </c>
      <c r="AU1610" s="156" t="s">
        <v>87</v>
      </c>
      <c r="AV1610" s="12" t="s">
        <v>87</v>
      </c>
      <c r="AW1610" s="12" t="s">
        <v>32</v>
      </c>
      <c r="AX1610" s="12" t="s">
        <v>77</v>
      </c>
      <c r="AY1610" s="156" t="s">
        <v>253</v>
      </c>
    </row>
    <row r="1611" spans="2:65" s="15" customFormat="1" ht="11.25">
      <c r="B1611" s="175"/>
      <c r="D1611" s="155" t="s">
        <v>264</v>
      </c>
      <c r="E1611" s="176" t="s">
        <v>1</v>
      </c>
      <c r="F1611" s="177" t="s">
        <v>322</v>
      </c>
      <c r="H1611" s="178">
        <v>76.805999999999997</v>
      </c>
      <c r="I1611" s="179"/>
      <c r="L1611" s="175"/>
      <c r="M1611" s="180"/>
      <c r="T1611" s="181"/>
      <c r="AT1611" s="176" t="s">
        <v>264</v>
      </c>
      <c r="AU1611" s="176" t="s">
        <v>87</v>
      </c>
      <c r="AV1611" s="15" t="s">
        <v>97</v>
      </c>
      <c r="AW1611" s="15" t="s">
        <v>32</v>
      </c>
      <c r="AX1611" s="15" t="s">
        <v>77</v>
      </c>
      <c r="AY1611" s="176" t="s">
        <v>253</v>
      </c>
    </row>
    <row r="1612" spans="2:65" s="14" customFormat="1" ht="11.25">
      <c r="B1612" s="169"/>
      <c r="D1612" s="155" t="s">
        <v>264</v>
      </c>
      <c r="E1612" s="170" t="s">
        <v>1</v>
      </c>
      <c r="F1612" s="171" t="s">
        <v>2312</v>
      </c>
      <c r="H1612" s="170" t="s">
        <v>1</v>
      </c>
      <c r="I1612" s="172"/>
      <c r="L1612" s="169"/>
      <c r="M1612" s="173"/>
      <c r="T1612" s="174"/>
      <c r="AT1612" s="170" t="s">
        <v>264</v>
      </c>
      <c r="AU1612" s="170" t="s">
        <v>87</v>
      </c>
      <c r="AV1612" s="14" t="s">
        <v>85</v>
      </c>
      <c r="AW1612" s="14" t="s">
        <v>32</v>
      </c>
      <c r="AX1612" s="14" t="s">
        <v>77</v>
      </c>
      <c r="AY1612" s="170" t="s">
        <v>253</v>
      </c>
    </row>
    <row r="1613" spans="2:65" s="12" customFormat="1" ht="11.25">
      <c r="B1613" s="154"/>
      <c r="D1613" s="155" t="s">
        <v>264</v>
      </c>
      <c r="E1613" s="156" t="s">
        <v>1</v>
      </c>
      <c r="F1613" s="157" t="s">
        <v>2313</v>
      </c>
      <c r="H1613" s="158">
        <v>25.695</v>
      </c>
      <c r="I1613" s="159"/>
      <c r="L1613" s="154"/>
      <c r="M1613" s="160"/>
      <c r="T1613" s="161"/>
      <c r="AT1613" s="156" t="s">
        <v>264</v>
      </c>
      <c r="AU1613" s="156" t="s">
        <v>87</v>
      </c>
      <c r="AV1613" s="12" t="s">
        <v>87</v>
      </c>
      <c r="AW1613" s="12" t="s">
        <v>32</v>
      </c>
      <c r="AX1613" s="12" t="s">
        <v>77</v>
      </c>
      <c r="AY1613" s="156" t="s">
        <v>253</v>
      </c>
    </row>
    <row r="1614" spans="2:65" s="15" customFormat="1" ht="11.25">
      <c r="B1614" s="175"/>
      <c r="D1614" s="155" t="s">
        <v>264</v>
      </c>
      <c r="E1614" s="176" t="s">
        <v>1</v>
      </c>
      <c r="F1614" s="177" t="s">
        <v>322</v>
      </c>
      <c r="H1614" s="178">
        <v>25.695</v>
      </c>
      <c r="I1614" s="179"/>
      <c r="L1614" s="175"/>
      <c r="M1614" s="180"/>
      <c r="T1614" s="181"/>
      <c r="AT1614" s="176" t="s">
        <v>264</v>
      </c>
      <c r="AU1614" s="176" t="s">
        <v>87</v>
      </c>
      <c r="AV1614" s="15" t="s">
        <v>97</v>
      </c>
      <c r="AW1614" s="15" t="s">
        <v>32</v>
      </c>
      <c r="AX1614" s="15" t="s">
        <v>77</v>
      </c>
      <c r="AY1614" s="176" t="s">
        <v>253</v>
      </c>
    </row>
    <row r="1615" spans="2:65" s="13" customFormat="1" ht="11.25">
      <c r="B1615" s="162"/>
      <c r="D1615" s="155" t="s">
        <v>264</v>
      </c>
      <c r="E1615" s="163" t="s">
        <v>1</v>
      </c>
      <c r="F1615" s="164" t="s">
        <v>266</v>
      </c>
      <c r="H1615" s="165">
        <v>102.501</v>
      </c>
      <c r="I1615" s="166"/>
      <c r="L1615" s="162"/>
      <c r="M1615" s="167"/>
      <c r="T1615" s="168"/>
      <c r="AT1615" s="163" t="s">
        <v>264</v>
      </c>
      <c r="AU1615" s="163" t="s">
        <v>87</v>
      </c>
      <c r="AV1615" s="13" t="s">
        <v>260</v>
      </c>
      <c r="AW1615" s="13" t="s">
        <v>32</v>
      </c>
      <c r="AX1615" s="13" t="s">
        <v>85</v>
      </c>
      <c r="AY1615" s="163" t="s">
        <v>253</v>
      </c>
    </row>
    <row r="1616" spans="2:65" s="12" customFormat="1" ht="11.25">
      <c r="B1616" s="154"/>
      <c r="D1616" s="155" t="s">
        <v>264</v>
      </c>
      <c r="F1616" s="157" t="s">
        <v>2314</v>
      </c>
      <c r="H1616" s="158">
        <v>117.876</v>
      </c>
      <c r="I1616" s="159"/>
      <c r="L1616" s="154"/>
      <c r="M1616" s="160"/>
      <c r="T1616" s="161"/>
      <c r="AT1616" s="156" t="s">
        <v>264</v>
      </c>
      <c r="AU1616" s="156" t="s">
        <v>87</v>
      </c>
      <c r="AV1616" s="12" t="s">
        <v>87</v>
      </c>
      <c r="AW1616" s="12" t="s">
        <v>4</v>
      </c>
      <c r="AX1616" s="12" t="s">
        <v>85</v>
      </c>
      <c r="AY1616" s="156" t="s">
        <v>253</v>
      </c>
    </row>
    <row r="1617" spans="2:65" s="1" customFormat="1" ht="24.2" customHeight="1">
      <c r="B1617" s="32"/>
      <c r="C1617" s="137" t="s">
        <v>2315</v>
      </c>
      <c r="D1617" s="137" t="s">
        <v>255</v>
      </c>
      <c r="E1617" s="138" t="s">
        <v>2316</v>
      </c>
      <c r="F1617" s="139" t="s">
        <v>2317</v>
      </c>
      <c r="G1617" s="140" t="s">
        <v>269</v>
      </c>
      <c r="H1617" s="141">
        <v>110</v>
      </c>
      <c r="I1617" s="142"/>
      <c r="J1617" s="143">
        <f>ROUND(I1617*H1617,2)</f>
        <v>0</v>
      </c>
      <c r="K1617" s="139" t="s">
        <v>1</v>
      </c>
      <c r="L1617" s="32"/>
      <c r="M1617" s="144" t="s">
        <v>1</v>
      </c>
      <c r="N1617" s="145" t="s">
        <v>42</v>
      </c>
      <c r="P1617" s="146">
        <f>O1617*H1617</f>
        <v>0</v>
      </c>
      <c r="Q1617" s="146">
        <v>0</v>
      </c>
      <c r="R1617" s="146">
        <f>Q1617*H1617</f>
        <v>0</v>
      </c>
      <c r="S1617" s="146">
        <v>0</v>
      </c>
      <c r="T1617" s="147">
        <f>S1617*H1617</f>
        <v>0</v>
      </c>
      <c r="AR1617" s="148" t="s">
        <v>369</v>
      </c>
      <c r="AT1617" s="148" t="s">
        <v>255</v>
      </c>
      <c r="AU1617" s="148" t="s">
        <v>87</v>
      </c>
      <c r="AY1617" s="17" t="s">
        <v>253</v>
      </c>
      <c r="BE1617" s="149">
        <f>IF(N1617="základní",J1617,0)</f>
        <v>0</v>
      </c>
      <c r="BF1617" s="149">
        <f>IF(N1617="snížená",J1617,0)</f>
        <v>0</v>
      </c>
      <c r="BG1617" s="149">
        <f>IF(N1617="zákl. přenesená",J1617,0)</f>
        <v>0</v>
      </c>
      <c r="BH1617" s="149">
        <f>IF(N1617="sníž. přenesená",J1617,0)</f>
        <v>0</v>
      </c>
      <c r="BI1617" s="149">
        <f>IF(N1617="nulová",J1617,0)</f>
        <v>0</v>
      </c>
      <c r="BJ1617" s="17" t="s">
        <v>85</v>
      </c>
      <c r="BK1617" s="149">
        <f>ROUND(I1617*H1617,2)</f>
        <v>0</v>
      </c>
      <c r="BL1617" s="17" t="s">
        <v>369</v>
      </c>
      <c r="BM1617" s="148" t="s">
        <v>2318</v>
      </c>
    </row>
    <row r="1618" spans="2:65" s="1" customFormat="1" ht="58.5">
      <c r="B1618" s="32"/>
      <c r="D1618" s="155" t="s">
        <v>1346</v>
      </c>
      <c r="F1618" s="195" t="s">
        <v>2319</v>
      </c>
      <c r="I1618" s="152"/>
      <c r="L1618" s="32"/>
      <c r="M1618" s="153"/>
      <c r="T1618" s="56"/>
      <c r="AT1618" s="17" t="s">
        <v>1346</v>
      </c>
      <c r="AU1618" s="17" t="s">
        <v>87</v>
      </c>
    </row>
    <row r="1619" spans="2:65" s="14" customFormat="1" ht="22.5">
      <c r="B1619" s="169"/>
      <c r="D1619" s="155" t="s">
        <v>264</v>
      </c>
      <c r="E1619" s="170" t="s">
        <v>1</v>
      </c>
      <c r="F1619" s="171" t="s">
        <v>2320</v>
      </c>
      <c r="H1619" s="170" t="s">
        <v>1</v>
      </c>
      <c r="I1619" s="172"/>
      <c r="L1619" s="169"/>
      <c r="M1619" s="173"/>
      <c r="T1619" s="174"/>
      <c r="AT1619" s="170" t="s">
        <v>264</v>
      </c>
      <c r="AU1619" s="170" t="s">
        <v>87</v>
      </c>
      <c r="AV1619" s="14" t="s">
        <v>85</v>
      </c>
      <c r="AW1619" s="14" t="s">
        <v>32</v>
      </c>
      <c r="AX1619" s="14" t="s">
        <v>77</v>
      </c>
      <c r="AY1619" s="170" t="s">
        <v>253</v>
      </c>
    </row>
    <row r="1620" spans="2:65" s="12" customFormat="1" ht="11.25">
      <c r="B1620" s="154"/>
      <c r="D1620" s="155" t="s">
        <v>264</v>
      </c>
      <c r="E1620" s="156" t="s">
        <v>1</v>
      </c>
      <c r="F1620" s="157" t="s">
        <v>2321</v>
      </c>
      <c r="H1620" s="158">
        <v>110</v>
      </c>
      <c r="I1620" s="159"/>
      <c r="L1620" s="154"/>
      <c r="M1620" s="160"/>
      <c r="T1620" s="161"/>
      <c r="AT1620" s="156" t="s">
        <v>264</v>
      </c>
      <c r="AU1620" s="156" t="s">
        <v>87</v>
      </c>
      <c r="AV1620" s="12" t="s">
        <v>87</v>
      </c>
      <c r="AW1620" s="12" t="s">
        <v>32</v>
      </c>
      <c r="AX1620" s="12" t="s">
        <v>77</v>
      </c>
      <c r="AY1620" s="156" t="s">
        <v>253</v>
      </c>
    </row>
    <row r="1621" spans="2:65" s="13" customFormat="1" ht="11.25">
      <c r="B1621" s="162"/>
      <c r="D1621" s="155" t="s">
        <v>264</v>
      </c>
      <c r="E1621" s="163" t="s">
        <v>1</v>
      </c>
      <c r="F1621" s="164" t="s">
        <v>266</v>
      </c>
      <c r="H1621" s="165">
        <v>110</v>
      </c>
      <c r="I1621" s="166"/>
      <c r="L1621" s="162"/>
      <c r="M1621" s="167"/>
      <c r="T1621" s="168"/>
      <c r="AT1621" s="163" t="s">
        <v>264</v>
      </c>
      <c r="AU1621" s="163" t="s">
        <v>87</v>
      </c>
      <c r="AV1621" s="13" t="s">
        <v>260</v>
      </c>
      <c r="AW1621" s="13" t="s">
        <v>32</v>
      </c>
      <c r="AX1621" s="13" t="s">
        <v>85</v>
      </c>
      <c r="AY1621" s="163" t="s">
        <v>253</v>
      </c>
    </row>
    <row r="1622" spans="2:65" s="1" customFormat="1" ht="37.9" customHeight="1">
      <c r="B1622" s="32"/>
      <c r="C1622" s="185" t="s">
        <v>2322</v>
      </c>
      <c r="D1622" s="185" t="s">
        <v>1052</v>
      </c>
      <c r="E1622" s="186" t="s">
        <v>2323</v>
      </c>
      <c r="F1622" s="187" t="s">
        <v>2324</v>
      </c>
      <c r="G1622" s="188" t="s">
        <v>269</v>
      </c>
      <c r="H1622" s="189">
        <v>110</v>
      </c>
      <c r="I1622" s="190"/>
      <c r="J1622" s="191">
        <f>ROUND(I1622*H1622,2)</f>
        <v>0</v>
      </c>
      <c r="K1622" s="187" t="s">
        <v>1</v>
      </c>
      <c r="L1622" s="192"/>
      <c r="M1622" s="193" t="s">
        <v>1</v>
      </c>
      <c r="N1622" s="194" t="s">
        <v>42</v>
      </c>
      <c r="P1622" s="146">
        <f>O1622*H1622</f>
        <v>0</v>
      </c>
      <c r="Q1622" s="146">
        <v>1.3600000000000001E-3</v>
      </c>
      <c r="R1622" s="146">
        <f>Q1622*H1622</f>
        <v>0.14960000000000001</v>
      </c>
      <c r="S1622" s="146">
        <v>0</v>
      </c>
      <c r="T1622" s="147">
        <f>S1622*H1622</f>
        <v>0</v>
      </c>
      <c r="AR1622" s="148" t="s">
        <v>455</v>
      </c>
      <c r="AT1622" s="148" t="s">
        <v>1052</v>
      </c>
      <c r="AU1622" s="148" t="s">
        <v>87</v>
      </c>
      <c r="AY1622" s="17" t="s">
        <v>253</v>
      </c>
      <c r="BE1622" s="149">
        <f>IF(N1622="základní",J1622,0)</f>
        <v>0</v>
      </c>
      <c r="BF1622" s="149">
        <f>IF(N1622="snížená",J1622,0)</f>
        <v>0</v>
      </c>
      <c r="BG1622" s="149">
        <f>IF(N1622="zákl. přenesená",J1622,0)</f>
        <v>0</v>
      </c>
      <c r="BH1622" s="149">
        <f>IF(N1622="sníž. přenesená",J1622,0)</f>
        <v>0</v>
      </c>
      <c r="BI1622" s="149">
        <f>IF(N1622="nulová",J1622,0)</f>
        <v>0</v>
      </c>
      <c r="BJ1622" s="17" t="s">
        <v>85</v>
      </c>
      <c r="BK1622" s="149">
        <f>ROUND(I1622*H1622,2)</f>
        <v>0</v>
      </c>
      <c r="BL1622" s="17" t="s">
        <v>369</v>
      </c>
      <c r="BM1622" s="148" t="s">
        <v>2325</v>
      </c>
    </row>
    <row r="1623" spans="2:65" s="14" customFormat="1" ht="22.5">
      <c r="B1623" s="169"/>
      <c r="D1623" s="155" t="s">
        <v>264</v>
      </c>
      <c r="E1623" s="170" t="s">
        <v>1</v>
      </c>
      <c r="F1623" s="171" t="s">
        <v>2320</v>
      </c>
      <c r="H1623" s="170" t="s">
        <v>1</v>
      </c>
      <c r="I1623" s="172"/>
      <c r="L1623" s="169"/>
      <c r="M1623" s="173"/>
      <c r="T1623" s="174"/>
      <c r="AT1623" s="170" t="s">
        <v>264</v>
      </c>
      <c r="AU1623" s="170" t="s">
        <v>87</v>
      </c>
      <c r="AV1623" s="14" t="s">
        <v>85</v>
      </c>
      <c r="AW1623" s="14" t="s">
        <v>32</v>
      </c>
      <c r="AX1623" s="14" t="s">
        <v>77</v>
      </c>
      <c r="AY1623" s="170" t="s">
        <v>253</v>
      </c>
    </row>
    <row r="1624" spans="2:65" s="12" customFormat="1" ht="11.25">
      <c r="B1624" s="154"/>
      <c r="D1624" s="155" t="s">
        <v>264</v>
      </c>
      <c r="E1624" s="156" t="s">
        <v>1</v>
      </c>
      <c r="F1624" s="157" t="s">
        <v>2321</v>
      </c>
      <c r="H1624" s="158">
        <v>110</v>
      </c>
      <c r="I1624" s="159"/>
      <c r="L1624" s="154"/>
      <c r="M1624" s="160"/>
      <c r="T1624" s="161"/>
      <c r="AT1624" s="156" t="s">
        <v>264</v>
      </c>
      <c r="AU1624" s="156" t="s">
        <v>87</v>
      </c>
      <c r="AV1624" s="12" t="s">
        <v>87</v>
      </c>
      <c r="AW1624" s="12" t="s">
        <v>32</v>
      </c>
      <c r="AX1624" s="12" t="s">
        <v>77</v>
      </c>
      <c r="AY1624" s="156" t="s">
        <v>253</v>
      </c>
    </row>
    <row r="1625" spans="2:65" s="13" customFormat="1" ht="11.25">
      <c r="B1625" s="162"/>
      <c r="D1625" s="155" t="s">
        <v>264</v>
      </c>
      <c r="E1625" s="163" t="s">
        <v>1</v>
      </c>
      <c r="F1625" s="164" t="s">
        <v>266</v>
      </c>
      <c r="H1625" s="165">
        <v>110</v>
      </c>
      <c r="I1625" s="166"/>
      <c r="L1625" s="162"/>
      <c r="M1625" s="167"/>
      <c r="T1625" s="168"/>
      <c r="AT1625" s="163" t="s">
        <v>264</v>
      </c>
      <c r="AU1625" s="163" t="s">
        <v>87</v>
      </c>
      <c r="AV1625" s="13" t="s">
        <v>260</v>
      </c>
      <c r="AW1625" s="13" t="s">
        <v>32</v>
      </c>
      <c r="AX1625" s="13" t="s">
        <v>85</v>
      </c>
      <c r="AY1625" s="163" t="s">
        <v>253</v>
      </c>
    </row>
    <row r="1626" spans="2:65" s="1" customFormat="1" ht="24.2" customHeight="1">
      <c r="B1626" s="32"/>
      <c r="C1626" s="185" t="s">
        <v>2326</v>
      </c>
      <c r="D1626" s="185" t="s">
        <v>1052</v>
      </c>
      <c r="E1626" s="186" t="s">
        <v>2327</v>
      </c>
      <c r="F1626" s="187" t="s">
        <v>2328</v>
      </c>
      <c r="G1626" s="188" t="s">
        <v>269</v>
      </c>
      <c r="H1626" s="189">
        <v>110</v>
      </c>
      <c r="I1626" s="190"/>
      <c r="J1626" s="191">
        <f>ROUND(I1626*H1626,2)</f>
        <v>0</v>
      </c>
      <c r="K1626" s="187" t="s">
        <v>1</v>
      </c>
      <c r="L1626" s="192"/>
      <c r="M1626" s="193" t="s">
        <v>1</v>
      </c>
      <c r="N1626" s="194" t="s">
        <v>42</v>
      </c>
      <c r="P1626" s="146">
        <f>O1626*H1626</f>
        <v>0</v>
      </c>
      <c r="Q1626" s="146">
        <v>1.3600000000000001E-3</v>
      </c>
      <c r="R1626" s="146">
        <f>Q1626*H1626</f>
        <v>0.14960000000000001</v>
      </c>
      <c r="S1626" s="146">
        <v>0</v>
      </c>
      <c r="T1626" s="147">
        <f>S1626*H1626</f>
        <v>0</v>
      </c>
      <c r="AR1626" s="148" t="s">
        <v>455</v>
      </c>
      <c r="AT1626" s="148" t="s">
        <v>1052</v>
      </c>
      <c r="AU1626" s="148" t="s">
        <v>87</v>
      </c>
      <c r="AY1626" s="17" t="s">
        <v>253</v>
      </c>
      <c r="BE1626" s="149">
        <f>IF(N1626="základní",J1626,0)</f>
        <v>0</v>
      </c>
      <c r="BF1626" s="149">
        <f>IF(N1626="snížená",J1626,0)</f>
        <v>0</v>
      </c>
      <c r="BG1626" s="149">
        <f>IF(N1626="zákl. přenesená",J1626,0)</f>
        <v>0</v>
      </c>
      <c r="BH1626" s="149">
        <f>IF(N1626="sníž. přenesená",J1626,0)</f>
        <v>0</v>
      </c>
      <c r="BI1626" s="149">
        <f>IF(N1626="nulová",J1626,0)</f>
        <v>0</v>
      </c>
      <c r="BJ1626" s="17" t="s">
        <v>85</v>
      </c>
      <c r="BK1626" s="149">
        <f>ROUND(I1626*H1626,2)</f>
        <v>0</v>
      </c>
      <c r="BL1626" s="17" t="s">
        <v>369</v>
      </c>
      <c r="BM1626" s="148" t="s">
        <v>2329</v>
      </c>
    </row>
    <row r="1627" spans="2:65" s="14" customFormat="1" ht="22.5">
      <c r="B1627" s="169"/>
      <c r="D1627" s="155" t="s">
        <v>264</v>
      </c>
      <c r="E1627" s="170" t="s">
        <v>1</v>
      </c>
      <c r="F1627" s="171" t="s">
        <v>2320</v>
      </c>
      <c r="H1627" s="170" t="s">
        <v>1</v>
      </c>
      <c r="I1627" s="172"/>
      <c r="L1627" s="169"/>
      <c r="M1627" s="173"/>
      <c r="T1627" s="174"/>
      <c r="AT1627" s="170" t="s">
        <v>264</v>
      </c>
      <c r="AU1627" s="170" t="s">
        <v>87</v>
      </c>
      <c r="AV1627" s="14" t="s">
        <v>85</v>
      </c>
      <c r="AW1627" s="14" t="s">
        <v>32</v>
      </c>
      <c r="AX1627" s="14" t="s">
        <v>77</v>
      </c>
      <c r="AY1627" s="170" t="s">
        <v>253</v>
      </c>
    </row>
    <row r="1628" spans="2:65" s="12" customFormat="1" ht="11.25">
      <c r="B1628" s="154"/>
      <c r="D1628" s="155" t="s">
        <v>264</v>
      </c>
      <c r="E1628" s="156" t="s">
        <v>1</v>
      </c>
      <c r="F1628" s="157" t="s">
        <v>2321</v>
      </c>
      <c r="H1628" s="158">
        <v>110</v>
      </c>
      <c r="I1628" s="159"/>
      <c r="L1628" s="154"/>
      <c r="M1628" s="160"/>
      <c r="T1628" s="161"/>
      <c r="AT1628" s="156" t="s">
        <v>264</v>
      </c>
      <c r="AU1628" s="156" t="s">
        <v>87</v>
      </c>
      <c r="AV1628" s="12" t="s">
        <v>87</v>
      </c>
      <c r="AW1628" s="12" t="s">
        <v>32</v>
      </c>
      <c r="AX1628" s="12" t="s">
        <v>77</v>
      </c>
      <c r="AY1628" s="156" t="s">
        <v>253</v>
      </c>
    </row>
    <row r="1629" spans="2:65" s="13" customFormat="1" ht="11.25">
      <c r="B1629" s="162"/>
      <c r="D1629" s="155" t="s">
        <v>264</v>
      </c>
      <c r="E1629" s="163" t="s">
        <v>1</v>
      </c>
      <c r="F1629" s="164" t="s">
        <v>266</v>
      </c>
      <c r="H1629" s="165">
        <v>110</v>
      </c>
      <c r="I1629" s="166"/>
      <c r="L1629" s="162"/>
      <c r="M1629" s="167"/>
      <c r="T1629" s="168"/>
      <c r="AT1629" s="163" t="s">
        <v>264</v>
      </c>
      <c r="AU1629" s="163" t="s">
        <v>87</v>
      </c>
      <c r="AV1629" s="13" t="s">
        <v>260</v>
      </c>
      <c r="AW1629" s="13" t="s">
        <v>32</v>
      </c>
      <c r="AX1629" s="13" t="s">
        <v>85</v>
      </c>
      <c r="AY1629" s="163" t="s">
        <v>253</v>
      </c>
    </row>
    <row r="1630" spans="2:65" s="1" customFormat="1" ht="44.25" customHeight="1">
      <c r="B1630" s="32"/>
      <c r="C1630" s="185" t="s">
        <v>2330</v>
      </c>
      <c r="D1630" s="185" t="s">
        <v>1052</v>
      </c>
      <c r="E1630" s="186" t="s">
        <v>2331</v>
      </c>
      <c r="F1630" s="187" t="s">
        <v>2332</v>
      </c>
      <c r="G1630" s="188" t="s">
        <v>269</v>
      </c>
      <c r="H1630" s="189">
        <v>110</v>
      </c>
      <c r="I1630" s="190"/>
      <c r="J1630" s="191">
        <f>ROUND(I1630*H1630,2)</f>
        <v>0</v>
      </c>
      <c r="K1630" s="187" t="s">
        <v>1</v>
      </c>
      <c r="L1630" s="192"/>
      <c r="M1630" s="193" t="s">
        <v>1</v>
      </c>
      <c r="N1630" s="194" t="s">
        <v>42</v>
      </c>
      <c r="P1630" s="146">
        <f>O1630*H1630</f>
        <v>0</v>
      </c>
      <c r="Q1630" s="146">
        <v>1.3600000000000001E-3</v>
      </c>
      <c r="R1630" s="146">
        <f>Q1630*H1630</f>
        <v>0.14960000000000001</v>
      </c>
      <c r="S1630" s="146">
        <v>0</v>
      </c>
      <c r="T1630" s="147">
        <f>S1630*H1630</f>
        <v>0</v>
      </c>
      <c r="AR1630" s="148" t="s">
        <v>455</v>
      </c>
      <c r="AT1630" s="148" t="s">
        <v>1052</v>
      </c>
      <c r="AU1630" s="148" t="s">
        <v>87</v>
      </c>
      <c r="AY1630" s="17" t="s">
        <v>253</v>
      </c>
      <c r="BE1630" s="149">
        <f>IF(N1630="základní",J1630,0)</f>
        <v>0</v>
      </c>
      <c r="BF1630" s="149">
        <f>IF(N1630="snížená",J1630,0)</f>
        <v>0</v>
      </c>
      <c r="BG1630" s="149">
        <f>IF(N1630="zákl. přenesená",J1630,0)</f>
        <v>0</v>
      </c>
      <c r="BH1630" s="149">
        <f>IF(N1630="sníž. přenesená",J1630,0)</f>
        <v>0</v>
      </c>
      <c r="BI1630" s="149">
        <f>IF(N1630="nulová",J1630,0)</f>
        <v>0</v>
      </c>
      <c r="BJ1630" s="17" t="s">
        <v>85</v>
      </c>
      <c r="BK1630" s="149">
        <f>ROUND(I1630*H1630,2)</f>
        <v>0</v>
      </c>
      <c r="BL1630" s="17" t="s">
        <v>369</v>
      </c>
      <c r="BM1630" s="148" t="s">
        <v>2333</v>
      </c>
    </row>
    <row r="1631" spans="2:65" s="14" customFormat="1" ht="22.5">
      <c r="B1631" s="169"/>
      <c r="D1631" s="155" t="s">
        <v>264</v>
      </c>
      <c r="E1631" s="170" t="s">
        <v>1</v>
      </c>
      <c r="F1631" s="171" t="s">
        <v>2320</v>
      </c>
      <c r="H1631" s="170" t="s">
        <v>1</v>
      </c>
      <c r="I1631" s="172"/>
      <c r="L1631" s="169"/>
      <c r="M1631" s="173"/>
      <c r="T1631" s="174"/>
      <c r="AT1631" s="170" t="s">
        <v>264</v>
      </c>
      <c r="AU1631" s="170" t="s">
        <v>87</v>
      </c>
      <c r="AV1631" s="14" t="s">
        <v>85</v>
      </c>
      <c r="AW1631" s="14" t="s">
        <v>32</v>
      </c>
      <c r="AX1631" s="14" t="s">
        <v>77</v>
      </c>
      <c r="AY1631" s="170" t="s">
        <v>253</v>
      </c>
    </row>
    <row r="1632" spans="2:65" s="12" customFormat="1" ht="11.25">
      <c r="B1632" s="154"/>
      <c r="D1632" s="155" t="s">
        <v>264</v>
      </c>
      <c r="E1632" s="156" t="s">
        <v>1</v>
      </c>
      <c r="F1632" s="157" t="s">
        <v>2321</v>
      </c>
      <c r="H1632" s="158">
        <v>110</v>
      </c>
      <c r="I1632" s="159"/>
      <c r="L1632" s="154"/>
      <c r="M1632" s="160"/>
      <c r="T1632" s="161"/>
      <c r="AT1632" s="156" t="s">
        <v>264</v>
      </c>
      <c r="AU1632" s="156" t="s">
        <v>87</v>
      </c>
      <c r="AV1632" s="12" t="s">
        <v>87</v>
      </c>
      <c r="AW1632" s="12" t="s">
        <v>32</v>
      </c>
      <c r="AX1632" s="12" t="s">
        <v>77</v>
      </c>
      <c r="AY1632" s="156" t="s">
        <v>253</v>
      </c>
    </row>
    <row r="1633" spans="2:65" s="13" customFormat="1" ht="11.25">
      <c r="B1633" s="162"/>
      <c r="D1633" s="155" t="s">
        <v>264</v>
      </c>
      <c r="E1633" s="163" t="s">
        <v>1</v>
      </c>
      <c r="F1633" s="164" t="s">
        <v>266</v>
      </c>
      <c r="H1633" s="165">
        <v>110</v>
      </c>
      <c r="I1633" s="166"/>
      <c r="L1633" s="162"/>
      <c r="M1633" s="167"/>
      <c r="T1633" s="168"/>
      <c r="AT1633" s="163" t="s">
        <v>264</v>
      </c>
      <c r="AU1633" s="163" t="s">
        <v>87</v>
      </c>
      <c r="AV1633" s="13" t="s">
        <v>260</v>
      </c>
      <c r="AW1633" s="13" t="s">
        <v>32</v>
      </c>
      <c r="AX1633" s="13" t="s">
        <v>85</v>
      </c>
      <c r="AY1633" s="163" t="s">
        <v>253</v>
      </c>
    </row>
    <row r="1634" spans="2:65" s="1" customFormat="1" ht="33" customHeight="1">
      <c r="B1634" s="32"/>
      <c r="C1634" s="137" t="s">
        <v>2334</v>
      </c>
      <c r="D1634" s="137" t="s">
        <v>255</v>
      </c>
      <c r="E1634" s="138" t="s">
        <v>2335</v>
      </c>
      <c r="F1634" s="139" t="s">
        <v>2336</v>
      </c>
      <c r="G1634" s="140" t="s">
        <v>313</v>
      </c>
      <c r="H1634" s="141">
        <v>592.86099999999999</v>
      </c>
      <c r="I1634" s="142"/>
      <c r="J1634" s="143">
        <f>ROUND(I1634*H1634,2)</f>
        <v>0</v>
      </c>
      <c r="K1634" s="139" t="s">
        <v>1</v>
      </c>
      <c r="L1634" s="32"/>
      <c r="M1634" s="144" t="s">
        <v>1</v>
      </c>
      <c r="N1634" s="145" t="s">
        <v>42</v>
      </c>
      <c r="P1634" s="146">
        <f>O1634*H1634</f>
        <v>0</v>
      </c>
      <c r="Q1634" s="146">
        <v>0</v>
      </c>
      <c r="R1634" s="146">
        <f>Q1634*H1634</f>
        <v>0</v>
      </c>
      <c r="S1634" s="146">
        <v>0</v>
      </c>
      <c r="T1634" s="147">
        <f>S1634*H1634</f>
        <v>0</v>
      </c>
      <c r="AR1634" s="148" t="s">
        <v>369</v>
      </c>
      <c r="AT1634" s="148" t="s">
        <v>255</v>
      </c>
      <c r="AU1634" s="148" t="s">
        <v>87</v>
      </c>
      <c r="AY1634" s="17" t="s">
        <v>253</v>
      </c>
      <c r="BE1634" s="149">
        <f>IF(N1634="základní",J1634,0)</f>
        <v>0</v>
      </c>
      <c r="BF1634" s="149">
        <f>IF(N1634="snížená",J1634,0)</f>
        <v>0</v>
      </c>
      <c r="BG1634" s="149">
        <f>IF(N1634="zákl. přenesená",J1634,0)</f>
        <v>0</v>
      </c>
      <c r="BH1634" s="149">
        <f>IF(N1634="sníž. přenesená",J1634,0)</f>
        <v>0</v>
      </c>
      <c r="BI1634" s="149">
        <f>IF(N1634="nulová",J1634,0)</f>
        <v>0</v>
      </c>
      <c r="BJ1634" s="17" t="s">
        <v>85</v>
      </c>
      <c r="BK1634" s="149">
        <f>ROUND(I1634*H1634,2)</f>
        <v>0</v>
      </c>
      <c r="BL1634" s="17" t="s">
        <v>369</v>
      </c>
      <c r="BM1634" s="148" t="s">
        <v>2337</v>
      </c>
    </row>
    <row r="1635" spans="2:65" s="12" customFormat="1" ht="11.25">
      <c r="B1635" s="154"/>
      <c r="D1635" s="155" t="s">
        <v>264</v>
      </c>
      <c r="E1635" s="156" t="s">
        <v>1</v>
      </c>
      <c r="F1635" s="157" t="s">
        <v>2338</v>
      </c>
      <c r="H1635" s="158">
        <v>300</v>
      </c>
      <c r="I1635" s="159"/>
      <c r="L1635" s="154"/>
      <c r="M1635" s="160"/>
      <c r="T1635" s="161"/>
      <c r="AT1635" s="156" t="s">
        <v>264</v>
      </c>
      <c r="AU1635" s="156" t="s">
        <v>87</v>
      </c>
      <c r="AV1635" s="12" t="s">
        <v>87</v>
      </c>
      <c r="AW1635" s="12" t="s">
        <v>32</v>
      </c>
      <c r="AX1635" s="12" t="s">
        <v>77</v>
      </c>
      <c r="AY1635" s="156" t="s">
        <v>253</v>
      </c>
    </row>
    <row r="1636" spans="2:65" s="14" customFormat="1" ht="11.25">
      <c r="B1636" s="169"/>
      <c r="D1636" s="155" t="s">
        <v>264</v>
      </c>
      <c r="E1636" s="170" t="s">
        <v>1</v>
      </c>
      <c r="F1636" s="171" t="s">
        <v>2339</v>
      </c>
      <c r="H1636" s="170" t="s">
        <v>1</v>
      </c>
      <c r="I1636" s="172"/>
      <c r="L1636" s="169"/>
      <c r="M1636" s="173"/>
      <c r="T1636" s="174"/>
      <c r="AT1636" s="170" t="s">
        <v>264</v>
      </c>
      <c r="AU1636" s="170" t="s">
        <v>87</v>
      </c>
      <c r="AV1636" s="14" t="s">
        <v>85</v>
      </c>
      <c r="AW1636" s="14" t="s">
        <v>32</v>
      </c>
      <c r="AX1636" s="14" t="s">
        <v>77</v>
      </c>
      <c r="AY1636" s="170" t="s">
        <v>253</v>
      </c>
    </row>
    <row r="1637" spans="2:65" s="14" customFormat="1" ht="11.25">
      <c r="B1637" s="169"/>
      <c r="D1637" s="155" t="s">
        <v>264</v>
      </c>
      <c r="E1637" s="170" t="s">
        <v>1</v>
      </c>
      <c r="F1637" s="171" t="s">
        <v>2340</v>
      </c>
      <c r="H1637" s="170" t="s">
        <v>1</v>
      </c>
      <c r="I1637" s="172"/>
      <c r="L1637" s="169"/>
      <c r="M1637" s="173"/>
      <c r="T1637" s="174"/>
      <c r="AT1637" s="170" t="s">
        <v>264</v>
      </c>
      <c r="AU1637" s="170" t="s">
        <v>87</v>
      </c>
      <c r="AV1637" s="14" t="s">
        <v>85</v>
      </c>
      <c r="AW1637" s="14" t="s">
        <v>32</v>
      </c>
      <c r="AX1637" s="14" t="s">
        <v>77</v>
      </c>
      <c r="AY1637" s="170" t="s">
        <v>253</v>
      </c>
    </row>
    <row r="1638" spans="2:65" s="12" customFormat="1" ht="11.25">
      <c r="B1638" s="154"/>
      <c r="D1638" s="155" t="s">
        <v>264</v>
      </c>
      <c r="E1638" s="156" t="s">
        <v>1</v>
      </c>
      <c r="F1638" s="157" t="s">
        <v>2341</v>
      </c>
      <c r="H1638" s="158">
        <v>219.446</v>
      </c>
      <c r="I1638" s="159"/>
      <c r="L1638" s="154"/>
      <c r="M1638" s="160"/>
      <c r="T1638" s="161"/>
      <c r="AT1638" s="156" t="s">
        <v>264</v>
      </c>
      <c r="AU1638" s="156" t="s">
        <v>87</v>
      </c>
      <c r="AV1638" s="12" t="s">
        <v>87</v>
      </c>
      <c r="AW1638" s="12" t="s">
        <v>32</v>
      </c>
      <c r="AX1638" s="12" t="s">
        <v>77</v>
      </c>
      <c r="AY1638" s="156" t="s">
        <v>253</v>
      </c>
    </row>
    <row r="1639" spans="2:65" s="14" customFormat="1" ht="11.25">
      <c r="B1639" s="169"/>
      <c r="D1639" s="155" t="s">
        <v>264</v>
      </c>
      <c r="E1639" s="170" t="s">
        <v>1</v>
      </c>
      <c r="F1639" s="171" t="s">
        <v>2342</v>
      </c>
      <c r="H1639" s="170" t="s">
        <v>1</v>
      </c>
      <c r="I1639" s="172"/>
      <c r="L1639" s="169"/>
      <c r="M1639" s="173"/>
      <c r="T1639" s="174"/>
      <c r="AT1639" s="170" t="s">
        <v>264</v>
      </c>
      <c r="AU1639" s="170" t="s">
        <v>87</v>
      </c>
      <c r="AV1639" s="14" t="s">
        <v>85</v>
      </c>
      <c r="AW1639" s="14" t="s">
        <v>32</v>
      </c>
      <c r="AX1639" s="14" t="s">
        <v>77</v>
      </c>
      <c r="AY1639" s="170" t="s">
        <v>253</v>
      </c>
    </row>
    <row r="1640" spans="2:65" s="12" customFormat="1" ht="11.25">
      <c r="B1640" s="154"/>
      <c r="D1640" s="155" t="s">
        <v>264</v>
      </c>
      <c r="E1640" s="156" t="s">
        <v>1</v>
      </c>
      <c r="F1640" s="157" t="s">
        <v>2343</v>
      </c>
      <c r="H1640" s="158">
        <v>73.415000000000006</v>
      </c>
      <c r="I1640" s="159"/>
      <c r="L1640" s="154"/>
      <c r="M1640" s="160"/>
      <c r="T1640" s="161"/>
      <c r="AT1640" s="156" t="s">
        <v>264</v>
      </c>
      <c r="AU1640" s="156" t="s">
        <v>87</v>
      </c>
      <c r="AV1640" s="12" t="s">
        <v>87</v>
      </c>
      <c r="AW1640" s="12" t="s">
        <v>32</v>
      </c>
      <c r="AX1640" s="12" t="s">
        <v>77</v>
      </c>
      <c r="AY1640" s="156" t="s">
        <v>253</v>
      </c>
    </row>
    <row r="1641" spans="2:65" s="15" customFormat="1" ht="11.25">
      <c r="B1641" s="175"/>
      <c r="D1641" s="155" t="s">
        <v>264</v>
      </c>
      <c r="E1641" s="176" t="s">
        <v>1</v>
      </c>
      <c r="F1641" s="177" t="s">
        <v>322</v>
      </c>
      <c r="H1641" s="178">
        <v>592.86099999999999</v>
      </c>
      <c r="I1641" s="179"/>
      <c r="L1641" s="175"/>
      <c r="M1641" s="180"/>
      <c r="T1641" s="181"/>
      <c r="AT1641" s="176" t="s">
        <v>264</v>
      </c>
      <c r="AU1641" s="176" t="s">
        <v>87</v>
      </c>
      <c r="AV1641" s="15" t="s">
        <v>97</v>
      </c>
      <c r="AW1641" s="15" t="s">
        <v>32</v>
      </c>
      <c r="AX1641" s="15" t="s">
        <v>77</v>
      </c>
      <c r="AY1641" s="176" t="s">
        <v>253</v>
      </c>
    </row>
    <row r="1642" spans="2:65" s="13" customFormat="1" ht="11.25">
      <c r="B1642" s="162"/>
      <c r="D1642" s="155" t="s">
        <v>264</v>
      </c>
      <c r="E1642" s="163" t="s">
        <v>1</v>
      </c>
      <c r="F1642" s="164" t="s">
        <v>266</v>
      </c>
      <c r="H1642" s="165">
        <v>592.86099999999999</v>
      </c>
      <c r="I1642" s="166"/>
      <c r="L1642" s="162"/>
      <c r="M1642" s="167"/>
      <c r="T1642" s="168"/>
      <c r="AT1642" s="163" t="s">
        <v>264</v>
      </c>
      <c r="AU1642" s="163" t="s">
        <v>87</v>
      </c>
      <c r="AV1642" s="13" t="s">
        <v>260</v>
      </c>
      <c r="AW1642" s="13" t="s">
        <v>32</v>
      </c>
      <c r="AX1642" s="13" t="s">
        <v>85</v>
      </c>
      <c r="AY1642" s="163" t="s">
        <v>253</v>
      </c>
    </row>
    <row r="1643" spans="2:65" s="1" customFormat="1" ht="44.25" customHeight="1">
      <c r="B1643" s="32"/>
      <c r="C1643" s="137" t="s">
        <v>2344</v>
      </c>
      <c r="D1643" s="137" t="s">
        <v>255</v>
      </c>
      <c r="E1643" s="138" t="s">
        <v>2345</v>
      </c>
      <c r="F1643" s="139" t="s">
        <v>2346</v>
      </c>
      <c r="G1643" s="140" t="s">
        <v>269</v>
      </c>
      <c r="H1643" s="141">
        <v>7</v>
      </c>
      <c r="I1643" s="142"/>
      <c r="J1643" s="143">
        <f>ROUND(I1643*H1643,2)</f>
        <v>0</v>
      </c>
      <c r="K1643" s="139" t="s">
        <v>1</v>
      </c>
      <c r="L1643" s="32"/>
      <c r="M1643" s="144" t="s">
        <v>1</v>
      </c>
      <c r="N1643" s="145" t="s">
        <v>42</v>
      </c>
      <c r="P1643" s="146">
        <f>O1643*H1643</f>
        <v>0</v>
      </c>
      <c r="Q1643" s="146">
        <v>0</v>
      </c>
      <c r="R1643" s="146">
        <f>Q1643*H1643</f>
        <v>0</v>
      </c>
      <c r="S1643" s="146">
        <v>0</v>
      </c>
      <c r="T1643" s="147">
        <f>S1643*H1643</f>
        <v>0</v>
      </c>
      <c r="AR1643" s="148" t="s">
        <v>369</v>
      </c>
      <c r="AT1643" s="148" t="s">
        <v>255</v>
      </c>
      <c r="AU1643" s="148" t="s">
        <v>87</v>
      </c>
      <c r="AY1643" s="17" t="s">
        <v>253</v>
      </c>
      <c r="BE1643" s="149">
        <f>IF(N1643="základní",J1643,0)</f>
        <v>0</v>
      </c>
      <c r="BF1643" s="149">
        <f>IF(N1643="snížená",J1643,0)</f>
        <v>0</v>
      </c>
      <c r="BG1643" s="149">
        <f>IF(N1643="zákl. přenesená",J1643,0)</f>
        <v>0</v>
      </c>
      <c r="BH1643" s="149">
        <f>IF(N1643="sníž. přenesená",J1643,0)</f>
        <v>0</v>
      </c>
      <c r="BI1643" s="149">
        <f>IF(N1643="nulová",J1643,0)</f>
        <v>0</v>
      </c>
      <c r="BJ1643" s="17" t="s">
        <v>85</v>
      </c>
      <c r="BK1643" s="149">
        <f>ROUND(I1643*H1643,2)</f>
        <v>0</v>
      </c>
      <c r="BL1643" s="17" t="s">
        <v>369</v>
      </c>
      <c r="BM1643" s="148" t="s">
        <v>2347</v>
      </c>
    </row>
    <row r="1644" spans="2:65" s="1" customFormat="1" ht="107.25">
      <c r="B1644" s="32"/>
      <c r="D1644" s="155" t="s">
        <v>1346</v>
      </c>
      <c r="F1644" s="195" t="s">
        <v>2348</v>
      </c>
      <c r="I1644" s="152"/>
      <c r="L1644" s="32"/>
      <c r="M1644" s="153"/>
      <c r="T1644" s="56"/>
      <c r="AT1644" s="17" t="s">
        <v>1346</v>
      </c>
      <c r="AU1644" s="17" t="s">
        <v>87</v>
      </c>
    </row>
    <row r="1645" spans="2:65" s="1" customFormat="1" ht="33" customHeight="1">
      <c r="B1645" s="32"/>
      <c r="C1645" s="185" t="s">
        <v>2349</v>
      </c>
      <c r="D1645" s="185" t="s">
        <v>1052</v>
      </c>
      <c r="E1645" s="186" t="s">
        <v>2350</v>
      </c>
      <c r="F1645" s="187" t="s">
        <v>2351</v>
      </c>
      <c r="G1645" s="188" t="s">
        <v>269</v>
      </c>
      <c r="H1645" s="189">
        <v>7</v>
      </c>
      <c r="I1645" s="190"/>
      <c r="J1645" s="191">
        <f>ROUND(I1645*H1645,2)</f>
        <v>0</v>
      </c>
      <c r="K1645" s="187" t="s">
        <v>1</v>
      </c>
      <c r="L1645" s="192"/>
      <c r="M1645" s="193" t="s">
        <v>1</v>
      </c>
      <c r="N1645" s="194" t="s">
        <v>42</v>
      </c>
      <c r="P1645" s="146">
        <f>O1645*H1645</f>
        <v>0</v>
      </c>
      <c r="Q1645" s="146">
        <v>1.3600000000000001E-3</v>
      </c>
      <c r="R1645" s="146">
        <f>Q1645*H1645</f>
        <v>9.5200000000000007E-3</v>
      </c>
      <c r="S1645" s="146">
        <v>0</v>
      </c>
      <c r="T1645" s="147">
        <f>S1645*H1645</f>
        <v>0</v>
      </c>
      <c r="AR1645" s="148" t="s">
        <v>455</v>
      </c>
      <c r="AT1645" s="148" t="s">
        <v>1052</v>
      </c>
      <c r="AU1645" s="148" t="s">
        <v>87</v>
      </c>
      <c r="AY1645" s="17" t="s">
        <v>253</v>
      </c>
      <c r="BE1645" s="149">
        <f>IF(N1645="základní",J1645,0)</f>
        <v>0</v>
      </c>
      <c r="BF1645" s="149">
        <f>IF(N1645="snížená",J1645,0)</f>
        <v>0</v>
      </c>
      <c r="BG1645" s="149">
        <f>IF(N1645="zákl. přenesená",J1645,0)</f>
        <v>0</v>
      </c>
      <c r="BH1645" s="149">
        <f>IF(N1645="sníž. přenesená",J1645,0)</f>
        <v>0</v>
      </c>
      <c r="BI1645" s="149">
        <f>IF(N1645="nulová",J1645,0)</f>
        <v>0</v>
      </c>
      <c r="BJ1645" s="17" t="s">
        <v>85</v>
      </c>
      <c r="BK1645" s="149">
        <f>ROUND(I1645*H1645,2)</f>
        <v>0</v>
      </c>
      <c r="BL1645" s="17" t="s">
        <v>369</v>
      </c>
      <c r="BM1645" s="148" t="s">
        <v>2352</v>
      </c>
    </row>
    <row r="1646" spans="2:65" s="14" customFormat="1" ht="22.5">
      <c r="B1646" s="169"/>
      <c r="D1646" s="155" t="s">
        <v>264</v>
      </c>
      <c r="E1646" s="170" t="s">
        <v>1</v>
      </c>
      <c r="F1646" s="171" t="s">
        <v>2353</v>
      </c>
      <c r="H1646" s="170" t="s">
        <v>1</v>
      </c>
      <c r="I1646" s="172"/>
      <c r="L1646" s="169"/>
      <c r="M1646" s="173"/>
      <c r="T1646" s="174"/>
      <c r="AT1646" s="170" t="s">
        <v>264</v>
      </c>
      <c r="AU1646" s="170" t="s">
        <v>87</v>
      </c>
      <c r="AV1646" s="14" t="s">
        <v>85</v>
      </c>
      <c r="AW1646" s="14" t="s">
        <v>32</v>
      </c>
      <c r="AX1646" s="14" t="s">
        <v>77</v>
      </c>
      <c r="AY1646" s="170" t="s">
        <v>253</v>
      </c>
    </row>
    <row r="1647" spans="2:65" s="12" customFormat="1" ht="11.25">
      <c r="B1647" s="154"/>
      <c r="D1647" s="155" t="s">
        <v>264</v>
      </c>
      <c r="E1647" s="156" t="s">
        <v>1</v>
      </c>
      <c r="F1647" s="157" t="s">
        <v>2354</v>
      </c>
      <c r="H1647" s="158">
        <v>7</v>
      </c>
      <c r="I1647" s="159"/>
      <c r="L1647" s="154"/>
      <c r="M1647" s="160"/>
      <c r="T1647" s="161"/>
      <c r="AT1647" s="156" t="s">
        <v>264</v>
      </c>
      <c r="AU1647" s="156" t="s">
        <v>87</v>
      </c>
      <c r="AV1647" s="12" t="s">
        <v>87</v>
      </c>
      <c r="AW1647" s="12" t="s">
        <v>32</v>
      </c>
      <c r="AX1647" s="12" t="s">
        <v>77</v>
      </c>
      <c r="AY1647" s="156" t="s">
        <v>253</v>
      </c>
    </row>
    <row r="1648" spans="2:65" s="13" customFormat="1" ht="11.25">
      <c r="B1648" s="162"/>
      <c r="D1648" s="155" t="s">
        <v>264</v>
      </c>
      <c r="E1648" s="163" t="s">
        <v>1</v>
      </c>
      <c r="F1648" s="164" t="s">
        <v>266</v>
      </c>
      <c r="H1648" s="165">
        <v>7</v>
      </c>
      <c r="I1648" s="166"/>
      <c r="L1648" s="162"/>
      <c r="M1648" s="167"/>
      <c r="T1648" s="168"/>
      <c r="AT1648" s="163" t="s">
        <v>264</v>
      </c>
      <c r="AU1648" s="163" t="s">
        <v>87</v>
      </c>
      <c r="AV1648" s="13" t="s">
        <v>260</v>
      </c>
      <c r="AW1648" s="13" t="s">
        <v>32</v>
      </c>
      <c r="AX1648" s="13" t="s">
        <v>85</v>
      </c>
      <c r="AY1648" s="163" t="s">
        <v>253</v>
      </c>
    </row>
    <row r="1649" spans="2:65" s="1" customFormat="1" ht="66.75" customHeight="1">
      <c r="B1649" s="32"/>
      <c r="C1649" s="137" t="s">
        <v>2355</v>
      </c>
      <c r="D1649" s="137" t="s">
        <v>255</v>
      </c>
      <c r="E1649" s="138" t="s">
        <v>2356</v>
      </c>
      <c r="F1649" s="139" t="s">
        <v>2357</v>
      </c>
      <c r="G1649" s="140" t="s">
        <v>1543</v>
      </c>
      <c r="H1649" s="141">
        <v>450</v>
      </c>
      <c r="I1649" s="142"/>
      <c r="J1649" s="143">
        <f>ROUND(I1649*H1649,2)</f>
        <v>0</v>
      </c>
      <c r="K1649" s="139" t="s">
        <v>1</v>
      </c>
      <c r="L1649" s="32"/>
      <c r="M1649" s="144" t="s">
        <v>1</v>
      </c>
      <c r="N1649" s="145" t="s">
        <v>42</v>
      </c>
      <c r="P1649" s="146">
        <f>O1649*H1649</f>
        <v>0</v>
      </c>
      <c r="Q1649" s="146">
        <v>6.0000000000000002E-5</v>
      </c>
      <c r="R1649" s="146">
        <f>Q1649*H1649</f>
        <v>2.7E-2</v>
      </c>
      <c r="S1649" s="146">
        <v>0</v>
      </c>
      <c r="T1649" s="147">
        <f>S1649*H1649</f>
        <v>0</v>
      </c>
      <c r="AR1649" s="148" t="s">
        <v>369</v>
      </c>
      <c r="AT1649" s="148" t="s">
        <v>255</v>
      </c>
      <c r="AU1649" s="148" t="s">
        <v>87</v>
      </c>
      <c r="AY1649" s="17" t="s">
        <v>253</v>
      </c>
      <c r="BE1649" s="149">
        <f>IF(N1649="základní",J1649,0)</f>
        <v>0</v>
      </c>
      <c r="BF1649" s="149">
        <f>IF(N1649="snížená",J1649,0)</f>
        <v>0</v>
      </c>
      <c r="BG1649" s="149">
        <f>IF(N1649="zákl. přenesená",J1649,0)</f>
        <v>0</v>
      </c>
      <c r="BH1649" s="149">
        <f>IF(N1649="sníž. přenesená",J1649,0)</f>
        <v>0</v>
      </c>
      <c r="BI1649" s="149">
        <f>IF(N1649="nulová",J1649,0)</f>
        <v>0</v>
      </c>
      <c r="BJ1649" s="17" t="s">
        <v>85</v>
      </c>
      <c r="BK1649" s="149">
        <f>ROUND(I1649*H1649,2)</f>
        <v>0</v>
      </c>
      <c r="BL1649" s="17" t="s">
        <v>369</v>
      </c>
      <c r="BM1649" s="148" t="s">
        <v>2358</v>
      </c>
    </row>
    <row r="1650" spans="2:65" s="1" customFormat="1" ht="78">
      <c r="B1650" s="32"/>
      <c r="D1650" s="155" t="s">
        <v>1346</v>
      </c>
      <c r="F1650" s="195" t="s">
        <v>2359</v>
      </c>
      <c r="I1650" s="152"/>
      <c r="L1650" s="32"/>
      <c r="M1650" s="153"/>
      <c r="T1650" s="56"/>
      <c r="AT1650" s="17" t="s">
        <v>1346</v>
      </c>
      <c r="AU1650" s="17" t="s">
        <v>87</v>
      </c>
    </row>
    <row r="1651" spans="2:65" s="1" customFormat="1" ht="62.65" customHeight="1">
      <c r="B1651" s="32"/>
      <c r="C1651" s="137" t="s">
        <v>2360</v>
      </c>
      <c r="D1651" s="137" t="s">
        <v>255</v>
      </c>
      <c r="E1651" s="138" t="s">
        <v>2361</v>
      </c>
      <c r="F1651" s="139" t="s">
        <v>2362</v>
      </c>
      <c r="G1651" s="140" t="s">
        <v>452</v>
      </c>
      <c r="H1651" s="141">
        <v>1</v>
      </c>
      <c r="I1651" s="142"/>
      <c r="J1651" s="143">
        <f>ROUND(I1651*H1651,2)</f>
        <v>0</v>
      </c>
      <c r="K1651" s="139" t="s">
        <v>1</v>
      </c>
      <c r="L1651" s="32"/>
      <c r="M1651" s="144" t="s">
        <v>1</v>
      </c>
      <c r="N1651" s="145" t="s">
        <v>42</v>
      </c>
      <c r="P1651" s="146">
        <f>O1651*H1651</f>
        <v>0</v>
      </c>
      <c r="Q1651" s="146">
        <v>6.0000000000000002E-5</v>
      </c>
      <c r="R1651" s="146">
        <f>Q1651*H1651</f>
        <v>6.0000000000000002E-5</v>
      </c>
      <c r="S1651" s="146">
        <v>0</v>
      </c>
      <c r="T1651" s="147">
        <f>S1651*H1651</f>
        <v>0</v>
      </c>
      <c r="AR1651" s="148" t="s">
        <v>369</v>
      </c>
      <c r="AT1651" s="148" t="s">
        <v>255</v>
      </c>
      <c r="AU1651" s="148" t="s">
        <v>87</v>
      </c>
      <c r="AY1651" s="17" t="s">
        <v>253</v>
      </c>
      <c r="BE1651" s="149">
        <f>IF(N1651="základní",J1651,0)</f>
        <v>0</v>
      </c>
      <c r="BF1651" s="149">
        <f>IF(N1651="snížená",J1651,0)</f>
        <v>0</v>
      </c>
      <c r="BG1651" s="149">
        <f>IF(N1651="zákl. přenesená",J1651,0)</f>
        <v>0</v>
      </c>
      <c r="BH1651" s="149">
        <f>IF(N1651="sníž. přenesená",J1651,0)</f>
        <v>0</v>
      </c>
      <c r="BI1651" s="149">
        <f>IF(N1651="nulová",J1651,0)</f>
        <v>0</v>
      </c>
      <c r="BJ1651" s="17" t="s">
        <v>85</v>
      </c>
      <c r="BK1651" s="149">
        <f>ROUND(I1651*H1651,2)</f>
        <v>0</v>
      </c>
      <c r="BL1651" s="17" t="s">
        <v>369</v>
      </c>
      <c r="BM1651" s="148" t="s">
        <v>2363</v>
      </c>
    </row>
    <row r="1652" spans="2:65" s="1" customFormat="1" ht="78">
      <c r="B1652" s="32"/>
      <c r="D1652" s="155" t="s">
        <v>1346</v>
      </c>
      <c r="F1652" s="195" t="s">
        <v>2364</v>
      </c>
      <c r="I1652" s="152"/>
      <c r="L1652" s="32"/>
      <c r="M1652" s="153"/>
      <c r="T1652" s="56"/>
      <c r="AT1652" s="17" t="s">
        <v>1346</v>
      </c>
      <c r="AU1652" s="17" t="s">
        <v>87</v>
      </c>
    </row>
    <row r="1653" spans="2:65" s="1" customFormat="1" ht="62.65" customHeight="1">
      <c r="B1653" s="32"/>
      <c r="C1653" s="137" t="s">
        <v>2365</v>
      </c>
      <c r="D1653" s="137" t="s">
        <v>255</v>
      </c>
      <c r="E1653" s="138" t="s">
        <v>2366</v>
      </c>
      <c r="F1653" s="139" t="s">
        <v>2367</v>
      </c>
      <c r="G1653" s="140" t="s">
        <v>452</v>
      </c>
      <c r="H1653" s="141">
        <v>1</v>
      </c>
      <c r="I1653" s="142"/>
      <c r="J1653" s="143">
        <f>ROUND(I1653*H1653,2)</f>
        <v>0</v>
      </c>
      <c r="K1653" s="139" t="s">
        <v>1</v>
      </c>
      <c r="L1653" s="32"/>
      <c r="M1653" s="144" t="s">
        <v>1</v>
      </c>
      <c r="N1653" s="145" t="s">
        <v>42</v>
      </c>
      <c r="P1653" s="146">
        <f>O1653*H1653</f>
        <v>0</v>
      </c>
      <c r="Q1653" s="146">
        <v>6.0000000000000002E-5</v>
      </c>
      <c r="R1653" s="146">
        <f>Q1653*H1653</f>
        <v>6.0000000000000002E-5</v>
      </c>
      <c r="S1653" s="146">
        <v>0</v>
      </c>
      <c r="T1653" s="147">
        <f>S1653*H1653</f>
        <v>0</v>
      </c>
      <c r="AR1653" s="148" t="s">
        <v>369</v>
      </c>
      <c r="AT1653" s="148" t="s">
        <v>255</v>
      </c>
      <c r="AU1653" s="148" t="s">
        <v>87</v>
      </c>
      <c r="AY1653" s="17" t="s">
        <v>253</v>
      </c>
      <c r="BE1653" s="149">
        <f>IF(N1653="základní",J1653,0)</f>
        <v>0</v>
      </c>
      <c r="BF1653" s="149">
        <f>IF(N1653="snížená",J1653,0)</f>
        <v>0</v>
      </c>
      <c r="BG1653" s="149">
        <f>IF(N1653="zákl. přenesená",J1653,0)</f>
        <v>0</v>
      </c>
      <c r="BH1653" s="149">
        <f>IF(N1653="sníž. přenesená",J1653,0)</f>
        <v>0</v>
      </c>
      <c r="BI1653" s="149">
        <f>IF(N1653="nulová",J1653,0)</f>
        <v>0</v>
      </c>
      <c r="BJ1653" s="17" t="s">
        <v>85</v>
      </c>
      <c r="BK1653" s="149">
        <f>ROUND(I1653*H1653,2)</f>
        <v>0</v>
      </c>
      <c r="BL1653" s="17" t="s">
        <v>369</v>
      </c>
      <c r="BM1653" s="148" t="s">
        <v>2368</v>
      </c>
    </row>
    <row r="1654" spans="2:65" s="1" customFormat="1" ht="78">
      <c r="B1654" s="32"/>
      <c r="D1654" s="155" t="s">
        <v>1346</v>
      </c>
      <c r="F1654" s="195" t="s">
        <v>2369</v>
      </c>
      <c r="I1654" s="152"/>
      <c r="L1654" s="32"/>
      <c r="M1654" s="153"/>
      <c r="T1654" s="56"/>
      <c r="AT1654" s="17" t="s">
        <v>1346</v>
      </c>
      <c r="AU1654" s="17" t="s">
        <v>87</v>
      </c>
    </row>
    <row r="1655" spans="2:65" s="1" customFormat="1" ht="21.75" customHeight="1">
      <c r="B1655" s="32"/>
      <c r="C1655" s="137" t="s">
        <v>2370</v>
      </c>
      <c r="D1655" s="137" t="s">
        <v>255</v>
      </c>
      <c r="E1655" s="138" t="s">
        <v>2371</v>
      </c>
      <c r="F1655" s="139" t="s">
        <v>2372</v>
      </c>
      <c r="G1655" s="140" t="s">
        <v>1543</v>
      </c>
      <c r="H1655" s="141">
        <v>6</v>
      </c>
      <c r="I1655" s="142"/>
      <c r="J1655" s="143">
        <f>ROUND(I1655*H1655,2)</f>
        <v>0</v>
      </c>
      <c r="K1655" s="139" t="s">
        <v>259</v>
      </c>
      <c r="L1655" s="32"/>
      <c r="M1655" s="144" t="s">
        <v>1</v>
      </c>
      <c r="N1655" s="145" t="s">
        <v>42</v>
      </c>
      <c r="P1655" s="146">
        <f>O1655*H1655</f>
        <v>0</v>
      </c>
      <c r="Q1655" s="146">
        <v>6.9999999999999994E-5</v>
      </c>
      <c r="R1655" s="146">
        <f>Q1655*H1655</f>
        <v>4.1999999999999996E-4</v>
      </c>
      <c r="S1655" s="146">
        <v>0</v>
      </c>
      <c r="T1655" s="147">
        <f>S1655*H1655</f>
        <v>0</v>
      </c>
      <c r="AR1655" s="148" t="s">
        <v>369</v>
      </c>
      <c r="AT1655" s="148" t="s">
        <v>255</v>
      </c>
      <c r="AU1655" s="148" t="s">
        <v>87</v>
      </c>
      <c r="AY1655" s="17" t="s">
        <v>253</v>
      </c>
      <c r="BE1655" s="149">
        <f>IF(N1655="základní",J1655,0)</f>
        <v>0</v>
      </c>
      <c r="BF1655" s="149">
        <f>IF(N1655="snížená",J1655,0)</f>
        <v>0</v>
      </c>
      <c r="BG1655" s="149">
        <f>IF(N1655="zákl. přenesená",J1655,0)</f>
        <v>0</v>
      </c>
      <c r="BH1655" s="149">
        <f>IF(N1655="sníž. přenesená",J1655,0)</f>
        <v>0</v>
      </c>
      <c r="BI1655" s="149">
        <f>IF(N1655="nulová",J1655,0)</f>
        <v>0</v>
      </c>
      <c r="BJ1655" s="17" t="s">
        <v>85</v>
      </c>
      <c r="BK1655" s="149">
        <f>ROUND(I1655*H1655,2)</f>
        <v>0</v>
      </c>
      <c r="BL1655" s="17" t="s">
        <v>369</v>
      </c>
      <c r="BM1655" s="148" t="s">
        <v>2373</v>
      </c>
    </row>
    <row r="1656" spans="2:65" s="1" customFormat="1" ht="11.25">
      <c r="B1656" s="32"/>
      <c r="D1656" s="150" t="s">
        <v>262</v>
      </c>
      <c r="F1656" s="151" t="s">
        <v>2374</v>
      </c>
      <c r="I1656" s="152"/>
      <c r="L1656" s="32"/>
      <c r="M1656" s="153"/>
      <c r="T1656" s="56"/>
      <c r="AT1656" s="17" t="s">
        <v>262</v>
      </c>
      <c r="AU1656" s="17" t="s">
        <v>87</v>
      </c>
    </row>
    <row r="1657" spans="2:65" s="12" customFormat="1" ht="11.25">
      <c r="B1657" s="154"/>
      <c r="D1657" s="155" t="s">
        <v>264</v>
      </c>
      <c r="F1657" s="157" t="s">
        <v>2375</v>
      </c>
      <c r="H1657" s="158">
        <v>6</v>
      </c>
      <c r="I1657" s="159"/>
      <c r="L1657" s="154"/>
      <c r="M1657" s="160"/>
      <c r="T1657" s="161"/>
      <c r="AT1657" s="156" t="s">
        <v>264</v>
      </c>
      <c r="AU1657" s="156" t="s">
        <v>87</v>
      </c>
      <c r="AV1657" s="12" t="s">
        <v>87</v>
      </c>
      <c r="AW1657" s="12" t="s">
        <v>4</v>
      </c>
      <c r="AX1657" s="12" t="s">
        <v>85</v>
      </c>
      <c r="AY1657" s="156" t="s">
        <v>253</v>
      </c>
    </row>
    <row r="1658" spans="2:65" s="1" customFormat="1" ht="21.75" customHeight="1">
      <c r="B1658" s="32"/>
      <c r="C1658" s="185" t="s">
        <v>2376</v>
      </c>
      <c r="D1658" s="185" t="s">
        <v>1052</v>
      </c>
      <c r="E1658" s="186" t="s">
        <v>2377</v>
      </c>
      <c r="F1658" s="187" t="s">
        <v>2378</v>
      </c>
      <c r="G1658" s="188" t="s">
        <v>418</v>
      </c>
      <c r="H1658" s="189">
        <v>8.0000000000000002E-3</v>
      </c>
      <c r="I1658" s="190"/>
      <c r="J1658" s="191">
        <f>ROUND(I1658*H1658,2)</f>
        <v>0</v>
      </c>
      <c r="K1658" s="187" t="s">
        <v>259</v>
      </c>
      <c r="L1658" s="192"/>
      <c r="M1658" s="193" t="s">
        <v>1</v>
      </c>
      <c r="N1658" s="194" t="s">
        <v>42</v>
      </c>
      <c r="P1658" s="146">
        <f>O1658*H1658</f>
        <v>0</v>
      </c>
      <c r="Q1658" s="146">
        <v>1</v>
      </c>
      <c r="R1658" s="146">
        <f>Q1658*H1658</f>
        <v>8.0000000000000002E-3</v>
      </c>
      <c r="S1658" s="146">
        <v>0</v>
      </c>
      <c r="T1658" s="147">
        <f>S1658*H1658</f>
        <v>0</v>
      </c>
      <c r="AR1658" s="148" t="s">
        <v>455</v>
      </c>
      <c r="AT1658" s="148" t="s">
        <v>1052</v>
      </c>
      <c r="AU1658" s="148" t="s">
        <v>87</v>
      </c>
      <c r="AY1658" s="17" t="s">
        <v>253</v>
      </c>
      <c r="BE1658" s="149">
        <f>IF(N1658="základní",J1658,0)</f>
        <v>0</v>
      </c>
      <c r="BF1658" s="149">
        <f>IF(N1658="snížená",J1658,0)</f>
        <v>0</v>
      </c>
      <c r="BG1658" s="149">
        <f>IF(N1658="zákl. přenesená",J1658,0)</f>
        <v>0</v>
      </c>
      <c r="BH1658" s="149">
        <f>IF(N1658="sníž. přenesená",J1658,0)</f>
        <v>0</v>
      </c>
      <c r="BI1658" s="149">
        <f>IF(N1658="nulová",J1658,0)</f>
        <v>0</v>
      </c>
      <c r="BJ1658" s="17" t="s">
        <v>85</v>
      </c>
      <c r="BK1658" s="149">
        <f>ROUND(I1658*H1658,2)</f>
        <v>0</v>
      </c>
      <c r="BL1658" s="17" t="s">
        <v>369</v>
      </c>
      <c r="BM1658" s="148" t="s">
        <v>2379</v>
      </c>
    </row>
    <row r="1659" spans="2:65" s="12" customFormat="1" ht="11.25">
      <c r="B1659" s="154"/>
      <c r="D1659" s="155" t="s">
        <v>264</v>
      </c>
      <c r="E1659" s="156" t="s">
        <v>1</v>
      </c>
      <c r="F1659" s="157" t="s">
        <v>2380</v>
      </c>
      <c r="H1659" s="158">
        <v>2E-3</v>
      </c>
      <c r="I1659" s="159"/>
      <c r="L1659" s="154"/>
      <c r="M1659" s="160"/>
      <c r="T1659" s="161"/>
      <c r="AT1659" s="156" t="s">
        <v>264</v>
      </c>
      <c r="AU1659" s="156" t="s">
        <v>87</v>
      </c>
      <c r="AV1659" s="12" t="s">
        <v>87</v>
      </c>
      <c r="AW1659" s="12" t="s">
        <v>32</v>
      </c>
      <c r="AX1659" s="12" t="s">
        <v>77</v>
      </c>
      <c r="AY1659" s="156" t="s">
        <v>253</v>
      </c>
    </row>
    <row r="1660" spans="2:65" s="12" customFormat="1" ht="11.25">
      <c r="B1660" s="154"/>
      <c r="D1660" s="155" t="s">
        <v>264</v>
      </c>
      <c r="E1660" s="156" t="s">
        <v>1</v>
      </c>
      <c r="F1660" s="157" t="s">
        <v>2381</v>
      </c>
      <c r="H1660" s="158">
        <v>0</v>
      </c>
      <c r="I1660" s="159"/>
      <c r="L1660" s="154"/>
      <c r="M1660" s="160"/>
      <c r="T1660" s="161"/>
      <c r="AT1660" s="156" t="s">
        <v>264</v>
      </c>
      <c r="AU1660" s="156" t="s">
        <v>87</v>
      </c>
      <c r="AV1660" s="12" t="s">
        <v>87</v>
      </c>
      <c r="AW1660" s="12" t="s">
        <v>32</v>
      </c>
      <c r="AX1660" s="12" t="s">
        <v>77</v>
      </c>
      <c r="AY1660" s="156" t="s">
        <v>253</v>
      </c>
    </row>
    <row r="1661" spans="2:65" s="12" customFormat="1" ht="11.25">
      <c r="B1661" s="154"/>
      <c r="D1661" s="155" t="s">
        <v>264</v>
      </c>
      <c r="E1661" s="156" t="s">
        <v>1</v>
      </c>
      <c r="F1661" s="157" t="s">
        <v>2382</v>
      </c>
      <c r="H1661" s="158">
        <v>2E-3</v>
      </c>
      <c r="I1661" s="159"/>
      <c r="L1661" s="154"/>
      <c r="M1661" s="160"/>
      <c r="T1661" s="161"/>
      <c r="AT1661" s="156" t="s">
        <v>264</v>
      </c>
      <c r="AU1661" s="156" t="s">
        <v>87</v>
      </c>
      <c r="AV1661" s="12" t="s">
        <v>87</v>
      </c>
      <c r="AW1661" s="12" t="s">
        <v>32</v>
      </c>
      <c r="AX1661" s="12" t="s">
        <v>77</v>
      </c>
      <c r="AY1661" s="156" t="s">
        <v>253</v>
      </c>
    </row>
    <row r="1662" spans="2:65" s="12" customFormat="1" ht="11.25">
      <c r="B1662" s="154"/>
      <c r="D1662" s="155" t="s">
        <v>264</v>
      </c>
      <c r="E1662" s="156" t="s">
        <v>1</v>
      </c>
      <c r="F1662" s="157" t="s">
        <v>2383</v>
      </c>
      <c r="H1662" s="158">
        <v>2E-3</v>
      </c>
      <c r="I1662" s="159"/>
      <c r="L1662" s="154"/>
      <c r="M1662" s="160"/>
      <c r="T1662" s="161"/>
      <c r="AT1662" s="156" t="s">
        <v>264</v>
      </c>
      <c r="AU1662" s="156" t="s">
        <v>87</v>
      </c>
      <c r="AV1662" s="12" t="s">
        <v>87</v>
      </c>
      <c r="AW1662" s="12" t="s">
        <v>32</v>
      </c>
      <c r="AX1662" s="12" t="s">
        <v>77</v>
      </c>
      <c r="AY1662" s="156" t="s">
        <v>253</v>
      </c>
    </row>
    <row r="1663" spans="2:65" s="12" customFormat="1" ht="11.25">
      <c r="B1663" s="154"/>
      <c r="D1663" s="155" t="s">
        <v>264</v>
      </c>
      <c r="E1663" s="156" t="s">
        <v>1</v>
      </c>
      <c r="F1663" s="157" t="s">
        <v>2384</v>
      </c>
      <c r="H1663" s="158">
        <v>0</v>
      </c>
      <c r="I1663" s="159"/>
      <c r="L1663" s="154"/>
      <c r="M1663" s="160"/>
      <c r="T1663" s="161"/>
      <c r="AT1663" s="156" t="s">
        <v>264</v>
      </c>
      <c r="AU1663" s="156" t="s">
        <v>87</v>
      </c>
      <c r="AV1663" s="12" t="s">
        <v>87</v>
      </c>
      <c r="AW1663" s="12" t="s">
        <v>32</v>
      </c>
      <c r="AX1663" s="12" t="s">
        <v>77</v>
      </c>
      <c r="AY1663" s="156" t="s">
        <v>253</v>
      </c>
    </row>
    <row r="1664" spans="2:65" s="13" customFormat="1" ht="11.25">
      <c r="B1664" s="162"/>
      <c r="D1664" s="155" t="s">
        <v>264</v>
      </c>
      <c r="E1664" s="163" t="s">
        <v>1</v>
      </c>
      <c r="F1664" s="164" t="s">
        <v>266</v>
      </c>
      <c r="H1664" s="165">
        <v>6.0000000000000001E-3</v>
      </c>
      <c r="I1664" s="166"/>
      <c r="L1664" s="162"/>
      <c r="M1664" s="167"/>
      <c r="T1664" s="168"/>
      <c r="AT1664" s="163" t="s">
        <v>264</v>
      </c>
      <c r="AU1664" s="163" t="s">
        <v>87</v>
      </c>
      <c r="AV1664" s="13" t="s">
        <v>260</v>
      </c>
      <c r="AW1664" s="13" t="s">
        <v>32</v>
      </c>
      <c r="AX1664" s="13" t="s">
        <v>85</v>
      </c>
      <c r="AY1664" s="163" t="s">
        <v>253</v>
      </c>
    </row>
    <row r="1665" spans="2:65" s="12" customFormat="1" ht="11.25">
      <c r="B1665" s="154"/>
      <c r="D1665" s="155" t="s">
        <v>264</v>
      </c>
      <c r="F1665" s="157" t="s">
        <v>2385</v>
      </c>
      <c r="H1665" s="158">
        <v>8.0000000000000002E-3</v>
      </c>
      <c r="I1665" s="159"/>
      <c r="L1665" s="154"/>
      <c r="M1665" s="160"/>
      <c r="T1665" s="161"/>
      <c r="AT1665" s="156" t="s">
        <v>264</v>
      </c>
      <c r="AU1665" s="156" t="s">
        <v>87</v>
      </c>
      <c r="AV1665" s="12" t="s">
        <v>87</v>
      </c>
      <c r="AW1665" s="12" t="s">
        <v>4</v>
      </c>
      <c r="AX1665" s="12" t="s">
        <v>85</v>
      </c>
      <c r="AY1665" s="156" t="s">
        <v>253</v>
      </c>
    </row>
    <row r="1666" spans="2:65" s="1" customFormat="1" ht="24.2" customHeight="1">
      <c r="B1666" s="32"/>
      <c r="C1666" s="137" t="s">
        <v>2386</v>
      </c>
      <c r="D1666" s="137" t="s">
        <v>255</v>
      </c>
      <c r="E1666" s="138" t="s">
        <v>2387</v>
      </c>
      <c r="F1666" s="139" t="s">
        <v>2388</v>
      </c>
      <c r="G1666" s="140" t="s">
        <v>1576</v>
      </c>
      <c r="H1666" s="196"/>
      <c r="I1666" s="142"/>
      <c r="J1666" s="143">
        <f>ROUND(I1666*H1666,2)</f>
        <v>0</v>
      </c>
      <c r="K1666" s="139" t="s">
        <v>259</v>
      </c>
      <c r="L1666" s="32"/>
      <c r="M1666" s="144" t="s">
        <v>1</v>
      </c>
      <c r="N1666" s="145" t="s">
        <v>42</v>
      </c>
      <c r="P1666" s="146">
        <f>O1666*H1666</f>
        <v>0</v>
      </c>
      <c r="Q1666" s="146">
        <v>0</v>
      </c>
      <c r="R1666" s="146">
        <f>Q1666*H1666</f>
        <v>0</v>
      </c>
      <c r="S1666" s="146">
        <v>0</v>
      </c>
      <c r="T1666" s="147">
        <f>S1666*H1666</f>
        <v>0</v>
      </c>
      <c r="AR1666" s="148" t="s">
        <v>369</v>
      </c>
      <c r="AT1666" s="148" t="s">
        <v>255</v>
      </c>
      <c r="AU1666" s="148" t="s">
        <v>87</v>
      </c>
      <c r="AY1666" s="17" t="s">
        <v>253</v>
      </c>
      <c r="BE1666" s="149">
        <f>IF(N1666="základní",J1666,0)</f>
        <v>0</v>
      </c>
      <c r="BF1666" s="149">
        <f>IF(N1666="snížená",J1666,0)</f>
        <v>0</v>
      </c>
      <c r="BG1666" s="149">
        <f>IF(N1666="zákl. přenesená",J1666,0)</f>
        <v>0</v>
      </c>
      <c r="BH1666" s="149">
        <f>IF(N1666="sníž. přenesená",J1666,0)</f>
        <v>0</v>
      </c>
      <c r="BI1666" s="149">
        <f>IF(N1666="nulová",J1666,0)</f>
        <v>0</v>
      </c>
      <c r="BJ1666" s="17" t="s">
        <v>85</v>
      </c>
      <c r="BK1666" s="149">
        <f>ROUND(I1666*H1666,2)</f>
        <v>0</v>
      </c>
      <c r="BL1666" s="17" t="s">
        <v>369</v>
      </c>
      <c r="BM1666" s="148" t="s">
        <v>2389</v>
      </c>
    </row>
    <row r="1667" spans="2:65" s="1" customFormat="1" ht="11.25">
      <c r="B1667" s="32"/>
      <c r="D1667" s="150" t="s">
        <v>262</v>
      </c>
      <c r="F1667" s="151" t="s">
        <v>2390</v>
      </c>
      <c r="I1667" s="152"/>
      <c r="L1667" s="32"/>
      <c r="M1667" s="153"/>
      <c r="T1667" s="56"/>
      <c r="AT1667" s="17" t="s">
        <v>262</v>
      </c>
      <c r="AU1667" s="17" t="s">
        <v>87</v>
      </c>
    </row>
    <row r="1668" spans="2:65" s="11" customFormat="1" ht="22.9" customHeight="1">
      <c r="B1668" s="125"/>
      <c r="D1668" s="126" t="s">
        <v>76</v>
      </c>
      <c r="E1668" s="135" t="s">
        <v>2391</v>
      </c>
      <c r="F1668" s="135" t="s">
        <v>2392</v>
      </c>
      <c r="I1668" s="128"/>
      <c r="J1668" s="136">
        <f>BK1668</f>
        <v>0</v>
      </c>
      <c r="L1668" s="125"/>
      <c r="M1668" s="130"/>
      <c r="P1668" s="131">
        <f>SUM(P1669:P1677)</f>
        <v>0</v>
      </c>
      <c r="R1668" s="131">
        <f>SUM(R1669:R1677)</f>
        <v>0</v>
      </c>
      <c r="T1668" s="132">
        <f>SUM(T1669:T1677)</f>
        <v>0</v>
      </c>
      <c r="AR1668" s="126" t="s">
        <v>87</v>
      </c>
      <c r="AT1668" s="133" t="s">
        <v>76</v>
      </c>
      <c r="AU1668" s="133" t="s">
        <v>85</v>
      </c>
      <c r="AY1668" s="126" t="s">
        <v>253</v>
      </c>
      <c r="BK1668" s="134">
        <f>SUM(BK1669:BK1677)</f>
        <v>0</v>
      </c>
    </row>
    <row r="1669" spans="2:65" s="1" customFormat="1" ht="49.15" customHeight="1">
      <c r="B1669" s="32"/>
      <c r="C1669" s="137" t="s">
        <v>2393</v>
      </c>
      <c r="D1669" s="137" t="s">
        <v>255</v>
      </c>
      <c r="E1669" s="138" t="s">
        <v>2394</v>
      </c>
      <c r="F1669" s="139" t="s">
        <v>2395</v>
      </c>
      <c r="G1669" s="140" t="s">
        <v>447</v>
      </c>
      <c r="H1669" s="141">
        <v>3</v>
      </c>
      <c r="I1669" s="142"/>
      <c r="J1669" s="143">
        <f t="shared" ref="J1669:J1677" si="10">ROUND(I1669*H1669,2)</f>
        <v>0</v>
      </c>
      <c r="K1669" s="139" t="s">
        <v>1</v>
      </c>
      <c r="L1669" s="32"/>
      <c r="M1669" s="144" t="s">
        <v>1</v>
      </c>
      <c r="N1669" s="145" t="s">
        <v>42</v>
      </c>
      <c r="P1669" s="146">
        <f t="shared" ref="P1669:P1677" si="11">O1669*H1669</f>
        <v>0</v>
      </c>
      <c r="Q1669" s="146">
        <v>0</v>
      </c>
      <c r="R1669" s="146">
        <f t="shared" ref="R1669:R1677" si="12">Q1669*H1669</f>
        <v>0</v>
      </c>
      <c r="S1669" s="146">
        <v>0</v>
      </c>
      <c r="T1669" s="147">
        <f t="shared" ref="T1669:T1677" si="13">S1669*H1669</f>
        <v>0</v>
      </c>
      <c r="AR1669" s="148" t="s">
        <v>369</v>
      </c>
      <c r="AT1669" s="148" t="s">
        <v>255</v>
      </c>
      <c r="AU1669" s="148" t="s">
        <v>87</v>
      </c>
      <c r="AY1669" s="17" t="s">
        <v>253</v>
      </c>
      <c r="BE1669" s="149">
        <f t="shared" ref="BE1669:BE1677" si="14">IF(N1669="základní",J1669,0)</f>
        <v>0</v>
      </c>
      <c r="BF1669" s="149">
        <f t="shared" ref="BF1669:BF1677" si="15">IF(N1669="snížená",J1669,0)</f>
        <v>0</v>
      </c>
      <c r="BG1669" s="149">
        <f t="shared" ref="BG1669:BG1677" si="16">IF(N1669="zákl. přenesená",J1669,0)</f>
        <v>0</v>
      </c>
      <c r="BH1669" s="149">
        <f t="shared" ref="BH1669:BH1677" si="17">IF(N1669="sníž. přenesená",J1669,0)</f>
        <v>0</v>
      </c>
      <c r="BI1669" s="149">
        <f t="shared" ref="BI1669:BI1677" si="18">IF(N1669="nulová",J1669,0)</f>
        <v>0</v>
      </c>
      <c r="BJ1669" s="17" t="s">
        <v>85</v>
      </c>
      <c r="BK1669" s="149">
        <f t="shared" ref="BK1669:BK1677" si="19">ROUND(I1669*H1669,2)</f>
        <v>0</v>
      </c>
      <c r="BL1669" s="17" t="s">
        <v>369</v>
      </c>
      <c r="BM1669" s="148" t="s">
        <v>2396</v>
      </c>
    </row>
    <row r="1670" spans="2:65" s="1" customFormat="1" ht="55.5" customHeight="1">
      <c r="B1670" s="32"/>
      <c r="C1670" s="137" t="s">
        <v>2397</v>
      </c>
      <c r="D1670" s="137" t="s">
        <v>255</v>
      </c>
      <c r="E1670" s="138" t="s">
        <v>2398</v>
      </c>
      <c r="F1670" s="139" t="s">
        <v>2399</v>
      </c>
      <c r="G1670" s="140" t="s">
        <v>447</v>
      </c>
      <c r="H1670" s="141">
        <v>1</v>
      </c>
      <c r="I1670" s="142"/>
      <c r="J1670" s="143">
        <f t="shared" si="10"/>
        <v>0</v>
      </c>
      <c r="K1670" s="139" t="s">
        <v>1</v>
      </c>
      <c r="L1670" s="32"/>
      <c r="M1670" s="144" t="s">
        <v>1</v>
      </c>
      <c r="N1670" s="145" t="s">
        <v>42</v>
      </c>
      <c r="P1670" s="146">
        <f t="shared" si="11"/>
        <v>0</v>
      </c>
      <c r="Q1670" s="146">
        <v>0</v>
      </c>
      <c r="R1670" s="146">
        <f t="shared" si="12"/>
        <v>0</v>
      </c>
      <c r="S1670" s="146">
        <v>0</v>
      </c>
      <c r="T1670" s="147">
        <f t="shared" si="13"/>
        <v>0</v>
      </c>
      <c r="AR1670" s="148" t="s">
        <v>369</v>
      </c>
      <c r="AT1670" s="148" t="s">
        <v>255</v>
      </c>
      <c r="AU1670" s="148" t="s">
        <v>87</v>
      </c>
      <c r="AY1670" s="17" t="s">
        <v>253</v>
      </c>
      <c r="BE1670" s="149">
        <f t="shared" si="14"/>
        <v>0</v>
      </c>
      <c r="BF1670" s="149">
        <f t="shared" si="15"/>
        <v>0</v>
      </c>
      <c r="BG1670" s="149">
        <f t="shared" si="16"/>
        <v>0</v>
      </c>
      <c r="BH1670" s="149">
        <f t="shared" si="17"/>
        <v>0</v>
      </c>
      <c r="BI1670" s="149">
        <f t="shared" si="18"/>
        <v>0</v>
      </c>
      <c r="BJ1670" s="17" t="s">
        <v>85</v>
      </c>
      <c r="BK1670" s="149">
        <f t="shared" si="19"/>
        <v>0</v>
      </c>
      <c r="BL1670" s="17" t="s">
        <v>369</v>
      </c>
      <c r="BM1670" s="148" t="s">
        <v>2400</v>
      </c>
    </row>
    <row r="1671" spans="2:65" s="1" customFormat="1" ht="55.5" customHeight="1">
      <c r="B1671" s="32"/>
      <c r="C1671" s="137" t="s">
        <v>2401</v>
      </c>
      <c r="D1671" s="137" t="s">
        <v>255</v>
      </c>
      <c r="E1671" s="138" t="s">
        <v>2402</v>
      </c>
      <c r="F1671" s="139" t="s">
        <v>2403</v>
      </c>
      <c r="G1671" s="140" t="s">
        <v>447</v>
      </c>
      <c r="H1671" s="141">
        <v>1</v>
      </c>
      <c r="I1671" s="142"/>
      <c r="J1671" s="143">
        <f t="shared" si="10"/>
        <v>0</v>
      </c>
      <c r="K1671" s="139" t="s">
        <v>1</v>
      </c>
      <c r="L1671" s="32"/>
      <c r="M1671" s="144" t="s">
        <v>1</v>
      </c>
      <c r="N1671" s="145" t="s">
        <v>42</v>
      </c>
      <c r="P1671" s="146">
        <f t="shared" si="11"/>
        <v>0</v>
      </c>
      <c r="Q1671" s="146">
        <v>0</v>
      </c>
      <c r="R1671" s="146">
        <f t="shared" si="12"/>
        <v>0</v>
      </c>
      <c r="S1671" s="146">
        <v>0</v>
      </c>
      <c r="T1671" s="147">
        <f t="shared" si="13"/>
        <v>0</v>
      </c>
      <c r="AR1671" s="148" t="s">
        <v>369</v>
      </c>
      <c r="AT1671" s="148" t="s">
        <v>255</v>
      </c>
      <c r="AU1671" s="148" t="s">
        <v>87</v>
      </c>
      <c r="AY1671" s="17" t="s">
        <v>253</v>
      </c>
      <c r="BE1671" s="149">
        <f t="shared" si="14"/>
        <v>0</v>
      </c>
      <c r="BF1671" s="149">
        <f t="shared" si="15"/>
        <v>0</v>
      </c>
      <c r="BG1671" s="149">
        <f t="shared" si="16"/>
        <v>0</v>
      </c>
      <c r="BH1671" s="149">
        <f t="shared" si="17"/>
        <v>0</v>
      </c>
      <c r="BI1671" s="149">
        <f t="shared" si="18"/>
        <v>0</v>
      </c>
      <c r="BJ1671" s="17" t="s">
        <v>85</v>
      </c>
      <c r="BK1671" s="149">
        <f t="shared" si="19"/>
        <v>0</v>
      </c>
      <c r="BL1671" s="17" t="s">
        <v>369</v>
      </c>
      <c r="BM1671" s="148" t="s">
        <v>2404</v>
      </c>
    </row>
    <row r="1672" spans="2:65" s="1" customFormat="1" ht="55.5" customHeight="1">
      <c r="B1672" s="32"/>
      <c r="C1672" s="137" t="s">
        <v>2405</v>
      </c>
      <c r="D1672" s="137" t="s">
        <v>255</v>
      </c>
      <c r="E1672" s="138" t="s">
        <v>2406</v>
      </c>
      <c r="F1672" s="139" t="s">
        <v>2407</v>
      </c>
      <c r="G1672" s="140" t="s">
        <v>447</v>
      </c>
      <c r="H1672" s="141">
        <v>1</v>
      </c>
      <c r="I1672" s="142"/>
      <c r="J1672" s="143">
        <f t="shared" si="10"/>
        <v>0</v>
      </c>
      <c r="K1672" s="139" t="s">
        <v>1</v>
      </c>
      <c r="L1672" s="32"/>
      <c r="M1672" s="144" t="s">
        <v>1</v>
      </c>
      <c r="N1672" s="145" t="s">
        <v>42</v>
      </c>
      <c r="P1672" s="146">
        <f t="shared" si="11"/>
        <v>0</v>
      </c>
      <c r="Q1672" s="146">
        <v>0</v>
      </c>
      <c r="R1672" s="146">
        <f t="shared" si="12"/>
        <v>0</v>
      </c>
      <c r="S1672" s="146">
        <v>0</v>
      </c>
      <c r="T1672" s="147">
        <f t="shared" si="13"/>
        <v>0</v>
      </c>
      <c r="AR1672" s="148" t="s">
        <v>369</v>
      </c>
      <c r="AT1672" s="148" t="s">
        <v>255</v>
      </c>
      <c r="AU1672" s="148" t="s">
        <v>87</v>
      </c>
      <c r="AY1672" s="17" t="s">
        <v>253</v>
      </c>
      <c r="BE1672" s="149">
        <f t="shared" si="14"/>
        <v>0</v>
      </c>
      <c r="BF1672" s="149">
        <f t="shared" si="15"/>
        <v>0</v>
      </c>
      <c r="BG1672" s="149">
        <f t="shared" si="16"/>
        <v>0</v>
      </c>
      <c r="BH1672" s="149">
        <f t="shared" si="17"/>
        <v>0</v>
      </c>
      <c r="BI1672" s="149">
        <f t="shared" si="18"/>
        <v>0</v>
      </c>
      <c r="BJ1672" s="17" t="s">
        <v>85</v>
      </c>
      <c r="BK1672" s="149">
        <f t="shared" si="19"/>
        <v>0</v>
      </c>
      <c r="BL1672" s="17" t="s">
        <v>369</v>
      </c>
      <c r="BM1672" s="148" t="s">
        <v>2408</v>
      </c>
    </row>
    <row r="1673" spans="2:65" s="1" customFormat="1" ht="49.15" customHeight="1">
      <c r="B1673" s="32"/>
      <c r="C1673" s="137" t="s">
        <v>2409</v>
      </c>
      <c r="D1673" s="137" t="s">
        <v>255</v>
      </c>
      <c r="E1673" s="138" t="s">
        <v>2410</v>
      </c>
      <c r="F1673" s="139" t="s">
        <v>2411</v>
      </c>
      <c r="G1673" s="140" t="s">
        <v>447</v>
      </c>
      <c r="H1673" s="141">
        <v>1</v>
      </c>
      <c r="I1673" s="142"/>
      <c r="J1673" s="143">
        <f t="shared" si="10"/>
        <v>0</v>
      </c>
      <c r="K1673" s="139" t="s">
        <v>1</v>
      </c>
      <c r="L1673" s="32"/>
      <c r="M1673" s="144" t="s">
        <v>1</v>
      </c>
      <c r="N1673" s="145" t="s">
        <v>42</v>
      </c>
      <c r="P1673" s="146">
        <f t="shared" si="11"/>
        <v>0</v>
      </c>
      <c r="Q1673" s="146">
        <v>0</v>
      </c>
      <c r="R1673" s="146">
        <f t="shared" si="12"/>
        <v>0</v>
      </c>
      <c r="S1673" s="146">
        <v>0</v>
      </c>
      <c r="T1673" s="147">
        <f t="shared" si="13"/>
        <v>0</v>
      </c>
      <c r="AR1673" s="148" t="s">
        <v>369</v>
      </c>
      <c r="AT1673" s="148" t="s">
        <v>255</v>
      </c>
      <c r="AU1673" s="148" t="s">
        <v>87</v>
      </c>
      <c r="AY1673" s="17" t="s">
        <v>253</v>
      </c>
      <c r="BE1673" s="149">
        <f t="shared" si="14"/>
        <v>0</v>
      </c>
      <c r="BF1673" s="149">
        <f t="shared" si="15"/>
        <v>0</v>
      </c>
      <c r="BG1673" s="149">
        <f t="shared" si="16"/>
        <v>0</v>
      </c>
      <c r="BH1673" s="149">
        <f t="shared" si="17"/>
        <v>0</v>
      </c>
      <c r="BI1673" s="149">
        <f t="shared" si="18"/>
        <v>0</v>
      </c>
      <c r="BJ1673" s="17" t="s">
        <v>85</v>
      </c>
      <c r="BK1673" s="149">
        <f t="shared" si="19"/>
        <v>0</v>
      </c>
      <c r="BL1673" s="17" t="s">
        <v>369</v>
      </c>
      <c r="BM1673" s="148" t="s">
        <v>2412</v>
      </c>
    </row>
    <row r="1674" spans="2:65" s="1" customFormat="1" ht="49.15" customHeight="1">
      <c r="B1674" s="32"/>
      <c r="C1674" s="137" t="s">
        <v>2413</v>
      </c>
      <c r="D1674" s="137" t="s">
        <v>255</v>
      </c>
      <c r="E1674" s="138" t="s">
        <v>2414</v>
      </c>
      <c r="F1674" s="139" t="s">
        <v>2415</v>
      </c>
      <c r="G1674" s="140" t="s">
        <v>447</v>
      </c>
      <c r="H1674" s="141">
        <v>1</v>
      </c>
      <c r="I1674" s="142"/>
      <c r="J1674" s="143">
        <f t="shared" si="10"/>
        <v>0</v>
      </c>
      <c r="K1674" s="139" t="s">
        <v>1</v>
      </c>
      <c r="L1674" s="32"/>
      <c r="M1674" s="144" t="s">
        <v>1</v>
      </c>
      <c r="N1674" s="145" t="s">
        <v>42</v>
      </c>
      <c r="P1674" s="146">
        <f t="shared" si="11"/>
        <v>0</v>
      </c>
      <c r="Q1674" s="146">
        <v>0</v>
      </c>
      <c r="R1674" s="146">
        <f t="shared" si="12"/>
        <v>0</v>
      </c>
      <c r="S1674" s="146">
        <v>0</v>
      </c>
      <c r="T1674" s="147">
        <f t="shared" si="13"/>
        <v>0</v>
      </c>
      <c r="AR1674" s="148" t="s">
        <v>369</v>
      </c>
      <c r="AT1674" s="148" t="s">
        <v>255</v>
      </c>
      <c r="AU1674" s="148" t="s">
        <v>87</v>
      </c>
      <c r="AY1674" s="17" t="s">
        <v>253</v>
      </c>
      <c r="BE1674" s="149">
        <f t="shared" si="14"/>
        <v>0</v>
      </c>
      <c r="BF1674" s="149">
        <f t="shared" si="15"/>
        <v>0</v>
      </c>
      <c r="BG1674" s="149">
        <f t="shared" si="16"/>
        <v>0</v>
      </c>
      <c r="BH1674" s="149">
        <f t="shared" si="17"/>
        <v>0</v>
      </c>
      <c r="BI1674" s="149">
        <f t="shared" si="18"/>
        <v>0</v>
      </c>
      <c r="BJ1674" s="17" t="s">
        <v>85</v>
      </c>
      <c r="BK1674" s="149">
        <f t="shared" si="19"/>
        <v>0</v>
      </c>
      <c r="BL1674" s="17" t="s">
        <v>369</v>
      </c>
      <c r="BM1674" s="148" t="s">
        <v>2416</v>
      </c>
    </row>
    <row r="1675" spans="2:65" s="1" customFormat="1" ht="49.15" customHeight="1">
      <c r="B1675" s="32"/>
      <c r="C1675" s="137" t="s">
        <v>2417</v>
      </c>
      <c r="D1675" s="137" t="s">
        <v>255</v>
      </c>
      <c r="E1675" s="138" t="s">
        <v>2418</v>
      </c>
      <c r="F1675" s="139" t="s">
        <v>2419</v>
      </c>
      <c r="G1675" s="140" t="s">
        <v>447</v>
      </c>
      <c r="H1675" s="141">
        <v>1</v>
      </c>
      <c r="I1675" s="142"/>
      <c r="J1675" s="143">
        <f t="shared" si="10"/>
        <v>0</v>
      </c>
      <c r="K1675" s="139" t="s">
        <v>1</v>
      </c>
      <c r="L1675" s="32"/>
      <c r="M1675" s="144" t="s">
        <v>1</v>
      </c>
      <c r="N1675" s="145" t="s">
        <v>42</v>
      </c>
      <c r="P1675" s="146">
        <f t="shared" si="11"/>
        <v>0</v>
      </c>
      <c r="Q1675" s="146">
        <v>0</v>
      </c>
      <c r="R1675" s="146">
        <f t="shared" si="12"/>
        <v>0</v>
      </c>
      <c r="S1675" s="146">
        <v>0</v>
      </c>
      <c r="T1675" s="147">
        <f t="shared" si="13"/>
        <v>0</v>
      </c>
      <c r="AR1675" s="148" t="s">
        <v>369</v>
      </c>
      <c r="AT1675" s="148" t="s">
        <v>255</v>
      </c>
      <c r="AU1675" s="148" t="s">
        <v>87</v>
      </c>
      <c r="AY1675" s="17" t="s">
        <v>253</v>
      </c>
      <c r="BE1675" s="149">
        <f t="shared" si="14"/>
        <v>0</v>
      </c>
      <c r="BF1675" s="149">
        <f t="shared" si="15"/>
        <v>0</v>
      </c>
      <c r="BG1675" s="149">
        <f t="shared" si="16"/>
        <v>0</v>
      </c>
      <c r="BH1675" s="149">
        <f t="shared" si="17"/>
        <v>0</v>
      </c>
      <c r="BI1675" s="149">
        <f t="shared" si="18"/>
        <v>0</v>
      </c>
      <c r="BJ1675" s="17" t="s">
        <v>85</v>
      </c>
      <c r="BK1675" s="149">
        <f t="shared" si="19"/>
        <v>0</v>
      </c>
      <c r="BL1675" s="17" t="s">
        <v>369</v>
      </c>
      <c r="BM1675" s="148" t="s">
        <v>2420</v>
      </c>
    </row>
    <row r="1676" spans="2:65" s="1" customFormat="1" ht="55.5" customHeight="1">
      <c r="B1676" s="32"/>
      <c r="C1676" s="137" t="s">
        <v>2421</v>
      </c>
      <c r="D1676" s="137" t="s">
        <v>255</v>
      </c>
      <c r="E1676" s="138" t="s">
        <v>2422</v>
      </c>
      <c r="F1676" s="139" t="s">
        <v>2423</v>
      </c>
      <c r="G1676" s="140" t="s">
        <v>447</v>
      </c>
      <c r="H1676" s="141">
        <v>1</v>
      </c>
      <c r="I1676" s="142"/>
      <c r="J1676" s="143">
        <f t="shared" si="10"/>
        <v>0</v>
      </c>
      <c r="K1676" s="139" t="s">
        <v>1</v>
      </c>
      <c r="L1676" s="32"/>
      <c r="M1676" s="144" t="s">
        <v>1</v>
      </c>
      <c r="N1676" s="145" t="s">
        <v>42</v>
      </c>
      <c r="P1676" s="146">
        <f t="shared" si="11"/>
        <v>0</v>
      </c>
      <c r="Q1676" s="146">
        <v>0</v>
      </c>
      <c r="R1676" s="146">
        <f t="shared" si="12"/>
        <v>0</v>
      </c>
      <c r="S1676" s="146">
        <v>0</v>
      </c>
      <c r="T1676" s="147">
        <f t="shared" si="13"/>
        <v>0</v>
      </c>
      <c r="AR1676" s="148" t="s">
        <v>369</v>
      </c>
      <c r="AT1676" s="148" t="s">
        <v>255</v>
      </c>
      <c r="AU1676" s="148" t="s">
        <v>87</v>
      </c>
      <c r="AY1676" s="17" t="s">
        <v>253</v>
      </c>
      <c r="BE1676" s="149">
        <f t="shared" si="14"/>
        <v>0</v>
      </c>
      <c r="BF1676" s="149">
        <f t="shared" si="15"/>
        <v>0</v>
      </c>
      <c r="BG1676" s="149">
        <f t="shared" si="16"/>
        <v>0</v>
      </c>
      <c r="BH1676" s="149">
        <f t="shared" si="17"/>
        <v>0</v>
      </c>
      <c r="BI1676" s="149">
        <f t="shared" si="18"/>
        <v>0</v>
      </c>
      <c r="BJ1676" s="17" t="s">
        <v>85</v>
      </c>
      <c r="BK1676" s="149">
        <f t="shared" si="19"/>
        <v>0</v>
      </c>
      <c r="BL1676" s="17" t="s">
        <v>369</v>
      </c>
      <c r="BM1676" s="148" t="s">
        <v>2424</v>
      </c>
    </row>
    <row r="1677" spans="2:65" s="1" customFormat="1" ht="21.75" customHeight="1">
      <c r="B1677" s="32"/>
      <c r="C1677" s="137" t="s">
        <v>2425</v>
      </c>
      <c r="D1677" s="137" t="s">
        <v>255</v>
      </c>
      <c r="E1677" s="138" t="s">
        <v>2426</v>
      </c>
      <c r="F1677" s="139" t="s">
        <v>2427</v>
      </c>
      <c r="G1677" s="140" t="s">
        <v>1576</v>
      </c>
      <c r="H1677" s="196"/>
      <c r="I1677" s="142"/>
      <c r="J1677" s="143">
        <f t="shared" si="10"/>
        <v>0</v>
      </c>
      <c r="K1677" s="139" t="s">
        <v>1</v>
      </c>
      <c r="L1677" s="32"/>
      <c r="M1677" s="144" t="s">
        <v>1</v>
      </c>
      <c r="N1677" s="145" t="s">
        <v>42</v>
      </c>
      <c r="P1677" s="146">
        <f t="shared" si="11"/>
        <v>0</v>
      </c>
      <c r="Q1677" s="146">
        <v>0</v>
      </c>
      <c r="R1677" s="146">
        <f t="shared" si="12"/>
        <v>0</v>
      </c>
      <c r="S1677" s="146">
        <v>0</v>
      </c>
      <c r="T1677" s="147">
        <f t="shared" si="13"/>
        <v>0</v>
      </c>
      <c r="AR1677" s="148" t="s">
        <v>369</v>
      </c>
      <c r="AT1677" s="148" t="s">
        <v>255</v>
      </c>
      <c r="AU1677" s="148" t="s">
        <v>87</v>
      </c>
      <c r="AY1677" s="17" t="s">
        <v>253</v>
      </c>
      <c r="BE1677" s="149">
        <f t="shared" si="14"/>
        <v>0</v>
      </c>
      <c r="BF1677" s="149">
        <f t="shared" si="15"/>
        <v>0</v>
      </c>
      <c r="BG1677" s="149">
        <f t="shared" si="16"/>
        <v>0</v>
      </c>
      <c r="BH1677" s="149">
        <f t="shared" si="17"/>
        <v>0</v>
      </c>
      <c r="BI1677" s="149">
        <f t="shared" si="18"/>
        <v>0</v>
      </c>
      <c r="BJ1677" s="17" t="s">
        <v>85</v>
      </c>
      <c r="BK1677" s="149">
        <f t="shared" si="19"/>
        <v>0</v>
      </c>
      <c r="BL1677" s="17" t="s">
        <v>369</v>
      </c>
      <c r="BM1677" s="148" t="s">
        <v>2428</v>
      </c>
    </row>
    <row r="1678" spans="2:65" s="11" customFormat="1" ht="22.9" customHeight="1">
      <c r="B1678" s="125"/>
      <c r="D1678" s="126" t="s">
        <v>76</v>
      </c>
      <c r="E1678" s="135" t="s">
        <v>2429</v>
      </c>
      <c r="F1678" s="135" t="s">
        <v>2430</v>
      </c>
      <c r="I1678" s="128"/>
      <c r="J1678" s="136">
        <f>BK1678</f>
        <v>0</v>
      </c>
      <c r="L1678" s="125"/>
      <c r="M1678" s="130"/>
      <c r="P1678" s="131">
        <f>SUM(P1679:P1695)</f>
        <v>0</v>
      </c>
      <c r="R1678" s="131">
        <f>SUM(R1679:R1695)</f>
        <v>0</v>
      </c>
      <c r="T1678" s="132">
        <f>SUM(T1679:T1695)</f>
        <v>0</v>
      </c>
      <c r="AR1678" s="126" t="s">
        <v>87</v>
      </c>
      <c r="AT1678" s="133" t="s">
        <v>76</v>
      </c>
      <c r="AU1678" s="133" t="s">
        <v>85</v>
      </c>
      <c r="AY1678" s="126" t="s">
        <v>253</v>
      </c>
      <c r="BK1678" s="134">
        <f>SUM(BK1679:BK1695)</f>
        <v>0</v>
      </c>
    </row>
    <row r="1679" spans="2:65" s="1" customFormat="1" ht="55.5" customHeight="1">
      <c r="B1679" s="32"/>
      <c r="C1679" s="137" t="s">
        <v>2431</v>
      </c>
      <c r="D1679" s="137" t="s">
        <v>255</v>
      </c>
      <c r="E1679" s="138" t="s">
        <v>2432</v>
      </c>
      <c r="F1679" s="139" t="s">
        <v>2433</v>
      </c>
      <c r="G1679" s="140" t="s">
        <v>447</v>
      </c>
      <c r="H1679" s="141">
        <v>1</v>
      </c>
      <c r="I1679" s="142"/>
      <c r="J1679" s="143">
        <f>ROUND(I1679*H1679,2)</f>
        <v>0</v>
      </c>
      <c r="K1679" s="139" t="s">
        <v>1</v>
      </c>
      <c r="L1679" s="32"/>
      <c r="M1679" s="144" t="s">
        <v>1</v>
      </c>
      <c r="N1679" s="145" t="s">
        <v>42</v>
      </c>
      <c r="P1679" s="146">
        <f>O1679*H1679</f>
        <v>0</v>
      </c>
      <c r="Q1679" s="146">
        <v>0</v>
      </c>
      <c r="R1679" s="146">
        <f>Q1679*H1679</f>
        <v>0</v>
      </c>
      <c r="S1679" s="146">
        <v>0</v>
      </c>
      <c r="T1679" s="147">
        <f>S1679*H1679</f>
        <v>0</v>
      </c>
      <c r="AR1679" s="148" t="s">
        <v>369</v>
      </c>
      <c r="AT1679" s="148" t="s">
        <v>255</v>
      </c>
      <c r="AU1679" s="148" t="s">
        <v>87</v>
      </c>
      <c r="AY1679" s="17" t="s">
        <v>253</v>
      </c>
      <c r="BE1679" s="149">
        <f>IF(N1679="základní",J1679,0)</f>
        <v>0</v>
      </c>
      <c r="BF1679" s="149">
        <f>IF(N1679="snížená",J1679,0)</f>
        <v>0</v>
      </c>
      <c r="BG1679" s="149">
        <f>IF(N1679="zákl. přenesená",J1679,0)</f>
        <v>0</v>
      </c>
      <c r="BH1679" s="149">
        <f>IF(N1679="sníž. přenesená",J1679,0)</f>
        <v>0</v>
      </c>
      <c r="BI1679" s="149">
        <f>IF(N1679="nulová",J1679,0)</f>
        <v>0</v>
      </c>
      <c r="BJ1679" s="17" t="s">
        <v>85</v>
      </c>
      <c r="BK1679" s="149">
        <f>ROUND(I1679*H1679,2)</f>
        <v>0</v>
      </c>
      <c r="BL1679" s="17" t="s">
        <v>369</v>
      </c>
      <c r="BM1679" s="148" t="s">
        <v>2434</v>
      </c>
    </row>
    <row r="1680" spans="2:65" s="1" customFormat="1" ht="39">
      <c r="B1680" s="32"/>
      <c r="D1680" s="155" t="s">
        <v>1346</v>
      </c>
      <c r="F1680" s="195" t="s">
        <v>2435</v>
      </c>
      <c r="I1680" s="152"/>
      <c r="L1680" s="32"/>
      <c r="M1680" s="153"/>
      <c r="T1680" s="56"/>
      <c r="AT1680" s="17" t="s">
        <v>1346</v>
      </c>
      <c r="AU1680" s="17" t="s">
        <v>87</v>
      </c>
    </row>
    <row r="1681" spans="2:65" s="1" customFormat="1" ht="37.9" customHeight="1">
      <c r="B1681" s="32"/>
      <c r="C1681" s="137" t="s">
        <v>2436</v>
      </c>
      <c r="D1681" s="137" t="s">
        <v>255</v>
      </c>
      <c r="E1681" s="138" t="s">
        <v>2437</v>
      </c>
      <c r="F1681" s="139" t="s">
        <v>2438</v>
      </c>
      <c r="G1681" s="140" t="s">
        <v>447</v>
      </c>
      <c r="H1681" s="141">
        <v>2</v>
      </c>
      <c r="I1681" s="142"/>
      <c r="J1681" s="143">
        <f>ROUND(I1681*H1681,2)</f>
        <v>0</v>
      </c>
      <c r="K1681" s="139" t="s">
        <v>1</v>
      </c>
      <c r="L1681" s="32"/>
      <c r="M1681" s="144" t="s">
        <v>1</v>
      </c>
      <c r="N1681" s="145" t="s">
        <v>42</v>
      </c>
      <c r="P1681" s="146">
        <f>O1681*H1681</f>
        <v>0</v>
      </c>
      <c r="Q1681" s="146">
        <v>0</v>
      </c>
      <c r="R1681" s="146">
        <f>Q1681*H1681</f>
        <v>0</v>
      </c>
      <c r="S1681" s="146">
        <v>0</v>
      </c>
      <c r="T1681" s="147">
        <f>S1681*H1681</f>
        <v>0</v>
      </c>
      <c r="AR1681" s="148" t="s">
        <v>369</v>
      </c>
      <c r="AT1681" s="148" t="s">
        <v>255</v>
      </c>
      <c r="AU1681" s="148" t="s">
        <v>87</v>
      </c>
      <c r="AY1681" s="17" t="s">
        <v>253</v>
      </c>
      <c r="BE1681" s="149">
        <f>IF(N1681="základní",J1681,0)</f>
        <v>0</v>
      </c>
      <c r="BF1681" s="149">
        <f>IF(N1681="snížená",J1681,0)</f>
        <v>0</v>
      </c>
      <c r="BG1681" s="149">
        <f>IF(N1681="zákl. přenesená",J1681,0)</f>
        <v>0</v>
      </c>
      <c r="BH1681" s="149">
        <f>IF(N1681="sníž. přenesená",J1681,0)</f>
        <v>0</v>
      </c>
      <c r="BI1681" s="149">
        <f>IF(N1681="nulová",J1681,0)</f>
        <v>0</v>
      </c>
      <c r="BJ1681" s="17" t="s">
        <v>85</v>
      </c>
      <c r="BK1681" s="149">
        <f>ROUND(I1681*H1681,2)</f>
        <v>0</v>
      </c>
      <c r="BL1681" s="17" t="s">
        <v>369</v>
      </c>
      <c r="BM1681" s="148" t="s">
        <v>2439</v>
      </c>
    </row>
    <row r="1682" spans="2:65" s="1" customFormat="1" ht="39">
      <c r="B1682" s="32"/>
      <c r="D1682" s="155" t="s">
        <v>1346</v>
      </c>
      <c r="F1682" s="195" t="s">
        <v>2435</v>
      </c>
      <c r="I1682" s="152"/>
      <c r="L1682" s="32"/>
      <c r="M1682" s="153"/>
      <c r="T1682" s="56"/>
      <c r="AT1682" s="17" t="s">
        <v>1346</v>
      </c>
      <c r="AU1682" s="17" t="s">
        <v>87</v>
      </c>
    </row>
    <row r="1683" spans="2:65" s="1" customFormat="1" ht="55.5" customHeight="1">
      <c r="B1683" s="32"/>
      <c r="C1683" s="137" t="s">
        <v>2440</v>
      </c>
      <c r="D1683" s="137" t="s">
        <v>255</v>
      </c>
      <c r="E1683" s="138" t="s">
        <v>2441</v>
      </c>
      <c r="F1683" s="139" t="s">
        <v>2442</v>
      </c>
      <c r="G1683" s="140" t="s">
        <v>447</v>
      </c>
      <c r="H1683" s="141">
        <v>3</v>
      </c>
      <c r="I1683" s="142"/>
      <c r="J1683" s="143">
        <f>ROUND(I1683*H1683,2)</f>
        <v>0</v>
      </c>
      <c r="K1683" s="139" t="s">
        <v>1</v>
      </c>
      <c r="L1683" s="32"/>
      <c r="M1683" s="144" t="s">
        <v>1</v>
      </c>
      <c r="N1683" s="145" t="s">
        <v>42</v>
      </c>
      <c r="P1683" s="146">
        <f>O1683*H1683</f>
        <v>0</v>
      </c>
      <c r="Q1683" s="146">
        <v>0</v>
      </c>
      <c r="R1683" s="146">
        <f>Q1683*H1683</f>
        <v>0</v>
      </c>
      <c r="S1683" s="146">
        <v>0</v>
      </c>
      <c r="T1683" s="147">
        <f>S1683*H1683</f>
        <v>0</v>
      </c>
      <c r="AR1683" s="148" t="s">
        <v>369</v>
      </c>
      <c r="AT1683" s="148" t="s">
        <v>255</v>
      </c>
      <c r="AU1683" s="148" t="s">
        <v>87</v>
      </c>
      <c r="AY1683" s="17" t="s">
        <v>253</v>
      </c>
      <c r="BE1683" s="149">
        <f>IF(N1683="základní",J1683,0)</f>
        <v>0</v>
      </c>
      <c r="BF1683" s="149">
        <f>IF(N1683="snížená",J1683,0)</f>
        <v>0</v>
      </c>
      <c r="BG1683" s="149">
        <f>IF(N1683="zákl. přenesená",J1683,0)</f>
        <v>0</v>
      </c>
      <c r="BH1683" s="149">
        <f>IF(N1683="sníž. přenesená",J1683,0)</f>
        <v>0</v>
      </c>
      <c r="BI1683" s="149">
        <f>IF(N1683="nulová",J1683,0)</f>
        <v>0</v>
      </c>
      <c r="BJ1683" s="17" t="s">
        <v>85</v>
      </c>
      <c r="BK1683" s="149">
        <f>ROUND(I1683*H1683,2)</f>
        <v>0</v>
      </c>
      <c r="BL1683" s="17" t="s">
        <v>369</v>
      </c>
      <c r="BM1683" s="148" t="s">
        <v>2443</v>
      </c>
    </row>
    <row r="1684" spans="2:65" s="1" customFormat="1" ht="39">
      <c r="B1684" s="32"/>
      <c r="D1684" s="155" t="s">
        <v>1346</v>
      </c>
      <c r="F1684" s="195" t="s">
        <v>2435</v>
      </c>
      <c r="I1684" s="152"/>
      <c r="L1684" s="32"/>
      <c r="M1684" s="153"/>
      <c r="T1684" s="56"/>
      <c r="AT1684" s="17" t="s">
        <v>1346</v>
      </c>
      <c r="AU1684" s="17" t="s">
        <v>87</v>
      </c>
    </row>
    <row r="1685" spans="2:65" s="1" customFormat="1" ht="44.25" customHeight="1">
      <c r="B1685" s="32"/>
      <c r="C1685" s="137" t="s">
        <v>2444</v>
      </c>
      <c r="D1685" s="137" t="s">
        <v>255</v>
      </c>
      <c r="E1685" s="138" t="s">
        <v>2445</v>
      </c>
      <c r="F1685" s="139" t="s">
        <v>2446</v>
      </c>
      <c r="G1685" s="140" t="s">
        <v>447</v>
      </c>
      <c r="H1685" s="141">
        <v>1</v>
      </c>
      <c r="I1685" s="142"/>
      <c r="J1685" s="143">
        <f>ROUND(I1685*H1685,2)</f>
        <v>0</v>
      </c>
      <c r="K1685" s="139" t="s">
        <v>1</v>
      </c>
      <c r="L1685" s="32"/>
      <c r="M1685" s="144" t="s">
        <v>1</v>
      </c>
      <c r="N1685" s="145" t="s">
        <v>42</v>
      </c>
      <c r="P1685" s="146">
        <f>O1685*H1685</f>
        <v>0</v>
      </c>
      <c r="Q1685" s="146">
        <v>0</v>
      </c>
      <c r="R1685" s="146">
        <f>Q1685*H1685</f>
        <v>0</v>
      </c>
      <c r="S1685" s="146">
        <v>0</v>
      </c>
      <c r="T1685" s="147">
        <f>S1685*H1685</f>
        <v>0</v>
      </c>
      <c r="AR1685" s="148" t="s">
        <v>369</v>
      </c>
      <c r="AT1685" s="148" t="s">
        <v>255</v>
      </c>
      <c r="AU1685" s="148" t="s">
        <v>87</v>
      </c>
      <c r="AY1685" s="17" t="s">
        <v>253</v>
      </c>
      <c r="BE1685" s="149">
        <f>IF(N1685="základní",J1685,0)</f>
        <v>0</v>
      </c>
      <c r="BF1685" s="149">
        <f>IF(N1685="snížená",J1685,0)</f>
        <v>0</v>
      </c>
      <c r="BG1685" s="149">
        <f>IF(N1685="zákl. přenesená",J1685,0)</f>
        <v>0</v>
      </c>
      <c r="BH1685" s="149">
        <f>IF(N1685="sníž. přenesená",J1685,0)</f>
        <v>0</v>
      </c>
      <c r="BI1685" s="149">
        <f>IF(N1685="nulová",J1685,0)</f>
        <v>0</v>
      </c>
      <c r="BJ1685" s="17" t="s">
        <v>85</v>
      </c>
      <c r="BK1685" s="149">
        <f>ROUND(I1685*H1685,2)</f>
        <v>0</v>
      </c>
      <c r="BL1685" s="17" t="s">
        <v>369</v>
      </c>
      <c r="BM1685" s="148" t="s">
        <v>2447</v>
      </c>
    </row>
    <row r="1686" spans="2:65" s="1" customFormat="1" ht="39">
      <c r="B1686" s="32"/>
      <c r="D1686" s="155" t="s">
        <v>1346</v>
      </c>
      <c r="F1686" s="195" t="s">
        <v>2435</v>
      </c>
      <c r="I1686" s="152"/>
      <c r="L1686" s="32"/>
      <c r="M1686" s="153"/>
      <c r="T1686" s="56"/>
      <c r="AT1686" s="17" t="s">
        <v>1346</v>
      </c>
      <c r="AU1686" s="17" t="s">
        <v>87</v>
      </c>
    </row>
    <row r="1687" spans="2:65" s="1" customFormat="1" ht="49.15" customHeight="1">
      <c r="B1687" s="32"/>
      <c r="C1687" s="137" t="s">
        <v>2448</v>
      </c>
      <c r="D1687" s="137" t="s">
        <v>255</v>
      </c>
      <c r="E1687" s="138" t="s">
        <v>2449</v>
      </c>
      <c r="F1687" s="139" t="s">
        <v>2450</v>
      </c>
      <c r="G1687" s="140" t="s">
        <v>447</v>
      </c>
      <c r="H1687" s="141">
        <v>1</v>
      </c>
      <c r="I1687" s="142"/>
      <c r="J1687" s="143">
        <f>ROUND(I1687*H1687,2)</f>
        <v>0</v>
      </c>
      <c r="K1687" s="139" t="s">
        <v>1</v>
      </c>
      <c r="L1687" s="32"/>
      <c r="M1687" s="144" t="s">
        <v>1</v>
      </c>
      <c r="N1687" s="145" t="s">
        <v>42</v>
      </c>
      <c r="P1687" s="146">
        <f>O1687*H1687</f>
        <v>0</v>
      </c>
      <c r="Q1687" s="146">
        <v>0</v>
      </c>
      <c r="R1687" s="146">
        <f>Q1687*H1687</f>
        <v>0</v>
      </c>
      <c r="S1687" s="146">
        <v>0</v>
      </c>
      <c r="T1687" s="147">
        <f>S1687*H1687</f>
        <v>0</v>
      </c>
      <c r="AR1687" s="148" t="s">
        <v>369</v>
      </c>
      <c r="AT1687" s="148" t="s">
        <v>255</v>
      </c>
      <c r="AU1687" s="148" t="s">
        <v>87</v>
      </c>
      <c r="AY1687" s="17" t="s">
        <v>253</v>
      </c>
      <c r="BE1687" s="149">
        <f>IF(N1687="základní",J1687,0)</f>
        <v>0</v>
      </c>
      <c r="BF1687" s="149">
        <f>IF(N1687="snížená",J1687,0)</f>
        <v>0</v>
      </c>
      <c r="BG1687" s="149">
        <f>IF(N1687="zákl. přenesená",J1687,0)</f>
        <v>0</v>
      </c>
      <c r="BH1687" s="149">
        <f>IF(N1687="sníž. přenesená",J1687,0)</f>
        <v>0</v>
      </c>
      <c r="BI1687" s="149">
        <f>IF(N1687="nulová",J1687,0)</f>
        <v>0</v>
      </c>
      <c r="BJ1687" s="17" t="s">
        <v>85</v>
      </c>
      <c r="BK1687" s="149">
        <f>ROUND(I1687*H1687,2)</f>
        <v>0</v>
      </c>
      <c r="BL1687" s="17" t="s">
        <v>369</v>
      </c>
      <c r="BM1687" s="148" t="s">
        <v>2451</v>
      </c>
    </row>
    <row r="1688" spans="2:65" s="1" customFormat="1" ht="39">
      <c r="B1688" s="32"/>
      <c r="D1688" s="155" t="s">
        <v>1346</v>
      </c>
      <c r="F1688" s="195" t="s">
        <v>2435</v>
      </c>
      <c r="I1688" s="152"/>
      <c r="L1688" s="32"/>
      <c r="M1688" s="153"/>
      <c r="T1688" s="56"/>
      <c r="AT1688" s="17" t="s">
        <v>1346</v>
      </c>
      <c r="AU1688" s="17" t="s">
        <v>87</v>
      </c>
    </row>
    <row r="1689" spans="2:65" s="1" customFormat="1" ht="37.9" customHeight="1">
      <c r="B1689" s="32"/>
      <c r="C1689" s="137" t="s">
        <v>2452</v>
      </c>
      <c r="D1689" s="137" t="s">
        <v>255</v>
      </c>
      <c r="E1689" s="138" t="s">
        <v>2453</v>
      </c>
      <c r="F1689" s="139" t="s">
        <v>2454</v>
      </c>
      <c r="G1689" s="140" t="s">
        <v>447</v>
      </c>
      <c r="H1689" s="141">
        <v>1</v>
      </c>
      <c r="I1689" s="142"/>
      <c r="J1689" s="143">
        <f>ROUND(I1689*H1689,2)</f>
        <v>0</v>
      </c>
      <c r="K1689" s="139" t="s">
        <v>1</v>
      </c>
      <c r="L1689" s="32"/>
      <c r="M1689" s="144" t="s">
        <v>1</v>
      </c>
      <c r="N1689" s="145" t="s">
        <v>42</v>
      </c>
      <c r="P1689" s="146">
        <f>O1689*H1689</f>
        <v>0</v>
      </c>
      <c r="Q1689" s="146">
        <v>0</v>
      </c>
      <c r="R1689" s="146">
        <f>Q1689*H1689</f>
        <v>0</v>
      </c>
      <c r="S1689" s="146">
        <v>0</v>
      </c>
      <c r="T1689" s="147">
        <f>S1689*H1689</f>
        <v>0</v>
      </c>
      <c r="AR1689" s="148" t="s">
        <v>369</v>
      </c>
      <c r="AT1689" s="148" t="s">
        <v>255</v>
      </c>
      <c r="AU1689" s="148" t="s">
        <v>87</v>
      </c>
      <c r="AY1689" s="17" t="s">
        <v>253</v>
      </c>
      <c r="BE1689" s="149">
        <f>IF(N1689="základní",J1689,0)</f>
        <v>0</v>
      </c>
      <c r="BF1689" s="149">
        <f>IF(N1689="snížená",J1689,0)</f>
        <v>0</v>
      </c>
      <c r="BG1689" s="149">
        <f>IF(N1689="zákl. přenesená",J1689,0)</f>
        <v>0</v>
      </c>
      <c r="BH1689" s="149">
        <f>IF(N1689="sníž. přenesená",J1689,0)</f>
        <v>0</v>
      </c>
      <c r="BI1689" s="149">
        <f>IF(N1689="nulová",J1689,0)</f>
        <v>0</v>
      </c>
      <c r="BJ1689" s="17" t="s">
        <v>85</v>
      </c>
      <c r="BK1689" s="149">
        <f>ROUND(I1689*H1689,2)</f>
        <v>0</v>
      </c>
      <c r="BL1689" s="17" t="s">
        <v>369</v>
      </c>
      <c r="BM1689" s="148" t="s">
        <v>2455</v>
      </c>
    </row>
    <row r="1690" spans="2:65" s="1" customFormat="1" ht="39">
      <c r="B1690" s="32"/>
      <c r="D1690" s="155" t="s">
        <v>1346</v>
      </c>
      <c r="F1690" s="195" t="s">
        <v>2435</v>
      </c>
      <c r="I1690" s="152"/>
      <c r="L1690" s="32"/>
      <c r="M1690" s="153"/>
      <c r="T1690" s="56"/>
      <c r="AT1690" s="17" t="s">
        <v>1346</v>
      </c>
      <c r="AU1690" s="17" t="s">
        <v>87</v>
      </c>
    </row>
    <row r="1691" spans="2:65" s="1" customFormat="1" ht="55.5" customHeight="1">
      <c r="B1691" s="32"/>
      <c r="C1691" s="137" t="s">
        <v>2456</v>
      </c>
      <c r="D1691" s="137" t="s">
        <v>255</v>
      </c>
      <c r="E1691" s="138" t="s">
        <v>2457</v>
      </c>
      <c r="F1691" s="139" t="s">
        <v>2458</v>
      </c>
      <c r="G1691" s="140" t="s">
        <v>447</v>
      </c>
      <c r="H1691" s="141">
        <v>1</v>
      </c>
      <c r="I1691" s="142"/>
      <c r="J1691" s="143">
        <f>ROUND(I1691*H1691,2)</f>
        <v>0</v>
      </c>
      <c r="K1691" s="139" t="s">
        <v>1</v>
      </c>
      <c r="L1691" s="32"/>
      <c r="M1691" s="144" t="s">
        <v>1</v>
      </c>
      <c r="N1691" s="145" t="s">
        <v>42</v>
      </c>
      <c r="P1691" s="146">
        <f>O1691*H1691</f>
        <v>0</v>
      </c>
      <c r="Q1691" s="146">
        <v>0</v>
      </c>
      <c r="R1691" s="146">
        <f>Q1691*H1691</f>
        <v>0</v>
      </c>
      <c r="S1691" s="146">
        <v>0</v>
      </c>
      <c r="T1691" s="147">
        <f>S1691*H1691</f>
        <v>0</v>
      </c>
      <c r="AR1691" s="148" t="s">
        <v>369</v>
      </c>
      <c r="AT1691" s="148" t="s">
        <v>255</v>
      </c>
      <c r="AU1691" s="148" t="s">
        <v>87</v>
      </c>
      <c r="AY1691" s="17" t="s">
        <v>253</v>
      </c>
      <c r="BE1691" s="149">
        <f>IF(N1691="základní",J1691,0)</f>
        <v>0</v>
      </c>
      <c r="BF1691" s="149">
        <f>IF(N1691="snížená",J1691,0)</f>
        <v>0</v>
      </c>
      <c r="BG1691" s="149">
        <f>IF(N1691="zákl. přenesená",J1691,0)</f>
        <v>0</v>
      </c>
      <c r="BH1691" s="149">
        <f>IF(N1691="sníž. přenesená",J1691,0)</f>
        <v>0</v>
      </c>
      <c r="BI1691" s="149">
        <f>IF(N1691="nulová",J1691,0)</f>
        <v>0</v>
      </c>
      <c r="BJ1691" s="17" t="s">
        <v>85</v>
      </c>
      <c r="BK1691" s="149">
        <f>ROUND(I1691*H1691,2)</f>
        <v>0</v>
      </c>
      <c r="BL1691" s="17" t="s">
        <v>369</v>
      </c>
      <c r="BM1691" s="148" t="s">
        <v>2459</v>
      </c>
    </row>
    <row r="1692" spans="2:65" s="1" customFormat="1" ht="39">
      <c r="B1692" s="32"/>
      <c r="D1692" s="155" t="s">
        <v>1346</v>
      </c>
      <c r="F1692" s="195" t="s">
        <v>2435</v>
      </c>
      <c r="I1692" s="152"/>
      <c r="L1692" s="32"/>
      <c r="M1692" s="153"/>
      <c r="T1692" s="56"/>
      <c r="AT1692" s="17" t="s">
        <v>1346</v>
      </c>
      <c r="AU1692" s="17" t="s">
        <v>87</v>
      </c>
    </row>
    <row r="1693" spans="2:65" s="1" customFormat="1" ht="44.25" customHeight="1">
      <c r="B1693" s="32"/>
      <c r="C1693" s="137" t="s">
        <v>2460</v>
      </c>
      <c r="D1693" s="137" t="s">
        <v>255</v>
      </c>
      <c r="E1693" s="138" t="s">
        <v>2461</v>
      </c>
      <c r="F1693" s="139" t="s">
        <v>2462</v>
      </c>
      <c r="G1693" s="140" t="s">
        <v>447</v>
      </c>
      <c r="H1693" s="141">
        <v>1</v>
      </c>
      <c r="I1693" s="142"/>
      <c r="J1693" s="143">
        <f>ROUND(I1693*H1693,2)</f>
        <v>0</v>
      </c>
      <c r="K1693" s="139" t="s">
        <v>1</v>
      </c>
      <c r="L1693" s="32"/>
      <c r="M1693" s="144" t="s">
        <v>1</v>
      </c>
      <c r="N1693" s="145" t="s">
        <v>42</v>
      </c>
      <c r="P1693" s="146">
        <f>O1693*H1693</f>
        <v>0</v>
      </c>
      <c r="Q1693" s="146">
        <v>0</v>
      </c>
      <c r="R1693" s="146">
        <f>Q1693*H1693</f>
        <v>0</v>
      </c>
      <c r="S1693" s="146">
        <v>0</v>
      </c>
      <c r="T1693" s="147">
        <f>S1693*H1693</f>
        <v>0</v>
      </c>
      <c r="AR1693" s="148" t="s">
        <v>369</v>
      </c>
      <c r="AT1693" s="148" t="s">
        <v>255</v>
      </c>
      <c r="AU1693" s="148" t="s">
        <v>87</v>
      </c>
      <c r="AY1693" s="17" t="s">
        <v>253</v>
      </c>
      <c r="BE1693" s="149">
        <f>IF(N1693="základní",J1693,0)</f>
        <v>0</v>
      </c>
      <c r="BF1693" s="149">
        <f>IF(N1693="snížená",J1693,0)</f>
        <v>0</v>
      </c>
      <c r="BG1693" s="149">
        <f>IF(N1693="zákl. přenesená",J1693,0)</f>
        <v>0</v>
      </c>
      <c r="BH1693" s="149">
        <f>IF(N1693="sníž. přenesená",J1693,0)</f>
        <v>0</v>
      </c>
      <c r="BI1693" s="149">
        <f>IF(N1693="nulová",J1693,0)</f>
        <v>0</v>
      </c>
      <c r="BJ1693" s="17" t="s">
        <v>85</v>
      </c>
      <c r="BK1693" s="149">
        <f>ROUND(I1693*H1693,2)</f>
        <v>0</v>
      </c>
      <c r="BL1693" s="17" t="s">
        <v>369</v>
      </c>
      <c r="BM1693" s="148" t="s">
        <v>2463</v>
      </c>
    </row>
    <row r="1694" spans="2:65" s="1" customFormat="1" ht="39">
      <c r="B1694" s="32"/>
      <c r="D1694" s="155" t="s">
        <v>1346</v>
      </c>
      <c r="F1694" s="195" t="s">
        <v>2435</v>
      </c>
      <c r="I1694" s="152"/>
      <c r="L1694" s="32"/>
      <c r="M1694" s="153"/>
      <c r="T1694" s="56"/>
      <c r="AT1694" s="17" t="s">
        <v>1346</v>
      </c>
      <c r="AU1694" s="17" t="s">
        <v>87</v>
      </c>
    </row>
    <row r="1695" spans="2:65" s="1" customFormat="1" ht="21.75" customHeight="1">
      <c r="B1695" s="32"/>
      <c r="C1695" s="137" t="s">
        <v>2464</v>
      </c>
      <c r="D1695" s="137" t="s">
        <v>255</v>
      </c>
      <c r="E1695" s="138" t="s">
        <v>2465</v>
      </c>
      <c r="F1695" s="139" t="s">
        <v>2427</v>
      </c>
      <c r="G1695" s="140" t="s">
        <v>1576</v>
      </c>
      <c r="H1695" s="196"/>
      <c r="I1695" s="142"/>
      <c r="J1695" s="143">
        <f>ROUND(I1695*H1695,2)</f>
        <v>0</v>
      </c>
      <c r="K1695" s="139" t="s">
        <v>1</v>
      </c>
      <c r="L1695" s="32"/>
      <c r="M1695" s="144" t="s">
        <v>1</v>
      </c>
      <c r="N1695" s="145" t="s">
        <v>42</v>
      </c>
      <c r="P1695" s="146">
        <f>O1695*H1695</f>
        <v>0</v>
      </c>
      <c r="Q1695" s="146">
        <v>0</v>
      </c>
      <c r="R1695" s="146">
        <f>Q1695*H1695</f>
        <v>0</v>
      </c>
      <c r="S1695" s="146">
        <v>0</v>
      </c>
      <c r="T1695" s="147">
        <f>S1695*H1695</f>
        <v>0</v>
      </c>
      <c r="AR1695" s="148" t="s">
        <v>369</v>
      </c>
      <c r="AT1695" s="148" t="s">
        <v>255</v>
      </c>
      <c r="AU1695" s="148" t="s">
        <v>87</v>
      </c>
      <c r="AY1695" s="17" t="s">
        <v>253</v>
      </c>
      <c r="BE1695" s="149">
        <f>IF(N1695="základní",J1695,0)</f>
        <v>0</v>
      </c>
      <c r="BF1695" s="149">
        <f>IF(N1695="snížená",J1695,0)</f>
        <v>0</v>
      </c>
      <c r="BG1695" s="149">
        <f>IF(N1695="zákl. přenesená",J1695,0)</f>
        <v>0</v>
      </c>
      <c r="BH1695" s="149">
        <f>IF(N1695="sníž. přenesená",J1695,0)</f>
        <v>0</v>
      </c>
      <c r="BI1695" s="149">
        <f>IF(N1695="nulová",J1695,0)</f>
        <v>0</v>
      </c>
      <c r="BJ1695" s="17" t="s">
        <v>85</v>
      </c>
      <c r="BK1695" s="149">
        <f>ROUND(I1695*H1695,2)</f>
        <v>0</v>
      </c>
      <c r="BL1695" s="17" t="s">
        <v>369</v>
      </c>
      <c r="BM1695" s="148" t="s">
        <v>2466</v>
      </c>
    </row>
    <row r="1696" spans="2:65" s="11" customFormat="1" ht="22.9" customHeight="1">
      <c r="B1696" s="125"/>
      <c r="D1696" s="126" t="s">
        <v>76</v>
      </c>
      <c r="E1696" s="135" t="s">
        <v>2467</v>
      </c>
      <c r="F1696" s="135" t="s">
        <v>2468</v>
      </c>
      <c r="I1696" s="128"/>
      <c r="J1696" s="136">
        <f>BK1696</f>
        <v>0</v>
      </c>
      <c r="L1696" s="125"/>
      <c r="M1696" s="130"/>
      <c r="P1696" s="131">
        <f>SUM(P1697:P1772)</f>
        <v>0</v>
      </c>
      <c r="R1696" s="131">
        <f>SUM(R1697:R1772)</f>
        <v>1.3812521</v>
      </c>
      <c r="T1696" s="132">
        <f>SUM(T1697:T1772)</f>
        <v>0</v>
      </c>
      <c r="AR1696" s="126" t="s">
        <v>87</v>
      </c>
      <c r="AT1696" s="133" t="s">
        <v>76</v>
      </c>
      <c r="AU1696" s="133" t="s">
        <v>85</v>
      </c>
      <c r="AY1696" s="126" t="s">
        <v>253</v>
      </c>
      <c r="BK1696" s="134">
        <f>SUM(BK1697:BK1772)</f>
        <v>0</v>
      </c>
    </row>
    <row r="1697" spans="2:65" s="1" customFormat="1" ht="16.5" customHeight="1">
      <c r="B1697" s="32"/>
      <c r="C1697" s="137" t="s">
        <v>2469</v>
      </c>
      <c r="D1697" s="137" t="s">
        <v>255</v>
      </c>
      <c r="E1697" s="138" t="s">
        <v>2470</v>
      </c>
      <c r="F1697" s="139" t="s">
        <v>2471</v>
      </c>
      <c r="G1697" s="140" t="s">
        <v>258</v>
      </c>
      <c r="H1697" s="141">
        <v>28.2</v>
      </c>
      <c r="I1697" s="142"/>
      <c r="J1697" s="143">
        <f>ROUND(I1697*H1697,2)</f>
        <v>0</v>
      </c>
      <c r="K1697" s="139" t="s">
        <v>259</v>
      </c>
      <c r="L1697" s="32"/>
      <c r="M1697" s="144" t="s">
        <v>1</v>
      </c>
      <c r="N1697" s="145" t="s">
        <v>42</v>
      </c>
      <c r="P1697" s="146">
        <f>O1697*H1697</f>
        <v>0</v>
      </c>
      <c r="Q1697" s="146">
        <v>0</v>
      </c>
      <c r="R1697" s="146">
        <f>Q1697*H1697</f>
        <v>0</v>
      </c>
      <c r="S1697" s="146">
        <v>0</v>
      </c>
      <c r="T1697" s="147">
        <f>S1697*H1697</f>
        <v>0</v>
      </c>
      <c r="AR1697" s="148" t="s">
        <v>369</v>
      </c>
      <c r="AT1697" s="148" t="s">
        <v>255</v>
      </c>
      <c r="AU1697" s="148" t="s">
        <v>87</v>
      </c>
      <c r="AY1697" s="17" t="s">
        <v>253</v>
      </c>
      <c r="BE1697" s="149">
        <f>IF(N1697="základní",J1697,0)</f>
        <v>0</v>
      </c>
      <c r="BF1697" s="149">
        <f>IF(N1697="snížená",J1697,0)</f>
        <v>0</v>
      </c>
      <c r="BG1697" s="149">
        <f>IF(N1697="zákl. přenesená",J1697,0)</f>
        <v>0</v>
      </c>
      <c r="BH1697" s="149">
        <f>IF(N1697="sníž. přenesená",J1697,0)</f>
        <v>0</v>
      </c>
      <c r="BI1697" s="149">
        <f>IF(N1697="nulová",J1697,0)</f>
        <v>0</v>
      </c>
      <c r="BJ1697" s="17" t="s">
        <v>85</v>
      </c>
      <c r="BK1697" s="149">
        <f>ROUND(I1697*H1697,2)</f>
        <v>0</v>
      </c>
      <c r="BL1697" s="17" t="s">
        <v>369</v>
      </c>
      <c r="BM1697" s="148" t="s">
        <v>2472</v>
      </c>
    </row>
    <row r="1698" spans="2:65" s="1" customFormat="1" ht="11.25">
      <c r="B1698" s="32"/>
      <c r="D1698" s="150" t="s">
        <v>262</v>
      </c>
      <c r="F1698" s="151" t="s">
        <v>2473</v>
      </c>
      <c r="I1698" s="152"/>
      <c r="L1698" s="32"/>
      <c r="M1698" s="153"/>
      <c r="T1698" s="56"/>
      <c r="AT1698" s="17" t="s">
        <v>262</v>
      </c>
      <c r="AU1698" s="17" t="s">
        <v>87</v>
      </c>
    </row>
    <row r="1699" spans="2:65" s="14" customFormat="1" ht="11.25">
      <c r="B1699" s="169"/>
      <c r="D1699" s="155" t="s">
        <v>264</v>
      </c>
      <c r="E1699" s="170" t="s">
        <v>1</v>
      </c>
      <c r="F1699" s="171" t="s">
        <v>2474</v>
      </c>
      <c r="H1699" s="170" t="s">
        <v>1</v>
      </c>
      <c r="I1699" s="172"/>
      <c r="L1699" s="169"/>
      <c r="M1699" s="173"/>
      <c r="T1699" s="174"/>
      <c r="AT1699" s="170" t="s">
        <v>264</v>
      </c>
      <c r="AU1699" s="170" t="s">
        <v>87</v>
      </c>
      <c r="AV1699" s="14" t="s">
        <v>85</v>
      </c>
      <c r="AW1699" s="14" t="s">
        <v>32</v>
      </c>
      <c r="AX1699" s="14" t="s">
        <v>77</v>
      </c>
      <c r="AY1699" s="170" t="s">
        <v>253</v>
      </c>
    </row>
    <row r="1700" spans="2:65" s="14" customFormat="1" ht="11.25">
      <c r="B1700" s="169"/>
      <c r="D1700" s="155" t="s">
        <v>264</v>
      </c>
      <c r="E1700" s="170" t="s">
        <v>1</v>
      </c>
      <c r="F1700" s="171" t="s">
        <v>915</v>
      </c>
      <c r="H1700" s="170" t="s">
        <v>1</v>
      </c>
      <c r="I1700" s="172"/>
      <c r="L1700" s="169"/>
      <c r="M1700" s="173"/>
      <c r="T1700" s="174"/>
      <c r="AT1700" s="170" t="s">
        <v>264</v>
      </c>
      <c r="AU1700" s="170" t="s">
        <v>87</v>
      </c>
      <c r="AV1700" s="14" t="s">
        <v>85</v>
      </c>
      <c r="AW1700" s="14" t="s">
        <v>32</v>
      </c>
      <c r="AX1700" s="14" t="s">
        <v>77</v>
      </c>
      <c r="AY1700" s="170" t="s">
        <v>253</v>
      </c>
    </row>
    <row r="1701" spans="2:65" s="12" customFormat="1" ht="11.25">
      <c r="B1701" s="154"/>
      <c r="D1701" s="155" t="s">
        <v>264</v>
      </c>
      <c r="E1701" s="156" t="s">
        <v>1</v>
      </c>
      <c r="F1701" s="157" t="s">
        <v>1703</v>
      </c>
      <c r="H1701" s="158">
        <v>5.5</v>
      </c>
      <c r="I1701" s="159"/>
      <c r="L1701" s="154"/>
      <c r="M1701" s="160"/>
      <c r="T1701" s="161"/>
      <c r="AT1701" s="156" t="s">
        <v>264</v>
      </c>
      <c r="AU1701" s="156" t="s">
        <v>87</v>
      </c>
      <c r="AV1701" s="12" t="s">
        <v>87</v>
      </c>
      <c r="AW1701" s="12" t="s">
        <v>32</v>
      </c>
      <c r="AX1701" s="12" t="s">
        <v>77</v>
      </c>
      <c r="AY1701" s="156" t="s">
        <v>253</v>
      </c>
    </row>
    <row r="1702" spans="2:65" s="12" customFormat="1" ht="11.25">
      <c r="B1702" s="154"/>
      <c r="D1702" s="155" t="s">
        <v>264</v>
      </c>
      <c r="E1702" s="156" t="s">
        <v>1</v>
      </c>
      <c r="F1702" s="157" t="s">
        <v>1284</v>
      </c>
      <c r="H1702" s="158">
        <v>20.5</v>
      </c>
      <c r="I1702" s="159"/>
      <c r="L1702" s="154"/>
      <c r="M1702" s="160"/>
      <c r="T1702" s="161"/>
      <c r="AT1702" s="156" t="s">
        <v>264</v>
      </c>
      <c r="AU1702" s="156" t="s">
        <v>87</v>
      </c>
      <c r="AV1702" s="12" t="s">
        <v>87</v>
      </c>
      <c r="AW1702" s="12" t="s">
        <v>32</v>
      </c>
      <c r="AX1702" s="12" t="s">
        <v>77</v>
      </c>
      <c r="AY1702" s="156" t="s">
        <v>253</v>
      </c>
    </row>
    <row r="1703" spans="2:65" s="12" customFormat="1" ht="11.25">
      <c r="B1703" s="154"/>
      <c r="D1703" s="155" t="s">
        <v>264</v>
      </c>
      <c r="E1703" s="156" t="s">
        <v>1</v>
      </c>
      <c r="F1703" s="157" t="s">
        <v>1286</v>
      </c>
      <c r="H1703" s="158">
        <v>2.2000000000000002</v>
      </c>
      <c r="I1703" s="159"/>
      <c r="L1703" s="154"/>
      <c r="M1703" s="160"/>
      <c r="T1703" s="161"/>
      <c r="AT1703" s="156" t="s">
        <v>264</v>
      </c>
      <c r="AU1703" s="156" t="s">
        <v>87</v>
      </c>
      <c r="AV1703" s="12" t="s">
        <v>87</v>
      </c>
      <c r="AW1703" s="12" t="s">
        <v>32</v>
      </c>
      <c r="AX1703" s="12" t="s">
        <v>77</v>
      </c>
      <c r="AY1703" s="156" t="s">
        <v>253</v>
      </c>
    </row>
    <row r="1704" spans="2:65" s="13" customFormat="1" ht="11.25">
      <c r="B1704" s="162"/>
      <c r="D1704" s="155" t="s">
        <v>264</v>
      </c>
      <c r="E1704" s="163" t="s">
        <v>1</v>
      </c>
      <c r="F1704" s="164" t="s">
        <v>266</v>
      </c>
      <c r="H1704" s="165">
        <v>28.2</v>
      </c>
      <c r="I1704" s="166"/>
      <c r="L1704" s="162"/>
      <c r="M1704" s="167"/>
      <c r="T1704" s="168"/>
      <c r="AT1704" s="163" t="s">
        <v>264</v>
      </c>
      <c r="AU1704" s="163" t="s">
        <v>87</v>
      </c>
      <c r="AV1704" s="13" t="s">
        <v>260</v>
      </c>
      <c r="AW1704" s="13" t="s">
        <v>32</v>
      </c>
      <c r="AX1704" s="13" t="s">
        <v>85</v>
      </c>
      <c r="AY1704" s="163" t="s">
        <v>253</v>
      </c>
    </row>
    <row r="1705" spans="2:65" s="1" customFormat="1" ht="16.5" customHeight="1">
      <c r="B1705" s="32"/>
      <c r="C1705" s="137" t="s">
        <v>2475</v>
      </c>
      <c r="D1705" s="137" t="s">
        <v>255</v>
      </c>
      <c r="E1705" s="138" t="s">
        <v>2476</v>
      </c>
      <c r="F1705" s="139" t="s">
        <v>2477</v>
      </c>
      <c r="G1705" s="140" t="s">
        <v>258</v>
      </c>
      <c r="H1705" s="141">
        <v>28.2</v>
      </c>
      <c r="I1705" s="142"/>
      <c r="J1705" s="143">
        <f>ROUND(I1705*H1705,2)</f>
        <v>0</v>
      </c>
      <c r="K1705" s="139" t="s">
        <v>259</v>
      </c>
      <c r="L1705" s="32"/>
      <c r="M1705" s="144" t="s">
        <v>1</v>
      </c>
      <c r="N1705" s="145" t="s">
        <v>42</v>
      </c>
      <c r="P1705" s="146">
        <f>O1705*H1705</f>
        <v>0</v>
      </c>
      <c r="Q1705" s="146">
        <v>2.9999999999999997E-4</v>
      </c>
      <c r="R1705" s="146">
        <f>Q1705*H1705</f>
        <v>8.4599999999999988E-3</v>
      </c>
      <c r="S1705" s="146">
        <v>0</v>
      </c>
      <c r="T1705" s="147">
        <f>S1705*H1705</f>
        <v>0</v>
      </c>
      <c r="AR1705" s="148" t="s">
        <v>369</v>
      </c>
      <c r="AT1705" s="148" t="s">
        <v>255</v>
      </c>
      <c r="AU1705" s="148" t="s">
        <v>87</v>
      </c>
      <c r="AY1705" s="17" t="s">
        <v>253</v>
      </c>
      <c r="BE1705" s="149">
        <f>IF(N1705="základní",J1705,0)</f>
        <v>0</v>
      </c>
      <c r="BF1705" s="149">
        <f>IF(N1705="snížená",J1705,0)</f>
        <v>0</v>
      </c>
      <c r="BG1705" s="149">
        <f>IF(N1705="zákl. přenesená",J1705,0)</f>
        <v>0</v>
      </c>
      <c r="BH1705" s="149">
        <f>IF(N1705="sníž. přenesená",J1705,0)</f>
        <v>0</v>
      </c>
      <c r="BI1705" s="149">
        <f>IF(N1705="nulová",J1705,0)</f>
        <v>0</v>
      </c>
      <c r="BJ1705" s="17" t="s">
        <v>85</v>
      </c>
      <c r="BK1705" s="149">
        <f>ROUND(I1705*H1705,2)</f>
        <v>0</v>
      </c>
      <c r="BL1705" s="17" t="s">
        <v>369</v>
      </c>
      <c r="BM1705" s="148" t="s">
        <v>2478</v>
      </c>
    </row>
    <row r="1706" spans="2:65" s="1" customFormat="1" ht="11.25">
      <c r="B1706" s="32"/>
      <c r="D1706" s="150" t="s">
        <v>262</v>
      </c>
      <c r="F1706" s="151" t="s">
        <v>2479</v>
      </c>
      <c r="I1706" s="152"/>
      <c r="L1706" s="32"/>
      <c r="M1706" s="153"/>
      <c r="T1706" s="56"/>
      <c r="AT1706" s="17" t="s">
        <v>262</v>
      </c>
      <c r="AU1706" s="17" t="s">
        <v>87</v>
      </c>
    </row>
    <row r="1707" spans="2:65" s="14" customFormat="1" ht="11.25">
      <c r="B1707" s="169"/>
      <c r="D1707" s="155" t="s">
        <v>264</v>
      </c>
      <c r="E1707" s="170" t="s">
        <v>1</v>
      </c>
      <c r="F1707" s="171" t="s">
        <v>2474</v>
      </c>
      <c r="H1707" s="170" t="s">
        <v>1</v>
      </c>
      <c r="I1707" s="172"/>
      <c r="L1707" s="169"/>
      <c r="M1707" s="173"/>
      <c r="T1707" s="174"/>
      <c r="AT1707" s="170" t="s">
        <v>264</v>
      </c>
      <c r="AU1707" s="170" t="s">
        <v>87</v>
      </c>
      <c r="AV1707" s="14" t="s">
        <v>85</v>
      </c>
      <c r="AW1707" s="14" t="s">
        <v>32</v>
      </c>
      <c r="AX1707" s="14" t="s">
        <v>77</v>
      </c>
      <c r="AY1707" s="170" t="s">
        <v>253</v>
      </c>
    </row>
    <row r="1708" spans="2:65" s="14" customFormat="1" ht="11.25">
      <c r="B1708" s="169"/>
      <c r="D1708" s="155" t="s">
        <v>264</v>
      </c>
      <c r="E1708" s="170" t="s">
        <v>1</v>
      </c>
      <c r="F1708" s="171" t="s">
        <v>915</v>
      </c>
      <c r="H1708" s="170" t="s">
        <v>1</v>
      </c>
      <c r="I1708" s="172"/>
      <c r="L1708" s="169"/>
      <c r="M1708" s="173"/>
      <c r="T1708" s="174"/>
      <c r="AT1708" s="170" t="s">
        <v>264</v>
      </c>
      <c r="AU1708" s="170" t="s">
        <v>87</v>
      </c>
      <c r="AV1708" s="14" t="s">
        <v>85</v>
      </c>
      <c r="AW1708" s="14" t="s">
        <v>32</v>
      </c>
      <c r="AX1708" s="14" t="s">
        <v>77</v>
      </c>
      <c r="AY1708" s="170" t="s">
        <v>253</v>
      </c>
    </row>
    <row r="1709" spans="2:65" s="12" customFormat="1" ht="11.25">
      <c r="B1709" s="154"/>
      <c r="D1709" s="155" t="s">
        <v>264</v>
      </c>
      <c r="E1709" s="156" t="s">
        <v>1</v>
      </c>
      <c r="F1709" s="157" t="s">
        <v>1703</v>
      </c>
      <c r="H1709" s="158">
        <v>5.5</v>
      </c>
      <c r="I1709" s="159"/>
      <c r="L1709" s="154"/>
      <c r="M1709" s="160"/>
      <c r="T1709" s="161"/>
      <c r="AT1709" s="156" t="s">
        <v>264</v>
      </c>
      <c r="AU1709" s="156" t="s">
        <v>87</v>
      </c>
      <c r="AV1709" s="12" t="s">
        <v>87</v>
      </c>
      <c r="AW1709" s="12" t="s">
        <v>32</v>
      </c>
      <c r="AX1709" s="12" t="s">
        <v>77</v>
      </c>
      <c r="AY1709" s="156" t="s">
        <v>253</v>
      </c>
    </row>
    <row r="1710" spans="2:65" s="12" customFormat="1" ht="11.25">
      <c r="B1710" s="154"/>
      <c r="D1710" s="155" t="s">
        <v>264</v>
      </c>
      <c r="E1710" s="156" t="s">
        <v>1</v>
      </c>
      <c r="F1710" s="157" t="s">
        <v>1284</v>
      </c>
      <c r="H1710" s="158">
        <v>20.5</v>
      </c>
      <c r="I1710" s="159"/>
      <c r="L1710" s="154"/>
      <c r="M1710" s="160"/>
      <c r="T1710" s="161"/>
      <c r="AT1710" s="156" t="s">
        <v>264</v>
      </c>
      <c r="AU1710" s="156" t="s">
        <v>87</v>
      </c>
      <c r="AV1710" s="12" t="s">
        <v>87</v>
      </c>
      <c r="AW1710" s="12" t="s">
        <v>32</v>
      </c>
      <c r="AX1710" s="12" t="s">
        <v>77</v>
      </c>
      <c r="AY1710" s="156" t="s">
        <v>253</v>
      </c>
    </row>
    <row r="1711" spans="2:65" s="12" customFormat="1" ht="11.25">
      <c r="B1711" s="154"/>
      <c r="D1711" s="155" t="s">
        <v>264</v>
      </c>
      <c r="E1711" s="156" t="s">
        <v>1</v>
      </c>
      <c r="F1711" s="157" t="s">
        <v>1286</v>
      </c>
      <c r="H1711" s="158">
        <v>2.2000000000000002</v>
      </c>
      <c r="I1711" s="159"/>
      <c r="L1711" s="154"/>
      <c r="M1711" s="160"/>
      <c r="T1711" s="161"/>
      <c r="AT1711" s="156" t="s">
        <v>264</v>
      </c>
      <c r="AU1711" s="156" t="s">
        <v>87</v>
      </c>
      <c r="AV1711" s="12" t="s">
        <v>87</v>
      </c>
      <c r="AW1711" s="12" t="s">
        <v>32</v>
      </c>
      <c r="AX1711" s="12" t="s">
        <v>77</v>
      </c>
      <c r="AY1711" s="156" t="s">
        <v>253</v>
      </c>
    </row>
    <row r="1712" spans="2:65" s="13" customFormat="1" ht="11.25">
      <c r="B1712" s="162"/>
      <c r="D1712" s="155" t="s">
        <v>264</v>
      </c>
      <c r="E1712" s="163" t="s">
        <v>1</v>
      </c>
      <c r="F1712" s="164" t="s">
        <v>266</v>
      </c>
      <c r="H1712" s="165">
        <v>28.2</v>
      </c>
      <c r="I1712" s="166"/>
      <c r="L1712" s="162"/>
      <c r="M1712" s="167"/>
      <c r="T1712" s="168"/>
      <c r="AT1712" s="163" t="s">
        <v>264</v>
      </c>
      <c r="AU1712" s="163" t="s">
        <v>87</v>
      </c>
      <c r="AV1712" s="13" t="s">
        <v>260</v>
      </c>
      <c r="AW1712" s="13" t="s">
        <v>32</v>
      </c>
      <c r="AX1712" s="13" t="s">
        <v>85</v>
      </c>
      <c r="AY1712" s="163" t="s">
        <v>253</v>
      </c>
    </row>
    <row r="1713" spans="2:65" s="1" customFormat="1" ht="33" customHeight="1">
      <c r="B1713" s="32"/>
      <c r="C1713" s="137" t="s">
        <v>2480</v>
      </c>
      <c r="D1713" s="137" t="s">
        <v>255</v>
      </c>
      <c r="E1713" s="138" t="s">
        <v>2481</v>
      </c>
      <c r="F1713" s="139" t="s">
        <v>2482</v>
      </c>
      <c r="G1713" s="140" t="s">
        <v>313</v>
      </c>
      <c r="H1713" s="141">
        <v>25.29</v>
      </c>
      <c r="I1713" s="142"/>
      <c r="J1713" s="143">
        <f>ROUND(I1713*H1713,2)</f>
        <v>0</v>
      </c>
      <c r="K1713" s="139" t="s">
        <v>259</v>
      </c>
      <c r="L1713" s="32"/>
      <c r="M1713" s="144" t="s">
        <v>1</v>
      </c>
      <c r="N1713" s="145" t="s">
        <v>42</v>
      </c>
      <c r="P1713" s="146">
        <f>O1713*H1713</f>
        <v>0</v>
      </c>
      <c r="Q1713" s="146">
        <v>2.9999999999999997E-4</v>
      </c>
      <c r="R1713" s="146">
        <f>Q1713*H1713</f>
        <v>7.5869999999999991E-3</v>
      </c>
      <c r="S1713" s="146">
        <v>0</v>
      </c>
      <c r="T1713" s="147">
        <f>S1713*H1713</f>
        <v>0</v>
      </c>
      <c r="AR1713" s="148" t="s">
        <v>369</v>
      </c>
      <c r="AT1713" s="148" t="s">
        <v>255</v>
      </c>
      <c r="AU1713" s="148" t="s">
        <v>87</v>
      </c>
      <c r="AY1713" s="17" t="s">
        <v>253</v>
      </c>
      <c r="BE1713" s="149">
        <f>IF(N1713="základní",J1713,0)</f>
        <v>0</v>
      </c>
      <c r="BF1713" s="149">
        <f>IF(N1713="snížená",J1713,0)</f>
        <v>0</v>
      </c>
      <c r="BG1713" s="149">
        <f>IF(N1713="zákl. přenesená",J1713,0)</f>
        <v>0</v>
      </c>
      <c r="BH1713" s="149">
        <f>IF(N1713="sníž. přenesená",J1713,0)</f>
        <v>0</v>
      </c>
      <c r="BI1713" s="149">
        <f>IF(N1713="nulová",J1713,0)</f>
        <v>0</v>
      </c>
      <c r="BJ1713" s="17" t="s">
        <v>85</v>
      </c>
      <c r="BK1713" s="149">
        <f>ROUND(I1713*H1713,2)</f>
        <v>0</v>
      </c>
      <c r="BL1713" s="17" t="s">
        <v>369</v>
      </c>
      <c r="BM1713" s="148" t="s">
        <v>2483</v>
      </c>
    </row>
    <row r="1714" spans="2:65" s="1" customFormat="1" ht="11.25">
      <c r="B1714" s="32"/>
      <c r="D1714" s="150" t="s">
        <v>262</v>
      </c>
      <c r="F1714" s="151" t="s">
        <v>2484</v>
      </c>
      <c r="I1714" s="152"/>
      <c r="L1714" s="32"/>
      <c r="M1714" s="153"/>
      <c r="T1714" s="56"/>
      <c r="AT1714" s="17" t="s">
        <v>262</v>
      </c>
      <c r="AU1714" s="17" t="s">
        <v>87</v>
      </c>
    </row>
    <row r="1715" spans="2:65" s="1" customFormat="1" ht="55.5" customHeight="1">
      <c r="B1715" s="32"/>
      <c r="C1715" s="185" t="s">
        <v>2485</v>
      </c>
      <c r="D1715" s="185" t="s">
        <v>1052</v>
      </c>
      <c r="E1715" s="186" t="s">
        <v>2486</v>
      </c>
      <c r="F1715" s="187" t="s">
        <v>2487</v>
      </c>
      <c r="G1715" s="188" t="s">
        <v>258</v>
      </c>
      <c r="H1715" s="189">
        <v>11.38</v>
      </c>
      <c r="I1715" s="190"/>
      <c r="J1715" s="191">
        <f>ROUND(I1715*H1715,2)</f>
        <v>0</v>
      </c>
      <c r="K1715" s="187" t="s">
        <v>1</v>
      </c>
      <c r="L1715" s="192"/>
      <c r="M1715" s="193" t="s">
        <v>1</v>
      </c>
      <c r="N1715" s="194" t="s">
        <v>42</v>
      </c>
      <c r="P1715" s="146">
        <f>O1715*H1715</f>
        <v>0</v>
      </c>
      <c r="Q1715" s="146">
        <v>2.1999999999999999E-2</v>
      </c>
      <c r="R1715" s="146">
        <f>Q1715*H1715</f>
        <v>0.25036000000000003</v>
      </c>
      <c r="S1715" s="146">
        <v>0</v>
      </c>
      <c r="T1715" s="147">
        <f>S1715*H1715</f>
        <v>0</v>
      </c>
      <c r="AR1715" s="148" t="s">
        <v>455</v>
      </c>
      <c r="AT1715" s="148" t="s">
        <v>1052</v>
      </c>
      <c r="AU1715" s="148" t="s">
        <v>87</v>
      </c>
      <c r="AY1715" s="17" t="s">
        <v>253</v>
      </c>
      <c r="BE1715" s="149">
        <f>IF(N1715="základní",J1715,0)</f>
        <v>0</v>
      </c>
      <c r="BF1715" s="149">
        <f>IF(N1715="snížená",J1715,0)</f>
        <v>0</v>
      </c>
      <c r="BG1715" s="149">
        <f>IF(N1715="zákl. přenesená",J1715,0)</f>
        <v>0</v>
      </c>
      <c r="BH1715" s="149">
        <f>IF(N1715="sníž. přenesená",J1715,0)</f>
        <v>0</v>
      </c>
      <c r="BI1715" s="149">
        <f>IF(N1715="nulová",J1715,0)</f>
        <v>0</v>
      </c>
      <c r="BJ1715" s="17" t="s">
        <v>85</v>
      </c>
      <c r="BK1715" s="149">
        <f>ROUND(I1715*H1715,2)</f>
        <v>0</v>
      </c>
      <c r="BL1715" s="17" t="s">
        <v>369</v>
      </c>
      <c r="BM1715" s="148" t="s">
        <v>2488</v>
      </c>
    </row>
    <row r="1716" spans="2:65" s="12" customFormat="1" ht="11.25">
      <c r="B1716" s="154"/>
      <c r="D1716" s="155" t="s">
        <v>264</v>
      </c>
      <c r="F1716" s="157" t="s">
        <v>2489</v>
      </c>
      <c r="H1716" s="158">
        <v>11.38</v>
      </c>
      <c r="I1716" s="159"/>
      <c r="L1716" s="154"/>
      <c r="M1716" s="160"/>
      <c r="T1716" s="161"/>
      <c r="AT1716" s="156" t="s">
        <v>264</v>
      </c>
      <c r="AU1716" s="156" t="s">
        <v>87</v>
      </c>
      <c r="AV1716" s="12" t="s">
        <v>87</v>
      </c>
      <c r="AW1716" s="12" t="s">
        <v>4</v>
      </c>
      <c r="AX1716" s="12" t="s">
        <v>85</v>
      </c>
      <c r="AY1716" s="156" t="s">
        <v>253</v>
      </c>
    </row>
    <row r="1717" spans="2:65" s="1" customFormat="1" ht="33" customHeight="1">
      <c r="B1717" s="32"/>
      <c r="C1717" s="137" t="s">
        <v>2490</v>
      </c>
      <c r="D1717" s="137" t="s">
        <v>255</v>
      </c>
      <c r="E1717" s="138" t="s">
        <v>2491</v>
      </c>
      <c r="F1717" s="139" t="s">
        <v>2492</v>
      </c>
      <c r="G1717" s="140" t="s">
        <v>258</v>
      </c>
      <c r="H1717" s="141">
        <v>0.81</v>
      </c>
      <c r="I1717" s="142"/>
      <c r="J1717" s="143">
        <f>ROUND(I1717*H1717,2)</f>
        <v>0</v>
      </c>
      <c r="K1717" s="139" t="s">
        <v>259</v>
      </c>
      <c r="L1717" s="32"/>
      <c r="M1717" s="144" t="s">
        <v>1</v>
      </c>
      <c r="N1717" s="145" t="s">
        <v>42</v>
      </c>
      <c r="P1717" s="146">
        <f>O1717*H1717</f>
        <v>0</v>
      </c>
      <c r="Q1717" s="146">
        <v>8.9700000000000005E-3</v>
      </c>
      <c r="R1717" s="146">
        <f>Q1717*H1717</f>
        <v>7.2657000000000008E-3</v>
      </c>
      <c r="S1717" s="146">
        <v>0</v>
      </c>
      <c r="T1717" s="147">
        <f>S1717*H1717</f>
        <v>0</v>
      </c>
      <c r="AR1717" s="148" t="s">
        <v>369</v>
      </c>
      <c r="AT1717" s="148" t="s">
        <v>255</v>
      </c>
      <c r="AU1717" s="148" t="s">
        <v>87</v>
      </c>
      <c r="AY1717" s="17" t="s">
        <v>253</v>
      </c>
      <c r="BE1717" s="149">
        <f>IF(N1717="základní",J1717,0)</f>
        <v>0</v>
      </c>
      <c r="BF1717" s="149">
        <f>IF(N1717="snížená",J1717,0)</f>
        <v>0</v>
      </c>
      <c r="BG1717" s="149">
        <f>IF(N1717="zákl. přenesená",J1717,0)</f>
        <v>0</v>
      </c>
      <c r="BH1717" s="149">
        <f>IF(N1717="sníž. přenesená",J1717,0)</f>
        <v>0</v>
      </c>
      <c r="BI1717" s="149">
        <f>IF(N1717="nulová",J1717,0)</f>
        <v>0</v>
      </c>
      <c r="BJ1717" s="17" t="s">
        <v>85</v>
      </c>
      <c r="BK1717" s="149">
        <f>ROUND(I1717*H1717,2)</f>
        <v>0</v>
      </c>
      <c r="BL1717" s="17" t="s">
        <v>369</v>
      </c>
      <c r="BM1717" s="148" t="s">
        <v>2493</v>
      </c>
    </row>
    <row r="1718" spans="2:65" s="1" customFormat="1" ht="11.25">
      <c r="B1718" s="32"/>
      <c r="D1718" s="150" t="s">
        <v>262</v>
      </c>
      <c r="F1718" s="151" t="s">
        <v>2494</v>
      </c>
      <c r="I1718" s="152"/>
      <c r="L1718" s="32"/>
      <c r="M1718" s="153"/>
      <c r="T1718" s="56"/>
      <c r="AT1718" s="17" t="s">
        <v>262</v>
      </c>
      <c r="AU1718" s="17" t="s">
        <v>87</v>
      </c>
    </row>
    <row r="1719" spans="2:65" s="1" customFormat="1" ht="55.5" customHeight="1">
      <c r="B1719" s="32"/>
      <c r="C1719" s="185" t="s">
        <v>2495</v>
      </c>
      <c r="D1719" s="185" t="s">
        <v>1052</v>
      </c>
      <c r="E1719" s="186" t="s">
        <v>2496</v>
      </c>
      <c r="F1719" s="187" t="s">
        <v>2497</v>
      </c>
      <c r="G1719" s="188" t="s">
        <v>258</v>
      </c>
      <c r="H1719" s="189">
        <v>1.62</v>
      </c>
      <c r="I1719" s="190"/>
      <c r="J1719" s="191">
        <f>ROUND(I1719*H1719,2)</f>
        <v>0</v>
      </c>
      <c r="K1719" s="187" t="s">
        <v>1</v>
      </c>
      <c r="L1719" s="192"/>
      <c r="M1719" s="193" t="s">
        <v>1</v>
      </c>
      <c r="N1719" s="194" t="s">
        <v>42</v>
      </c>
      <c r="P1719" s="146">
        <f>O1719*H1719</f>
        <v>0</v>
      </c>
      <c r="Q1719" s="146">
        <v>2.1999999999999999E-2</v>
      </c>
      <c r="R1719" s="146">
        <f>Q1719*H1719</f>
        <v>3.5639999999999998E-2</v>
      </c>
      <c r="S1719" s="146">
        <v>0</v>
      </c>
      <c r="T1719" s="147">
        <f>S1719*H1719</f>
        <v>0</v>
      </c>
      <c r="AR1719" s="148" t="s">
        <v>455</v>
      </c>
      <c r="AT1719" s="148" t="s">
        <v>1052</v>
      </c>
      <c r="AU1719" s="148" t="s">
        <v>87</v>
      </c>
      <c r="AY1719" s="17" t="s">
        <v>253</v>
      </c>
      <c r="BE1719" s="149">
        <f>IF(N1719="základní",J1719,0)</f>
        <v>0</v>
      </c>
      <c r="BF1719" s="149">
        <f>IF(N1719="snížená",J1719,0)</f>
        <v>0</v>
      </c>
      <c r="BG1719" s="149">
        <f>IF(N1719="zákl. přenesená",J1719,0)</f>
        <v>0</v>
      </c>
      <c r="BH1719" s="149">
        <f>IF(N1719="sníž. přenesená",J1719,0)</f>
        <v>0</v>
      </c>
      <c r="BI1719" s="149">
        <f>IF(N1719="nulová",J1719,0)</f>
        <v>0</v>
      </c>
      <c r="BJ1719" s="17" t="s">
        <v>85</v>
      </c>
      <c r="BK1719" s="149">
        <f>ROUND(I1719*H1719,2)</f>
        <v>0</v>
      </c>
      <c r="BL1719" s="17" t="s">
        <v>369</v>
      </c>
      <c r="BM1719" s="148" t="s">
        <v>2498</v>
      </c>
    </row>
    <row r="1720" spans="2:65" s="14" customFormat="1" ht="11.25">
      <c r="B1720" s="169"/>
      <c r="D1720" s="155" t="s">
        <v>264</v>
      </c>
      <c r="E1720" s="170" t="s">
        <v>1</v>
      </c>
      <c r="F1720" s="171" t="s">
        <v>2474</v>
      </c>
      <c r="H1720" s="170" t="s">
        <v>1</v>
      </c>
      <c r="I1720" s="172"/>
      <c r="L1720" s="169"/>
      <c r="M1720" s="173"/>
      <c r="T1720" s="174"/>
      <c r="AT1720" s="170" t="s">
        <v>264</v>
      </c>
      <c r="AU1720" s="170" t="s">
        <v>87</v>
      </c>
      <c r="AV1720" s="14" t="s">
        <v>85</v>
      </c>
      <c r="AW1720" s="14" t="s">
        <v>32</v>
      </c>
      <c r="AX1720" s="14" t="s">
        <v>77</v>
      </c>
      <c r="AY1720" s="170" t="s">
        <v>253</v>
      </c>
    </row>
    <row r="1721" spans="2:65" s="14" customFormat="1" ht="11.25">
      <c r="B1721" s="169"/>
      <c r="D1721" s="155" t="s">
        <v>264</v>
      </c>
      <c r="E1721" s="170" t="s">
        <v>1</v>
      </c>
      <c r="F1721" s="171" t="s">
        <v>915</v>
      </c>
      <c r="H1721" s="170" t="s">
        <v>1</v>
      </c>
      <c r="I1721" s="172"/>
      <c r="L1721" s="169"/>
      <c r="M1721" s="173"/>
      <c r="T1721" s="174"/>
      <c r="AT1721" s="170" t="s">
        <v>264</v>
      </c>
      <c r="AU1721" s="170" t="s">
        <v>87</v>
      </c>
      <c r="AV1721" s="14" t="s">
        <v>85</v>
      </c>
      <c r="AW1721" s="14" t="s">
        <v>32</v>
      </c>
      <c r="AX1721" s="14" t="s">
        <v>77</v>
      </c>
      <c r="AY1721" s="170" t="s">
        <v>253</v>
      </c>
    </row>
    <row r="1722" spans="2:65" s="12" customFormat="1" ht="11.25">
      <c r="B1722" s="154"/>
      <c r="D1722" s="155" t="s">
        <v>264</v>
      </c>
      <c r="E1722" s="156" t="s">
        <v>1</v>
      </c>
      <c r="F1722" s="157" t="s">
        <v>2499</v>
      </c>
      <c r="H1722" s="158">
        <v>0.81</v>
      </c>
      <c r="I1722" s="159"/>
      <c r="L1722" s="154"/>
      <c r="M1722" s="160"/>
      <c r="T1722" s="161"/>
      <c r="AT1722" s="156" t="s">
        <v>264</v>
      </c>
      <c r="AU1722" s="156" t="s">
        <v>87</v>
      </c>
      <c r="AV1722" s="12" t="s">
        <v>87</v>
      </c>
      <c r="AW1722" s="12" t="s">
        <v>32</v>
      </c>
      <c r="AX1722" s="12" t="s">
        <v>77</v>
      </c>
      <c r="AY1722" s="156" t="s">
        <v>253</v>
      </c>
    </row>
    <row r="1723" spans="2:65" s="13" customFormat="1" ht="11.25">
      <c r="B1723" s="162"/>
      <c r="D1723" s="155" t="s">
        <v>264</v>
      </c>
      <c r="E1723" s="163" t="s">
        <v>1</v>
      </c>
      <c r="F1723" s="164" t="s">
        <v>266</v>
      </c>
      <c r="H1723" s="165">
        <v>0.81</v>
      </c>
      <c r="I1723" s="166"/>
      <c r="L1723" s="162"/>
      <c r="M1723" s="167"/>
      <c r="T1723" s="168"/>
      <c r="AT1723" s="163" t="s">
        <v>264</v>
      </c>
      <c r="AU1723" s="163" t="s">
        <v>87</v>
      </c>
      <c r="AV1723" s="13" t="s">
        <v>260</v>
      </c>
      <c r="AW1723" s="13" t="s">
        <v>32</v>
      </c>
      <c r="AX1723" s="13" t="s">
        <v>85</v>
      </c>
      <c r="AY1723" s="163" t="s">
        <v>253</v>
      </c>
    </row>
    <row r="1724" spans="2:65" s="12" customFormat="1" ht="11.25">
      <c r="B1724" s="154"/>
      <c r="D1724" s="155" t="s">
        <v>264</v>
      </c>
      <c r="F1724" s="157" t="s">
        <v>2500</v>
      </c>
      <c r="H1724" s="158">
        <v>1.62</v>
      </c>
      <c r="I1724" s="159"/>
      <c r="L1724" s="154"/>
      <c r="M1724" s="160"/>
      <c r="T1724" s="161"/>
      <c r="AT1724" s="156" t="s">
        <v>264</v>
      </c>
      <c r="AU1724" s="156" t="s">
        <v>87</v>
      </c>
      <c r="AV1724" s="12" t="s">
        <v>87</v>
      </c>
      <c r="AW1724" s="12" t="s">
        <v>4</v>
      </c>
      <c r="AX1724" s="12" t="s">
        <v>85</v>
      </c>
      <c r="AY1724" s="156" t="s">
        <v>253</v>
      </c>
    </row>
    <row r="1725" spans="2:65" s="1" customFormat="1" ht="33" customHeight="1">
      <c r="B1725" s="32"/>
      <c r="C1725" s="137" t="s">
        <v>2501</v>
      </c>
      <c r="D1725" s="137" t="s">
        <v>255</v>
      </c>
      <c r="E1725" s="138" t="s">
        <v>2502</v>
      </c>
      <c r="F1725" s="139" t="s">
        <v>2503</v>
      </c>
      <c r="G1725" s="140" t="s">
        <v>258</v>
      </c>
      <c r="H1725" s="141">
        <v>27.39</v>
      </c>
      <c r="I1725" s="142"/>
      <c r="J1725" s="143">
        <f>ROUND(I1725*H1725,2)</f>
        <v>0</v>
      </c>
      <c r="K1725" s="139" t="s">
        <v>259</v>
      </c>
      <c r="L1725" s="32"/>
      <c r="M1725" s="144" t="s">
        <v>1</v>
      </c>
      <c r="N1725" s="145" t="s">
        <v>42</v>
      </c>
      <c r="P1725" s="146">
        <f>O1725*H1725</f>
        <v>0</v>
      </c>
      <c r="Q1725" s="146">
        <v>9.0299999999999998E-3</v>
      </c>
      <c r="R1725" s="146">
        <f>Q1725*H1725</f>
        <v>0.24733169999999999</v>
      </c>
      <c r="S1725" s="146">
        <v>0</v>
      </c>
      <c r="T1725" s="147">
        <f>S1725*H1725</f>
        <v>0</v>
      </c>
      <c r="AR1725" s="148" t="s">
        <v>369</v>
      </c>
      <c r="AT1725" s="148" t="s">
        <v>255</v>
      </c>
      <c r="AU1725" s="148" t="s">
        <v>87</v>
      </c>
      <c r="AY1725" s="17" t="s">
        <v>253</v>
      </c>
      <c r="BE1725" s="149">
        <f>IF(N1725="základní",J1725,0)</f>
        <v>0</v>
      </c>
      <c r="BF1725" s="149">
        <f>IF(N1725="snížená",J1725,0)</f>
        <v>0</v>
      </c>
      <c r="BG1725" s="149">
        <f>IF(N1725="zákl. přenesená",J1725,0)</f>
        <v>0</v>
      </c>
      <c r="BH1725" s="149">
        <f>IF(N1725="sníž. přenesená",J1725,0)</f>
        <v>0</v>
      </c>
      <c r="BI1725" s="149">
        <f>IF(N1725="nulová",J1725,0)</f>
        <v>0</v>
      </c>
      <c r="BJ1725" s="17" t="s">
        <v>85</v>
      </c>
      <c r="BK1725" s="149">
        <f>ROUND(I1725*H1725,2)</f>
        <v>0</v>
      </c>
      <c r="BL1725" s="17" t="s">
        <v>369</v>
      </c>
      <c r="BM1725" s="148" t="s">
        <v>2504</v>
      </c>
    </row>
    <row r="1726" spans="2:65" s="1" customFormat="1" ht="11.25">
      <c r="B1726" s="32"/>
      <c r="D1726" s="150" t="s">
        <v>262</v>
      </c>
      <c r="F1726" s="151" t="s">
        <v>2505</v>
      </c>
      <c r="I1726" s="152"/>
      <c r="L1726" s="32"/>
      <c r="M1726" s="153"/>
      <c r="T1726" s="56"/>
      <c r="AT1726" s="17" t="s">
        <v>262</v>
      </c>
      <c r="AU1726" s="17" t="s">
        <v>87</v>
      </c>
    </row>
    <row r="1727" spans="2:65" s="1" customFormat="1" ht="55.5" customHeight="1">
      <c r="B1727" s="32"/>
      <c r="C1727" s="185" t="s">
        <v>2506</v>
      </c>
      <c r="D1727" s="185" t="s">
        <v>1052</v>
      </c>
      <c r="E1727" s="186" t="s">
        <v>2507</v>
      </c>
      <c r="F1727" s="187" t="s">
        <v>2508</v>
      </c>
      <c r="G1727" s="188" t="s">
        <v>258</v>
      </c>
      <c r="H1727" s="189">
        <v>34.238</v>
      </c>
      <c r="I1727" s="190"/>
      <c r="J1727" s="191">
        <f>ROUND(I1727*H1727,2)</f>
        <v>0</v>
      </c>
      <c r="K1727" s="187" t="s">
        <v>1</v>
      </c>
      <c r="L1727" s="192"/>
      <c r="M1727" s="193" t="s">
        <v>1</v>
      </c>
      <c r="N1727" s="194" t="s">
        <v>42</v>
      </c>
      <c r="P1727" s="146">
        <f>O1727*H1727</f>
        <v>0</v>
      </c>
      <c r="Q1727" s="146">
        <v>2.1999999999999999E-2</v>
      </c>
      <c r="R1727" s="146">
        <f>Q1727*H1727</f>
        <v>0.75323599999999991</v>
      </c>
      <c r="S1727" s="146">
        <v>0</v>
      </c>
      <c r="T1727" s="147">
        <f>S1727*H1727</f>
        <v>0</v>
      </c>
      <c r="AR1727" s="148" t="s">
        <v>455</v>
      </c>
      <c r="AT1727" s="148" t="s">
        <v>1052</v>
      </c>
      <c r="AU1727" s="148" t="s">
        <v>87</v>
      </c>
      <c r="AY1727" s="17" t="s">
        <v>253</v>
      </c>
      <c r="BE1727" s="149">
        <f>IF(N1727="základní",J1727,0)</f>
        <v>0</v>
      </c>
      <c r="BF1727" s="149">
        <f>IF(N1727="snížená",J1727,0)</f>
        <v>0</v>
      </c>
      <c r="BG1727" s="149">
        <f>IF(N1727="zákl. přenesená",J1727,0)</f>
        <v>0</v>
      </c>
      <c r="BH1727" s="149">
        <f>IF(N1727="sníž. přenesená",J1727,0)</f>
        <v>0</v>
      </c>
      <c r="BI1727" s="149">
        <f>IF(N1727="nulová",J1727,0)</f>
        <v>0</v>
      </c>
      <c r="BJ1727" s="17" t="s">
        <v>85</v>
      </c>
      <c r="BK1727" s="149">
        <f>ROUND(I1727*H1727,2)</f>
        <v>0</v>
      </c>
      <c r="BL1727" s="17" t="s">
        <v>369</v>
      </c>
      <c r="BM1727" s="148" t="s">
        <v>2509</v>
      </c>
    </row>
    <row r="1728" spans="2:65" s="14" customFormat="1" ht="11.25">
      <c r="B1728" s="169"/>
      <c r="D1728" s="155" t="s">
        <v>264</v>
      </c>
      <c r="E1728" s="170" t="s">
        <v>1</v>
      </c>
      <c r="F1728" s="171" t="s">
        <v>2474</v>
      </c>
      <c r="H1728" s="170" t="s">
        <v>1</v>
      </c>
      <c r="I1728" s="172"/>
      <c r="L1728" s="169"/>
      <c r="M1728" s="173"/>
      <c r="T1728" s="174"/>
      <c r="AT1728" s="170" t="s">
        <v>264</v>
      </c>
      <c r="AU1728" s="170" t="s">
        <v>87</v>
      </c>
      <c r="AV1728" s="14" t="s">
        <v>85</v>
      </c>
      <c r="AW1728" s="14" t="s">
        <v>32</v>
      </c>
      <c r="AX1728" s="14" t="s">
        <v>77</v>
      </c>
      <c r="AY1728" s="170" t="s">
        <v>253</v>
      </c>
    </row>
    <row r="1729" spans="2:65" s="14" customFormat="1" ht="11.25">
      <c r="B1729" s="169"/>
      <c r="D1729" s="155" t="s">
        <v>264</v>
      </c>
      <c r="E1729" s="170" t="s">
        <v>1</v>
      </c>
      <c r="F1729" s="171" t="s">
        <v>915</v>
      </c>
      <c r="H1729" s="170" t="s">
        <v>1</v>
      </c>
      <c r="I1729" s="172"/>
      <c r="L1729" s="169"/>
      <c r="M1729" s="173"/>
      <c r="T1729" s="174"/>
      <c r="AT1729" s="170" t="s">
        <v>264</v>
      </c>
      <c r="AU1729" s="170" t="s">
        <v>87</v>
      </c>
      <c r="AV1729" s="14" t="s">
        <v>85</v>
      </c>
      <c r="AW1729" s="14" t="s">
        <v>32</v>
      </c>
      <c r="AX1729" s="14" t="s">
        <v>77</v>
      </c>
      <c r="AY1729" s="170" t="s">
        <v>253</v>
      </c>
    </row>
    <row r="1730" spans="2:65" s="12" customFormat="1" ht="11.25">
      <c r="B1730" s="154"/>
      <c r="D1730" s="155" t="s">
        <v>264</v>
      </c>
      <c r="E1730" s="156" t="s">
        <v>1</v>
      </c>
      <c r="F1730" s="157" t="s">
        <v>2510</v>
      </c>
      <c r="H1730" s="158">
        <v>4.6900000000000004</v>
      </c>
      <c r="I1730" s="159"/>
      <c r="L1730" s="154"/>
      <c r="M1730" s="160"/>
      <c r="T1730" s="161"/>
      <c r="AT1730" s="156" t="s">
        <v>264</v>
      </c>
      <c r="AU1730" s="156" t="s">
        <v>87</v>
      </c>
      <c r="AV1730" s="12" t="s">
        <v>87</v>
      </c>
      <c r="AW1730" s="12" t="s">
        <v>32</v>
      </c>
      <c r="AX1730" s="12" t="s">
        <v>77</v>
      </c>
      <c r="AY1730" s="156" t="s">
        <v>253</v>
      </c>
    </row>
    <row r="1731" spans="2:65" s="12" customFormat="1" ht="11.25">
      <c r="B1731" s="154"/>
      <c r="D1731" s="155" t="s">
        <v>264</v>
      </c>
      <c r="E1731" s="156" t="s">
        <v>1</v>
      </c>
      <c r="F1731" s="157" t="s">
        <v>1284</v>
      </c>
      <c r="H1731" s="158">
        <v>20.5</v>
      </c>
      <c r="I1731" s="159"/>
      <c r="L1731" s="154"/>
      <c r="M1731" s="160"/>
      <c r="T1731" s="161"/>
      <c r="AT1731" s="156" t="s">
        <v>264</v>
      </c>
      <c r="AU1731" s="156" t="s">
        <v>87</v>
      </c>
      <c r="AV1731" s="12" t="s">
        <v>87</v>
      </c>
      <c r="AW1731" s="12" t="s">
        <v>32</v>
      </c>
      <c r="AX1731" s="12" t="s">
        <v>77</v>
      </c>
      <c r="AY1731" s="156" t="s">
        <v>253</v>
      </c>
    </row>
    <row r="1732" spans="2:65" s="12" customFormat="1" ht="11.25">
      <c r="B1732" s="154"/>
      <c r="D1732" s="155" t="s">
        <v>264</v>
      </c>
      <c r="E1732" s="156" t="s">
        <v>1</v>
      </c>
      <c r="F1732" s="157" t="s">
        <v>1286</v>
      </c>
      <c r="H1732" s="158">
        <v>2.2000000000000002</v>
      </c>
      <c r="I1732" s="159"/>
      <c r="L1732" s="154"/>
      <c r="M1732" s="160"/>
      <c r="T1732" s="161"/>
      <c r="AT1732" s="156" t="s">
        <v>264</v>
      </c>
      <c r="AU1732" s="156" t="s">
        <v>87</v>
      </c>
      <c r="AV1732" s="12" t="s">
        <v>87</v>
      </c>
      <c r="AW1732" s="12" t="s">
        <v>32</v>
      </c>
      <c r="AX1732" s="12" t="s">
        <v>77</v>
      </c>
      <c r="AY1732" s="156" t="s">
        <v>253</v>
      </c>
    </row>
    <row r="1733" spans="2:65" s="13" customFormat="1" ht="11.25">
      <c r="B1733" s="162"/>
      <c r="D1733" s="155" t="s">
        <v>264</v>
      </c>
      <c r="E1733" s="163" t="s">
        <v>1</v>
      </c>
      <c r="F1733" s="164" t="s">
        <v>266</v>
      </c>
      <c r="H1733" s="165">
        <v>27.39</v>
      </c>
      <c r="I1733" s="166"/>
      <c r="L1733" s="162"/>
      <c r="M1733" s="167"/>
      <c r="T1733" s="168"/>
      <c r="AT1733" s="163" t="s">
        <v>264</v>
      </c>
      <c r="AU1733" s="163" t="s">
        <v>87</v>
      </c>
      <c r="AV1733" s="13" t="s">
        <v>260</v>
      </c>
      <c r="AW1733" s="13" t="s">
        <v>32</v>
      </c>
      <c r="AX1733" s="13" t="s">
        <v>85</v>
      </c>
      <c r="AY1733" s="163" t="s">
        <v>253</v>
      </c>
    </row>
    <row r="1734" spans="2:65" s="12" customFormat="1" ht="11.25">
      <c r="B1734" s="154"/>
      <c r="D1734" s="155" t="s">
        <v>264</v>
      </c>
      <c r="F1734" s="157" t="s">
        <v>2511</v>
      </c>
      <c r="H1734" s="158">
        <v>34.238</v>
      </c>
      <c r="I1734" s="159"/>
      <c r="L1734" s="154"/>
      <c r="M1734" s="160"/>
      <c r="T1734" s="161"/>
      <c r="AT1734" s="156" t="s">
        <v>264</v>
      </c>
      <c r="AU1734" s="156" t="s">
        <v>87</v>
      </c>
      <c r="AV1734" s="12" t="s">
        <v>87</v>
      </c>
      <c r="AW1734" s="12" t="s">
        <v>4</v>
      </c>
      <c r="AX1734" s="12" t="s">
        <v>85</v>
      </c>
      <c r="AY1734" s="156" t="s">
        <v>253</v>
      </c>
    </row>
    <row r="1735" spans="2:65" s="1" customFormat="1" ht="24.2" customHeight="1">
      <c r="B1735" s="32"/>
      <c r="C1735" s="137" t="s">
        <v>2512</v>
      </c>
      <c r="D1735" s="137" t="s">
        <v>255</v>
      </c>
      <c r="E1735" s="138" t="s">
        <v>2513</v>
      </c>
      <c r="F1735" s="139" t="s">
        <v>2514</v>
      </c>
      <c r="G1735" s="140" t="s">
        <v>258</v>
      </c>
      <c r="H1735" s="141">
        <v>26</v>
      </c>
      <c r="I1735" s="142"/>
      <c r="J1735" s="143">
        <f>ROUND(I1735*H1735,2)</f>
        <v>0</v>
      </c>
      <c r="K1735" s="139" t="s">
        <v>259</v>
      </c>
      <c r="L1735" s="32"/>
      <c r="M1735" s="144" t="s">
        <v>1</v>
      </c>
      <c r="N1735" s="145" t="s">
        <v>42</v>
      </c>
      <c r="P1735" s="146">
        <f>O1735*H1735</f>
        <v>0</v>
      </c>
      <c r="Q1735" s="146">
        <v>1.5E-3</v>
      </c>
      <c r="R1735" s="146">
        <f>Q1735*H1735</f>
        <v>3.9E-2</v>
      </c>
      <c r="S1735" s="146">
        <v>0</v>
      </c>
      <c r="T1735" s="147">
        <f>S1735*H1735</f>
        <v>0</v>
      </c>
      <c r="AR1735" s="148" t="s">
        <v>369</v>
      </c>
      <c r="AT1735" s="148" t="s">
        <v>255</v>
      </c>
      <c r="AU1735" s="148" t="s">
        <v>87</v>
      </c>
      <c r="AY1735" s="17" t="s">
        <v>253</v>
      </c>
      <c r="BE1735" s="149">
        <f>IF(N1735="základní",J1735,0)</f>
        <v>0</v>
      </c>
      <c r="BF1735" s="149">
        <f>IF(N1735="snížená",J1735,0)</f>
        <v>0</v>
      </c>
      <c r="BG1735" s="149">
        <f>IF(N1735="zákl. přenesená",J1735,0)</f>
        <v>0</v>
      </c>
      <c r="BH1735" s="149">
        <f>IF(N1735="sníž. přenesená",J1735,0)</f>
        <v>0</v>
      </c>
      <c r="BI1735" s="149">
        <f>IF(N1735="nulová",J1735,0)</f>
        <v>0</v>
      </c>
      <c r="BJ1735" s="17" t="s">
        <v>85</v>
      </c>
      <c r="BK1735" s="149">
        <f>ROUND(I1735*H1735,2)</f>
        <v>0</v>
      </c>
      <c r="BL1735" s="17" t="s">
        <v>369</v>
      </c>
      <c r="BM1735" s="148" t="s">
        <v>2515</v>
      </c>
    </row>
    <row r="1736" spans="2:65" s="1" customFormat="1" ht="11.25">
      <c r="B1736" s="32"/>
      <c r="D1736" s="150" t="s">
        <v>262</v>
      </c>
      <c r="F1736" s="151" t="s">
        <v>2516</v>
      </c>
      <c r="I1736" s="152"/>
      <c r="L1736" s="32"/>
      <c r="M1736" s="153"/>
      <c r="T1736" s="56"/>
      <c r="AT1736" s="17" t="s">
        <v>262</v>
      </c>
      <c r="AU1736" s="17" t="s">
        <v>87</v>
      </c>
    </row>
    <row r="1737" spans="2:65" s="14" customFormat="1" ht="11.25">
      <c r="B1737" s="169"/>
      <c r="D1737" s="155" t="s">
        <v>264</v>
      </c>
      <c r="E1737" s="170" t="s">
        <v>1</v>
      </c>
      <c r="F1737" s="171" t="s">
        <v>2517</v>
      </c>
      <c r="H1737" s="170" t="s">
        <v>1</v>
      </c>
      <c r="I1737" s="172"/>
      <c r="L1737" s="169"/>
      <c r="M1737" s="173"/>
      <c r="T1737" s="174"/>
      <c r="AT1737" s="170" t="s">
        <v>264</v>
      </c>
      <c r="AU1737" s="170" t="s">
        <v>87</v>
      </c>
      <c r="AV1737" s="14" t="s">
        <v>85</v>
      </c>
      <c r="AW1737" s="14" t="s">
        <v>32</v>
      </c>
      <c r="AX1737" s="14" t="s">
        <v>77</v>
      </c>
      <c r="AY1737" s="170" t="s">
        <v>253</v>
      </c>
    </row>
    <row r="1738" spans="2:65" s="14" customFormat="1" ht="11.25">
      <c r="B1738" s="169"/>
      <c r="D1738" s="155" t="s">
        <v>264</v>
      </c>
      <c r="E1738" s="170" t="s">
        <v>1</v>
      </c>
      <c r="F1738" s="171" t="s">
        <v>915</v>
      </c>
      <c r="H1738" s="170" t="s">
        <v>1</v>
      </c>
      <c r="I1738" s="172"/>
      <c r="L1738" s="169"/>
      <c r="M1738" s="173"/>
      <c r="T1738" s="174"/>
      <c r="AT1738" s="170" t="s">
        <v>264</v>
      </c>
      <c r="AU1738" s="170" t="s">
        <v>87</v>
      </c>
      <c r="AV1738" s="14" t="s">
        <v>85</v>
      </c>
      <c r="AW1738" s="14" t="s">
        <v>32</v>
      </c>
      <c r="AX1738" s="14" t="s">
        <v>77</v>
      </c>
      <c r="AY1738" s="170" t="s">
        <v>253</v>
      </c>
    </row>
    <row r="1739" spans="2:65" s="12" customFormat="1" ht="11.25">
      <c r="B1739" s="154"/>
      <c r="D1739" s="155" t="s">
        <v>264</v>
      </c>
      <c r="E1739" s="156" t="s">
        <v>1</v>
      </c>
      <c r="F1739" s="157" t="s">
        <v>1703</v>
      </c>
      <c r="H1739" s="158">
        <v>5.5</v>
      </c>
      <c r="I1739" s="159"/>
      <c r="L1739" s="154"/>
      <c r="M1739" s="160"/>
      <c r="T1739" s="161"/>
      <c r="AT1739" s="156" t="s">
        <v>264</v>
      </c>
      <c r="AU1739" s="156" t="s">
        <v>87</v>
      </c>
      <c r="AV1739" s="12" t="s">
        <v>87</v>
      </c>
      <c r="AW1739" s="12" t="s">
        <v>32</v>
      </c>
      <c r="AX1739" s="12" t="s">
        <v>77</v>
      </c>
      <c r="AY1739" s="156" t="s">
        <v>253</v>
      </c>
    </row>
    <row r="1740" spans="2:65" s="12" customFormat="1" ht="11.25">
      <c r="B1740" s="154"/>
      <c r="D1740" s="155" t="s">
        <v>264</v>
      </c>
      <c r="E1740" s="156" t="s">
        <v>1</v>
      </c>
      <c r="F1740" s="157" t="s">
        <v>1284</v>
      </c>
      <c r="H1740" s="158">
        <v>20.5</v>
      </c>
      <c r="I1740" s="159"/>
      <c r="L1740" s="154"/>
      <c r="M1740" s="160"/>
      <c r="T1740" s="161"/>
      <c r="AT1740" s="156" t="s">
        <v>264</v>
      </c>
      <c r="AU1740" s="156" t="s">
        <v>87</v>
      </c>
      <c r="AV1740" s="12" t="s">
        <v>87</v>
      </c>
      <c r="AW1740" s="12" t="s">
        <v>32</v>
      </c>
      <c r="AX1740" s="12" t="s">
        <v>77</v>
      </c>
      <c r="AY1740" s="156" t="s">
        <v>253</v>
      </c>
    </row>
    <row r="1741" spans="2:65" s="13" customFormat="1" ht="11.25">
      <c r="B1741" s="162"/>
      <c r="D1741" s="155" t="s">
        <v>264</v>
      </c>
      <c r="E1741" s="163" t="s">
        <v>1</v>
      </c>
      <c r="F1741" s="164" t="s">
        <v>266</v>
      </c>
      <c r="H1741" s="165">
        <v>26</v>
      </c>
      <c r="I1741" s="166"/>
      <c r="L1741" s="162"/>
      <c r="M1741" s="167"/>
      <c r="T1741" s="168"/>
      <c r="AT1741" s="163" t="s">
        <v>264</v>
      </c>
      <c r="AU1741" s="163" t="s">
        <v>87</v>
      </c>
      <c r="AV1741" s="13" t="s">
        <v>260</v>
      </c>
      <c r="AW1741" s="13" t="s">
        <v>32</v>
      </c>
      <c r="AX1741" s="13" t="s">
        <v>85</v>
      </c>
      <c r="AY1741" s="163" t="s">
        <v>253</v>
      </c>
    </row>
    <row r="1742" spans="2:65" s="1" customFormat="1" ht="16.5" customHeight="1">
      <c r="B1742" s="32"/>
      <c r="C1742" s="137" t="s">
        <v>2518</v>
      </c>
      <c r="D1742" s="137" t="s">
        <v>255</v>
      </c>
      <c r="E1742" s="138" t="s">
        <v>2519</v>
      </c>
      <c r="F1742" s="139" t="s">
        <v>2520</v>
      </c>
      <c r="G1742" s="140" t="s">
        <v>313</v>
      </c>
      <c r="H1742" s="141">
        <v>25.29</v>
      </c>
      <c r="I1742" s="142"/>
      <c r="J1742" s="143">
        <f>ROUND(I1742*H1742,2)</f>
        <v>0</v>
      </c>
      <c r="K1742" s="139" t="s">
        <v>259</v>
      </c>
      <c r="L1742" s="32"/>
      <c r="M1742" s="144" t="s">
        <v>1</v>
      </c>
      <c r="N1742" s="145" t="s">
        <v>42</v>
      </c>
      <c r="P1742" s="146">
        <f>O1742*H1742</f>
        <v>0</v>
      </c>
      <c r="Q1742" s="146">
        <v>3.0000000000000001E-5</v>
      </c>
      <c r="R1742" s="146">
        <f>Q1742*H1742</f>
        <v>7.5869999999999996E-4</v>
      </c>
      <c r="S1742" s="146">
        <v>0</v>
      </c>
      <c r="T1742" s="147">
        <f>S1742*H1742</f>
        <v>0</v>
      </c>
      <c r="AR1742" s="148" t="s">
        <v>369</v>
      </c>
      <c r="AT1742" s="148" t="s">
        <v>255</v>
      </c>
      <c r="AU1742" s="148" t="s">
        <v>87</v>
      </c>
      <c r="AY1742" s="17" t="s">
        <v>253</v>
      </c>
      <c r="BE1742" s="149">
        <f>IF(N1742="základní",J1742,0)</f>
        <v>0</v>
      </c>
      <c r="BF1742" s="149">
        <f>IF(N1742="snížená",J1742,0)</f>
        <v>0</v>
      </c>
      <c r="BG1742" s="149">
        <f>IF(N1742="zákl. přenesená",J1742,0)</f>
        <v>0</v>
      </c>
      <c r="BH1742" s="149">
        <f>IF(N1742="sníž. přenesená",J1742,0)</f>
        <v>0</v>
      </c>
      <c r="BI1742" s="149">
        <f>IF(N1742="nulová",J1742,0)</f>
        <v>0</v>
      </c>
      <c r="BJ1742" s="17" t="s">
        <v>85</v>
      </c>
      <c r="BK1742" s="149">
        <f>ROUND(I1742*H1742,2)</f>
        <v>0</v>
      </c>
      <c r="BL1742" s="17" t="s">
        <v>369</v>
      </c>
      <c r="BM1742" s="148" t="s">
        <v>2521</v>
      </c>
    </row>
    <row r="1743" spans="2:65" s="1" customFormat="1" ht="11.25">
      <c r="B1743" s="32"/>
      <c r="D1743" s="150" t="s">
        <v>262</v>
      </c>
      <c r="F1743" s="151" t="s">
        <v>2522</v>
      </c>
      <c r="I1743" s="152"/>
      <c r="L1743" s="32"/>
      <c r="M1743" s="153"/>
      <c r="T1743" s="56"/>
      <c r="AT1743" s="17" t="s">
        <v>262</v>
      </c>
      <c r="AU1743" s="17" t="s">
        <v>87</v>
      </c>
    </row>
    <row r="1744" spans="2:65" s="14" customFormat="1" ht="11.25">
      <c r="B1744" s="169"/>
      <c r="D1744" s="155" t="s">
        <v>264</v>
      </c>
      <c r="E1744" s="170" t="s">
        <v>1</v>
      </c>
      <c r="F1744" s="171" t="s">
        <v>2523</v>
      </c>
      <c r="H1744" s="170" t="s">
        <v>1</v>
      </c>
      <c r="I1744" s="172"/>
      <c r="L1744" s="169"/>
      <c r="M1744" s="173"/>
      <c r="T1744" s="174"/>
      <c r="AT1744" s="170" t="s">
        <v>264</v>
      </c>
      <c r="AU1744" s="170" t="s">
        <v>87</v>
      </c>
      <c r="AV1744" s="14" t="s">
        <v>85</v>
      </c>
      <c r="AW1744" s="14" t="s">
        <v>32</v>
      </c>
      <c r="AX1744" s="14" t="s">
        <v>77</v>
      </c>
      <c r="AY1744" s="170" t="s">
        <v>253</v>
      </c>
    </row>
    <row r="1745" spans="2:65" s="14" customFormat="1" ht="11.25">
      <c r="B1745" s="169"/>
      <c r="D1745" s="155" t="s">
        <v>264</v>
      </c>
      <c r="E1745" s="170" t="s">
        <v>1</v>
      </c>
      <c r="F1745" s="171" t="s">
        <v>915</v>
      </c>
      <c r="H1745" s="170" t="s">
        <v>1</v>
      </c>
      <c r="I1745" s="172"/>
      <c r="L1745" s="169"/>
      <c r="M1745" s="173"/>
      <c r="T1745" s="174"/>
      <c r="AT1745" s="170" t="s">
        <v>264</v>
      </c>
      <c r="AU1745" s="170" t="s">
        <v>87</v>
      </c>
      <c r="AV1745" s="14" t="s">
        <v>85</v>
      </c>
      <c r="AW1745" s="14" t="s">
        <v>32</v>
      </c>
      <c r="AX1745" s="14" t="s">
        <v>77</v>
      </c>
      <c r="AY1745" s="170" t="s">
        <v>253</v>
      </c>
    </row>
    <row r="1746" spans="2:65" s="12" customFormat="1" ht="11.25">
      <c r="B1746" s="154"/>
      <c r="D1746" s="155" t="s">
        <v>264</v>
      </c>
      <c r="E1746" s="156" t="s">
        <v>1</v>
      </c>
      <c r="F1746" s="157" t="s">
        <v>2524</v>
      </c>
      <c r="H1746" s="158">
        <v>17.489999999999998</v>
      </c>
      <c r="I1746" s="159"/>
      <c r="L1746" s="154"/>
      <c r="M1746" s="160"/>
      <c r="T1746" s="161"/>
      <c r="AT1746" s="156" t="s">
        <v>264</v>
      </c>
      <c r="AU1746" s="156" t="s">
        <v>87</v>
      </c>
      <c r="AV1746" s="12" t="s">
        <v>87</v>
      </c>
      <c r="AW1746" s="12" t="s">
        <v>32</v>
      </c>
      <c r="AX1746" s="12" t="s">
        <v>77</v>
      </c>
      <c r="AY1746" s="156" t="s">
        <v>253</v>
      </c>
    </row>
    <row r="1747" spans="2:65" s="12" customFormat="1" ht="11.25">
      <c r="B1747" s="154"/>
      <c r="D1747" s="155" t="s">
        <v>264</v>
      </c>
      <c r="E1747" s="156" t="s">
        <v>1</v>
      </c>
      <c r="F1747" s="157" t="s">
        <v>2525</v>
      </c>
      <c r="H1747" s="158">
        <v>9</v>
      </c>
      <c r="I1747" s="159"/>
      <c r="L1747" s="154"/>
      <c r="M1747" s="160"/>
      <c r="T1747" s="161"/>
      <c r="AT1747" s="156" t="s">
        <v>264</v>
      </c>
      <c r="AU1747" s="156" t="s">
        <v>87</v>
      </c>
      <c r="AV1747" s="12" t="s">
        <v>87</v>
      </c>
      <c r="AW1747" s="12" t="s">
        <v>32</v>
      </c>
      <c r="AX1747" s="12" t="s">
        <v>77</v>
      </c>
      <c r="AY1747" s="156" t="s">
        <v>253</v>
      </c>
    </row>
    <row r="1748" spans="2:65" s="12" customFormat="1" ht="11.25">
      <c r="B1748" s="154"/>
      <c r="D1748" s="155" t="s">
        <v>264</v>
      </c>
      <c r="E1748" s="156" t="s">
        <v>1</v>
      </c>
      <c r="F1748" s="157" t="s">
        <v>2526</v>
      </c>
      <c r="H1748" s="158">
        <v>5.8</v>
      </c>
      <c r="I1748" s="159"/>
      <c r="L1748" s="154"/>
      <c r="M1748" s="160"/>
      <c r="T1748" s="161"/>
      <c r="AT1748" s="156" t="s">
        <v>264</v>
      </c>
      <c r="AU1748" s="156" t="s">
        <v>87</v>
      </c>
      <c r="AV1748" s="12" t="s">
        <v>87</v>
      </c>
      <c r="AW1748" s="12" t="s">
        <v>32</v>
      </c>
      <c r="AX1748" s="12" t="s">
        <v>77</v>
      </c>
      <c r="AY1748" s="156" t="s">
        <v>253</v>
      </c>
    </row>
    <row r="1749" spans="2:65" s="12" customFormat="1" ht="11.25">
      <c r="B1749" s="154"/>
      <c r="D1749" s="155" t="s">
        <v>264</v>
      </c>
      <c r="E1749" s="156" t="s">
        <v>1</v>
      </c>
      <c r="F1749" s="157" t="s">
        <v>2527</v>
      </c>
      <c r="H1749" s="158">
        <v>-7</v>
      </c>
      <c r="I1749" s="159"/>
      <c r="L1749" s="154"/>
      <c r="M1749" s="160"/>
      <c r="T1749" s="161"/>
      <c r="AT1749" s="156" t="s">
        <v>264</v>
      </c>
      <c r="AU1749" s="156" t="s">
        <v>87</v>
      </c>
      <c r="AV1749" s="12" t="s">
        <v>87</v>
      </c>
      <c r="AW1749" s="12" t="s">
        <v>32</v>
      </c>
      <c r="AX1749" s="12" t="s">
        <v>77</v>
      </c>
      <c r="AY1749" s="156" t="s">
        <v>253</v>
      </c>
    </row>
    <row r="1750" spans="2:65" s="13" customFormat="1" ht="11.25">
      <c r="B1750" s="162"/>
      <c r="D1750" s="155" t="s">
        <v>264</v>
      </c>
      <c r="E1750" s="163" t="s">
        <v>1</v>
      </c>
      <c r="F1750" s="164" t="s">
        <v>266</v>
      </c>
      <c r="H1750" s="165">
        <v>25.29</v>
      </c>
      <c r="I1750" s="166"/>
      <c r="L1750" s="162"/>
      <c r="M1750" s="167"/>
      <c r="T1750" s="168"/>
      <c r="AT1750" s="163" t="s">
        <v>264</v>
      </c>
      <c r="AU1750" s="163" t="s">
        <v>87</v>
      </c>
      <c r="AV1750" s="13" t="s">
        <v>260</v>
      </c>
      <c r="AW1750" s="13" t="s">
        <v>32</v>
      </c>
      <c r="AX1750" s="13" t="s">
        <v>85</v>
      </c>
      <c r="AY1750" s="163" t="s">
        <v>253</v>
      </c>
    </row>
    <row r="1751" spans="2:65" s="1" customFormat="1" ht="24.2" customHeight="1">
      <c r="B1751" s="32"/>
      <c r="C1751" s="137" t="s">
        <v>2528</v>
      </c>
      <c r="D1751" s="137" t="s">
        <v>255</v>
      </c>
      <c r="E1751" s="138" t="s">
        <v>2529</v>
      </c>
      <c r="F1751" s="139" t="s">
        <v>2530</v>
      </c>
      <c r="G1751" s="140" t="s">
        <v>313</v>
      </c>
      <c r="H1751" s="141">
        <v>25.29</v>
      </c>
      <c r="I1751" s="142"/>
      <c r="J1751" s="143">
        <f>ROUND(I1751*H1751,2)</f>
        <v>0</v>
      </c>
      <c r="K1751" s="139" t="s">
        <v>259</v>
      </c>
      <c r="L1751" s="32"/>
      <c r="M1751" s="144" t="s">
        <v>1</v>
      </c>
      <c r="N1751" s="145" t="s">
        <v>42</v>
      </c>
      <c r="P1751" s="146">
        <f>O1751*H1751</f>
        <v>0</v>
      </c>
      <c r="Q1751" s="146">
        <v>3.0000000000000001E-5</v>
      </c>
      <c r="R1751" s="146">
        <f>Q1751*H1751</f>
        <v>7.5869999999999996E-4</v>
      </c>
      <c r="S1751" s="146">
        <v>0</v>
      </c>
      <c r="T1751" s="147">
        <f>S1751*H1751</f>
        <v>0</v>
      </c>
      <c r="AR1751" s="148" t="s">
        <v>369</v>
      </c>
      <c r="AT1751" s="148" t="s">
        <v>255</v>
      </c>
      <c r="AU1751" s="148" t="s">
        <v>87</v>
      </c>
      <c r="AY1751" s="17" t="s">
        <v>253</v>
      </c>
      <c r="BE1751" s="149">
        <f>IF(N1751="základní",J1751,0)</f>
        <v>0</v>
      </c>
      <c r="BF1751" s="149">
        <f>IF(N1751="snížená",J1751,0)</f>
        <v>0</v>
      </c>
      <c r="BG1751" s="149">
        <f>IF(N1751="zákl. přenesená",J1751,0)</f>
        <v>0</v>
      </c>
      <c r="BH1751" s="149">
        <f>IF(N1751="sníž. přenesená",J1751,0)</f>
        <v>0</v>
      </c>
      <c r="BI1751" s="149">
        <f>IF(N1751="nulová",J1751,0)</f>
        <v>0</v>
      </c>
      <c r="BJ1751" s="17" t="s">
        <v>85</v>
      </c>
      <c r="BK1751" s="149">
        <f>ROUND(I1751*H1751,2)</f>
        <v>0</v>
      </c>
      <c r="BL1751" s="17" t="s">
        <v>369</v>
      </c>
      <c r="BM1751" s="148" t="s">
        <v>2531</v>
      </c>
    </row>
    <row r="1752" spans="2:65" s="1" customFormat="1" ht="11.25">
      <c r="B1752" s="32"/>
      <c r="D1752" s="150" t="s">
        <v>262</v>
      </c>
      <c r="F1752" s="151" t="s">
        <v>2532</v>
      </c>
      <c r="I1752" s="152"/>
      <c r="L1752" s="32"/>
      <c r="M1752" s="153"/>
      <c r="T1752" s="56"/>
      <c r="AT1752" s="17" t="s">
        <v>262</v>
      </c>
      <c r="AU1752" s="17" t="s">
        <v>87</v>
      </c>
    </row>
    <row r="1753" spans="2:65" s="14" customFormat="1" ht="11.25">
      <c r="B1753" s="169"/>
      <c r="D1753" s="155" t="s">
        <v>264</v>
      </c>
      <c r="E1753" s="170" t="s">
        <v>1</v>
      </c>
      <c r="F1753" s="171" t="s">
        <v>2523</v>
      </c>
      <c r="H1753" s="170" t="s">
        <v>1</v>
      </c>
      <c r="I1753" s="172"/>
      <c r="L1753" s="169"/>
      <c r="M1753" s="173"/>
      <c r="T1753" s="174"/>
      <c r="AT1753" s="170" t="s">
        <v>264</v>
      </c>
      <c r="AU1753" s="170" t="s">
        <v>87</v>
      </c>
      <c r="AV1753" s="14" t="s">
        <v>85</v>
      </c>
      <c r="AW1753" s="14" t="s">
        <v>32</v>
      </c>
      <c r="AX1753" s="14" t="s">
        <v>77</v>
      </c>
      <c r="AY1753" s="170" t="s">
        <v>253</v>
      </c>
    </row>
    <row r="1754" spans="2:65" s="14" customFormat="1" ht="11.25">
      <c r="B1754" s="169"/>
      <c r="D1754" s="155" t="s">
        <v>264</v>
      </c>
      <c r="E1754" s="170" t="s">
        <v>1</v>
      </c>
      <c r="F1754" s="171" t="s">
        <v>915</v>
      </c>
      <c r="H1754" s="170" t="s">
        <v>1</v>
      </c>
      <c r="I1754" s="172"/>
      <c r="L1754" s="169"/>
      <c r="M1754" s="173"/>
      <c r="T1754" s="174"/>
      <c r="AT1754" s="170" t="s">
        <v>264</v>
      </c>
      <c r="AU1754" s="170" t="s">
        <v>87</v>
      </c>
      <c r="AV1754" s="14" t="s">
        <v>85</v>
      </c>
      <c r="AW1754" s="14" t="s">
        <v>32</v>
      </c>
      <c r="AX1754" s="14" t="s">
        <v>77</v>
      </c>
      <c r="AY1754" s="170" t="s">
        <v>253</v>
      </c>
    </row>
    <row r="1755" spans="2:65" s="12" customFormat="1" ht="11.25">
      <c r="B1755" s="154"/>
      <c r="D1755" s="155" t="s">
        <v>264</v>
      </c>
      <c r="E1755" s="156" t="s">
        <v>1</v>
      </c>
      <c r="F1755" s="157" t="s">
        <v>2524</v>
      </c>
      <c r="H1755" s="158">
        <v>17.489999999999998</v>
      </c>
      <c r="I1755" s="159"/>
      <c r="L1755" s="154"/>
      <c r="M1755" s="160"/>
      <c r="T1755" s="161"/>
      <c r="AT1755" s="156" t="s">
        <v>264</v>
      </c>
      <c r="AU1755" s="156" t="s">
        <v>87</v>
      </c>
      <c r="AV1755" s="12" t="s">
        <v>87</v>
      </c>
      <c r="AW1755" s="12" t="s">
        <v>32</v>
      </c>
      <c r="AX1755" s="12" t="s">
        <v>77</v>
      </c>
      <c r="AY1755" s="156" t="s">
        <v>253</v>
      </c>
    </row>
    <row r="1756" spans="2:65" s="12" customFormat="1" ht="11.25">
      <c r="B1756" s="154"/>
      <c r="D1756" s="155" t="s">
        <v>264</v>
      </c>
      <c r="E1756" s="156" t="s">
        <v>1</v>
      </c>
      <c r="F1756" s="157" t="s">
        <v>2525</v>
      </c>
      <c r="H1756" s="158">
        <v>9</v>
      </c>
      <c r="I1756" s="159"/>
      <c r="L1756" s="154"/>
      <c r="M1756" s="160"/>
      <c r="T1756" s="161"/>
      <c r="AT1756" s="156" t="s">
        <v>264</v>
      </c>
      <c r="AU1756" s="156" t="s">
        <v>87</v>
      </c>
      <c r="AV1756" s="12" t="s">
        <v>87</v>
      </c>
      <c r="AW1756" s="12" t="s">
        <v>32</v>
      </c>
      <c r="AX1756" s="12" t="s">
        <v>77</v>
      </c>
      <c r="AY1756" s="156" t="s">
        <v>253</v>
      </c>
    </row>
    <row r="1757" spans="2:65" s="12" customFormat="1" ht="11.25">
      <c r="B1757" s="154"/>
      <c r="D1757" s="155" t="s">
        <v>264</v>
      </c>
      <c r="E1757" s="156" t="s">
        <v>1</v>
      </c>
      <c r="F1757" s="157" t="s">
        <v>2526</v>
      </c>
      <c r="H1757" s="158">
        <v>5.8</v>
      </c>
      <c r="I1757" s="159"/>
      <c r="L1757" s="154"/>
      <c r="M1757" s="160"/>
      <c r="T1757" s="161"/>
      <c r="AT1757" s="156" t="s">
        <v>264</v>
      </c>
      <c r="AU1757" s="156" t="s">
        <v>87</v>
      </c>
      <c r="AV1757" s="12" t="s">
        <v>87</v>
      </c>
      <c r="AW1757" s="12" t="s">
        <v>32</v>
      </c>
      <c r="AX1757" s="12" t="s">
        <v>77</v>
      </c>
      <c r="AY1757" s="156" t="s">
        <v>253</v>
      </c>
    </row>
    <row r="1758" spans="2:65" s="12" customFormat="1" ht="11.25">
      <c r="B1758" s="154"/>
      <c r="D1758" s="155" t="s">
        <v>264</v>
      </c>
      <c r="E1758" s="156" t="s">
        <v>1</v>
      </c>
      <c r="F1758" s="157" t="s">
        <v>2527</v>
      </c>
      <c r="H1758" s="158">
        <v>-7</v>
      </c>
      <c r="I1758" s="159"/>
      <c r="L1758" s="154"/>
      <c r="M1758" s="160"/>
      <c r="T1758" s="161"/>
      <c r="AT1758" s="156" t="s">
        <v>264</v>
      </c>
      <c r="AU1758" s="156" t="s">
        <v>87</v>
      </c>
      <c r="AV1758" s="12" t="s">
        <v>87</v>
      </c>
      <c r="AW1758" s="12" t="s">
        <v>32</v>
      </c>
      <c r="AX1758" s="12" t="s">
        <v>77</v>
      </c>
      <c r="AY1758" s="156" t="s">
        <v>253</v>
      </c>
    </row>
    <row r="1759" spans="2:65" s="13" customFormat="1" ht="11.25">
      <c r="B1759" s="162"/>
      <c r="D1759" s="155" t="s">
        <v>264</v>
      </c>
      <c r="E1759" s="163" t="s">
        <v>1</v>
      </c>
      <c r="F1759" s="164" t="s">
        <v>266</v>
      </c>
      <c r="H1759" s="165">
        <v>25.29</v>
      </c>
      <c r="I1759" s="166"/>
      <c r="L1759" s="162"/>
      <c r="M1759" s="167"/>
      <c r="T1759" s="168"/>
      <c r="AT1759" s="163" t="s">
        <v>264</v>
      </c>
      <c r="AU1759" s="163" t="s">
        <v>87</v>
      </c>
      <c r="AV1759" s="13" t="s">
        <v>260</v>
      </c>
      <c r="AW1759" s="13" t="s">
        <v>32</v>
      </c>
      <c r="AX1759" s="13" t="s">
        <v>85</v>
      </c>
      <c r="AY1759" s="163" t="s">
        <v>253</v>
      </c>
    </row>
    <row r="1760" spans="2:65" s="1" customFormat="1" ht="21.75" customHeight="1">
      <c r="B1760" s="32"/>
      <c r="C1760" s="137" t="s">
        <v>2533</v>
      </c>
      <c r="D1760" s="137" t="s">
        <v>255</v>
      </c>
      <c r="E1760" s="138" t="s">
        <v>2534</v>
      </c>
      <c r="F1760" s="139" t="s">
        <v>2535</v>
      </c>
      <c r="G1760" s="140" t="s">
        <v>313</v>
      </c>
      <c r="H1760" s="141">
        <v>25.29</v>
      </c>
      <c r="I1760" s="142"/>
      <c r="J1760" s="143">
        <f>ROUND(I1760*H1760,2)</f>
        <v>0</v>
      </c>
      <c r="K1760" s="139" t="s">
        <v>259</v>
      </c>
      <c r="L1760" s="32"/>
      <c r="M1760" s="144" t="s">
        <v>1</v>
      </c>
      <c r="N1760" s="145" t="s">
        <v>42</v>
      </c>
      <c r="P1760" s="146">
        <f>O1760*H1760</f>
        <v>0</v>
      </c>
      <c r="Q1760" s="146">
        <v>1.7000000000000001E-4</v>
      </c>
      <c r="R1760" s="146">
        <f>Q1760*H1760</f>
        <v>4.2992999999999998E-3</v>
      </c>
      <c r="S1760" s="146">
        <v>0</v>
      </c>
      <c r="T1760" s="147">
        <f>S1760*H1760</f>
        <v>0</v>
      </c>
      <c r="AR1760" s="148" t="s">
        <v>369</v>
      </c>
      <c r="AT1760" s="148" t="s">
        <v>255</v>
      </c>
      <c r="AU1760" s="148" t="s">
        <v>87</v>
      </c>
      <c r="AY1760" s="17" t="s">
        <v>253</v>
      </c>
      <c r="BE1760" s="149">
        <f>IF(N1760="základní",J1760,0)</f>
        <v>0</v>
      </c>
      <c r="BF1760" s="149">
        <f>IF(N1760="snížená",J1760,0)</f>
        <v>0</v>
      </c>
      <c r="BG1760" s="149">
        <f>IF(N1760="zákl. přenesená",J1760,0)</f>
        <v>0</v>
      </c>
      <c r="BH1760" s="149">
        <f>IF(N1760="sníž. přenesená",J1760,0)</f>
        <v>0</v>
      </c>
      <c r="BI1760" s="149">
        <f>IF(N1760="nulová",J1760,0)</f>
        <v>0</v>
      </c>
      <c r="BJ1760" s="17" t="s">
        <v>85</v>
      </c>
      <c r="BK1760" s="149">
        <f>ROUND(I1760*H1760,2)</f>
        <v>0</v>
      </c>
      <c r="BL1760" s="17" t="s">
        <v>369</v>
      </c>
      <c r="BM1760" s="148" t="s">
        <v>2536</v>
      </c>
    </row>
    <row r="1761" spans="2:65" s="1" customFormat="1" ht="11.25">
      <c r="B1761" s="32"/>
      <c r="D1761" s="150" t="s">
        <v>262</v>
      </c>
      <c r="F1761" s="151" t="s">
        <v>2537</v>
      </c>
      <c r="I1761" s="152"/>
      <c r="L1761" s="32"/>
      <c r="M1761" s="153"/>
      <c r="T1761" s="56"/>
      <c r="AT1761" s="17" t="s">
        <v>262</v>
      </c>
      <c r="AU1761" s="17" t="s">
        <v>87</v>
      </c>
    </row>
    <row r="1762" spans="2:65" s="1" customFormat="1" ht="16.5" customHeight="1">
      <c r="B1762" s="32"/>
      <c r="C1762" s="185" t="s">
        <v>2538</v>
      </c>
      <c r="D1762" s="185" t="s">
        <v>1052</v>
      </c>
      <c r="E1762" s="186" t="s">
        <v>2539</v>
      </c>
      <c r="F1762" s="187" t="s">
        <v>2540</v>
      </c>
      <c r="G1762" s="188" t="s">
        <v>313</v>
      </c>
      <c r="H1762" s="189">
        <v>26.555</v>
      </c>
      <c r="I1762" s="190"/>
      <c r="J1762" s="191">
        <f>ROUND(I1762*H1762,2)</f>
        <v>0</v>
      </c>
      <c r="K1762" s="187" t="s">
        <v>259</v>
      </c>
      <c r="L1762" s="192"/>
      <c r="M1762" s="193" t="s">
        <v>1</v>
      </c>
      <c r="N1762" s="194" t="s">
        <v>42</v>
      </c>
      <c r="P1762" s="146">
        <f>O1762*H1762</f>
        <v>0</v>
      </c>
      <c r="Q1762" s="146">
        <v>1E-3</v>
      </c>
      <c r="R1762" s="146">
        <f>Q1762*H1762</f>
        <v>2.6554999999999999E-2</v>
      </c>
      <c r="S1762" s="146">
        <v>0</v>
      </c>
      <c r="T1762" s="147">
        <f>S1762*H1762</f>
        <v>0</v>
      </c>
      <c r="AR1762" s="148" t="s">
        <v>455</v>
      </c>
      <c r="AT1762" s="148" t="s">
        <v>1052</v>
      </c>
      <c r="AU1762" s="148" t="s">
        <v>87</v>
      </c>
      <c r="AY1762" s="17" t="s">
        <v>253</v>
      </c>
      <c r="BE1762" s="149">
        <f>IF(N1762="základní",J1762,0)</f>
        <v>0</v>
      </c>
      <c r="BF1762" s="149">
        <f>IF(N1762="snížená",J1762,0)</f>
        <v>0</v>
      </c>
      <c r="BG1762" s="149">
        <f>IF(N1762="zákl. přenesená",J1762,0)</f>
        <v>0</v>
      </c>
      <c r="BH1762" s="149">
        <f>IF(N1762="sníž. přenesená",J1762,0)</f>
        <v>0</v>
      </c>
      <c r="BI1762" s="149">
        <f>IF(N1762="nulová",J1762,0)</f>
        <v>0</v>
      </c>
      <c r="BJ1762" s="17" t="s">
        <v>85</v>
      </c>
      <c r="BK1762" s="149">
        <f>ROUND(I1762*H1762,2)</f>
        <v>0</v>
      </c>
      <c r="BL1762" s="17" t="s">
        <v>369</v>
      </c>
      <c r="BM1762" s="148" t="s">
        <v>2541</v>
      </c>
    </row>
    <row r="1763" spans="2:65" s="14" customFormat="1" ht="11.25">
      <c r="B1763" s="169"/>
      <c r="D1763" s="155" t="s">
        <v>264</v>
      </c>
      <c r="E1763" s="170" t="s">
        <v>1</v>
      </c>
      <c r="F1763" s="171" t="s">
        <v>2523</v>
      </c>
      <c r="H1763" s="170" t="s">
        <v>1</v>
      </c>
      <c r="I1763" s="172"/>
      <c r="L1763" s="169"/>
      <c r="M1763" s="173"/>
      <c r="T1763" s="174"/>
      <c r="AT1763" s="170" t="s">
        <v>264</v>
      </c>
      <c r="AU1763" s="170" t="s">
        <v>87</v>
      </c>
      <c r="AV1763" s="14" t="s">
        <v>85</v>
      </c>
      <c r="AW1763" s="14" t="s">
        <v>32</v>
      </c>
      <c r="AX1763" s="14" t="s">
        <v>77</v>
      </c>
      <c r="AY1763" s="170" t="s">
        <v>253</v>
      </c>
    </row>
    <row r="1764" spans="2:65" s="14" customFormat="1" ht="11.25">
      <c r="B1764" s="169"/>
      <c r="D1764" s="155" t="s">
        <v>264</v>
      </c>
      <c r="E1764" s="170" t="s">
        <v>1</v>
      </c>
      <c r="F1764" s="171" t="s">
        <v>915</v>
      </c>
      <c r="H1764" s="170" t="s">
        <v>1</v>
      </c>
      <c r="I1764" s="172"/>
      <c r="L1764" s="169"/>
      <c r="M1764" s="173"/>
      <c r="T1764" s="174"/>
      <c r="AT1764" s="170" t="s">
        <v>264</v>
      </c>
      <c r="AU1764" s="170" t="s">
        <v>87</v>
      </c>
      <c r="AV1764" s="14" t="s">
        <v>85</v>
      </c>
      <c r="AW1764" s="14" t="s">
        <v>32</v>
      </c>
      <c r="AX1764" s="14" t="s">
        <v>77</v>
      </c>
      <c r="AY1764" s="170" t="s">
        <v>253</v>
      </c>
    </row>
    <row r="1765" spans="2:65" s="12" customFormat="1" ht="11.25">
      <c r="B1765" s="154"/>
      <c r="D1765" s="155" t="s">
        <v>264</v>
      </c>
      <c r="E1765" s="156" t="s">
        <v>1</v>
      </c>
      <c r="F1765" s="157" t="s">
        <v>2524</v>
      </c>
      <c r="H1765" s="158">
        <v>17.489999999999998</v>
      </c>
      <c r="I1765" s="159"/>
      <c r="L1765" s="154"/>
      <c r="M1765" s="160"/>
      <c r="T1765" s="161"/>
      <c r="AT1765" s="156" t="s">
        <v>264</v>
      </c>
      <c r="AU1765" s="156" t="s">
        <v>87</v>
      </c>
      <c r="AV1765" s="12" t="s">
        <v>87</v>
      </c>
      <c r="AW1765" s="12" t="s">
        <v>32</v>
      </c>
      <c r="AX1765" s="12" t="s">
        <v>77</v>
      </c>
      <c r="AY1765" s="156" t="s">
        <v>253</v>
      </c>
    </row>
    <row r="1766" spans="2:65" s="12" customFormat="1" ht="11.25">
      <c r="B1766" s="154"/>
      <c r="D1766" s="155" t="s">
        <v>264</v>
      </c>
      <c r="E1766" s="156" t="s">
        <v>1</v>
      </c>
      <c r="F1766" s="157" t="s">
        <v>2525</v>
      </c>
      <c r="H1766" s="158">
        <v>9</v>
      </c>
      <c r="I1766" s="159"/>
      <c r="L1766" s="154"/>
      <c r="M1766" s="160"/>
      <c r="T1766" s="161"/>
      <c r="AT1766" s="156" t="s">
        <v>264</v>
      </c>
      <c r="AU1766" s="156" t="s">
        <v>87</v>
      </c>
      <c r="AV1766" s="12" t="s">
        <v>87</v>
      </c>
      <c r="AW1766" s="12" t="s">
        <v>32</v>
      </c>
      <c r="AX1766" s="12" t="s">
        <v>77</v>
      </c>
      <c r="AY1766" s="156" t="s">
        <v>253</v>
      </c>
    </row>
    <row r="1767" spans="2:65" s="12" customFormat="1" ht="11.25">
      <c r="B1767" s="154"/>
      <c r="D1767" s="155" t="s">
        <v>264</v>
      </c>
      <c r="E1767" s="156" t="s">
        <v>1</v>
      </c>
      <c r="F1767" s="157" t="s">
        <v>2526</v>
      </c>
      <c r="H1767" s="158">
        <v>5.8</v>
      </c>
      <c r="I1767" s="159"/>
      <c r="L1767" s="154"/>
      <c r="M1767" s="160"/>
      <c r="T1767" s="161"/>
      <c r="AT1767" s="156" t="s">
        <v>264</v>
      </c>
      <c r="AU1767" s="156" t="s">
        <v>87</v>
      </c>
      <c r="AV1767" s="12" t="s">
        <v>87</v>
      </c>
      <c r="AW1767" s="12" t="s">
        <v>32</v>
      </c>
      <c r="AX1767" s="12" t="s">
        <v>77</v>
      </c>
      <c r="AY1767" s="156" t="s">
        <v>253</v>
      </c>
    </row>
    <row r="1768" spans="2:65" s="12" customFormat="1" ht="11.25">
      <c r="B1768" s="154"/>
      <c r="D1768" s="155" t="s">
        <v>264</v>
      </c>
      <c r="E1768" s="156" t="s">
        <v>1</v>
      </c>
      <c r="F1768" s="157" t="s">
        <v>2527</v>
      </c>
      <c r="H1768" s="158">
        <v>-7</v>
      </c>
      <c r="I1768" s="159"/>
      <c r="L1768" s="154"/>
      <c r="M1768" s="160"/>
      <c r="T1768" s="161"/>
      <c r="AT1768" s="156" t="s">
        <v>264</v>
      </c>
      <c r="AU1768" s="156" t="s">
        <v>87</v>
      </c>
      <c r="AV1768" s="12" t="s">
        <v>87</v>
      </c>
      <c r="AW1768" s="12" t="s">
        <v>32</v>
      </c>
      <c r="AX1768" s="12" t="s">
        <v>77</v>
      </c>
      <c r="AY1768" s="156" t="s">
        <v>253</v>
      </c>
    </row>
    <row r="1769" spans="2:65" s="13" customFormat="1" ht="11.25">
      <c r="B1769" s="162"/>
      <c r="D1769" s="155" t="s">
        <v>264</v>
      </c>
      <c r="E1769" s="163" t="s">
        <v>1</v>
      </c>
      <c r="F1769" s="164" t="s">
        <v>266</v>
      </c>
      <c r="H1769" s="165">
        <v>25.29</v>
      </c>
      <c r="I1769" s="166"/>
      <c r="L1769" s="162"/>
      <c r="M1769" s="167"/>
      <c r="T1769" s="168"/>
      <c r="AT1769" s="163" t="s">
        <v>264</v>
      </c>
      <c r="AU1769" s="163" t="s">
        <v>87</v>
      </c>
      <c r="AV1769" s="13" t="s">
        <v>260</v>
      </c>
      <c r="AW1769" s="13" t="s">
        <v>32</v>
      </c>
      <c r="AX1769" s="13" t="s">
        <v>85</v>
      </c>
      <c r="AY1769" s="163" t="s">
        <v>253</v>
      </c>
    </row>
    <row r="1770" spans="2:65" s="12" customFormat="1" ht="11.25">
      <c r="B1770" s="154"/>
      <c r="D1770" s="155" t="s">
        <v>264</v>
      </c>
      <c r="F1770" s="157" t="s">
        <v>2542</v>
      </c>
      <c r="H1770" s="158">
        <v>26.555</v>
      </c>
      <c r="I1770" s="159"/>
      <c r="L1770" s="154"/>
      <c r="M1770" s="160"/>
      <c r="T1770" s="161"/>
      <c r="AT1770" s="156" t="s">
        <v>264</v>
      </c>
      <c r="AU1770" s="156" t="s">
        <v>87</v>
      </c>
      <c r="AV1770" s="12" t="s">
        <v>87</v>
      </c>
      <c r="AW1770" s="12" t="s">
        <v>4</v>
      </c>
      <c r="AX1770" s="12" t="s">
        <v>85</v>
      </c>
      <c r="AY1770" s="156" t="s">
        <v>253</v>
      </c>
    </row>
    <row r="1771" spans="2:65" s="1" customFormat="1" ht="24.2" customHeight="1">
      <c r="B1771" s="32"/>
      <c r="C1771" s="137" t="s">
        <v>2543</v>
      </c>
      <c r="D1771" s="137" t="s">
        <v>255</v>
      </c>
      <c r="E1771" s="138" t="s">
        <v>2544</v>
      </c>
      <c r="F1771" s="139" t="s">
        <v>2545</v>
      </c>
      <c r="G1771" s="140" t="s">
        <v>1576</v>
      </c>
      <c r="H1771" s="196"/>
      <c r="I1771" s="142"/>
      <c r="J1771" s="143">
        <f>ROUND(I1771*H1771,2)</f>
        <v>0</v>
      </c>
      <c r="K1771" s="139" t="s">
        <v>259</v>
      </c>
      <c r="L1771" s="32"/>
      <c r="M1771" s="144" t="s">
        <v>1</v>
      </c>
      <c r="N1771" s="145" t="s">
        <v>42</v>
      </c>
      <c r="P1771" s="146">
        <f>O1771*H1771</f>
        <v>0</v>
      </c>
      <c r="Q1771" s="146">
        <v>0</v>
      </c>
      <c r="R1771" s="146">
        <f>Q1771*H1771</f>
        <v>0</v>
      </c>
      <c r="S1771" s="146">
        <v>0</v>
      </c>
      <c r="T1771" s="147">
        <f>S1771*H1771</f>
        <v>0</v>
      </c>
      <c r="AR1771" s="148" t="s">
        <v>369</v>
      </c>
      <c r="AT1771" s="148" t="s">
        <v>255</v>
      </c>
      <c r="AU1771" s="148" t="s">
        <v>87</v>
      </c>
      <c r="AY1771" s="17" t="s">
        <v>253</v>
      </c>
      <c r="BE1771" s="149">
        <f>IF(N1771="základní",J1771,0)</f>
        <v>0</v>
      </c>
      <c r="BF1771" s="149">
        <f>IF(N1771="snížená",J1771,0)</f>
        <v>0</v>
      </c>
      <c r="BG1771" s="149">
        <f>IF(N1771="zákl. přenesená",J1771,0)</f>
        <v>0</v>
      </c>
      <c r="BH1771" s="149">
        <f>IF(N1771="sníž. přenesená",J1771,0)</f>
        <v>0</v>
      </c>
      <c r="BI1771" s="149">
        <f>IF(N1771="nulová",J1771,0)</f>
        <v>0</v>
      </c>
      <c r="BJ1771" s="17" t="s">
        <v>85</v>
      </c>
      <c r="BK1771" s="149">
        <f>ROUND(I1771*H1771,2)</f>
        <v>0</v>
      </c>
      <c r="BL1771" s="17" t="s">
        <v>369</v>
      </c>
      <c r="BM1771" s="148" t="s">
        <v>2546</v>
      </c>
    </row>
    <row r="1772" spans="2:65" s="1" customFormat="1" ht="11.25">
      <c r="B1772" s="32"/>
      <c r="D1772" s="150" t="s">
        <v>262</v>
      </c>
      <c r="F1772" s="151" t="s">
        <v>2547</v>
      </c>
      <c r="I1772" s="152"/>
      <c r="L1772" s="32"/>
      <c r="M1772" s="153"/>
      <c r="T1772" s="56"/>
      <c r="AT1772" s="17" t="s">
        <v>262</v>
      </c>
      <c r="AU1772" s="17" t="s">
        <v>87</v>
      </c>
    </row>
    <row r="1773" spans="2:65" s="11" customFormat="1" ht="22.9" customHeight="1">
      <c r="B1773" s="125"/>
      <c r="D1773" s="126" t="s">
        <v>76</v>
      </c>
      <c r="E1773" s="135" t="s">
        <v>2548</v>
      </c>
      <c r="F1773" s="135" t="s">
        <v>2549</v>
      </c>
      <c r="I1773" s="128"/>
      <c r="J1773" s="136">
        <f>BK1773</f>
        <v>0</v>
      </c>
      <c r="L1773" s="125"/>
      <c r="M1773" s="130"/>
      <c r="P1773" s="131">
        <f>SUM(P1774:P1817)</f>
        <v>0</v>
      </c>
      <c r="R1773" s="131">
        <f>SUM(R1774:R1817)</f>
        <v>1.6626800999999998</v>
      </c>
      <c r="T1773" s="132">
        <f>SUM(T1774:T1817)</f>
        <v>0</v>
      </c>
      <c r="AR1773" s="126" t="s">
        <v>87</v>
      </c>
      <c r="AT1773" s="133" t="s">
        <v>76</v>
      </c>
      <c r="AU1773" s="133" t="s">
        <v>85</v>
      </c>
      <c r="AY1773" s="126" t="s">
        <v>253</v>
      </c>
      <c r="BK1773" s="134">
        <f>SUM(BK1774:BK1817)</f>
        <v>0</v>
      </c>
    </row>
    <row r="1774" spans="2:65" s="1" customFormat="1" ht="16.5" customHeight="1">
      <c r="B1774" s="32"/>
      <c r="C1774" s="137" t="s">
        <v>2550</v>
      </c>
      <c r="D1774" s="137" t="s">
        <v>255</v>
      </c>
      <c r="E1774" s="138" t="s">
        <v>2551</v>
      </c>
      <c r="F1774" s="139" t="s">
        <v>2552</v>
      </c>
      <c r="G1774" s="140" t="s">
        <v>258</v>
      </c>
      <c r="H1774" s="141">
        <v>101.7</v>
      </c>
      <c r="I1774" s="142"/>
      <c r="J1774" s="143">
        <f>ROUND(I1774*H1774,2)</f>
        <v>0</v>
      </c>
      <c r="K1774" s="139" t="s">
        <v>259</v>
      </c>
      <c r="L1774" s="32"/>
      <c r="M1774" s="144" t="s">
        <v>1</v>
      </c>
      <c r="N1774" s="145" t="s">
        <v>42</v>
      </c>
      <c r="P1774" s="146">
        <f>O1774*H1774</f>
        <v>0</v>
      </c>
      <c r="Q1774" s="146">
        <v>0</v>
      </c>
      <c r="R1774" s="146">
        <f>Q1774*H1774</f>
        <v>0</v>
      </c>
      <c r="S1774" s="146">
        <v>0</v>
      </c>
      <c r="T1774" s="147">
        <f>S1774*H1774</f>
        <v>0</v>
      </c>
      <c r="AR1774" s="148" t="s">
        <v>369</v>
      </c>
      <c r="AT1774" s="148" t="s">
        <v>255</v>
      </c>
      <c r="AU1774" s="148" t="s">
        <v>87</v>
      </c>
      <c r="AY1774" s="17" t="s">
        <v>253</v>
      </c>
      <c r="BE1774" s="149">
        <f>IF(N1774="základní",J1774,0)</f>
        <v>0</v>
      </c>
      <c r="BF1774" s="149">
        <f>IF(N1774="snížená",J1774,0)</f>
        <v>0</v>
      </c>
      <c r="BG1774" s="149">
        <f>IF(N1774="zákl. přenesená",J1774,0)</f>
        <v>0</v>
      </c>
      <c r="BH1774" s="149">
        <f>IF(N1774="sníž. přenesená",J1774,0)</f>
        <v>0</v>
      </c>
      <c r="BI1774" s="149">
        <f>IF(N1774="nulová",J1774,0)</f>
        <v>0</v>
      </c>
      <c r="BJ1774" s="17" t="s">
        <v>85</v>
      </c>
      <c r="BK1774" s="149">
        <f>ROUND(I1774*H1774,2)</f>
        <v>0</v>
      </c>
      <c r="BL1774" s="17" t="s">
        <v>369</v>
      </c>
      <c r="BM1774" s="148" t="s">
        <v>2553</v>
      </c>
    </row>
    <row r="1775" spans="2:65" s="1" customFormat="1" ht="11.25">
      <c r="B1775" s="32"/>
      <c r="D1775" s="150" t="s">
        <v>262</v>
      </c>
      <c r="F1775" s="151" t="s">
        <v>2554</v>
      </c>
      <c r="I1775" s="152"/>
      <c r="L1775" s="32"/>
      <c r="M1775" s="153"/>
      <c r="T1775" s="56"/>
      <c r="AT1775" s="17" t="s">
        <v>262</v>
      </c>
      <c r="AU1775" s="17" t="s">
        <v>87</v>
      </c>
    </row>
    <row r="1776" spans="2:65" s="14" customFormat="1" ht="11.25">
      <c r="B1776" s="169"/>
      <c r="D1776" s="155" t="s">
        <v>264</v>
      </c>
      <c r="E1776" s="170" t="s">
        <v>1</v>
      </c>
      <c r="F1776" s="171" t="s">
        <v>2555</v>
      </c>
      <c r="H1776" s="170" t="s">
        <v>1</v>
      </c>
      <c r="I1776" s="172"/>
      <c r="L1776" s="169"/>
      <c r="M1776" s="173"/>
      <c r="T1776" s="174"/>
      <c r="AT1776" s="170" t="s">
        <v>264</v>
      </c>
      <c r="AU1776" s="170" t="s">
        <v>87</v>
      </c>
      <c r="AV1776" s="14" t="s">
        <v>85</v>
      </c>
      <c r="AW1776" s="14" t="s">
        <v>32</v>
      </c>
      <c r="AX1776" s="14" t="s">
        <v>77</v>
      </c>
      <c r="AY1776" s="170" t="s">
        <v>253</v>
      </c>
    </row>
    <row r="1777" spans="2:65" s="14" customFormat="1" ht="11.25">
      <c r="B1777" s="169"/>
      <c r="D1777" s="155" t="s">
        <v>264</v>
      </c>
      <c r="E1777" s="170" t="s">
        <v>1</v>
      </c>
      <c r="F1777" s="171" t="s">
        <v>915</v>
      </c>
      <c r="H1777" s="170" t="s">
        <v>1</v>
      </c>
      <c r="I1777" s="172"/>
      <c r="L1777" s="169"/>
      <c r="M1777" s="173"/>
      <c r="T1777" s="174"/>
      <c r="AT1777" s="170" t="s">
        <v>264</v>
      </c>
      <c r="AU1777" s="170" t="s">
        <v>87</v>
      </c>
      <c r="AV1777" s="14" t="s">
        <v>85</v>
      </c>
      <c r="AW1777" s="14" t="s">
        <v>32</v>
      </c>
      <c r="AX1777" s="14" t="s">
        <v>77</v>
      </c>
      <c r="AY1777" s="170" t="s">
        <v>253</v>
      </c>
    </row>
    <row r="1778" spans="2:65" s="12" customFormat="1" ht="11.25">
      <c r="B1778" s="154"/>
      <c r="D1778" s="155" t="s">
        <v>264</v>
      </c>
      <c r="E1778" s="156" t="s">
        <v>1</v>
      </c>
      <c r="F1778" s="157" t="s">
        <v>2556</v>
      </c>
      <c r="H1778" s="158">
        <v>101.7</v>
      </c>
      <c r="I1778" s="159"/>
      <c r="L1778" s="154"/>
      <c r="M1778" s="160"/>
      <c r="T1778" s="161"/>
      <c r="AT1778" s="156" t="s">
        <v>264</v>
      </c>
      <c r="AU1778" s="156" t="s">
        <v>87</v>
      </c>
      <c r="AV1778" s="12" t="s">
        <v>87</v>
      </c>
      <c r="AW1778" s="12" t="s">
        <v>32</v>
      </c>
      <c r="AX1778" s="12" t="s">
        <v>77</v>
      </c>
      <c r="AY1778" s="156" t="s">
        <v>253</v>
      </c>
    </row>
    <row r="1779" spans="2:65" s="13" customFormat="1" ht="11.25">
      <c r="B1779" s="162"/>
      <c r="D1779" s="155" t="s">
        <v>264</v>
      </c>
      <c r="E1779" s="163" t="s">
        <v>1</v>
      </c>
      <c r="F1779" s="164" t="s">
        <v>266</v>
      </c>
      <c r="H1779" s="165">
        <v>101.7</v>
      </c>
      <c r="I1779" s="166"/>
      <c r="L1779" s="162"/>
      <c r="M1779" s="167"/>
      <c r="T1779" s="168"/>
      <c r="AT1779" s="163" t="s">
        <v>264</v>
      </c>
      <c r="AU1779" s="163" t="s">
        <v>87</v>
      </c>
      <c r="AV1779" s="13" t="s">
        <v>260</v>
      </c>
      <c r="AW1779" s="13" t="s">
        <v>32</v>
      </c>
      <c r="AX1779" s="13" t="s">
        <v>85</v>
      </c>
      <c r="AY1779" s="163" t="s">
        <v>253</v>
      </c>
    </row>
    <row r="1780" spans="2:65" s="1" customFormat="1" ht="16.5" customHeight="1">
      <c r="B1780" s="32"/>
      <c r="C1780" s="137" t="s">
        <v>2557</v>
      </c>
      <c r="D1780" s="137" t="s">
        <v>255</v>
      </c>
      <c r="E1780" s="138" t="s">
        <v>2558</v>
      </c>
      <c r="F1780" s="139" t="s">
        <v>2559</v>
      </c>
      <c r="G1780" s="140" t="s">
        <v>313</v>
      </c>
      <c r="H1780" s="141">
        <v>106.7</v>
      </c>
      <c r="I1780" s="142"/>
      <c r="J1780" s="143">
        <f>ROUND(I1780*H1780,2)</f>
        <v>0</v>
      </c>
      <c r="K1780" s="139" t="s">
        <v>259</v>
      </c>
      <c r="L1780" s="32"/>
      <c r="M1780" s="144" t="s">
        <v>1</v>
      </c>
      <c r="N1780" s="145" t="s">
        <v>42</v>
      </c>
      <c r="P1780" s="146">
        <f>O1780*H1780</f>
        <v>0</v>
      </c>
      <c r="Q1780" s="146">
        <v>0</v>
      </c>
      <c r="R1780" s="146">
        <f>Q1780*H1780</f>
        <v>0</v>
      </c>
      <c r="S1780" s="146">
        <v>0</v>
      </c>
      <c r="T1780" s="147">
        <f>S1780*H1780</f>
        <v>0</v>
      </c>
      <c r="AR1780" s="148" t="s">
        <v>369</v>
      </c>
      <c r="AT1780" s="148" t="s">
        <v>255</v>
      </c>
      <c r="AU1780" s="148" t="s">
        <v>87</v>
      </c>
      <c r="AY1780" s="17" t="s">
        <v>253</v>
      </c>
      <c r="BE1780" s="149">
        <f>IF(N1780="základní",J1780,0)</f>
        <v>0</v>
      </c>
      <c r="BF1780" s="149">
        <f>IF(N1780="snížená",J1780,0)</f>
        <v>0</v>
      </c>
      <c r="BG1780" s="149">
        <f>IF(N1780="zákl. přenesená",J1780,0)</f>
        <v>0</v>
      </c>
      <c r="BH1780" s="149">
        <f>IF(N1780="sníž. přenesená",J1780,0)</f>
        <v>0</v>
      </c>
      <c r="BI1780" s="149">
        <f>IF(N1780="nulová",J1780,0)</f>
        <v>0</v>
      </c>
      <c r="BJ1780" s="17" t="s">
        <v>85</v>
      </c>
      <c r="BK1780" s="149">
        <f>ROUND(I1780*H1780,2)</f>
        <v>0</v>
      </c>
      <c r="BL1780" s="17" t="s">
        <v>369</v>
      </c>
      <c r="BM1780" s="148" t="s">
        <v>2560</v>
      </c>
    </row>
    <row r="1781" spans="2:65" s="1" customFormat="1" ht="11.25">
      <c r="B1781" s="32"/>
      <c r="D1781" s="150" t="s">
        <v>262</v>
      </c>
      <c r="F1781" s="151" t="s">
        <v>2561</v>
      </c>
      <c r="I1781" s="152"/>
      <c r="L1781" s="32"/>
      <c r="M1781" s="153"/>
      <c r="T1781" s="56"/>
      <c r="AT1781" s="17" t="s">
        <v>262</v>
      </c>
      <c r="AU1781" s="17" t="s">
        <v>87</v>
      </c>
    </row>
    <row r="1782" spans="2:65" s="1" customFormat="1" ht="16.5" customHeight="1">
      <c r="B1782" s="32"/>
      <c r="C1782" s="185" t="s">
        <v>2562</v>
      </c>
      <c r="D1782" s="185" t="s">
        <v>1052</v>
      </c>
      <c r="E1782" s="186" t="s">
        <v>2563</v>
      </c>
      <c r="F1782" s="187" t="s">
        <v>2564</v>
      </c>
      <c r="G1782" s="188" t="s">
        <v>313</v>
      </c>
      <c r="H1782" s="189">
        <v>108.834</v>
      </c>
      <c r="I1782" s="190"/>
      <c r="J1782" s="191">
        <f>ROUND(I1782*H1782,2)</f>
        <v>0</v>
      </c>
      <c r="K1782" s="187" t="s">
        <v>259</v>
      </c>
      <c r="L1782" s="192"/>
      <c r="M1782" s="193" t="s">
        <v>1</v>
      </c>
      <c r="N1782" s="194" t="s">
        <v>42</v>
      </c>
      <c r="P1782" s="146">
        <f>O1782*H1782</f>
        <v>0</v>
      </c>
      <c r="Q1782" s="146">
        <v>5.0000000000000002E-5</v>
      </c>
      <c r="R1782" s="146">
        <f>Q1782*H1782</f>
        <v>5.4417000000000007E-3</v>
      </c>
      <c r="S1782" s="146">
        <v>0</v>
      </c>
      <c r="T1782" s="147">
        <f>S1782*H1782</f>
        <v>0</v>
      </c>
      <c r="AR1782" s="148" t="s">
        <v>455</v>
      </c>
      <c r="AT1782" s="148" t="s">
        <v>1052</v>
      </c>
      <c r="AU1782" s="148" t="s">
        <v>87</v>
      </c>
      <c r="AY1782" s="17" t="s">
        <v>253</v>
      </c>
      <c r="BE1782" s="149">
        <f>IF(N1782="základní",J1782,0)</f>
        <v>0</v>
      </c>
      <c r="BF1782" s="149">
        <f>IF(N1782="snížená",J1782,0)</f>
        <v>0</v>
      </c>
      <c r="BG1782" s="149">
        <f>IF(N1782="zákl. přenesená",J1782,0)</f>
        <v>0</v>
      </c>
      <c r="BH1782" s="149">
        <f>IF(N1782="sníž. přenesená",J1782,0)</f>
        <v>0</v>
      </c>
      <c r="BI1782" s="149">
        <f>IF(N1782="nulová",J1782,0)</f>
        <v>0</v>
      </c>
      <c r="BJ1782" s="17" t="s">
        <v>85</v>
      </c>
      <c r="BK1782" s="149">
        <f>ROUND(I1782*H1782,2)</f>
        <v>0</v>
      </c>
      <c r="BL1782" s="17" t="s">
        <v>369</v>
      </c>
      <c r="BM1782" s="148" t="s">
        <v>2565</v>
      </c>
    </row>
    <row r="1783" spans="2:65" s="14" customFormat="1" ht="11.25">
      <c r="B1783" s="169"/>
      <c r="D1783" s="155" t="s">
        <v>264</v>
      </c>
      <c r="E1783" s="170" t="s">
        <v>1</v>
      </c>
      <c r="F1783" s="171" t="s">
        <v>2555</v>
      </c>
      <c r="H1783" s="170" t="s">
        <v>1</v>
      </c>
      <c r="I1783" s="172"/>
      <c r="L1783" s="169"/>
      <c r="M1783" s="173"/>
      <c r="T1783" s="174"/>
      <c r="AT1783" s="170" t="s">
        <v>264</v>
      </c>
      <c r="AU1783" s="170" t="s">
        <v>87</v>
      </c>
      <c r="AV1783" s="14" t="s">
        <v>85</v>
      </c>
      <c r="AW1783" s="14" t="s">
        <v>32</v>
      </c>
      <c r="AX1783" s="14" t="s">
        <v>77</v>
      </c>
      <c r="AY1783" s="170" t="s">
        <v>253</v>
      </c>
    </row>
    <row r="1784" spans="2:65" s="14" customFormat="1" ht="11.25">
      <c r="B1784" s="169"/>
      <c r="D1784" s="155" t="s">
        <v>264</v>
      </c>
      <c r="E1784" s="170" t="s">
        <v>1</v>
      </c>
      <c r="F1784" s="171" t="s">
        <v>915</v>
      </c>
      <c r="H1784" s="170" t="s">
        <v>1</v>
      </c>
      <c r="I1784" s="172"/>
      <c r="L1784" s="169"/>
      <c r="M1784" s="173"/>
      <c r="T1784" s="174"/>
      <c r="AT1784" s="170" t="s">
        <v>264</v>
      </c>
      <c r="AU1784" s="170" t="s">
        <v>87</v>
      </c>
      <c r="AV1784" s="14" t="s">
        <v>85</v>
      </c>
      <c r="AW1784" s="14" t="s">
        <v>32</v>
      </c>
      <c r="AX1784" s="14" t="s">
        <v>77</v>
      </c>
      <c r="AY1784" s="170" t="s">
        <v>253</v>
      </c>
    </row>
    <row r="1785" spans="2:65" s="12" customFormat="1" ht="11.25">
      <c r="B1785" s="154"/>
      <c r="D1785" s="155" t="s">
        <v>264</v>
      </c>
      <c r="E1785" s="156" t="s">
        <v>1</v>
      </c>
      <c r="F1785" s="157" t="s">
        <v>2566</v>
      </c>
      <c r="H1785" s="158">
        <v>106.7</v>
      </c>
      <c r="I1785" s="159"/>
      <c r="L1785" s="154"/>
      <c r="M1785" s="160"/>
      <c r="T1785" s="161"/>
      <c r="AT1785" s="156" t="s">
        <v>264</v>
      </c>
      <c r="AU1785" s="156" t="s">
        <v>87</v>
      </c>
      <c r="AV1785" s="12" t="s">
        <v>87</v>
      </c>
      <c r="AW1785" s="12" t="s">
        <v>32</v>
      </c>
      <c r="AX1785" s="12" t="s">
        <v>77</v>
      </c>
      <c r="AY1785" s="156" t="s">
        <v>253</v>
      </c>
    </row>
    <row r="1786" spans="2:65" s="13" customFormat="1" ht="11.25">
      <c r="B1786" s="162"/>
      <c r="D1786" s="155" t="s">
        <v>264</v>
      </c>
      <c r="E1786" s="163" t="s">
        <v>1</v>
      </c>
      <c r="F1786" s="164" t="s">
        <v>266</v>
      </c>
      <c r="H1786" s="165">
        <v>106.7</v>
      </c>
      <c r="I1786" s="166"/>
      <c r="L1786" s="162"/>
      <c r="M1786" s="167"/>
      <c r="T1786" s="168"/>
      <c r="AT1786" s="163" t="s">
        <v>264</v>
      </c>
      <c r="AU1786" s="163" t="s">
        <v>87</v>
      </c>
      <c r="AV1786" s="13" t="s">
        <v>260</v>
      </c>
      <c r="AW1786" s="13" t="s">
        <v>32</v>
      </c>
      <c r="AX1786" s="13" t="s">
        <v>85</v>
      </c>
      <c r="AY1786" s="163" t="s">
        <v>253</v>
      </c>
    </row>
    <row r="1787" spans="2:65" s="12" customFormat="1" ht="11.25">
      <c r="B1787" s="154"/>
      <c r="D1787" s="155" t="s">
        <v>264</v>
      </c>
      <c r="F1787" s="157" t="s">
        <v>2567</v>
      </c>
      <c r="H1787" s="158">
        <v>108.834</v>
      </c>
      <c r="I1787" s="159"/>
      <c r="L1787" s="154"/>
      <c r="M1787" s="160"/>
      <c r="T1787" s="161"/>
      <c r="AT1787" s="156" t="s">
        <v>264</v>
      </c>
      <c r="AU1787" s="156" t="s">
        <v>87</v>
      </c>
      <c r="AV1787" s="12" t="s">
        <v>87</v>
      </c>
      <c r="AW1787" s="12" t="s">
        <v>4</v>
      </c>
      <c r="AX1787" s="12" t="s">
        <v>85</v>
      </c>
      <c r="AY1787" s="156" t="s">
        <v>253</v>
      </c>
    </row>
    <row r="1788" spans="2:65" s="1" customFormat="1" ht="24.2" customHeight="1">
      <c r="B1788" s="32"/>
      <c r="C1788" s="137" t="s">
        <v>2568</v>
      </c>
      <c r="D1788" s="137" t="s">
        <v>255</v>
      </c>
      <c r="E1788" s="138" t="s">
        <v>2569</v>
      </c>
      <c r="F1788" s="139" t="s">
        <v>2570</v>
      </c>
      <c r="G1788" s="140" t="s">
        <v>258</v>
      </c>
      <c r="H1788" s="141">
        <v>101.7</v>
      </c>
      <c r="I1788" s="142"/>
      <c r="J1788" s="143">
        <f>ROUND(I1788*H1788,2)</f>
        <v>0</v>
      </c>
      <c r="K1788" s="139" t="s">
        <v>259</v>
      </c>
      <c r="L1788" s="32"/>
      <c r="M1788" s="144" t="s">
        <v>1</v>
      </c>
      <c r="N1788" s="145" t="s">
        <v>42</v>
      </c>
      <c r="P1788" s="146">
        <f>O1788*H1788</f>
        <v>0</v>
      </c>
      <c r="Q1788" s="146">
        <v>3.0000000000000001E-5</v>
      </c>
      <c r="R1788" s="146">
        <f>Q1788*H1788</f>
        <v>3.0510000000000003E-3</v>
      </c>
      <c r="S1788" s="146">
        <v>0</v>
      </c>
      <c r="T1788" s="147">
        <f>S1788*H1788</f>
        <v>0</v>
      </c>
      <c r="AR1788" s="148" t="s">
        <v>369</v>
      </c>
      <c r="AT1788" s="148" t="s">
        <v>255</v>
      </c>
      <c r="AU1788" s="148" t="s">
        <v>87</v>
      </c>
      <c r="AY1788" s="17" t="s">
        <v>253</v>
      </c>
      <c r="BE1788" s="149">
        <f>IF(N1788="základní",J1788,0)</f>
        <v>0</v>
      </c>
      <c r="BF1788" s="149">
        <f>IF(N1788="snížená",J1788,0)</f>
        <v>0</v>
      </c>
      <c r="BG1788" s="149">
        <f>IF(N1788="zákl. přenesená",J1788,0)</f>
        <v>0</v>
      </c>
      <c r="BH1788" s="149">
        <f>IF(N1788="sníž. přenesená",J1788,0)</f>
        <v>0</v>
      </c>
      <c r="BI1788" s="149">
        <f>IF(N1788="nulová",J1788,0)</f>
        <v>0</v>
      </c>
      <c r="BJ1788" s="17" t="s">
        <v>85</v>
      </c>
      <c r="BK1788" s="149">
        <f>ROUND(I1788*H1788,2)</f>
        <v>0</v>
      </c>
      <c r="BL1788" s="17" t="s">
        <v>369</v>
      </c>
      <c r="BM1788" s="148" t="s">
        <v>2571</v>
      </c>
    </row>
    <row r="1789" spans="2:65" s="1" customFormat="1" ht="11.25">
      <c r="B1789" s="32"/>
      <c r="D1789" s="150" t="s">
        <v>262</v>
      </c>
      <c r="F1789" s="151" t="s">
        <v>2572</v>
      </c>
      <c r="I1789" s="152"/>
      <c r="L1789" s="32"/>
      <c r="M1789" s="153"/>
      <c r="T1789" s="56"/>
      <c r="AT1789" s="17" t="s">
        <v>262</v>
      </c>
      <c r="AU1789" s="17" t="s">
        <v>87</v>
      </c>
    </row>
    <row r="1790" spans="2:65" s="14" customFormat="1" ht="11.25">
      <c r="B1790" s="169"/>
      <c r="D1790" s="155" t="s">
        <v>264</v>
      </c>
      <c r="E1790" s="170" t="s">
        <v>1</v>
      </c>
      <c r="F1790" s="171" t="s">
        <v>2555</v>
      </c>
      <c r="H1790" s="170" t="s">
        <v>1</v>
      </c>
      <c r="I1790" s="172"/>
      <c r="L1790" s="169"/>
      <c r="M1790" s="173"/>
      <c r="T1790" s="174"/>
      <c r="AT1790" s="170" t="s">
        <v>264</v>
      </c>
      <c r="AU1790" s="170" t="s">
        <v>87</v>
      </c>
      <c r="AV1790" s="14" t="s">
        <v>85</v>
      </c>
      <c r="AW1790" s="14" t="s">
        <v>32</v>
      </c>
      <c r="AX1790" s="14" t="s">
        <v>77</v>
      </c>
      <c r="AY1790" s="170" t="s">
        <v>253</v>
      </c>
    </row>
    <row r="1791" spans="2:65" s="14" customFormat="1" ht="11.25">
      <c r="B1791" s="169"/>
      <c r="D1791" s="155" t="s">
        <v>264</v>
      </c>
      <c r="E1791" s="170" t="s">
        <v>1</v>
      </c>
      <c r="F1791" s="171" t="s">
        <v>915</v>
      </c>
      <c r="H1791" s="170" t="s">
        <v>1</v>
      </c>
      <c r="I1791" s="172"/>
      <c r="L1791" s="169"/>
      <c r="M1791" s="173"/>
      <c r="T1791" s="174"/>
      <c r="AT1791" s="170" t="s">
        <v>264</v>
      </c>
      <c r="AU1791" s="170" t="s">
        <v>87</v>
      </c>
      <c r="AV1791" s="14" t="s">
        <v>85</v>
      </c>
      <c r="AW1791" s="14" t="s">
        <v>32</v>
      </c>
      <c r="AX1791" s="14" t="s">
        <v>77</v>
      </c>
      <c r="AY1791" s="170" t="s">
        <v>253</v>
      </c>
    </row>
    <row r="1792" spans="2:65" s="12" customFormat="1" ht="11.25">
      <c r="B1792" s="154"/>
      <c r="D1792" s="155" t="s">
        <v>264</v>
      </c>
      <c r="E1792" s="156" t="s">
        <v>1</v>
      </c>
      <c r="F1792" s="157" t="s">
        <v>2556</v>
      </c>
      <c r="H1792" s="158">
        <v>101.7</v>
      </c>
      <c r="I1792" s="159"/>
      <c r="L1792" s="154"/>
      <c r="M1792" s="160"/>
      <c r="T1792" s="161"/>
      <c r="AT1792" s="156" t="s">
        <v>264</v>
      </c>
      <c r="AU1792" s="156" t="s">
        <v>87</v>
      </c>
      <c r="AV1792" s="12" t="s">
        <v>87</v>
      </c>
      <c r="AW1792" s="12" t="s">
        <v>32</v>
      </c>
      <c r="AX1792" s="12" t="s">
        <v>77</v>
      </c>
      <c r="AY1792" s="156" t="s">
        <v>253</v>
      </c>
    </row>
    <row r="1793" spans="2:65" s="13" customFormat="1" ht="11.25">
      <c r="B1793" s="162"/>
      <c r="D1793" s="155" t="s">
        <v>264</v>
      </c>
      <c r="E1793" s="163" t="s">
        <v>1</v>
      </c>
      <c r="F1793" s="164" t="s">
        <v>266</v>
      </c>
      <c r="H1793" s="165">
        <v>101.7</v>
      </c>
      <c r="I1793" s="166"/>
      <c r="L1793" s="162"/>
      <c r="M1793" s="167"/>
      <c r="T1793" s="168"/>
      <c r="AT1793" s="163" t="s">
        <v>264</v>
      </c>
      <c r="AU1793" s="163" t="s">
        <v>87</v>
      </c>
      <c r="AV1793" s="13" t="s">
        <v>260</v>
      </c>
      <c r="AW1793" s="13" t="s">
        <v>32</v>
      </c>
      <c r="AX1793" s="13" t="s">
        <v>85</v>
      </c>
      <c r="AY1793" s="163" t="s">
        <v>253</v>
      </c>
    </row>
    <row r="1794" spans="2:65" s="1" customFormat="1" ht="33" customHeight="1">
      <c r="B1794" s="32"/>
      <c r="C1794" s="137" t="s">
        <v>2573</v>
      </c>
      <c r="D1794" s="137" t="s">
        <v>255</v>
      </c>
      <c r="E1794" s="138" t="s">
        <v>2574</v>
      </c>
      <c r="F1794" s="139" t="s">
        <v>2575</v>
      </c>
      <c r="G1794" s="140" t="s">
        <v>258</v>
      </c>
      <c r="H1794" s="141">
        <v>101.7</v>
      </c>
      <c r="I1794" s="142"/>
      <c r="J1794" s="143">
        <f>ROUND(I1794*H1794,2)</f>
        <v>0</v>
      </c>
      <c r="K1794" s="139" t="s">
        <v>259</v>
      </c>
      <c r="L1794" s="32"/>
      <c r="M1794" s="144" t="s">
        <v>1</v>
      </c>
      <c r="N1794" s="145" t="s">
        <v>42</v>
      </c>
      <c r="P1794" s="146">
        <f>O1794*H1794</f>
        <v>0</v>
      </c>
      <c r="Q1794" s="146">
        <v>7.5799999999999999E-3</v>
      </c>
      <c r="R1794" s="146">
        <f>Q1794*H1794</f>
        <v>0.77088599999999996</v>
      </c>
      <c r="S1794" s="146">
        <v>0</v>
      </c>
      <c r="T1794" s="147">
        <f>S1794*H1794</f>
        <v>0</v>
      </c>
      <c r="AR1794" s="148" t="s">
        <v>369</v>
      </c>
      <c r="AT1794" s="148" t="s">
        <v>255</v>
      </c>
      <c r="AU1794" s="148" t="s">
        <v>87</v>
      </c>
      <c r="AY1794" s="17" t="s">
        <v>253</v>
      </c>
      <c r="BE1794" s="149">
        <f>IF(N1794="základní",J1794,0)</f>
        <v>0</v>
      </c>
      <c r="BF1794" s="149">
        <f>IF(N1794="snížená",J1794,0)</f>
        <v>0</v>
      </c>
      <c r="BG1794" s="149">
        <f>IF(N1794="zákl. přenesená",J1794,0)</f>
        <v>0</v>
      </c>
      <c r="BH1794" s="149">
        <f>IF(N1794="sníž. přenesená",J1794,0)</f>
        <v>0</v>
      </c>
      <c r="BI1794" s="149">
        <f>IF(N1794="nulová",J1794,0)</f>
        <v>0</v>
      </c>
      <c r="BJ1794" s="17" t="s">
        <v>85</v>
      </c>
      <c r="BK1794" s="149">
        <f>ROUND(I1794*H1794,2)</f>
        <v>0</v>
      </c>
      <c r="BL1794" s="17" t="s">
        <v>369</v>
      </c>
      <c r="BM1794" s="148" t="s">
        <v>2576</v>
      </c>
    </row>
    <row r="1795" spans="2:65" s="1" customFormat="1" ht="11.25">
      <c r="B1795" s="32"/>
      <c r="D1795" s="150" t="s">
        <v>262</v>
      </c>
      <c r="F1795" s="151" t="s">
        <v>2577</v>
      </c>
      <c r="I1795" s="152"/>
      <c r="L1795" s="32"/>
      <c r="M1795" s="153"/>
      <c r="T1795" s="56"/>
      <c r="AT1795" s="17" t="s">
        <v>262</v>
      </c>
      <c r="AU1795" s="17" t="s">
        <v>87</v>
      </c>
    </row>
    <row r="1796" spans="2:65" s="14" customFormat="1" ht="11.25">
      <c r="B1796" s="169"/>
      <c r="D1796" s="155" t="s">
        <v>264</v>
      </c>
      <c r="E1796" s="170" t="s">
        <v>1</v>
      </c>
      <c r="F1796" s="171" t="s">
        <v>2555</v>
      </c>
      <c r="H1796" s="170" t="s">
        <v>1</v>
      </c>
      <c r="I1796" s="172"/>
      <c r="L1796" s="169"/>
      <c r="M1796" s="173"/>
      <c r="T1796" s="174"/>
      <c r="AT1796" s="170" t="s">
        <v>264</v>
      </c>
      <c r="AU1796" s="170" t="s">
        <v>87</v>
      </c>
      <c r="AV1796" s="14" t="s">
        <v>85</v>
      </c>
      <c r="AW1796" s="14" t="s">
        <v>32</v>
      </c>
      <c r="AX1796" s="14" t="s">
        <v>77</v>
      </c>
      <c r="AY1796" s="170" t="s">
        <v>253</v>
      </c>
    </row>
    <row r="1797" spans="2:65" s="14" customFormat="1" ht="11.25">
      <c r="B1797" s="169"/>
      <c r="D1797" s="155" t="s">
        <v>264</v>
      </c>
      <c r="E1797" s="170" t="s">
        <v>1</v>
      </c>
      <c r="F1797" s="171" t="s">
        <v>915</v>
      </c>
      <c r="H1797" s="170" t="s">
        <v>1</v>
      </c>
      <c r="I1797" s="172"/>
      <c r="L1797" s="169"/>
      <c r="M1797" s="173"/>
      <c r="T1797" s="174"/>
      <c r="AT1797" s="170" t="s">
        <v>264</v>
      </c>
      <c r="AU1797" s="170" t="s">
        <v>87</v>
      </c>
      <c r="AV1797" s="14" t="s">
        <v>85</v>
      </c>
      <c r="AW1797" s="14" t="s">
        <v>32</v>
      </c>
      <c r="AX1797" s="14" t="s">
        <v>77</v>
      </c>
      <c r="AY1797" s="170" t="s">
        <v>253</v>
      </c>
    </row>
    <row r="1798" spans="2:65" s="12" customFormat="1" ht="11.25">
      <c r="B1798" s="154"/>
      <c r="D1798" s="155" t="s">
        <v>264</v>
      </c>
      <c r="E1798" s="156" t="s">
        <v>1</v>
      </c>
      <c r="F1798" s="157" t="s">
        <v>2556</v>
      </c>
      <c r="H1798" s="158">
        <v>101.7</v>
      </c>
      <c r="I1798" s="159"/>
      <c r="L1798" s="154"/>
      <c r="M1798" s="160"/>
      <c r="T1798" s="161"/>
      <c r="AT1798" s="156" t="s">
        <v>264</v>
      </c>
      <c r="AU1798" s="156" t="s">
        <v>87</v>
      </c>
      <c r="AV1798" s="12" t="s">
        <v>87</v>
      </c>
      <c r="AW1798" s="12" t="s">
        <v>32</v>
      </c>
      <c r="AX1798" s="12" t="s">
        <v>77</v>
      </c>
      <c r="AY1798" s="156" t="s">
        <v>253</v>
      </c>
    </row>
    <row r="1799" spans="2:65" s="13" customFormat="1" ht="11.25">
      <c r="B1799" s="162"/>
      <c r="D1799" s="155" t="s">
        <v>264</v>
      </c>
      <c r="E1799" s="163" t="s">
        <v>1</v>
      </c>
      <c r="F1799" s="164" t="s">
        <v>266</v>
      </c>
      <c r="H1799" s="165">
        <v>101.7</v>
      </c>
      <c r="I1799" s="166"/>
      <c r="L1799" s="162"/>
      <c r="M1799" s="167"/>
      <c r="T1799" s="168"/>
      <c r="AT1799" s="163" t="s">
        <v>264</v>
      </c>
      <c r="AU1799" s="163" t="s">
        <v>87</v>
      </c>
      <c r="AV1799" s="13" t="s">
        <v>260</v>
      </c>
      <c r="AW1799" s="13" t="s">
        <v>32</v>
      </c>
      <c r="AX1799" s="13" t="s">
        <v>85</v>
      </c>
      <c r="AY1799" s="163" t="s">
        <v>253</v>
      </c>
    </row>
    <row r="1800" spans="2:65" s="1" customFormat="1" ht="24.2" customHeight="1">
      <c r="B1800" s="32"/>
      <c r="C1800" s="137" t="s">
        <v>2578</v>
      </c>
      <c r="D1800" s="137" t="s">
        <v>255</v>
      </c>
      <c r="E1800" s="138" t="s">
        <v>2579</v>
      </c>
      <c r="F1800" s="139" t="s">
        <v>2580</v>
      </c>
      <c r="G1800" s="140" t="s">
        <v>313</v>
      </c>
      <c r="H1800" s="141">
        <v>79.2</v>
      </c>
      <c r="I1800" s="142"/>
      <c r="J1800" s="143">
        <f>ROUND(I1800*H1800,2)</f>
        <v>0</v>
      </c>
      <c r="K1800" s="139" t="s">
        <v>259</v>
      </c>
      <c r="L1800" s="32"/>
      <c r="M1800" s="144" t="s">
        <v>1</v>
      </c>
      <c r="N1800" s="145" t="s">
        <v>42</v>
      </c>
      <c r="P1800" s="146">
        <f>O1800*H1800</f>
        <v>0</v>
      </c>
      <c r="Q1800" s="146">
        <v>4.0000000000000003E-5</v>
      </c>
      <c r="R1800" s="146">
        <f>Q1800*H1800</f>
        <v>3.1680000000000002E-3</v>
      </c>
      <c r="S1800" s="146">
        <v>0</v>
      </c>
      <c r="T1800" s="147">
        <f>S1800*H1800</f>
        <v>0</v>
      </c>
      <c r="AR1800" s="148" t="s">
        <v>369</v>
      </c>
      <c r="AT1800" s="148" t="s">
        <v>255</v>
      </c>
      <c r="AU1800" s="148" t="s">
        <v>87</v>
      </c>
      <c r="AY1800" s="17" t="s">
        <v>253</v>
      </c>
      <c r="BE1800" s="149">
        <f>IF(N1800="základní",J1800,0)</f>
        <v>0</v>
      </c>
      <c r="BF1800" s="149">
        <f>IF(N1800="snížená",J1800,0)</f>
        <v>0</v>
      </c>
      <c r="BG1800" s="149">
        <f>IF(N1800="zákl. přenesená",J1800,0)</f>
        <v>0</v>
      </c>
      <c r="BH1800" s="149">
        <f>IF(N1800="sníž. přenesená",J1800,0)</f>
        <v>0</v>
      </c>
      <c r="BI1800" s="149">
        <f>IF(N1800="nulová",J1800,0)</f>
        <v>0</v>
      </c>
      <c r="BJ1800" s="17" t="s">
        <v>85</v>
      </c>
      <c r="BK1800" s="149">
        <f>ROUND(I1800*H1800,2)</f>
        <v>0</v>
      </c>
      <c r="BL1800" s="17" t="s">
        <v>369</v>
      </c>
      <c r="BM1800" s="148" t="s">
        <v>2581</v>
      </c>
    </row>
    <row r="1801" spans="2:65" s="1" customFormat="1" ht="11.25">
      <c r="B1801" s="32"/>
      <c r="D1801" s="150" t="s">
        <v>262</v>
      </c>
      <c r="F1801" s="151" t="s">
        <v>2582</v>
      </c>
      <c r="I1801" s="152"/>
      <c r="L1801" s="32"/>
      <c r="M1801" s="153"/>
      <c r="T1801" s="56"/>
      <c r="AT1801" s="17" t="s">
        <v>262</v>
      </c>
      <c r="AU1801" s="17" t="s">
        <v>87</v>
      </c>
    </row>
    <row r="1802" spans="2:65" s="1" customFormat="1" ht="24.2" customHeight="1">
      <c r="B1802" s="32"/>
      <c r="C1802" s="185" t="s">
        <v>2583</v>
      </c>
      <c r="D1802" s="185" t="s">
        <v>1052</v>
      </c>
      <c r="E1802" s="186" t="s">
        <v>2584</v>
      </c>
      <c r="F1802" s="187" t="s">
        <v>2585</v>
      </c>
      <c r="G1802" s="188" t="s">
        <v>313</v>
      </c>
      <c r="H1802" s="189">
        <v>85.536000000000001</v>
      </c>
      <c r="I1802" s="190"/>
      <c r="J1802" s="191">
        <f>ROUND(I1802*H1802,2)</f>
        <v>0</v>
      </c>
      <c r="K1802" s="187" t="s">
        <v>1</v>
      </c>
      <c r="L1802" s="192"/>
      <c r="M1802" s="193" t="s">
        <v>1</v>
      </c>
      <c r="N1802" s="194" t="s">
        <v>42</v>
      </c>
      <c r="P1802" s="146">
        <f>O1802*H1802</f>
        <v>0</v>
      </c>
      <c r="Q1802" s="146">
        <v>2.0000000000000001E-4</v>
      </c>
      <c r="R1802" s="146">
        <f>Q1802*H1802</f>
        <v>1.7107199999999999E-2</v>
      </c>
      <c r="S1802" s="146">
        <v>0</v>
      </c>
      <c r="T1802" s="147">
        <f>S1802*H1802</f>
        <v>0</v>
      </c>
      <c r="AR1802" s="148" t="s">
        <v>455</v>
      </c>
      <c r="AT1802" s="148" t="s">
        <v>1052</v>
      </c>
      <c r="AU1802" s="148" t="s">
        <v>87</v>
      </c>
      <c r="AY1802" s="17" t="s">
        <v>253</v>
      </c>
      <c r="BE1802" s="149">
        <f>IF(N1802="základní",J1802,0)</f>
        <v>0</v>
      </c>
      <c r="BF1802" s="149">
        <f>IF(N1802="snížená",J1802,0)</f>
        <v>0</v>
      </c>
      <c r="BG1802" s="149">
        <f>IF(N1802="zákl. přenesená",J1802,0)</f>
        <v>0</v>
      </c>
      <c r="BH1802" s="149">
        <f>IF(N1802="sníž. přenesená",J1802,0)</f>
        <v>0</v>
      </c>
      <c r="BI1802" s="149">
        <f>IF(N1802="nulová",J1802,0)</f>
        <v>0</v>
      </c>
      <c r="BJ1802" s="17" t="s">
        <v>85</v>
      </c>
      <c r="BK1802" s="149">
        <f>ROUND(I1802*H1802,2)</f>
        <v>0</v>
      </c>
      <c r="BL1802" s="17" t="s">
        <v>369</v>
      </c>
      <c r="BM1802" s="148" t="s">
        <v>2586</v>
      </c>
    </row>
    <row r="1803" spans="2:65" s="14" customFormat="1" ht="11.25">
      <c r="B1803" s="169"/>
      <c r="D1803" s="155" t="s">
        <v>264</v>
      </c>
      <c r="E1803" s="170" t="s">
        <v>1</v>
      </c>
      <c r="F1803" s="171" t="s">
        <v>2555</v>
      </c>
      <c r="H1803" s="170" t="s">
        <v>1</v>
      </c>
      <c r="I1803" s="172"/>
      <c r="L1803" s="169"/>
      <c r="M1803" s="173"/>
      <c r="T1803" s="174"/>
      <c r="AT1803" s="170" t="s">
        <v>264</v>
      </c>
      <c r="AU1803" s="170" t="s">
        <v>87</v>
      </c>
      <c r="AV1803" s="14" t="s">
        <v>85</v>
      </c>
      <c r="AW1803" s="14" t="s">
        <v>32</v>
      </c>
      <c r="AX1803" s="14" t="s">
        <v>77</v>
      </c>
      <c r="AY1803" s="170" t="s">
        <v>253</v>
      </c>
    </row>
    <row r="1804" spans="2:65" s="14" customFormat="1" ht="11.25">
      <c r="B1804" s="169"/>
      <c r="D1804" s="155" t="s">
        <v>264</v>
      </c>
      <c r="E1804" s="170" t="s">
        <v>1</v>
      </c>
      <c r="F1804" s="171" t="s">
        <v>915</v>
      </c>
      <c r="H1804" s="170" t="s">
        <v>1</v>
      </c>
      <c r="I1804" s="172"/>
      <c r="L1804" s="169"/>
      <c r="M1804" s="173"/>
      <c r="T1804" s="174"/>
      <c r="AT1804" s="170" t="s">
        <v>264</v>
      </c>
      <c r="AU1804" s="170" t="s">
        <v>87</v>
      </c>
      <c r="AV1804" s="14" t="s">
        <v>85</v>
      </c>
      <c r="AW1804" s="14" t="s">
        <v>32</v>
      </c>
      <c r="AX1804" s="14" t="s">
        <v>77</v>
      </c>
      <c r="AY1804" s="170" t="s">
        <v>253</v>
      </c>
    </row>
    <row r="1805" spans="2:65" s="12" customFormat="1" ht="11.25">
      <c r="B1805" s="154"/>
      <c r="D1805" s="155" t="s">
        <v>264</v>
      </c>
      <c r="E1805" s="156" t="s">
        <v>1</v>
      </c>
      <c r="F1805" s="157" t="s">
        <v>2587</v>
      </c>
      <c r="H1805" s="158">
        <v>79.2</v>
      </c>
      <c r="I1805" s="159"/>
      <c r="L1805" s="154"/>
      <c r="M1805" s="160"/>
      <c r="T1805" s="161"/>
      <c r="AT1805" s="156" t="s">
        <v>264</v>
      </c>
      <c r="AU1805" s="156" t="s">
        <v>87</v>
      </c>
      <c r="AV1805" s="12" t="s">
        <v>87</v>
      </c>
      <c r="AW1805" s="12" t="s">
        <v>32</v>
      </c>
      <c r="AX1805" s="12" t="s">
        <v>77</v>
      </c>
      <c r="AY1805" s="156" t="s">
        <v>253</v>
      </c>
    </row>
    <row r="1806" spans="2:65" s="13" customFormat="1" ht="11.25">
      <c r="B1806" s="162"/>
      <c r="D1806" s="155" t="s">
        <v>264</v>
      </c>
      <c r="E1806" s="163" t="s">
        <v>1</v>
      </c>
      <c r="F1806" s="164" t="s">
        <v>266</v>
      </c>
      <c r="H1806" s="165">
        <v>79.2</v>
      </c>
      <c r="I1806" s="166"/>
      <c r="L1806" s="162"/>
      <c r="M1806" s="167"/>
      <c r="T1806" s="168"/>
      <c r="AT1806" s="163" t="s">
        <v>264</v>
      </c>
      <c r="AU1806" s="163" t="s">
        <v>87</v>
      </c>
      <c r="AV1806" s="13" t="s">
        <v>260</v>
      </c>
      <c r="AW1806" s="13" t="s">
        <v>32</v>
      </c>
      <c r="AX1806" s="13" t="s">
        <v>85</v>
      </c>
      <c r="AY1806" s="163" t="s">
        <v>253</v>
      </c>
    </row>
    <row r="1807" spans="2:65" s="12" customFormat="1" ht="11.25">
      <c r="B1807" s="154"/>
      <c r="D1807" s="155" t="s">
        <v>264</v>
      </c>
      <c r="F1807" s="157" t="s">
        <v>2588</v>
      </c>
      <c r="H1807" s="158">
        <v>85.536000000000001</v>
      </c>
      <c r="I1807" s="159"/>
      <c r="L1807" s="154"/>
      <c r="M1807" s="160"/>
      <c r="T1807" s="161"/>
      <c r="AT1807" s="156" t="s">
        <v>264</v>
      </c>
      <c r="AU1807" s="156" t="s">
        <v>87</v>
      </c>
      <c r="AV1807" s="12" t="s">
        <v>87</v>
      </c>
      <c r="AW1807" s="12" t="s">
        <v>4</v>
      </c>
      <c r="AX1807" s="12" t="s">
        <v>85</v>
      </c>
      <c r="AY1807" s="156" t="s">
        <v>253</v>
      </c>
    </row>
    <row r="1808" spans="2:65" s="1" customFormat="1" ht="33" customHeight="1">
      <c r="B1808" s="32"/>
      <c r="C1808" s="137" t="s">
        <v>2589</v>
      </c>
      <c r="D1808" s="137" t="s">
        <v>255</v>
      </c>
      <c r="E1808" s="138" t="s">
        <v>2590</v>
      </c>
      <c r="F1808" s="139" t="s">
        <v>2591</v>
      </c>
      <c r="G1808" s="140" t="s">
        <v>258</v>
      </c>
      <c r="H1808" s="141">
        <v>101.7</v>
      </c>
      <c r="I1808" s="142"/>
      <c r="J1808" s="143">
        <f>ROUND(I1808*H1808,2)</f>
        <v>0</v>
      </c>
      <c r="K1808" s="139" t="s">
        <v>259</v>
      </c>
      <c r="L1808" s="32"/>
      <c r="M1808" s="144" t="s">
        <v>1</v>
      </c>
      <c r="N1808" s="145" t="s">
        <v>42</v>
      </c>
      <c r="P1808" s="146">
        <f>O1808*H1808</f>
        <v>0</v>
      </c>
      <c r="Q1808" s="146">
        <v>1.7000000000000001E-4</v>
      </c>
      <c r="R1808" s="146">
        <f>Q1808*H1808</f>
        <v>1.7289000000000002E-2</v>
      </c>
      <c r="S1808" s="146">
        <v>0</v>
      </c>
      <c r="T1808" s="147">
        <f>S1808*H1808</f>
        <v>0</v>
      </c>
      <c r="AR1808" s="148" t="s">
        <v>369</v>
      </c>
      <c r="AT1808" s="148" t="s">
        <v>255</v>
      </c>
      <c r="AU1808" s="148" t="s">
        <v>87</v>
      </c>
      <c r="AY1808" s="17" t="s">
        <v>253</v>
      </c>
      <c r="BE1808" s="149">
        <f>IF(N1808="základní",J1808,0)</f>
        <v>0</v>
      </c>
      <c r="BF1808" s="149">
        <f>IF(N1808="snížená",J1808,0)</f>
        <v>0</v>
      </c>
      <c r="BG1808" s="149">
        <f>IF(N1808="zákl. přenesená",J1808,0)</f>
        <v>0</v>
      </c>
      <c r="BH1808" s="149">
        <f>IF(N1808="sníž. přenesená",J1808,0)</f>
        <v>0</v>
      </c>
      <c r="BI1808" s="149">
        <f>IF(N1808="nulová",J1808,0)</f>
        <v>0</v>
      </c>
      <c r="BJ1808" s="17" t="s">
        <v>85</v>
      </c>
      <c r="BK1808" s="149">
        <f>ROUND(I1808*H1808,2)</f>
        <v>0</v>
      </c>
      <c r="BL1808" s="17" t="s">
        <v>369</v>
      </c>
      <c r="BM1808" s="148" t="s">
        <v>2592</v>
      </c>
    </row>
    <row r="1809" spans="2:65" s="1" customFormat="1" ht="11.25">
      <c r="B1809" s="32"/>
      <c r="D1809" s="150" t="s">
        <v>262</v>
      </c>
      <c r="F1809" s="151" t="s">
        <v>2593</v>
      </c>
      <c r="I1809" s="152"/>
      <c r="L1809" s="32"/>
      <c r="M1809" s="153"/>
      <c r="T1809" s="56"/>
      <c r="AT1809" s="17" t="s">
        <v>262</v>
      </c>
      <c r="AU1809" s="17" t="s">
        <v>87</v>
      </c>
    </row>
    <row r="1810" spans="2:65" s="1" customFormat="1" ht="62.65" customHeight="1">
      <c r="B1810" s="32"/>
      <c r="C1810" s="185" t="s">
        <v>2594</v>
      </c>
      <c r="D1810" s="185" t="s">
        <v>1052</v>
      </c>
      <c r="E1810" s="186" t="s">
        <v>2595</v>
      </c>
      <c r="F1810" s="187" t="s">
        <v>2596</v>
      </c>
      <c r="G1810" s="188" t="s">
        <v>258</v>
      </c>
      <c r="H1810" s="189">
        <v>109.836</v>
      </c>
      <c r="I1810" s="190"/>
      <c r="J1810" s="191">
        <f>ROUND(I1810*H1810,2)</f>
        <v>0</v>
      </c>
      <c r="K1810" s="187" t="s">
        <v>1</v>
      </c>
      <c r="L1810" s="192"/>
      <c r="M1810" s="193" t="s">
        <v>1</v>
      </c>
      <c r="N1810" s="194" t="s">
        <v>42</v>
      </c>
      <c r="P1810" s="146">
        <f>O1810*H1810</f>
        <v>0</v>
      </c>
      <c r="Q1810" s="146">
        <v>7.7000000000000002E-3</v>
      </c>
      <c r="R1810" s="146">
        <f>Q1810*H1810</f>
        <v>0.84573719999999997</v>
      </c>
      <c r="S1810" s="146">
        <v>0</v>
      </c>
      <c r="T1810" s="147">
        <f>S1810*H1810</f>
        <v>0</v>
      </c>
      <c r="AR1810" s="148" t="s">
        <v>455</v>
      </c>
      <c r="AT1810" s="148" t="s">
        <v>1052</v>
      </c>
      <c r="AU1810" s="148" t="s">
        <v>87</v>
      </c>
      <c r="AY1810" s="17" t="s">
        <v>253</v>
      </c>
      <c r="BE1810" s="149">
        <f>IF(N1810="základní",J1810,0)</f>
        <v>0</v>
      </c>
      <c r="BF1810" s="149">
        <f>IF(N1810="snížená",J1810,0)</f>
        <v>0</v>
      </c>
      <c r="BG1810" s="149">
        <f>IF(N1810="zákl. přenesená",J1810,0)</f>
        <v>0</v>
      </c>
      <c r="BH1810" s="149">
        <f>IF(N1810="sníž. přenesená",J1810,0)</f>
        <v>0</v>
      </c>
      <c r="BI1810" s="149">
        <f>IF(N1810="nulová",J1810,0)</f>
        <v>0</v>
      </c>
      <c r="BJ1810" s="17" t="s">
        <v>85</v>
      </c>
      <c r="BK1810" s="149">
        <f>ROUND(I1810*H1810,2)</f>
        <v>0</v>
      </c>
      <c r="BL1810" s="17" t="s">
        <v>369</v>
      </c>
      <c r="BM1810" s="148" t="s">
        <v>2597</v>
      </c>
    </row>
    <row r="1811" spans="2:65" s="14" customFormat="1" ht="11.25">
      <c r="B1811" s="169"/>
      <c r="D1811" s="155" t="s">
        <v>264</v>
      </c>
      <c r="E1811" s="170" t="s">
        <v>1</v>
      </c>
      <c r="F1811" s="171" t="s">
        <v>2555</v>
      </c>
      <c r="H1811" s="170" t="s">
        <v>1</v>
      </c>
      <c r="I1811" s="172"/>
      <c r="L1811" s="169"/>
      <c r="M1811" s="173"/>
      <c r="T1811" s="174"/>
      <c r="AT1811" s="170" t="s">
        <v>264</v>
      </c>
      <c r="AU1811" s="170" t="s">
        <v>87</v>
      </c>
      <c r="AV1811" s="14" t="s">
        <v>85</v>
      </c>
      <c r="AW1811" s="14" t="s">
        <v>32</v>
      </c>
      <c r="AX1811" s="14" t="s">
        <v>77</v>
      </c>
      <c r="AY1811" s="170" t="s">
        <v>253</v>
      </c>
    </row>
    <row r="1812" spans="2:65" s="14" customFormat="1" ht="11.25">
      <c r="B1812" s="169"/>
      <c r="D1812" s="155" t="s">
        <v>264</v>
      </c>
      <c r="E1812" s="170" t="s">
        <v>1</v>
      </c>
      <c r="F1812" s="171" t="s">
        <v>915</v>
      </c>
      <c r="H1812" s="170" t="s">
        <v>1</v>
      </c>
      <c r="I1812" s="172"/>
      <c r="L1812" s="169"/>
      <c r="M1812" s="173"/>
      <c r="T1812" s="174"/>
      <c r="AT1812" s="170" t="s">
        <v>264</v>
      </c>
      <c r="AU1812" s="170" t="s">
        <v>87</v>
      </c>
      <c r="AV1812" s="14" t="s">
        <v>85</v>
      </c>
      <c r="AW1812" s="14" t="s">
        <v>32</v>
      </c>
      <c r="AX1812" s="14" t="s">
        <v>77</v>
      </c>
      <c r="AY1812" s="170" t="s">
        <v>253</v>
      </c>
    </row>
    <row r="1813" spans="2:65" s="12" customFormat="1" ht="11.25">
      <c r="B1813" s="154"/>
      <c r="D1813" s="155" t="s">
        <v>264</v>
      </c>
      <c r="E1813" s="156" t="s">
        <v>1</v>
      </c>
      <c r="F1813" s="157" t="s">
        <v>2556</v>
      </c>
      <c r="H1813" s="158">
        <v>101.7</v>
      </c>
      <c r="I1813" s="159"/>
      <c r="L1813" s="154"/>
      <c r="M1813" s="160"/>
      <c r="T1813" s="161"/>
      <c r="AT1813" s="156" t="s">
        <v>264</v>
      </c>
      <c r="AU1813" s="156" t="s">
        <v>87</v>
      </c>
      <c r="AV1813" s="12" t="s">
        <v>87</v>
      </c>
      <c r="AW1813" s="12" t="s">
        <v>32</v>
      </c>
      <c r="AX1813" s="12" t="s">
        <v>77</v>
      </c>
      <c r="AY1813" s="156" t="s">
        <v>253</v>
      </c>
    </row>
    <row r="1814" spans="2:65" s="13" customFormat="1" ht="11.25">
      <c r="B1814" s="162"/>
      <c r="D1814" s="155" t="s">
        <v>264</v>
      </c>
      <c r="E1814" s="163" t="s">
        <v>1</v>
      </c>
      <c r="F1814" s="164" t="s">
        <v>266</v>
      </c>
      <c r="H1814" s="165">
        <v>101.7</v>
      </c>
      <c r="I1814" s="166"/>
      <c r="L1814" s="162"/>
      <c r="M1814" s="167"/>
      <c r="T1814" s="168"/>
      <c r="AT1814" s="163" t="s">
        <v>264</v>
      </c>
      <c r="AU1814" s="163" t="s">
        <v>87</v>
      </c>
      <c r="AV1814" s="13" t="s">
        <v>260</v>
      </c>
      <c r="AW1814" s="13" t="s">
        <v>32</v>
      </c>
      <c r="AX1814" s="13" t="s">
        <v>85</v>
      </c>
      <c r="AY1814" s="163" t="s">
        <v>253</v>
      </c>
    </row>
    <row r="1815" spans="2:65" s="12" customFormat="1" ht="11.25">
      <c r="B1815" s="154"/>
      <c r="D1815" s="155" t="s">
        <v>264</v>
      </c>
      <c r="F1815" s="157" t="s">
        <v>2598</v>
      </c>
      <c r="H1815" s="158">
        <v>109.836</v>
      </c>
      <c r="I1815" s="159"/>
      <c r="L1815" s="154"/>
      <c r="M1815" s="160"/>
      <c r="T1815" s="161"/>
      <c r="AT1815" s="156" t="s">
        <v>264</v>
      </c>
      <c r="AU1815" s="156" t="s">
        <v>87</v>
      </c>
      <c r="AV1815" s="12" t="s">
        <v>87</v>
      </c>
      <c r="AW1815" s="12" t="s">
        <v>4</v>
      </c>
      <c r="AX1815" s="12" t="s">
        <v>85</v>
      </c>
      <c r="AY1815" s="156" t="s">
        <v>253</v>
      </c>
    </row>
    <row r="1816" spans="2:65" s="1" customFormat="1" ht="24.2" customHeight="1">
      <c r="B1816" s="32"/>
      <c r="C1816" s="137" t="s">
        <v>2599</v>
      </c>
      <c r="D1816" s="137" t="s">
        <v>255</v>
      </c>
      <c r="E1816" s="138" t="s">
        <v>2600</v>
      </c>
      <c r="F1816" s="139" t="s">
        <v>2601</v>
      </c>
      <c r="G1816" s="140" t="s">
        <v>1576</v>
      </c>
      <c r="H1816" s="196"/>
      <c r="I1816" s="142"/>
      <c r="J1816" s="143">
        <f>ROUND(I1816*H1816,2)</f>
        <v>0</v>
      </c>
      <c r="K1816" s="139" t="s">
        <v>259</v>
      </c>
      <c r="L1816" s="32"/>
      <c r="M1816" s="144" t="s">
        <v>1</v>
      </c>
      <c r="N1816" s="145" t="s">
        <v>42</v>
      </c>
      <c r="P1816" s="146">
        <f>O1816*H1816</f>
        <v>0</v>
      </c>
      <c r="Q1816" s="146">
        <v>0</v>
      </c>
      <c r="R1816" s="146">
        <f>Q1816*H1816</f>
        <v>0</v>
      </c>
      <c r="S1816" s="146">
        <v>0</v>
      </c>
      <c r="T1816" s="147">
        <f>S1816*H1816</f>
        <v>0</v>
      </c>
      <c r="AR1816" s="148" t="s">
        <v>369</v>
      </c>
      <c r="AT1816" s="148" t="s">
        <v>255</v>
      </c>
      <c r="AU1816" s="148" t="s">
        <v>87</v>
      </c>
      <c r="AY1816" s="17" t="s">
        <v>253</v>
      </c>
      <c r="BE1816" s="149">
        <f>IF(N1816="základní",J1816,0)</f>
        <v>0</v>
      </c>
      <c r="BF1816" s="149">
        <f>IF(N1816="snížená",J1816,0)</f>
        <v>0</v>
      </c>
      <c r="BG1816" s="149">
        <f>IF(N1816="zákl. přenesená",J1816,0)</f>
        <v>0</v>
      </c>
      <c r="BH1816" s="149">
        <f>IF(N1816="sníž. přenesená",J1816,0)</f>
        <v>0</v>
      </c>
      <c r="BI1816" s="149">
        <f>IF(N1816="nulová",J1816,0)</f>
        <v>0</v>
      </c>
      <c r="BJ1816" s="17" t="s">
        <v>85</v>
      </c>
      <c r="BK1816" s="149">
        <f>ROUND(I1816*H1816,2)</f>
        <v>0</v>
      </c>
      <c r="BL1816" s="17" t="s">
        <v>369</v>
      </c>
      <c r="BM1816" s="148" t="s">
        <v>2602</v>
      </c>
    </row>
    <row r="1817" spans="2:65" s="1" customFormat="1" ht="11.25">
      <c r="B1817" s="32"/>
      <c r="D1817" s="150" t="s">
        <v>262</v>
      </c>
      <c r="F1817" s="151" t="s">
        <v>2603</v>
      </c>
      <c r="I1817" s="152"/>
      <c r="L1817" s="32"/>
      <c r="M1817" s="153"/>
      <c r="T1817" s="56"/>
      <c r="AT1817" s="17" t="s">
        <v>262</v>
      </c>
      <c r="AU1817" s="17" t="s">
        <v>87</v>
      </c>
    </row>
    <row r="1818" spans="2:65" s="11" customFormat="1" ht="22.9" customHeight="1">
      <c r="B1818" s="125"/>
      <c r="D1818" s="126" t="s">
        <v>76</v>
      </c>
      <c r="E1818" s="135" t="s">
        <v>2604</v>
      </c>
      <c r="F1818" s="135" t="s">
        <v>2605</v>
      </c>
      <c r="I1818" s="128"/>
      <c r="J1818" s="136">
        <f>BK1818</f>
        <v>0</v>
      </c>
      <c r="L1818" s="125"/>
      <c r="M1818" s="130"/>
      <c r="P1818" s="131">
        <f>SUM(P1819:P1874)</f>
        <v>0</v>
      </c>
      <c r="R1818" s="131">
        <f>SUM(R1819:R1874)</f>
        <v>1.16006985</v>
      </c>
      <c r="T1818" s="132">
        <f>SUM(T1819:T1874)</f>
        <v>0</v>
      </c>
      <c r="AR1818" s="126" t="s">
        <v>87</v>
      </c>
      <c r="AT1818" s="133" t="s">
        <v>76</v>
      </c>
      <c r="AU1818" s="133" t="s">
        <v>85</v>
      </c>
      <c r="AY1818" s="126" t="s">
        <v>253</v>
      </c>
      <c r="BK1818" s="134">
        <f>SUM(BK1819:BK1874)</f>
        <v>0</v>
      </c>
    </row>
    <row r="1819" spans="2:65" s="1" customFormat="1" ht="16.5" customHeight="1">
      <c r="B1819" s="32"/>
      <c r="C1819" s="137" t="s">
        <v>2606</v>
      </c>
      <c r="D1819" s="137" t="s">
        <v>255</v>
      </c>
      <c r="E1819" s="138" t="s">
        <v>2607</v>
      </c>
      <c r="F1819" s="139" t="s">
        <v>2608</v>
      </c>
      <c r="G1819" s="140" t="s">
        <v>258</v>
      </c>
      <c r="H1819" s="141">
        <v>67.700999999999993</v>
      </c>
      <c r="I1819" s="142"/>
      <c r="J1819" s="143">
        <f>ROUND(I1819*H1819,2)</f>
        <v>0</v>
      </c>
      <c r="K1819" s="139" t="s">
        <v>259</v>
      </c>
      <c r="L1819" s="32"/>
      <c r="M1819" s="144" t="s">
        <v>1</v>
      </c>
      <c r="N1819" s="145" t="s">
        <v>42</v>
      </c>
      <c r="P1819" s="146">
        <f>O1819*H1819</f>
        <v>0</v>
      </c>
      <c r="Q1819" s="146">
        <v>2.9999999999999997E-4</v>
      </c>
      <c r="R1819" s="146">
        <f>Q1819*H1819</f>
        <v>2.0310299999999996E-2</v>
      </c>
      <c r="S1819" s="146">
        <v>0</v>
      </c>
      <c r="T1819" s="147">
        <f>S1819*H1819</f>
        <v>0</v>
      </c>
      <c r="AR1819" s="148" t="s">
        <v>369</v>
      </c>
      <c r="AT1819" s="148" t="s">
        <v>255</v>
      </c>
      <c r="AU1819" s="148" t="s">
        <v>87</v>
      </c>
      <c r="AY1819" s="17" t="s">
        <v>253</v>
      </c>
      <c r="BE1819" s="149">
        <f>IF(N1819="základní",J1819,0)</f>
        <v>0</v>
      </c>
      <c r="BF1819" s="149">
        <f>IF(N1819="snížená",J1819,0)</f>
        <v>0</v>
      </c>
      <c r="BG1819" s="149">
        <f>IF(N1819="zákl. přenesená",J1819,0)</f>
        <v>0</v>
      </c>
      <c r="BH1819" s="149">
        <f>IF(N1819="sníž. přenesená",J1819,0)</f>
        <v>0</v>
      </c>
      <c r="BI1819" s="149">
        <f>IF(N1819="nulová",J1819,0)</f>
        <v>0</v>
      </c>
      <c r="BJ1819" s="17" t="s">
        <v>85</v>
      </c>
      <c r="BK1819" s="149">
        <f>ROUND(I1819*H1819,2)</f>
        <v>0</v>
      </c>
      <c r="BL1819" s="17" t="s">
        <v>369</v>
      </c>
      <c r="BM1819" s="148" t="s">
        <v>2609</v>
      </c>
    </row>
    <row r="1820" spans="2:65" s="1" customFormat="1" ht="11.25">
      <c r="B1820" s="32"/>
      <c r="D1820" s="150" t="s">
        <v>262</v>
      </c>
      <c r="F1820" s="151" t="s">
        <v>2610</v>
      </c>
      <c r="I1820" s="152"/>
      <c r="L1820" s="32"/>
      <c r="M1820" s="153"/>
      <c r="T1820" s="56"/>
      <c r="AT1820" s="17" t="s">
        <v>262</v>
      </c>
      <c r="AU1820" s="17" t="s">
        <v>87</v>
      </c>
    </row>
    <row r="1821" spans="2:65" s="14" customFormat="1" ht="11.25">
      <c r="B1821" s="169"/>
      <c r="D1821" s="155" t="s">
        <v>264</v>
      </c>
      <c r="E1821" s="170" t="s">
        <v>1</v>
      </c>
      <c r="F1821" s="171" t="s">
        <v>2611</v>
      </c>
      <c r="H1821" s="170" t="s">
        <v>1</v>
      </c>
      <c r="I1821" s="172"/>
      <c r="L1821" s="169"/>
      <c r="M1821" s="173"/>
      <c r="T1821" s="174"/>
      <c r="AT1821" s="170" t="s">
        <v>264</v>
      </c>
      <c r="AU1821" s="170" t="s">
        <v>87</v>
      </c>
      <c r="AV1821" s="14" t="s">
        <v>85</v>
      </c>
      <c r="AW1821" s="14" t="s">
        <v>32</v>
      </c>
      <c r="AX1821" s="14" t="s">
        <v>77</v>
      </c>
      <c r="AY1821" s="170" t="s">
        <v>253</v>
      </c>
    </row>
    <row r="1822" spans="2:65" s="14" customFormat="1" ht="11.25">
      <c r="B1822" s="169"/>
      <c r="D1822" s="155" t="s">
        <v>264</v>
      </c>
      <c r="E1822" s="170" t="s">
        <v>1</v>
      </c>
      <c r="F1822" s="171" t="s">
        <v>915</v>
      </c>
      <c r="H1822" s="170" t="s">
        <v>1</v>
      </c>
      <c r="I1822" s="172"/>
      <c r="L1822" s="169"/>
      <c r="M1822" s="173"/>
      <c r="T1822" s="174"/>
      <c r="AT1822" s="170" t="s">
        <v>264</v>
      </c>
      <c r="AU1822" s="170" t="s">
        <v>87</v>
      </c>
      <c r="AV1822" s="14" t="s">
        <v>85</v>
      </c>
      <c r="AW1822" s="14" t="s">
        <v>32</v>
      </c>
      <c r="AX1822" s="14" t="s">
        <v>77</v>
      </c>
      <c r="AY1822" s="170" t="s">
        <v>253</v>
      </c>
    </row>
    <row r="1823" spans="2:65" s="12" customFormat="1" ht="11.25">
      <c r="B1823" s="154"/>
      <c r="D1823" s="155" t="s">
        <v>264</v>
      </c>
      <c r="E1823" s="156" t="s">
        <v>1</v>
      </c>
      <c r="F1823" s="157" t="s">
        <v>1025</v>
      </c>
      <c r="H1823" s="158">
        <v>5.5</v>
      </c>
      <c r="I1823" s="159"/>
      <c r="L1823" s="154"/>
      <c r="M1823" s="160"/>
      <c r="T1823" s="161"/>
      <c r="AT1823" s="156" t="s">
        <v>264</v>
      </c>
      <c r="AU1823" s="156" t="s">
        <v>87</v>
      </c>
      <c r="AV1823" s="12" t="s">
        <v>87</v>
      </c>
      <c r="AW1823" s="12" t="s">
        <v>32</v>
      </c>
      <c r="AX1823" s="12" t="s">
        <v>77</v>
      </c>
      <c r="AY1823" s="156" t="s">
        <v>253</v>
      </c>
    </row>
    <row r="1824" spans="2:65" s="12" customFormat="1" ht="22.5">
      <c r="B1824" s="154"/>
      <c r="D1824" s="155" t="s">
        <v>264</v>
      </c>
      <c r="E1824" s="156" t="s">
        <v>1</v>
      </c>
      <c r="F1824" s="157" t="s">
        <v>1041</v>
      </c>
      <c r="H1824" s="158">
        <v>26.010999999999999</v>
      </c>
      <c r="I1824" s="159"/>
      <c r="L1824" s="154"/>
      <c r="M1824" s="160"/>
      <c r="T1824" s="161"/>
      <c r="AT1824" s="156" t="s">
        <v>264</v>
      </c>
      <c r="AU1824" s="156" t="s">
        <v>87</v>
      </c>
      <c r="AV1824" s="12" t="s">
        <v>87</v>
      </c>
      <c r="AW1824" s="12" t="s">
        <v>32</v>
      </c>
      <c r="AX1824" s="12" t="s">
        <v>77</v>
      </c>
      <c r="AY1824" s="156" t="s">
        <v>253</v>
      </c>
    </row>
    <row r="1825" spans="2:65" s="12" customFormat="1" ht="11.25">
      <c r="B1825" s="154"/>
      <c r="D1825" s="155" t="s">
        <v>264</v>
      </c>
      <c r="E1825" s="156" t="s">
        <v>1</v>
      </c>
      <c r="F1825" s="157" t="s">
        <v>1042</v>
      </c>
      <c r="H1825" s="158">
        <v>9.57</v>
      </c>
      <c r="I1825" s="159"/>
      <c r="L1825" s="154"/>
      <c r="M1825" s="160"/>
      <c r="T1825" s="161"/>
      <c r="AT1825" s="156" t="s">
        <v>264</v>
      </c>
      <c r="AU1825" s="156" t="s">
        <v>87</v>
      </c>
      <c r="AV1825" s="12" t="s">
        <v>87</v>
      </c>
      <c r="AW1825" s="12" t="s">
        <v>32</v>
      </c>
      <c r="AX1825" s="12" t="s">
        <v>77</v>
      </c>
      <c r="AY1825" s="156" t="s">
        <v>253</v>
      </c>
    </row>
    <row r="1826" spans="2:65" s="12" customFormat="1" ht="22.5">
      <c r="B1826" s="154"/>
      <c r="D1826" s="155" t="s">
        <v>264</v>
      </c>
      <c r="E1826" s="156" t="s">
        <v>1</v>
      </c>
      <c r="F1826" s="157" t="s">
        <v>1043</v>
      </c>
      <c r="H1826" s="158">
        <v>23.745000000000001</v>
      </c>
      <c r="I1826" s="159"/>
      <c r="L1826" s="154"/>
      <c r="M1826" s="160"/>
      <c r="T1826" s="161"/>
      <c r="AT1826" s="156" t="s">
        <v>264</v>
      </c>
      <c r="AU1826" s="156" t="s">
        <v>87</v>
      </c>
      <c r="AV1826" s="12" t="s">
        <v>87</v>
      </c>
      <c r="AW1826" s="12" t="s">
        <v>32</v>
      </c>
      <c r="AX1826" s="12" t="s">
        <v>77</v>
      </c>
      <c r="AY1826" s="156" t="s">
        <v>253</v>
      </c>
    </row>
    <row r="1827" spans="2:65" s="12" customFormat="1" ht="11.25">
      <c r="B1827" s="154"/>
      <c r="D1827" s="155" t="s">
        <v>264</v>
      </c>
      <c r="E1827" s="156" t="s">
        <v>1</v>
      </c>
      <c r="F1827" s="157" t="s">
        <v>2612</v>
      </c>
      <c r="H1827" s="158">
        <v>2.875</v>
      </c>
      <c r="I1827" s="159"/>
      <c r="L1827" s="154"/>
      <c r="M1827" s="160"/>
      <c r="T1827" s="161"/>
      <c r="AT1827" s="156" t="s">
        <v>264</v>
      </c>
      <c r="AU1827" s="156" t="s">
        <v>87</v>
      </c>
      <c r="AV1827" s="12" t="s">
        <v>87</v>
      </c>
      <c r="AW1827" s="12" t="s">
        <v>32</v>
      </c>
      <c r="AX1827" s="12" t="s">
        <v>77</v>
      </c>
      <c r="AY1827" s="156" t="s">
        <v>253</v>
      </c>
    </row>
    <row r="1828" spans="2:65" s="13" customFormat="1" ht="11.25">
      <c r="B1828" s="162"/>
      <c r="D1828" s="155" t="s">
        <v>264</v>
      </c>
      <c r="E1828" s="163" t="s">
        <v>1</v>
      </c>
      <c r="F1828" s="164" t="s">
        <v>266</v>
      </c>
      <c r="H1828" s="165">
        <v>67.700999999999993</v>
      </c>
      <c r="I1828" s="166"/>
      <c r="L1828" s="162"/>
      <c r="M1828" s="167"/>
      <c r="T1828" s="168"/>
      <c r="AT1828" s="163" t="s">
        <v>264</v>
      </c>
      <c r="AU1828" s="163" t="s">
        <v>87</v>
      </c>
      <c r="AV1828" s="13" t="s">
        <v>260</v>
      </c>
      <c r="AW1828" s="13" t="s">
        <v>32</v>
      </c>
      <c r="AX1828" s="13" t="s">
        <v>85</v>
      </c>
      <c r="AY1828" s="163" t="s">
        <v>253</v>
      </c>
    </row>
    <row r="1829" spans="2:65" s="1" customFormat="1" ht="24.2" customHeight="1">
      <c r="B1829" s="32"/>
      <c r="C1829" s="137" t="s">
        <v>2613</v>
      </c>
      <c r="D1829" s="137" t="s">
        <v>255</v>
      </c>
      <c r="E1829" s="138" t="s">
        <v>2614</v>
      </c>
      <c r="F1829" s="139" t="s">
        <v>2615</v>
      </c>
      <c r="G1829" s="140" t="s">
        <v>258</v>
      </c>
      <c r="H1829" s="141">
        <v>67.700999999999993</v>
      </c>
      <c r="I1829" s="142"/>
      <c r="J1829" s="143">
        <f>ROUND(I1829*H1829,2)</f>
        <v>0</v>
      </c>
      <c r="K1829" s="139" t="s">
        <v>259</v>
      </c>
      <c r="L1829" s="32"/>
      <c r="M1829" s="144" t="s">
        <v>1</v>
      </c>
      <c r="N1829" s="145" t="s">
        <v>42</v>
      </c>
      <c r="P1829" s="146">
        <f>O1829*H1829</f>
        <v>0</v>
      </c>
      <c r="Q1829" s="146">
        <v>1.5E-3</v>
      </c>
      <c r="R1829" s="146">
        <f>Q1829*H1829</f>
        <v>0.10155149999999999</v>
      </c>
      <c r="S1829" s="146">
        <v>0</v>
      </c>
      <c r="T1829" s="147">
        <f>S1829*H1829</f>
        <v>0</v>
      </c>
      <c r="AR1829" s="148" t="s">
        <v>369</v>
      </c>
      <c r="AT1829" s="148" t="s">
        <v>255</v>
      </c>
      <c r="AU1829" s="148" t="s">
        <v>87</v>
      </c>
      <c r="AY1829" s="17" t="s">
        <v>253</v>
      </c>
      <c r="BE1829" s="149">
        <f>IF(N1829="základní",J1829,0)</f>
        <v>0</v>
      </c>
      <c r="BF1829" s="149">
        <f>IF(N1829="snížená",J1829,0)</f>
        <v>0</v>
      </c>
      <c r="BG1829" s="149">
        <f>IF(N1829="zákl. přenesená",J1829,0)</f>
        <v>0</v>
      </c>
      <c r="BH1829" s="149">
        <f>IF(N1829="sníž. přenesená",J1829,0)</f>
        <v>0</v>
      </c>
      <c r="BI1829" s="149">
        <f>IF(N1829="nulová",J1829,0)</f>
        <v>0</v>
      </c>
      <c r="BJ1829" s="17" t="s">
        <v>85</v>
      </c>
      <c r="BK1829" s="149">
        <f>ROUND(I1829*H1829,2)</f>
        <v>0</v>
      </c>
      <c r="BL1829" s="17" t="s">
        <v>369</v>
      </c>
      <c r="BM1829" s="148" t="s">
        <v>2616</v>
      </c>
    </row>
    <row r="1830" spans="2:65" s="1" customFormat="1" ht="11.25">
      <c r="B1830" s="32"/>
      <c r="D1830" s="150" t="s">
        <v>262</v>
      </c>
      <c r="F1830" s="151" t="s">
        <v>2617</v>
      </c>
      <c r="I1830" s="152"/>
      <c r="L1830" s="32"/>
      <c r="M1830" s="153"/>
      <c r="T1830" s="56"/>
      <c r="AT1830" s="17" t="s">
        <v>262</v>
      </c>
      <c r="AU1830" s="17" t="s">
        <v>87</v>
      </c>
    </row>
    <row r="1831" spans="2:65" s="14" customFormat="1" ht="11.25">
      <c r="B1831" s="169"/>
      <c r="D1831" s="155" t="s">
        <v>264</v>
      </c>
      <c r="E1831" s="170" t="s">
        <v>1</v>
      </c>
      <c r="F1831" s="171" t="s">
        <v>2611</v>
      </c>
      <c r="H1831" s="170" t="s">
        <v>1</v>
      </c>
      <c r="I1831" s="172"/>
      <c r="L1831" s="169"/>
      <c r="M1831" s="173"/>
      <c r="T1831" s="174"/>
      <c r="AT1831" s="170" t="s">
        <v>264</v>
      </c>
      <c r="AU1831" s="170" t="s">
        <v>87</v>
      </c>
      <c r="AV1831" s="14" t="s">
        <v>85</v>
      </c>
      <c r="AW1831" s="14" t="s">
        <v>32</v>
      </c>
      <c r="AX1831" s="14" t="s">
        <v>77</v>
      </c>
      <c r="AY1831" s="170" t="s">
        <v>253</v>
      </c>
    </row>
    <row r="1832" spans="2:65" s="14" customFormat="1" ht="11.25">
      <c r="B1832" s="169"/>
      <c r="D1832" s="155" t="s">
        <v>264</v>
      </c>
      <c r="E1832" s="170" t="s">
        <v>1</v>
      </c>
      <c r="F1832" s="171" t="s">
        <v>915</v>
      </c>
      <c r="H1832" s="170" t="s">
        <v>1</v>
      </c>
      <c r="I1832" s="172"/>
      <c r="L1832" s="169"/>
      <c r="M1832" s="173"/>
      <c r="T1832" s="174"/>
      <c r="AT1832" s="170" t="s">
        <v>264</v>
      </c>
      <c r="AU1832" s="170" t="s">
        <v>87</v>
      </c>
      <c r="AV1832" s="14" t="s">
        <v>85</v>
      </c>
      <c r="AW1832" s="14" t="s">
        <v>32</v>
      </c>
      <c r="AX1832" s="14" t="s">
        <v>77</v>
      </c>
      <c r="AY1832" s="170" t="s">
        <v>253</v>
      </c>
    </row>
    <row r="1833" spans="2:65" s="12" customFormat="1" ht="11.25">
      <c r="B1833" s="154"/>
      <c r="D1833" s="155" t="s">
        <v>264</v>
      </c>
      <c r="E1833" s="156" t="s">
        <v>1</v>
      </c>
      <c r="F1833" s="157" t="s">
        <v>1025</v>
      </c>
      <c r="H1833" s="158">
        <v>5.5</v>
      </c>
      <c r="I1833" s="159"/>
      <c r="L1833" s="154"/>
      <c r="M1833" s="160"/>
      <c r="T1833" s="161"/>
      <c r="AT1833" s="156" t="s">
        <v>264</v>
      </c>
      <c r="AU1833" s="156" t="s">
        <v>87</v>
      </c>
      <c r="AV1833" s="12" t="s">
        <v>87</v>
      </c>
      <c r="AW1833" s="12" t="s">
        <v>32</v>
      </c>
      <c r="AX1833" s="12" t="s">
        <v>77</v>
      </c>
      <c r="AY1833" s="156" t="s">
        <v>253</v>
      </c>
    </row>
    <row r="1834" spans="2:65" s="12" customFormat="1" ht="22.5">
      <c r="B1834" s="154"/>
      <c r="D1834" s="155" t="s">
        <v>264</v>
      </c>
      <c r="E1834" s="156" t="s">
        <v>1</v>
      </c>
      <c r="F1834" s="157" t="s">
        <v>1041</v>
      </c>
      <c r="H1834" s="158">
        <v>26.010999999999999</v>
      </c>
      <c r="I1834" s="159"/>
      <c r="L1834" s="154"/>
      <c r="M1834" s="160"/>
      <c r="T1834" s="161"/>
      <c r="AT1834" s="156" t="s">
        <v>264</v>
      </c>
      <c r="AU1834" s="156" t="s">
        <v>87</v>
      </c>
      <c r="AV1834" s="12" t="s">
        <v>87</v>
      </c>
      <c r="AW1834" s="12" t="s">
        <v>32</v>
      </c>
      <c r="AX1834" s="12" t="s">
        <v>77</v>
      </c>
      <c r="AY1834" s="156" t="s">
        <v>253</v>
      </c>
    </row>
    <row r="1835" spans="2:65" s="12" customFormat="1" ht="11.25">
      <c r="B1835" s="154"/>
      <c r="D1835" s="155" t="s">
        <v>264</v>
      </c>
      <c r="E1835" s="156" t="s">
        <v>1</v>
      </c>
      <c r="F1835" s="157" t="s">
        <v>1042</v>
      </c>
      <c r="H1835" s="158">
        <v>9.57</v>
      </c>
      <c r="I1835" s="159"/>
      <c r="L1835" s="154"/>
      <c r="M1835" s="160"/>
      <c r="T1835" s="161"/>
      <c r="AT1835" s="156" t="s">
        <v>264</v>
      </c>
      <c r="AU1835" s="156" t="s">
        <v>87</v>
      </c>
      <c r="AV1835" s="12" t="s">
        <v>87</v>
      </c>
      <c r="AW1835" s="12" t="s">
        <v>32</v>
      </c>
      <c r="AX1835" s="12" t="s">
        <v>77</v>
      </c>
      <c r="AY1835" s="156" t="s">
        <v>253</v>
      </c>
    </row>
    <row r="1836" spans="2:65" s="12" customFormat="1" ht="22.5">
      <c r="B1836" s="154"/>
      <c r="D1836" s="155" t="s">
        <v>264</v>
      </c>
      <c r="E1836" s="156" t="s">
        <v>1</v>
      </c>
      <c r="F1836" s="157" t="s">
        <v>1043</v>
      </c>
      <c r="H1836" s="158">
        <v>23.745000000000001</v>
      </c>
      <c r="I1836" s="159"/>
      <c r="L1836" s="154"/>
      <c r="M1836" s="160"/>
      <c r="T1836" s="161"/>
      <c r="AT1836" s="156" t="s">
        <v>264</v>
      </c>
      <c r="AU1836" s="156" t="s">
        <v>87</v>
      </c>
      <c r="AV1836" s="12" t="s">
        <v>87</v>
      </c>
      <c r="AW1836" s="12" t="s">
        <v>32</v>
      </c>
      <c r="AX1836" s="12" t="s">
        <v>77</v>
      </c>
      <c r="AY1836" s="156" t="s">
        <v>253</v>
      </c>
    </row>
    <row r="1837" spans="2:65" s="12" customFormat="1" ht="11.25">
      <c r="B1837" s="154"/>
      <c r="D1837" s="155" t="s">
        <v>264</v>
      </c>
      <c r="E1837" s="156" t="s">
        <v>1</v>
      </c>
      <c r="F1837" s="157" t="s">
        <v>2612</v>
      </c>
      <c r="H1837" s="158">
        <v>2.875</v>
      </c>
      <c r="I1837" s="159"/>
      <c r="L1837" s="154"/>
      <c r="M1837" s="160"/>
      <c r="T1837" s="161"/>
      <c r="AT1837" s="156" t="s">
        <v>264</v>
      </c>
      <c r="AU1837" s="156" t="s">
        <v>87</v>
      </c>
      <c r="AV1837" s="12" t="s">
        <v>87</v>
      </c>
      <c r="AW1837" s="12" t="s">
        <v>32</v>
      </c>
      <c r="AX1837" s="12" t="s">
        <v>77</v>
      </c>
      <c r="AY1837" s="156" t="s">
        <v>253</v>
      </c>
    </row>
    <row r="1838" spans="2:65" s="13" customFormat="1" ht="11.25">
      <c r="B1838" s="162"/>
      <c r="D1838" s="155" t="s">
        <v>264</v>
      </c>
      <c r="E1838" s="163" t="s">
        <v>1</v>
      </c>
      <c r="F1838" s="164" t="s">
        <v>266</v>
      </c>
      <c r="H1838" s="165">
        <v>67.700999999999993</v>
      </c>
      <c r="I1838" s="166"/>
      <c r="L1838" s="162"/>
      <c r="M1838" s="167"/>
      <c r="T1838" s="168"/>
      <c r="AT1838" s="163" t="s">
        <v>264</v>
      </c>
      <c r="AU1838" s="163" t="s">
        <v>87</v>
      </c>
      <c r="AV1838" s="13" t="s">
        <v>260</v>
      </c>
      <c r="AW1838" s="13" t="s">
        <v>32</v>
      </c>
      <c r="AX1838" s="13" t="s">
        <v>85</v>
      </c>
      <c r="AY1838" s="163" t="s">
        <v>253</v>
      </c>
    </row>
    <row r="1839" spans="2:65" s="1" customFormat="1" ht="16.5" customHeight="1">
      <c r="B1839" s="32"/>
      <c r="C1839" s="137" t="s">
        <v>2618</v>
      </c>
      <c r="D1839" s="137" t="s">
        <v>255</v>
      </c>
      <c r="E1839" s="138" t="s">
        <v>2619</v>
      </c>
      <c r="F1839" s="139" t="s">
        <v>2620</v>
      </c>
      <c r="G1839" s="140" t="s">
        <v>269</v>
      </c>
      <c r="H1839" s="141">
        <v>14</v>
      </c>
      <c r="I1839" s="142"/>
      <c r="J1839" s="143">
        <f>ROUND(I1839*H1839,2)</f>
        <v>0</v>
      </c>
      <c r="K1839" s="139" t="s">
        <v>259</v>
      </c>
      <c r="L1839" s="32"/>
      <c r="M1839" s="144" t="s">
        <v>1</v>
      </c>
      <c r="N1839" s="145" t="s">
        <v>42</v>
      </c>
      <c r="P1839" s="146">
        <f>O1839*H1839</f>
        <v>0</v>
      </c>
      <c r="Q1839" s="146">
        <v>2.1000000000000001E-4</v>
      </c>
      <c r="R1839" s="146">
        <f>Q1839*H1839</f>
        <v>2.9399999999999999E-3</v>
      </c>
      <c r="S1839" s="146">
        <v>0</v>
      </c>
      <c r="T1839" s="147">
        <f>S1839*H1839</f>
        <v>0</v>
      </c>
      <c r="AR1839" s="148" t="s">
        <v>369</v>
      </c>
      <c r="AT1839" s="148" t="s">
        <v>255</v>
      </c>
      <c r="AU1839" s="148" t="s">
        <v>87</v>
      </c>
      <c r="AY1839" s="17" t="s">
        <v>253</v>
      </c>
      <c r="BE1839" s="149">
        <f>IF(N1839="základní",J1839,0)</f>
        <v>0</v>
      </c>
      <c r="BF1839" s="149">
        <f>IF(N1839="snížená",J1839,0)</f>
        <v>0</v>
      </c>
      <c r="BG1839" s="149">
        <f>IF(N1839="zákl. přenesená",J1839,0)</f>
        <v>0</v>
      </c>
      <c r="BH1839" s="149">
        <f>IF(N1839="sníž. přenesená",J1839,0)</f>
        <v>0</v>
      </c>
      <c r="BI1839" s="149">
        <f>IF(N1839="nulová",J1839,0)</f>
        <v>0</v>
      </c>
      <c r="BJ1839" s="17" t="s">
        <v>85</v>
      </c>
      <c r="BK1839" s="149">
        <f>ROUND(I1839*H1839,2)</f>
        <v>0</v>
      </c>
      <c r="BL1839" s="17" t="s">
        <v>369</v>
      </c>
      <c r="BM1839" s="148" t="s">
        <v>2621</v>
      </c>
    </row>
    <row r="1840" spans="2:65" s="1" customFormat="1" ht="11.25">
      <c r="B1840" s="32"/>
      <c r="D1840" s="150" t="s">
        <v>262</v>
      </c>
      <c r="F1840" s="151" t="s">
        <v>2622</v>
      </c>
      <c r="I1840" s="152"/>
      <c r="L1840" s="32"/>
      <c r="M1840" s="153"/>
      <c r="T1840" s="56"/>
      <c r="AT1840" s="17" t="s">
        <v>262</v>
      </c>
      <c r="AU1840" s="17" t="s">
        <v>87</v>
      </c>
    </row>
    <row r="1841" spans="2:65" s="12" customFormat="1" ht="11.25">
      <c r="B1841" s="154"/>
      <c r="D1841" s="155" t="s">
        <v>264</v>
      </c>
      <c r="E1841" s="156" t="s">
        <v>1</v>
      </c>
      <c r="F1841" s="157" t="s">
        <v>2623</v>
      </c>
      <c r="H1841" s="158">
        <v>14</v>
      </c>
      <c r="I1841" s="159"/>
      <c r="L1841" s="154"/>
      <c r="M1841" s="160"/>
      <c r="T1841" s="161"/>
      <c r="AT1841" s="156" t="s">
        <v>264</v>
      </c>
      <c r="AU1841" s="156" t="s">
        <v>87</v>
      </c>
      <c r="AV1841" s="12" t="s">
        <v>87</v>
      </c>
      <c r="AW1841" s="12" t="s">
        <v>32</v>
      </c>
      <c r="AX1841" s="12" t="s">
        <v>77</v>
      </c>
      <c r="AY1841" s="156" t="s">
        <v>253</v>
      </c>
    </row>
    <row r="1842" spans="2:65" s="13" customFormat="1" ht="11.25">
      <c r="B1842" s="162"/>
      <c r="D1842" s="155" t="s">
        <v>264</v>
      </c>
      <c r="E1842" s="163" t="s">
        <v>1</v>
      </c>
      <c r="F1842" s="164" t="s">
        <v>266</v>
      </c>
      <c r="H1842" s="165">
        <v>14</v>
      </c>
      <c r="I1842" s="166"/>
      <c r="L1842" s="162"/>
      <c r="M1842" s="167"/>
      <c r="T1842" s="168"/>
      <c r="AT1842" s="163" t="s">
        <v>264</v>
      </c>
      <c r="AU1842" s="163" t="s">
        <v>87</v>
      </c>
      <c r="AV1842" s="13" t="s">
        <v>260</v>
      </c>
      <c r="AW1842" s="13" t="s">
        <v>32</v>
      </c>
      <c r="AX1842" s="13" t="s">
        <v>85</v>
      </c>
      <c r="AY1842" s="163" t="s">
        <v>253</v>
      </c>
    </row>
    <row r="1843" spans="2:65" s="1" customFormat="1" ht="16.5" customHeight="1">
      <c r="B1843" s="32"/>
      <c r="C1843" s="137" t="s">
        <v>2624</v>
      </c>
      <c r="D1843" s="137" t="s">
        <v>255</v>
      </c>
      <c r="E1843" s="138" t="s">
        <v>2625</v>
      </c>
      <c r="F1843" s="139" t="s">
        <v>2626</v>
      </c>
      <c r="G1843" s="140" t="s">
        <v>269</v>
      </c>
      <c r="H1843" s="141">
        <v>1</v>
      </c>
      <c r="I1843" s="142"/>
      <c r="J1843" s="143">
        <f>ROUND(I1843*H1843,2)</f>
        <v>0</v>
      </c>
      <c r="K1843" s="139" t="s">
        <v>259</v>
      </c>
      <c r="L1843" s="32"/>
      <c r="M1843" s="144" t="s">
        <v>1</v>
      </c>
      <c r="N1843" s="145" t="s">
        <v>42</v>
      </c>
      <c r="P1843" s="146">
        <f>O1843*H1843</f>
        <v>0</v>
      </c>
      <c r="Q1843" s="146">
        <v>2.0000000000000001E-4</v>
      </c>
      <c r="R1843" s="146">
        <f>Q1843*H1843</f>
        <v>2.0000000000000001E-4</v>
      </c>
      <c r="S1843" s="146">
        <v>0</v>
      </c>
      <c r="T1843" s="147">
        <f>S1843*H1843</f>
        <v>0</v>
      </c>
      <c r="AR1843" s="148" t="s">
        <v>369</v>
      </c>
      <c r="AT1843" s="148" t="s">
        <v>255</v>
      </c>
      <c r="AU1843" s="148" t="s">
        <v>87</v>
      </c>
      <c r="AY1843" s="17" t="s">
        <v>253</v>
      </c>
      <c r="BE1843" s="149">
        <f>IF(N1843="základní",J1843,0)</f>
        <v>0</v>
      </c>
      <c r="BF1843" s="149">
        <f>IF(N1843="snížená",J1843,0)</f>
        <v>0</v>
      </c>
      <c r="BG1843" s="149">
        <f>IF(N1843="zákl. přenesená",J1843,0)</f>
        <v>0</v>
      </c>
      <c r="BH1843" s="149">
        <f>IF(N1843="sníž. přenesená",J1843,0)</f>
        <v>0</v>
      </c>
      <c r="BI1843" s="149">
        <f>IF(N1843="nulová",J1843,0)</f>
        <v>0</v>
      </c>
      <c r="BJ1843" s="17" t="s">
        <v>85</v>
      </c>
      <c r="BK1843" s="149">
        <f>ROUND(I1843*H1843,2)</f>
        <v>0</v>
      </c>
      <c r="BL1843" s="17" t="s">
        <v>369</v>
      </c>
      <c r="BM1843" s="148" t="s">
        <v>2627</v>
      </c>
    </row>
    <row r="1844" spans="2:65" s="1" customFormat="1" ht="11.25">
      <c r="B1844" s="32"/>
      <c r="D1844" s="150" t="s">
        <v>262</v>
      </c>
      <c r="F1844" s="151" t="s">
        <v>2628</v>
      </c>
      <c r="I1844" s="152"/>
      <c r="L1844" s="32"/>
      <c r="M1844" s="153"/>
      <c r="T1844" s="56"/>
      <c r="AT1844" s="17" t="s">
        <v>262</v>
      </c>
      <c r="AU1844" s="17" t="s">
        <v>87</v>
      </c>
    </row>
    <row r="1845" spans="2:65" s="12" customFormat="1" ht="11.25">
      <c r="B1845" s="154"/>
      <c r="D1845" s="155" t="s">
        <v>264</v>
      </c>
      <c r="E1845" s="156" t="s">
        <v>1</v>
      </c>
      <c r="F1845" s="157" t="s">
        <v>955</v>
      </c>
      <c r="H1845" s="158">
        <v>1</v>
      </c>
      <c r="I1845" s="159"/>
      <c r="L1845" s="154"/>
      <c r="M1845" s="160"/>
      <c r="T1845" s="161"/>
      <c r="AT1845" s="156" t="s">
        <v>264</v>
      </c>
      <c r="AU1845" s="156" t="s">
        <v>87</v>
      </c>
      <c r="AV1845" s="12" t="s">
        <v>87</v>
      </c>
      <c r="AW1845" s="12" t="s">
        <v>32</v>
      </c>
      <c r="AX1845" s="12" t="s">
        <v>77</v>
      </c>
      <c r="AY1845" s="156" t="s">
        <v>253</v>
      </c>
    </row>
    <row r="1846" spans="2:65" s="13" customFormat="1" ht="11.25">
      <c r="B1846" s="162"/>
      <c r="D1846" s="155" t="s">
        <v>264</v>
      </c>
      <c r="E1846" s="163" t="s">
        <v>1</v>
      </c>
      <c r="F1846" s="164" t="s">
        <v>266</v>
      </c>
      <c r="H1846" s="165">
        <v>1</v>
      </c>
      <c r="I1846" s="166"/>
      <c r="L1846" s="162"/>
      <c r="M1846" s="167"/>
      <c r="T1846" s="168"/>
      <c r="AT1846" s="163" t="s">
        <v>264</v>
      </c>
      <c r="AU1846" s="163" t="s">
        <v>87</v>
      </c>
      <c r="AV1846" s="13" t="s">
        <v>260</v>
      </c>
      <c r="AW1846" s="13" t="s">
        <v>32</v>
      </c>
      <c r="AX1846" s="13" t="s">
        <v>85</v>
      </c>
      <c r="AY1846" s="163" t="s">
        <v>253</v>
      </c>
    </row>
    <row r="1847" spans="2:65" s="1" customFormat="1" ht="24.2" customHeight="1">
      <c r="B1847" s="32"/>
      <c r="C1847" s="137" t="s">
        <v>2629</v>
      </c>
      <c r="D1847" s="137" t="s">
        <v>255</v>
      </c>
      <c r="E1847" s="138" t="s">
        <v>2630</v>
      </c>
      <c r="F1847" s="139" t="s">
        <v>2631</v>
      </c>
      <c r="G1847" s="140" t="s">
        <v>258</v>
      </c>
      <c r="H1847" s="141">
        <v>64.221000000000004</v>
      </c>
      <c r="I1847" s="142"/>
      <c r="J1847" s="143">
        <f>ROUND(I1847*H1847,2)</f>
        <v>0</v>
      </c>
      <c r="K1847" s="139" t="s">
        <v>1</v>
      </c>
      <c r="L1847" s="32"/>
      <c r="M1847" s="144" t="s">
        <v>1</v>
      </c>
      <c r="N1847" s="145" t="s">
        <v>42</v>
      </c>
      <c r="P1847" s="146">
        <f>O1847*H1847</f>
        <v>0</v>
      </c>
      <c r="Q1847" s="146">
        <v>5.0499999999999998E-3</v>
      </c>
      <c r="R1847" s="146">
        <f>Q1847*H1847</f>
        <v>0.32431605000000002</v>
      </c>
      <c r="S1847" s="146">
        <v>0</v>
      </c>
      <c r="T1847" s="147">
        <f>S1847*H1847</f>
        <v>0</v>
      </c>
      <c r="AR1847" s="148" t="s">
        <v>369</v>
      </c>
      <c r="AT1847" s="148" t="s">
        <v>255</v>
      </c>
      <c r="AU1847" s="148" t="s">
        <v>87</v>
      </c>
      <c r="AY1847" s="17" t="s">
        <v>253</v>
      </c>
      <c r="BE1847" s="149">
        <f>IF(N1847="základní",J1847,0)</f>
        <v>0</v>
      </c>
      <c r="BF1847" s="149">
        <f>IF(N1847="snížená",J1847,0)</f>
        <v>0</v>
      </c>
      <c r="BG1847" s="149">
        <f>IF(N1847="zákl. přenesená",J1847,0)</f>
        <v>0</v>
      </c>
      <c r="BH1847" s="149">
        <f>IF(N1847="sníž. přenesená",J1847,0)</f>
        <v>0</v>
      </c>
      <c r="BI1847" s="149">
        <f>IF(N1847="nulová",J1847,0)</f>
        <v>0</v>
      </c>
      <c r="BJ1847" s="17" t="s">
        <v>85</v>
      </c>
      <c r="BK1847" s="149">
        <f>ROUND(I1847*H1847,2)</f>
        <v>0</v>
      </c>
      <c r="BL1847" s="17" t="s">
        <v>369</v>
      </c>
      <c r="BM1847" s="148" t="s">
        <v>2632</v>
      </c>
    </row>
    <row r="1848" spans="2:65" s="1" customFormat="1" ht="37.9" customHeight="1">
      <c r="B1848" s="32"/>
      <c r="C1848" s="185" t="s">
        <v>2633</v>
      </c>
      <c r="D1848" s="185" t="s">
        <v>1052</v>
      </c>
      <c r="E1848" s="186" t="s">
        <v>2634</v>
      </c>
      <c r="F1848" s="187" t="s">
        <v>2635</v>
      </c>
      <c r="G1848" s="188" t="s">
        <v>258</v>
      </c>
      <c r="H1848" s="189">
        <v>70.643000000000001</v>
      </c>
      <c r="I1848" s="190"/>
      <c r="J1848" s="191">
        <f>ROUND(I1848*H1848,2)</f>
        <v>0</v>
      </c>
      <c r="K1848" s="187" t="s">
        <v>1</v>
      </c>
      <c r="L1848" s="192"/>
      <c r="M1848" s="193" t="s">
        <v>1</v>
      </c>
      <c r="N1848" s="194" t="s">
        <v>42</v>
      </c>
      <c r="P1848" s="146">
        <f>O1848*H1848</f>
        <v>0</v>
      </c>
      <c r="Q1848" s="146">
        <v>0.01</v>
      </c>
      <c r="R1848" s="146">
        <f>Q1848*H1848</f>
        <v>0.70643</v>
      </c>
      <c r="S1848" s="146">
        <v>0</v>
      </c>
      <c r="T1848" s="147">
        <f>S1848*H1848</f>
        <v>0</v>
      </c>
      <c r="AR1848" s="148" t="s">
        <v>455</v>
      </c>
      <c r="AT1848" s="148" t="s">
        <v>1052</v>
      </c>
      <c r="AU1848" s="148" t="s">
        <v>87</v>
      </c>
      <c r="AY1848" s="17" t="s">
        <v>253</v>
      </c>
      <c r="BE1848" s="149">
        <f>IF(N1848="základní",J1848,0)</f>
        <v>0</v>
      </c>
      <c r="BF1848" s="149">
        <f>IF(N1848="snížená",J1848,0)</f>
        <v>0</v>
      </c>
      <c r="BG1848" s="149">
        <f>IF(N1848="zákl. přenesená",J1848,0)</f>
        <v>0</v>
      </c>
      <c r="BH1848" s="149">
        <f>IF(N1848="sníž. přenesená",J1848,0)</f>
        <v>0</v>
      </c>
      <c r="BI1848" s="149">
        <f>IF(N1848="nulová",J1848,0)</f>
        <v>0</v>
      </c>
      <c r="BJ1848" s="17" t="s">
        <v>85</v>
      </c>
      <c r="BK1848" s="149">
        <f>ROUND(I1848*H1848,2)</f>
        <v>0</v>
      </c>
      <c r="BL1848" s="17" t="s">
        <v>369</v>
      </c>
      <c r="BM1848" s="148" t="s">
        <v>2636</v>
      </c>
    </row>
    <row r="1849" spans="2:65" s="14" customFormat="1" ht="11.25">
      <c r="B1849" s="169"/>
      <c r="D1849" s="155" t="s">
        <v>264</v>
      </c>
      <c r="E1849" s="170" t="s">
        <v>1</v>
      </c>
      <c r="F1849" s="171" t="s">
        <v>2611</v>
      </c>
      <c r="H1849" s="170" t="s">
        <v>1</v>
      </c>
      <c r="I1849" s="172"/>
      <c r="L1849" s="169"/>
      <c r="M1849" s="173"/>
      <c r="T1849" s="174"/>
      <c r="AT1849" s="170" t="s">
        <v>264</v>
      </c>
      <c r="AU1849" s="170" t="s">
        <v>87</v>
      </c>
      <c r="AV1849" s="14" t="s">
        <v>85</v>
      </c>
      <c r="AW1849" s="14" t="s">
        <v>32</v>
      </c>
      <c r="AX1849" s="14" t="s">
        <v>77</v>
      </c>
      <c r="AY1849" s="170" t="s">
        <v>253</v>
      </c>
    </row>
    <row r="1850" spans="2:65" s="14" customFormat="1" ht="11.25">
      <c r="B1850" s="169"/>
      <c r="D1850" s="155" t="s">
        <v>264</v>
      </c>
      <c r="E1850" s="170" t="s">
        <v>1</v>
      </c>
      <c r="F1850" s="171" t="s">
        <v>915</v>
      </c>
      <c r="H1850" s="170" t="s">
        <v>1</v>
      </c>
      <c r="I1850" s="172"/>
      <c r="L1850" s="169"/>
      <c r="M1850" s="173"/>
      <c r="T1850" s="174"/>
      <c r="AT1850" s="170" t="s">
        <v>264</v>
      </c>
      <c r="AU1850" s="170" t="s">
        <v>87</v>
      </c>
      <c r="AV1850" s="14" t="s">
        <v>85</v>
      </c>
      <c r="AW1850" s="14" t="s">
        <v>32</v>
      </c>
      <c r="AX1850" s="14" t="s">
        <v>77</v>
      </c>
      <c r="AY1850" s="170" t="s">
        <v>253</v>
      </c>
    </row>
    <row r="1851" spans="2:65" s="12" customFormat="1" ht="11.25">
      <c r="B1851" s="154"/>
      <c r="D1851" s="155" t="s">
        <v>264</v>
      </c>
      <c r="E1851" s="156" t="s">
        <v>1</v>
      </c>
      <c r="F1851" s="157" t="s">
        <v>1025</v>
      </c>
      <c r="H1851" s="158">
        <v>5.5</v>
      </c>
      <c r="I1851" s="159"/>
      <c r="L1851" s="154"/>
      <c r="M1851" s="160"/>
      <c r="T1851" s="161"/>
      <c r="AT1851" s="156" t="s">
        <v>264</v>
      </c>
      <c r="AU1851" s="156" t="s">
        <v>87</v>
      </c>
      <c r="AV1851" s="12" t="s">
        <v>87</v>
      </c>
      <c r="AW1851" s="12" t="s">
        <v>32</v>
      </c>
      <c r="AX1851" s="12" t="s">
        <v>77</v>
      </c>
      <c r="AY1851" s="156" t="s">
        <v>253</v>
      </c>
    </row>
    <row r="1852" spans="2:65" s="12" customFormat="1" ht="22.5">
      <c r="B1852" s="154"/>
      <c r="D1852" s="155" t="s">
        <v>264</v>
      </c>
      <c r="E1852" s="156" t="s">
        <v>1</v>
      </c>
      <c r="F1852" s="157" t="s">
        <v>1041</v>
      </c>
      <c r="H1852" s="158">
        <v>26.010999999999999</v>
      </c>
      <c r="I1852" s="159"/>
      <c r="L1852" s="154"/>
      <c r="M1852" s="160"/>
      <c r="T1852" s="161"/>
      <c r="AT1852" s="156" t="s">
        <v>264</v>
      </c>
      <c r="AU1852" s="156" t="s">
        <v>87</v>
      </c>
      <c r="AV1852" s="12" t="s">
        <v>87</v>
      </c>
      <c r="AW1852" s="12" t="s">
        <v>32</v>
      </c>
      <c r="AX1852" s="12" t="s">
        <v>77</v>
      </c>
      <c r="AY1852" s="156" t="s">
        <v>253</v>
      </c>
    </row>
    <row r="1853" spans="2:65" s="12" customFormat="1" ht="11.25">
      <c r="B1853" s="154"/>
      <c r="D1853" s="155" t="s">
        <v>264</v>
      </c>
      <c r="E1853" s="156" t="s">
        <v>1</v>
      </c>
      <c r="F1853" s="157" t="s">
        <v>2637</v>
      </c>
      <c r="H1853" s="158">
        <v>6.09</v>
      </c>
      <c r="I1853" s="159"/>
      <c r="L1853" s="154"/>
      <c r="M1853" s="160"/>
      <c r="T1853" s="161"/>
      <c r="AT1853" s="156" t="s">
        <v>264</v>
      </c>
      <c r="AU1853" s="156" t="s">
        <v>87</v>
      </c>
      <c r="AV1853" s="12" t="s">
        <v>87</v>
      </c>
      <c r="AW1853" s="12" t="s">
        <v>32</v>
      </c>
      <c r="AX1853" s="12" t="s">
        <v>77</v>
      </c>
      <c r="AY1853" s="156" t="s">
        <v>253</v>
      </c>
    </row>
    <row r="1854" spans="2:65" s="12" customFormat="1" ht="22.5">
      <c r="B1854" s="154"/>
      <c r="D1854" s="155" t="s">
        <v>264</v>
      </c>
      <c r="E1854" s="156" t="s">
        <v>1</v>
      </c>
      <c r="F1854" s="157" t="s">
        <v>1043</v>
      </c>
      <c r="H1854" s="158">
        <v>23.745000000000001</v>
      </c>
      <c r="I1854" s="159"/>
      <c r="L1854" s="154"/>
      <c r="M1854" s="160"/>
      <c r="T1854" s="161"/>
      <c r="AT1854" s="156" t="s">
        <v>264</v>
      </c>
      <c r="AU1854" s="156" t="s">
        <v>87</v>
      </c>
      <c r="AV1854" s="12" t="s">
        <v>87</v>
      </c>
      <c r="AW1854" s="12" t="s">
        <v>32</v>
      </c>
      <c r="AX1854" s="12" t="s">
        <v>77</v>
      </c>
      <c r="AY1854" s="156" t="s">
        <v>253</v>
      </c>
    </row>
    <row r="1855" spans="2:65" s="12" customFormat="1" ht="11.25">
      <c r="B1855" s="154"/>
      <c r="D1855" s="155" t="s">
        <v>264</v>
      </c>
      <c r="E1855" s="156" t="s">
        <v>1</v>
      </c>
      <c r="F1855" s="157" t="s">
        <v>2612</v>
      </c>
      <c r="H1855" s="158">
        <v>2.875</v>
      </c>
      <c r="I1855" s="159"/>
      <c r="L1855" s="154"/>
      <c r="M1855" s="160"/>
      <c r="T1855" s="161"/>
      <c r="AT1855" s="156" t="s">
        <v>264</v>
      </c>
      <c r="AU1855" s="156" t="s">
        <v>87</v>
      </c>
      <c r="AV1855" s="12" t="s">
        <v>87</v>
      </c>
      <c r="AW1855" s="12" t="s">
        <v>32</v>
      </c>
      <c r="AX1855" s="12" t="s">
        <v>77</v>
      </c>
      <c r="AY1855" s="156" t="s">
        <v>253</v>
      </c>
    </row>
    <row r="1856" spans="2:65" s="13" customFormat="1" ht="11.25">
      <c r="B1856" s="162"/>
      <c r="D1856" s="155" t="s">
        <v>264</v>
      </c>
      <c r="E1856" s="163" t="s">
        <v>1</v>
      </c>
      <c r="F1856" s="164" t="s">
        <v>266</v>
      </c>
      <c r="H1856" s="165">
        <v>64.221000000000004</v>
      </c>
      <c r="I1856" s="166"/>
      <c r="L1856" s="162"/>
      <c r="M1856" s="167"/>
      <c r="T1856" s="168"/>
      <c r="AT1856" s="163" t="s">
        <v>264</v>
      </c>
      <c r="AU1856" s="163" t="s">
        <v>87</v>
      </c>
      <c r="AV1856" s="13" t="s">
        <v>260</v>
      </c>
      <c r="AW1856" s="13" t="s">
        <v>32</v>
      </c>
      <c r="AX1856" s="13" t="s">
        <v>85</v>
      </c>
      <c r="AY1856" s="163" t="s">
        <v>253</v>
      </c>
    </row>
    <row r="1857" spans="2:65" s="12" customFormat="1" ht="11.25">
      <c r="B1857" s="154"/>
      <c r="D1857" s="155" t="s">
        <v>264</v>
      </c>
      <c r="F1857" s="157" t="s">
        <v>2638</v>
      </c>
      <c r="H1857" s="158">
        <v>70.643000000000001</v>
      </c>
      <c r="I1857" s="159"/>
      <c r="L1857" s="154"/>
      <c r="M1857" s="160"/>
      <c r="T1857" s="161"/>
      <c r="AT1857" s="156" t="s">
        <v>264</v>
      </c>
      <c r="AU1857" s="156" t="s">
        <v>87</v>
      </c>
      <c r="AV1857" s="12" t="s">
        <v>87</v>
      </c>
      <c r="AW1857" s="12" t="s">
        <v>4</v>
      </c>
      <c r="AX1857" s="12" t="s">
        <v>85</v>
      </c>
      <c r="AY1857" s="156" t="s">
        <v>253</v>
      </c>
    </row>
    <row r="1858" spans="2:65" s="1" customFormat="1" ht="24.2" customHeight="1">
      <c r="B1858" s="32"/>
      <c r="C1858" s="137" t="s">
        <v>2639</v>
      </c>
      <c r="D1858" s="137" t="s">
        <v>255</v>
      </c>
      <c r="E1858" s="138" t="s">
        <v>2640</v>
      </c>
      <c r="F1858" s="139" t="s">
        <v>2641</v>
      </c>
      <c r="G1858" s="140" t="s">
        <v>313</v>
      </c>
      <c r="H1858" s="141">
        <v>7</v>
      </c>
      <c r="I1858" s="142"/>
      <c r="J1858" s="143">
        <f>ROUND(I1858*H1858,2)</f>
        <v>0</v>
      </c>
      <c r="K1858" s="139" t="s">
        <v>259</v>
      </c>
      <c r="L1858" s="32"/>
      <c r="M1858" s="144" t="s">
        <v>1</v>
      </c>
      <c r="N1858" s="145" t="s">
        <v>42</v>
      </c>
      <c r="P1858" s="146">
        <f>O1858*H1858</f>
        <v>0</v>
      </c>
      <c r="Q1858" s="146">
        <v>1.8000000000000001E-4</v>
      </c>
      <c r="R1858" s="146">
        <f>Q1858*H1858</f>
        <v>1.2600000000000001E-3</v>
      </c>
      <c r="S1858" s="146">
        <v>0</v>
      </c>
      <c r="T1858" s="147">
        <f>S1858*H1858</f>
        <v>0</v>
      </c>
      <c r="AR1858" s="148" t="s">
        <v>369</v>
      </c>
      <c r="AT1858" s="148" t="s">
        <v>255</v>
      </c>
      <c r="AU1858" s="148" t="s">
        <v>87</v>
      </c>
      <c r="AY1858" s="17" t="s">
        <v>253</v>
      </c>
      <c r="BE1858" s="149">
        <f>IF(N1858="základní",J1858,0)</f>
        <v>0</v>
      </c>
      <c r="BF1858" s="149">
        <f>IF(N1858="snížená",J1858,0)</f>
        <v>0</v>
      </c>
      <c r="BG1858" s="149">
        <f>IF(N1858="zákl. přenesená",J1858,0)</f>
        <v>0</v>
      </c>
      <c r="BH1858" s="149">
        <f>IF(N1858="sníž. přenesená",J1858,0)</f>
        <v>0</v>
      </c>
      <c r="BI1858" s="149">
        <f>IF(N1858="nulová",J1858,0)</f>
        <v>0</v>
      </c>
      <c r="BJ1858" s="17" t="s">
        <v>85</v>
      </c>
      <c r="BK1858" s="149">
        <f>ROUND(I1858*H1858,2)</f>
        <v>0</v>
      </c>
      <c r="BL1858" s="17" t="s">
        <v>369</v>
      </c>
      <c r="BM1858" s="148" t="s">
        <v>2642</v>
      </c>
    </row>
    <row r="1859" spans="2:65" s="1" customFormat="1" ht="11.25">
      <c r="B1859" s="32"/>
      <c r="D1859" s="150" t="s">
        <v>262</v>
      </c>
      <c r="F1859" s="151" t="s">
        <v>2643</v>
      </c>
      <c r="I1859" s="152"/>
      <c r="L1859" s="32"/>
      <c r="M1859" s="153"/>
      <c r="T1859" s="56"/>
      <c r="AT1859" s="17" t="s">
        <v>262</v>
      </c>
      <c r="AU1859" s="17" t="s">
        <v>87</v>
      </c>
    </row>
    <row r="1860" spans="2:65" s="1" customFormat="1" ht="24.2" customHeight="1">
      <c r="B1860" s="32"/>
      <c r="C1860" s="185" t="s">
        <v>2644</v>
      </c>
      <c r="D1860" s="185" t="s">
        <v>1052</v>
      </c>
      <c r="E1860" s="186" t="s">
        <v>2645</v>
      </c>
      <c r="F1860" s="187" t="s">
        <v>2646</v>
      </c>
      <c r="G1860" s="188" t="s">
        <v>313</v>
      </c>
      <c r="H1860" s="189">
        <v>7.35</v>
      </c>
      <c r="I1860" s="190"/>
      <c r="J1860" s="191">
        <f>ROUND(I1860*H1860,2)</f>
        <v>0</v>
      </c>
      <c r="K1860" s="187" t="s">
        <v>1</v>
      </c>
      <c r="L1860" s="192"/>
      <c r="M1860" s="193" t="s">
        <v>1</v>
      </c>
      <c r="N1860" s="194" t="s">
        <v>42</v>
      </c>
      <c r="P1860" s="146">
        <f>O1860*H1860</f>
        <v>0</v>
      </c>
      <c r="Q1860" s="146">
        <v>1.2E-4</v>
      </c>
      <c r="R1860" s="146">
        <f>Q1860*H1860</f>
        <v>8.8199999999999997E-4</v>
      </c>
      <c r="S1860" s="146">
        <v>0</v>
      </c>
      <c r="T1860" s="147">
        <f>S1860*H1860</f>
        <v>0</v>
      </c>
      <c r="AR1860" s="148" t="s">
        <v>455</v>
      </c>
      <c r="AT1860" s="148" t="s">
        <v>1052</v>
      </c>
      <c r="AU1860" s="148" t="s">
        <v>87</v>
      </c>
      <c r="AY1860" s="17" t="s">
        <v>253</v>
      </c>
      <c r="BE1860" s="149">
        <f>IF(N1860="základní",J1860,0)</f>
        <v>0</v>
      </c>
      <c r="BF1860" s="149">
        <f>IF(N1860="snížená",J1860,0)</f>
        <v>0</v>
      </c>
      <c r="BG1860" s="149">
        <f>IF(N1860="zákl. přenesená",J1860,0)</f>
        <v>0</v>
      </c>
      <c r="BH1860" s="149">
        <f>IF(N1860="sníž. přenesená",J1860,0)</f>
        <v>0</v>
      </c>
      <c r="BI1860" s="149">
        <f>IF(N1860="nulová",J1860,0)</f>
        <v>0</v>
      </c>
      <c r="BJ1860" s="17" t="s">
        <v>85</v>
      </c>
      <c r="BK1860" s="149">
        <f>ROUND(I1860*H1860,2)</f>
        <v>0</v>
      </c>
      <c r="BL1860" s="17" t="s">
        <v>369</v>
      </c>
      <c r="BM1860" s="148" t="s">
        <v>2647</v>
      </c>
    </row>
    <row r="1861" spans="2:65" s="12" customFormat="1" ht="11.25">
      <c r="B1861" s="154"/>
      <c r="D1861" s="155" t="s">
        <v>264</v>
      </c>
      <c r="E1861" s="156" t="s">
        <v>1</v>
      </c>
      <c r="F1861" s="157" t="s">
        <v>2648</v>
      </c>
      <c r="H1861" s="158">
        <v>4.5</v>
      </c>
      <c r="I1861" s="159"/>
      <c r="L1861" s="154"/>
      <c r="M1861" s="160"/>
      <c r="T1861" s="161"/>
      <c r="AT1861" s="156" t="s">
        <v>264</v>
      </c>
      <c r="AU1861" s="156" t="s">
        <v>87</v>
      </c>
      <c r="AV1861" s="12" t="s">
        <v>87</v>
      </c>
      <c r="AW1861" s="12" t="s">
        <v>32</v>
      </c>
      <c r="AX1861" s="12" t="s">
        <v>77</v>
      </c>
      <c r="AY1861" s="156" t="s">
        <v>253</v>
      </c>
    </row>
    <row r="1862" spans="2:65" s="12" customFormat="1" ht="11.25">
      <c r="B1862" s="154"/>
      <c r="D1862" s="155" t="s">
        <v>264</v>
      </c>
      <c r="E1862" s="156" t="s">
        <v>1</v>
      </c>
      <c r="F1862" s="157" t="s">
        <v>2649</v>
      </c>
      <c r="H1862" s="158">
        <v>2.5</v>
      </c>
      <c r="I1862" s="159"/>
      <c r="L1862" s="154"/>
      <c r="M1862" s="160"/>
      <c r="T1862" s="161"/>
      <c r="AT1862" s="156" t="s">
        <v>264</v>
      </c>
      <c r="AU1862" s="156" t="s">
        <v>87</v>
      </c>
      <c r="AV1862" s="12" t="s">
        <v>87</v>
      </c>
      <c r="AW1862" s="12" t="s">
        <v>32</v>
      </c>
      <c r="AX1862" s="12" t="s">
        <v>77</v>
      </c>
      <c r="AY1862" s="156" t="s">
        <v>253</v>
      </c>
    </row>
    <row r="1863" spans="2:65" s="13" customFormat="1" ht="11.25">
      <c r="B1863" s="162"/>
      <c r="D1863" s="155" t="s">
        <v>264</v>
      </c>
      <c r="E1863" s="163" t="s">
        <v>1</v>
      </c>
      <c r="F1863" s="164" t="s">
        <v>266</v>
      </c>
      <c r="H1863" s="165">
        <v>7</v>
      </c>
      <c r="I1863" s="166"/>
      <c r="L1863" s="162"/>
      <c r="M1863" s="167"/>
      <c r="T1863" s="168"/>
      <c r="AT1863" s="163" t="s">
        <v>264</v>
      </c>
      <c r="AU1863" s="163" t="s">
        <v>87</v>
      </c>
      <c r="AV1863" s="13" t="s">
        <v>260</v>
      </c>
      <c r="AW1863" s="13" t="s">
        <v>32</v>
      </c>
      <c r="AX1863" s="13" t="s">
        <v>85</v>
      </c>
      <c r="AY1863" s="163" t="s">
        <v>253</v>
      </c>
    </row>
    <row r="1864" spans="2:65" s="12" customFormat="1" ht="11.25">
      <c r="B1864" s="154"/>
      <c r="D1864" s="155" t="s">
        <v>264</v>
      </c>
      <c r="F1864" s="157" t="s">
        <v>2650</v>
      </c>
      <c r="H1864" s="158">
        <v>7.35</v>
      </c>
      <c r="I1864" s="159"/>
      <c r="L1864" s="154"/>
      <c r="M1864" s="160"/>
      <c r="T1864" s="161"/>
      <c r="AT1864" s="156" t="s">
        <v>264</v>
      </c>
      <c r="AU1864" s="156" t="s">
        <v>87</v>
      </c>
      <c r="AV1864" s="12" t="s">
        <v>87</v>
      </c>
      <c r="AW1864" s="12" t="s">
        <v>4</v>
      </c>
      <c r="AX1864" s="12" t="s">
        <v>85</v>
      </c>
      <c r="AY1864" s="156" t="s">
        <v>253</v>
      </c>
    </row>
    <row r="1865" spans="2:65" s="1" customFormat="1" ht="16.5" customHeight="1">
      <c r="B1865" s="32"/>
      <c r="C1865" s="137" t="s">
        <v>2651</v>
      </c>
      <c r="D1865" s="137" t="s">
        <v>255</v>
      </c>
      <c r="E1865" s="138" t="s">
        <v>2652</v>
      </c>
      <c r="F1865" s="139" t="s">
        <v>2653</v>
      </c>
      <c r="G1865" s="140" t="s">
        <v>313</v>
      </c>
      <c r="H1865" s="141">
        <v>27.25</v>
      </c>
      <c r="I1865" s="142"/>
      <c r="J1865" s="143">
        <f>ROUND(I1865*H1865,2)</f>
        <v>0</v>
      </c>
      <c r="K1865" s="139" t="s">
        <v>259</v>
      </c>
      <c r="L1865" s="32"/>
      <c r="M1865" s="144" t="s">
        <v>1</v>
      </c>
      <c r="N1865" s="145" t="s">
        <v>42</v>
      </c>
      <c r="P1865" s="146">
        <f>O1865*H1865</f>
        <v>0</v>
      </c>
      <c r="Q1865" s="146">
        <v>3.0000000000000001E-5</v>
      </c>
      <c r="R1865" s="146">
        <f>Q1865*H1865</f>
        <v>8.1749999999999998E-4</v>
      </c>
      <c r="S1865" s="146">
        <v>0</v>
      </c>
      <c r="T1865" s="147">
        <f>S1865*H1865</f>
        <v>0</v>
      </c>
      <c r="AR1865" s="148" t="s">
        <v>369</v>
      </c>
      <c r="AT1865" s="148" t="s">
        <v>255</v>
      </c>
      <c r="AU1865" s="148" t="s">
        <v>87</v>
      </c>
      <c r="AY1865" s="17" t="s">
        <v>253</v>
      </c>
      <c r="BE1865" s="149">
        <f>IF(N1865="základní",J1865,0)</f>
        <v>0</v>
      </c>
      <c r="BF1865" s="149">
        <f>IF(N1865="snížená",J1865,0)</f>
        <v>0</v>
      </c>
      <c r="BG1865" s="149">
        <f>IF(N1865="zákl. přenesená",J1865,0)</f>
        <v>0</v>
      </c>
      <c r="BH1865" s="149">
        <f>IF(N1865="sníž. přenesená",J1865,0)</f>
        <v>0</v>
      </c>
      <c r="BI1865" s="149">
        <f>IF(N1865="nulová",J1865,0)</f>
        <v>0</v>
      </c>
      <c r="BJ1865" s="17" t="s">
        <v>85</v>
      </c>
      <c r="BK1865" s="149">
        <f>ROUND(I1865*H1865,2)</f>
        <v>0</v>
      </c>
      <c r="BL1865" s="17" t="s">
        <v>369</v>
      </c>
      <c r="BM1865" s="148" t="s">
        <v>2654</v>
      </c>
    </row>
    <row r="1866" spans="2:65" s="1" customFormat="1" ht="11.25">
      <c r="B1866" s="32"/>
      <c r="D1866" s="150" t="s">
        <v>262</v>
      </c>
      <c r="F1866" s="151" t="s">
        <v>2655</v>
      </c>
      <c r="I1866" s="152"/>
      <c r="L1866" s="32"/>
      <c r="M1866" s="153"/>
      <c r="T1866" s="56"/>
      <c r="AT1866" s="17" t="s">
        <v>262</v>
      </c>
      <c r="AU1866" s="17" t="s">
        <v>87</v>
      </c>
    </row>
    <row r="1867" spans="2:65" s="12" customFormat="1" ht="11.25">
      <c r="B1867" s="154"/>
      <c r="D1867" s="155" t="s">
        <v>264</v>
      </c>
      <c r="E1867" s="156" t="s">
        <v>1</v>
      </c>
      <c r="F1867" s="157" t="s">
        <v>2656</v>
      </c>
      <c r="H1867" s="158">
        <v>27.25</v>
      </c>
      <c r="I1867" s="159"/>
      <c r="L1867" s="154"/>
      <c r="M1867" s="160"/>
      <c r="T1867" s="161"/>
      <c r="AT1867" s="156" t="s">
        <v>264</v>
      </c>
      <c r="AU1867" s="156" t="s">
        <v>87</v>
      </c>
      <c r="AV1867" s="12" t="s">
        <v>87</v>
      </c>
      <c r="AW1867" s="12" t="s">
        <v>32</v>
      </c>
      <c r="AX1867" s="12" t="s">
        <v>77</v>
      </c>
      <c r="AY1867" s="156" t="s">
        <v>253</v>
      </c>
    </row>
    <row r="1868" spans="2:65" s="13" customFormat="1" ht="11.25">
      <c r="B1868" s="162"/>
      <c r="D1868" s="155" t="s">
        <v>264</v>
      </c>
      <c r="E1868" s="163" t="s">
        <v>1</v>
      </c>
      <c r="F1868" s="164" t="s">
        <v>266</v>
      </c>
      <c r="H1868" s="165">
        <v>27.25</v>
      </c>
      <c r="I1868" s="166"/>
      <c r="L1868" s="162"/>
      <c r="M1868" s="167"/>
      <c r="T1868" s="168"/>
      <c r="AT1868" s="163" t="s">
        <v>264</v>
      </c>
      <c r="AU1868" s="163" t="s">
        <v>87</v>
      </c>
      <c r="AV1868" s="13" t="s">
        <v>260</v>
      </c>
      <c r="AW1868" s="13" t="s">
        <v>32</v>
      </c>
      <c r="AX1868" s="13" t="s">
        <v>85</v>
      </c>
      <c r="AY1868" s="163" t="s">
        <v>253</v>
      </c>
    </row>
    <row r="1869" spans="2:65" s="1" customFormat="1" ht="21.75" customHeight="1">
      <c r="B1869" s="32"/>
      <c r="C1869" s="137" t="s">
        <v>2657</v>
      </c>
      <c r="D1869" s="137" t="s">
        <v>255</v>
      </c>
      <c r="E1869" s="138" t="s">
        <v>2658</v>
      </c>
      <c r="F1869" s="139" t="s">
        <v>2659</v>
      </c>
      <c r="G1869" s="140" t="s">
        <v>313</v>
      </c>
      <c r="H1869" s="141">
        <v>27.25</v>
      </c>
      <c r="I1869" s="142"/>
      <c r="J1869" s="143">
        <f>ROUND(I1869*H1869,2)</f>
        <v>0</v>
      </c>
      <c r="K1869" s="139" t="s">
        <v>259</v>
      </c>
      <c r="L1869" s="32"/>
      <c r="M1869" s="144" t="s">
        <v>1</v>
      </c>
      <c r="N1869" s="145" t="s">
        <v>42</v>
      </c>
      <c r="P1869" s="146">
        <f>O1869*H1869</f>
        <v>0</v>
      </c>
      <c r="Q1869" s="146">
        <v>5.0000000000000002E-5</v>
      </c>
      <c r="R1869" s="146">
        <f>Q1869*H1869</f>
        <v>1.3625E-3</v>
      </c>
      <c r="S1869" s="146">
        <v>0</v>
      </c>
      <c r="T1869" s="147">
        <f>S1869*H1869</f>
        <v>0</v>
      </c>
      <c r="AR1869" s="148" t="s">
        <v>369</v>
      </c>
      <c r="AT1869" s="148" t="s">
        <v>255</v>
      </c>
      <c r="AU1869" s="148" t="s">
        <v>87</v>
      </c>
      <c r="AY1869" s="17" t="s">
        <v>253</v>
      </c>
      <c r="BE1869" s="149">
        <f>IF(N1869="základní",J1869,0)</f>
        <v>0</v>
      </c>
      <c r="BF1869" s="149">
        <f>IF(N1869="snížená",J1869,0)</f>
        <v>0</v>
      </c>
      <c r="BG1869" s="149">
        <f>IF(N1869="zákl. přenesená",J1869,0)</f>
        <v>0</v>
      </c>
      <c r="BH1869" s="149">
        <f>IF(N1869="sníž. přenesená",J1869,0)</f>
        <v>0</v>
      </c>
      <c r="BI1869" s="149">
        <f>IF(N1869="nulová",J1869,0)</f>
        <v>0</v>
      </c>
      <c r="BJ1869" s="17" t="s">
        <v>85</v>
      </c>
      <c r="BK1869" s="149">
        <f>ROUND(I1869*H1869,2)</f>
        <v>0</v>
      </c>
      <c r="BL1869" s="17" t="s">
        <v>369</v>
      </c>
      <c r="BM1869" s="148" t="s">
        <v>2660</v>
      </c>
    </row>
    <row r="1870" spans="2:65" s="1" customFormat="1" ht="11.25">
      <c r="B1870" s="32"/>
      <c r="D1870" s="150" t="s">
        <v>262</v>
      </c>
      <c r="F1870" s="151" t="s">
        <v>2661</v>
      </c>
      <c r="I1870" s="152"/>
      <c r="L1870" s="32"/>
      <c r="M1870" s="153"/>
      <c r="T1870" s="56"/>
      <c r="AT1870" s="17" t="s">
        <v>262</v>
      </c>
      <c r="AU1870" s="17" t="s">
        <v>87</v>
      </c>
    </row>
    <row r="1871" spans="2:65" s="12" customFormat="1" ht="11.25">
      <c r="B1871" s="154"/>
      <c r="D1871" s="155" t="s">
        <v>264</v>
      </c>
      <c r="E1871" s="156" t="s">
        <v>1</v>
      </c>
      <c r="F1871" s="157" t="s">
        <v>2656</v>
      </c>
      <c r="H1871" s="158">
        <v>27.25</v>
      </c>
      <c r="I1871" s="159"/>
      <c r="L1871" s="154"/>
      <c r="M1871" s="160"/>
      <c r="T1871" s="161"/>
      <c r="AT1871" s="156" t="s">
        <v>264</v>
      </c>
      <c r="AU1871" s="156" t="s">
        <v>87</v>
      </c>
      <c r="AV1871" s="12" t="s">
        <v>87</v>
      </c>
      <c r="AW1871" s="12" t="s">
        <v>32</v>
      </c>
      <c r="AX1871" s="12" t="s">
        <v>77</v>
      </c>
      <c r="AY1871" s="156" t="s">
        <v>253</v>
      </c>
    </row>
    <row r="1872" spans="2:65" s="13" customFormat="1" ht="11.25">
      <c r="B1872" s="162"/>
      <c r="D1872" s="155" t="s">
        <v>264</v>
      </c>
      <c r="E1872" s="163" t="s">
        <v>1</v>
      </c>
      <c r="F1872" s="164" t="s">
        <v>266</v>
      </c>
      <c r="H1872" s="165">
        <v>27.25</v>
      </c>
      <c r="I1872" s="166"/>
      <c r="L1872" s="162"/>
      <c r="M1872" s="167"/>
      <c r="T1872" s="168"/>
      <c r="AT1872" s="163" t="s">
        <v>264</v>
      </c>
      <c r="AU1872" s="163" t="s">
        <v>87</v>
      </c>
      <c r="AV1872" s="13" t="s">
        <v>260</v>
      </c>
      <c r="AW1872" s="13" t="s">
        <v>32</v>
      </c>
      <c r="AX1872" s="13" t="s">
        <v>85</v>
      </c>
      <c r="AY1872" s="163" t="s">
        <v>253</v>
      </c>
    </row>
    <row r="1873" spans="2:65" s="1" customFormat="1" ht="24.2" customHeight="1">
      <c r="B1873" s="32"/>
      <c r="C1873" s="137" t="s">
        <v>2662</v>
      </c>
      <c r="D1873" s="137" t="s">
        <v>255</v>
      </c>
      <c r="E1873" s="138" t="s">
        <v>2663</v>
      </c>
      <c r="F1873" s="139" t="s">
        <v>2664</v>
      </c>
      <c r="G1873" s="140" t="s">
        <v>1576</v>
      </c>
      <c r="H1873" s="196"/>
      <c r="I1873" s="142"/>
      <c r="J1873" s="143">
        <f>ROUND(I1873*H1873,2)</f>
        <v>0</v>
      </c>
      <c r="K1873" s="139" t="s">
        <v>259</v>
      </c>
      <c r="L1873" s="32"/>
      <c r="M1873" s="144" t="s">
        <v>1</v>
      </c>
      <c r="N1873" s="145" t="s">
        <v>42</v>
      </c>
      <c r="P1873" s="146">
        <f>O1873*H1873</f>
        <v>0</v>
      </c>
      <c r="Q1873" s="146">
        <v>0</v>
      </c>
      <c r="R1873" s="146">
        <f>Q1873*H1873</f>
        <v>0</v>
      </c>
      <c r="S1873" s="146">
        <v>0</v>
      </c>
      <c r="T1873" s="147">
        <f>S1873*H1873</f>
        <v>0</v>
      </c>
      <c r="AR1873" s="148" t="s">
        <v>369</v>
      </c>
      <c r="AT1873" s="148" t="s">
        <v>255</v>
      </c>
      <c r="AU1873" s="148" t="s">
        <v>87</v>
      </c>
      <c r="AY1873" s="17" t="s">
        <v>253</v>
      </c>
      <c r="BE1873" s="149">
        <f>IF(N1873="základní",J1873,0)</f>
        <v>0</v>
      </c>
      <c r="BF1873" s="149">
        <f>IF(N1873="snížená",J1873,0)</f>
        <v>0</v>
      </c>
      <c r="BG1873" s="149">
        <f>IF(N1873="zákl. přenesená",J1873,0)</f>
        <v>0</v>
      </c>
      <c r="BH1873" s="149">
        <f>IF(N1873="sníž. přenesená",J1873,0)</f>
        <v>0</v>
      </c>
      <c r="BI1873" s="149">
        <f>IF(N1873="nulová",J1873,0)</f>
        <v>0</v>
      </c>
      <c r="BJ1873" s="17" t="s">
        <v>85</v>
      </c>
      <c r="BK1873" s="149">
        <f>ROUND(I1873*H1873,2)</f>
        <v>0</v>
      </c>
      <c r="BL1873" s="17" t="s">
        <v>369</v>
      </c>
      <c r="BM1873" s="148" t="s">
        <v>2665</v>
      </c>
    </row>
    <row r="1874" spans="2:65" s="1" customFormat="1" ht="11.25">
      <c r="B1874" s="32"/>
      <c r="D1874" s="150" t="s">
        <v>262</v>
      </c>
      <c r="F1874" s="151" t="s">
        <v>2666</v>
      </c>
      <c r="I1874" s="152"/>
      <c r="L1874" s="32"/>
      <c r="M1874" s="153"/>
      <c r="T1874" s="56"/>
      <c r="AT1874" s="17" t="s">
        <v>262</v>
      </c>
      <c r="AU1874" s="17" t="s">
        <v>87</v>
      </c>
    </row>
    <row r="1875" spans="2:65" s="11" customFormat="1" ht="22.9" customHeight="1">
      <c r="B1875" s="125"/>
      <c r="D1875" s="126" t="s">
        <v>76</v>
      </c>
      <c r="E1875" s="135" t="s">
        <v>2667</v>
      </c>
      <c r="F1875" s="135" t="s">
        <v>2668</v>
      </c>
      <c r="I1875" s="128"/>
      <c r="J1875" s="136">
        <f>BK1875</f>
        <v>0</v>
      </c>
      <c r="L1875" s="125"/>
      <c r="M1875" s="130"/>
      <c r="P1875" s="131">
        <f>SUM(P1876:P1925)</f>
        <v>0</v>
      </c>
      <c r="R1875" s="131">
        <f>SUM(R1876:R1925)</f>
        <v>0.16478096000000003</v>
      </c>
      <c r="T1875" s="132">
        <f>SUM(T1876:T1925)</f>
        <v>0</v>
      </c>
      <c r="AR1875" s="126" t="s">
        <v>87</v>
      </c>
      <c r="AT1875" s="133" t="s">
        <v>76</v>
      </c>
      <c r="AU1875" s="133" t="s">
        <v>85</v>
      </c>
      <c r="AY1875" s="126" t="s">
        <v>253</v>
      </c>
      <c r="BK1875" s="134">
        <f>SUM(BK1876:BK1925)</f>
        <v>0</v>
      </c>
    </row>
    <row r="1876" spans="2:65" s="1" customFormat="1" ht="24.2" customHeight="1">
      <c r="B1876" s="32"/>
      <c r="C1876" s="137" t="s">
        <v>2669</v>
      </c>
      <c r="D1876" s="137" t="s">
        <v>255</v>
      </c>
      <c r="E1876" s="138" t="s">
        <v>2670</v>
      </c>
      <c r="F1876" s="139" t="s">
        <v>2671</v>
      </c>
      <c r="G1876" s="140" t="s">
        <v>258</v>
      </c>
      <c r="H1876" s="141">
        <v>247.80600000000001</v>
      </c>
      <c r="I1876" s="142"/>
      <c r="J1876" s="143">
        <f>ROUND(I1876*H1876,2)</f>
        <v>0</v>
      </c>
      <c r="K1876" s="139" t="s">
        <v>1</v>
      </c>
      <c r="L1876" s="32"/>
      <c r="M1876" s="144" t="s">
        <v>1</v>
      </c>
      <c r="N1876" s="145" t="s">
        <v>42</v>
      </c>
      <c r="P1876" s="146">
        <f>O1876*H1876</f>
        <v>0</v>
      </c>
      <c r="Q1876" s="146">
        <v>1.6000000000000001E-4</v>
      </c>
      <c r="R1876" s="146">
        <f>Q1876*H1876</f>
        <v>3.9648960000000004E-2</v>
      </c>
      <c r="S1876" s="146">
        <v>0</v>
      </c>
      <c r="T1876" s="147">
        <f>S1876*H1876</f>
        <v>0</v>
      </c>
      <c r="AR1876" s="148" t="s">
        <v>369</v>
      </c>
      <c r="AT1876" s="148" t="s">
        <v>255</v>
      </c>
      <c r="AU1876" s="148" t="s">
        <v>87</v>
      </c>
      <c r="AY1876" s="17" t="s">
        <v>253</v>
      </c>
      <c r="BE1876" s="149">
        <f>IF(N1876="základní",J1876,0)</f>
        <v>0</v>
      </c>
      <c r="BF1876" s="149">
        <f>IF(N1876="snížená",J1876,0)</f>
        <v>0</v>
      </c>
      <c r="BG1876" s="149">
        <f>IF(N1876="zákl. přenesená",J1876,0)</f>
        <v>0</v>
      </c>
      <c r="BH1876" s="149">
        <f>IF(N1876="sníž. přenesená",J1876,0)</f>
        <v>0</v>
      </c>
      <c r="BI1876" s="149">
        <f>IF(N1876="nulová",J1876,0)</f>
        <v>0</v>
      </c>
      <c r="BJ1876" s="17" t="s">
        <v>85</v>
      </c>
      <c r="BK1876" s="149">
        <f>ROUND(I1876*H1876,2)</f>
        <v>0</v>
      </c>
      <c r="BL1876" s="17" t="s">
        <v>369</v>
      </c>
      <c r="BM1876" s="148" t="s">
        <v>2672</v>
      </c>
    </row>
    <row r="1877" spans="2:65" s="14" customFormat="1" ht="11.25">
      <c r="B1877" s="169"/>
      <c r="D1877" s="155" t="s">
        <v>264</v>
      </c>
      <c r="E1877" s="170" t="s">
        <v>1</v>
      </c>
      <c r="F1877" s="171" t="s">
        <v>1845</v>
      </c>
      <c r="H1877" s="170" t="s">
        <v>1</v>
      </c>
      <c r="I1877" s="172"/>
      <c r="L1877" s="169"/>
      <c r="M1877" s="173"/>
      <c r="T1877" s="174"/>
      <c r="AT1877" s="170" t="s">
        <v>264</v>
      </c>
      <c r="AU1877" s="170" t="s">
        <v>87</v>
      </c>
      <c r="AV1877" s="14" t="s">
        <v>85</v>
      </c>
      <c r="AW1877" s="14" t="s">
        <v>32</v>
      </c>
      <c r="AX1877" s="14" t="s">
        <v>77</v>
      </c>
      <c r="AY1877" s="170" t="s">
        <v>253</v>
      </c>
    </row>
    <row r="1878" spans="2:65" s="12" customFormat="1" ht="11.25">
      <c r="B1878" s="154"/>
      <c r="D1878" s="155" t="s">
        <v>264</v>
      </c>
      <c r="E1878" s="156" t="s">
        <v>1</v>
      </c>
      <c r="F1878" s="157" t="s">
        <v>2673</v>
      </c>
      <c r="H1878" s="158">
        <v>78.763999999999996</v>
      </c>
      <c r="I1878" s="159"/>
      <c r="L1878" s="154"/>
      <c r="M1878" s="160"/>
      <c r="T1878" s="161"/>
      <c r="AT1878" s="156" t="s">
        <v>264</v>
      </c>
      <c r="AU1878" s="156" t="s">
        <v>87</v>
      </c>
      <c r="AV1878" s="12" t="s">
        <v>87</v>
      </c>
      <c r="AW1878" s="12" t="s">
        <v>32</v>
      </c>
      <c r="AX1878" s="12" t="s">
        <v>77</v>
      </c>
      <c r="AY1878" s="156" t="s">
        <v>253</v>
      </c>
    </row>
    <row r="1879" spans="2:65" s="12" customFormat="1" ht="11.25">
      <c r="B1879" s="154"/>
      <c r="D1879" s="155" t="s">
        <v>264</v>
      </c>
      <c r="E1879" s="156" t="s">
        <v>1</v>
      </c>
      <c r="F1879" s="157" t="s">
        <v>2674</v>
      </c>
      <c r="H1879" s="158">
        <v>7.3079999999999998</v>
      </c>
      <c r="I1879" s="159"/>
      <c r="L1879" s="154"/>
      <c r="M1879" s="160"/>
      <c r="T1879" s="161"/>
      <c r="AT1879" s="156" t="s">
        <v>264</v>
      </c>
      <c r="AU1879" s="156" t="s">
        <v>87</v>
      </c>
      <c r="AV1879" s="12" t="s">
        <v>87</v>
      </c>
      <c r="AW1879" s="12" t="s">
        <v>32</v>
      </c>
      <c r="AX1879" s="12" t="s">
        <v>77</v>
      </c>
      <c r="AY1879" s="156" t="s">
        <v>253</v>
      </c>
    </row>
    <row r="1880" spans="2:65" s="12" customFormat="1" ht="11.25">
      <c r="B1880" s="154"/>
      <c r="D1880" s="155" t="s">
        <v>264</v>
      </c>
      <c r="E1880" s="156" t="s">
        <v>1</v>
      </c>
      <c r="F1880" s="157" t="s">
        <v>2675</v>
      </c>
      <c r="H1880" s="158">
        <v>14.129</v>
      </c>
      <c r="I1880" s="159"/>
      <c r="L1880" s="154"/>
      <c r="M1880" s="160"/>
      <c r="T1880" s="161"/>
      <c r="AT1880" s="156" t="s">
        <v>264</v>
      </c>
      <c r="AU1880" s="156" t="s">
        <v>87</v>
      </c>
      <c r="AV1880" s="12" t="s">
        <v>87</v>
      </c>
      <c r="AW1880" s="12" t="s">
        <v>32</v>
      </c>
      <c r="AX1880" s="12" t="s">
        <v>77</v>
      </c>
      <c r="AY1880" s="156" t="s">
        <v>253</v>
      </c>
    </row>
    <row r="1881" spans="2:65" s="12" customFormat="1" ht="11.25">
      <c r="B1881" s="154"/>
      <c r="D1881" s="155" t="s">
        <v>264</v>
      </c>
      <c r="E1881" s="156" t="s">
        <v>1</v>
      </c>
      <c r="F1881" s="157" t="s">
        <v>2676</v>
      </c>
      <c r="H1881" s="158">
        <v>10.667999999999999</v>
      </c>
      <c r="I1881" s="159"/>
      <c r="L1881" s="154"/>
      <c r="M1881" s="160"/>
      <c r="T1881" s="161"/>
      <c r="AT1881" s="156" t="s">
        <v>264</v>
      </c>
      <c r="AU1881" s="156" t="s">
        <v>87</v>
      </c>
      <c r="AV1881" s="12" t="s">
        <v>87</v>
      </c>
      <c r="AW1881" s="12" t="s">
        <v>32</v>
      </c>
      <c r="AX1881" s="12" t="s">
        <v>77</v>
      </c>
      <c r="AY1881" s="156" t="s">
        <v>253</v>
      </c>
    </row>
    <row r="1882" spans="2:65" s="12" customFormat="1" ht="11.25">
      <c r="B1882" s="154"/>
      <c r="D1882" s="155" t="s">
        <v>264</v>
      </c>
      <c r="E1882" s="156" t="s">
        <v>1</v>
      </c>
      <c r="F1882" s="157" t="s">
        <v>2677</v>
      </c>
      <c r="H1882" s="158">
        <v>23.873000000000001</v>
      </c>
      <c r="I1882" s="159"/>
      <c r="L1882" s="154"/>
      <c r="M1882" s="160"/>
      <c r="T1882" s="161"/>
      <c r="AT1882" s="156" t="s">
        <v>264</v>
      </c>
      <c r="AU1882" s="156" t="s">
        <v>87</v>
      </c>
      <c r="AV1882" s="12" t="s">
        <v>87</v>
      </c>
      <c r="AW1882" s="12" t="s">
        <v>32</v>
      </c>
      <c r="AX1882" s="12" t="s">
        <v>77</v>
      </c>
      <c r="AY1882" s="156" t="s">
        <v>253</v>
      </c>
    </row>
    <row r="1883" spans="2:65" s="12" customFormat="1" ht="11.25">
      <c r="B1883" s="154"/>
      <c r="D1883" s="155" t="s">
        <v>264</v>
      </c>
      <c r="E1883" s="156" t="s">
        <v>1</v>
      </c>
      <c r="F1883" s="157" t="s">
        <v>2678</v>
      </c>
      <c r="H1883" s="158">
        <v>30.530999999999999</v>
      </c>
      <c r="I1883" s="159"/>
      <c r="L1883" s="154"/>
      <c r="M1883" s="160"/>
      <c r="T1883" s="161"/>
      <c r="AT1883" s="156" t="s">
        <v>264</v>
      </c>
      <c r="AU1883" s="156" t="s">
        <v>87</v>
      </c>
      <c r="AV1883" s="12" t="s">
        <v>87</v>
      </c>
      <c r="AW1883" s="12" t="s">
        <v>32</v>
      </c>
      <c r="AX1883" s="12" t="s">
        <v>77</v>
      </c>
      <c r="AY1883" s="156" t="s">
        <v>253</v>
      </c>
    </row>
    <row r="1884" spans="2:65" s="12" customFormat="1" ht="11.25">
      <c r="B1884" s="154"/>
      <c r="D1884" s="155" t="s">
        <v>264</v>
      </c>
      <c r="E1884" s="156" t="s">
        <v>1</v>
      </c>
      <c r="F1884" s="157" t="s">
        <v>2679</v>
      </c>
      <c r="H1884" s="158">
        <v>81.525000000000006</v>
      </c>
      <c r="I1884" s="159"/>
      <c r="L1884" s="154"/>
      <c r="M1884" s="160"/>
      <c r="T1884" s="161"/>
      <c r="AT1884" s="156" t="s">
        <v>264</v>
      </c>
      <c r="AU1884" s="156" t="s">
        <v>87</v>
      </c>
      <c r="AV1884" s="12" t="s">
        <v>87</v>
      </c>
      <c r="AW1884" s="12" t="s">
        <v>32</v>
      </c>
      <c r="AX1884" s="12" t="s">
        <v>77</v>
      </c>
      <c r="AY1884" s="156" t="s">
        <v>253</v>
      </c>
    </row>
    <row r="1885" spans="2:65" s="12" customFormat="1" ht="11.25">
      <c r="B1885" s="154"/>
      <c r="D1885" s="155" t="s">
        <v>264</v>
      </c>
      <c r="E1885" s="156" t="s">
        <v>1</v>
      </c>
      <c r="F1885" s="157" t="s">
        <v>2680</v>
      </c>
      <c r="H1885" s="158">
        <v>1.008</v>
      </c>
      <c r="I1885" s="159"/>
      <c r="L1885" s="154"/>
      <c r="M1885" s="160"/>
      <c r="T1885" s="161"/>
      <c r="AT1885" s="156" t="s">
        <v>264</v>
      </c>
      <c r="AU1885" s="156" t="s">
        <v>87</v>
      </c>
      <c r="AV1885" s="12" t="s">
        <v>87</v>
      </c>
      <c r="AW1885" s="12" t="s">
        <v>32</v>
      </c>
      <c r="AX1885" s="12" t="s">
        <v>77</v>
      </c>
      <c r="AY1885" s="156" t="s">
        <v>253</v>
      </c>
    </row>
    <row r="1886" spans="2:65" s="13" customFormat="1" ht="11.25">
      <c r="B1886" s="162"/>
      <c r="D1886" s="155" t="s">
        <v>264</v>
      </c>
      <c r="E1886" s="163" t="s">
        <v>1</v>
      </c>
      <c r="F1886" s="164" t="s">
        <v>266</v>
      </c>
      <c r="H1886" s="165">
        <v>247.80600000000001</v>
      </c>
      <c r="I1886" s="166"/>
      <c r="L1886" s="162"/>
      <c r="M1886" s="167"/>
      <c r="T1886" s="168"/>
      <c r="AT1886" s="163" t="s">
        <v>264</v>
      </c>
      <c r="AU1886" s="163" t="s">
        <v>87</v>
      </c>
      <c r="AV1886" s="13" t="s">
        <v>260</v>
      </c>
      <c r="AW1886" s="13" t="s">
        <v>32</v>
      </c>
      <c r="AX1886" s="13" t="s">
        <v>85</v>
      </c>
      <c r="AY1886" s="163" t="s">
        <v>253</v>
      </c>
    </row>
    <row r="1887" spans="2:65" s="1" customFormat="1" ht="24.2" customHeight="1">
      <c r="B1887" s="32"/>
      <c r="C1887" s="137" t="s">
        <v>2681</v>
      </c>
      <c r="D1887" s="137" t="s">
        <v>255</v>
      </c>
      <c r="E1887" s="138" t="s">
        <v>2682</v>
      </c>
      <c r="F1887" s="139" t="s">
        <v>2683</v>
      </c>
      <c r="G1887" s="140" t="s">
        <v>258</v>
      </c>
      <c r="H1887" s="141">
        <v>30.364000000000001</v>
      </c>
      <c r="I1887" s="142"/>
      <c r="J1887" s="143">
        <f>ROUND(I1887*H1887,2)</f>
        <v>0</v>
      </c>
      <c r="K1887" s="139" t="s">
        <v>259</v>
      </c>
      <c r="L1887" s="32"/>
      <c r="M1887" s="144" t="s">
        <v>1</v>
      </c>
      <c r="N1887" s="145" t="s">
        <v>42</v>
      </c>
      <c r="P1887" s="146">
        <f>O1887*H1887</f>
        <v>0</v>
      </c>
      <c r="Q1887" s="146">
        <v>2.0000000000000001E-4</v>
      </c>
      <c r="R1887" s="146">
        <f>Q1887*H1887</f>
        <v>6.0728000000000006E-3</v>
      </c>
      <c r="S1887" s="146">
        <v>0</v>
      </c>
      <c r="T1887" s="147">
        <f>S1887*H1887</f>
        <v>0</v>
      </c>
      <c r="AR1887" s="148" t="s">
        <v>369</v>
      </c>
      <c r="AT1887" s="148" t="s">
        <v>255</v>
      </c>
      <c r="AU1887" s="148" t="s">
        <v>87</v>
      </c>
      <c r="AY1887" s="17" t="s">
        <v>253</v>
      </c>
      <c r="BE1887" s="149">
        <f>IF(N1887="základní",J1887,0)</f>
        <v>0</v>
      </c>
      <c r="BF1887" s="149">
        <f>IF(N1887="snížená",J1887,0)</f>
        <v>0</v>
      </c>
      <c r="BG1887" s="149">
        <f>IF(N1887="zákl. přenesená",J1887,0)</f>
        <v>0</v>
      </c>
      <c r="BH1887" s="149">
        <f>IF(N1887="sníž. přenesená",J1887,0)</f>
        <v>0</v>
      </c>
      <c r="BI1887" s="149">
        <f>IF(N1887="nulová",J1887,0)</f>
        <v>0</v>
      </c>
      <c r="BJ1887" s="17" t="s">
        <v>85</v>
      </c>
      <c r="BK1887" s="149">
        <f>ROUND(I1887*H1887,2)</f>
        <v>0</v>
      </c>
      <c r="BL1887" s="17" t="s">
        <v>369</v>
      </c>
      <c r="BM1887" s="148" t="s">
        <v>2684</v>
      </c>
    </row>
    <row r="1888" spans="2:65" s="1" customFormat="1" ht="11.25">
      <c r="B1888" s="32"/>
      <c r="D1888" s="150" t="s">
        <v>262</v>
      </c>
      <c r="F1888" s="151" t="s">
        <v>2685</v>
      </c>
      <c r="I1888" s="152"/>
      <c r="L1888" s="32"/>
      <c r="M1888" s="153"/>
      <c r="T1888" s="56"/>
      <c r="AT1888" s="17" t="s">
        <v>262</v>
      </c>
      <c r="AU1888" s="17" t="s">
        <v>87</v>
      </c>
    </row>
    <row r="1889" spans="2:65" s="14" customFormat="1" ht="11.25">
      <c r="B1889" s="169"/>
      <c r="D1889" s="155" t="s">
        <v>264</v>
      </c>
      <c r="E1889" s="170" t="s">
        <v>1</v>
      </c>
      <c r="F1889" s="171" t="s">
        <v>1080</v>
      </c>
      <c r="H1889" s="170" t="s">
        <v>1</v>
      </c>
      <c r="I1889" s="172"/>
      <c r="L1889" s="169"/>
      <c r="M1889" s="173"/>
      <c r="T1889" s="174"/>
      <c r="AT1889" s="170" t="s">
        <v>264</v>
      </c>
      <c r="AU1889" s="170" t="s">
        <v>87</v>
      </c>
      <c r="AV1889" s="14" t="s">
        <v>85</v>
      </c>
      <c r="AW1889" s="14" t="s">
        <v>32</v>
      </c>
      <c r="AX1889" s="14" t="s">
        <v>77</v>
      </c>
      <c r="AY1889" s="170" t="s">
        <v>253</v>
      </c>
    </row>
    <row r="1890" spans="2:65" s="14" customFormat="1" ht="11.25">
      <c r="B1890" s="169"/>
      <c r="D1890" s="155" t="s">
        <v>264</v>
      </c>
      <c r="E1890" s="170" t="s">
        <v>1</v>
      </c>
      <c r="F1890" s="171" t="s">
        <v>1070</v>
      </c>
      <c r="H1890" s="170" t="s">
        <v>1</v>
      </c>
      <c r="I1890" s="172"/>
      <c r="L1890" s="169"/>
      <c r="M1890" s="173"/>
      <c r="T1890" s="174"/>
      <c r="AT1890" s="170" t="s">
        <v>264</v>
      </c>
      <c r="AU1890" s="170" t="s">
        <v>87</v>
      </c>
      <c r="AV1890" s="14" t="s">
        <v>85</v>
      </c>
      <c r="AW1890" s="14" t="s">
        <v>32</v>
      </c>
      <c r="AX1890" s="14" t="s">
        <v>77</v>
      </c>
      <c r="AY1890" s="170" t="s">
        <v>253</v>
      </c>
    </row>
    <row r="1891" spans="2:65" s="12" customFormat="1" ht="11.25">
      <c r="B1891" s="154"/>
      <c r="D1891" s="155" t="s">
        <v>264</v>
      </c>
      <c r="E1891" s="156" t="s">
        <v>1</v>
      </c>
      <c r="F1891" s="157" t="s">
        <v>1071</v>
      </c>
      <c r="H1891" s="158">
        <v>33.514000000000003</v>
      </c>
      <c r="I1891" s="159"/>
      <c r="L1891" s="154"/>
      <c r="M1891" s="160"/>
      <c r="T1891" s="161"/>
      <c r="AT1891" s="156" t="s">
        <v>264</v>
      </c>
      <c r="AU1891" s="156" t="s">
        <v>87</v>
      </c>
      <c r="AV1891" s="12" t="s">
        <v>87</v>
      </c>
      <c r="AW1891" s="12" t="s">
        <v>32</v>
      </c>
      <c r="AX1891" s="12" t="s">
        <v>77</v>
      </c>
      <c r="AY1891" s="156" t="s">
        <v>253</v>
      </c>
    </row>
    <row r="1892" spans="2:65" s="12" customFormat="1" ht="11.25">
      <c r="B1892" s="154"/>
      <c r="D1892" s="155" t="s">
        <v>264</v>
      </c>
      <c r="E1892" s="156" t="s">
        <v>1</v>
      </c>
      <c r="F1892" s="157" t="s">
        <v>1072</v>
      </c>
      <c r="H1892" s="158">
        <v>-3.15</v>
      </c>
      <c r="I1892" s="159"/>
      <c r="L1892" s="154"/>
      <c r="M1892" s="160"/>
      <c r="T1892" s="161"/>
      <c r="AT1892" s="156" t="s">
        <v>264</v>
      </c>
      <c r="AU1892" s="156" t="s">
        <v>87</v>
      </c>
      <c r="AV1892" s="12" t="s">
        <v>87</v>
      </c>
      <c r="AW1892" s="12" t="s">
        <v>32</v>
      </c>
      <c r="AX1892" s="12" t="s">
        <v>77</v>
      </c>
      <c r="AY1892" s="156" t="s">
        <v>253</v>
      </c>
    </row>
    <row r="1893" spans="2:65" s="13" customFormat="1" ht="11.25">
      <c r="B1893" s="162"/>
      <c r="D1893" s="155" t="s">
        <v>264</v>
      </c>
      <c r="E1893" s="163" t="s">
        <v>1</v>
      </c>
      <c r="F1893" s="164" t="s">
        <v>266</v>
      </c>
      <c r="H1893" s="165">
        <v>30.364000000000001</v>
      </c>
      <c r="I1893" s="166"/>
      <c r="L1893" s="162"/>
      <c r="M1893" s="167"/>
      <c r="T1893" s="168"/>
      <c r="AT1893" s="163" t="s">
        <v>264</v>
      </c>
      <c r="AU1893" s="163" t="s">
        <v>87</v>
      </c>
      <c r="AV1893" s="13" t="s">
        <v>260</v>
      </c>
      <c r="AW1893" s="13" t="s">
        <v>32</v>
      </c>
      <c r="AX1893" s="13" t="s">
        <v>85</v>
      </c>
      <c r="AY1893" s="163" t="s">
        <v>253</v>
      </c>
    </row>
    <row r="1894" spans="2:65" s="1" customFormat="1" ht="44.25" customHeight="1">
      <c r="B1894" s="32"/>
      <c r="C1894" s="137" t="s">
        <v>2686</v>
      </c>
      <c r="D1894" s="137" t="s">
        <v>255</v>
      </c>
      <c r="E1894" s="138" t="s">
        <v>2687</v>
      </c>
      <c r="F1894" s="139" t="s">
        <v>2688</v>
      </c>
      <c r="G1894" s="140" t="s">
        <v>258</v>
      </c>
      <c r="H1894" s="141">
        <v>165.36</v>
      </c>
      <c r="I1894" s="142"/>
      <c r="J1894" s="143">
        <f>ROUND(I1894*H1894,2)</f>
        <v>0</v>
      </c>
      <c r="K1894" s="139" t="s">
        <v>1</v>
      </c>
      <c r="L1894" s="32"/>
      <c r="M1894" s="144" t="s">
        <v>1</v>
      </c>
      <c r="N1894" s="145" t="s">
        <v>42</v>
      </c>
      <c r="P1894" s="146">
        <f>O1894*H1894</f>
        <v>0</v>
      </c>
      <c r="Q1894" s="146">
        <v>3.6000000000000002E-4</v>
      </c>
      <c r="R1894" s="146">
        <f>Q1894*H1894</f>
        <v>5.9529600000000009E-2</v>
      </c>
      <c r="S1894" s="146">
        <v>0</v>
      </c>
      <c r="T1894" s="147">
        <f>S1894*H1894</f>
        <v>0</v>
      </c>
      <c r="AR1894" s="148" t="s">
        <v>369</v>
      </c>
      <c r="AT1894" s="148" t="s">
        <v>255</v>
      </c>
      <c r="AU1894" s="148" t="s">
        <v>87</v>
      </c>
      <c r="AY1894" s="17" t="s">
        <v>253</v>
      </c>
      <c r="BE1894" s="149">
        <f>IF(N1894="základní",J1894,0)</f>
        <v>0</v>
      </c>
      <c r="BF1894" s="149">
        <f>IF(N1894="snížená",J1894,0)</f>
        <v>0</v>
      </c>
      <c r="BG1894" s="149">
        <f>IF(N1894="zákl. přenesená",J1894,0)</f>
        <v>0</v>
      </c>
      <c r="BH1894" s="149">
        <f>IF(N1894="sníž. přenesená",J1894,0)</f>
        <v>0</v>
      </c>
      <c r="BI1894" s="149">
        <f>IF(N1894="nulová",J1894,0)</f>
        <v>0</v>
      </c>
      <c r="BJ1894" s="17" t="s">
        <v>85</v>
      </c>
      <c r="BK1894" s="149">
        <f>ROUND(I1894*H1894,2)</f>
        <v>0</v>
      </c>
      <c r="BL1894" s="17" t="s">
        <v>369</v>
      </c>
      <c r="BM1894" s="148" t="s">
        <v>2689</v>
      </c>
    </row>
    <row r="1895" spans="2:65" s="1" customFormat="1" ht="19.5">
      <c r="B1895" s="32"/>
      <c r="D1895" s="155" t="s">
        <v>1346</v>
      </c>
      <c r="F1895" s="195" t="s">
        <v>2690</v>
      </c>
      <c r="I1895" s="152"/>
      <c r="L1895" s="32"/>
      <c r="M1895" s="153"/>
      <c r="T1895" s="56"/>
      <c r="AT1895" s="17" t="s">
        <v>1346</v>
      </c>
      <c r="AU1895" s="17" t="s">
        <v>87</v>
      </c>
    </row>
    <row r="1896" spans="2:65" s="14" customFormat="1" ht="11.25">
      <c r="B1896" s="169"/>
      <c r="D1896" s="155" t="s">
        <v>264</v>
      </c>
      <c r="E1896" s="170" t="s">
        <v>1</v>
      </c>
      <c r="F1896" s="171" t="s">
        <v>1080</v>
      </c>
      <c r="H1896" s="170" t="s">
        <v>1</v>
      </c>
      <c r="I1896" s="172"/>
      <c r="L1896" s="169"/>
      <c r="M1896" s="173"/>
      <c r="T1896" s="174"/>
      <c r="AT1896" s="170" t="s">
        <v>264</v>
      </c>
      <c r="AU1896" s="170" t="s">
        <v>87</v>
      </c>
      <c r="AV1896" s="14" t="s">
        <v>85</v>
      </c>
      <c r="AW1896" s="14" t="s">
        <v>32</v>
      </c>
      <c r="AX1896" s="14" t="s">
        <v>77</v>
      </c>
      <c r="AY1896" s="170" t="s">
        <v>253</v>
      </c>
    </row>
    <row r="1897" spans="2:65" s="14" customFormat="1" ht="11.25">
      <c r="B1897" s="169"/>
      <c r="D1897" s="155" t="s">
        <v>264</v>
      </c>
      <c r="E1897" s="170" t="s">
        <v>1</v>
      </c>
      <c r="F1897" s="171" t="s">
        <v>1070</v>
      </c>
      <c r="H1897" s="170" t="s">
        <v>1</v>
      </c>
      <c r="I1897" s="172"/>
      <c r="L1897" s="169"/>
      <c r="M1897" s="173"/>
      <c r="T1897" s="174"/>
      <c r="AT1897" s="170" t="s">
        <v>264</v>
      </c>
      <c r="AU1897" s="170" t="s">
        <v>87</v>
      </c>
      <c r="AV1897" s="14" t="s">
        <v>85</v>
      </c>
      <c r="AW1897" s="14" t="s">
        <v>32</v>
      </c>
      <c r="AX1897" s="14" t="s">
        <v>77</v>
      </c>
      <c r="AY1897" s="170" t="s">
        <v>253</v>
      </c>
    </row>
    <row r="1898" spans="2:65" s="12" customFormat="1" ht="11.25">
      <c r="B1898" s="154"/>
      <c r="D1898" s="155" t="s">
        <v>264</v>
      </c>
      <c r="E1898" s="156" t="s">
        <v>1</v>
      </c>
      <c r="F1898" s="157" t="s">
        <v>1071</v>
      </c>
      <c r="H1898" s="158">
        <v>33.514000000000003</v>
      </c>
      <c r="I1898" s="159"/>
      <c r="L1898" s="154"/>
      <c r="M1898" s="160"/>
      <c r="T1898" s="161"/>
      <c r="AT1898" s="156" t="s">
        <v>264</v>
      </c>
      <c r="AU1898" s="156" t="s">
        <v>87</v>
      </c>
      <c r="AV1898" s="12" t="s">
        <v>87</v>
      </c>
      <c r="AW1898" s="12" t="s">
        <v>32</v>
      </c>
      <c r="AX1898" s="12" t="s">
        <v>77</v>
      </c>
      <c r="AY1898" s="156" t="s">
        <v>253</v>
      </c>
    </row>
    <row r="1899" spans="2:65" s="12" customFormat="1" ht="11.25">
      <c r="B1899" s="154"/>
      <c r="D1899" s="155" t="s">
        <v>264</v>
      </c>
      <c r="E1899" s="156" t="s">
        <v>1</v>
      </c>
      <c r="F1899" s="157" t="s">
        <v>1072</v>
      </c>
      <c r="H1899" s="158">
        <v>-3.15</v>
      </c>
      <c r="I1899" s="159"/>
      <c r="L1899" s="154"/>
      <c r="M1899" s="160"/>
      <c r="T1899" s="161"/>
      <c r="AT1899" s="156" t="s">
        <v>264</v>
      </c>
      <c r="AU1899" s="156" t="s">
        <v>87</v>
      </c>
      <c r="AV1899" s="12" t="s">
        <v>87</v>
      </c>
      <c r="AW1899" s="12" t="s">
        <v>32</v>
      </c>
      <c r="AX1899" s="12" t="s">
        <v>77</v>
      </c>
      <c r="AY1899" s="156" t="s">
        <v>253</v>
      </c>
    </row>
    <row r="1900" spans="2:65" s="15" customFormat="1" ht="11.25">
      <c r="B1900" s="175"/>
      <c r="D1900" s="155" t="s">
        <v>264</v>
      </c>
      <c r="E1900" s="176" t="s">
        <v>1</v>
      </c>
      <c r="F1900" s="177" t="s">
        <v>322</v>
      </c>
      <c r="H1900" s="178">
        <v>30.364000000000001</v>
      </c>
      <c r="I1900" s="179"/>
      <c r="L1900" s="175"/>
      <c r="M1900" s="180"/>
      <c r="T1900" s="181"/>
      <c r="AT1900" s="176" t="s">
        <v>264</v>
      </c>
      <c r="AU1900" s="176" t="s">
        <v>87</v>
      </c>
      <c r="AV1900" s="15" t="s">
        <v>97</v>
      </c>
      <c r="AW1900" s="15" t="s">
        <v>32</v>
      </c>
      <c r="AX1900" s="15" t="s">
        <v>77</v>
      </c>
      <c r="AY1900" s="176" t="s">
        <v>253</v>
      </c>
    </row>
    <row r="1901" spans="2:65" s="14" customFormat="1" ht="11.25">
      <c r="B1901" s="169"/>
      <c r="D1901" s="155" t="s">
        <v>264</v>
      </c>
      <c r="E1901" s="170" t="s">
        <v>1</v>
      </c>
      <c r="F1901" s="171" t="s">
        <v>1236</v>
      </c>
      <c r="H1901" s="170" t="s">
        <v>1</v>
      </c>
      <c r="I1901" s="172"/>
      <c r="L1901" s="169"/>
      <c r="M1901" s="173"/>
      <c r="T1901" s="174"/>
      <c r="AT1901" s="170" t="s">
        <v>264</v>
      </c>
      <c r="AU1901" s="170" t="s">
        <v>87</v>
      </c>
      <c r="AV1901" s="14" t="s">
        <v>85</v>
      </c>
      <c r="AW1901" s="14" t="s">
        <v>32</v>
      </c>
      <c r="AX1901" s="14" t="s">
        <v>77</v>
      </c>
      <c r="AY1901" s="170" t="s">
        <v>253</v>
      </c>
    </row>
    <row r="1902" spans="2:65" s="14" customFormat="1" ht="11.25">
      <c r="B1902" s="169"/>
      <c r="D1902" s="155" t="s">
        <v>264</v>
      </c>
      <c r="E1902" s="170" t="s">
        <v>1</v>
      </c>
      <c r="F1902" s="171" t="s">
        <v>1082</v>
      </c>
      <c r="H1902" s="170" t="s">
        <v>1</v>
      </c>
      <c r="I1902" s="172"/>
      <c r="L1902" s="169"/>
      <c r="M1902" s="173"/>
      <c r="T1902" s="174"/>
      <c r="AT1902" s="170" t="s">
        <v>264</v>
      </c>
      <c r="AU1902" s="170" t="s">
        <v>87</v>
      </c>
      <c r="AV1902" s="14" t="s">
        <v>85</v>
      </c>
      <c r="AW1902" s="14" t="s">
        <v>32</v>
      </c>
      <c r="AX1902" s="14" t="s">
        <v>77</v>
      </c>
      <c r="AY1902" s="170" t="s">
        <v>253</v>
      </c>
    </row>
    <row r="1903" spans="2:65" s="12" customFormat="1" ht="11.25">
      <c r="B1903" s="154"/>
      <c r="D1903" s="155" t="s">
        <v>264</v>
      </c>
      <c r="E1903" s="156" t="s">
        <v>1</v>
      </c>
      <c r="F1903" s="157" t="s">
        <v>1083</v>
      </c>
      <c r="H1903" s="158">
        <v>142.30600000000001</v>
      </c>
      <c r="I1903" s="159"/>
      <c r="L1903" s="154"/>
      <c r="M1903" s="160"/>
      <c r="T1903" s="161"/>
      <c r="AT1903" s="156" t="s">
        <v>264</v>
      </c>
      <c r="AU1903" s="156" t="s">
        <v>87</v>
      </c>
      <c r="AV1903" s="12" t="s">
        <v>87</v>
      </c>
      <c r="AW1903" s="12" t="s">
        <v>32</v>
      </c>
      <c r="AX1903" s="12" t="s">
        <v>77</v>
      </c>
      <c r="AY1903" s="156" t="s">
        <v>253</v>
      </c>
    </row>
    <row r="1904" spans="2:65" s="12" customFormat="1" ht="33.75">
      <c r="B1904" s="154"/>
      <c r="D1904" s="155" t="s">
        <v>264</v>
      </c>
      <c r="E1904" s="156" t="s">
        <v>1</v>
      </c>
      <c r="F1904" s="157" t="s">
        <v>1084</v>
      </c>
      <c r="H1904" s="158">
        <v>-29.37</v>
      </c>
      <c r="I1904" s="159"/>
      <c r="L1904" s="154"/>
      <c r="M1904" s="160"/>
      <c r="T1904" s="161"/>
      <c r="AT1904" s="156" t="s">
        <v>264</v>
      </c>
      <c r="AU1904" s="156" t="s">
        <v>87</v>
      </c>
      <c r="AV1904" s="12" t="s">
        <v>87</v>
      </c>
      <c r="AW1904" s="12" t="s">
        <v>32</v>
      </c>
      <c r="AX1904" s="12" t="s">
        <v>77</v>
      </c>
      <c r="AY1904" s="156" t="s">
        <v>253</v>
      </c>
    </row>
    <row r="1905" spans="2:65" s="15" customFormat="1" ht="11.25">
      <c r="B1905" s="175"/>
      <c r="D1905" s="155" t="s">
        <v>264</v>
      </c>
      <c r="E1905" s="176" t="s">
        <v>1</v>
      </c>
      <c r="F1905" s="177" t="s">
        <v>322</v>
      </c>
      <c r="H1905" s="178">
        <v>112.93600000000001</v>
      </c>
      <c r="I1905" s="179"/>
      <c r="L1905" s="175"/>
      <c r="M1905" s="180"/>
      <c r="T1905" s="181"/>
      <c r="AT1905" s="176" t="s">
        <v>264</v>
      </c>
      <c r="AU1905" s="176" t="s">
        <v>87</v>
      </c>
      <c r="AV1905" s="15" t="s">
        <v>97</v>
      </c>
      <c r="AW1905" s="15" t="s">
        <v>32</v>
      </c>
      <c r="AX1905" s="15" t="s">
        <v>77</v>
      </c>
      <c r="AY1905" s="176" t="s">
        <v>253</v>
      </c>
    </row>
    <row r="1906" spans="2:65" s="14" customFormat="1" ht="11.25">
      <c r="B1906" s="169"/>
      <c r="D1906" s="155" t="s">
        <v>264</v>
      </c>
      <c r="E1906" s="170" t="s">
        <v>1</v>
      </c>
      <c r="F1906" s="171" t="s">
        <v>1085</v>
      </c>
      <c r="H1906" s="170" t="s">
        <v>1</v>
      </c>
      <c r="I1906" s="172"/>
      <c r="L1906" s="169"/>
      <c r="M1906" s="173"/>
      <c r="T1906" s="174"/>
      <c r="AT1906" s="170" t="s">
        <v>264</v>
      </c>
      <c r="AU1906" s="170" t="s">
        <v>87</v>
      </c>
      <c r="AV1906" s="14" t="s">
        <v>85</v>
      </c>
      <c r="AW1906" s="14" t="s">
        <v>32</v>
      </c>
      <c r="AX1906" s="14" t="s">
        <v>77</v>
      </c>
      <c r="AY1906" s="170" t="s">
        <v>253</v>
      </c>
    </row>
    <row r="1907" spans="2:65" s="12" customFormat="1" ht="11.25">
      <c r="B1907" s="154"/>
      <c r="D1907" s="155" t="s">
        <v>264</v>
      </c>
      <c r="E1907" s="156" t="s">
        <v>1</v>
      </c>
      <c r="F1907" s="157" t="s">
        <v>1086</v>
      </c>
      <c r="H1907" s="158">
        <v>22.06</v>
      </c>
      <c r="I1907" s="159"/>
      <c r="L1907" s="154"/>
      <c r="M1907" s="160"/>
      <c r="T1907" s="161"/>
      <c r="AT1907" s="156" t="s">
        <v>264</v>
      </c>
      <c r="AU1907" s="156" t="s">
        <v>87</v>
      </c>
      <c r="AV1907" s="12" t="s">
        <v>87</v>
      </c>
      <c r="AW1907" s="12" t="s">
        <v>32</v>
      </c>
      <c r="AX1907" s="12" t="s">
        <v>77</v>
      </c>
      <c r="AY1907" s="156" t="s">
        <v>253</v>
      </c>
    </row>
    <row r="1908" spans="2:65" s="15" customFormat="1" ht="11.25">
      <c r="B1908" s="175"/>
      <c r="D1908" s="155" t="s">
        <v>264</v>
      </c>
      <c r="E1908" s="176" t="s">
        <v>1</v>
      </c>
      <c r="F1908" s="177" t="s">
        <v>322</v>
      </c>
      <c r="H1908" s="178">
        <v>22.06</v>
      </c>
      <c r="I1908" s="179"/>
      <c r="L1908" s="175"/>
      <c r="M1908" s="180"/>
      <c r="T1908" s="181"/>
      <c r="AT1908" s="176" t="s">
        <v>264</v>
      </c>
      <c r="AU1908" s="176" t="s">
        <v>87</v>
      </c>
      <c r="AV1908" s="15" t="s">
        <v>97</v>
      </c>
      <c r="AW1908" s="15" t="s">
        <v>32</v>
      </c>
      <c r="AX1908" s="15" t="s">
        <v>77</v>
      </c>
      <c r="AY1908" s="176" t="s">
        <v>253</v>
      </c>
    </row>
    <row r="1909" spans="2:65" s="13" customFormat="1" ht="11.25">
      <c r="B1909" s="162"/>
      <c r="D1909" s="155" t="s">
        <v>264</v>
      </c>
      <c r="E1909" s="163" t="s">
        <v>1</v>
      </c>
      <c r="F1909" s="164" t="s">
        <v>266</v>
      </c>
      <c r="H1909" s="165">
        <v>165.36</v>
      </c>
      <c r="I1909" s="166"/>
      <c r="L1909" s="162"/>
      <c r="M1909" s="167"/>
      <c r="T1909" s="168"/>
      <c r="AT1909" s="163" t="s">
        <v>264</v>
      </c>
      <c r="AU1909" s="163" t="s">
        <v>87</v>
      </c>
      <c r="AV1909" s="13" t="s">
        <v>260</v>
      </c>
      <c r="AW1909" s="13" t="s">
        <v>32</v>
      </c>
      <c r="AX1909" s="13" t="s">
        <v>85</v>
      </c>
      <c r="AY1909" s="163" t="s">
        <v>253</v>
      </c>
    </row>
    <row r="1910" spans="2:65" s="1" customFormat="1" ht="55.5" customHeight="1">
      <c r="B1910" s="32"/>
      <c r="C1910" s="137" t="s">
        <v>2691</v>
      </c>
      <c r="D1910" s="137" t="s">
        <v>255</v>
      </c>
      <c r="E1910" s="138" t="s">
        <v>2692</v>
      </c>
      <c r="F1910" s="139" t="s">
        <v>2693</v>
      </c>
      <c r="G1910" s="140" t="s">
        <v>258</v>
      </c>
      <c r="H1910" s="141">
        <v>165.36</v>
      </c>
      <c r="I1910" s="142"/>
      <c r="J1910" s="143">
        <f>ROUND(I1910*H1910,2)</f>
        <v>0</v>
      </c>
      <c r="K1910" s="139" t="s">
        <v>1</v>
      </c>
      <c r="L1910" s="32"/>
      <c r="M1910" s="144" t="s">
        <v>1</v>
      </c>
      <c r="N1910" s="145" t="s">
        <v>42</v>
      </c>
      <c r="P1910" s="146">
        <f>O1910*H1910</f>
        <v>0</v>
      </c>
      <c r="Q1910" s="146">
        <v>3.6000000000000002E-4</v>
      </c>
      <c r="R1910" s="146">
        <f>Q1910*H1910</f>
        <v>5.9529600000000009E-2</v>
      </c>
      <c r="S1910" s="146">
        <v>0</v>
      </c>
      <c r="T1910" s="147">
        <f>S1910*H1910</f>
        <v>0</v>
      </c>
      <c r="AR1910" s="148" t="s">
        <v>369</v>
      </c>
      <c r="AT1910" s="148" t="s">
        <v>255</v>
      </c>
      <c r="AU1910" s="148" t="s">
        <v>87</v>
      </c>
      <c r="AY1910" s="17" t="s">
        <v>253</v>
      </c>
      <c r="BE1910" s="149">
        <f>IF(N1910="základní",J1910,0)</f>
        <v>0</v>
      </c>
      <c r="BF1910" s="149">
        <f>IF(N1910="snížená",J1910,0)</f>
        <v>0</v>
      </c>
      <c r="BG1910" s="149">
        <f>IF(N1910="zákl. přenesená",J1910,0)</f>
        <v>0</v>
      </c>
      <c r="BH1910" s="149">
        <f>IF(N1910="sníž. přenesená",J1910,0)</f>
        <v>0</v>
      </c>
      <c r="BI1910" s="149">
        <f>IF(N1910="nulová",J1910,0)</f>
        <v>0</v>
      </c>
      <c r="BJ1910" s="17" t="s">
        <v>85</v>
      </c>
      <c r="BK1910" s="149">
        <f>ROUND(I1910*H1910,2)</f>
        <v>0</v>
      </c>
      <c r="BL1910" s="17" t="s">
        <v>369</v>
      </c>
      <c r="BM1910" s="148" t="s">
        <v>2694</v>
      </c>
    </row>
    <row r="1911" spans="2:65" s="1" customFormat="1" ht="19.5">
      <c r="B1911" s="32"/>
      <c r="D1911" s="155" t="s">
        <v>1346</v>
      </c>
      <c r="F1911" s="195" t="s">
        <v>2690</v>
      </c>
      <c r="I1911" s="152"/>
      <c r="L1911" s="32"/>
      <c r="M1911" s="153"/>
      <c r="T1911" s="56"/>
      <c r="AT1911" s="17" t="s">
        <v>1346</v>
      </c>
      <c r="AU1911" s="17" t="s">
        <v>87</v>
      </c>
    </row>
    <row r="1912" spans="2:65" s="14" customFormat="1" ht="11.25">
      <c r="B1912" s="169"/>
      <c r="D1912" s="155" t="s">
        <v>264</v>
      </c>
      <c r="E1912" s="170" t="s">
        <v>1</v>
      </c>
      <c r="F1912" s="171" t="s">
        <v>1080</v>
      </c>
      <c r="H1912" s="170" t="s">
        <v>1</v>
      </c>
      <c r="I1912" s="172"/>
      <c r="L1912" s="169"/>
      <c r="M1912" s="173"/>
      <c r="T1912" s="174"/>
      <c r="AT1912" s="170" t="s">
        <v>264</v>
      </c>
      <c r="AU1912" s="170" t="s">
        <v>87</v>
      </c>
      <c r="AV1912" s="14" t="s">
        <v>85</v>
      </c>
      <c r="AW1912" s="14" t="s">
        <v>32</v>
      </c>
      <c r="AX1912" s="14" t="s">
        <v>77</v>
      </c>
      <c r="AY1912" s="170" t="s">
        <v>253</v>
      </c>
    </row>
    <row r="1913" spans="2:65" s="14" customFormat="1" ht="11.25">
      <c r="B1913" s="169"/>
      <c r="D1913" s="155" t="s">
        <v>264</v>
      </c>
      <c r="E1913" s="170" t="s">
        <v>1</v>
      </c>
      <c r="F1913" s="171" t="s">
        <v>1070</v>
      </c>
      <c r="H1913" s="170" t="s">
        <v>1</v>
      </c>
      <c r="I1913" s="172"/>
      <c r="L1913" s="169"/>
      <c r="M1913" s="173"/>
      <c r="T1913" s="174"/>
      <c r="AT1913" s="170" t="s">
        <v>264</v>
      </c>
      <c r="AU1913" s="170" t="s">
        <v>87</v>
      </c>
      <c r="AV1913" s="14" t="s">
        <v>85</v>
      </c>
      <c r="AW1913" s="14" t="s">
        <v>32</v>
      </c>
      <c r="AX1913" s="14" t="s">
        <v>77</v>
      </c>
      <c r="AY1913" s="170" t="s">
        <v>253</v>
      </c>
    </row>
    <row r="1914" spans="2:65" s="12" customFormat="1" ht="11.25">
      <c r="B1914" s="154"/>
      <c r="D1914" s="155" t="s">
        <v>264</v>
      </c>
      <c r="E1914" s="156" t="s">
        <v>1</v>
      </c>
      <c r="F1914" s="157" t="s">
        <v>1071</v>
      </c>
      <c r="H1914" s="158">
        <v>33.514000000000003</v>
      </c>
      <c r="I1914" s="159"/>
      <c r="L1914" s="154"/>
      <c r="M1914" s="160"/>
      <c r="T1914" s="161"/>
      <c r="AT1914" s="156" t="s">
        <v>264</v>
      </c>
      <c r="AU1914" s="156" t="s">
        <v>87</v>
      </c>
      <c r="AV1914" s="12" t="s">
        <v>87</v>
      </c>
      <c r="AW1914" s="12" t="s">
        <v>32</v>
      </c>
      <c r="AX1914" s="12" t="s">
        <v>77</v>
      </c>
      <c r="AY1914" s="156" t="s">
        <v>253</v>
      </c>
    </row>
    <row r="1915" spans="2:65" s="12" customFormat="1" ht="11.25">
      <c r="B1915" s="154"/>
      <c r="D1915" s="155" t="s">
        <v>264</v>
      </c>
      <c r="E1915" s="156" t="s">
        <v>1</v>
      </c>
      <c r="F1915" s="157" t="s">
        <v>1072</v>
      </c>
      <c r="H1915" s="158">
        <v>-3.15</v>
      </c>
      <c r="I1915" s="159"/>
      <c r="L1915" s="154"/>
      <c r="M1915" s="160"/>
      <c r="T1915" s="161"/>
      <c r="AT1915" s="156" t="s">
        <v>264</v>
      </c>
      <c r="AU1915" s="156" t="s">
        <v>87</v>
      </c>
      <c r="AV1915" s="12" t="s">
        <v>87</v>
      </c>
      <c r="AW1915" s="12" t="s">
        <v>32</v>
      </c>
      <c r="AX1915" s="12" t="s">
        <v>77</v>
      </c>
      <c r="AY1915" s="156" t="s">
        <v>253</v>
      </c>
    </row>
    <row r="1916" spans="2:65" s="15" customFormat="1" ht="11.25">
      <c r="B1916" s="175"/>
      <c r="D1916" s="155" t="s">
        <v>264</v>
      </c>
      <c r="E1916" s="176" t="s">
        <v>1</v>
      </c>
      <c r="F1916" s="177" t="s">
        <v>322</v>
      </c>
      <c r="H1916" s="178">
        <v>30.364000000000001</v>
      </c>
      <c r="I1916" s="179"/>
      <c r="L1916" s="175"/>
      <c r="M1916" s="180"/>
      <c r="T1916" s="181"/>
      <c r="AT1916" s="176" t="s">
        <v>264</v>
      </c>
      <c r="AU1916" s="176" t="s">
        <v>87</v>
      </c>
      <c r="AV1916" s="15" t="s">
        <v>97</v>
      </c>
      <c r="AW1916" s="15" t="s">
        <v>32</v>
      </c>
      <c r="AX1916" s="15" t="s">
        <v>77</v>
      </c>
      <c r="AY1916" s="176" t="s">
        <v>253</v>
      </c>
    </row>
    <row r="1917" spans="2:65" s="14" customFormat="1" ht="11.25">
      <c r="B1917" s="169"/>
      <c r="D1917" s="155" t="s">
        <v>264</v>
      </c>
      <c r="E1917" s="170" t="s">
        <v>1</v>
      </c>
      <c r="F1917" s="171" t="s">
        <v>1236</v>
      </c>
      <c r="H1917" s="170" t="s">
        <v>1</v>
      </c>
      <c r="I1917" s="172"/>
      <c r="L1917" s="169"/>
      <c r="M1917" s="173"/>
      <c r="T1917" s="174"/>
      <c r="AT1917" s="170" t="s">
        <v>264</v>
      </c>
      <c r="AU1917" s="170" t="s">
        <v>87</v>
      </c>
      <c r="AV1917" s="14" t="s">
        <v>85</v>
      </c>
      <c r="AW1917" s="14" t="s">
        <v>32</v>
      </c>
      <c r="AX1917" s="14" t="s">
        <v>77</v>
      </c>
      <c r="AY1917" s="170" t="s">
        <v>253</v>
      </c>
    </row>
    <row r="1918" spans="2:65" s="14" customFormat="1" ht="11.25">
      <c r="B1918" s="169"/>
      <c r="D1918" s="155" t="s">
        <v>264</v>
      </c>
      <c r="E1918" s="170" t="s">
        <v>1</v>
      </c>
      <c r="F1918" s="171" t="s">
        <v>1082</v>
      </c>
      <c r="H1918" s="170" t="s">
        <v>1</v>
      </c>
      <c r="I1918" s="172"/>
      <c r="L1918" s="169"/>
      <c r="M1918" s="173"/>
      <c r="T1918" s="174"/>
      <c r="AT1918" s="170" t="s">
        <v>264</v>
      </c>
      <c r="AU1918" s="170" t="s">
        <v>87</v>
      </c>
      <c r="AV1918" s="14" t="s">
        <v>85</v>
      </c>
      <c r="AW1918" s="14" t="s">
        <v>32</v>
      </c>
      <c r="AX1918" s="14" t="s">
        <v>77</v>
      </c>
      <c r="AY1918" s="170" t="s">
        <v>253</v>
      </c>
    </row>
    <row r="1919" spans="2:65" s="12" customFormat="1" ht="11.25">
      <c r="B1919" s="154"/>
      <c r="D1919" s="155" t="s">
        <v>264</v>
      </c>
      <c r="E1919" s="156" t="s">
        <v>1</v>
      </c>
      <c r="F1919" s="157" t="s">
        <v>1083</v>
      </c>
      <c r="H1919" s="158">
        <v>142.30600000000001</v>
      </c>
      <c r="I1919" s="159"/>
      <c r="L1919" s="154"/>
      <c r="M1919" s="160"/>
      <c r="T1919" s="161"/>
      <c r="AT1919" s="156" t="s">
        <v>264</v>
      </c>
      <c r="AU1919" s="156" t="s">
        <v>87</v>
      </c>
      <c r="AV1919" s="12" t="s">
        <v>87</v>
      </c>
      <c r="AW1919" s="12" t="s">
        <v>32</v>
      </c>
      <c r="AX1919" s="12" t="s">
        <v>77</v>
      </c>
      <c r="AY1919" s="156" t="s">
        <v>253</v>
      </c>
    </row>
    <row r="1920" spans="2:65" s="12" customFormat="1" ht="33.75">
      <c r="B1920" s="154"/>
      <c r="D1920" s="155" t="s">
        <v>264</v>
      </c>
      <c r="E1920" s="156" t="s">
        <v>1</v>
      </c>
      <c r="F1920" s="157" t="s">
        <v>1084</v>
      </c>
      <c r="H1920" s="158">
        <v>-29.37</v>
      </c>
      <c r="I1920" s="159"/>
      <c r="L1920" s="154"/>
      <c r="M1920" s="160"/>
      <c r="T1920" s="161"/>
      <c r="AT1920" s="156" t="s">
        <v>264</v>
      </c>
      <c r="AU1920" s="156" t="s">
        <v>87</v>
      </c>
      <c r="AV1920" s="12" t="s">
        <v>87</v>
      </c>
      <c r="AW1920" s="12" t="s">
        <v>32</v>
      </c>
      <c r="AX1920" s="12" t="s">
        <v>77</v>
      </c>
      <c r="AY1920" s="156" t="s">
        <v>253</v>
      </c>
    </row>
    <row r="1921" spans="2:65" s="15" customFormat="1" ht="11.25">
      <c r="B1921" s="175"/>
      <c r="D1921" s="155" t="s">
        <v>264</v>
      </c>
      <c r="E1921" s="176" t="s">
        <v>1</v>
      </c>
      <c r="F1921" s="177" t="s">
        <v>322</v>
      </c>
      <c r="H1921" s="178">
        <v>112.93600000000001</v>
      </c>
      <c r="I1921" s="179"/>
      <c r="L1921" s="175"/>
      <c r="M1921" s="180"/>
      <c r="T1921" s="181"/>
      <c r="AT1921" s="176" t="s">
        <v>264</v>
      </c>
      <c r="AU1921" s="176" t="s">
        <v>87</v>
      </c>
      <c r="AV1921" s="15" t="s">
        <v>97</v>
      </c>
      <c r="AW1921" s="15" t="s">
        <v>32</v>
      </c>
      <c r="AX1921" s="15" t="s">
        <v>77</v>
      </c>
      <c r="AY1921" s="176" t="s">
        <v>253</v>
      </c>
    </row>
    <row r="1922" spans="2:65" s="14" customFormat="1" ht="11.25">
      <c r="B1922" s="169"/>
      <c r="D1922" s="155" t="s">
        <v>264</v>
      </c>
      <c r="E1922" s="170" t="s">
        <v>1</v>
      </c>
      <c r="F1922" s="171" t="s">
        <v>1085</v>
      </c>
      <c r="H1922" s="170" t="s">
        <v>1</v>
      </c>
      <c r="I1922" s="172"/>
      <c r="L1922" s="169"/>
      <c r="M1922" s="173"/>
      <c r="T1922" s="174"/>
      <c r="AT1922" s="170" t="s">
        <v>264</v>
      </c>
      <c r="AU1922" s="170" t="s">
        <v>87</v>
      </c>
      <c r="AV1922" s="14" t="s">
        <v>85</v>
      </c>
      <c r="AW1922" s="14" t="s">
        <v>32</v>
      </c>
      <c r="AX1922" s="14" t="s">
        <v>77</v>
      </c>
      <c r="AY1922" s="170" t="s">
        <v>253</v>
      </c>
    </row>
    <row r="1923" spans="2:65" s="12" customFormat="1" ht="11.25">
      <c r="B1923" s="154"/>
      <c r="D1923" s="155" t="s">
        <v>264</v>
      </c>
      <c r="E1923" s="156" t="s">
        <v>1</v>
      </c>
      <c r="F1923" s="157" t="s">
        <v>1086</v>
      </c>
      <c r="H1923" s="158">
        <v>22.06</v>
      </c>
      <c r="I1923" s="159"/>
      <c r="L1923" s="154"/>
      <c r="M1923" s="160"/>
      <c r="T1923" s="161"/>
      <c r="AT1923" s="156" t="s">
        <v>264</v>
      </c>
      <c r="AU1923" s="156" t="s">
        <v>87</v>
      </c>
      <c r="AV1923" s="12" t="s">
        <v>87</v>
      </c>
      <c r="AW1923" s="12" t="s">
        <v>32</v>
      </c>
      <c r="AX1923" s="12" t="s">
        <v>77</v>
      </c>
      <c r="AY1923" s="156" t="s">
        <v>253</v>
      </c>
    </row>
    <row r="1924" spans="2:65" s="15" customFormat="1" ht="11.25">
      <c r="B1924" s="175"/>
      <c r="D1924" s="155" t="s">
        <v>264</v>
      </c>
      <c r="E1924" s="176" t="s">
        <v>1</v>
      </c>
      <c r="F1924" s="177" t="s">
        <v>322</v>
      </c>
      <c r="H1924" s="178">
        <v>22.06</v>
      </c>
      <c r="I1924" s="179"/>
      <c r="L1924" s="175"/>
      <c r="M1924" s="180"/>
      <c r="T1924" s="181"/>
      <c r="AT1924" s="176" t="s">
        <v>264</v>
      </c>
      <c r="AU1924" s="176" t="s">
        <v>87</v>
      </c>
      <c r="AV1924" s="15" t="s">
        <v>97</v>
      </c>
      <c r="AW1924" s="15" t="s">
        <v>32</v>
      </c>
      <c r="AX1924" s="15" t="s">
        <v>77</v>
      </c>
      <c r="AY1924" s="176" t="s">
        <v>253</v>
      </c>
    </row>
    <row r="1925" spans="2:65" s="13" customFormat="1" ht="11.25">
      <c r="B1925" s="162"/>
      <c r="D1925" s="155" t="s">
        <v>264</v>
      </c>
      <c r="E1925" s="163" t="s">
        <v>1</v>
      </c>
      <c r="F1925" s="164" t="s">
        <v>266</v>
      </c>
      <c r="H1925" s="165">
        <v>165.36</v>
      </c>
      <c r="I1925" s="166"/>
      <c r="L1925" s="162"/>
      <c r="M1925" s="167"/>
      <c r="T1925" s="168"/>
      <c r="AT1925" s="163" t="s">
        <v>264</v>
      </c>
      <c r="AU1925" s="163" t="s">
        <v>87</v>
      </c>
      <c r="AV1925" s="13" t="s">
        <v>260</v>
      </c>
      <c r="AW1925" s="13" t="s">
        <v>32</v>
      </c>
      <c r="AX1925" s="13" t="s">
        <v>85</v>
      </c>
      <c r="AY1925" s="163" t="s">
        <v>253</v>
      </c>
    </row>
    <row r="1926" spans="2:65" s="11" customFormat="1" ht="22.9" customHeight="1">
      <c r="B1926" s="125"/>
      <c r="D1926" s="126" t="s">
        <v>76</v>
      </c>
      <c r="E1926" s="135" t="s">
        <v>2695</v>
      </c>
      <c r="F1926" s="135" t="s">
        <v>2696</v>
      </c>
      <c r="I1926" s="128"/>
      <c r="J1926" s="136">
        <f>BK1926</f>
        <v>0</v>
      </c>
      <c r="L1926" s="125"/>
      <c r="M1926" s="130"/>
      <c r="P1926" s="131">
        <f>SUM(P1927:P2007)</f>
        <v>0</v>
      </c>
      <c r="R1926" s="131">
        <f>SUM(R1927:R2007)</f>
        <v>0.27547146</v>
      </c>
      <c r="T1926" s="132">
        <f>SUM(T1927:T2007)</f>
        <v>0</v>
      </c>
      <c r="AR1926" s="126" t="s">
        <v>87</v>
      </c>
      <c r="AT1926" s="133" t="s">
        <v>76</v>
      </c>
      <c r="AU1926" s="133" t="s">
        <v>85</v>
      </c>
      <c r="AY1926" s="126" t="s">
        <v>253</v>
      </c>
      <c r="BK1926" s="134">
        <f>SUM(BK1927:BK2007)</f>
        <v>0</v>
      </c>
    </row>
    <row r="1927" spans="2:65" s="1" customFormat="1" ht="21.75" customHeight="1">
      <c r="B1927" s="32"/>
      <c r="C1927" s="137" t="s">
        <v>2697</v>
      </c>
      <c r="D1927" s="137" t="s">
        <v>255</v>
      </c>
      <c r="E1927" s="138" t="s">
        <v>2698</v>
      </c>
      <c r="F1927" s="139" t="s">
        <v>2699</v>
      </c>
      <c r="G1927" s="140" t="s">
        <v>258</v>
      </c>
      <c r="H1927" s="141">
        <v>32.520000000000003</v>
      </c>
      <c r="I1927" s="142"/>
      <c r="J1927" s="143">
        <f>ROUND(I1927*H1927,2)</f>
        <v>0</v>
      </c>
      <c r="K1927" s="139" t="s">
        <v>259</v>
      </c>
      <c r="L1927" s="32"/>
      <c r="M1927" s="144" t="s">
        <v>1</v>
      </c>
      <c r="N1927" s="145" t="s">
        <v>42</v>
      </c>
      <c r="P1927" s="146">
        <f>O1927*H1927</f>
        <v>0</v>
      </c>
      <c r="Q1927" s="146">
        <v>0</v>
      </c>
      <c r="R1927" s="146">
        <f>Q1927*H1927</f>
        <v>0</v>
      </c>
      <c r="S1927" s="146">
        <v>0</v>
      </c>
      <c r="T1927" s="147">
        <f>S1927*H1927</f>
        <v>0</v>
      </c>
      <c r="AR1927" s="148" t="s">
        <v>369</v>
      </c>
      <c r="AT1927" s="148" t="s">
        <v>255</v>
      </c>
      <c r="AU1927" s="148" t="s">
        <v>87</v>
      </c>
      <c r="AY1927" s="17" t="s">
        <v>253</v>
      </c>
      <c r="BE1927" s="149">
        <f>IF(N1927="základní",J1927,0)</f>
        <v>0</v>
      </c>
      <c r="BF1927" s="149">
        <f>IF(N1927="snížená",J1927,0)</f>
        <v>0</v>
      </c>
      <c r="BG1927" s="149">
        <f>IF(N1927="zákl. přenesená",J1927,0)</f>
        <v>0</v>
      </c>
      <c r="BH1927" s="149">
        <f>IF(N1927="sníž. přenesená",J1927,0)</f>
        <v>0</v>
      </c>
      <c r="BI1927" s="149">
        <f>IF(N1927="nulová",J1927,0)</f>
        <v>0</v>
      </c>
      <c r="BJ1927" s="17" t="s">
        <v>85</v>
      </c>
      <c r="BK1927" s="149">
        <f>ROUND(I1927*H1927,2)</f>
        <v>0</v>
      </c>
      <c r="BL1927" s="17" t="s">
        <v>369</v>
      </c>
      <c r="BM1927" s="148" t="s">
        <v>2700</v>
      </c>
    </row>
    <row r="1928" spans="2:65" s="1" customFormat="1" ht="11.25">
      <c r="B1928" s="32"/>
      <c r="D1928" s="150" t="s">
        <v>262</v>
      </c>
      <c r="F1928" s="151" t="s">
        <v>2701</v>
      </c>
      <c r="I1928" s="152"/>
      <c r="L1928" s="32"/>
      <c r="M1928" s="153"/>
      <c r="T1928" s="56"/>
      <c r="AT1928" s="17" t="s">
        <v>262</v>
      </c>
      <c r="AU1928" s="17" t="s">
        <v>87</v>
      </c>
    </row>
    <row r="1929" spans="2:65" s="12" customFormat="1" ht="33.75">
      <c r="B1929" s="154"/>
      <c r="D1929" s="155" t="s">
        <v>264</v>
      </c>
      <c r="E1929" s="156" t="s">
        <v>1</v>
      </c>
      <c r="F1929" s="157" t="s">
        <v>2702</v>
      </c>
      <c r="H1929" s="158">
        <v>26.22</v>
      </c>
      <c r="I1929" s="159"/>
      <c r="L1929" s="154"/>
      <c r="M1929" s="160"/>
      <c r="T1929" s="161"/>
      <c r="AT1929" s="156" t="s">
        <v>264</v>
      </c>
      <c r="AU1929" s="156" t="s">
        <v>87</v>
      </c>
      <c r="AV1929" s="12" t="s">
        <v>87</v>
      </c>
      <c r="AW1929" s="12" t="s">
        <v>32</v>
      </c>
      <c r="AX1929" s="12" t="s">
        <v>77</v>
      </c>
      <c r="AY1929" s="156" t="s">
        <v>253</v>
      </c>
    </row>
    <row r="1930" spans="2:65" s="12" customFormat="1" ht="11.25">
      <c r="B1930" s="154"/>
      <c r="D1930" s="155" t="s">
        <v>264</v>
      </c>
      <c r="E1930" s="156" t="s">
        <v>1</v>
      </c>
      <c r="F1930" s="157" t="s">
        <v>2703</v>
      </c>
      <c r="H1930" s="158">
        <v>6.3</v>
      </c>
      <c r="I1930" s="159"/>
      <c r="L1930" s="154"/>
      <c r="M1930" s="160"/>
      <c r="T1930" s="161"/>
      <c r="AT1930" s="156" t="s">
        <v>264</v>
      </c>
      <c r="AU1930" s="156" t="s">
        <v>87</v>
      </c>
      <c r="AV1930" s="12" t="s">
        <v>87</v>
      </c>
      <c r="AW1930" s="12" t="s">
        <v>32</v>
      </c>
      <c r="AX1930" s="12" t="s">
        <v>77</v>
      </c>
      <c r="AY1930" s="156" t="s">
        <v>253</v>
      </c>
    </row>
    <row r="1931" spans="2:65" s="13" customFormat="1" ht="11.25">
      <c r="B1931" s="162"/>
      <c r="D1931" s="155" t="s">
        <v>264</v>
      </c>
      <c r="E1931" s="163" t="s">
        <v>1</v>
      </c>
      <c r="F1931" s="164" t="s">
        <v>266</v>
      </c>
      <c r="H1931" s="165">
        <v>32.520000000000003</v>
      </c>
      <c r="I1931" s="166"/>
      <c r="L1931" s="162"/>
      <c r="M1931" s="167"/>
      <c r="T1931" s="168"/>
      <c r="AT1931" s="163" t="s">
        <v>264</v>
      </c>
      <c r="AU1931" s="163" t="s">
        <v>87</v>
      </c>
      <c r="AV1931" s="13" t="s">
        <v>260</v>
      </c>
      <c r="AW1931" s="13" t="s">
        <v>32</v>
      </c>
      <c r="AX1931" s="13" t="s">
        <v>85</v>
      </c>
      <c r="AY1931" s="163" t="s">
        <v>253</v>
      </c>
    </row>
    <row r="1932" spans="2:65" s="1" customFormat="1" ht="24.2" customHeight="1">
      <c r="B1932" s="32"/>
      <c r="C1932" s="185" t="s">
        <v>2704</v>
      </c>
      <c r="D1932" s="185" t="s">
        <v>1052</v>
      </c>
      <c r="E1932" s="186" t="s">
        <v>2705</v>
      </c>
      <c r="F1932" s="187" t="s">
        <v>2706</v>
      </c>
      <c r="G1932" s="188" t="s">
        <v>313</v>
      </c>
      <c r="H1932" s="189">
        <v>32.520000000000003</v>
      </c>
      <c r="I1932" s="190"/>
      <c r="J1932" s="191">
        <f>ROUND(I1932*H1932,2)</f>
        <v>0</v>
      </c>
      <c r="K1932" s="187" t="s">
        <v>259</v>
      </c>
      <c r="L1932" s="192"/>
      <c r="M1932" s="193" t="s">
        <v>1</v>
      </c>
      <c r="N1932" s="194" t="s">
        <v>42</v>
      </c>
      <c r="P1932" s="146">
        <f>O1932*H1932</f>
        <v>0</v>
      </c>
      <c r="Q1932" s="146">
        <v>2.0000000000000002E-5</v>
      </c>
      <c r="R1932" s="146">
        <f>Q1932*H1932</f>
        <v>6.5040000000000009E-4</v>
      </c>
      <c r="S1932" s="146">
        <v>0</v>
      </c>
      <c r="T1932" s="147">
        <f>S1932*H1932</f>
        <v>0</v>
      </c>
      <c r="AR1932" s="148" t="s">
        <v>455</v>
      </c>
      <c r="AT1932" s="148" t="s">
        <v>1052</v>
      </c>
      <c r="AU1932" s="148" t="s">
        <v>87</v>
      </c>
      <c r="AY1932" s="17" t="s">
        <v>253</v>
      </c>
      <c r="BE1932" s="149">
        <f>IF(N1932="základní",J1932,0)</f>
        <v>0</v>
      </c>
      <c r="BF1932" s="149">
        <f>IF(N1932="snížená",J1932,0)</f>
        <v>0</v>
      </c>
      <c r="BG1932" s="149">
        <f>IF(N1932="zákl. přenesená",J1932,0)</f>
        <v>0</v>
      </c>
      <c r="BH1932" s="149">
        <f>IF(N1932="sníž. přenesená",J1932,0)</f>
        <v>0</v>
      </c>
      <c r="BI1932" s="149">
        <f>IF(N1932="nulová",J1932,0)</f>
        <v>0</v>
      </c>
      <c r="BJ1932" s="17" t="s">
        <v>85</v>
      </c>
      <c r="BK1932" s="149">
        <f>ROUND(I1932*H1932,2)</f>
        <v>0</v>
      </c>
      <c r="BL1932" s="17" t="s">
        <v>369</v>
      </c>
      <c r="BM1932" s="148" t="s">
        <v>2707</v>
      </c>
    </row>
    <row r="1933" spans="2:65" s="1" customFormat="1" ht="24.2" customHeight="1">
      <c r="B1933" s="32"/>
      <c r="C1933" s="137" t="s">
        <v>2708</v>
      </c>
      <c r="D1933" s="137" t="s">
        <v>255</v>
      </c>
      <c r="E1933" s="138" t="s">
        <v>2709</v>
      </c>
      <c r="F1933" s="139" t="s">
        <v>2710</v>
      </c>
      <c r="G1933" s="140" t="s">
        <v>258</v>
      </c>
      <c r="H1933" s="141">
        <v>561.29399999999998</v>
      </c>
      <c r="I1933" s="142"/>
      <c r="J1933" s="143">
        <f>ROUND(I1933*H1933,2)</f>
        <v>0</v>
      </c>
      <c r="K1933" s="139" t="s">
        <v>259</v>
      </c>
      <c r="L1933" s="32"/>
      <c r="M1933" s="144" t="s">
        <v>1</v>
      </c>
      <c r="N1933" s="145" t="s">
        <v>42</v>
      </c>
      <c r="P1933" s="146">
        <f>O1933*H1933</f>
        <v>0</v>
      </c>
      <c r="Q1933" s="146">
        <v>2.0000000000000001E-4</v>
      </c>
      <c r="R1933" s="146">
        <f>Q1933*H1933</f>
        <v>0.11225880000000001</v>
      </c>
      <c r="S1933" s="146">
        <v>0</v>
      </c>
      <c r="T1933" s="147">
        <f>S1933*H1933</f>
        <v>0</v>
      </c>
      <c r="AR1933" s="148" t="s">
        <v>369</v>
      </c>
      <c r="AT1933" s="148" t="s">
        <v>255</v>
      </c>
      <c r="AU1933" s="148" t="s">
        <v>87</v>
      </c>
      <c r="AY1933" s="17" t="s">
        <v>253</v>
      </c>
      <c r="BE1933" s="149">
        <f>IF(N1933="základní",J1933,0)</f>
        <v>0</v>
      </c>
      <c r="BF1933" s="149">
        <f>IF(N1933="snížená",J1933,0)</f>
        <v>0</v>
      </c>
      <c r="BG1933" s="149">
        <f>IF(N1933="zákl. přenesená",J1933,0)</f>
        <v>0</v>
      </c>
      <c r="BH1933" s="149">
        <f>IF(N1933="sníž. přenesená",J1933,0)</f>
        <v>0</v>
      </c>
      <c r="BI1933" s="149">
        <f>IF(N1933="nulová",J1933,0)</f>
        <v>0</v>
      </c>
      <c r="BJ1933" s="17" t="s">
        <v>85</v>
      </c>
      <c r="BK1933" s="149">
        <f>ROUND(I1933*H1933,2)</f>
        <v>0</v>
      </c>
      <c r="BL1933" s="17" t="s">
        <v>369</v>
      </c>
      <c r="BM1933" s="148" t="s">
        <v>2711</v>
      </c>
    </row>
    <row r="1934" spans="2:65" s="1" customFormat="1" ht="11.25">
      <c r="B1934" s="32"/>
      <c r="D1934" s="150" t="s">
        <v>262</v>
      </c>
      <c r="F1934" s="151" t="s">
        <v>2712</v>
      </c>
      <c r="I1934" s="152"/>
      <c r="L1934" s="32"/>
      <c r="M1934" s="153"/>
      <c r="T1934" s="56"/>
      <c r="AT1934" s="17" t="s">
        <v>262</v>
      </c>
      <c r="AU1934" s="17" t="s">
        <v>87</v>
      </c>
    </row>
    <row r="1935" spans="2:65" s="14" customFormat="1" ht="11.25">
      <c r="B1935" s="169"/>
      <c r="D1935" s="155" t="s">
        <v>264</v>
      </c>
      <c r="E1935" s="170" t="s">
        <v>1</v>
      </c>
      <c r="F1935" s="171" t="s">
        <v>2120</v>
      </c>
      <c r="H1935" s="170" t="s">
        <v>1</v>
      </c>
      <c r="I1935" s="172"/>
      <c r="L1935" s="169"/>
      <c r="M1935" s="173"/>
      <c r="T1935" s="174"/>
      <c r="AT1935" s="170" t="s">
        <v>264</v>
      </c>
      <c r="AU1935" s="170" t="s">
        <v>87</v>
      </c>
      <c r="AV1935" s="14" t="s">
        <v>85</v>
      </c>
      <c r="AW1935" s="14" t="s">
        <v>32</v>
      </c>
      <c r="AX1935" s="14" t="s">
        <v>77</v>
      </c>
      <c r="AY1935" s="170" t="s">
        <v>253</v>
      </c>
    </row>
    <row r="1936" spans="2:65" s="12" customFormat="1" ht="11.25">
      <c r="B1936" s="154"/>
      <c r="D1936" s="155" t="s">
        <v>264</v>
      </c>
      <c r="E1936" s="156" t="s">
        <v>1</v>
      </c>
      <c r="F1936" s="157" t="s">
        <v>2121</v>
      </c>
      <c r="H1936" s="158">
        <v>34.874000000000002</v>
      </c>
      <c r="I1936" s="159"/>
      <c r="L1936" s="154"/>
      <c r="M1936" s="160"/>
      <c r="T1936" s="161"/>
      <c r="AT1936" s="156" t="s">
        <v>264</v>
      </c>
      <c r="AU1936" s="156" t="s">
        <v>87</v>
      </c>
      <c r="AV1936" s="12" t="s">
        <v>87</v>
      </c>
      <c r="AW1936" s="12" t="s">
        <v>32</v>
      </c>
      <c r="AX1936" s="12" t="s">
        <v>77</v>
      </c>
      <c r="AY1936" s="156" t="s">
        <v>253</v>
      </c>
    </row>
    <row r="1937" spans="2:51" s="15" customFormat="1" ht="11.25">
      <c r="B1937" s="175"/>
      <c r="D1937" s="155" t="s">
        <v>264</v>
      </c>
      <c r="E1937" s="176" t="s">
        <v>1</v>
      </c>
      <c r="F1937" s="177" t="s">
        <v>322</v>
      </c>
      <c r="H1937" s="178">
        <v>34.874000000000002</v>
      </c>
      <c r="I1937" s="179"/>
      <c r="L1937" s="175"/>
      <c r="M1937" s="180"/>
      <c r="T1937" s="181"/>
      <c r="AT1937" s="176" t="s">
        <v>264</v>
      </c>
      <c r="AU1937" s="176" t="s">
        <v>87</v>
      </c>
      <c r="AV1937" s="15" t="s">
        <v>97</v>
      </c>
      <c r="AW1937" s="15" t="s">
        <v>32</v>
      </c>
      <c r="AX1937" s="15" t="s">
        <v>77</v>
      </c>
      <c r="AY1937" s="176" t="s">
        <v>253</v>
      </c>
    </row>
    <row r="1938" spans="2:51" s="14" customFormat="1" ht="11.25">
      <c r="B1938" s="169"/>
      <c r="D1938" s="155" t="s">
        <v>264</v>
      </c>
      <c r="E1938" s="170" t="s">
        <v>1</v>
      </c>
      <c r="F1938" s="171" t="s">
        <v>2113</v>
      </c>
      <c r="H1938" s="170" t="s">
        <v>1</v>
      </c>
      <c r="I1938" s="172"/>
      <c r="L1938" s="169"/>
      <c r="M1938" s="173"/>
      <c r="T1938" s="174"/>
      <c r="AT1938" s="170" t="s">
        <v>264</v>
      </c>
      <c r="AU1938" s="170" t="s">
        <v>87</v>
      </c>
      <c r="AV1938" s="14" t="s">
        <v>85</v>
      </c>
      <c r="AW1938" s="14" t="s">
        <v>32</v>
      </c>
      <c r="AX1938" s="14" t="s">
        <v>77</v>
      </c>
      <c r="AY1938" s="170" t="s">
        <v>253</v>
      </c>
    </row>
    <row r="1939" spans="2:51" s="12" customFormat="1" ht="11.25">
      <c r="B1939" s="154"/>
      <c r="D1939" s="155" t="s">
        <v>264</v>
      </c>
      <c r="E1939" s="156" t="s">
        <v>1</v>
      </c>
      <c r="F1939" s="157" t="s">
        <v>2114</v>
      </c>
      <c r="H1939" s="158">
        <v>85.63</v>
      </c>
      <c r="I1939" s="159"/>
      <c r="L1939" s="154"/>
      <c r="M1939" s="160"/>
      <c r="T1939" s="161"/>
      <c r="AT1939" s="156" t="s">
        <v>264</v>
      </c>
      <c r="AU1939" s="156" t="s">
        <v>87</v>
      </c>
      <c r="AV1939" s="12" t="s">
        <v>87</v>
      </c>
      <c r="AW1939" s="12" t="s">
        <v>32</v>
      </c>
      <c r="AX1939" s="12" t="s">
        <v>77</v>
      </c>
      <c r="AY1939" s="156" t="s">
        <v>253</v>
      </c>
    </row>
    <row r="1940" spans="2:51" s="15" customFormat="1" ht="11.25">
      <c r="B1940" s="175"/>
      <c r="D1940" s="155" t="s">
        <v>264</v>
      </c>
      <c r="E1940" s="176" t="s">
        <v>1</v>
      </c>
      <c r="F1940" s="177" t="s">
        <v>322</v>
      </c>
      <c r="H1940" s="178">
        <v>85.63</v>
      </c>
      <c r="I1940" s="179"/>
      <c r="L1940" s="175"/>
      <c r="M1940" s="180"/>
      <c r="T1940" s="181"/>
      <c r="AT1940" s="176" t="s">
        <v>264</v>
      </c>
      <c r="AU1940" s="176" t="s">
        <v>87</v>
      </c>
      <c r="AV1940" s="15" t="s">
        <v>97</v>
      </c>
      <c r="AW1940" s="15" t="s">
        <v>32</v>
      </c>
      <c r="AX1940" s="15" t="s">
        <v>77</v>
      </c>
      <c r="AY1940" s="176" t="s">
        <v>253</v>
      </c>
    </row>
    <row r="1941" spans="2:51" s="14" customFormat="1" ht="11.25">
      <c r="B1941" s="169"/>
      <c r="D1941" s="155" t="s">
        <v>264</v>
      </c>
      <c r="E1941" s="170" t="s">
        <v>1</v>
      </c>
      <c r="F1941" s="171" t="s">
        <v>2713</v>
      </c>
      <c r="H1941" s="170" t="s">
        <v>1</v>
      </c>
      <c r="I1941" s="172"/>
      <c r="L1941" s="169"/>
      <c r="M1941" s="173"/>
      <c r="T1941" s="174"/>
      <c r="AT1941" s="170" t="s">
        <v>264</v>
      </c>
      <c r="AU1941" s="170" t="s">
        <v>87</v>
      </c>
      <c r="AV1941" s="14" t="s">
        <v>85</v>
      </c>
      <c r="AW1941" s="14" t="s">
        <v>32</v>
      </c>
      <c r="AX1941" s="14" t="s">
        <v>77</v>
      </c>
      <c r="AY1941" s="170" t="s">
        <v>253</v>
      </c>
    </row>
    <row r="1942" spans="2:51" s="12" customFormat="1" ht="11.25">
      <c r="B1942" s="154"/>
      <c r="D1942" s="155" t="s">
        <v>264</v>
      </c>
      <c r="E1942" s="156" t="s">
        <v>1</v>
      </c>
      <c r="F1942" s="157" t="s">
        <v>2138</v>
      </c>
      <c r="H1942" s="158">
        <v>7.1</v>
      </c>
      <c r="I1942" s="159"/>
      <c r="L1942" s="154"/>
      <c r="M1942" s="160"/>
      <c r="T1942" s="161"/>
      <c r="AT1942" s="156" t="s">
        <v>264</v>
      </c>
      <c r="AU1942" s="156" t="s">
        <v>87</v>
      </c>
      <c r="AV1942" s="12" t="s">
        <v>87</v>
      </c>
      <c r="AW1942" s="12" t="s">
        <v>32</v>
      </c>
      <c r="AX1942" s="12" t="s">
        <v>77</v>
      </c>
      <c r="AY1942" s="156" t="s">
        <v>253</v>
      </c>
    </row>
    <row r="1943" spans="2:51" s="15" customFormat="1" ht="11.25">
      <c r="B1943" s="175"/>
      <c r="D1943" s="155" t="s">
        <v>264</v>
      </c>
      <c r="E1943" s="176" t="s">
        <v>1</v>
      </c>
      <c r="F1943" s="177" t="s">
        <v>322</v>
      </c>
      <c r="H1943" s="178">
        <v>7.1</v>
      </c>
      <c r="I1943" s="179"/>
      <c r="L1943" s="175"/>
      <c r="M1943" s="180"/>
      <c r="T1943" s="181"/>
      <c r="AT1943" s="176" t="s">
        <v>264</v>
      </c>
      <c r="AU1943" s="176" t="s">
        <v>87</v>
      </c>
      <c r="AV1943" s="15" t="s">
        <v>97</v>
      </c>
      <c r="AW1943" s="15" t="s">
        <v>32</v>
      </c>
      <c r="AX1943" s="15" t="s">
        <v>77</v>
      </c>
      <c r="AY1943" s="176" t="s">
        <v>253</v>
      </c>
    </row>
    <row r="1944" spans="2:51" s="14" customFormat="1" ht="11.25">
      <c r="B1944" s="169"/>
      <c r="D1944" s="155" t="s">
        <v>264</v>
      </c>
      <c r="E1944" s="170" t="s">
        <v>1</v>
      </c>
      <c r="F1944" s="171" t="s">
        <v>2130</v>
      </c>
      <c r="H1944" s="170" t="s">
        <v>1</v>
      </c>
      <c r="I1944" s="172"/>
      <c r="L1944" s="169"/>
      <c r="M1944" s="173"/>
      <c r="T1944" s="174"/>
      <c r="AT1944" s="170" t="s">
        <v>264</v>
      </c>
      <c r="AU1944" s="170" t="s">
        <v>87</v>
      </c>
      <c r="AV1944" s="14" t="s">
        <v>85</v>
      </c>
      <c r="AW1944" s="14" t="s">
        <v>32</v>
      </c>
      <c r="AX1944" s="14" t="s">
        <v>77</v>
      </c>
      <c r="AY1944" s="170" t="s">
        <v>253</v>
      </c>
    </row>
    <row r="1945" spans="2:51" s="12" customFormat="1" ht="11.25">
      <c r="B1945" s="154"/>
      <c r="D1945" s="155" t="s">
        <v>264</v>
      </c>
      <c r="E1945" s="156" t="s">
        <v>1</v>
      </c>
      <c r="F1945" s="157" t="s">
        <v>2131</v>
      </c>
      <c r="H1945" s="158">
        <v>2.2000000000000002</v>
      </c>
      <c r="I1945" s="159"/>
      <c r="L1945" s="154"/>
      <c r="M1945" s="160"/>
      <c r="T1945" s="161"/>
      <c r="AT1945" s="156" t="s">
        <v>264</v>
      </c>
      <c r="AU1945" s="156" t="s">
        <v>87</v>
      </c>
      <c r="AV1945" s="12" t="s">
        <v>87</v>
      </c>
      <c r="AW1945" s="12" t="s">
        <v>32</v>
      </c>
      <c r="AX1945" s="12" t="s">
        <v>77</v>
      </c>
      <c r="AY1945" s="156" t="s">
        <v>253</v>
      </c>
    </row>
    <row r="1946" spans="2:51" s="15" customFormat="1" ht="11.25">
      <c r="B1946" s="175"/>
      <c r="D1946" s="155" t="s">
        <v>264</v>
      </c>
      <c r="E1946" s="176" t="s">
        <v>1</v>
      </c>
      <c r="F1946" s="177" t="s">
        <v>322</v>
      </c>
      <c r="H1946" s="178">
        <v>2.2000000000000002</v>
      </c>
      <c r="I1946" s="179"/>
      <c r="L1946" s="175"/>
      <c r="M1946" s="180"/>
      <c r="T1946" s="181"/>
      <c r="AT1946" s="176" t="s">
        <v>264</v>
      </c>
      <c r="AU1946" s="176" t="s">
        <v>87</v>
      </c>
      <c r="AV1946" s="15" t="s">
        <v>97</v>
      </c>
      <c r="AW1946" s="15" t="s">
        <v>32</v>
      </c>
      <c r="AX1946" s="15" t="s">
        <v>77</v>
      </c>
      <c r="AY1946" s="176" t="s">
        <v>253</v>
      </c>
    </row>
    <row r="1947" spans="2:51" s="14" customFormat="1" ht="11.25">
      <c r="B1947" s="169"/>
      <c r="D1947" s="155" t="s">
        <v>264</v>
      </c>
      <c r="E1947" s="170" t="s">
        <v>1</v>
      </c>
      <c r="F1947" s="171" t="s">
        <v>2714</v>
      </c>
      <c r="H1947" s="170" t="s">
        <v>1</v>
      </c>
      <c r="I1947" s="172"/>
      <c r="L1947" s="169"/>
      <c r="M1947" s="173"/>
      <c r="T1947" s="174"/>
      <c r="AT1947" s="170" t="s">
        <v>264</v>
      </c>
      <c r="AU1947" s="170" t="s">
        <v>87</v>
      </c>
      <c r="AV1947" s="14" t="s">
        <v>85</v>
      </c>
      <c r="AW1947" s="14" t="s">
        <v>32</v>
      </c>
      <c r="AX1947" s="14" t="s">
        <v>77</v>
      </c>
      <c r="AY1947" s="170" t="s">
        <v>253</v>
      </c>
    </row>
    <row r="1948" spans="2:51" s="14" customFormat="1" ht="11.25">
      <c r="B1948" s="169"/>
      <c r="D1948" s="155" t="s">
        <v>264</v>
      </c>
      <c r="E1948" s="170" t="s">
        <v>1</v>
      </c>
      <c r="F1948" s="171" t="s">
        <v>1030</v>
      </c>
      <c r="H1948" s="170" t="s">
        <v>1</v>
      </c>
      <c r="I1948" s="172"/>
      <c r="L1948" s="169"/>
      <c r="M1948" s="173"/>
      <c r="T1948" s="174"/>
      <c r="AT1948" s="170" t="s">
        <v>264</v>
      </c>
      <c r="AU1948" s="170" t="s">
        <v>87</v>
      </c>
      <c r="AV1948" s="14" t="s">
        <v>85</v>
      </c>
      <c r="AW1948" s="14" t="s">
        <v>32</v>
      </c>
      <c r="AX1948" s="14" t="s">
        <v>77</v>
      </c>
      <c r="AY1948" s="170" t="s">
        <v>253</v>
      </c>
    </row>
    <row r="1949" spans="2:51" s="12" customFormat="1" ht="11.25">
      <c r="B1949" s="154"/>
      <c r="D1949" s="155" t="s">
        <v>264</v>
      </c>
      <c r="E1949" s="156" t="s">
        <v>1</v>
      </c>
      <c r="F1949" s="157" t="s">
        <v>1031</v>
      </c>
      <c r="H1949" s="158">
        <v>366.27300000000002</v>
      </c>
      <c r="I1949" s="159"/>
      <c r="L1949" s="154"/>
      <c r="M1949" s="160"/>
      <c r="T1949" s="161"/>
      <c r="AT1949" s="156" t="s">
        <v>264</v>
      </c>
      <c r="AU1949" s="156" t="s">
        <v>87</v>
      </c>
      <c r="AV1949" s="12" t="s">
        <v>87</v>
      </c>
      <c r="AW1949" s="12" t="s">
        <v>32</v>
      </c>
      <c r="AX1949" s="12" t="s">
        <v>77</v>
      </c>
      <c r="AY1949" s="156" t="s">
        <v>253</v>
      </c>
    </row>
    <row r="1950" spans="2:51" s="12" customFormat="1" ht="33.75">
      <c r="B1950" s="154"/>
      <c r="D1950" s="155" t="s">
        <v>264</v>
      </c>
      <c r="E1950" s="156" t="s">
        <v>1</v>
      </c>
      <c r="F1950" s="157" t="s">
        <v>1032</v>
      </c>
      <c r="H1950" s="158">
        <v>-65.34</v>
      </c>
      <c r="I1950" s="159"/>
      <c r="L1950" s="154"/>
      <c r="M1950" s="160"/>
      <c r="T1950" s="161"/>
      <c r="AT1950" s="156" t="s">
        <v>264</v>
      </c>
      <c r="AU1950" s="156" t="s">
        <v>87</v>
      </c>
      <c r="AV1950" s="12" t="s">
        <v>87</v>
      </c>
      <c r="AW1950" s="12" t="s">
        <v>32</v>
      </c>
      <c r="AX1950" s="12" t="s">
        <v>77</v>
      </c>
      <c r="AY1950" s="156" t="s">
        <v>253</v>
      </c>
    </row>
    <row r="1951" spans="2:51" s="12" customFormat="1" ht="33.75">
      <c r="B1951" s="154"/>
      <c r="D1951" s="155" t="s">
        <v>264</v>
      </c>
      <c r="E1951" s="156" t="s">
        <v>1</v>
      </c>
      <c r="F1951" s="157" t="s">
        <v>1033</v>
      </c>
      <c r="H1951" s="158">
        <v>-35.643000000000001</v>
      </c>
      <c r="I1951" s="159"/>
      <c r="L1951" s="154"/>
      <c r="M1951" s="160"/>
      <c r="T1951" s="161"/>
      <c r="AT1951" s="156" t="s">
        <v>264</v>
      </c>
      <c r="AU1951" s="156" t="s">
        <v>87</v>
      </c>
      <c r="AV1951" s="12" t="s">
        <v>87</v>
      </c>
      <c r="AW1951" s="12" t="s">
        <v>32</v>
      </c>
      <c r="AX1951" s="12" t="s">
        <v>77</v>
      </c>
      <c r="AY1951" s="156" t="s">
        <v>253</v>
      </c>
    </row>
    <row r="1952" spans="2:51" s="15" customFormat="1" ht="11.25">
      <c r="B1952" s="175"/>
      <c r="D1952" s="155" t="s">
        <v>264</v>
      </c>
      <c r="E1952" s="176" t="s">
        <v>1</v>
      </c>
      <c r="F1952" s="177" t="s">
        <v>322</v>
      </c>
      <c r="H1952" s="178">
        <v>265.29000000000002</v>
      </c>
      <c r="I1952" s="179"/>
      <c r="L1952" s="175"/>
      <c r="M1952" s="180"/>
      <c r="T1952" s="181"/>
      <c r="AT1952" s="176" t="s">
        <v>264</v>
      </c>
      <c r="AU1952" s="176" t="s">
        <v>87</v>
      </c>
      <c r="AV1952" s="15" t="s">
        <v>97</v>
      </c>
      <c r="AW1952" s="15" t="s">
        <v>32</v>
      </c>
      <c r="AX1952" s="15" t="s">
        <v>77</v>
      </c>
      <c r="AY1952" s="176" t="s">
        <v>253</v>
      </c>
    </row>
    <row r="1953" spans="2:51" s="14" customFormat="1" ht="11.25">
      <c r="B1953" s="169"/>
      <c r="D1953" s="155" t="s">
        <v>264</v>
      </c>
      <c r="E1953" s="170" t="s">
        <v>1</v>
      </c>
      <c r="F1953" s="171" t="s">
        <v>1030</v>
      </c>
      <c r="H1953" s="170" t="s">
        <v>1</v>
      </c>
      <c r="I1953" s="172"/>
      <c r="L1953" s="169"/>
      <c r="M1953" s="173"/>
      <c r="T1953" s="174"/>
      <c r="AT1953" s="170" t="s">
        <v>264</v>
      </c>
      <c r="AU1953" s="170" t="s">
        <v>87</v>
      </c>
      <c r="AV1953" s="14" t="s">
        <v>85</v>
      </c>
      <c r="AW1953" s="14" t="s">
        <v>32</v>
      </c>
      <c r="AX1953" s="14" t="s">
        <v>77</v>
      </c>
      <c r="AY1953" s="170" t="s">
        <v>253</v>
      </c>
    </row>
    <row r="1954" spans="2:51" s="12" customFormat="1" ht="33.75">
      <c r="B1954" s="154"/>
      <c r="D1954" s="155" t="s">
        <v>264</v>
      </c>
      <c r="E1954" s="156" t="s">
        <v>1</v>
      </c>
      <c r="F1954" s="157" t="s">
        <v>1034</v>
      </c>
      <c r="H1954" s="158">
        <v>27.312999999999999</v>
      </c>
      <c r="I1954" s="159"/>
      <c r="L1954" s="154"/>
      <c r="M1954" s="160"/>
      <c r="T1954" s="161"/>
      <c r="AT1954" s="156" t="s">
        <v>264</v>
      </c>
      <c r="AU1954" s="156" t="s">
        <v>87</v>
      </c>
      <c r="AV1954" s="12" t="s">
        <v>87</v>
      </c>
      <c r="AW1954" s="12" t="s">
        <v>32</v>
      </c>
      <c r="AX1954" s="12" t="s">
        <v>77</v>
      </c>
      <c r="AY1954" s="156" t="s">
        <v>253</v>
      </c>
    </row>
    <row r="1955" spans="2:51" s="12" customFormat="1" ht="22.5">
      <c r="B1955" s="154"/>
      <c r="D1955" s="155" t="s">
        <v>264</v>
      </c>
      <c r="E1955" s="156" t="s">
        <v>1</v>
      </c>
      <c r="F1955" s="157" t="s">
        <v>1035</v>
      </c>
      <c r="H1955" s="158">
        <v>39.645000000000003</v>
      </c>
      <c r="I1955" s="159"/>
      <c r="L1955" s="154"/>
      <c r="M1955" s="160"/>
      <c r="T1955" s="161"/>
      <c r="AT1955" s="156" t="s">
        <v>264</v>
      </c>
      <c r="AU1955" s="156" t="s">
        <v>87</v>
      </c>
      <c r="AV1955" s="12" t="s">
        <v>87</v>
      </c>
      <c r="AW1955" s="12" t="s">
        <v>32</v>
      </c>
      <c r="AX1955" s="12" t="s">
        <v>77</v>
      </c>
      <c r="AY1955" s="156" t="s">
        <v>253</v>
      </c>
    </row>
    <row r="1956" spans="2:51" s="14" customFormat="1" ht="11.25">
      <c r="B1956" s="169"/>
      <c r="D1956" s="155" t="s">
        <v>264</v>
      </c>
      <c r="E1956" s="170" t="s">
        <v>1</v>
      </c>
      <c r="F1956" s="171" t="s">
        <v>1036</v>
      </c>
      <c r="H1956" s="170" t="s">
        <v>1</v>
      </c>
      <c r="I1956" s="172"/>
      <c r="L1956" s="169"/>
      <c r="M1956" s="173"/>
      <c r="T1956" s="174"/>
      <c r="AT1956" s="170" t="s">
        <v>264</v>
      </c>
      <c r="AU1956" s="170" t="s">
        <v>87</v>
      </c>
      <c r="AV1956" s="14" t="s">
        <v>85</v>
      </c>
      <c r="AW1956" s="14" t="s">
        <v>32</v>
      </c>
      <c r="AX1956" s="14" t="s">
        <v>77</v>
      </c>
      <c r="AY1956" s="170" t="s">
        <v>253</v>
      </c>
    </row>
    <row r="1957" spans="2:51" s="12" customFormat="1" ht="11.25">
      <c r="B1957" s="154"/>
      <c r="D1957" s="155" t="s">
        <v>264</v>
      </c>
      <c r="E1957" s="156" t="s">
        <v>1</v>
      </c>
      <c r="F1957" s="157" t="s">
        <v>1037</v>
      </c>
      <c r="H1957" s="158">
        <v>61.47</v>
      </c>
      <c r="I1957" s="159"/>
      <c r="L1957" s="154"/>
      <c r="M1957" s="160"/>
      <c r="T1957" s="161"/>
      <c r="AT1957" s="156" t="s">
        <v>264</v>
      </c>
      <c r="AU1957" s="156" t="s">
        <v>87</v>
      </c>
      <c r="AV1957" s="12" t="s">
        <v>87</v>
      </c>
      <c r="AW1957" s="12" t="s">
        <v>32</v>
      </c>
      <c r="AX1957" s="12" t="s">
        <v>77</v>
      </c>
      <c r="AY1957" s="156" t="s">
        <v>253</v>
      </c>
    </row>
    <row r="1958" spans="2:51" s="15" customFormat="1" ht="11.25">
      <c r="B1958" s="175"/>
      <c r="D1958" s="155" t="s">
        <v>264</v>
      </c>
      <c r="E1958" s="176" t="s">
        <v>1</v>
      </c>
      <c r="F1958" s="177" t="s">
        <v>322</v>
      </c>
      <c r="H1958" s="178">
        <v>128.428</v>
      </c>
      <c r="I1958" s="179"/>
      <c r="L1958" s="175"/>
      <c r="M1958" s="180"/>
      <c r="T1958" s="181"/>
      <c r="AT1958" s="176" t="s">
        <v>264</v>
      </c>
      <c r="AU1958" s="176" t="s">
        <v>87</v>
      </c>
      <c r="AV1958" s="15" t="s">
        <v>97</v>
      </c>
      <c r="AW1958" s="15" t="s">
        <v>32</v>
      </c>
      <c r="AX1958" s="15" t="s">
        <v>77</v>
      </c>
      <c r="AY1958" s="176" t="s">
        <v>253</v>
      </c>
    </row>
    <row r="1959" spans="2:51" s="14" customFormat="1" ht="11.25">
      <c r="B1959" s="169"/>
      <c r="D1959" s="155" t="s">
        <v>264</v>
      </c>
      <c r="E1959" s="170" t="s">
        <v>1</v>
      </c>
      <c r="F1959" s="171" t="s">
        <v>2715</v>
      </c>
      <c r="H1959" s="170" t="s">
        <v>1</v>
      </c>
      <c r="I1959" s="172"/>
      <c r="L1959" s="169"/>
      <c r="M1959" s="173"/>
      <c r="T1959" s="174"/>
      <c r="AT1959" s="170" t="s">
        <v>264</v>
      </c>
      <c r="AU1959" s="170" t="s">
        <v>87</v>
      </c>
      <c r="AV1959" s="14" t="s">
        <v>85</v>
      </c>
      <c r="AW1959" s="14" t="s">
        <v>32</v>
      </c>
      <c r="AX1959" s="14" t="s">
        <v>77</v>
      </c>
      <c r="AY1959" s="170" t="s">
        <v>253</v>
      </c>
    </row>
    <row r="1960" spans="2:51" s="14" customFormat="1" ht="11.25">
      <c r="B1960" s="169"/>
      <c r="D1960" s="155" t="s">
        <v>264</v>
      </c>
      <c r="E1960" s="170" t="s">
        <v>1</v>
      </c>
      <c r="F1960" s="171" t="s">
        <v>915</v>
      </c>
      <c r="H1960" s="170" t="s">
        <v>1</v>
      </c>
      <c r="I1960" s="172"/>
      <c r="L1960" s="169"/>
      <c r="M1960" s="173"/>
      <c r="T1960" s="174"/>
      <c r="AT1960" s="170" t="s">
        <v>264</v>
      </c>
      <c r="AU1960" s="170" t="s">
        <v>87</v>
      </c>
      <c r="AV1960" s="14" t="s">
        <v>85</v>
      </c>
      <c r="AW1960" s="14" t="s">
        <v>32</v>
      </c>
      <c r="AX1960" s="14" t="s">
        <v>77</v>
      </c>
      <c r="AY1960" s="170" t="s">
        <v>253</v>
      </c>
    </row>
    <row r="1961" spans="2:51" s="12" customFormat="1" ht="11.25">
      <c r="B1961" s="154"/>
      <c r="D1961" s="155" t="s">
        <v>264</v>
      </c>
      <c r="E1961" s="156" t="s">
        <v>1</v>
      </c>
      <c r="F1961" s="157" t="s">
        <v>1018</v>
      </c>
      <c r="H1961" s="158">
        <v>19.596</v>
      </c>
      <c r="I1961" s="159"/>
      <c r="L1961" s="154"/>
      <c r="M1961" s="160"/>
      <c r="T1961" s="161"/>
      <c r="AT1961" s="156" t="s">
        <v>264</v>
      </c>
      <c r="AU1961" s="156" t="s">
        <v>87</v>
      </c>
      <c r="AV1961" s="12" t="s">
        <v>87</v>
      </c>
      <c r="AW1961" s="12" t="s">
        <v>32</v>
      </c>
      <c r="AX1961" s="12" t="s">
        <v>77</v>
      </c>
      <c r="AY1961" s="156" t="s">
        <v>253</v>
      </c>
    </row>
    <row r="1962" spans="2:51" s="12" customFormat="1" ht="11.25">
      <c r="B1962" s="154"/>
      <c r="D1962" s="155" t="s">
        <v>264</v>
      </c>
      <c r="E1962" s="156" t="s">
        <v>1</v>
      </c>
      <c r="F1962" s="157" t="s">
        <v>1019</v>
      </c>
      <c r="H1962" s="158">
        <v>4.18</v>
      </c>
      <c r="I1962" s="159"/>
      <c r="L1962" s="154"/>
      <c r="M1962" s="160"/>
      <c r="T1962" s="161"/>
      <c r="AT1962" s="156" t="s">
        <v>264</v>
      </c>
      <c r="AU1962" s="156" t="s">
        <v>87</v>
      </c>
      <c r="AV1962" s="12" t="s">
        <v>87</v>
      </c>
      <c r="AW1962" s="12" t="s">
        <v>32</v>
      </c>
      <c r="AX1962" s="12" t="s">
        <v>77</v>
      </c>
      <c r="AY1962" s="156" t="s">
        <v>253</v>
      </c>
    </row>
    <row r="1963" spans="2:51" s="12" customFormat="1" ht="11.25">
      <c r="B1963" s="154"/>
      <c r="D1963" s="155" t="s">
        <v>264</v>
      </c>
      <c r="E1963" s="156" t="s">
        <v>1</v>
      </c>
      <c r="F1963" s="157" t="s">
        <v>1020</v>
      </c>
      <c r="H1963" s="158">
        <v>2.976</v>
      </c>
      <c r="I1963" s="159"/>
      <c r="L1963" s="154"/>
      <c r="M1963" s="160"/>
      <c r="T1963" s="161"/>
      <c r="AT1963" s="156" t="s">
        <v>264</v>
      </c>
      <c r="AU1963" s="156" t="s">
        <v>87</v>
      </c>
      <c r="AV1963" s="12" t="s">
        <v>87</v>
      </c>
      <c r="AW1963" s="12" t="s">
        <v>32</v>
      </c>
      <c r="AX1963" s="12" t="s">
        <v>77</v>
      </c>
      <c r="AY1963" s="156" t="s">
        <v>253</v>
      </c>
    </row>
    <row r="1964" spans="2:51" s="12" customFormat="1" ht="11.25">
      <c r="B1964" s="154"/>
      <c r="D1964" s="155" t="s">
        <v>264</v>
      </c>
      <c r="E1964" s="156" t="s">
        <v>1</v>
      </c>
      <c r="F1964" s="157" t="s">
        <v>1021</v>
      </c>
      <c r="H1964" s="158">
        <v>7.7039999999999997</v>
      </c>
      <c r="I1964" s="159"/>
      <c r="L1964" s="154"/>
      <c r="M1964" s="160"/>
      <c r="T1964" s="161"/>
      <c r="AT1964" s="156" t="s">
        <v>264</v>
      </c>
      <c r="AU1964" s="156" t="s">
        <v>87</v>
      </c>
      <c r="AV1964" s="12" t="s">
        <v>87</v>
      </c>
      <c r="AW1964" s="12" t="s">
        <v>32</v>
      </c>
      <c r="AX1964" s="12" t="s">
        <v>77</v>
      </c>
      <c r="AY1964" s="156" t="s">
        <v>253</v>
      </c>
    </row>
    <row r="1965" spans="2:51" s="12" customFormat="1" ht="11.25">
      <c r="B1965" s="154"/>
      <c r="D1965" s="155" t="s">
        <v>264</v>
      </c>
      <c r="E1965" s="156" t="s">
        <v>1</v>
      </c>
      <c r="F1965" s="157" t="s">
        <v>1022</v>
      </c>
      <c r="H1965" s="158">
        <v>1.216</v>
      </c>
      <c r="I1965" s="159"/>
      <c r="L1965" s="154"/>
      <c r="M1965" s="160"/>
      <c r="T1965" s="161"/>
      <c r="AT1965" s="156" t="s">
        <v>264</v>
      </c>
      <c r="AU1965" s="156" t="s">
        <v>87</v>
      </c>
      <c r="AV1965" s="12" t="s">
        <v>87</v>
      </c>
      <c r="AW1965" s="12" t="s">
        <v>32</v>
      </c>
      <c r="AX1965" s="12" t="s">
        <v>77</v>
      </c>
      <c r="AY1965" s="156" t="s">
        <v>253</v>
      </c>
    </row>
    <row r="1966" spans="2:51" s="12" customFormat="1" ht="11.25">
      <c r="B1966" s="154"/>
      <c r="D1966" s="155" t="s">
        <v>264</v>
      </c>
      <c r="E1966" s="156" t="s">
        <v>1</v>
      </c>
      <c r="F1966" s="157" t="s">
        <v>1023</v>
      </c>
      <c r="H1966" s="158">
        <v>2.1</v>
      </c>
      <c r="I1966" s="159"/>
      <c r="L1966" s="154"/>
      <c r="M1966" s="160"/>
      <c r="T1966" s="161"/>
      <c r="AT1966" s="156" t="s">
        <v>264</v>
      </c>
      <c r="AU1966" s="156" t="s">
        <v>87</v>
      </c>
      <c r="AV1966" s="12" t="s">
        <v>87</v>
      </c>
      <c r="AW1966" s="12" t="s">
        <v>32</v>
      </c>
      <c r="AX1966" s="12" t="s">
        <v>77</v>
      </c>
      <c r="AY1966" s="156" t="s">
        <v>253</v>
      </c>
    </row>
    <row r="1967" spans="2:51" s="15" customFormat="1" ht="11.25">
      <c r="B1967" s="175"/>
      <c r="D1967" s="155" t="s">
        <v>264</v>
      </c>
      <c r="E1967" s="176" t="s">
        <v>1</v>
      </c>
      <c r="F1967" s="177" t="s">
        <v>322</v>
      </c>
      <c r="H1967" s="178">
        <v>37.771999999999998</v>
      </c>
      <c r="I1967" s="179"/>
      <c r="L1967" s="175"/>
      <c r="M1967" s="180"/>
      <c r="T1967" s="181"/>
      <c r="AT1967" s="176" t="s">
        <v>264</v>
      </c>
      <c r="AU1967" s="176" t="s">
        <v>87</v>
      </c>
      <c r="AV1967" s="15" t="s">
        <v>97</v>
      </c>
      <c r="AW1967" s="15" t="s">
        <v>32</v>
      </c>
      <c r="AX1967" s="15" t="s">
        <v>77</v>
      </c>
      <c r="AY1967" s="176" t="s">
        <v>253</v>
      </c>
    </row>
    <row r="1968" spans="2:51" s="13" customFormat="1" ht="11.25">
      <c r="B1968" s="162"/>
      <c r="D1968" s="155" t="s">
        <v>264</v>
      </c>
      <c r="E1968" s="163" t="s">
        <v>1</v>
      </c>
      <c r="F1968" s="164" t="s">
        <v>266</v>
      </c>
      <c r="H1968" s="165">
        <v>561.29399999999998</v>
      </c>
      <c r="I1968" s="166"/>
      <c r="L1968" s="162"/>
      <c r="M1968" s="167"/>
      <c r="T1968" s="168"/>
      <c r="AT1968" s="163" t="s">
        <v>264</v>
      </c>
      <c r="AU1968" s="163" t="s">
        <v>87</v>
      </c>
      <c r="AV1968" s="13" t="s">
        <v>260</v>
      </c>
      <c r="AW1968" s="13" t="s">
        <v>32</v>
      </c>
      <c r="AX1968" s="13" t="s">
        <v>85</v>
      </c>
      <c r="AY1968" s="163" t="s">
        <v>253</v>
      </c>
    </row>
    <row r="1969" spans="2:65" s="1" customFormat="1" ht="33" customHeight="1">
      <c r="B1969" s="32"/>
      <c r="C1969" s="137" t="s">
        <v>2716</v>
      </c>
      <c r="D1969" s="137" t="s">
        <v>255</v>
      </c>
      <c r="E1969" s="138" t="s">
        <v>2717</v>
      </c>
      <c r="F1969" s="139" t="s">
        <v>2718</v>
      </c>
      <c r="G1969" s="140" t="s">
        <v>258</v>
      </c>
      <c r="H1969" s="141">
        <v>7.1</v>
      </c>
      <c r="I1969" s="142"/>
      <c r="J1969" s="143">
        <f>ROUND(I1969*H1969,2)</f>
        <v>0</v>
      </c>
      <c r="K1969" s="139" t="s">
        <v>259</v>
      </c>
      <c r="L1969" s="32"/>
      <c r="M1969" s="144" t="s">
        <v>1</v>
      </c>
      <c r="N1969" s="145" t="s">
        <v>42</v>
      </c>
      <c r="P1969" s="146">
        <f>O1969*H1969</f>
        <v>0</v>
      </c>
      <c r="Q1969" s="146">
        <v>2.5999999999999998E-4</v>
      </c>
      <c r="R1969" s="146">
        <f>Q1969*H1969</f>
        <v>1.8459999999999998E-3</v>
      </c>
      <c r="S1969" s="146">
        <v>0</v>
      </c>
      <c r="T1969" s="147">
        <f>S1969*H1969</f>
        <v>0</v>
      </c>
      <c r="AR1969" s="148" t="s">
        <v>369</v>
      </c>
      <c r="AT1969" s="148" t="s">
        <v>255</v>
      </c>
      <c r="AU1969" s="148" t="s">
        <v>87</v>
      </c>
      <c r="AY1969" s="17" t="s">
        <v>253</v>
      </c>
      <c r="BE1969" s="149">
        <f>IF(N1969="základní",J1969,0)</f>
        <v>0</v>
      </c>
      <c r="BF1969" s="149">
        <f>IF(N1969="snížená",J1969,0)</f>
        <v>0</v>
      </c>
      <c r="BG1969" s="149">
        <f>IF(N1969="zákl. přenesená",J1969,0)</f>
        <v>0</v>
      </c>
      <c r="BH1969" s="149">
        <f>IF(N1969="sníž. přenesená",J1969,0)</f>
        <v>0</v>
      </c>
      <c r="BI1969" s="149">
        <f>IF(N1969="nulová",J1969,0)</f>
        <v>0</v>
      </c>
      <c r="BJ1969" s="17" t="s">
        <v>85</v>
      </c>
      <c r="BK1969" s="149">
        <f>ROUND(I1969*H1969,2)</f>
        <v>0</v>
      </c>
      <c r="BL1969" s="17" t="s">
        <v>369</v>
      </c>
      <c r="BM1969" s="148" t="s">
        <v>2719</v>
      </c>
    </row>
    <row r="1970" spans="2:65" s="1" customFormat="1" ht="11.25">
      <c r="B1970" s="32"/>
      <c r="D1970" s="150" t="s">
        <v>262</v>
      </c>
      <c r="F1970" s="151" t="s">
        <v>2720</v>
      </c>
      <c r="I1970" s="152"/>
      <c r="L1970" s="32"/>
      <c r="M1970" s="153"/>
      <c r="T1970" s="56"/>
      <c r="AT1970" s="17" t="s">
        <v>262</v>
      </c>
      <c r="AU1970" s="17" t="s">
        <v>87</v>
      </c>
    </row>
    <row r="1971" spans="2:65" s="14" customFormat="1" ht="11.25">
      <c r="B1971" s="169"/>
      <c r="D1971" s="155" t="s">
        <v>264</v>
      </c>
      <c r="E1971" s="170" t="s">
        <v>1</v>
      </c>
      <c r="F1971" s="171" t="s">
        <v>2713</v>
      </c>
      <c r="H1971" s="170" t="s">
        <v>1</v>
      </c>
      <c r="I1971" s="172"/>
      <c r="L1971" s="169"/>
      <c r="M1971" s="173"/>
      <c r="T1971" s="174"/>
      <c r="AT1971" s="170" t="s">
        <v>264</v>
      </c>
      <c r="AU1971" s="170" t="s">
        <v>87</v>
      </c>
      <c r="AV1971" s="14" t="s">
        <v>85</v>
      </c>
      <c r="AW1971" s="14" t="s">
        <v>32</v>
      </c>
      <c r="AX1971" s="14" t="s">
        <v>77</v>
      </c>
      <c r="AY1971" s="170" t="s">
        <v>253</v>
      </c>
    </row>
    <row r="1972" spans="2:65" s="12" customFormat="1" ht="11.25">
      <c r="B1972" s="154"/>
      <c r="D1972" s="155" t="s">
        <v>264</v>
      </c>
      <c r="E1972" s="156" t="s">
        <v>1</v>
      </c>
      <c r="F1972" s="157" t="s">
        <v>2138</v>
      </c>
      <c r="H1972" s="158">
        <v>7.1</v>
      </c>
      <c r="I1972" s="159"/>
      <c r="L1972" s="154"/>
      <c r="M1972" s="160"/>
      <c r="T1972" s="161"/>
      <c r="AT1972" s="156" t="s">
        <v>264</v>
      </c>
      <c r="AU1972" s="156" t="s">
        <v>87</v>
      </c>
      <c r="AV1972" s="12" t="s">
        <v>87</v>
      </c>
      <c r="AW1972" s="12" t="s">
        <v>32</v>
      </c>
      <c r="AX1972" s="12" t="s">
        <v>77</v>
      </c>
      <c r="AY1972" s="156" t="s">
        <v>253</v>
      </c>
    </row>
    <row r="1973" spans="2:65" s="13" customFormat="1" ht="11.25">
      <c r="B1973" s="162"/>
      <c r="D1973" s="155" t="s">
        <v>264</v>
      </c>
      <c r="E1973" s="163" t="s">
        <v>1</v>
      </c>
      <c r="F1973" s="164" t="s">
        <v>266</v>
      </c>
      <c r="H1973" s="165">
        <v>7.1</v>
      </c>
      <c r="I1973" s="166"/>
      <c r="L1973" s="162"/>
      <c r="M1973" s="167"/>
      <c r="T1973" s="168"/>
      <c r="AT1973" s="163" t="s">
        <v>264</v>
      </c>
      <c r="AU1973" s="163" t="s">
        <v>87</v>
      </c>
      <c r="AV1973" s="13" t="s">
        <v>260</v>
      </c>
      <c r="AW1973" s="13" t="s">
        <v>32</v>
      </c>
      <c r="AX1973" s="13" t="s">
        <v>85</v>
      </c>
      <c r="AY1973" s="163" t="s">
        <v>253</v>
      </c>
    </row>
    <row r="1974" spans="2:65" s="1" customFormat="1" ht="24.2" customHeight="1">
      <c r="B1974" s="32"/>
      <c r="C1974" s="137" t="s">
        <v>2721</v>
      </c>
      <c r="D1974" s="137" t="s">
        <v>255</v>
      </c>
      <c r="E1974" s="138" t="s">
        <v>2722</v>
      </c>
      <c r="F1974" s="139" t="s">
        <v>2723</v>
      </c>
      <c r="G1974" s="140" t="s">
        <v>258</v>
      </c>
      <c r="H1974" s="141">
        <v>554.19399999999996</v>
      </c>
      <c r="I1974" s="142"/>
      <c r="J1974" s="143">
        <f>ROUND(I1974*H1974,2)</f>
        <v>0</v>
      </c>
      <c r="K1974" s="139" t="s">
        <v>259</v>
      </c>
      <c r="L1974" s="32"/>
      <c r="M1974" s="144" t="s">
        <v>1</v>
      </c>
      <c r="N1974" s="145" t="s">
        <v>42</v>
      </c>
      <c r="P1974" s="146">
        <f>O1974*H1974</f>
        <v>0</v>
      </c>
      <c r="Q1974" s="146">
        <v>2.9E-4</v>
      </c>
      <c r="R1974" s="146">
        <f>Q1974*H1974</f>
        <v>0.16071626</v>
      </c>
      <c r="S1974" s="146">
        <v>0</v>
      </c>
      <c r="T1974" s="147">
        <f>S1974*H1974</f>
        <v>0</v>
      </c>
      <c r="AR1974" s="148" t="s">
        <v>369</v>
      </c>
      <c r="AT1974" s="148" t="s">
        <v>255</v>
      </c>
      <c r="AU1974" s="148" t="s">
        <v>87</v>
      </c>
      <c r="AY1974" s="17" t="s">
        <v>253</v>
      </c>
      <c r="BE1974" s="149">
        <f>IF(N1974="základní",J1974,0)</f>
        <v>0</v>
      </c>
      <c r="BF1974" s="149">
        <f>IF(N1974="snížená",J1974,0)</f>
        <v>0</v>
      </c>
      <c r="BG1974" s="149">
        <f>IF(N1974="zákl. přenesená",J1974,0)</f>
        <v>0</v>
      </c>
      <c r="BH1974" s="149">
        <f>IF(N1974="sníž. přenesená",J1974,0)</f>
        <v>0</v>
      </c>
      <c r="BI1974" s="149">
        <f>IF(N1974="nulová",J1974,0)</f>
        <v>0</v>
      </c>
      <c r="BJ1974" s="17" t="s">
        <v>85</v>
      </c>
      <c r="BK1974" s="149">
        <f>ROUND(I1974*H1974,2)</f>
        <v>0</v>
      </c>
      <c r="BL1974" s="17" t="s">
        <v>369</v>
      </c>
      <c r="BM1974" s="148" t="s">
        <v>2724</v>
      </c>
    </row>
    <row r="1975" spans="2:65" s="1" customFormat="1" ht="11.25">
      <c r="B1975" s="32"/>
      <c r="D1975" s="150" t="s">
        <v>262</v>
      </c>
      <c r="F1975" s="151" t="s">
        <v>2725</v>
      </c>
      <c r="I1975" s="152"/>
      <c r="L1975" s="32"/>
      <c r="M1975" s="153"/>
      <c r="T1975" s="56"/>
      <c r="AT1975" s="17" t="s">
        <v>262</v>
      </c>
      <c r="AU1975" s="17" t="s">
        <v>87</v>
      </c>
    </row>
    <row r="1976" spans="2:65" s="14" customFormat="1" ht="11.25">
      <c r="B1976" s="169"/>
      <c r="D1976" s="155" t="s">
        <v>264</v>
      </c>
      <c r="E1976" s="170" t="s">
        <v>1</v>
      </c>
      <c r="F1976" s="171" t="s">
        <v>2726</v>
      </c>
      <c r="H1976" s="170" t="s">
        <v>1</v>
      </c>
      <c r="I1976" s="172"/>
      <c r="L1976" s="169"/>
      <c r="M1976" s="173"/>
      <c r="T1976" s="174"/>
      <c r="AT1976" s="170" t="s">
        <v>264</v>
      </c>
      <c r="AU1976" s="170" t="s">
        <v>87</v>
      </c>
      <c r="AV1976" s="14" t="s">
        <v>85</v>
      </c>
      <c r="AW1976" s="14" t="s">
        <v>32</v>
      </c>
      <c r="AX1976" s="14" t="s">
        <v>77</v>
      </c>
      <c r="AY1976" s="170" t="s">
        <v>253</v>
      </c>
    </row>
    <row r="1977" spans="2:65" s="14" customFormat="1" ht="11.25">
      <c r="B1977" s="169"/>
      <c r="D1977" s="155" t="s">
        <v>264</v>
      </c>
      <c r="E1977" s="170" t="s">
        <v>1</v>
      </c>
      <c r="F1977" s="171" t="s">
        <v>2120</v>
      </c>
      <c r="H1977" s="170" t="s">
        <v>1</v>
      </c>
      <c r="I1977" s="172"/>
      <c r="L1977" s="169"/>
      <c r="M1977" s="173"/>
      <c r="T1977" s="174"/>
      <c r="AT1977" s="170" t="s">
        <v>264</v>
      </c>
      <c r="AU1977" s="170" t="s">
        <v>87</v>
      </c>
      <c r="AV1977" s="14" t="s">
        <v>85</v>
      </c>
      <c r="AW1977" s="14" t="s">
        <v>32</v>
      </c>
      <c r="AX1977" s="14" t="s">
        <v>77</v>
      </c>
      <c r="AY1977" s="170" t="s">
        <v>253</v>
      </c>
    </row>
    <row r="1978" spans="2:65" s="12" customFormat="1" ht="11.25">
      <c r="B1978" s="154"/>
      <c r="D1978" s="155" t="s">
        <v>264</v>
      </c>
      <c r="E1978" s="156" t="s">
        <v>1</v>
      </c>
      <c r="F1978" s="157" t="s">
        <v>2121</v>
      </c>
      <c r="H1978" s="158">
        <v>34.874000000000002</v>
      </c>
      <c r="I1978" s="159"/>
      <c r="L1978" s="154"/>
      <c r="M1978" s="160"/>
      <c r="T1978" s="161"/>
      <c r="AT1978" s="156" t="s">
        <v>264</v>
      </c>
      <c r="AU1978" s="156" t="s">
        <v>87</v>
      </c>
      <c r="AV1978" s="12" t="s">
        <v>87</v>
      </c>
      <c r="AW1978" s="12" t="s">
        <v>32</v>
      </c>
      <c r="AX1978" s="12" t="s">
        <v>77</v>
      </c>
      <c r="AY1978" s="156" t="s">
        <v>253</v>
      </c>
    </row>
    <row r="1979" spans="2:65" s="14" customFormat="1" ht="11.25">
      <c r="B1979" s="169"/>
      <c r="D1979" s="155" t="s">
        <v>264</v>
      </c>
      <c r="E1979" s="170" t="s">
        <v>1</v>
      </c>
      <c r="F1979" s="171" t="s">
        <v>2113</v>
      </c>
      <c r="H1979" s="170" t="s">
        <v>1</v>
      </c>
      <c r="I1979" s="172"/>
      <c r="L1979" s="169"/>
      <c r="M1979" s="173"/>
      <c r="T1979" s="174"/>
      <c r="AT1979" s="170" t="s">
        <v>264</v>
      </c>
      <c r="AU1979" s="170" t="s">
        <v>87</v>
      </c>
      <c r="AV1979" s="14" t="s">
        <v>85</v>
      </c>
      <c r="AW1979" s="14" t="s">
        <v>32</v>
      </c>
      <c r="AX1979" s="14" t="s">
        <v>77</v>
      </c>
      <c r="AY1979" s="170" t="s">
        <v>253</v>
      </c>
    </row>
    <row r="1980" spans="2:65" s="12" customFormat="1" ht="11.25">
      <c r="B1980" s="154"/>
      <c r="D1980" s="155" t="s">
        <v>264</v>
      </c>
      <c r="E1980" s="156" t="s">
        <v>1</v>
      </c>
      <c r="F1980" s="157" t="s">
        <v>2114</v>
      </c>
      <c r="H1980" s="158">
        <v>85.63</v>
      </c>
      <c r="I1980" s="159"/>
      <c r="L1980" s="154"/>
      <c r="M1980" s="160"/>
      <c r="T1980" s="161"/>
      <c r="AT1980" s="156" t="s">
        <v>264</v>
      </c>
      <c r="AU1980" s="156" t="s">
        <v>87</v>
      </c>
      <c r="AV1980" s="12" t="s">
        <v>87</v>
      </c>
      <c r="AW1980" s="12" t="s">
        <v>32</v>
      </c>
      <c r="AX1980" s="12" t="s">
        <v>77</v>
      </c>
      <c r="AY1980" s="156" t="s">
        <v>253</v>
      </c>
    </row>
    <row r="1981" spans="2:65" s="14" customFormat="1" ht="11.25">
      <c r="B1981" s="169"/>
      <c r="D1981" s="155" t="s">
        <v>264</v>
      </c>
      <c r="E1981" s="170" t="s">
        <v>1</v>
      </c>
      <c r="F1981" s="171" t="s">
        <v>2130</v>
      </c>
      <c r="H1981" s="170" t="s">
        <v>1</v>
      </c>
      <c r="I1981" s="172"/>
      <c r="L1981" s="169"/>
      <c r="M1981" s="173"/>
      <c r="T1981" s="174"/>
      <c r="AT1981" s="170" t="s">
        <v>264</v>
      </c>
      <c r="AU1981" s="170" t="s">
        <v>87</v>
      </c>
      <c r="AV1981" s="14" t="s">
        <v>85</v>
      </c>
      <c r="AW1981" s="14" t="s">
        <v>32</v>
      </c>
      <c r="AX1981" s="14" t="s">
        <v>77</v>
      </c>
      <c r="AY1981" s="170" t="s">
        <v>253</v>
      </c>
    </row>
    <row r="1982" spans="2:65" s="12" customFormat="1" ht="11.25">
      <c r="B1982" s="154"/>
      <c r="D1982" s="155" t="s">
        <v>264</v>
      </c>
      <c r="E1982" s="156" t="s">
        <v>1</v>
      </c>
      <c r="F1982" s="157" t="s">
        <v>2131</v>
      </c>
      <c r="H1982" s="158">
        <v>2.2000000000000002</v>
      </c>
      <c r="I1982" s="159"/>
      <c r="L1982" s="154"/>
      <c r="M1982" s="160"/>
      <c r="T1982" s="161"/>
      <c r="AT1982" s="156" t="s">
        <v>264</v>
      </c>
      <c r="AU1982" s="156" t="s">
        <v>87</v>
      </c>
      <c r="AV1982" s="12" t="s">
        <v>87</v>
      </c>
      <c r="AW1982" s="12" t="s">
        <v>32</v>
      </c>
      <c r="AX1982" s="12" t="s">
        <v>77</v>
      </c>
      <c r="AY1982" s="156" t="s">
        <v>253</v>
      </c>
    </row>
    <row r="1983" spans="2:65" s="15" customFormat="1" ht="11.25">
      <c r="B1983" s="175"/>
      <c r="D1983" s="155" t="s">
        <v>264</v>
      </c>
      <c r="E1983" s="176" t="s">
        <v>1</v>
      </c>
      <c r="F1983" s="177" t="s">
        <v>322</v>
      </c>
      <c r="H1983" s="178">
        <v>122.70399999999999</v>
      </c>
      <c r="I1983" s="179"/>
      <c r="L1983" s="175"/>
      <c r="M1983" s="180"/>
      <c r="T1983" s="181"/>
      <c r="AT1983" s="176" t="s">
        <v>264</v>
      </c>
      <c r="AU1983" s="176" t="s">
        <v>87</v>
      </c>
      <c r="AV1983" s="15" t="s">
        <v>97</v>
      </c>
      <c r="AW1983" s="15" t="s">
        <v>32</v>
      </c>
      <c r="AX1983" s="15" t="s">
        <v>77</v>
      </c>
      <c r="AY1983" s="176" t="s">
        <v>253</v>
      </c>
    </row>
    <row r="1984" spans="2:65" s="14" customFormat="1" ht="11.25">
      <c r="B1984" s="169"/>
      <c r="D1984" s="155" t="s">
        <v>264</v>
      </c>
      <c r="E1984" s="170" t="s">
        <v>1</v>
      </c>
      <c r="F1984" s="171" t="s">
        <v>2727</v>
      </c>
      <c r="H1984" s="170" t="s">
        <v>1</v>
      </c>
      <c r="I1984" s="172"/>
      <c r="L1984" s="169"/>
      <c r="M1984" s="173"/>
      <c r="T1984" s="174"/>
      <c r="AT1984" s="170" t="s">
        <v>264</v>
      </c>
      <c r="AU1984" s="170" t="s">
        <v>87</v>
      </c>
      <c r="AV1984" s="14" t="s">
        <v>85</v>
      </c>
      <c r="AW1984" s="14" t="s">
        <v>32</v>
      </c>
      <c r="AX1984" s="14" t="s">
        <v>77</v>
      </c>
      <c r="AY1984" s="170" t="s">
        <v>253</v>
      </c>
    </row>
    <row r="1985" spans="2:51" s="14" customFormat="1" ht="11.25">
      <c r="B1985" s="169"/>
      <c r="D1985" s="155" t="s">
        <v>264</v>
      </c>
      <c r="E1985" s="170" t="s">
        <v>1</v>
      </c>
      <c r="F1985" s="171" t="s">
        <v>1016</v>
      </c>
      <c r="H1985" s="170" t="s">
        <v>1</v>
      </c>
      <c r="I1985" s="172"/>
      <c r="L1985" s="169"/>
      <c r="M1985" s="173"/>
      <c r="T1985" s="174"/>
      <c r="AT1985" s="170" t="s">
        <v>264</v>
      </c>
      <c r="AU1985" s="170" t="s">
        <v>87</v>
      </c>
      <c r="AV1985" s="14" t="s">
        <v>85</v>
      </c>
      <c r="AW1985" s="14" t="s">
        <v>32</v>
      </c>
      <c r="AX1985" s="14" t="s">
        <v>77</v>
      </c>
      <c r="AY1985" s="170" t="s">
        <v>253</v>
      </c>
    </row>
    <row r="1986" spans="2:51" s="14" customFormat="1" ht="11.25">
      <c r="B1986" s="169"/>
      <c r="D1986" s="155" t="s">
        <v>264</v>
      </c>
      <c r="E1986" s="170" t="s">
        <v>1</v>
      </c>
      <c r="F1986" s="171" t="s">
        <v>1030</v>
      </c>
      <c r="H1986" s="170" t="s">
        <v>1</v>
      </c>
      <c r="I1986" s="172"/>
      <c r="L1986" s="169"/>
      <c r="M1986" s="173"/>
      <c r="T1986" s="174"/>
      <c r="AT1986" s="170" t="s">
        <v>264</v>
      </c>
      <c r="AU1986" s="170" t="s">
        <v>87</v>
      </c>
      <c r="AV1986" s="14" t="s">
        <v>85</v>
      </c>
      <c r="AW1986" s="14" t="s">
        <v>32</v>
      </c>
      <c r="AX1986" s="14" t="s">
        <v>77</v>
      </c>
      <c r="AY1986" s="170" t="s">
        <v>253</v>
      </c>
    </row>
    <row r="1987" spans="2:51" s="12" customFormat="1" ht="11.25">
      <c r="B1987" s="154"/>
      <c r="D1987" s="155" t="s">
        <v>264</v>
      </c>
      <c r="E1987" s="156" t="s">
        <v>1</v>
      </c>
      <c r="F1987" s="157" t="s">
        <v>1031</v>
      </c>
      <c r="H1987" s="158">
        <v>366.27300000000002</v>
      </c>
      <c r="I1987" s="159"/>
      <c r="L1987" s="154"/>
      <c r="M1987" s="160"/>
      <c r="T1987" s="161"/>
      <c r="AT1987" s="156" t="s">
        <v>264</v>
      </c>
      <c r="AU1987" s="156" t="s">
        <v>87</v>
      </c>
      <c r="AV1987" s="12" t="s">
        <v>87</v>
      </c>
      <c r="AW1987" s="12" t="s">
        <v>32</v>
      </c>
      <c r="AX1987" s="12" t="s">
        <v>77</v>
      </c>
      <c r="AY1987" s="156" t="s">
        <v>253</v>
      </c>
    </row>
    <row r="1988" spans="2:51" s="12" customFormat="1" ht="33.75">
      <c r="B1988" s="154"/>
      <c r="D1988" s="155" t="s">
        <v>264</v>
      </c>
      <c r="E1988" s="156" t="s">
        <v>1</v>
      </c>
      <c r="F1988" s="157" t="s">
        <v>1032</v>
      </c>
      <c r="H1988" s="158">
        <v>-65.34</v>
      </c>
      <c r="I1988" s="159"/>
      <c r="L1988" s="154"/>
      <c r="M1988" s="160"/>
      <c r="T1988" s="161"/>
      <c r="AT1988" s="156" t="s">
        <v>264</v>
      </c>
      <c r="AU1988" s="156" t="s">
        <v>87</v>
      </c>
      <c r="AV1988" s="12" t="s">
        <v>87</v>
      </c>
      <c r="AW1988" s="12" t="s">
        <v>32</v>
      </c>
      <c r="AX1988" s="12" t="s">
        <v>77</v>
      </c>
      <c r="AY1988" s="156" t="s">
        <v>253</v>
      </c>
    </row>
    <row r="1989" spans="2:51" s="12" customFormat="1" ht="33.75">
      <c r="B1989" s="154"/>
      <c r="D1989" s="155" t="s">
        <v>264</v>
      </c>
      <c r="E1989" s="156" t="s">
        <v>1</v>
      </c>
      <c r="F1989" s="157" t="s">
        <v>1033</v>
      </c>
      <c r="H1989" s="158">
        <v>-35.643000000000001</v>
      </c>
      <c r="I1989" s="159"/>
      <c r="L1989" s="154"/>
      <c r="M1989" s="160"/>
      <c r="T1989" s="161"/>
      <c r="AT1989" s="156" t="s">
        <v>264</v>
      </c>
      <c r="AU1989" s="156" t="s">
        <v>87</v>
      </c>
      <c r="AV1989" s="12" t="s">
        <v>87</v>
      </c>
      <c r="AW1989" s="12" t="s">
        <v>32</v>
      </c>
      <c r="AX1989" s="12" t="s">
        <v>77</v>
      </c>
      <c r="AY1989" s="156" t="s">
        <v>253</v>
      </c>
    </row>
    <row r="1990" spans="2:51" s="15" customFormat="1" ht="11.25">
      <c r="B1990" s="175"/>
      <c r="D1990" s="155" t="s">
        <v>264</v>
      </c>
      <c r="E1990" s="176" t="s">
        <v>1</v>
      </c>
      <c r="F1990" s="177" t="s">
        <v>322</v>
      </c>
      <c r="H1990" s="178">
        <v>265.29000000000002</v>
      </c>
      <c r="I1990" s="179"/>
      <c r="L1990" s="175"/>
      <c r="M1990" s="180"/>
      <c r="T1990" s="181"/>
      <c r="AT1990" s="176" t="s">
        <v>264</v>
      </c>
      <c r="AU1990" s="176" t="s">
        <v>87</v>
      </c>
      <c r="AV1990" s="15" t="s">
        <v>97</v>
      </c>
      <c r="AW1990" s="15" t="s">
        <v>32</v>
      </c>
      <c r="AX1990" s="15" t="s">
        <v>77</v>
      </c>
      <c r="AY1990" s="176" t="s">
        <v>253</v>
      </c>
    </row>
    <row r="1991" spans="2:51" s="14" customFormat="1" ht="11.25">
      <c r="B1991" s="169"/>
      <c r="D1991" s="155" t="s">
        <v>264</v>
      </c>
      <c r="E1991" s="170" t="s">
        <v>1</v>
      </c>
      <c r="F1991" s="171" t="s">
        <v>1030</v>
      </c>
      <c r="H1991" s="170" t="s">
        <v>1</v>
      </c>
      <c r="I1991" s="172"/>
      <c r="L1991" s="169"/>
      <c r="M1991" s="173"/>
      <c r="T1991" s="174"/>
      <c r="AT1991" s="170" t="s">
        <v>264</v>
      </c>
      <c r="AU1991" s="170" t="s">
        <v>87</v>
      </c>
      <c r="AV1991" s="14" t="s">
        <v>85</v>
      </c>
      <c r="AW1991" s="14" t="s">
        <v>32</v>
      </c>
      <c r="AX1991" s="14" t="s">
        <v>77</v>
      </c>
      <c r="AY1991" s="170" t="s">
        <v>253</v>
      </c>
    </row>
    <row r="1992" spans="2:51" s="12" customFormat="1" ht="33.75">
      <c r="B1992" s="154"/>
      <c r="D1992" s="155" t="s">
        <v>264</v>
      </c>
      <c r="E1992" s="156" t="s">
        <v>1</v>
      </c>
      <c r="F1992" s="157" t="s">
        <v>1034</v>
      </c>
      <c r="H1992" s="158">
        <v>27.312999999999999</v>
      </c>
      <c r="I1992" s="159"/>
      <c r="L1992" s="154"/>
      <c r="M1992" s="160"/>
      <c r="T1992" s="161"/>
      <c r="AT1992" s="156" t="s">
        <v>264</v>
      </c>
      <c r="AU1992" s="156" t="s">
        <v>87</v>
      </c>
      <c r="AV1992" s="12" t="s">
        <v>87</v>
      </c>
      <c r="AW1992" s="12" t="s">
        <v>32</v>
      </c>
      <c r="AX1992" s="12" t="s">
        <v>77</v>
      </c>
      <c r="AY1992" s="156" t="s">
        <v>253</v>
      </c>
    </row>
    <row r="1993" spans="2:51" s="12" customFormat="1" ht="22.5">
      <c r="B1993" s="154"/>
      <c r="D1993" s="155" t="s">
        <v>264</v>
      </c>
      <c r="E1993" s="156" t="s">
        <v>1</v>
      </c>
      <c r="F1993" s="157" t="s">
        <v>1035</v>
      </c>
      <c r="H1993" s="158">
        <v>39.645000000000003</v>
      </c>
      <c r="I1993" s="159"/>
      <c r="L1993" s="154"/>
      <c r="M1993" s="160"/>
      <c r="T1993" s="161"/>
      <c r="AT1993" s="156" t="s">
        <v>264</v>
      </c>
      <c r="AU1993" s="156" t="s">
        <v>87</v>
      </c>
      <c r="AV1993" s="12" t="s">
        <v>87</v>
      </c>
      <c r="AW1993" s="12" t="s">
        <v>32</v>
      </c>
      <c r="AX1993" s="12" t="s">
        <v>77</v>
      </c>
      <c r="AY1993" s="156" t="s">
        <v>253</v>
      </c>
    </row>
    <row r="1994" spans="2:51" s="14" customFormat="1" ht="11.25">
      <c r="B1994" s="169"/>
      <c r="D1994" s="155" t="s">
        <v>264</v>
      </c>
      <c r="E1994" s="170" t="s">
        <v>1</v>
      </c>
      <c r="F1994" s="171" t="s">
        <v>1036</v>
      </c>
      <c r="H1994" s="170" t="s">
        <v>1</v>
      </c>
      <c r="I1994" s="172"/>
      <c r="L1994" s="169"/>
      <c r="M1994" s="173"/>
      <c r="T1994" s="174"/>
      <c r="AT1994" s="170" t="s">
        <v>264</v>
      </c>
      <c r="AU1994" s="170" t="s">
        <v>87</v>
      </c>
      <c r="AV1994" s="14" t="s">
        <v>85</v>
      </c>
      <c r="AW1994" s="14" t="s">
        <v>32</v>
      </c>
      <c r="AX1994" s="14" t="s">
        <v>77</v>
      </c>
      <c r="AY1994" s="170" t="s">
        <v>253</v>
      </c>
    </row>
    <row r="1995" spans="2:51" s="12" customFormat="1" ht="11.25">
      <c r="B1995" s="154"/>
      <c r="D1995" s="155" t="s">
        <v>264</v>
      </c>
      <c r="E1995" s="156" t="s">
        <v>1</v>
      </c>
      <c r="F1995" s="157" t="s">
        <v>1037</v>
      </c>
      <c r="H1995" s="158">
        <v>61.47</v>
      </c>
      <c r="I1995" s="159"/>
      <c r="L1995" s="154"/>
      <c r="M1995" s="160"/>
      <c r="T1995" s="161"/>
      <c r="AT1995" s="156" t="s">
        <v>264</v>
      </c>
      <c r="AU1995" s="156" t="s">
        <v>87</v>
      </c>
      <c r="AV1995" s="12" t="s">
        <v>87</v>
      </c>
      <c r="AW1995" s="12" t="s">
        <v>32</v>
      </c>
      <c r="AX1995" s="12" t="s">
        <v>77</v>
      </c>
      <c r="AY1995" s="156" t="s">
        <v>253</v>
      </c>
    </row>
    <row r="1996" spans="2:51" s="15" customFormat="1" ht="11.25">
      <c r="B1996" s="175"/>
      <c r="D1996" s="155" t="s">
        <v>264</v>
      </c>
      <c r="E1996" s="176" t="s">
        <v>1</v>
      </c>
      <c r="F1996" s="177" t="s">
        <v>322</v>
      </c>
      <c r="H1996" s="178">
        <v>128.428</v>
      </c>
      <c r="I1996" s="179"/>
      <c r="L1996" s="175"/>
      <c r="M1996" s="180"/>
      <c r="T1996" s="181"/>
      <c r="AT1996" s="176" t="s">
        <v>264</v>
      </c>
      <c r="AU1996" s="176" t="s">
        <v>87</v>
      </c>
      <c r="AV1996" s="15" t="s">
        <v>97</v>
      </c>
      <c r="AW1996" s="15" t="s">
        <v>32</v>
      </c>
      <c r="AX1996" s="15" t="s">
        <v>77</v>
      </c>
      <c r="AY1996" s="176" t="s">
        <v>253</v>
      </c>
    </row>
    <row r="1997" spans="2:51" s="14" customFormat="1" ht="11.25">
      <c r="B1997" s="169"/>
      <c r="D1997" s="155" t="s">
        <v>264</v>
      </c>
      <c r="E1997" s="170" t="s">
        <v>1</v>
      </c>
      <c r="F1997" s="171" t="s">
        <v>2727</v>
      </c>
      <c r="H1997" s="170" t="s">
        <v>1</v>
      </c>
      <c r="I1997" s="172"/>
      <c r="L1997" s="169"/>
      <c r="M1997" s="173"/>
      <c r="T1997" s="174"/>
      <c r="AT1997" s="170" t="s">
        <v>264</v>
      </c>
      <c r="AU1997" s="170" t="s">
        <v>87</v>
      </c>
      <c r="AV1997" s="14" t="s">
        <v>85</v>
      </c>
      <c r="AW1997" s="14" t="s">
        <v>32</v>
      </c>
      <c r="AX1997" s="14" t="s">
        <v>77</v>
      </c>
      <c r="AY1997" s="170" t="s">
        <v>253</v>
      </c>
    </row>
    <row r="1998" spans="2:51" s="14" customFormat="1" ht="11.25">
      <c r="B1998" s="169"/>
      <c r="D1998" s="155" t="s">
        <v>264</v>
      </c>
      <c r="E1998" s="170" t="s">
        <v>1</v>
      </c>
      <c r="F1998" s="171" t="s">
        <v>1017</v>
      </c>
      <c r="H1998" s="170" t="s">
        <v>1</v>
      </c>
      <c r="I1998" s="172"/>
      <c r="L1998" s="169"/>
      <c r="M1998" s="173"/>
      <c r="T1998" s="174"/>
      <c r="AT1998" s="170" t="s">
        <v>264</v>
      </c>
      <c r="AU1998" s="170" t="s">
        <v>87</v>
      </c>
      <c r="AV1998" s="14" t="s">
        <v>85</v>
      </c>
      <c r="AW1998" s="14" t="s">
        <v>32</v>
      </c>
      <c r="AX1998" s="14" t="s">
        <v>77</v>
      </c>
      <c r="AY1998" s="170" t="s">
        <v>253</v>
      </c>
    </row>
    <row r="1999" spans="2:51" s="14" customFormat="1" ht="11.25">
      <c r="B1999" s="169"/>
      <c r="D1999" s="155" t="s">
        <v>264</v>
      </c>
      <c r="E1999" s="170" t="s">
        <v>1</v>
      </c>
      <c r="F1999" s="171" t="s">
        <v>915</v>
      </c>
      <c r="H1999" s="170" t="s">
        <v>1</v>
      </c>
      <c r="I1999" s="172"/>
      <c r="L1999" s="169"/>
      <c r="M1999" s="173"/>
      <c r="T1999" s="174"/>
      <c r="AT1999" s="170" t="s">
        <v>264</v>
      </c>
      <c r="AU1999" s="170" t="s">
        <v>87</v>
      </c>
      <c r="AV1999" s="14" t="s">
        <v>85</v>
      </c>
      <c r="AW1999" s="14" t="s">
        <v>32</v>
      </c>
      <c r="AX1999" s="14" t="s">
        <v>77</v>
      </c>
      <c r="AY1999" s="170" t="s">
        <v>253</v>
      </c>
    </row>
    <row r="2000" spans="2:51" s="12" customFormat="1" ht="11.25">
      <c r="B2000" s="154"/>
      <c r="D2000" s="155" t="s">
        <v>264</v>
      </c>
      <c r="E2000" s="156" t="s">
        <v>1</v>
      </c>
      <c r="F2000" s="157" t="s">
        <v>1018</v>
      </c>
      <c r="H2000" s="158">
        <v>19.596</v>
      </c>
      <c r="I2000" s="159"/>
      <c r="L2000" s="154"/>
      <c r="M2000" s="160"/>
      <c r="T2000" s="161"/>
      <c r="AT2000" s="156" t="s">
        <v>264</v>
      </c>
      <c r="AU2000" s="156" t="s">
        <v>87</v>
      </c>
      <c r="AV2000" s="12" t="s">
        <v>87</v>
      </c>
      <c r="AW2000" s="12" t="s">
        <v>32</v>
      </c>
      <c r="AX2000" s="12" t="s">
        <v>77</v>
      </c>
      <c r="AY2000" s="156" t="s">
        <v>253</v>
      </c>
    </row>
    <row r="2001" spans="2:65" s="12" customFormat="1" ht="11.25">
      <c r="B2001" s="154"/>
      <c r="D2001" s="155" t="s">
        <v>264</v>
      </c>
      <c r="E2001" s="156" t="s">
        <v>1</v>
      </c>
      <c r="F2001" s="157" t="s">
        <v>1019</v>
      </c>
      <c r="H2001" s="158">
        <v>4.18</v>
      </c>
      <c r="I2001" s="159"/>
      <c r="L2001" s="154"/>
      <c r="M2001" s="160"/>
      <c r="T2001" s="161"/>
      <c r="AT2001" s="156" t="s">
        <v>264</v>
      </c>
      <c r="AU2001" s="156" t="s">
        <v>87</v>
      </c>
      <c r="AV2001" s="12" t="s">
        <v>87</v>
      </c>
      <c r="AW2001" s="12" t="s">
        <v>32</v>
      </c>
      <c r="AX2001" s="12" t="s">
        <v>77</v>
      </c>
      <c r="AY2001" s="156" t="s">
        <v>253</v>
      </c>
    </row>
    <row r="2002" spans="2:65" s="12" customFormat="1" ht="11.25">
      <c r="B2002" s="154"/>
      <c r="D2002" s="155" t="s">
        <v>264</v>
      </c>
      <c r="E2002" s="156" t="s">
        <v>1</v>
      </c>
      <c r="F2002" s="157" t="s">
        <v>1020</v>
      </c>
      <c r="H2002" s="158">
        <v>2.976</v>
      </c>
      <c r="I2002" s="159"/>
      <c r="L2002" s="154"/>
      <c r="M2002" s="160"/>
      <c r="T2002" s="161"/>
      <c r="AT2002" s="156" t="s">
        <v>264</v>
      </c>
      <c r="AU2002" s="156" t="s">
        <v>87</v>
      </c>
      <c r="AV2002" s="12" t="s">
        <v>87</v>
      </c>
      <c r="AW2002" s="12" t="s">
        <v>32</v>
      </c>
      <c r="AX2002" s="12" t="s">
        <v>77</v>
      </c>
      <c r="AY2002" s="156" t="s">
        <v>253</v>
      </c>
    </row>
    <row r="2003" spans="2:65" s="12" customFormat="1" ht="11.25">
      <c r="B2003" s="154"/>
      <c r="D2003" s="155" t="s">
        <v>264</v>
      </c>
      <c r="E2003" s="156" t="s">
        <v>1</v>
      </c>
      <c r="F2003" s="157" t="s">
        <v>1021</v>
      </c>
      <c r="H2003" s="158">
        <v>7.7039999999999997</v>
      </c>
      <c r="I2003" s="159"/>
      <c r="L2003" s="154"/>
      <c r="M2003" s="160"/>
      <c r="T2003" s="161"/>
      <c r="AT2003" s="156" t="s">
        <v>264</v>
      </c>
      <c r="AU2003" s="156" t="s">
        <v>87</v>
      </c>
      <c r="AV2003" s="12" t="s">
        <v>87</v>
      </c>
      <c r="AW2003" s="12" t="s">
        <v>32</v>
      </c>
      <c r="AX2003" s="12" t="s">
        <v>77</v>
      </c>
      <c r="AY2003" s="156" t="s">
        <v>253</v>
      </c>
    </row>
    <row r="2004" spans="2:65" s="12" customFormat="1" ht="11.25">
      <c r="B2004" s="154"/>
      <c r="D2004" s="155" t="s">
        <v>264</v>
      </c>
      <c r="E2004" s="156" t="s">
        <v>1</v>
      </c>
      <c r="F2004" s="157" t="s">
        <v>1022</v>
      </c>
      <c r="H2004" s="158">
        <v>1.216</v>
      </c>
      <c r="I2004" s="159"/>
      <c r="L2004" s="154"/>
      <c r="M2004" s="160"/>
      <c r="T2004" s="161"/>
      <c r="AT2004" s="156" t="s">
        <v>264</v>
      </c>
      <c r="AU2004" s="156" t="s">
        <v>87</v>
      </c>
      <c r="AV2004" s="12" t="s">
        <v>87</v>
      </c>
      <c r="AW2004" s="12" t="s">
        <v>32</v>
      </c>
      <c r="AX2004" s="12" t="s">
        <v>77</v>
      </c>
      <c r="AY2004" s="156" t="s">
        <v>253</v>
      </c>
    </row>
    <row r="2005" spans="2:65" s="12" customFormat="1" ht="11.25">
      <c r="B2005" s="154"/>
      <c r="D2005" s="155" t="s">
        <v>264</v>
      </c>
      <c r="E2005" s="156" t="s">
        <v>1</v>
      </c>
      <c r="F2005" s="157" t="s">
        <v>1023</v>
      </c>
      <c r="H2005" s="158">
        <v>2.1</v>
      </c>
      <c r="I2005" s="159"/>
      <c r="L2005" s="154"/>
      <c r="M2005" s="160"/>
      <c r="T2005" s="161"/>
      <c r="AT2005" s="156" t="s">
        <v>264</v>
      </c>
      <c r="AU2005" s="156" t="s">
        <v>87</v>
      </c>
      <c r="AV2005" s="12" t="s">
        <v>87</v>
      </c>
      <c r="AW2005" s="12" t="s">
        <v>32</v>
      </c>
      <c r="AX2005" s="12" t="s">
        <v>77</v>
      </c>
      <c r="AY2005" s="156" t="s">
        <v>253</v>
      </c>
    </row>
    <row r="2006" spans="2:65" s="15" customFormat="1" ht="11.25">
      <c r="B2006" s="175"/>
      <c r="D2006" s="155" t="s">
        <v>264</v>
      </c>
      <c r="E2006" s="176" t="s">
        <v>1</v>
      </c>
      <c r="F2006" s="177" t="s">
        <v>322</v>
      </c>
      <c r="H2006" s="178">
        <v>37.771999999999998</v>
      </c>
      <c r="I2006" s="179"/>
      <c r="L2006" s="175"/>
      <c r="M2006" s="180"/>
      <c r="T2006" s="181"/>
      <c r="AT2006" s="176" t="s">
        <v>264</v>
      </c>
      <c r="AU2006" s="176" t="s">
        <v>87</v>
      </c>
      <c r="AV2006" s="15" t="s">
        <v>97</v>
      </c>
      <c r="AW2006" s="15" t="s">
        <v>32</v>
      </c>
      <c r="AX2006" s="15" t="s">
        <v>77</v>
      </c>
      <c r="AY2006" s="176" t="s">
        <v>253</v>
      </c>
    </row>
    <row r="2007" spans="2:65" s="13" customFormat="1" ht="11.25">
      <c r="B2007" s="162"/>
      <c r="D2007" s="155" t="s">
        <v>264</v>
      </c>
      <c r="E2007" s="163" t="s">
        <v>1</v>
      </c>
      <c r="F2007" s="164" t="s">
        <v>266</v>
      </c>
      <c r="H2007" s="165">
        <v>554.19399999999996</v>
      </c>
      <c r="I2007" s="166"/>
      <c r="L2007" s="162"/>
      <c r="M2007" s="167"/>
      <c r="T2007" s="168"/>
      <c r="AT2007" s="163" t="s">
        <v>264</v>
      </c>
      <c r="AU2007" s="163" t="s">
        <v>87</v>
      </c>
      <c r="AV2007" s="13" t="s">
        <v>260</v>
      </c>
      <c r="AW2007" s="13" t="s">
        <v>32</v>
      </c>
      <c r="AX2007" s="13" t="s">
        <v>85</v>
      </c>
      <c r="AY2007" s="163" t="s">
        <v>253</v>
      </c>
    </row>
    <row r="2008" spans="2:65" s="11" customFormat="1" ht="22.9" customHeight="1">
      <c r="B2008" s="125"/>
      <c r="D2008" s="126" t="s">
        <v>76</v>
      </c>
      <c r="E2008" s="135" t="s">
        <v>2728</v>
      </c>
      <c r="F2008" s="135" t="s">
        <v>2729</v>
      </c>
      <c r="I2008" s="128"/>
      <c r="J2008" s="136">
        <f>BK2008</f>
        <v>0</v>
      </c>
      <c r="L2008" s="125"/>
      <c r="M2008" s="130"/>
      <c r="P2008" s="131">
        <f>SUM(P2009:P2044)</f>
        <v>0</v>
      </c>
      <c r="R2008" s="131">
        <f>SUM(R2009:R2044)</f>
        <v>2.5230000000000002E-2</v>
      </c>
      <c r="T2008" s="132">
        <f>SUM(T2009:T2044)</f>
        <v>0</v>
      </c>
      <c r="AR2008" s="126" t="s">
        <v>87</v>
      </c>
      <c r="AT2008" s="133" t="s">
        <v>76</v>
      </c>
      <c r="AU2008" s="133" t="s">
        <v>85</v>
      </c>
      <c r="AY2008" s="126" t="s">
        <v>253</v>
      </c>
      <c r="BK2008" s="134">
        <f>SUM(BK2009:BK2044)</f>
        <v>0</v>
      </c>
    </row>
    <row r="2009" spans="2:65" s="1" customFormat="1" ht="37.9" customHeight="1">
      <c r="B2009" s="32"/>
      <c r="C2009" s="137" t="s">
        <v>2730</v>
      </c>
      <c r="D2009" s="137" t="s">
        <v>255</v>
      </c>
      <c r="E2009" s="138" t="s">
        <v>2731</v>
      </c>
      <c r="F2009" s="139" t="s">
        <v>2732</v>
      </c>
      <c r="G2009" s="140" t="s">
        <v>269</v>
      </c>
      <c r="H2009" s="141">
        <v>12</v>
      </c>
      <c r="I2009" s="142"/>
      <c r="J2009" s="143">
        <f>ROUND(I2009*H2009,2)</f>
        <v>0</v>
      </c>
      <c r="K2009" s="139" t="s">
        <v>259</v>
      </c>
      <c r="L2009" s="32"/>
      <c r="M2009" s="144" t="s">
        <v>1</v>
      </c>
      <c r="N2009" s="145" t="s">
        <v>42</v>
      </c>
      <c r="P2009" s="146">
        <f>O2009*H2009</f>
        <v>0</v>
      </c>
      <c r="Q2009" s="146">
        <v>0</v>
      </c>
      <c r="R2009" s="146">
        <f>Q2009*H2009</f>
        <v>0</v>
      </c>
      <c r="S2009" s="146">
        <v>0</v>
      </c>
      <c r="T2009" s="147">
        <f>S2009*H2009</f>
        <v>0</v>
      </c>
      <c r="AR2009" s="148" t="s">
        <v>369</v>
      </c>
      <c r="AT2009" s="148" t="s">
        <v>255</v>
      </c>
      <c r="AU2009" s="148" t="s">
        <v>87</v>
      </c>
      <c r="AY2009" s="17" t="s">
        <v>253</v>
      </c>
      <c r="BE2009" s="149">
        <f>IF(N2009="základní",J2009,0)</f>
        <v>0</v>
      </c>
      <c r="BF2009" s="149">
        <f>IF(N2009="snížená",J2009,0)</f>
        <v>0</v>
      </c>
      <c r="BG2009" s="149">
        <f>IF(N2009="zákl. přenesená",J2009,0)</f>
        <v>0</v>
      </c>
      <c r="BH2009" s="149">
        <f>IF(N2009="sníž. přenesená",J2009,0)</f>
        <v>0</v>
      </c>
      <c r="BI2009" s="149">
        <f>IF(N2009="nulová",J2009,0)</f>
        <v>0</v>
      </c>
      <c r="BJ2009" s="17" t="s">
        <v>85</v>
      </c>
      <c r="BK2009" s="149">
        <f>ROUND(I2009*H2009,2)</f>
        <v>0</v>
      </c>
      <c r="BL2009" s="17" t="s">
        <v>369</v>
      </c>
      <c r="BM2009" s="148" t="s">
        <v>2733</v>
      </c>
    </row>
    <row r="2010" spans="2:65" s="1" customFormat="1" ht="11.25">
      <c r="B2010" s="32"/>
      <c r="D2010" s="150" t="s">
        <v>262</v>
      </c>
      <c r="F2010" s="151" t="s">
        <v>2734</v>
      </c>
      <c r="I2010" s="152"/>
      <c r="L2010" s="32"/>
      <c r="M2010" s="153"/>
      <c r="T2010" s="56"/>
      <c r="AT2010" s="17" t="s">
        <v>262</v>
      </c>
      <c r="AU2010" s="17" t="s">
        <v>87</v>
      </c>
    </row>
    <row r="2011" spans="2:65" s="12" customFormat="1" ht="11.25">
      <c r="B2011" s="154"/>
      <c r="D2011" s="155" t="s">
        <v>264</v>
      </c>
      <c r="E2011" s="156" t="s">
        <v>1</v>
      </c>
      <c r="F2011" s="157" t="s">
        <v>344</v>
      </c>
      <c r="H2011" s="158">
        <v>12</v>
      </c>
      <c r="I2011" s="159"/>
      <c r="L2011" s="154"/>
      <c r="M2011" s="160"/>
      <c r="T2011" s="161"/>
      <c r="AT2011" s="156" t="s">
        <v>264</v>
      </c>
      <c r="AU2011" s="156" t="s">
        <v>87</v>
      </c>
      <c r="AV2011" s="12" t="s">
        <v>87</v>
      </c>
      <c r="AW2011" s="12" t="s">
        <v>32</v>
      </c>
      <c r="AX2011" s="12" t="s">
        <v>77</v>
      </c>
      <c r="AY2011" s="156" t="s">
        <v>253</v>
      </c>
    </row>
    <row r="2012" spans="2:65" s="13" customFormat="1" ht="11.25">
      <c r="B2012" s="162"/>
      <c r="D2012" s="155" t="s">
        <v>264</v>
      </c>
      <c r="E2012" s="163" t="s">
        <v>1</v>
      </c>
      <c r="F2012" s="164" t="s">
        <v>266</v>
      </c>
      <c r="H2012" s="165">
        <v>12</v>
      </c>
      <c r="I2012" s="166"/>
      <c r="L2012" s="162"/>
      <c r="M2012" s="167"/>
      <c r="T2012" s="168"/>
      <c r="AT2012" s="163" t="s">
        <v>264</v>
      </c>
      <c r="AU2012" s="163" t="s">
        <v>87</v>
      </c>
      <c r="AV2012" s="13" t="s">
        <v>260</v>
      </c>
      <c r="AW2012" s="13" t="s">
        <v>32</v>
      </c>
      <c r="AX2012" s="13" t="s">
        <v>85</v>
      </c>
      <c r="AY2012" s="163" t="s">
        <v>253</v>
      </c>
    </row>
    <row r="2013" spans="2:65" s="1" customFormat="1" ht="66.75" customHeight="1">
      <c r="B2013" s="32"/>
      <c r="C2013" s="185" t="s">
        <v>2735</v>
      </c>
      <c r="D2013" s="185" t="s">
        <v>1052</v>
      </c>
      <c r="E2013" s="186" t="s">
        <v>2736</v>
      </c>
      <c r="F2013" s="187" t="s">
        <v>2737</v>
      </c>
      <c r="G2013" s="188" t="s">
        <v>258</v>
      </c>
      <c r="H2013" s="189">
        <v>25.23</v>
      </c>
      <c r="I2013" s="190"/>
      <c r="J2013" s="191">
        <f>ROUND(I2013*H2013,2)</f>
        <v>0</v>
      </c>
      <c r="K2013" s="187" t="s">
        <v>1</v>
      </c>
      <c r="L2013" s="192"/>
      <c r="M2013" s="193" t="s">
        <v>1</v>
      </c>
      <c r="N2013" s="194" t="s">
        <v>42</v>
      </c>
      <c r="P2013" s="146">
        <f>O2013*H2013</f>
        <v>0</v>
      </c>
      <c r="Q2013" s="146">
        <v>1E-3</v>
      </c>
      <c r="R2013" s="146">
        <f>Q2013*H2013</f>
        <v>2.5230000000000002E-2</v>
      </c>
      <c r="S2013" s="146">
        <v>0</v>
      </c>
      <c r="T2013" s="147">
        <f>S2013*H2013</f>
        <v>0</v>
      </c>
      <c r="AR2013" s="148" t="s">
        <v>455</v>
      </c>
      <c r="AT2013" s="148" t="s">
        <v>1052</v>
      </c>
      <c r="AU2013" s="148" t="s">
        <v>87</v>
      </c>
      <c r="AY2013" s="17" t="s">
        <v>253</v>
      </c>
      <c r="BE2013" s="149">
        <f>IF(N2013="základní",J2013,0)</f>
        <v>0</v>
      </c>
      <c r="BF2013" s="149">
        <f>IF(N2013="snížená",J2013,0)</f>
        <v>0</v>
      </c>
      <c r="BG2013" s="149">
        <f>IF(N2013="zákl. přenesená",J2013,0)</f>
        <v>0</v>
      </c>
      <c r="BH2013" s="149">
        <f>IF(N2013="sníž. přenesená",J2013,0)</f>
        <v>0</v>
      </c>
      <c r="BI2013" s="149">
        <f>IF(N2013="nulová",J2013,0)</f>
        <v>0</v>
      </c>
      <c r="BJ2013" s="17" t="s">
        <v>85</v>
      </c>
      <c r="BK2013" s="149">
        <f>ROUND(I2013*H2013,2)</f>
        <v>0</v>
      </c>
      <c r="BL2013" s="17" t="s">
        <v>369</v>
      </c>
      <c r="BM2013" s="148" t="s">
        <v>2738</v>
      </c>
    </row>
    <row r="2014" spans="2:65" s="1" customFormat="1" ht="39">
      <c r="B2014" s="32"/>
      <c r="D2014" s="155" t="s">
        <v>1346</v>
      </c>
      <c r="F2014" s="195" t="s">
        <v>2257</v>
      </c>
      <c r="I2014" s="152"/>
      <c r="L2014" s="32"/>
      <c r="M2014" s="153"/>
      <c r="T2014" s="56"/>
      <c r="AT2014" s="17" t="s">
        <v>1346</v>
      </c>
      <c r="AU2014" s="17" t="s">
        <v>87</v>
      </c>
    </row>
    <row r="2015" spans="2:65" s="12" customFormat="1" ht="11.25">
      <c r="B2015" s="154"/>
      <c r="D2015" s="155" t="s">
        <v>264</v>
      </c>
      <c r="E2015" s="156" t="s">
        <v>1</v>
      </c>
      <c r="F2015" s="157" t="s">
        <v>2739</v>
      </c>
      <c r="H2015" s="158">
        <v>3.96</v>
      </c>
      <c r="I2015" s="159"/>
      <c r="L2015" s="154"/>
      <c r="M2015" s="160"/>
      <c r="T2015" s="161"/>
      <c r="AT2015" s="156" t="s">
        <v>264</v>
      </c>
      <c r="AU2015" s="156" t="s">
        <v>87</v>
      </c>
      <c r="AV2015" s="12" t="s">
        <v>87</v>
      </c>
      <c r="AW2015" s="12" t="s">
        <v>32</v>
      </c>
      <c r="AX2015" s="12" t="s">
        <v>77</v>
      </c>
      <c r="AY2015" s="156" t="s">
        <v>253</v>
      </c>
    </row>
    <row r="2016" spans="2:65" s="12" customFormat="1" ht="11.25">
      <c r="B2016" s="154"/>
      <c r="D2016" s="155" t="s">
        <v>264</v>
      </c>
      <c r="E2016" s="156" t="s">
        <v>1</v>
      </c>
      <c r="F2016" s="157" t="s">
        <v>2740</v>
      </c>
      <c r="H2016" s="158">
        <v>1.65</v>
      </c>
      <c r="I2016" s="159"/>
      <c r="L2016" s="154"/>
      <c r="M2016" s="160"/>
      <c r="T2016" s="161"/>
      <c r="AT2016" s="156" t="s">
        <v>264</v>
      </c>
      <c r="AU2016" s="156" t="s">
        <v>87</v>
      </c>
      <c r="AV2016" s="12" t="s">
        <v>87</v>
      </c>
      <c r="AW2016" s="12" t="s">
        <v>32</v>
      </c>
      <c r="AX2016" s="12" t="s">
        <v>77</v>
      </c>
      <c r="AY2016" s="156" t="s">
        <v>253</v>
      </c>
    </row>
    <row r="2017" spans="2:65" s="12" customFormat="1" ht="11.25">
      <c r="B2017" s="154"/>
      <c r="D2017" s="155" t="s">
        <v>264</v>
      </c>
      <c r="E2017" s="156" t="s">
        <v>1</v>
      </c>
      <c r="F2017" s="157" t="s">
        <v>2741</v>
      </c>
      <c r="H2017" s="158">
        <v>1.65</v>
      </c>
      <c r="I2017" s="159"/>
      <c r="L2017" s="154"/>
      <c r="M2017" s="160"/>
      <c r="T2017" s="161"/>
      <c r="AT2017" s="156" t="s">
        <v>264</v>
      </c>
      <c r="AU2017" s="156" t="s">
        <v>87</v>
      </c>
      <c r="AV2017" s="12" t="s">
        <v>87</v>
      </c>
      <c r="AW2017" s="12" t="s">
        <v>32</v>
      </c>
      <c r="AX2017" s="12" t="s">
        <v>77</v>
      </c>
      <c r="AY2017" s="156" t="s">
        <v>253</v>
      </c>
    </row>
    <row r="2018" spans="2:65" s="12" customFormat="1" ht="11.25">
      <c r="B2018" s="154"/>
      <c r="D2018" s="155" t="s">
        <v>264</v>
      </c>
      <c r="E2018" s="156" t="s">
        <v>1</v>
      </c>
      <c r="F2018" s="157" t="s">
        <v>2742</v>
      </c>
      <c r="H2018" s="158">
        <v>1.32</v>
      </c>
      <c r="I2018" s="159"/>
      <c r="L2018" s="154"/>
      <c r="M2018" s="160"/>
      <c r="T2018" s="161"/>
      <c r="AT2018" s="156" t="s">
        <v>264</v>
      </c>
      <c r="AU2018" s="156" t="s">
        <v>87</v>
      </c>
      <c r="AV2018" s="12" t="s">
        <v>87</v>
      </c>
      <c r="AW2018" s="12" t="s">
        <v>32</v>
      </c>
      <c r="AX2018" s="12" t="s">
        <v>77</v>
      </c>
      <c r="AY2018" s="156" t="s">
        <v>253</v>
      </c>
    </row>
    <row r="2019" spans="2:65" s="12" customFormat="1" ht="11.25">
      <c r="B2019" s="154"/>
      <c r="D2019" s="155" t="s">
        <v>264</v>
      </c>
      <c r="E2019" s="156" t="s">
        <v>1</v>
      </c>
      <c r="F2019" s="157" t="s">
        <v>2743</v>
      </c>
      <c r="H2019" s="158">
        <v>2.1</v>
      </c>
      <c r="I2019" s="159"/>
      <c r="L2019" s="154"/>
      <c r="M2019" s="160"/>
      <c r="T2019" s="161"/>
      <c r="AT2019" s="156" t="s">
        <v>264</v>
      </c>
      <c r="AU2019" s="156" t="s">
        <v>87</v>
      </c>
      <c r="AV2019" s="12" t="s">
        <v>87</v>
      </c>
      <c r="AW2019" s="12" t="s">
        <v>32</v>
      </c>
      <c r="AX2019" s="12" t="s">
        <v>77</v>
      </c>
      <c r="AY2019" s="156" t="s">
        <v>253</v>
      </c>
    </row>
    <row r="2020" spans="2:65" s="12" customFormat="1" ht="11.25">
      <c r="B2020" s="154"/>
      <c r="D2020" s="155" t="s">
        <v>264</v>
      </c>
      <c r="E2020" s="156" t="s">
        <v>1</v>
      </c>
      <c r="F2020" s="157" t="s">
        <v>2744</v>
      </c>
      <c r="H2020" s="158">
        <v>1.32</v>
      </c>
      <c r="I2020" s="159"/>
      <c r="L2020" s="154"/>
      <c r="M2020" s="160"/>
      <c r="T2020" s="161"/>
      <c r="AT2020" s="156" t="s">
        <v>264</v>
      </c>
      <c r="AU2020" s="156" t="s">
        <v>87</v>
      </c>
      <c r="AV2020" s="12" t="s">
        <v>87</v>
      </c>
      <c r="AW2020" s="12" t="s">
        <v>32</v>
      </c>
      <c r="AX2020" s="12" t="s">
        <v>77</v>
      </c>
      <c r="AY2020" s="156" t="s">
        <v>253</v>
      </c>
    </row>
    <row r="2021" spans="2:65" s="12" customFormat="1" ht="11.25">
      <c r="B2021" s="154"/>
      <c r="D2021" s="155" t="s">
        <v>264</v>
      </c>
      <c r="E2021" s="156" t="s">
        <v>1</v>
      </c>
      <c r="F2021" s="157" t="s">
        <v>2745</v>
      </c>
      <c r="H2021" s="158">
        <v>2.1</v>
      </c>
      <c r="I2021" s="159"/>
      <c r="L2021" s="154"/>
      <c r="M2021" s="160"/>
      <c r="T2021" s="161"/>
      <c r="AT2021" s="156" t="s">
        <v>264</v>
      </c>
      <c r="AU2021" s="156" t="s">
        <v>87</v>
      </c>
      <c r="AV2021" s="12" t="s">
        <v>87</v>
      </c>
      <c r="AW2021" s="12" t="s">
        <v>32</v>
      </c>
      <c r="AX2021" s="12" t="s">
        <v>77</v>
      </c>
      <c r="AY2021" s="156" t="s">
        <v>253</v>
      </c>
    </row>
    <row r="2022" spans="2:65" s="12" customFormat="1" ht="11.25">
      <c r="B2022" s="154"/>
      <c r="D2022" s="155" t="s">
        <v>264</v>
      </c>
      <c r="E2022" s="156" t="s">
        <v>1</v>
      </c>
      <c r="F2022" s="157" t="s">
        <v>2746</v>
      </c>
      <c r="H2022" s="158">
        <v>1.32</v>
      </c>
      <c r="I2022" s="159"/>
      <c r="L2022" s="154"/>
      <c r="M2022" s="160"/>
      <c r="T2022" s="161"/>
      <c r="AT2022" s="156" t="s">
        <v>264</v>
      </c>
      <c r="AU2022" s="156" t="s">
        <v>87</v>
      </c>
      <c r="AV2022" s="12" t="s">
        <v>87</v>
      </c>
      <c r="AW2022" s="12" t="s">
        <v>32</v>
      </c>
      <c r="AX2022" s="12" t="s">
        <v>77</v>
      </c>
      <c r="AY2022" s="156" t="s">
        <v>253</v>
      </c>
    </row>
    <row r="2023" spans="2:65" s="12" customFormat="1" ht="11.25">
      <c r="B2023" s="154"/>
      <c r="D2023" s="155" t="s">
        <v>264</v>
      </c>
      <c r="E2023" s="156" t="s">
        <v>1</v>
      </c>
      <c r="F2023" s="157" t="s">
        <v>2747</v>
      </c>
      <c r="H2023" s="158">
        <v>2.1</v>
      </c>
      <c r="I2023" s="159"/>
      <c r="L2023" s="154"/>
      <c r="M2023" s="160"/>
      <c r="T2023" s="161"/>
      <c r="AT2023" s="156" t="s">
        <v>264</v>
      </c>
      <c r="AU2023" s="156" t="s">
        <v>87</v>
      </c>
      <c r="AV2023" s="12" t="s">
        <v>87</v>
      </c>
      <c r="AW2023" s="12" t="s">
        <v>32</v>
      </c>
      <c r="AX2023" s="12" t="s">
        <v>77</v>
      </c>
      <c r="AY2023" s="156" t="s">
        <v>253</v>
      </c>
    </row>
    <row r="2024" spans="2:65" s="12" customFormat="1" ht="11.25">
      <c r="B2024" s="154"/>
      <c r="D2024" s="155" t="s">
        <v>264</v>
      </c>
      <c r="E2024" s="156" t="s">
        <v>1</v>
      </c>
      <c r="F2024" s="157" t="s">
        <v>2748</v>
      </c>
      <c r="H2024" s="158">
        <v>1.65</v>
      </c>
      <c r="I2024" s="159"/>
      <c r="L2024" s="154"/>
      <c r="M2024" s="160"/>
      <c r="T2024" s="161"/>
      <c r="AT2024" s="156" t="s">
        <v>264</v>
      </c>
      <c r="AU2024" s="156" t="s">
        <v>87</v>
      </c>
      <c r="AV2024" s="12" t="s">
        <v>87</v>
      </c>
      <c r="AW2024" s="12" t="s">
        <v>32</v>
      </c>
      <c r="AX2024" s="12" t="s">
        <v>77</v>
      </c>
      <c r="AY2024" s="156" t="s">
        <v>253</v>
      </c>
    </row>
    <row r="2025" spans="2:65" s="12" customFormat="1" ht="11.25">
      <c r="B2025" s="154"/>
      <c r="D2025" s="155" t="s">
        <v>264</v>
      </c>
      <c r="E2025" s="156" t="s">
        <v>1</v>
      </c>
      <c r="F2025" s="157" t="s">
        <v>2749</v>
      </c>
      <c r="H2025" s="158">
        <v>2.1</v>
      </c>
      <c r="I2025" s="159"/>
      <c r="L2025" s="154"/>
      <c r="M2025" s="160"/>
      <c r="T2025" s="161"/>
      <c r="AT2025" s="156" t="s">
        <v>264</v>
      </c>
      <c r="AU2025" s="156" t="s">
        <v>87</v>
      </c>
      <c r="AV2025" s="12" t="s">
        <v>87</v>
      </c>
      <c r="AW2025" s="12" t="s">
        <v>32</v>
      </c>
      <c r="AX2025" s="12" t="s">
        <v>77</v>
      </c>
      <c r="AY2025" s="156" t="s">
        <v>253</v>
      </c>
    </row>
    <row r="2026" spans="2:65" s="12" customFormat="1" ht="11.25">
      <c r="B2026" s="154"/>
      <c r="D2026" s="155" t="s">
        <v>264</v>
      </c>
      <c r="E2026" s="156" t="s">
        <v>1</v>
      </c>
      <c r="F2026" s="157" t="s">
        <v>2750</v>
      </c>
      <c r="H2026" s="158">
        <v>3.96</v>
      </c>
      <c r="I2026" s="159"/>
      <c r="L2026" s="154"/>
      <c r="M2026" s="160"/>
      <c r="T2026" s="161"/>
      <c r="AT2026" s="156" t="s">
        <v>264</v>
      </c>
      <c r="AU2026" s="156" t="s">
        <v>87</v>
      </c>
      <c r="AV2026" s="12" t="s">
        <v>87</v>
      </c>
      <c r="AW2026" s="12" t="s">
        <v>32</v>
      </c>
      <c r="AX2026" s="12" t="s">
        <v>77</v>
      </c>
      <c r="AY2026" s="156" t="s">
        <v>253</v>
      </c>
    </row>
    <row r="2027" spans="2:65" s="13" customFormat="1" ht="11.25">
      <c r="B2027" s="162"/>
      <c r="D2027" s="155" t="s">
        <v>264</v>
      </c>
      <c r="E2027" s="163" t="s">
        <v>1</v>
      </c>
      <c r="F2027" s="164" t="s">
        <v>266</v>
      </c>
      <c r="H2027" s="165">
        <v>25.23</v>
      </c>
      <c r="I2027" s="166"/>
      <c r="L2027" s="162"/>
      <c r="M2027" s="167"/>
      <c r="T2027" s="168"/>
      <c r="AT2027" s="163" t="s">
        <v>264</v>
      </c>
      <c r="AU2027" s="163" t="s">
        <v>87</v>
      </c>
      <c r="AV2027" s="13" t="s">
        <v>260</v>
      </c>
      <c r="AW2027" s="13" t="s">
        <v>32</v>
      </c>
      <c r="AX2027" s="13" t="s">
        <v>85</v>
      </c>
      <c r="AY2027" s="163" t="s">
        <v>253</v>
      </c>
    </row>
    <row r="2028" spans="2:65" s="1" customFormat="1" ht="24.2" customHeight="1">
      <c r="B2028" s="32"/>
      <c r="C2028" s="137" t="s">
        <v>2751</v>
      </c>
      <c r="D2028" s="137" t="s">
        <v>255</v>
      </c>
      <c r="E2028" s="138" t="s">
        <v>2752</v>
      </c>
      <c r="F2028" s="139" t="s">
        <v>2753</v>
      </c>
      <c r="G2028" s="140" t="s">
        <v>313</v>
      </c>
      <c r="H2028" s="141">
        <v>14.2</v>
      </c>
      <c r="I2028" s="142"/>
      <c r="J2028" s="143">
        <f>ROUND(I2028*H2028,2)</f>
        <v>0</v>
      </c>
      <c r="K2028" s="139" t="s">
        <v>1</v>
      </c>
      <c r="L2028" s="32"/>
      <c r="M2028" s="144" t="s">
        <v>1</v>
      </c>
      <c r="N2028" s="145" t="s">
        <v>42</v>
      </c>
      <c r="P2028" s="146">
        <f>O2028*H2028</f>
        <v>0</v>
      </c>
      <c r="Q2028" s="146">
        <v>0</v>
      </c>
      <c r="R2028" s="146">
        <f>Q2028*H2028</f>
        <v>0</v>
      </c>
      <c r="S2028" s="146">
        <v>0</v>
      </c>
      <c r="T2028" s="147">
        <f>S2028*H2028</f>
        <v>0</v>
      </c>
      <c r="AR2028" s="148" t="s">
        <v>369</v>
      </c>
      <c r="AT2028" s="148" t="s">
        <v>255</v>
      </c>
      <c r="AU2028" s="148" t="s">
        <v>87</v>
      </c>
      <c r="AY2028" s="17" t="s">
        <v>253</v>
      </c>
      <c r="BE2028" s="149">
        <f>IF(N2028="základní",J2028,0)</f>
        <v>0</v>
      </c>
      <c r="BF2028" s="149">
        <f>IF(N2028="snížená",J2028,0)</f>
        <v>0</v>
      </c>
      <c r="BG2028" s="149">
        <f>IF(N2028="zákl. přenesená",J2028,0)</f>
        <v>0</v>
      </c>
      <c r="BH2028" s="149">
        <f>IF(N2028="sníž. přenesená",J2028,0)</f>
        <v>0</v>
      </c>
      <c r="BI2028" s="149">
        <f>IF(N2028="nulová",J2028,0)</f>
        <v>0</v>
      </c>
      <c r="BJ2028" s="17" t="s">
        <v>85</v>
      </c>
      <c r="BK2028" s="149">
        <f>ROUND(I2028*H2028,2)</f>
        <v>0</v>
      </c>
      <c r="BL2028" s="17" t="s">
        <v>369</v>
      </c>
      <c r="BM2028" s="148" t="s">
        <v>2754</v>
      </c>
    </row>
    <row r="2029" spans="2:65" s="12" customFormat="1" ht="11.25">
      <c r="B2029" s="154"/>
      <c r="D2029" s="155" t="s">
        <v>264</v>
      </c>
      <c r="E2029" s="156" t="s">
        <v>1</v>
      </c>
      <c r="F2029" s="157" t="s">
        <v>2755</v>
      </c>
      <c r="H2029" s="158">
        <v>2.4</v>
      </c>
      <c r="I2029" s="159"/>
      <c r="L2029" s="154"/>
      <c r="M2029" s="160"/>
      <c r="T2029" s="161"/>
      <c r="AT2029" s="156" t="s">
        <v>264</v>
      </c>
      <c r="AU2029" s="156" t="s">
        <v>87</v>
      </c>
      <c r="AV2029" s="12" t="s">
        <v>87</v>
      </c>
      <c r="AW2029" s="12" t="s">
        <v>32</v>
      </c>
      <c r="AX2029" s="12" t="s">
        <v>77</v>
      </c>
      <c r="AY2029" s="156" t="s">
        <v>253</v>
      </c>
    </row>
    <row r="2030" spans="2:65" s="12" customFormat="1" ht="11.25">
      <c r="B2030" s="154"/>
      <c r="D2030" s="155" t="s">
        <v>264</v>
      </c>
      <c r="E2030" s="156" t="s">
        <v>1</v>
      </c>
      <c r="F2030" s="157" t="s">
        <v>2756</v>
      </c>
      <c r="H2030" s="158">
        <v>1</v>
      </c>
      <c r="I2030" s="159"/>
      <c r="L2030" s="154"/>
      <c r="M2030" s="160"/>
      <c r="T2030" s="161"/>
      <c r="AT2030" s="156" t="s">
        <v>264</v>
      </c>
      <c r="AU2030" s="156" t="s">
        <v>87</v>
      </c>
      <c r="AV2030" s="12" t="s">
        <v>87</v>
      </c>
      <c r="AW2030" s="12" t="s">
        <v>32</v>
      </c>
      <c r="AX2030" s="12" t="s">
        <v>77</v>
      </c>
      <c r="AY2030" s="156" t="s">
        <v>253</v>
      </c>
    </row>
    <row r="2031" spans="2:65" s="12" customFormat="1" ht="11.25">
      <c r="B2031" s="154"/>
      <c r="D2031" s="155" t="s">
        <v>264</v>
      </c>
      <c r="E2031" s="156" t="s">
        <v>1</v>
      </c>
      <c r="F2031" s="157" t="s">
        <v>2757</v>
      </c>
      <c r="H2031" s="158">
        <v>1</v>
      </c>
      <c r="I2031" s="159"/>
      <c r="L2031" s="154"/>
      <c r="M2031" s="160"/>
      <c r="T2031" s="161"/>
      <c r="AT2031" s="156" t="s">
        <v>264</v>
      </c>
      <c r="AU2031" s="156" t="s">
        <v>87</v>
      </c>
      <c r="AV2031" s="12" t="s">
        <v>87</v>
      </c>
      <c r="AW2031" s="12" t="s">
        <v>32</v>
      </c>
      <c r="AX2031" s="12" t="s">
        <v>77</v>
      </c>
      <c r="AY2031" s="156" t="s">
        <v>253</v>
      </c>
    </row>
    <row r="2032" spans="2:65" s="12" customFormat="1" ht="11.25">
      <c r="B2032" s="154"/>
      <c r="D2032" s="155" t="s">
        <v>264</v>
      </c>
      <c r="E2032" s="156" t="s">
        <v>1</v>
      </c>
      <c r="F2032" s="157" t="s">
        <v>2758</v>
      </c>
      <c r="H2032" s="158">
        <v>0.8</v>
      </c>
      <c r="I2032" s="159"/>
      <c r="L2032" s="154"/>
      <c r="M2032" s="160"/>
      <c r="T2032" s="161"/>
      <c r="AT2032" s="156" t="s">
        <v>264</v>
      </c>
      <c r="AU2032" s="156" t="s">
        <v>87</v>
      </c>
      <c r="AV2032" s="12" t="s">
        <v>87</v>
      </c>
      <c r="AW2032" s="12" t="s">
        <v>32</v>
      </c>
      <c r="AX2032" s="12" t="s">
        <v>77</v>
      </c>
      <c r="AY2032" s="156" t="s">
        <v>253</v>
      </c>
    </row>
    <row r="2033" spans="2:65" s="12" customFormat="1" ht="11.25">
      <c r="B2033" s="154"/>
      <c r="D2033" s="155" t="s">
        <v>264</v>
      </c>
      <c r="E2033" s="156" t="s">
        <v>1</v>
      </c>
      <c r="F2033" s="157" t="s">
        <v>2759</v>
      </c>
      <c r="H2033" s="158">
        <v>1</v>
      </c>
      <c r="I2033" s="159"/>
      <c r="L2033" s="154"/>
      <c r="M2033" s="160"/>
      <c r="T2033" s="161"/>
      <c r="AT2033" s="156" t="s">
        <v>264</v>
      </c>
      <c r="AU2033" s="156" t="s">
        <v>87</v>
      </c>
      <c r="AV2033" s="12" t="s">
        <v>87</v>
      </c>
      <c r="AW2033" s="12" t="s">
        <v>32</v>
      </c>
      <c r="AX2033" s="12" t="s">
        <v>77</v>
      </c>
      <c r="AY2033" s="156" t="s">
        <v>253</v>
      </c>
    </row>
    <row r="2034" spans="2:65" s="12" customFormat="1" ht="11.25">
      <c r="B2034" s="154"/>
      <c r="D2034" s="155" t="s">
        <v>264</v>
      </c>
      <c r="E2034" s="156" t="s">
        <v>1</v>
      </c>
      <c r="F2034" s="157" t="s">
        <v>2760</v>
      </c>
      <c r="H2034" s="158">
        <v>0.8</v>
      </c>
      <c r="I2034" s="159"/>
      <c r="L2034" s="154"/>
      <c r="M2034" s="160"/>
      <c r="T2034" s="161"/>
      <c r="AT2034" s="156" t="s">
        <v>264</v>
      </c>
      <c r="AU2034" s="156" t="s">
        <v>87</v>
      </c>
      <c r="AV2034" s="12" t="s">
        <v>87</v>
      </c>
      <c r="AW2034" s="12" t="s">
        <v>32</v>
      </c>
      <c r="AX2034" s="12" t="s">
        <v>77</v>
      </c>
      <c r="AY2034" s="156" t="s">
        <v>253</v>
      </c>
    </row>
    <row r="2035" spans="2:65" s="12" customFormat="1" ht="11.25">
      <c r="B2035" s="154"/>
      <c r="D2035" s="155" t="s">
        <v>264</v>
      </c>
      <c r="E2035" s="156" t="s">
        <v>1</v>
      </c>
      <c r="F2035" s="157" t="s">
        <v>2761</v>
      </c>
      <c r="H2035" s="158">
        <v>1</v>
      </c>
      <c r="I2035" s="159"/>
      <c r="L2035" s="154"/>
      <c r="M2035" s="160"/>
      <c r="T2035" s="161"/>
      <c r="AT2035" s="156" t="s">
        <v>264</v>
      </c>
      <c r="AU2035" s="156" t="s">
        <v>87</v>
      </c>
      <c r="AV2035" s="12" t="s">
        <v>87</v>
      </c>
      <c r="AW2035" s="12" t="s">
        <v>32</v>
      </c>
      <c r="AX2035" s="12" t="s">
        <v>77</v>
      </c>
      <c r="AY2035" s="156" t="s">
        <v>253</v>
      </c>
    </row>
    <row r="2036" spans="2:65" s="12" customFormat="1" ht="11.25">
      <c r="B2036" s="154"/>
      <c r="D2036" s="155" t="s">
        <v>264</v>
      </c>
      <c r="E2036" s="156" t="s">
        <v>1</v>
      </c>
      <c r="F2036" s="157" t="s">
        <v>2762</v>
      </c>
      <c r="H2036" s="158">
        <v>0.8</v>
      </c>
      <c r="I2036" s="159"/>
      <c r="L2036" s="154"/>
      <c r="M2036" s="160"/>
      <c r="T2036" s="161"/>
      <c r="AT2036" s="156" t="s">
        <v>264</v>
      </c>
      <c r="AU2036" s="156" t="s">
        <v>87</v>
      </c>
      <c r="AV2036" s="12" t="s">
        <v>87</v>
      </c>
      <c r="AW2036" s="12" t="s">
        <v>32</v>
      </c>
      <c r="AX2036" s="12" t="s">
        <v>77</v>
      </c>
      <c r="AY2036" s="156" t="s">
        <v>253</v>
      </c>
    </row>
    <row r="2037" spans="2:65" s="12" customFormat="1" ht="11.25">
      <c r="B2037" s="154"/>
      <c r="D2037" s="155" t="s">
        <v>264</v>
      </c>
      <c r="E2037" s="156" t="s">
        <v>1</v>
      </c>
      <c r="F2037" s="157" t="s">
        <v>2763</v>
      </c>
      <c r="H2037" s="158">
        <v>1</v>
      </c>
      <c r="I2037" s="159"/>
      <c r="L2037" s="154"/>
      <c r="M2037" s="160"/>
      <c r="T2037" s="161"/>
      <c r="AT2037" s="156" t="s">
        <v>264</v>
      </c>
      <c r="AU2037" s="156" t="s">
        <v>87</v>
      </c>
      <c r="AV2037" s="12" t="s">
        <v>87</v>
      </c>
      <c r="AW2037" s="12" t="s">
        <v>32</v>
      </c>
      <c r="AX2037" s="12" t="s">
        <v>77</v>
      </c>
      <c r="AY2037" s="156" t="s">
        <v>253</v>
      </c>
    </row>
    <row r="2038" spans="2:65" s="12" customFormat="1" ht="11.25">
      <c r="B2038" s="154"/>
      <c r="D2038" s="155" t="s">
        <v>264</v>
      </c>
      <c r="E2038" s="156" t="s">
        <v>1</v>
      </c>
      <c r="F2038" s="157" t="s">
        <v>2764</v>
      </c>
      <c r="H2038" s="158">
        <v>1</v>
      </c>
      <c r="I2038" s="159"/>
      <c r="L2038" s="154"/>
      <c r="M2038" s="160"/>
      <c r="T2038" s="161"/>
      <c r="AT2038" s="156" t="s">
        <v>264</v>
      </c>
      <c r="AU2038" s="156" t="s">
        <v>87</v>
      </c>
      <c r="AV2038" s="12" t="s">
        <v>87</v>
      </c>
      <c r="AW2038" s="12" t="s">
        <v>32</v>
      </c>
      <c r="AX2038" s="12" t="s">
        <v>77</v>
      </c>
      <c r="AY2038" s="156" t="s">
        <v>253</v>
      </c>
    </row>
    <row r="2039" spans="2:65" s="12" customFormat="1" ht="11.25">
      <c r="B2039" s="154"/>
      <c r="D2039" s="155" t="s">
        <v>264</v>
      </c>
      <c r="E2039" s="156" t="s">
        <v>1</v>
      </c>
      <c r="F2039" s="157" t="s">
        <v>2765</v>
      </c>
      <c r="H2039" s="158">
        <v>1</v>
      </c>
      <c r="I2039" s="159"/>
      <c r="L2039" s="154"/>
      <c r="M2039" s="160"/>
      <c r="T2039" s="161"/>
      <c r="AT2039" s="156" t="s">
        <v>264</v>
      </c>
      <c r="AU2039" s="156" t="s">
        <v>87</v>
      </c>
      <c r="AV2039" s="12" t="s">
        <v>87</v>
      </c>
      <c r="AW2039" s="12" t="s">
        <v>32</v>
      </c>
      <c r="AX2039" s="12" t="s">
        <v>77</v>
      </c>
      <c r="AY2039" s="156" t="s">
        <v>253</v>
      </c>
    </row>
    <row r="2040" spans="2:65" s="12" customFormat="1" ht="11.25">
      <c r="B2040" s="154"/>
      <c r="D2040" s="155" t="s">
        <v>264</v>
      </c>
      <c r="E2040" s="156" t="s">
        <v>1</v>
      </c>
      <c r="F2040" s="157" t="s">
        <v>2766</v>
      </c>
      <c r="H2040" s="158">
        <v>2.4</v>
      </c>
      <c r="I2040" s="159"/>
      <c r="L2040" s="154"/>
      <c r="M2040" s="160"/>
      <c r="T2040" s="161"/>
      <c r="AT2040" s="156" t="s">
        <v>264</v>
      </c>
      <c r="AU2040" s="156" t="s">
        <v>87</v>
      </c>
      <c r="AV2040" s="12" t="s">
        <v>87</v>
      </c>
      <c r="AW2040" s="12" t="s">
        <v>32</v>
      </c>
      <c r="AX2040" s="12" t="s">
        <v>77</v>
      </c>
      <c r="AY2040" s="156" t="s">
        <v>253</v>
      </c>
    </row>
    <row r="2041" spans="2:65" s="13" customFormat="1" ht="11.25">
      <c r="B2041" s="162"/>
      <c r="D2041" s="155" t="s">
        <v>264</v>
      </c>
      <c r="E2041" s="163" t="s">
        <v>1</v>
      </c>
      <c r="F2041" s="164" t="s">
        <v>266</v>
      </c>
      <c r="H2041" s="165">
        <v>14.2</v>
      </c>
      <c r="I2041" s="166"/>
      <c r="L2041" s="162"/>
      <c r="M2041" s="167"/>
      <c r="T2041" s="168"/>
      <c r="AT2041" s="163" t="s">
        <v>264</v>
      </c>
      <c r="AU2041" s="163" t="s">
        <v>87</v>
      </c>
      <c r="AV2041" s="13" t="s">
        <v>260</v>
      </c>
      <c r="AW2041" s="13" t="s">
        <v>32</v>
      </c>
      <c r="AX2041" s="13" t="s">
        <v>85</v>
      </c>
      <c r="AY2041" s="163" t="s">
        <v>253</v>
      </c>
    </row>
    <row r="2042" spans="2:65" s="1" customFormat="1" ht="37.9" customHeight="1">
      <c r="B2042" s="32"/>
      <c r="C2042" s="137" t="s">
        <v>2767</v>
      </c>
      <c r="D2042" s="137" t="s">
        <v>255</v>
      </c>
      <c r="E2042" s="138" t="s">
        <v>2768</v>
      </c>
      <c r="F2042" s="139" t="s">
        <v>2769</v>
      </c>
      <c r="G2042" s="140" t="s">
        <v>202</v>
      </c>
      <c r="H2042" s="141">
        <v>3.4</v>
      </c>
      <c r="I2042" s="142"/>
      <c r="J2042" s="143">
        <f>ROUND(I2042*H2042,2)</f>
        <v>0</v>
      </c>
      <c r="K2042" s="139" t="s">
        <v>1</v>
      </c>
      <c r="L2042" s="32"/>
      <c r="M2042" s="144" t="s">
        <v>1</v>
      </c>
      <c r="N2042" s="145" t="s">
        <v>42</v>
      </c>
      <c r="P2042" s="146">
        <f>O2042*H2042</f>
        <v>0</v>
      </c>
      <c r="Q2042" s="146">
        <v>0</v>
      </c>
      <c r="R2042" s="146">
        <f>Q2042*H2042</f>
        <v>0</v>
      </c>
      <c r="S2042" s="146">
        <v>0</v>
      </c>
      <c r="T2042" s="147">
        <f>S2042*H2042</f>
        <v>0</v>
      </c>
      <c r="AR2042" s="148" t="s">
        <v>369</v>
      </c>
      <c r="AT2042" s="148" t="s">
        <v>255</v>
      </c>
      <c r="AU2042" s="148" t="s">
        <v>87</v>
      </c>
      <c r="AY2042" s="17" t="s">
        <v>253</v>
      </c>
      <c r="BE2042" s="149">
        <f>IF(N2042="základní",J2042,0)</f>
        <v>0</v>
      </c>
      <c r="BF2042" s="149">
        <f>IF(N2042="snížená",J2042,0)</f>
        <v>0</v>
      </c>
      <c r="BG2042" s="149">
        <f>IF(N2042="zákl. přenesená",J2042,0)</f>
        <v>0</v>
      </c>
      <c r="BH2042" s="149">
        <f>IF(N2042="sníž. přenesená",J2042,0)</f>
        <v>0</v>
      </c>
      <c r="BI2042" s="149">
        <f>IF(N2042="nulová",J2042,0)</f>
        <v>0</v>
      </c>
      <c r="BJ2042" s="17" t="s">
        <v>85</v>
      </c>
      <c r="BK2042" s="149">
        <f>ROUND(I2042*H2042,2)</f>
        <v>0</v>
      </c>
      <c r="BL2042" s="17" t="s">
        <v>369</v>
      </c>
      <c r="BM2042" s="148" t="s">
        <v>2770</v>
      </c>
    </row>
    <row r="2043" spans="2:65" s="1" customFormat="1" ht="24.2" customHeight="1">
      <c r="B2043" s="32"/>
      <c r="C2043" s="137" t="s">
        <v>2771</v>
      </c>
      <c r="D2043" s="137" t="s">
        <v>255</v>
      </c>
      <c r="E2043" s="138" t="s">
        <v>2772</v>
      </c>
      <c r="F2043" s="139" t="s">
        <v>2773</v>
      </c>
      <c r="G2043" s="140" t="s">
        <v>1576</v>
      </c>
      <c r="H2043" s="196"/>
      <c r="I2043" s="142"/>
      <c r="J2043" s="143">
        <f>ROUND(I2043*H2043,2)</f>
        <v>0</v>
      </c>
      <c r="K2043" s="139" t="s">
        <v>259</v>
      </c>
      <c r="L2043" s="32"/>
      <c r="M2043" s="144" t="s">
        <v>1</v>
      </c>
      <c r="N2043" s="145" t="s">
        <v>42</v>
      </c>
      <c r="P2043" s="146">
        <f>O2043*H2043</f>
        <v>0</v>
      </c>
      <c r="Q2043" s="146">
        <v>0</v>
      </c>
      <c r="R2043" s="146">
        <f>Q2043*H2043</f>
        <v>0</v>
      </c>
      <c r="S2043" s="146">
        <v>0</v>
      </c>
      <c r="T2043" s="147">
        <f>S2043*H2043</f>
        <v>0</v>
      </c>
      <c r="AR2043" s="148" t="s">
        <v>369</v>
      </c>
      <c r="AT2043" s="148" t="s">
        <v>255</v>
      </c>
      <c r="AU2043" s="148" t="s">
        <v>87</v>
      </c>
      <c r="AY2043" s="17" t="s">
        <v>253</v>
      </c>
      <c r="BE2043" s="149">
        <f>IF(N2043="základní",J2043,0)</f>
        <v>0</v>
      </c>
      <c r="BF2043" s="149">
        <f>IF(N2043="snížená",J2043,0)</f>
        <v>0</v>
      </c>
      <c r="BG2043" s="149">
        <f>IF(N2043="zákl. přenesená",J2043,0)</f>
        <v>0</v>
      </c>
      <c r="BH2043" s="149">
        <f>IF(N2043="sníž. přenesená",J2043,0)</f>
        <v>0</v>
      </c>
      <c r="BI2043" s="149">
        <f>IF(N2043="nulová",J2043,0)</f>
        <v>0</v>
      </c>
      <c r="BJ2043" s="17" t="s">
        <v>85</v>
      </c>
      <c r="BK2043" s="149">
        <f>ROUND(I2043*H2043,2)</f>
        <v>0</v>
      </c>
      <c r="BL2043" s="17" t="s">
        <v>369</v>
      </c>
      <c r="BM2043" s="148" t="s">
        <v>2774</v>
      </c>
    </row>
    <row r="2044" spans="2:65" s="1" customFormat="1" ht="11.25">
      <c r="B2044" s="32"/>
      <c r="D2044" s="150" t="s">
        <v>262</v>
      </c>
      <c r="F2044" s="151" t="s">
        <v>2775</v>
      </c>
      <c r="I2044" s="152"/>
      <c r="L2044" s="32"/>
      <c r="M2044" s="182"/>
      <c r="N2044" s="183"/>
      <c r="O2044" s="183"/>
      <c r="P2044" s="183"/>
      <c r="Q2044" s="183"/>
      <c r="R2044" s="183"/>
      <c r="S2044" s="183"/>
      <c r="T2044" s="184"/>
      <c r="AT2044" s="17" t="s">
        <v>262</v>
      </c>
      <c r="AU2044" s="17" t="s">
        <v>87</v>
      </c>
    </row>
    <row r="2045" spans="2:65" s="1" customFormat="1" ht="6.95" customHeight="1">
      <c r="B2045" s="44"/>
      <c r="C2045" s="45"/>
      <c r="D2045" s="45"/>
      <c r="E2045" s="45"/>
      <c r="F2045" s="45"/>
      <c r="G2045" s="45"/>
      <c r="H2045" s="45"/>
      <c r="I2045" s="45"/>
      <c r="J2045" s="45"/>
      <c r="K2045" s="45"/>
      <c r="L2045" s="32"/>
    </row>
  </sheetData>
  <sheetProtection algorithmName="SHA-512" hashValue="B0ndJ2jGF0c+5ckUtMuG8cWKM/G9YHU4aI8ymwrfG6z84swEKpkpgfaV5UxvSNBQy+3FyLcxwcQb8tG4XkHCMA==" saltValue="7F3QEEP10qEBGB2ZWOvfuLIn7VXsRiKDtwaUmiGFFdvU14kDs8/1xiONfBq7bEnuYvs6eYrfJrvVb3aj2Slx5A==" spinCount="100000" sheet="1" objects="1" scenarios="1" formatColumns="0" formatRows="0" autoFilter="0"/>
  <autoFilter ref="C149:K2044" xr:uid="{00000000-0009-0000-0000-000002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54" r:id="rId1" xr:uid="{00000000-0004-0000-0200-000000000000}"/>
    <hyperlink ref="F159" r:id="rId2" xr:uid="{00000000-0004-0000-0200-000001000000}"/>
    <hyperlink ref="F164" r:id="rId3" xr:uid="{00000000-0004-0000-0200-000002000000}"/>
    <hyperlink ref="F187" r:id="rId4" xr:uid="{00000000-0004-0000-0200-000003000000}"/>
    <hyperlink ref="F191" r:id="rId5" xr:uid="{00000000-0004-0000-0200-000004000000}"/>
    <hyperlink ref="F198" r:id="rId6" xr:uid="{00000000-0004-0000-0200-000005000000}"/>
    <hyperlink ref="F206" r:id="rId7" xr:uid="{00000000-0004-0000-0200-000006000000}"/>
    <hyperlink ref="F210" r:id="rId8" xr:uid="{00000000-0004-0000-0200-000007000000}"/>
    <hyperlink ref="F218" r:id="rId9" xr:uid="{00000000-0004-0000-0200-000008000000}"/>
    <hyperlink ref="F228" r:id="rId10" xr:uid="{00000000-0004-0000-0200-000009000000}"/>
    <hyperlink ref="F233" r:id="rId11" xr:uid="{00000000-0004-0000-0200-00000A000000}"/>
    <hyperlink ref="F238" r:id="rId12" xr:uid="{00000000-0004-0000-0200-00000B000000}"/>
    <hyperlink ref="F243" r:id="rId13" xr:uid="{00000000-0004-0000-0200-00000C000000}"/>
    <hyperlink ref="F248" r:id="rId14" xr:uid="{00000000-0004-0000-0200-00000D000000}"/>
    <hyperlink ref="F252" r:id="rId15" xr:uid="{00000000-0004-0000-0200-00000E000000}"/>
    <hyperlink ref="F265" r:id="rId16" xr:uid="{00000000-0004-0000-0200-00000F000000}"/>
    <hyperlink ref="F272" r:id="rId17" xr:uid="{00000000-0004-0000-0200-000010000000}"/>
    <hyperlink ref="F278" r:id="rId18" xr:uid="{00000000-0004-0000-0200-000011000000}"/>
    <hyperlink ref="F286" r:id="rId19" xr:uid="{00000000-0004-0000-0200-000012000000}"/>
    <hyperlink ref="F293" r:id="rId20" xr:uid="{00000000-0004-0000-0200-000013000000}"/>
    <hyperlink ref="F298" r:id="rId21" xr:uid="{00000000-0004-0000-0200-000014000000}"/>
    <hyperlink ref="F302" r:id="rId22" xr:uid="{00000000-0004-0000-0200-000015000000}"/>
    <hyperlink ref="F311" r:id="rId23" xr:uid="{00000000-0004-0000-0200-000016000000}"/>
    <hyperlink ref="F317" r:id="rId24" xr:uid="{00000000-0004-0000-0200-000017000000}"/>
    <hyperlink ref="F326" r:id="rId25" xr:uid="{00000000-0004-0000-0200-000018000000}"/>
    <hyperlink ref="F332" r:id="rId26" xr:uid="{00000000-0004-0000-0200-000019000000}"/>
    <hyperlink ref="F336" r:id="rId27" xr:uid="{00000000-0004-0000-0200-00001A000000}"/>
    <hyperlink ref="F340" r:id="rId28" xr:uid="{00000000-0004-0000-0200-00001B000000}"/>
    <hyperlink ref="F345" r:id="rId29" xr:uid="{00000000-0004-0000-0200-00001C000000}"/>
    <hyperlink ref="F353" r:id="rId30" xr:uid="{00000000-0004-0000-0200-00001D000000}"/>
    <hyperlink ref="F361" r:id="rId31" xr:uid="{00000000-0004-0000-0200-00001E000000}"/>
    <hyperlink ref="F366" r:id="rId32" xr:uid="{00000000-0004-0000-0200-00001F000000}"/>
    <hyperlink ref="F383" r:id="rId33" xr:uid="{00000000-0004-0000-0200-000020000000}"/>
    <hyperlink ref="F418" r:id="rId34" xr:uid="{00000000-0004-0000-0200-000021000000}"/>
    <hyperlink ref="F431" r:id="rId35" xr:uid="{00000000-0004-0000-0200-000022000000}"/>
    <hyperlink ref="F459" r:id="rId36" xr:uid="{00000000-0004-0000-0200-000023000000}"/>
    <hyperlink ref="F485" r:id="rId37" xr:uid="{00000000-0004-0000-0200-000024000000}"/>
    <hyperlink ref="F496" r:id="rId38" xr:uid="{00000000-0004-0000-0200-000025000000}"/>
    <hyperlink ref="F516" r:id="rId39" xr:uid="{00000000-0004-0000-0200-000026000000}"/>
    <hyperlink ref="F520" r:id="rId40" xr:uid="{00000000-0004-0000-0200-000027000000}"/>
    <hyperlink ref="F537" r:id="rId41" xr:uid="{00000000-0004-0000-0200-000028000000}"/>
    <hyperlink ref="F544" r:id="rId42" xr:uid="{00000000-0004-0000-0200-000029000000}"/>
    <hyperlink ref="F563" r:id="rId43" xr:uid="{00000000-0004-0000-0200-00002A000000}"/>
    <hyperlink ref="F569" r:id="rId44" xr:uid="{00000000-0004-0000-0200-00002B000000}"/>
    <hyperlink ref="F576" r:id="rId45" xr:uid="{00000000-0004-0000-0200-00002C000000}"/>
    <hyperlink ref="F583" r:id="rId46" xr:uid="{00000000-0004-0000-0200-00002D000000}"/>
    <hyperlink ref="F590" r:id="rId47" xr:uid="{00000000-0004-0000-0200-00002E000000}"/>
    <hyperlink ref="F603" r:id="rId48" xr:uid="{00000000-0004-0000-0200-00002F000000}"/>
    <hyperlink ref="F612" r:id="rId49" xr:uid="{00000000-0004-0000-0200-000030000000}"/>
    <hyperlink ref="F635" r:id="rId50" xr:uid="{00000000-0004-0000-0200-000031000000}"/>
    <hyperlink ref="F638" r:id="rId51" xr:uid="{00000000-0004-0000-0200-000032000000}"/>
    <hyperlink ref="F644" r:id="rId52" xr:uid="{00000000-0004-0000-0200-000033000000}"/>
    <hyperlink ref="F670" r:id="rId53" xr:uid="{00000000-0004-0000-0200-000034000000}"/>
    <hyperlink ref="F706" r:id="rId54" xr:uid="{00000000-0004-0000-0200-000035000000}"/>
    <hyperlink ref="F711" r:id="rId55" xr:uid="{00000000-0004-0000-0200-000036000000}"/>
    <hyperlink ref="F717" r:id="rId56" xr:uid="{00000000-0004-0000-0200-000037000000}"/>
    <hyperlink ref="F723" r:id="rId57" xr:uid="{00000000-0004-0000-0200-000038000000}"/>
    <hyperlink ref="F728" r:id="rId58" xr:uid="{00000000-0004-0000-0200-000039000000}"/>
    <hyperlink ref="F739" r:id="rId59" xr:uid="{00000000-0004-0000-0200-00003A000000}"/>
    <hyperlink ref="F744" r:id="rId60" xr:uid="{00000000-0004-0000-0200-00003B000000}"/>
    <hyperlink ref="F750" r:id="rId61" xr:uid="{00000000-0004-0000-0200-00003C000000}"/>
    <hyperlink ref="F759" r:id="rId62" xr:uid="{00000000-0004-0000-0200-00003D000000}"/>
    <hyperlink ref="F769" r:id="rId63" xr:uid="{00000000-0004-0000-0200-00003E000000}"/>
    <hyperlink ref="F783" r:id="rId64" xr:uid="{00000000-0004-0000-0200-00003F000000}"/>
    <hyperlink ref="F788" r:id="rId65" xr:uid="{00000000-0004-0000-0200-000040000000}"/>
    <hyperlink ref="F791" r:id="rId66" xr:uid="{00000000-0004-0000-0200-000041000000}"/>
    <hyperlink ref="F793" r:id="rId67" xr:uid="{00000000-0004-0000-0200-000042000000}"/>
    <hyperlink ref="F796" r:id="rId68" xr:uid="{00000000-0004-0000-0200-000043000000}"/>
    <hyperlink ref="F799" r:id="rId69" xr:uid="{00000000-0004-0000-0200-000044000000}"/>
    <hyperlink ref="F802" r:id="rId70" xr:uid="{00000000-0004-0000-0200-000045000000}"/>
    <hyperlink ref="F805" r:id="rId71" xr:uid="{00000000-0004-0000-0200-000046000000}"/>
    <hyperlink ref="F809" r:id="rId72" xr:uid="{00000000-0004-0000-0200-000047000000}"/>
    <hyperlink ref="F824" r:id="rId73" xr:uid="{00000000-0004-0000-0200-000048000000}"/>
    <hyperlink ref="F831" r:id="rId74" xr:uid="{00000000-0004-0000-0200-000049000000}"/>
    <hyperlink ref="F838" r:id="rId75" xr:uid="{00000000-0004-0000-0200-00004A000000}"/>
    <hyperlink ref="F842" r:id="rId76" xr:uid="{00000000-0004-0000-0200-00004B000000}"/>
    <hyperlink ref="F849" r:id="rId77" xr:uid="{00000000-0004-0000-0200-00004C000000}"/>
    <hyperlink ref="F854" r:id="rId78" xr:uid="{00000000-0004-0000-0200-00004D000000}"/>
    <hyperlink ref="F872" r:id="rId79" xr:uid="{00000000-0004-0000-0200-00004E000000}"/>
    <hyperlink ref="F880" r:id="rId80" xr:uid="{00000000-0004-0000-0200-00004F000000}"/>
    <hyperlink ref="F883" r:id="rId81" xr:uid="{00000000-0004-0000-0200-000050000000}"/>
    <hyperlink ref="F887" r:id="rId82" xr:uid="{00000000-0004-0000-0200-000051000000}"/>
    <hyperlink ref="F894" r:id="rId83" xr:uid="{00000000-0004-0000-0200-000052000000}"/>
    <hyperlink ref="F907" r:id="rId84" xr:uid="{00000000-0004-0000-0200-000053000000}"/>
    <hyperlink ref="F915" r:id="rId85" xr:uid="{00000000-0004-0000-0200-000054000000}"/>
    <hyperlink ref="F928" r:id="rId86" xr:uid="{00000000-0004-0000-0200-000055000000}"/>
    <hyperlink ref="F934" r:id="rId87" xr:uid="{00000000-0004-0000-0200-000056000000}"/>
    <hyperlink ref="F942" r:id="rId88" xr:uid="{00000000-0004-0000-0200-000057000000}"/>
    <hyperlink ref="F951" r:id="rId89" xr:uid="{00000000-0004-0000-0200-000058000000}"/>
    <hyperlink ref="F953" r:id="rId90" xr:uid="{00000000-0004-0000-0200-000059000000}"/>
    <hyperlink ref="F956" r:id="rId91" xr:uid="{00000000-0004-0000-0200-00005A000000}"/>
    <hyperlink ref="F964" r:id="rId92" xr:uid="{00000000-0004-0000-0200-00005B000000}"/>
    <hyperlink ref="F974" r:id="rId93" xr:uid="{00000000-0004-0000-0200-00005C000000}"/>
    <hyperlink ref="F1027" r:id="rId94" xr:uid="{00000000-0004-0000-0200-00005D000000}"/>
    <hyperlink ref="F1042" r:id="rId95" xr:uid="{00000000-0004-0000-0200-00005E000000}"/>
    <hyperlink ref="F1045" r:id="rId96" xr:uid="{00000000-0004-0000-0200-00005F000000}"/>
    <hyperlink ref="F1072" r:id="rId97" xr:uid="{00000000-0004-0000-0200-000060000000}"/>
    <hyperlink ref="F1086" r:id="rId98" xr:uid="{00000000-0004-0000-0200-000061000000}"/>
    <hyperlink ref="F1096" r:id="rId99" xr:uid="{00000000-0004-0000-0200-000062000000}"/>
    <hyperlink ref="F1103" r:id="rId100" xr:uid="{00000000-0004-0000-0200-000063000000}"/>
    <hyperlink ref="F1110" r:id="rId101" xr:uid="{00000000-0004-0000-0200-000064000000}"/>
    <hyperlink ref="F1117" r:id="rId102" xr:uid="{00000000-0004-0000-0200-000065000000}"/>
    <hyperlink ref="F1136" r:id="rId103" xr:uid="{00000000-0004-0000-0200-000066000000}"/>
    <hyperlink ref="F1139" r:id="rId104" xr:uid="{00000000-0004-0000-0200-000067000000}"/>
    <hyperlink ref="F1145" r:id="rId105" xr:uid="{00000000-0004-0000-0200-000068000000}"/>
    <hyperlink ref="F1151" r:id="rId106" xr:uid="{00000000-0004-0000-0200-000069000000}"/>
    <hyperlink ref="F1154" r:id="rId107" xr:uid="{00000000-0004-0000-0200-00006A000000}"/>
    <hyperlink ref="F1167" r:id="rId108" xr:uid="{00000000-0004-0000-0200-00006B000000}"/>
    <hyperlink ref="F1187" r:id="rId109" xr:uid="{00000000-0004-0000-0200-00006C000000}"/>
    <hyperlink ref="F1272" r:id="rId110" xr:uid="{00000000-0004-0000-0200-00006D000000}"/>
    <hyperlink ref="F1313" r:id="rId111" xr:uid="{00000000-0004-0000-0200-00006E000000}"/>
    <hyperlink ref="F1337" r:id="rId112" xr:uid="{00000000-0004-0000-0200-00006F000000}"/>
    <hyperlink ref="F1344" r:id="rId113" xr:uid="{00000000-0004-0000-0200-000070000000}"/>
    <hyperlink ref="F1361" r:id="rId114" xr:uid="{00000000-0004-0000-0200-000071000000}"/>
    <hyperlink ref="F1390" r:id="rId115" xr:uid="{00000000-0004-0000-0200-000072000000}"/>
    <hyperlink ref="F1402" r:id="rId116" xr:uid="{00000000-0004-0000-0200-000073000000}"/>
    <hyperlink ref="F1414" r:id="rId117" xr:uid="{00000000-0004-0000-0200-000074000000}"/>
    <hyperlink ref="F1423" r:id="rId118" xr:uid="{00000000-0004-0000-0200-000075000000}"/>
    <hyperlink ref="F1437" r:id="rId119" xr:uid="{00000000-0004-0000-0200-000076000000}"/>
    <hyperlink ref="F1444" r:id="rId120" xr:uid="{00000000-0004-0000-0200-000077000000}"/>
    <hyperlink ref="F1451" r:id="rId121" xr:uid="{00000000-0004-0000-0200-000078000000}"/>
    <hyperlink ref="F1457" r:id="rId122" xr:uid="{00000000-0004-0000-0200-000079000000}"/>
    <hyperlink ref="F1469" r:id="rId123" xr:uid="{00000000-0004-0000-0200-00007A000000}"/>
    <hyperlink ref="F1471" r:id="rId124" xr:uid="{00000000-0004-0000-0200-00007B000000}"/>
    <hyperlink ref="F1476" r:id="rId125" xr:uid="{00000000-0004-0000-0200-00007C000000}"/>
    <hyperlink ref="F1486" r:id="rId126" xr:uid="{00000000-0004-0000-0200-00007D000000}"/>
    <hyperlink ref="F1491" r:id="rId127" xr:uid="{00000000-0004-0000-0200-00007E000000}"/>
    <hyperlink ref="F1496" r:id="rId128" xr:uid="{00000000-0004-0000-0200-00007F000000}"/>
    <hyperlink ref="F1501" r:id="rId129" xr:uid="{00000000-0004-0000-0200-000080000000}"/>
    <hyperlink ref="F1515" r:id="rId130" xr:uid="{00000000-0004-0000-0200-000081000000}"/>
    <hyperlink ref="F1570" r:id="rId131" xr:uid="{00000000-0004-0000-0200-000082000000}"/>
    <hyperlink ref="F1577" r:id="rId132" xr:uid="{00000000-0004-0000-0200-000083000000}"/>
    <hyperlink ref="F1584" r:id="rId133" xr:uid="{00000000-0004-0000-0200-000084000000}"/>
    <hyperlink ref="F1593" r:id="rId134" xr:uid="{00000000-0004-0000-0200-000085000000}"/>
    <hyperlink ref="F1603" r:id="rId135" xr:uid="{00000000-0004-0000-0200-000086000000}"/>
    <hyperlink ref="F1606" r:id="rId136" xr:uid="{00000000-0004-0000-0200-000087000000}"/>
    <hyperlink ref="F1656" r:id="rId137" xr:uid="{00000000-0004-0000-0200-000088000000}"/>
    <hyperlink ref="F1667" r:id="rId138" xr:uid="{00000000-0004-0000-0200-000089000000}"/>
    <hyperlink ref="F1698" r:id="rId139" xr:uid="{00000000-0004-0000-0200-00008A000000}"/>
    <hyperlink ref="F1706" r:id="rId140" xr:uid="{00000000-0004-0000-0200-00008B000000}"/>
    <hyperlink ref="F1714" r:id="rId141" xr:uid="{00000000-0004-0000-0200-00008C000000}"/>
    <hyperlink ref="F1718" r:id="rId142" xr:uid="{00000000-0004-0000-0200-00008D000000}"/>
    <hyperlink ref="F1726" r:id="rId143" xr:uid="{00000000-0004-0000-0200-00008E000000}"/>
    <hyperlink ref="F1736" r:id="rId144" xr:uid="{00000000-0004-0000-0200-00008F000000}"/>
    <hyperlink ref="F1743" r:id="rId145" xr:uid="{00000000-0004-0000-0200-000090000000}"/>
    <hyperlink ref="F1752" r:id="rId146" xr:uid="{00000000-0004-0000-0200-000091000000}"/>
    <hyperlink ref="F1761" r:id="rId147" xr:uid="{00000000-0004-0000-0200-000092000000}"/>
    <hyperlink ref="F1772" r:id="rId148" xr:uid="{00000000-0004-0000-0200-000093000000}"/>
    <hyperlink ref="F1775" r:id="rId149" xr:uid="{00000000-0004-0000-0200-000094000000}"/>
    <hyperlink ref="F1781" r:id="rId150" xr:uid="{00000000-0004-0000-0200-000095000000}"/>
    <hyperlink ref="F1789" r:id="rId151" xr:uid="{00000000-0004-0000-0200-000096000000}"/>
    <hyperlink ref="F1795" r:id="rId152" xr:uid="{00000000-0004-0000-0200-000097000000}"/>
    <hyperlink ref="F1801" r:id="rId153" xr:uid="{00000000-0004-0000-0200-000098000000}"/>
    <hyperlink ref="F1809" r:id="rId154" xr:uid="{00000000-0004-0000-0200-000099000000}"/>
    <hyperlink ref="F1817" r:id="rId155" xr:uid="{00000000-0004-0000-0200-00009A000000}"/>
    <hyperlink ref="F1820" r:id="rId156" xr:uid="{00000000-0004-0000-0200-00009B000000}"/>
    <hyperlink ref="F1830" r:id="rId157" xr:uid="{00000000-0004-0000-0200-00009C000000}"/>
    <hyperlink ref="F1840" r:id="rId158" xr:uid="{00000000-0004-0000-0200-00009D000000}"/>
    <hyperlink ref="F1844" r:id="rId159" xr:uid="{00000000-0004-0000-0200-00009E000000}"/>
    <hyperlink ref="F1859" r:id="rId160" xr:uid="{00000000-0004-0000-0200-00009F000000}"/>
    <hyperlink ref="F1866" r:id="rId161" xr:uid="{00000000-0004-0000-0200-0000A0000000}"/>
    <hyperlink ref="F1870" r:id="rId162" xr:uid="{00000000-0004-0000-0200-0000A1000000}"/>
    <hyperlink ref="F1874" r:id="rId163" xr:uid="{00000000-0004-0000-0200-0000A2000000}"/>
    <hyperlink ref="F1888" r:id="rId164" xr:uid="{00000000-0004-0000-0200-0000A3000000}"/>
    <hyperlink ref="F1928" r:id="rId165" xr:uid="{00000000-0004-0000-0200-0000A4000000}"/>
    <hyperlink ref="F1934" r:id="rId166" xr:uid="{00000000-0004-0000-0200-0000A5000000}"/>
    <hyperlink ref="F1970" r:id="rId167" xr:uid="{00000000-0004-0000-0200-0000A6000000}"/>
    <hyperlink ref="F1975" r:id="rId168" xr:uid="{00000000-0004-0000-0200-0000A7000000}"/>
    <hyperlink ref="F2010" r:id="rId169" xr:uid="{00000000-0004-0000-0200-0000A8000000}"/>
    <hyperlink ref="F2044" r:id="rId170" xr:uid="{00000000-0004-0000-0200-0000A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101</v>
      </c>
      <c r="AZ2" s="93" t="s">
        <v>781</v>
      </c>
      <c r="BA2" s="93" t="s">
        <v>1</v>
      </c>
      <c r="BB2" s="93" t="s">
        <v>202</v>
      </c>
      <c r="BC2" s="93" t="s">
        <v>2776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2777</v>
      </c>
      <c r="BA3" s="93" t="s">
        <v>1</v>
      </c>
      <c r="BB3" s="93" t="s">
        <v>202</v>
      </c>
      <c r="BC3" s="93" t="s">
        <v>2778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2779</v>
      </c>
      <c r="BA4" s="93" t="s">
        <v>1</v>
      </c>
      <c r="BB4" s="93" t="s">
        <v>202</v>
      </c>
      <c r="BC4" s="93" t="s">
        <v>2780</v>
      </c>
      <c r="BD4" s="93" t="s">
        <v>87</v>
      </c>
    </row>
    <row r="5" spans="2:56" ht="6.95" customHeight="1">
      <c r="B5" s="20"/>
      <c r="L5" s="20"/>
      <c r="AZ5" s="93" t="s">
        <v>2781</v>
      </c>
      <c r="BA5" s="93" t="s">
        <v>1</v>
      </c>
      <c r="BB5" s="93" t="s">
        <v>202</v>
      </c>
      <c r="BC5" s="93" t="s">
        <v>2782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2783</v>
      </c>
      <c r="BA6" s="93" t="s">
        <v>1</v>
      </c>
      <c r="BB6" s="93" t="s">
        <v>202</v>
      </c>
      <c r="BC6" s="93" t="s">
        <v>2784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56" ht="12.75">
      <c r="B8" s="20"/>
      <c r="D8" s="27" t="s">
        <v>215</v>
      </c>
      <c r="L8" s="20"/>
    </row>
    <row r="9" spans="2:56" ht="16.5" customHeight="1">
      <c r="B9" s="20"/>
      <c r="E9" s="255" t="s">
        <v>791</v>
      </c>
      <c r="F9" s="216"/>
      <c r="G9" s="216"/>
      <c r="H9" s="216"/>
      <c r="L9" s="20"/>
    </row>
    <row r="10" spans="2:56" ht="12" customHeight="1">
      <c r="B10" s="20"/>
      <c r="D10" s="27" t="s">
        <v>792</v>
      </c>
      <c r="L10" s="20"/>
    </row>
    <row r="11" spans="2:56" s="1" customFormat="1" ht="16.5" customHeight="1">
      <c r="B11" s="32"/>
      <c r="E11" s="250" t="s">
        <v>793</v>
      </c>
      <c r="F11" s="257"/>
      <c r="G11" s="257"/>
      <c r="H11" s="257"/>
      <c r="L11" s="32"/>
    </row>
    <row r="12" spans="2:56" s="1" customFormat="1" ht="12" customHeight="1">
      <c r="B12" s="32"/>
      <c r="D12" s="27" t="s">
        <v>794</v>
      </c>
      <c r="L12" s="32"/>
    </row>
    <row r="13" spans="2:56" s="1" customFormat="1" ht="16.5" customHeight="1">
      <c r="B13" s="32"/>
      <c r="E13" s="237" t="s">
        <v>2785</v>
      </c>
      <c r="F13" s="257"/>
      <c r="G13" s="257"/>
      <c r="H13" s="257"/>
      <c r="L13" s="32"/>
    </row>
    <row r="14" spans="2:56" s="1" customFormat="1" ht="11.25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ROUND(J150,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ROUND((SUM(BE150:BE2008)),  2)</f>
        <v>0</v>
      </c>
      <c r="I37" s="97">
        <v>0.21</v>
      </c>
      <c r="J37" s="86">
        <f>ROUND(((SUM(BE150:BE2008))*I37),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ROUND((SUM(BF150:BF2008)),  2)</f>
        <v>0</v>
      </c>
      <c r="I38" s="97">
        <v>0.15</v>
      </c>
      <c r="J38" s="86">
        <f>ROUND(((SUM(BF150:BF2008))*I38),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ROUND((SUM(BG150:BG2008)),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ROUND((SUM(BH150:BH2008)),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ROUND((SUM(BI150:BI2008)),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793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D.1.1.B - Objekt B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J150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J151</f>
        <v>0</v>
      </c>
      <c r="L101" s="109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J152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J224</f>
        <v>0</v>
      </c>
      <c r="L103" s="113"/>
    </row>
    <row r="104" spans="2:47" s="9" customFormat="1" ht="19.899999999999999" customHeight="1">
      <c r="B104" s="113"/>
      <c r="D104" s="114" t="s">
        <v>796</v>
      </c>
      <c r="E104" s="115"/>
      <c r="F104" s="115"/>
      <c r="G104" s="115"/>
      <c r="H104" s="115"/>
      <c r="I104" s="115"/>
      <c r="J104" s="116">
        <f>J255</f>
        <v>0</v>
      </c>
      <c r="L104" s="113"/>
    </row>
    <row r="105" spans="2:47" s="9" customFormat="1" ht="19.899999999999999" customHeight="1">
      <c r="B105" s="113"/>
      <c r="D105" s="114" t="s">
        <v>797</v>
      </c>
      <c r="E105" s="115"/>
      <c r="F105" s="115"/>
      <c r="G105" s="115"/>
      <c r="H105" s="115"/>
      <c r="I105" s="115"/>
      <c r="J105" s="116">
        <f>J356</f>
        <v>0</v>
      </c>
      <c r="L105" s="113"/>
    </row>
    <row r="106" spans="2:47" s="9" customFormat="1" ht="19.899999999999999" customHeight="1">
      <c r="B106" s="113"/>
      <c r="D106" s="114" t="s">
        <v>231</v>
      </c>
      <c r="E106" s="115"/>
      <c r="F106" s="115"/>
      <c r="G106" s="115"/>
      <c r="H106" s="115"/>
      <c r="I106" s="115"/>
      <c r="J106" s="116">
        <f>J759</f>
        <v>0</v>
      </c>
      <c r="L106" s="113"/>
    </row>
    <row r="107" spans="2:47" s="9" customFormat="1" ht="19.899999999999999" customHeight="1">
      <c r="B107" s="113"/>
      <c r="D107" s="114" t="s">
        <v>798</v>
      </c>
      <c r="E107" s="115"/>
      <c r="F107" s="115"/>
      <c r="G107" s="115"/>
      <c r="H107" s="115"/>
      <c r="I107" s="115"/>
      <c r="J107" s="116">
        <f>J858</f>
        <v>0</v>
      </c>
      <c r="L107" s="113"/>
    </row>
    <row r="108" spans="2:47" s="8" customFormat="1" ht="24.95" customHeight="1">
      <c r="B108" s="109"/>
      <c r="D108" s="110" t="s">
        <v>233</v>
      </c>
      <c r="E108" s="111"/>
      <c r="F108" s="111"/>
      <c r="G108" s="111"/>
      <c r="H108" s="111"/>
      <c r="I108" s="111"/>
      <c r="J108" s="112">
        <f>J861</f>
        <v>0</v>
      </c>
      <c r="L108" s="109"/>
    </row>
    <row r="109" spans="2:47" s="9" customFormat="1" ht="19.899999999999999" customHeight="1">
      <c r="B109" s="113"/>
      <c r="D109" s="114" t="s">
        <v>799</v>
      </c>
      <c r="E109" s="115"/>
      <c r="F109" s="115"/>
      <c r="G109" s="115"/>
      <c r="H109" s="115"/>
      <c r="I109" s="115"/>
      <c r="J109" s="116">
        <f>J862</f>
        <v>0</v>
      </c>
      <c r="L109" s="113"/>
    </row>
    <row r="110" spans="2:47" s="9" customFormat="1" ht="19.899999999999999" customHeight="1">
      <c r="B110" s="113"/>
      <c r="D110" s="114" t="s">
        <v>800</v>
      </c>
      <c r="E110" s="115"/>
      <c r="F110" s="115"/>
      <c r="G110" s="115"/>
      <c r="H110" s="115"/>
      <c r="I110" s="115"/>
      <c r="J110" s="116">
        <f>J931</f>
        <v>0</v>
      </c>
      <c r="L110" s="113"/>
    </row>
    <row r="111" spans="2:47" s="9" customFormat="1" ht="19.899999999999999" customHeight="1">
      <c r="B111" s="113"/>
      <c r="D111" s="114" t="s">
        <v>801</v>
      </c>
      <c r="E111" s="115"/>
      <c r="F111" s="115"/>
      <c r="G111" s="115"/>
      <c r="H111" s="115"/>
      <c r="I111" s="115"/>
      <c r="J111" s="116">
        <f>J1007</f>
        <v>0</v>
      </c>
      <c r="L111" s="113"/>
    </row>
    <row r="112" spans="2:47" s="9" customFormat="1" ht="19.899999999999999" customHeight="1">
      <c r="B112" s="113"/>
      <c r="D112" s="114" t="s">
        <v>802</v>
      </c>
      <c r="E112" s="115"/>
      <c r="F112" s="115"/>
      <c r="G112" s="115"/>
      <c r="H112" s="115"/>
      <c r="I112" s="115"/>
      <c r="J112" s="116">
        <f>J1080</f>
        <v>0</v>
      </c>
      <c r="L112" s="113"/>
    </row>
    <row r="113" spans="2:12" s="9" customFormat="1" ht="19.899999999999999" customHeight="1">
      <c r="B113" s="113"/>
      <c r="D113" s="114" t="s">
        <v>803</v>
      </c>
      <c r="E113" s="115"/>
      <c r="F113" s="115"/>
      <c r="G113" s="115"/>
      <c r="H113" s="115"/>
      <c r="I113" s="115"/>
      <c r="J113" s="116">
        <f>J1103</f>
        <v>0</v>
      </c>
      <c r="L113" s="113"/>
    </row>
    <row r="114" spans="2:12" s="9" customFormat="1" ht="19.899999999999999" customHeight="1">
      <c r="B114" s="113"/>
      <c r="D114" s="114" t="s">
        <v>804</v>
      </c>
      <c r="E114" s="115"/>
      <c r="F114" s="115"/>
      <c r="G114" s="115"/>
      <c r="H114" s="115"/>
      <c r="I114" s="115"/>
      <c r="J114" s="116">
        <f>J1112</f>
        <v>0</v>
      </c>
      <c r="L114" s="113"/>
    </row>
    <row r="115" spans="2:12" s="9" customFormat="1" ht="19.899999999999999" customHeight="1">
      <c r="B115" s="113"/>
      <c r="D115" s="114" t="s">
        <v>805</v>
      </c>
      <c r="E115" s="115"/>
      <c r="F115" s="115"/>
      <c r="G115" s="115"/>
      <c r="H115" s="115"/>
      <c r="I115" s="115"/>
      <c r="J115" s="116">
        <f>J1436</f>
        <v>0</v>
      </c>
      <c r="L115" s="113"/>
    </row>
    <row r="116" spans="2:12" s="9" customFormat="1" ht="19.899999999999999" customHeight="1">
      <c r="B116" s="113"/>
      <c r="D116" s="114" t="s">
        <v>806</v>
      </c>
      <c r="E116" s="115"/>
      <c r="F116" s="115"/>
      <c r="G116" s="115"/>
      <c r="H116" s="115"/>
      <c r="I116" s="115"/>
      <c r="J116" s="116">
        <f>J1492</f>
        <v>0</v>
      </c>
      <c r="L116" s="113"/>
    </row>
    <row r="117" spans="2:12" s="9" customFormat="1" ht="19.899999999999999" customHeight="1">
      <c r="B117" s="113"/>
      <c r="D117" s="114" t="s">
        <v>807</v>
      </c>
      <c r="E117" s="115"/>
      <c r="F117" s="115"/>
      <c r="G117" s="115"/>
      <c r="H117" s="115"/>
      <c r="I117" s="115"/>
      <c r="J117" s="116">
        <f>J1543</f>
        <v>0</v>
      </c>
      <c r="L117" s="113"/>
    </row>
    <row r="118" spans="2:12" s="9" customFormat="1" ht="19.899999999999999" customHeight="1">
      <c r="B118" s="113"/>
      <c r="D118" s="114" t="s">
        <v>808</v>
      </c>
      <c r="E118" s="115"/>
      <c r="F118" s="115"/>
      <c r="G118" s="115"/>
      <c r="H118" s="115"/>
      <c r="I118" s="115"/>
      <c r="J118" s="116">
        <f>J1576</f>
        <v>0</v>
      </c>
      <c r="L118" s="113"/>
    </row>
    <row r="119" spans="2:12" s="9" customFormat="1" ht="19.899999999999999" customHeight="1">
      <c r="B119" s="113"/>
      <c r="D119" s="114" t="s">
        <v>809</v>
      </c>
      <c r="E119" s="115"/>
      <c r="F119" s="115"/>
      <c r="G119" s="115"/>
      <c r="H119" s="115"/>
      <c r="I119" s="115"/>
      <c r="J119" s="116">
        <f>J1637</f>
        <v>0</v>
      </c>
      <c r="L119" s="113"/>
    </row>
    <row r="120" spans="2:12" s="9" customFormat="1" ht="19.899999999999999" customHeight="1">
      <c r="B120" s="113"/>
      <c r="D120" s="114" t="s">
        <v>810</v>
      </c>
      <c r="E120" s="115"/>
      <c r="F120" s="115"/>
      <c r="G120" s="115"/>
      <c r="H120" s="115"/>
      <c r="I120" s="115"/>
      <c r="J120" s="116">
        <f>J1646</f>
        <v>0</v>
      </c>
      <c r="L120" s="113"/>
    </row>
    <row r="121" spans="2:12" s="9" customFormat="1" ht="19.899999999999999" customHeight="1">
      <c r="B121" s="113"/>
      <c r="D121" s="114" t="s">
        <v>811</v>
      </c>
      <c r="E121" s="115"/>
      <c r="F121" s="115"/>
      <c r="G121" s="115"/>
      <c r="H121" s="115"/>
      <c r="I121" s="115"/>
      <c r="J121" s="116">
        <f>J1666</f>
        <v>0</v>
      </c>
      <c r="L121" s="113"/>
    </row>
    <row r="122" spans="2:12" s="9" customFormat="1" ht="19.899999999999999" customHeight="1">
      <c r="B122" s="113"/>
      <c r="D122" s="114" t="s">
        <v>812</v>
      </c>
      <c r="E122" s="115"/>
      <c r="F122" s="115"/>
      <c r="G122" s="115"/>
      <c r="H122" s="115"/>
      <c r="I122" s="115"/>
      <c r="J122" s="116">
        <f>J1739</f>
        <v>0</v>
      </c>
      <c r="L122" s="113"/>
    </row>
    <row r="123" spans="2:12" s="9" customFormat="1" ht="19.899999999999999" customHeight="1">
      <c r="B123" s="113"/>
      <c r="D123" s="114" t="s">
        <v>813</v>
      </c>
      <c r="E123" s="115"/>
      <c r="F123" s="115"/>
      <c r="G123" s="115"/>
      <c r="H123" s="115"/>
      <c r="I123" s="115"/>
      <c r="J123" s="116">
        <f>J1784</f>
        <v>0</v>
      </c>
      <c r="L123" s="113"/>
    </row>
    <row r="124" spans="2:12" s="9" customFormat="1" ht="19.899999999999999" customHeight="1">
      <c r="B124" s="113"/>
      <c r="D124" s="114" t="s">
        <v>814</v>
      </c>
      <c r="E124" s="115"/>
      <c r="F124" s="115"/>
      <c r="G124" s="115"/>
      <c r="H124" s="115"/>
      <c r="I124" s="115"/>
      <c r="J124" s="116">
        <f>J1841</f>
        <v>0</v>
      </c>
      <c r="L124" s="113"/>
    </row>
    <row r="125" spans="2:12" s="9" customFormat="1" ht="19.899999999999999" customHeight="1">
      <c r="B125" s="113"/>
      <c r="D125" s="114" t="s">
        <v>815</v>
      </c>
      <c r="E125" s="115"/>
      <c r="F125" s="115"/>
      <c r="G125" s="115"/>
      <c r="H125" s="115"/>
      <c r="I125" s="115"/>
      <c r="J125" s="116">
        <f>J1893</f>
        <v>0</v>
      </c>
      <c r="L125" s="113"/>
    </row>
    <row r="126" spans="2:12" s="9" customFormat="1" ht="19.899999999999999" customHeight="1">
      <c r="B126" s="113"/>
      <c r="D126" s="114" t="s">
        <v>816</v>
      </c>
      <c r="E126" s="115"/>
      <c r="F126" s="115"/>
      <c r="G126" s="115"/>
      <c r="H126" s="115"/>
      <c r="I126" s="115"/>
      <c r="J126" s="116">
        <f>J1970</f>
        <v>0</v>
      </c>
      <c r="L126" s="113"/>
    </row>
    <row r="127" spans="2:12" s="1" customFormat="1" ht="21.75" customHeight="1">
      <c r="B127" s="32"/>
      <c r="L127" s="32"/>
    </row>
    <row r="128" spans="2:12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  <row r="132" spans="2:12" s="1" customFormat="1" ht="6.9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2"/>
    </row>
    <row r="133" spans="2:12" s="1" customFormat="1" ht="24.95" customHeight="1">
      <c r="B133" s="32"/>
      <c r="C133" s="21" t="s">
        <v>238</v>
      </c>
      <c r="L133" s="32"/>
    </row>
    <row r="134" spans="2:12" s="1" customFormat="1" ht="6.95" customHeight="1">
      <c r="B134" s="32"/>
      <c r="L134" s="32"/>
    </row>
    <row r="135" spans="2:12" s="1" customFormat="1" ht="12" customHeight="1">
      <c r="B135" s="32"/>
      <c r="C135" s="27" t="s">
        <v>16</v>
      </c>
      <c r="L135" s="32"/>
    </row>
    <row r="136" spans="2:12" s="1" customFormat="1" ht="16.5" customHeight="1">
      <c r="B136" s="32"/>
      <c r="E136" s="255" t="str">
        <f>E7</f>
        <v>VÝSTAVBA CHRÁNĚNÉHO BYDLENÍ V NOVÉ PACE</v>
      </c>
      <c r="F136" s="256"/>
      <c r="G136" s="256"/>
      <c r="H136" s="256"/>
      <c r="L136" s="32"/>
    </row>
    <row r="137" spans="2:12" ht="12" customHeight="1">
      <c r="B137" s="20"/>
      <c r="C137" s="27" t="s">
        <v>215</v>
      </c>
      <c r="L137" s="20"/>
    </row>
    <row r="138" spans="2:12" ht="16.5" customHeight="1">
      <c r="B138" s="20"/>
      <c r="E138" s="255" t="s">
        <v>791</v>
      </c>
      <c r="F138" s="216"/>
      <c r="G138" s="216"/>
      <c r="H138" s="216"/>
      <c r="L138" s="20"/>
    </row>
    <row r="139" spans="2:12" ht="12" customHeight="1">
      <c r="B139" s="20"/>
      <c r="C139" s="27" t="s">
        <v>792</v>
      </c>
      <c r="L139" s="20"/>
    </row>
    <row r="140" spans="2:12" s="1" customFormat="1" ht="16.5" customHeight="1">
      <c r="B140" s="32"/>
      <c r="E140" s="250" t="s">
        <v>793</v>
      </c>
      <c r="F140" s="257"/>
      <c r="G140" s="257"/>
      <c r="H140" s="257"/>
      <c r="L140" s="32"/>
    </row>
    <row r="141" spans="2:12" s="1" customFormat="1" ht="12" customHeight="1">
      <c r="B141" s="32"/>
      <c r="C141" s="27" t="s">
        <v>794</v>
      </c>
      <c r="L141" s="32"/>
    </row>
    <row r="142" spans="2:12" s="1" customFormat="1" ht="16.5" customHeight="1">
      <c r="B142" s="32"/>
      <c r="E142" s="237" t="str">
        <f>E13</f>
        <v>D.1.1.B - Objekt B</v>
      </c>
      <c r="F142" s="257"/>
      <c r="G142" s="257"/>
      <c r="H142" s="257"/>
      <c r="L142" s="32"/>
    </row>
    <row r="143" spans="2:12" s="1" customFormat="1" ht="6.95" customHeight="1">
      <c r="B143" s="32"/>
      <c r="L143" s="32"/>
    </row>
    <row r="144" spans="2:12" s="1" customFormat="1" ht="12" customHeight="1">
      <c r="B144" s="32"/>
      <c r="C144" s="27" t="s">
        <v>20</v>
      </c>
      <c r="F144" s="25" t="str">
        <f>F16</f>
        <v xml:space="preserve">Na Vyšehradě 1205, 509 01 Nová Paka </v>
      </c>
      <c r="I144" s="27" t="s">
        <v>22</v>
      </c>
      <c r="J144" s="52" t="str">
        <f>IF(J16="","",J16)</f>
        <v>17. 11. 2023</v>
      </c>
      <c r="L144" s="32"/>
    </row>
    <row r="145" spans="2:65" s="1" customFormat="1" ht="6.95" customHeight="1">
      <c r="B145" s="32"/>
      <c r="L145" s="32"/>
    </row>
    <row r="146" spans="2:65" s="1" customFormat="1" ht="25.7" customHeight="1">
      <c r="B146" s="32"/>
      <c r="C146" s="27" t="s">
        <v>24</v>
      </c>
      <c r="F146" s="25" t="str">
        <f>E19</f>
        <v>Královehradecký kraj</v>
      </c>
      <c r="I146" s="27" t="s">
        <v>30</v>
      </c>
      <c r="J146" s="30" t="str">
        <f>E25</f>
        <v>Růžička a partneři, s.r.o.</v>
      </c>
      <c r="L146" s="32"/>
    </row>
    <row r="147" spans="2:65" s="1" customFormat="1" ht="15.2" customHeight="1">
      <c r="B147" s="32"/>
      <c r="C147" s="27" t="s">
        <v>28</v>
      </c>
      <c r="F147" s="25" t="str">
        <f>IF(E22="","",E22)</f>
        <v>Vyplň údaj</v>
      </c>
      <c r="I147" s="27" t="s">
        <v>33</v>
      </c>
      <c r="J147" s="30" t="str">
        <f>E28</f>
        <v>QSB, s.r.o.</v>
      </c>
      <c r="L147" s="32"/>
    </row>
    <row r="148" spans="2:65" s="1" customFormat="1" ht="10.35" customHeight="1">
      <c r="B148" s="32"/>
      <c r="L148" s="32"/>
    </row>
    <row r="149" spans="2:65" s="10" customFormat="1" ht="29.25" customHeight="1">
      <c r="B149" s="117"/>
      <c r="C149" s="118" t="s">
        <v>239</v>
      </c>
      <c r="D149" s="119" t="s">
        <v>62</v>
      </c>
      <c r="E149" s="119" t="s">
        <v>58</v>
      </c>
      <c r="F149" s="119" t="s">
        <v>59</v>
      </c>
      <c r="G149" s="119" t="s">
        <v>240</v>
      </c>
      <c r="H149" s="119" t="s">
        <v>241</v>
      </c>
      <c r="I149" s="119" t="s">
        <v>242</v>
      </c>
      <c r="J149" s="119" t="s">
        <v>225</v>
      </c>
      <c r="K149" s="120" t="s">
        <v>243</v>
      </c>
      <c r="L149" s="117"/>
      <c r="M149" s="59" t="s">
        <v>1</v>
      </c>
      <c r="N149" s="60" t="s">
        <v>41</v>
      </c>
      <c r="O149" s="60" t="s">
        <v>244</v>
      </c>
      <c r="P149" s="60" t="s">
        <v>245</v>
      </c>
      <c r="Q149" s="60" t="s">
        <v>246</v>
      </c>
      <c r="R149" s="60" t="s">
        <v>247</v>
      </c>
      <c r="S149" s="60" t="s">
        <v>248</v>
      </c>
      <c r="T149" s="61" t="s">
        <v>249</v>
      </c>
    </row>
    <row r="150" spans="2:65" s="1" customFormat="1" ht="22.9" customHeight="1">
      <c r="B150" s="32"/>
      <c r="C150" s="64" t="s">
        <v>250</v>
      </c>
      <c r="J150" s="121">
        <f>BK150</f>
        <v>0</v>
      </c>
      <c r="L150" s="32"/>
      <c r="M150" s="62"/>
      <c r="N150" s="53"/>
      <c r="O150" s="53"/>
      <c r="P150" s="122">
        <f>P151+P861</f>
        <v>0</v>
      </c>
      <c r="Q150" s="53"/>
      <c r="R150" s="122">
        <f>R151+R861</f>
        <v>225.29373321000003</v>
      </c>
      <c r="S150" s="53"/>
      <c r="T150" s="123">
        <f>T151+T861</f>
        <v>0</v>
      </c>
      <c r="AT150" s="17" t="s">
        <v>76</v>
      </c>
      <c r="AU150" s="17" t="s">
        <v>227</v>
      </c>
      <c r="BK150" s="124">
        <f>BK151+BK861</f>
        <v>0</v>
      </c>
    </row>
    <row r="151" spans="2:65" s="11" customFormat="1" ht="25.9" customHeight="1">
      <c r="B151" s="125"/>
      <c r="D151" s="126" t="s">
        <v>76</v>
      </c>
      <c r="E151" s="127" t="s">
        <v>251</v>
      </c>
      <c r="F151" s="127" t="s">
        <v>252</v>
      </c>
      <c r="I151" s="128"/>
      <c r="J151" s="129">
        <f>BK151</f>
        <v>0</v>
      </c>
      <c r="L151" s="125"/>
      <c r="M151" s="130"/>
      <c r="P151" s="131">
        <f>P152+P224+P255+P356+P759+P858</f>
        <v>0</v>
      </c>
      <c r="R151" s="131">
        <f>R152+R224+R255+R356+R759+R858</f>
        <v>199.32565189000002</v>
      </c>
      <c r="T151" s="132">
        <f>T152+T224+T255+T356+T759+T858</f>
        <v>0</v>
      </c>
      <c r="AR151" s="126" t="s">
        <v>85</v>
      </c>
      <c r="AT151" s="133" t="s">
        <v>76</v>
      </c>
      <c r="AU151" s="133" t="s">
        <v>77</v>
      </c>
      <c r="AY151" s="126" t="s">
        <v>253</v>
      </c>
      <c r="BK151" s="134">
        <f>BK152+BK224+BK255+BK356+BK759+BK858</f>
        <v>0</v>
      </c>
    </row>
    <row r="152" spans="2:65" s="11" customFormat="1" ht="22.9" customHeight="1">
      <c r="B152" s="125"/>
      <c r="D152" s="126" t="s">
        <v>76</v>
      </c>
      <c r="E152" s="135" t="s">
        <v>85</v>
      </c>
      <c r="F152" s="135" t="s">
        <v>254</v>
      </c>
      <c r="I152" s="128"/>
      <c r="J152" s="136">
        <f>BK152</f>
        <v>0</v>
      </c>
      <c r="L152" s="125"/>
      <c r="M152" s="130"/>
      <c r="P152" s="131">
        <f>SUM(P153:P223)</f>
        <v>0</v>
      </c>
      <c r="R152" s="131">
        <f>SUM(R153:R223)</f>
        <v>0</v>
      </c>
      <c r="T152" s="132">
        <f>SUM(T153:T223)</f>
        <v>0</v>
      </c>
      <c r="AR152" s="126" t="s">
        <v>85</v>
      </c>
      <c r="AT152" s="133" t="s">
        <v>76</v>
      </c>
      <c r="AU152" s="133" t="s">
        <v>85</v>
      </c>
      <c r="AY152" s="126" t="s">
        <v>253</v>
      </c>
      <c r="BK152" s="134">
        <f>SUM(BK153:BK223)</f>
        <v>0</v>
      </c>
    </row>
    <row r="153" spans="2:65" s="1" customFormat="1" ht="33" customHeight="1">
      <c r="B153" s="32"/>
      <c r="C153" s="137" t="s">
        <v>85</v>
      </c>
      <c r="D153" s="137" t="s">
        <v>255</v>
      </c>
      <c r="E153" s="138" t="s">
        <v>2786</v>
      </c>
      <c r="F153" s="139" t="s">
        <v>2787</v>
      </c>
      <c r="G153" s="140" t="s">
        <v>202</v>
      </c>
      <c r="H153" s="141">
        <v>138.96199999999999</v>
      </c>
      <c r="I153" s="142"/>
      <c r="J153" s="143">
        <f>ROUND(I153*H153,2)</f>
        <v>0</v>
      </c>
      <c r="K153" s="139" t="s">
        <v>259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2788</v>
      </c>
    </row>
    <row r="154" spans="2:65" s="1" customFormat="1" ht="11.25">
      <c r="B154" s="32"/>
      <c r="D154" s="150" t="s">
        <v>262</v>
      </c>
      <c r="F154" s="151" t="s">
        <v>2789</v>
      </c>
      <c r="I154" s="152"/>
      <c r="L154" s="32"/>
      <c r="M154" s="153"/>
      <c r="T154" s="56"/>
      <c r="AT154" s="17" t="s">
        <v>262</v>
      </c>
      <c r="AU154" s="17" t="s">
        <v>87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2790</v>
      </c>
      <c r="H155" s="158">
        <v>201.55199999999999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2" customFormat="1" ht="11.25">
      <c r="B156" s="154"/>
      <c r="D156" s="155" t="s">
        <v>264</v>
      </c>
      <c r="E156" s="156" t="s">
        <v>1</v>
      </c>
      <c r="F156" s="157" t="s">
        <v>2791</v>
      </c>
      <c r="H156" s="158">
        <v>-62.59</v>
      </c>
      <c r="I156" s="159"/>
      <c r="L156" s="154"/>
      <c r="M156" s="160"/>
      <c r="T156" s="161"/>
      <c r="AT156" s="156" t="s">
        <v>264</v>
      </c>
      <c r="AU156" s="156" t="s">
        <v>87</v>
      </c>
      <c r="AV156" s="12" t="s">
        <v>87</v>
      </c>
      <c r="AW156" s="12" t="s">
        <v>32</v>
      </c>
      <c r="AX156" s="12" t="s">
        <v>77</v>
      </c>
      <c r="AY156" s="156" t="s">
        <v>253</v>
      </c>
    </row>
    <row r="157" spans="2:65" s="15" customFormat="1" ht="11.25">
      <c r="B157" s="175"/>
      <c r="D157" s="155" t="s">
        <v>264</v>
      </c>
      <c r="E157" s="176" t="s">
        <v>2777</v>
      </c>
      <c r="F157" s="177" t="s">
        <v>322</v>
      </c>
      <c r="H157" s="178">
        <v>138.96199999999999</v>
      </c>
      <c r="I157" s="179"/>
      <c r="L157" s="175"/>
      <c r="M157" s="180"/>
      <c r="T157" s="181"/>
      <c r="AT157" s="176" t="s">
        <v>264</v>
      </c>
      <c r="AU157" s="176" t="s">
        <v>87</v>
      </c>
      <c r="AV157" s="15" t="s">
        <v>97</v>
      </c>
      <c r="AW157" s="15" t="s">
        <v>32</v>
      </c>
      <c r="AX157" s="15" t="s">
        <v>77</v>
      </c>
      <c r="AY157" s="176" t="s">
        <v>253</v>
      </c>
    </row>
    <row r="158" spans="2:65" s="13" customFormat="1" ht="11.25">
      <c r="B158" s="162"/>
      <c r="D158" s="155" t="s">
        <v>264</v>
      </c>
      <c r="E158" s="163" t="s">
        <v>1</v>
      </c>
      <c r="F158" s="164" t="s">
        <v>266</v>
      </c>
      <c r="H158" s="165">
        <v>138.96199999999999</v>
      </c>
      <c r="I158" s="166"/>
      <c r="L158" s="162"/>
      <c r="M158" s="167"/>
      <c r="T158" s="168"/>
      <c r="AT158" s="163" t="s">
        <v>264</v>
      </c>
      <c r="AU158" s="163" t="s">
        <v>87</v>
      </c>
      <c r="AV158" s="13" t="s">
        <v>260</v>
      </c>
      <c r="AW158" s="13" t="s">
        <v>32</v>
      </c>
      <c r="AX158" s="13" t="s">
        <v>85</v>
      </c>
      <c r="AY158" s="163" t="s">
        <v>253</v>
      </c>
    </row>
    <row r="159" spans="2:65" s="1" customFormat="1" ht="33" customHeight="1">
      <c r="B159" s="32"/>
      <c r="C159" s="137" t="s">
        <v>87</v>
      </c>
      <c r="D159" s="137" t="s">
        <v>255</v>
      </c>
      <c r="E159" s="138" t="s">
        <v>822</v>
      </c>
      <c r="F159" s="139" t="s">
        <v>823</v>
      </c>
      <c r="G159" s="140" t="s">
        <v>202</v>
      </c>
      <c r="H159" s="141">
        <v>16.96</v>
      </c>
      <c r="I159" s="142"/>
      <c r="J159" s="143">
        <f>ROUND(I159*H159,2)</f>
        <v>0</v>
      </c>
      <c r="K159" s="139" t="s">
        <v>259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260</v>
      </c>
      <c r="BM159" s="148" t="s">
        <v>2792</v>
      </c>
    </row>
    <row r="160" spans="2:65" s="1" customFormat="1" ht="11.25">
      <c r="B160" s="32"/>
      <c r="D160" s="150" t="s">
        <v>262</v>
      </c>
      <c r="F160" s="151" t="s">
        <v>825</v>
      </c>
      <c r="I160" s="152"/>
      <c r="L160" s="32"/>
      <c r="M160" s="153"/>
      <c r="T160" s="56"/>
      <c r="AT160" s="17" t="s">
        <v>262</v>
      </c>
      <c r="AU160" s="17" t="s">
        <v>87</v>
      </c>
    </row>
    <row r="161" spans="2:65" s="12" customFormat="1" ht="22.5">
      <c r="B161" s="154"/>
      <c r="D161" s="155" t="s">
        <v>264</v>
      </c>
      <c r="E161" s="156" t="s">
        <v>1</v>
      </c>
      <c r="F161" s="157" t="s">
        <v>2793</v>
      </c>
      <c r="H161" s="158">
        <v>16.96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65" s="15" customFormat="1" ht="11.25">
      <c r="B162" s="175"/>
      <c r="D162" s="155" t="s">
        <v>264</v>
      </c>
      <c r="E162" s="176" t="s">
        <v>2779</v>
      </c>
      <c r="F162" s="177" t="s">
        <v>322</v>
      </c>
      <c r="H162" s="178">
        <v>16.96</v>
      </c>
      <c r="I162" s="179"/>
      <c r="L162" s="175"/>
      <c r="M162" s="180"/>
      <c r="T162" s="181"/>
      <c r="AT162" s="176" t="s">
        <v>264</v>
      </c>
      <c r="AU162" s="176" t="s">
        <v>87</v>
      </c>
      <c r="AV162" s="15" t="s">
        <v>97</v>
      </c>
      <c r="AW162" s="15" t="s">
        <v>32</v>
      </c>
      <c r="AX162" s="15" t="s">
        <v>77</v>
      </c>
      <c r="AY162" s="176" t="s">
        <v>253</v>
      </c>
    </row>
    <row r="163" spans="2:65" s="13" customFormat="1" ht="11.25">
      <c r="B163" s="162"/>
      <c r="D163" s="155" t="s">
        <v>264</v>
      </c>
      <c r="E163" s="163" t="s">
        <v>1</v>
      </c>
      <c r="F163" s="164" t="s">
        <v>266</v>
      </c>
      <c r="H163" s="165">
        <v>16.96</v>
      </c>
      <c r="I163" s="166"/>
      <c r="L163" s="162"/>
      <c r="M163" s="167"/>
      <c r="T163" s="168"/>
      <c r="AT163" s="163" t="s">
        <v>264</v>
      </c>
      <c r="AU163" s="163" t="s">
        <v>87</v>
      </c>
      <c r="AV163" s="13" t="s">
        <v>260</v>
      </c>
      <c r="AW163" s="13" t="s">
        <v>32</v>
      </c>
      <c r="AX163" s="13" t="s">
        <v>85</v>
      </c>
      <c r="AY163" s="163" t="s">
        <v>253</v>
      </c>
    </row>
    <row r="164" spans="2:65" s="1" customFormat="1" ht="33" customHeight="1">
      <c r="B164" s="32"/>
      <c r="C164" s="137" t="s">
        <v>97</v>
      </c>
      <c r="D164" s="137" t="s">
        <v>255</v>
      </c>
      <c r="E164" s="138" t="s">
        <v>827</v>
      </c>
      <c r="F164" s="139" t="s">
        <v>828</v>
      </c>
      <c r="G164" s="140" t="s">
        <v>202</v>
      </c>
      <c r="H164" s="141">
        <v>82.275000000000006</v>
      </c>
      <c r="I164" s="142"/>
      <c r="J164" s="143">
        <f>ROUND(I164*H164,2)</f>
        <v>0</v>
      </c>
      <c r="K164" s="139" t="s">
        <v>259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260</v>
      </c>
      <c r="BM164" s="148" t="s">
        <v>2794</v>
      </c>
    </row>
    <row r="165" spans="2:65" s="1" customFormat="1" ht="11.25">
      <c r="B165" s="32"/>
      <c r="D165" s="150" t="s">
        <v>262</v>
      </c>
      <c r="F165" s="151" t="s">
        <v>830</v>
      </c>
      <c r="I165" s="152"/>
      <c r="L165" s="32"/>
      <c r="M165" s="153"/>
      <c r="T165" s="56"/>
      <c r="AT165" s="17" t="s">
        <v>262</v>
      </c>
      <c r="AU165" s="17" t="s">
        <v>87</v>
      </c>
    </row>
    <row r="166" spans="2:65" s="14" customFormat="1" ht="11.25">
      <c r="B166" s="169"/>
      <c r="D166" s="155" t="s">
        <v>264</v>
      </c>
      <c r="E166" s="170" t="s">
        <v>1</v>
      </c>
      <c r="F166" s="171" t="s">
        <v>2795</v>
      </c>
      <c r="H166" s="170" t="s">
        <v>1</v>
      </c>
      <c r="I166" s="172"/>
      <c r="L166" s="169"/>
      <c r="M166" s="173"/>
      <c r="T166" s="174"/>
      <c r="AT166" s="170" t="s">
        <v>264</v>
      </c>
      <c r="AU166" s="170" t="s">
        <v>87</v>
      </c>
      <c r="AV166" s="14" t="s">
        <v>85</v>
      </c>
      <c r="AW166" s="14" t="s">
        <v>32</v>
      </c>
      <c r="AX166" s="14" t="s">
        <v>77</v>
      </c>
      <c r="AY166" s="170" t="s">
        <v>253</v>
      </c>
    </row>
    <row r="167" spans="2:65" s="12" customFormat="1" ht="11.25">
      <c r="B167" s="154"/>
      <c r="D167" s="155" t="s">
        <v>264</v>
      </c>
      <c r="E167" s="156" t="s">
        <v>1</v>
      </c>
      <c r="F167" s="157" t="s">
        <v>2796</v>
      </c>
      <c r="H167" s="158">
        <v>1.41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2" customFormat="1" ht="22.5">
      <c r="B168" s="154"/>
      <c r="D168" s="155" t="s">
        <v>264</v>
      </c>
      <c r="E168" s="156" t="s">
        <v>1</v>
      </c>
      <c r="F168" s="157" t="s">
        <v>2797</v>
      </c>
      <c r="H168" s="158">
        <v>122.866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2" customFormat="1" ht="11.25">
      <c r="B169" s="154"/>
      <c r="D169" s="155" t="s">
        <v>264</v>
      </c>
      <c r="E169" s="156" t="s">
        <v>1</v>
      </c>
      <c r="F169" s="157" t="s">
        <v>2798</v>
      </c>
      <c r="H169" s="158">
        <v>17.963999999999999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77</v>
      </c>
      <c r="AY169" s="156" t="s">
        <v>253</v>
      </c>
    </row>
    <row r="170" spans="2:65" s="12" customFormat="1" ht="11.25">
      <c r="B170" s="154"/>
      <c r="D170" s="155" t="s">
        <v>264</v>
      </c>
      <c r="E170" s="156" t="s">
        <v>1</v>
      </c>
      <c r="F170" s="157" t="s">
        <v>2799</v>
      </c>
      <c r="H170" s="158">
        <v>122.86199999999999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65" s="12" customFormat="1" ht="11.25">
      <c r="B171" s="154"/>
      <c r="D171" s="155" t="s">
        <v>264</v>
      </c>
      <c r="E171" s="156" t="s">
        <v>1</v>
      </c>
      <c r="F171" s="157" t="s">
        <v>2800</v>
      </c>
      <c r="H171" s="158">
        <v>7.6440000000000001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65" s="12" customFormat="1" ht="11.25">
      <c r="B172" s="154"/>
      <c r="D172" s="155" t="s">
        <v>264</v>
      </c>
      <c r="E172" s="156" t="s">
        <v>1</v>
      </c>
      <c r="F172" s="157" t="s">
        <v>2801</v>
      </c>
      <c r="H172" s="158">
        <v>3.7440000000000002</v>
      </c>
      <c r="I172" s="159"/>
      <c r="L172" s="154"/>
      <c r="M172" s="160"/>
      <c r="T172" s="161"/>
      <c r="AT172" s="156" t="s">
        <v>264</v>
      </c>
      <c r="AU172" s="156" t="s">
        <v>87</v>
      </c>
      <c r="AV172" s="12" t="s">
        <v>87</v>
      </c>
      <c r="AW172" s="12" t="s">
        <v>32</v>
      </c>
      <c r="AX172" s="12" t="s">
        <v>77</v>
      </c>
      <c r="AY172" s="156" t="s">
        <v>253</v>
      </c>
    </row>
    <row r="173" spans="2:65" s="12" customFormat="1" ht="11.25">
      <c r="B173" s="154"/>
      <c r="D173" s="155" t="s">
        <v>264</v>
      </c>
      <c r="E173" s="156" t="s">
        <v>1</v>
      </c>
      <c r="F173" s="157" t="s">
        <v>2802</v>
      </c>
      <c r="H173" s="158">
        <v>0.54900000000000004</v>
      </c>
      <c r="I173" s="159"/>
      <c r="L173" s="154"/>
      <c r="M173" s="160"/>
      <c r="T173" s="161"/>
      <c r="AT173" s="156" t="s">
        <v>264</v>
      </c>
      <c r="AU173" s="156" t="s">
        <v>87</v>
      </c>
      <c r="AV173" s="12" t="s">
        <v>87</v>
      </c>
      <c r="AW173" s="12" t="s">
        <v>32</v>
      </c>
      <c r="AX173" s="12" t="s">
        <v>77</v>
      </c>
      <c r="AY173" s="156" t="s">
        <v>253</v>
      </c>
    </row>
    <row r="174" spans="2:65" s="12" customFormat="1" ht="11.25">
      <c r="B174" s="154"/>
      <c r="D174" s="155" t="s">
        <v>264</v>
      </c>
      <c r="E174" s="156" t="s">
        <v>1</v>
      </c>
      <c r="F174" s="157" t="s">
        <v>2803</v>
      </c>
      <c r="H174" s="158">
        <v>23.748000000000001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65" s="12" customFormat="1" ht="22.5">
      <c r="B175" s="154"/>
      <c r="D175" s="155" t="s">
        <v>264</v>
      </c>
      <c r="E175" s="156" t="s">
        <v>1</v>
      </c>
      <c r="F175" s="157" t="s">
        <v>2804</v>
      </c>
      <c r="H175" s="158">
        <v>-201.55199999999999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2" customFormat="1" ht="22.5">
      <c r="B176" s="154"/>
      <c r="D176" s="155" t="s">
        <v>264</v>
      </c>
      <c r="E176" s="156" t="s">
        <v>1</v>
      </c>
      <c r="F176" s="157" t="s">
        <v>2805</v>
      </c>
      <c r="H176" s="158">
        <v>-16.96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77</v>
      </c>
      <c r="AY176" s="156" t="s">
        <v>253</v>
      </c>
    </row>
    <row r="177" spans="2:65" s="15" customFormat="1" ht="11.25">
      <c r="B177" s="175"/>
      <c r="D177" s="155" t="s">
        <v>264</v>
      </c>
      <c r="E177" s="176" t="s">
        <v>2781</v>
      </c>
      <c r="F177" s="177" t="s">
        <v>322</v>
      </c>
      <c r="H177" s="178">
        <v>82.275000000000006</v>
      </c>
      <c r="I177" s="179"/>
      <c r="L177" s="175"/>
      <c r="M177" s="180"/>
      <c r="T177" s="181"/>
      <c r="AT177" s="176" t="s">
        <v>264</v>
      </c>
      <c r="AU177" s="176" t="s">
        <v>87</v>
      </c>
      <c r="AV177" s="15" t="s">
        <v>97</v>
      </c>
      <c r="AW177" s="15" t="s">
        <v>32</v>
      </c>
      <c r="AX177" s="15" t="s">
        <v>77</v>
      </c>
      <c r="AY177" s="176" t="s">
        <v>253</v>
      </c>
    </row>
    <row r="178" spans="2:65" s="13" customFormat="1" ht="11.25">
      <c r="B178" s="162"/>
      <c r="D178" s="155" t="s">
        <v>264</v>
      </c>
      <c r="E178" s="163" t="s">
        <v>1</v>
      </c>
      <c r="F178" s="164" t="s">
        <v>266</v>
      </c>
      <c r="H178" s="165">
        <v>82.275000000000006</v>
      </c>
      <c r="I178" s="166"/>
      <c r="L178" s="162"/>
      <c r="M178" s="167"/>
      <c r="T178" s="168"/>
      <c r="AT178" s="163" t="s">
        <v>264</v>
      </c>
      <c r="AU178" s="163" t="s">
        <v>87</v>
      </c>
      <c r="AV178" s="13" t="s">
        <v>260</v>
      </c>
      <c r="AW178" s="13" t="s">
        <v>32</v>
      </c>
      <c r="AX178" s="13" t="s">
        <v>85</v>
      </c>
      <c r="AY178" s="163" t="s">
        <v>253</v>
      </c>
    </row>
    <row r="179" spans="2:65" s="1" customFormat="1" ht="24.2" customHeight="1">
      <c r="B179" s="32"/>
      <c r="C179" s="137" t="s">
        <v>260</v>
      </c>
      <c r="D179" s="137" t="s">
        <v>255</v>
      </c>
      <c r="E179" s="138" t="s">
        <v>850</v>
      </c>
      <c r="F179" s="139" t="s">
        <v>851</v>
      </c>
      <c r="G179" s="140" t="s">
        <v>202</v>
      </c>
      <c r="H179" s="141">
        <v>231.66200000000001</v>
      </c>
      <c r="I179" s="142"/>
      <c r="J179" s="143">
        <f>ROUND(I179*H179,2)</f>
        <v>0</v>
      </c>
      <c r="K179" s="139" t="s">
        <v>259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260</v>
      </c>
      <c r="BM179" s="148" t="s">
        <v>852</v>
      </c>
    </row>
    <row r="180" spans="2:65" s="1" customFormat="1" ht="11.25">
      <c r="B180" s="32"/>
      <c r="D180" s="150" t="s">
        <v>262</v>
      </c>
      <c r="F180" s="151" t="s">
        <v>853</v>
      </c>
      <c r="I180" s="152"/>
      <c r="L180" s="32"/>
      <c r="M180" s="153"/>
      <c r="T180" s="56"/>
      <c r="AT180" s="17" t="s">
        <v>262</v>
      </c>
      <c r="AU180" s="17" t="s">
        <v>87</v>
      </c>
    </row>
    <row r="181" spans="2:65" s="12" customFormat="1" ht="11.25">
      <c r="B181" s="154"/>
      <c r="D181" s="155" t="s">
        <v>264</v>
      </c>
      <c r="E181" s="156" t="s">
        <v>1</v>
      </c>
      <c r="F181" s="157" t="s">
        <v>2806</v>
      </c>
      <c r="H181" s="158">
        <v>231.66200000000001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77</v>
      </c>
      <c r="AY181" s="156" t="s">
        <v>253</v>
      </c>
    </row>
    <row r="182" spans="2:65" s="13" customFormat="1" ht="11.25">
      <c r="B182" s="162"/>
      <c r="D182" s="155" t="s">
        <v>264</v>
      </c>
      <c r="E182" s="163" t="s">
        <v>1</v>
      </c>
      <c r="F182" s="164" t="s">
        <v>266</v>
      </c>
      <c r="H182" s="165">
        <v>231.66200000000001</v>
      </c>
      <c r="I182" s="166"/>
      <c r="L182" s="162"/>
      <c r="M182" s="167"/>
      <c r="T182" s="168"/>
      <c r="AT182" s="163" t="s">
        <v>264</v>
      </c>
      <c r="AU182" s="163" t="s">
        <v>87</v>
      </c>
      <c r="AV182" s="13" t="s">
        <v>260</v>
      </c>
      <c r="AW182" s="13" t="s">
        <v>32</v>
      </c>
      <c r="AX182" s="13" t="s">
        <v>85</v>
      </c>
      <c r="AY182" s="163" t="s">
        <v>253</v>
      </c>
    </row>
    <row r="183" spans="2:65" s="1" customFormat="1" ht="37.9" customHeight="1">
      <c r="B183" s="32"/>
      <c r="C183" s="137" t="s">
        <v>280</v>
      </c>
      <c r="D183" s="137" t="s">
        <v>255</v>
      </c>
      <c r="E183" s="138" t="s">
        <v>399</v>
      </c>
      <c r="F183" s="139" t="s">
        <v>400</v>
      </c>
      <c r="G183" s="140" t="s">
        <v>202</v>
      </c>
      <c r="H183" s="141">
        <v>122.366</v>
      </c>
      <c r="I183" s="142"/>
      <c r="J183" s="143">
        <f>ROUND(I183*H183,2)</f>
        <v>0</v>
      </c>
      <c r="K183" s="139" t="s">
        <v>259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260</v>
      </c>
      <c r="BM183" s="148" t="s">
        <v>855</v>
      </c>
    </row>
    <row r="184" spans="2:65" s="1" customFormat="1" ht="11.25">
      <c r="B184" s="32"/>
      <c r="D184" s="150" t="s">
        <v>262</v>
      </c>
      <c r="F184" s="151" t="s">
        <v>402</v>
      </c>
      <c r="I184" s="152"/>
      <c r="L184" s="32"/>
      <c r="M184" s="153"/>
      <c r="T184" s="56"/>
      <c r="AT184" s="17" t="s">
        <v>262</v>
      </c>
      <c r="AU184" s="17" t="s">
        <v>87</v>
      </c>
    </row>
    <row r="185" spans="2:65" s="12" customFormat="1" ht="11.25">
      <c r="B185" s="154"/>
      <c r="D185" s="155" t="s">
        <v>264</v>
      </c>
      <c r="E185" s="156" t="s">
        <v>1</v>
      </c>
      <c r="F185" s="157" t="s">
        <v>2777</v>
      </c>
      <c r="H185" s="158">
        <v>138.96199999999999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77</v>
      </c>
      <c r="AY185" s="156" t="s">
        <v>253</v>
      </c>
    </row>
    <row r="186" spans="2:65" s="12" customFormat="1" ht="11.25">
      <c r="B186" s="154"/>
      <c r="D186" s="155" t="s">
        <v>264</v>
      </c>
      <c r="E186" s="156" t="s">
        <v>1</v>
      </c>
      <c r="F186" s="157" t="s">
        <v>2779</v>
      </c>
      <c r="H186" s="158">
        <v>16.96</v>
      </c>
      <c r="I186" s="159"/>
      <c r="L186" s="154"/>
      <c r="M186" s="160"/>
      <c r="T186" s="161"/>
      <c r="AT186" s="156" t="s">
        <v>264</v>
      </c>
      <c r="AU186" s="156" t="s">
        <v>87</v>
      </c>
      <c r="AV186" s="12" t="s">
        <v>87</v>
      </c>
      <c r="AW186" s="12" t="s">
        <v>32</v>
      </c>
      <c r="AX186" s="12" t="s">
        <v>77</v>
      </c>
      <c r="AY186" s="156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2781</v>
      </c>
      <c r="H187" s="158">
        <v>82.275000000000006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2807</v>
      </c>
      <c r="H188" s="158">
        <v>-115.831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3" customFormat="1" ht="11.25">
      <c r="B189" s="162"/>
      <c r="D189" s="155" t="s">
        <v>264</v>
      </c>
      <c r="E189" s="163" t="s">
        <v>1</v>
      </c>
      <c r="F189" s="164" t="s">
        <v>266</v>
      </c>
      <c r="H189" s="165">
        <v>122.366</v>
      </c>
      <c r="I189" s="166"/>
      <c r="L189" s="162"/>
      <c r="M189" s="167"/>
      <c r="T189" s="168"/>
      <c r="AT189" s="163" t="s">
        <v>264</v>
      </c>
      <c r="AU189" s="163" t="s">
        <v>87</v>
      </c>
      <c r="AV189" s="13" t="s">
        <v>260</v>
      </c>
      <c r="AW189" s="13" t="s">
        <v>32</v>
      </c>
      <c r="AX189" s="13" t="s">
        <v>85</v>
      </c>
      <c r="AY189" s="163" t="s">
        <v>253</v>
      </c>
    </row>
    <row r="190" spans="2:65" s="1" customFormat="1" ht="37.9" customHeight="1">
      <c r="B190" s="32"/>
      <c r="C190" s="137" t="s">
        <v>285</v>
      </c>
      <c r="D190" s="137" t="s">
        <v>255</v>
      </c>
      <c r="E190" s="138" t="s">
        <v>405</v>
      </c>
      <c r="F190" s="139" t="s">
        <v>406</v>
      </c>
      <c r="G190" s="140" t="s">
        <v>202</v>
      </c>
      <c r="H190" s="141">
        <v>1346.0260000000001</v>
      </c>
      <c r="I190" s="142"/>
      <c r="J190" s="143">
        <f>ROUND(I190*H190,2)</f>
        <v>0</v>
      </c>
      <c r="K190" s="139" t="s">
        <v>259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857</v>
      </c>
    </row>
    <row r="191" spans="2:65" s="1" customFormat="1" ht="11.25">
      <c r="B191" s="32"/>
      <c r="D191" s="150" t="s">
        <v>262</v>
      </c>
      <c r="F191" s="151" t="s">
        <v>408</v>
      </c>
      <c r="I191" s="152"/>
      <c r="L191" s="32"/>
      <c r="M191" s="153"/>
      <c r="T191" s="56"/>
      <c r="AT191" s="17" t="s">
        <v>262</v>
      </c>
      <c r="AU191" s="17" t="s">
        <v>87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2777</v>
      </c>
      <c r="H192" s="158">
        <v>138.96199999999999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2779</v>
      </c>
      <c r="H193" s="158">
        <v>16.96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2" customFormat="1" ht="11.25">
      <c r="B194" s="154"/>
      <c r="D194" s="155" t="s">
        <v>264</v>
      </c>
      <c r="E194" s="156" t="s">
        <v>1</v>
      </c>
      <c r="F194" s="157" t="s">
        <v>2781</v>
      </c>
      <c r="H194" s="158">
        <v>82.275000000000006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65" s="12" customFormat="1" ht="11.25">
      <c r="B195" s="154"/>
      <c r="D195" s="155" t="s">
        <v>264</v>
      </c>
      <c r="E195" s="156" t="s">
        <v>1</v>
      </c>
      <c r="F195" s="157" t="s">
        <v>2807</v>
      </c>
      <c r="H195" s="158">
        <v>-115.831</v>
      </c>
      <c r="I195" s="159"/>
      <c r="L195" s="154"/>
      <c r="M195" s="160"/>
      <c r="T195" s="161"/>
      <c r="AT195" s="156" t="s">
        <v>264</v>
      </c>
      <c r="AU195" s="156" t="s">
        <v>87</v>
      </c>
      <c r="AV195" s="12" t="s">
        <v>87</v>
      </c>
      <c r="AW195" s="12" t="s">
        <v>32</v>
      </c>
      <c r="AX195" s="12" t="s">
        <v>77</v>
      </c>
      <c r="AY195" s="156" t="s">
        <v>253</v>
      </c>
    </row>
    <row r="196" spans="2:65" s="13" customFormat="1" ht="11.25">
      <c r="B196" s="162"/>
      <c r="D196" s="155" t="s">
        <v>264</v>
      </c>
      <c r="E196" s="163" t="s">
        <v>1</v>
      </c>
      <c r="F196" s="164" t="s">
        <v>266</v>
      </c>
      <c r="H196" s="165">
        <v>122.366</v>
      </c>
      <c r="I196" s="166"/>
      <c r="L196" s="162"/>
      <c r="M196" s="167"/>
      <c r="T196" s="168"/>
      <c r="AT196" s="163" t="s">
        <v>264</v>
      </c>
      <c r="AU196" s="163" t="s">
        <v>87</v>
      </c>
      <c r="AV196" s="13" t="s">
        <v>260</v>
      </c>
      <c r="AW196" s="13" t="s">
        <v>32</v>
      </c>
      <c r="AX196" s="13" t="s">
        <v>85</v>
      </c>
      <c r="AY196" s="163" t="s">
        <v>253</v>
      </c>
    </row>
    <row r="197" spans="2:65" s="12" customFormat="1" ht="11.25">
      <c r="B197" s="154"/>
      <c r="D197" s="155" t="s">
        <v>264</v>
      </c>
      <c r="F197" s="157" t="s">
        <v>2808</v>
      </c>
      <c r="H197" s="158">
        <v>1346.0260000000001</v>
      </c>
      <c r="I197" s="159"/>
      <c r="L197" s="154"/>
      <c r="M197" s="160"/>
      <c r="T197" s="161"/>
      <c r="AT197" s="156" t="s">
        <v>264</v>
      </c>
      <c r="AU197" s="156" t="s">
        <v>87</v>
      </c>
      <c r="AV197" s="12" t="s">
        <v>87</v>
      </c>
      <c r="AW197" s="12" t="s">
        <v>4</v>
      </c>
      <c r="AX197" s="12" t="s">
        <v>85</v>
      </c>
      <c r="AY197" s="156" t="s">
        <v>253</v>
      </c>
    </row>
    <row r="198" spans="2:65" s="1" customFormat="1" ht="24.2" customHeight="1">
      <c r="B198" s="32"/>
      <c r="C198" s="137" t="s">
        <v>292</v>
      </c>
      <c r="D198" s="137" t="s">
        <v>255</v>
      </c>
      <c r="E198" s="138" t="s">
        <v>860</v>
      </c>
      <c r="F198" s="139" t="s">
        <v>861</v>
      </c>
      <c r="G198" s="140" t="s">
        <v>202</v>
      </c>
      <c r="H198" s="141">
        <v>115.831</v>
      </c>
      <c r="I198" s="142"/>
      <c r="J198" s="143">
        <f>ROUND(I198*H198,2)</f>
        <v>0</v>
      </c>
      <c r="K198" s="139" t="s">
        <v>259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260</v>
      </c>
      <c r="AT198" s="148" t="s">
        <v>255</v>
      </c>
      <c r="AU198" s="148" t="s">
        <v>87</v>
      </c>
      <c r="AY198" s="17" t="s">
        <v>253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260</v>
      </c>
      <c r="BM198" s="148" t="s">
        <v>862</v>
      </c>
    </row>
    <row r="199" spans="2:65" s="1" customFormat="1" ht="11.25">
      <c r="B199" s="32"/>
      <c r="D199" s="150" t="s">
        <v>262</v>
      </c>
      <c r="F199" s="151" t="s">
        <v>863</v>
      </c>
      <c r="I199" s="152"/>
      <c r="L199" s="32"/>
      <c r="M199" s="153"/>
      <c r="T199" s="56"/>
      <c r="AT199" s="17" t="s">
        <v>262</v>
      </c>
      <c r="AU199" s="17" t="s">
        <v>87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2783</v>
      </c>
      <c r="H200" s="158">
        <v>115.831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3" customFormat="1" ht="11.25">
      <c r="B201" s="162"/>
      <c r="D201" s="155" t="s">
        <v>264</v>
      </c>
      <c r="E201" s="163" t="s">
        <v>1</v>
      </c>
      <c r="F201" s="164" t="s">
        <v>266</v>
      </c>
      <c r="H201" s="165">
        <v>115.831</v>
      </c>
      <c r="I201" s="166"/>
      <c r="L201" s="162"/>
      <c r="M201" s="167"/>
      <c r="T201" s="168"/>
      <c r="AT201" s="163" t="s">
        <v>264</v>
      </c>
      <c r="AU201" s="163" t="s">
        <v>87</v>
      </c>
      <c r="AV201" s="13" t="s">
        <v>260</v>
      </c>
      <c r="AW201" s="13" t="s">
        <v>32</v>
      </c>
      <c r="AX201" s="13" t="s">
        <v>85</v>
      </c>
      <c r="AY201" s="163" t="s">
        <v>253</v>
      </c>
    </row>
    <row r="202" spans="2:65" s="1" customFormat="1" ht="33" customHeight="1">
      <c r="B202" s="32"/>
      <c r="C202" s="137" t="s">
        <v>303</v>
      </c>
      <c r="D202" s="137" t="s">
        <v>255</v>
      </c>
      <c r="E202" s="138" t="s">
        <v>416</v>
      </c>
      <c r="F202" s="139" t="s">
        <v>417</v>
      </c>
      <c r="G202" s="140" t="s">
        <v>418</v>
      </c>
      <c r="H202" s="141">
        <v>220.25899999999999</v>
      </c>
      <c r="I202" s="142"/>
      <c r="J202" s="143">
        <f>ROUND(I202*H202,2)</f>
        <v>0</v>
      </c>
      <c r="K202" s="139" t="s">
        <v>259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260</v>
      </c>
      <c r="AT202" s="148" t="s">
        <v>255</v>
      </c>
      <c r="AU202" s="148" t="s">
        <v>87</v>
      </c>
      <c r="AY202" s="17" t="s">
        <v>253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260</v>
      </c>
      <c r="BM202" s="148" t="s">
        <v>864</v>
      </c>
    </row>
    <row r="203" spans="2:65" s="1" customFormat="1" ht="11.25">
      <c r="B203" s="32"/>
      <c r="D203" s="150" t="s">
        <v>262</v>
      </c>
      <c r="F203" s="151" t="s">
        <v>420</v>
      </c>
      <c r="I203" s="152"/>
      <c r="L203" s="32"/>
      <c r="M203" s="153"/>
      <c r="T203" s="56"/>
      <c r="AT203" s="17" t="s">
        <v>262</v>
      </c>
      <c r="AU203" s="17" t="s">
        <v>87</v>
      </c>
    </row>
    <row r="204" spans="2:65" s="12" customFormat="1" ht="11.25">
      <c r="B204" s="154"/>
      <c r="D204" s="155" t="s">
        <v>264</v>
      </c>
      <c r="E204" s="156" t="s">
        <v>1</v>
      </c>
      <c r="F204" s="157" t="s">
        <v>2777</v>
      </c>
      <c r="H204" s="158">
        <v>138.96199999999999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2779</v>
      </c>
      <c r="H205" s="158">
        <v>16.96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2781</v>
      </c>
      <c r="H206" s="158">
        <v>82.275000000000006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2" customFormat="1" ht="11.25">
      <c r="B207" s="154"/>
      <c r="D207" s="155" t="s">
        <v>264</v>
      </c>
      <c r="E207" s="156" t="s">
        <v>1</v>
      </c>
      <c r="F207" s="157" t="s">
        <v>2807</v>
      </c>
      <c r="H207" s="158">
        <v>-115.831</v>
      </c>
      <c r="I207" s="159"/>
      <c r="L207" s="154"/>
      <c r="M207" s="160"/>
      <c r="T207" s="161"/>
      <c r="AT207" s="156" t="s">
        <v>264</v>
      </c>
      <c r="AU207" s="156" t="s">
        <v>87</v>
      </c>
      <c r="AV207" s="12" t="s">
        <v>87</v>
      </c>
      <c r="AW207" s="12" t="s">
        <v>32</v>
      </c>
      <c r="AX207" s="12" t="s">
        <v>77</v>
      </c>
      <c r="AY207" s="156" t="s">
        <v>253</v>
      </c>
    </row>
    <row r="208" spans="2:65" s="13" customFormat="1" ht="11.25">
      <c r="B208" s="162"/>
      <c r="D208" s="155" t="s">
        <v>264</v>
      </c>
      <c r="E208" s="163" t="s">
        <v>1</v>
      </c>
      <c r="F208" s="164" t="s">
        <v>266</v>
      </c>
      <c r="H208" s="165">
        <v>122.366</v>
      </c>
      <c r="I208" s="166"/>
      <c r="L208" s="162"/>
      <c r="M208" s="167"/>
      <c r="T208" s="168"/>
      <c r="AT208" s="163" t="s">
        <v>264</v>
      </c>
      <c r="AU208" s="163" t="s">
        <v>87</v>
      </c>
      <c r="AV208" s="13" t="s">
        <v>260</v>
      </c>
      <c r="AW208" s="13" t="s">
        <v>32</v>
      </c>
      <c r="AX208" s="13" t="s">
        <v>85</v>
      </c>
      <c r="AY208" s="163" t="s">
        <v>253</v>
      </c>
    </row>
    <row r="209" spans="2:65" s="12" customFormat="1" ht="11.25">
      <c r="B209" s="154"/>
      <c r="D209" s="155" t="s">
        <v>264</v>
      </c>
      <c r="F209" s="157" t="s">
        <v>2809</v>
      </c>
      <c r="H209" s="158">
        <v>220.25899999999999</v>
      </c>
      <c r="I209" s="159"/>
      <c r="L209" s="154"/>
      <c r="M209" s="160"/>
      <c r="T209" s="161"/>
      <c r="AT209" s="156" t="s">
        <v>264</v>
      </c>
      <c r="AU209" s="156" t="s">
        <v>87</v>
      </c>
      <c r="AV209" s="12" t="s">
        <v>87</v>
      </c>
      <c r="AW209" s="12" t="s">
        <v>4</v>
      </c>
      <c r="AX209" s="12" t="s">
        <v>85</v>
      </c>
      <c r="AY209" s="156" t="s">
        <v>253</v>
      </c>
    </row>
    <row r="210" spans="2:65" s="1" customFormat="1" ht="24.2" customHeight="1">
      <c r="B210" s="32"/>
      <c r="C210" s="137" t="s">
        <v>310</v>
      </c>
      <c r="D210" s="137" t="s">
        <v>255</v>
      </c>
      <c r="E210" s="138" t="s">
        <v>426</v>
      </c>
      <c r="F210" s="139" t="s">
        <v>427</v>
      </c>
      <c r="G210" s="140" t="s">
        <v>202</v>
      </c>
      <c r="H210" s="141">
        <v>115.831</v>
      </c>
      <c r="I210" s="142"/>
      <c r="J210" s="143">
        <f>ROUND(I210*H210,2)</f>
        <v>0</v>
      </c>
      <c r="K210" s="139" t="s">
        <v>259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260</v>
      </c>
      <c r="AT210" s="148" t="s">
        <v>255</v>
      </c>
      <c r="AU210" s="148" t="s">
        <v>87</v>
      </c>
      <c r="AY210" s="17" t="s">
        <v>253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260</v>
      </c>
      <c r="BM210" s="148" t="s">
        <v>866</v>
      </c>
    </row>
    <row r="211" spans="2:65" s="1" customFormat="1" ht="11.25">
      <c r="B211" s="32"/>
      <c r="D211" s="150" t="s">
        <v>262</v>
      </c>
      <c r="F211" s="151" t="s">
        <v>867</v>
      </c>
      <c r="I211" s="152"/>
      <c r="L211" s="32"/>
      <c r="M211" s="153"/>
      <c r="T211" s="56"/>
      <c r="AT211" s="17" t="s">
        <v>262</v>
      </c>
      <c r="AU211" s="17" t="s">
        <v>87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2777</v>
      </c>
      <c r="H212" s="158">
        <v>138.96199999999999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2779</v>
      </c>
      <c r="H213" s="158">
        <v>16.96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2781</v>
      </c>
      <c r="H214" s="158">
        <v>82.275000000000006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2" customFormat="1" ht="11.25">
      <c r="B215" s="154"/>
      <c r="D215" s="155" t="s">
        <v>264</v>
      </c>
      <c r="E215" s="156" t="s">
        <v>1</v>
      </c>
      <c r="F215" s="157" t="s">
        <v>2810</v>
      </c>
      <c r="H215" s="158">
        <v>-43.4</v>
      </c>
      <c r="I215" s="159"/>
      <c r="L215" s="154"/>
      <c r="M215" s="160"/>
      <c r="T215" s="161"/>
      <c r="AT215" s="156" t="s">
        <v>264</v>
      </c>
      <c r="AU215" s="156" t="s">
        <v>87</v>
      </c>
      <c r="AV215" s="12" t="s">
        <v>87</v>
      </c>
      <c r="AW215" s="12" t="s">
        <v>32</v>
      </c>
      <c r="AX215" s="12" t="s">
        <v>77</v>
      </c>
      <c r="AY215" s="156" t="s">
        <v>253</v>
      </c>
    </row>
    <row r="216" spans="2:65" s="12" customFormat="1" ht="22.5">
      <c r="B216" s="154"/>
      <c r="D216" s="155" t="s">
        <v>264</v>
      </c>
      <c r="E216" s="156" t="s">
        <v>1</v>
      </c>
      <c r="F216" s="157" t="s">
        <v>2811</v>
      </c>
      <c r="H216" s="158">
        <v>-16.96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32</v>
      </c>
      <c r="AX216" s="12" t="s">
        <v>77</v>
      </c>
      <c r="AY216" s="156" t="s">
        <v>253</v>
      </c>
    </row>
    <row r="217" spans="2:65" s="12" customFormat="1" ht="22.5">
      <c r="B217" s="154"/>
      <c r="D217" s="155" t="s">
        <v>264</v>
      </c>
      <c r="E217" s="156" t="s">
        <v>1</v>
      </c>
      <c r="F217" s="157" t="s">
        <v>2812</v>
      </c>
      <c r="H217" s="158">
        <v>-62.006</v>
      </c>
      <c r="I217" s="159"/>
      <c r="L217" s="154"/>
      <c r="M217" s="160"/>
      <c r="T217" s="161"/>
      <c r="AT217" s="156" t="s">
        <v>264</v>
      </c>
      <c r="AU217" s="156" t="s">
        <v>87</v>
      </c>
      <c r="AV217" s="12" t="s">
        <v>87</v>
      </c>
      <c r="AW217" s="12" t="s">
        <v>32</v>
      </c>
      <c r="AX217" s="12" t="s">
        <v>77</v>
      </c>
      <c r="AY217" s="156" t="s">
        <v>253</v>
      </c>
    </row>
    <row r="218" spans="2:65" s="15" customFormat="1" ht="11.25">
      <c r="B218" s="175"/>
      <c r="D218" s="155" t="s">
        <v>264</v>
      </c>
      <c r="E218" s="176" t="s">
        <v>2783</v>
      </c>
      <c r="F218" s="177" t="s">
        <v>322</v>
      </c>
      <c r="H218" s="178">
        <v>115.831</v>
      </c>
      <c r="I218" s="179"/>
      <c r="L218" s="175"/>
      <c r="M218" s="180"/>
      <c r="T218" s="181"/>
      <c r="AT218" s="176" t="s">
        <v>264</v>
      </c>
      <c r="AU218" s="176" t="s">
        <v>87</v>
      </c>
      <c r="AV218" s="15" t="s">
        <v>97</v>
      </c>
      <c r="AW218" s="15" t="s">
        <v>32</v>
      </c>
      <c r="AX218" s="15" t="s">
        <v>77</v>
      </c>
      <c r="AY218" s="176" t="s">
        <v>253</v>
      </c>
    </row>
    <row r="219" spans="2:65" s="13" customFormat="1" ht="11.25">
      <c r="B219" s="162"/>
      <c r="D219" s="155" t="s">
        <v>264</v>
      </c>
      <c r="E219" s="163" t="s">
        <v>1</v>
      </c>
      <c r="F219" s="164" t="s">
        <v>266</v>
      </c>
      <c r="H219" s="165">
        <v>115.831</v>
      </c>
      <c r="I219" s="166"/>
      <c r="L219" s="162"/>
      <c r="M219" s="167"/>
      <c r="T219" s="168"/>
      <c r="AT219" s="163" t="s">
        <v>264</v>
      </c>
      <c r="AU219" s="163" t="s">
        <v>87</v>
      </c>
      <c r="AV219" s="13" t="s">
        <v>260</v>
      </c>
      <c r="AW219" s="13" t="s">
        <v>32</v>
      </c>
      <c r="AX219" s="13" t="s">
        <v>85</v>
      </c>
      <c r="AY219" s="163" t="s">
        <v>253</v>
      </c>
    </row>
    <row r="220" spans="2:65" s="1" customFormat="1" ht="24.2" customHeight="1">
      <c r="B220" s="32"/>
      <c r="C220" s="137" t="s">
        <v>317</v>
      </c>
      <c r="D220" s="137" t="s">
        <v>255</v>
      </c>
      <c r="E220" s="138" t="s">
        <v>871</v>
      </c>
      <c r="F220" s="139" t="s">
        <v>872</v>
      </c>
      <c r="G220" s="140" t="s">
        <v>258</v>
      </c>
      <c r="H220" s="141">
        <v>18.59</v>
      </c>
      <c r="I220" s="142"/>
      <c r="J220" s="143">
        <f>ROUND(I220*H220,2)</f>
        <v>0</v>
      </c>
      <c r="K220" s="139" t="s">
        <v>259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260</v>
      </c>
      <c r="AT220" s="148" t="s">
        <v>255</v>
      </c>
      <c r="AU220" s="148" t="s">
        <v>87</v>
      </c>
      <c r="AY220" s="17" t="s">
        <v>253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260</v>
      </c>
      <c r="BM220" s="148" t="s">
        <v>2813</v>
      </c>
    </row>
    <row r="221" spans="2:65" s="1" customFormat="1" ht="11.25">
      <c r="B221" s="32"/>
      <c r="D221" s="150" t="s">
        <v>262</v>
      </c>
      <c r="F221" s="151" t="s">
        <v>874</v>
      </c>
      <c r="I221" s="152"/>
      <c r="L221" s="32"/>
      <c r="M221" s="153"/>
      <c r="T221" s="56"/>
      <c r="AT221" s="17" t="s">
        <v>262</v>
      </c>
      <c r="AU221" s="17" t="s">
        <v>87</v>
      </c>
    </row>
    <row r="222" spans="2:65" s="12" customFormat="1" ht="11.25">
      <c r="B222" s="154"/>
      <c r="D222" s="155" t="s">
        <v>264</v>
      </c>
      <c r="E222" s="156" t="s">
        <v>1</v>
      </c>
      <c r="F222" s="157" t="s">
        <v>875</v>
      </c>
      <c r="H222" s="158">
        <v>18.59</v>
      </c>
      <c r="I222" s="159"/>
      <c r="L222" s="154"/>
      <c r="M222" s="160"/>
      <c r="T222" s="161"/>
      <c r="AT222" s="156" t="s">
        <v>264</v>
      </c>
      <c r="AU222" s="156" t="s">
        <v>87</v>
      </c>
      <c r="AV222" s="12" t="s">
        <v>87</v>
      </c>
      <c r="AW222" s="12" t="s">
        <v>32</v>
      </c>
      <c r="AX222" s="12" t="s">
        <v>77</v>
      </c>
      <c r="AY222" s="156" t="s">
        <v>253</v>
      </c>
    </row>
    <row r="223" spans="2:65" s="13" customFormat="1" ht="11.25">
      <c r="B223" s="162"/>
      <c r="D223" s="155" t="s">
        <v>264</v>
      </c>
      <c r="E223" s="163" t="s">
        <v>1</v>
      </c>
      <c r="F223" s="164" t="s">
        <v>266</v>
      </c>
      <c r="H223" s="165">
        <v>18.59</v>
      </c>
      <c r="I223" s="166"/>
      <c r="L223" s="162"/>
      <c r="M223" s="167"/>
      <c r="T223" s="168"/>
      <c r="AT223" s="163" t="s">
        <v>264</v>
      </c>
      <c r="AU223" s="163" t="s">
        <v>87</v>
      </c>
      <c r="AV223" s="13" t="s">
        <v>260</v>
      </c>
      <c r="AW223" s="13" t="s">
        <v>32</v>
      </c>
      <c r="AX223" s="13" t="s">
        <v>85</v>
      </c>
      <c r="AY223" s="163" t="s">
        <v>253</v>
      </c>
    </row>
    <row r="224" spans="2:65" s="11" customFormat="1" ht="22.9" customHeight="1">
      <c r="B224" s="125"/>
      <c r="D224" s="126" t="s">
        <v>76</v>
      </c>
      <c r="E224" s="135" t="s">
        <v>87</v>
      </c>
      <c r="F224" s="135" t="s">
        <v>436</v>
      </c>
      <c r="I224" s="128"/>
      <c r="J224" s="136">
        <f>BK224</f>
        <v>0</v>
      </c>
      <c r="L224" s="125"/>
      <c r="M224" s="130"/>
      <c r="P224" s="131">
        <f>SUM(P225:P254)</f>
        <v>0</v>
      </c>
      <c r="R224" s="131">
        <f>SUM(R225:R254)</f>
        <v>78.680910000000011</v>
      </c>
      <c r="T224" s="132">
        <f>SUM(T225:T254)</f>
        <v>0</v>
      </c>
      <c r="AR224" s="126" t="s">
        <v>85</v>
      </c>
      <c r="AT224" s="133" t="s">
        <v>76</v>
      </c>
      <c r="AU224" s="133" t="s">
        <v>85</v>
      </c>
      <c r="AY224" s="126" t="s">
        <v>253</v>
      </c>
      <c r="BK224" s="134">
        <f>SUM(BK225:BK254)</f>
        <v>0</v>
      </c>
    </row>
    <row r="225" spans="2:65" s="1" customFormat="1" ht="37.9" customHeight="1">
      <c r="B225" s="32"/>
      <c r="C225" s="137" t="s">
        <v>323</v>
      </c>
      <c r="D225" s="137" t="s">
        <v>255</v>
      </c>
      <c r="E225" s="138" t="s">
        <v>876</v>
      </c>
      <c r="F225" s="139" t="s">
        <v>877</v>
      </c>
      <c r="G225" s="140" t="s">
        <v>313</v>
      </c>
      <c r="H225" s="141">
        <v>130.86000000000001</v>
      </c>
      <c r="I225" s="142"/>
      <c r="J225" s="143">
        <f>ROUND(I225*H225,2)</f>
        <v>0</v>
      </c>
      <c r="K225" s="139" t="s">
        <v>259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5.0000000000000001E-4</v>
      </c>
      <c r="R225" s="146">
        <f>Q225*H225</f>
        <v>6.5430000000000002E-2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2814</v>
      </c>
    </row>
    <row r="226" spans="2:65" s="1" customFormat="1" ht="11.25">
      <c r="B226" s="32"/>
      <c r="D226" s="150" t="s">
        <v>262</v>
      </c>
      <c r="F226" s="151" t="s">
        <v>879</v>
      </c>
      <c r="I226" s="152"/>
      <c r="L226" s="32"/>
      <c r="M226" s="153"/>
      <c r="T226" s="56"/>
      <c r="AT226" s="17" t="s">
        <v>262</v>
      </c>
      <c r="AU226" s="17" t="s">
        <v>87</v>
      </c>
    </row>
    <row r="227" spans="2:65" s="14" customFormat="1" ht="11.25">
      <c r="B227" s="169"/>
      <c r="D227" s="155" t="s">
        <v>264</v>
      </c>
      <c r="E227" s="170" t="s">
        <v>1</v>
      </c>
      <c r="F227" s="171" t="s">
        <v>880</v>
      </c>
      <c r="H227" s="170" t="s">
        <v>1</v>
      </c>
      <c r="I227" s="172"/>
      <c r="L227" s="169"/>
      <c r="M227" s="173"/>
      <c r="T227" s="174"/>
      <c r="AT227" s="170" t="s">
        <v>264</v>
      </c>
      <c r="AU227" s="170" t="s">
        <v>87</v>
      </c>
      <c r="AV227" s="14" t="s">
        <v>85</v>
      </c>
      <c r="AW227" s="14" t="s">
        <v>32</v>
      </c>
      <c r="AX227" s="14" t="s">
        <v>77</v>
      </c>
      <c r="AY227" s="170" t="s">
        <v>253</v>
      </c>
    </row>
    <row r="228" spans="2:65" s="12" customFormat="1" ht="11.25">
      <c r="B228" s="154"/>
      <c r="D228" s="155" t="s">
        <v>264</v>
      </c>
      <c r="E228" s="156" t="s">
        <v>1</v>
      </c>
      <c r="F228" s="157" t="s">
        <v>881</v>
      </c>
      <c r="H228" s="158">
        <v>130.86000000000001</v>
      </c>
      <c r="I228" s="159"/>
      <c r="L228" s="154"/>
      <c r="M228" s="160"/>
      <c r="T228" s="161"/>
      <c r="AT228" s="156" t="s">
        <v>264</v>
      </c>
      <c r="AU228" s="156" t="s">
        <v>87</v>
      </c>
      <c r="AV228" s="12" t="s">
        <v>87</v>
      </c>
      <c r="AW228" s="12" t="s">
        <v>32</v>
      </c>
      <c r="AX228" s="12" t="s">
        <v>77</v>
      </c>
      <c r="AY228" s="156" t="s">
        <v>253</v>
      </c>
    </row>
    <row r="229" spans="2:65" s="13" customFormat="1" ht="11.25">
      <c r="B229" s="162"/>
      <c r="D229" s="155" t="s">
        <v>264</v>
      </c>
      <c r="E229" s="163" t="s">
        <v>1</v>
      </c>
      <c r="F229" s="164" t="s">
        <v>266</v>
      </c>
      <c r="H229" s="165">
        <v>130.86000000000001</v>
      </c>
      <c r="I229" s="166"/>
      <c r="L229" s="162"/>
      <c r="M229" s="167"/>
      <c r="T229" s="168"/>
      <c r="AT229" s="163" t="s">
        <v>264</v>
      </c>
      <c r="AU229" s="163" t="s">
        <v>87</v>
      </c>
      <c r="AV229" s="13" t="s">
        <v>260</v>
      </c>
      <c r="AW229" s="13" t="s">
        <v>32</v>
      </c>
      <c r="AX229" s="13" t="s">
        <v>85</v>
      </c>
      <c r="AY229" s="163" t="s">
        <v>253</v>
      </c>
    </row>
    <row r="230" spans="2:65" s="1" customFormat="1" ht="37.9" customHeight="1">
      <c r="B230" s="32"/>
      <c r="C230" s="137" t="s">
        <v>344</v>
      </c>
      <c r="D230" s="137" t="s">
        <v>255</v>
      </c>
      <c r="E230" s="138" t="s">
        <v>882</v>
      </c>
      <c r="F230" s="139" t="s">
        <v>883</v>
      </c>
      <c r="G230" s="140" t="s">
        <v>313</v>
      </c>
      <c r="H230" s="141">
        <v>60</v>
      </c>
      <c r="I230" s="142"/>
      <c r="J230" s="143">
        <f>ROUND(I230*H230,2)</f>
        <v>0</v>
      </c>
      <c r="K230" s="139" t="s">
        <v>259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1.6299999999999999E-3</v>
      </c>
      <c r="R230" s="146">
        <f>Q230*H230</f>
        <v>9.7799999999999998E-2</v>
      </c>
      <c r="S230" s="146">
        <v>0</v>
      </c>
      <c r="T230" s="147">
        <f>S230*H230</f>
        <v>0</v>
      </c>
      <c r="AR230" s="148" t="s">
        <v>260</v>
      </c>
      <c r="AT230" s="148" t="s">
        <v>255</v>
      </c>
      <c r="AU230" s="148" t="s">
        <v>87</v>
      </c>
      <c r="AY230" s="17" t="s">
        <v>253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260</v>
      </c>
      <c r="BM230" s="148" t="s">
        <v>2815</v>
      </c>
    </row>
    <row r="231" spans="2:65" s="1" customFormat="1" ht="11.25">
      <c r="B231" s="32"/>
      <c r="D231" s="150" t="s">
        <v>262</v>
      </c>
      <c r="F231" s="151" t="s">
        <v>885</v>
      </c>
      <c r="I231" s="152"/>
      <c r="L231" s="32"/>
      <c r="M231" s="153"/>
      <c r="T231" s="56"/>
      <c r="AT231" s="17" t="s">
        <v>262</v>
      </c>
      <c r="AU231" s="17" t="s">
        <v>87</v>
      </c>
    </row>
    <row r="232" spans="2:65" s="14" customFormat="1" ht="11.25">
      <c r="B232" s="169"/>
      <c r="D232" s="155" t="s">
        <v>264</v>
      </c>
      <c r="E232" s="170" t="s">
        <v>1</v>
      </c>
      <c r="F232" s="171" t="s">
        <v>880</v>
      </c>
      <c r="H232" s="170" t="s">
        <v>1</v>
      </c>
      <c r="I232" s="172"/>
      <c r="L232" s="169"/>
      <c r="M232" s="173"/>
      <c r="T232" s="174"/>
      <c r="AT232" s="170" t="s">
        <v>264</v>
      </c>
      <c r="AU232" s="170" t="s">
        <v>87</v>
      </c>
      <c r="AV232" s="14" t="s">
        <v>85</v>
      </c>
      <c r="AW232" s="14" t="s">
        <v>32</v>
      </c>
      <c r="AX232" s="14" t="s">
        <v>77</v>
      </c>
      <c r="AY232" s="170" t="s">
        <v>253</v>
      </c>
    </row>
    <row r="233" spans="2:65" s="12" customFormat="1" ht="11.25">
      <c r="B233" s="154"/>
      <c r="D233" s="155" t="s">
        <v>264</v>
      </c>
      <c r="E233" s="156" t="s">
        <v>1</v>
      </c>
      <c r="F233" s="157" t="s">
        <v>886</v>
      </c>
      <c r="H233" s="158">
        <v>60</v>
      </c>
      <c r="I233" s="159"/>
      <c r="L233" s="154"/>
      <c r="M233" s="160"/>
      <c r="T233" s="161"/>
      <c r="AT233" s="156" t="s">
        <v>264</v>
      </c>
      <c r="AU233" s="156" t="s">
        <v>87</v>
      </c>
      <c r="AV233" s="12" t="s">
        <v>87</v>
      </c>
      <c r="AW233" s="12" t="s">
        <v>32</v>
      </c>
      <c r="AX233" s="12" t="s">
        <v>77</v>
      </c>
      <c r="AY233" s="156" t="s">
        <v>253</v>
      </c>
    </row>
    <row r="234" spans="2:65" s="13" customFormat="1" ht="11.25">
      <c r="B234" s="162"/>
      <c r="D234" s="155" t="s">
        <v>264</v>
      </c>
      <c r="E234" s="163" t="s">
        <v>1</v>
      </c>
      <c r="F234" s="164" t="s">
        <v>266</v>
      </c>
      <c r="H234" s="165">
        <v>60</v>
      </c>
      <c r="I234" s="166"/>
      <c r="L234" s="162"/>
      <c r="M234" s="167"/>
      <c r="T234" s="168"/>
      <c r="AT234" s="163" t="s">
        <v>264</v>
      </c>
      <c r="AU234" s="163" t="s">
        <v>87</v>
      </c>
      <c r="AV234" s="13" t="s">
        <v>260</v>
      </c>
      <c r="AW234" s="13" t="s">
        <v>32</v>
      </c>
      <c r="AX234" s="13" t="s">
        <v>85</v>
      </c>
      <c r="AY234" s="163" t="s">
        <v>253</v>
      </c>
    </row>
    <row r="235" spans="2:65" s="1" customFormat="1" ht="24.2" customHeight="1">
      <c r="B235" s="32"/>
      <c r="C235" s="137" t="s">
        <v>355</v>
      </c>
      <c r="D235" s="137" t="s">
        <v>255</v>
      </c>
      <c r="E235" s="138" t="s">
        <v>887</v>
      </c>
      <c r="F235" s="139" t="s">
        <v>888</v>
      </c>
      <c r="G235" s="140" t="s">
        <v>313</v>
      </c>
      <c r="H235" s="141">
        <v>10</v>
      </c>
      <c r="I235" s="142"/>
      <c r="J235" s="143">
        <f>ROUND(I235*H235,2)</f>
        <v>0</v>
      </c>
      <c r="K235" s="139" t="s">
        <v>259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2.1900000000000001E-3</v>
      </c>
      <c r="R235" s="146">
        <f>Q235*H235</f>
        <v>2.1900000000000003E-2</v>
      </c>
      <c r="S235" s="146">
        <v>0</v>
      </c>
      <c r="T235" s="147">
        <f>S235*H235</f>
        <v>0</v>
      </c>
      <c r="AR235" s="148" t="s">
        <v>260</v>
      </c>
      <c r="AT235" s="148" t="s">
        <v>255</v>
      </c>
      <c r="AU235" s="148" t="s">
        <v>87</v>
      </c>
      <c r="AY235" s="17" t="s">
        <v>253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260</v>
      </c>
      <c r="BM235" s="148" t="s">
        <v>2816</v>
      </c>
    </row>
    <row r="236" spans="2:65" s="1" customFormat="1" ht="11.25">
      <c r="B236" s="32"/>
      <c r="D236" s="150" t="s">
        <v>262</v>
      </c>
      <c r="F236" s="151" t="s">
        <v>890</v>
      </c>
      <c r="I236" s="152"/>
      <c r="L236" s="32"/>
      <c r="M236" s="153"/>
      <c r="T236" s="56"/>
      <c r="AT236" s="17" t="s">
        <v>262</v>
      </c>
      <c r="AU236" s="17" t="s">
        <v>87</v>
      </c>
    </row>
    <row r="237" spans="2:65" s="14" customFormat="1" ht="11.25">
      <c r="B237" s="169"/>
      <c r="D237" s="155" t="s">
        <v>264</v>
      </c>
      <c r="E237" s="170" t="s">
        <v>1</v>
      </c>
      <c r="F237" s="171" t="s">
        <v>880</v>
      </c>
      <c r="H237" s="170" t="s">
        <v>1</v>
      </c>
      <c r="I237" s="172"/>
      <c r="L237" s="169"/>
      <c r="M237" s="173"/>
      <c r="T237" s="174"/>
      <c r="AT237" s="170" t="s">
        <v>264</v>
      </c>
      <c r="AU237" s="170" t="s">
        <v>87</v>
      </c>
      <c r="AV237" s="14" t="s">
        <v>85</v>
      </c>
      <c r="AW237" s="14" t="s">
        <v>32</v>
      </c>
      <c r="AX237" s="14" t="s">
        <v>77</v>
      </c>
      <c r="AY237" s="170" t="s">
        <v>253</v>
      </c>
    </row>
    <row r="238" spans="2:65" s="12" customFormat="1" ht="11.25">
      <c r="B238" s="154"/>
      <c r="D238" s="155" t="s">
        <v>264</v>
      </c>
      <c r="E238" s="156" t="s">
        <v>1</v>
      </c>
      <c r="F238" s="157" t="s">
        <v>891</v>
      </c>
      <c r="H238" s="158">
        <v>10</v>
      </c>
      <c r="I238" s="159"/>
      <c r="L238" s="154"/>
      <c r="M238" s="160"/>
      <c r="T238" s="161"/>
      <c r="AT238" s="156" t="s">
        <v>264</v>
      </c>
      <c r="AU238" s="156" t="s">
        <v>87</v>
      </c>
      <c r="AV238" s="12" t="s">
        <v>87</v>
      </c>
      <c r="AW238" s="12" t="s">
        <v>32</v>
      </c>
      <c r="AX238" s="12" t="s">
        <v>77</v>
      </c>
      <c r="AY238" s="156" t="s">
        <v>253</v>
      </c>
    </row>
    <row r="239" spans="2:65" s="13" customFormat="1" ht="11.25">
      <c r="B239" s="162"/>
      <c r="D239" s="155" t="s">
        <v>264</v>
      </c>
      <c r="E239" s="163" t="s">
        <v>1</v>
      </c>
      <c r="F239" s="164" t="s">
        <v>266</v>
      </c>
      <c r="H239" s="165">
        <v>10</v>
      </c>
      <c r="I239" s="166"/>
      <c r="L239" s="162"/>
      <c r="M239" s="167"/>
      <c r="T239" s="168"/>
      <c r="AT239" s="163" t="s">
        <v>264</v>
      </c>
      <c r="AU239" s="163" t="s">
        <v>87</v>
      </c>
      <c r="AV239" s="13" t="s">
        <v>260</v>
      </c>
      <c r="AW239" s="13" t="s">
        <v>32</v>
      </c>
      <c r="AX239" s="13" t="s">
        <v>85</v>
      </c>
      <c r="AY239" s="163" t="s">
        <v>253</v>
      </c>
    </row>
    <row r="240" spans="2:65" s="1" customFormat="1" ht="24.2" customHeight="1">
      <c r="B240" s="32"/>
      <c r="C240" s="137" t="s">
        <v>360</v>
      </c>
      <c r="D240" s="137" t="s">
        <v>255</v>
      </c>
      <c r="E240" s="138" t="s">
        <v>892</v>
      </c>
      <c r="F240" s="139" t="s">
        <v>893</v>
      </c>
      <c r="G240" s="140" t="s">
        <v>269</v>
      </c>
      <c r="H240" s="141">
        <v>113</v>
      </c>
      <c r="I240" s="142"/>
      <c r="J240" s="143">
        <f>ROUND(I240*H240,2)</f>
        <v>0</v>
      </c>
      <c r="K240" s="139" t="s">
        <v>259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3.3E-3</v>
      </c>
      <c r="R240" s="146">
        <f>Q240*H240</f>
        <v>0.37290000000000001</v>
      </c>
      <c r="S240" s="146">
        <v>0</v>
      </c>
      <c r="T240" s="147">
        <f>S240*H240</f>
        <v>0</v>
      </c>
      <c r="AR240" s="148" t="s">
        <v>260</v>
      </c>
      <c r="AT240" s="148" t="s">
        <v>255</v>
      </c>
      <c r="AU240" s="148" t="s">
        <v>87</v>
      </c>
      <c r="AY240" s="17" t="s">
        <v>253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85</v>
      </c>
      <c r="BK240" s="149">
        <f>ROUND(I240*H240,2)</f>
        <v>0</v>
      </c>
      <c r="BL240" s="17" t="s">
        <v>260</v>
      </c>
      <c r="BM240" s="148" t="s">
        <v>2817</v>
      </c>
    </row>
    <row r="241" spans="2:65" s="1" customFormat="1" ht="11.25">
      <c r="B241" s="32"/>
      <c r="D241" s="150" t="s">
        <v>262</v>
      </c>
      <c r="F241" s="151" t="s">
        <v>895</v>
      </c>
      <c r="I241" s="152"/>
      <c r="L241" s="32"/>
      <c r="M241" s="153"/>
      <c r="T241" s="56"/>
      <c r="AT241" s="17" t="s">
        <v>262</v>
      </c>
      <c r="AU241" s="17" t="s">
        <v>87</v>
      </c>
    </row>
    <row r="242" spans="2:65" s="12" customFormat="1" ht="11.25">
      <c r="B242" s="154"/>
      <c r="D242" s="155" t="s">
        <v>264</v>
      </c>
      <c r="E242" s="156" t="s">
        <v>1</v>
      </c>
      <c r="F242" s="157" t="s">
        <v>896</v>
      </c>
      <c r="H242" s="158">
        <v>113</v>
      </c>
      <c r="I242" s="159"/>
      <c r="L242" s="154"/>
      <c r="M242" s="160"/>
      <c r="T242" s="161"/>
      <c r="AT242" s="156" t="s">
        <v>264</v>
      </c>
      <c r="AU242" s="156" t="s">
        <v>87</v>
      </c>
      <c r="AV242" s="12" t="s">
        <v>87</v>
      </c>
      <c r="AW242" s="12" t="s">
        <v>32</v>
      </c>
      <c r="AX242" s="12" t="s">
        <v>77</v>
      </c>
      <c r="AY242" s="156" t="s">
        <v>253</v>
      </c>
    </row>
    <row r="243" spans="2:65" s="13" customFormat="1" ht="11.25">
      <c r="B243" s="162"/>
      <c r="D243" s="155" t="s">
        <v>264</v>
      </c>
      <c r="E243" s="163" t="s">
        <v>1</v>
      </c>
      <c r="F243" s="164" t="s">
        <v>266</v>
      </c>
      <c r="H243" s="165">
        <v>113</v>
      </c>
      <c r="I243" s="166"/>
      <c r="L243" s="162"/>
      <c r="M243" s="167"/>
      <c r="T243" s="168"/>
      <c r="AT243" s="163" t="s">
        <v>264</v>
      </c>
      <c r="AU243" s="163" t="s">
        <v>87</v>
      </c>
      <c r="AV243" s="13" t="s">
        <v>260</v>
      </c>
      <c r="AW243" s="13" t="s">
        <v>32</v>
      </c>
      <c r="AX243" s="13" t="s">
        <v>85</v>
      </c>
      <c r="AY243" s="163" t="s">
        <v>253</v>
      </c>
    </row>
    <row r="244" spans="2:65" s="1" customFormat="1" ht="24.2" customHeight="1">
      <c r="B244" s="32"/>
      <c r="C244" s="137" t="s">
        <v>8</v>
      </c>
      <c r="D244" s="137" t="s">
        <v>255</v>
      </c>
      <c r="E244" s="138" t="s">
        <v>897</v>
      </c>
      <c r="F244" s="139" t="s">
        <v>898</v>
      </c>
      <c r="G244" s="140" t="s">
        <v>202</v>
      </c>
      <c r="H244" s="141">
        <v>36.167999999999999</v>
      </c>
      <c r="I244" s="142"/>
      <c r="J244" s="143">
        <f>ROUND(I244*H244,2)</f>
        <v>0</v>
      </c>
      <c r="K244" s="139" t="s">
        <v>259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2.16</v>
      </c>
      <c r="R244" s="146">
        <f>Q244*H244</f>
        <v>78.122880000000009</v>
      </c>
      <c r="S244" s="146">
        <v>0</v>
      </c>
      <c r="T244" s="147">
        <f>S244*H244</f>
        <v>0</v>
      </c>
      <c r="AR244" s="148" t="s">
        <v>260</v>
      </c>
      <c r="AT244" s="148" t="s">
        <v>255</v>
      </c>
      <c r="AU244" s="148" t="s">
        <v>87</v>
      </c>
      <c r="AY244" s="17" t="s">
        <v>253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85</v>
      </c>
      <c r="BK244" s="149">
        <f>ROUND(I244*H244,2)</f>
        <v>0</v>
      </c>
      <c r="BL244" s="17" t="s">
        <v>260</v>
      </c>
      <c r="BM244" s="148" t="s">
        <v>2818</v>
      </c>
    </row>
    <row r="245" spans="2:65" s="1" customFormat="1" ht="11.25">
      <c r="B245" s="32"/>
      <c r="D245" s="150" t="s">
        <v>262</v>
      </c>
      <c r="F245" s="151" t="s">
        <v>900</v>
      </c>
      <c r="I245" s="152"/>
      <c r="L245" s="32"/>
      <c r="M245" s="153"/>
      <c r="T245" s="56"/>
      <c r="AT245" s="17" t="s">
        <v>262</v>
      </c>
      <c r="AU245" s="17" t="s">
        <v>87</v>
      </c>
    </row>
    <row r="246" spans="2:65" s="14" customFormat="1" ht="11.25">
      <c r="B246" s="169"/>
      <c r="D246" s="155" t="s">
        <v>264</v>
      </c>
      <c r="E246" s="170" t="s">
        <v>1</v>
      </c>
      <c r="F246" s="171" t="s">
        <v>901</v>
      </c>
      <c r="H246" s="170" t="s">
        <v>1</v>
      </c>
      <c r="I246" s="172"/>
      <c r="L246" s="169"/>
      <c r="M246" s="173"/>
      <c r="T246" s="174"/>
      <c r="AT246" s="170" t="s">
        <v>264</v>
      </c>
      <c r="AU246" s="170" t="s">
        <v>87</v>
      </c>
      <c r="AV246" s="14" t="s">
        <v>85</v>
      </c>
      <c r="AW246" s="14" t="s">
        <v>32</v>
      </c>
      <c r="AX246" s="14" t="s">
        <v>77</v>
      </c>
      <c r="AY246" s="170" t="s">
        <v>253</v>
      </c>
    </row>
    <row r="247" spans="2:65" s="14" customFormat="1" ht="11.25">
      <c r="B247" s="169"/>
      <c r="D247" s="155" t="s">
        <v>264</v>
      </c>
      <c r="E247" s="170" t="s">
        <v>1</v>
      </c>
      <c r="F247" s="171" t="s">
        <v>880</v>
      </c>
      <c r="H247" s="170" t="s">
        <v>1</v>
      </c>
      <c r="I247" s="172"/>
      <c r="L247" s="169"/>
      <c r="M247" s="173"/>
      <c r="T247" s="174"/>
      <c r="AT247" s="170" t="s">
        <v>264</v>
      </c>
      <c r="AU247" s="170" t="s">
        <v>87</v>
      </c>
      <c r="AV247" s="14" t="s">
        <v>85</v>
      </c>
      <c r="AW247" s="14" t="s">
        <v>32</v>
      </c>
      <c r="AX247" s="14" t="s">
        <v>77</v>
      </c>
      <c r="AY247" s="170" t="s">
        <v>253</v>
      </c>
    </row>
    <row r="248" spans="2:65" s="12" customFormat="1" ht="11.25">
      <c r="B248" s="154"/>
      <c r="D248" s="155" t="s">
        <v>264</v>
      </c>
      <c r="E248" s="156" t="s">
        <v>1</v>
      </c>
      <c r="F248" s="157" t="s">
        <v>2819</v>
      </c>
      <c r="H248" s="158">
        <v>32.732999999999997</v>
      </c>
      <c r="I248" s="159"/>
      <c r="L248" s="154"/>
      <c r="M248" s="160"/>
      <c r="T248" s="161"/>
      <c r="AT248" s="156" t="s">
        <v>264</v>
      </c>
      <c r="AU248" s="156" t="s">
        <v>87</v>
      </c>
      <c r="AV248" s="12" t="s">
        <v>87</v>
      </c>
      <c r="AW248" s="12" t="s">
        <v>32</v>
      </c>
      <c r="AX248" s="12" t="s">
        <v>77</v>
      </c>
      <c r="AY248" s="156" t="s">
        <v>253</v>
      </c>
    </row>
    <row r="249" spans="2:65" s="15" customFormat="1" ht="11.25">
      <c r="B249" s="175"/>
      <c r="D249" s="155" t="s">
        <v>264</v>
      </c>
      <c r="E249" s="176" t="s">
        <v>1</v>
      </c>
      <c r="F249" s="177" t="s">
        <v>322</v>
      </c>
      <c r="H249" s="178">
        <v>32.732999999999997</v>
      </c>
      <c r="I249" s="179"/>
      <c r="L249" s="175"/>
      <c r="M249" s="180"/>
      <c r="T249" s="181"/>
      <c r="AT249" s="176" t="s">
        <v>264</v>
      </c>
      <c r="AU249" s="176" t="s">
        <v>87</v>
      </c>
      <c r="AV249" s="15" t="s">
        <v>97</v>
      </c>
      <c r="AW249" s="15" t="s">
        <v>32</v>
      </c>
      <c r="AX249" s="15" t="s">
        <v>77</v>
      </c>
      <c r="AY249" s="176" t="s">
        <v>253</v>
      </c>
    </row>
    <row r="250" spans="2:65" s="14" customFormat="1" ht="11.25">
      <c r="B250" s="169"/>
      <c r="D250" s="155" t="s">
        <v>264</v>
      </c>
      <c r="E250" s="170" t="s">
        <v>1</v>
      </c>
      <c r="F250" s="171" t="s">
        <v>903</v>
      </c>
      <c r="H250" s="170" t="s">
        <v>1</v>
      </c>
      <c r="I250" s="172"/>
      <c r="L250" s="169"/>
      <c r="M250" s="173"/>
      <c r="T250" s="174"/>
      <c r="AT250" s="170" t="s">
        <v>264</v>
      </c>
      <c r="AU250" s="170" t="s">
        <v>87</v>
      </c>
      <c r="AV250" s="14" t="s">
        <v>85</v>
      </c>
      <c r="AW250" s="14" t="s">
        <v>32</v>
      </c>
      <c r="AX250" s="14" t="s">
        <v>77</v>
      </c>
      <c r="AY250" s="170" t="s">
        <v>253</v>
      </c>
    </row>
    <row r="251" spans="2:65" s="14" customFormat="1" ht="11.25">
      <c r="B251" s="169"/>
      <c r="D251" s="155" t="s">
        <v>264</v>
      </c>
      <c r="E251" s="170" t="s">
        <v>1</v>
      </c>
      <c r="F251" s="171" t="s">
        <v>904</v>
      </c>
      <c r="H251" s="170" t="s">
        <v>1</v>
      </c>
      <c r="I251" s="172"/>
      <c r="L251" s="169"/>
      <c r="M251" s="173"/>
      <c r="T251" s="174"/>
      <c r="AT251" s="170" t="s">
        <v>264</v>
      </c>
      <c r="AU251" s="170" t="s">
        <v>87</v>
      </c>
      <c r="AV251" s="14" t="s">
        <v>85</v>
      </c>
      <c r="AW251" s="14" t="s">
        <v>32</v>
      </c>
      <c r="AX251" s="14" t="s">
        <v>77</v>
      </c>
      <c r="AY251" s="170" t="s">
        <v>253</v>
      </c>
    </row>
    <row r="252" spans="2:65" s="12" customFormat="1" ht="11.25">
      <c r="B252" s="154"/>
      <c r="D252" s="155" t="s">
        <v>264</v>
      </c>
      <c r="E252" s="156" t="s">
        <v>1</v>
      </c>
      <c r="F252" s="157" t="s">
        <v>2820</v>
      </c>
      <c r="H252" s="158">
        <v>3.4350000000000001</v>
      </c>
      <c r="I252" s="159"/>
      <c r="L252" s="154"/>
      <c r="M252" s="160"/>
      <c r="T252" s="161"/>
      <c r="AT252" s="156" t="s">
        <v>264</v>
      </c>
      <c r="AU252" s="156" t="s">
        <v>87</v>
      </c>
      <c r="AV252" s="12" t="s">
        <v>87</v>
      </c>
      <c r="AW252" s="12" t="s">
        <v>32</v>
      </c>
      <c r="AX252" s="12" t="s">
        <v>77</v>
      </c>
      <c r="AY252" s="156" t="s">
        <v>253</v>
      </c>
    </row>
    <row r="253" spans="2:65" s="15" customFormat="1" ht="11.25">
      <c r="B253" s="175"/>
      <c r="D253" s="155" t="s">
        <v>264</v>
      </c>
      <c r="E253" s="176" t="s">
        <v>1</v>
      </c>
      <c r="F253" s="177" t="s">
        <v>322</v>
      </c>
      <c r="H253" s="178">
        <v>3.4350000000000001</v>
      </c>
      <c r="I253" s="179"/>
      <c r="L253" s="175"/>
      <c r="M253" s="180"/>
      <c r="T253" s="181"/>
      <c r="AT253" s="176" t="s">
        <v>264</v>
      </c>
      <c r="AU253" s="176" t="s">
        <v>87</v>
      </c>
      <c r="AV253" s="15" t="s">
        <v>97</v>
      </c>
      <c r="AW253" s="15" t="s">
        <v>32</v>
      </c>
      <c r="AX253" s="15" t="s">
        <v>77</v>
      </c>
      <c r="AY253" s="176" t="s">
        <v>253</v>
      </c>
    </row>
    <row r="254" spans="2:65" s="13" customFormat="1" ht="11.25">
      <c r="B254" s="162"/>
      <c r="D254" s="155" t="s">
        <v>264</v>
      </c>
      <c r="E254" s="163" t="s">
        <v>1</v>
      </c>
      <c r="F254" s="164" t="s">
        <v>266</v>
      </c>
      <c r="H254" s="165">
        <v>36.167999999999999</v>
      </c>
      <c r="I254" s="166"/>
      <c r="L254" s="162"/>
      <c r="M254" s="167"/>
      <c r="T254" s="168"/>
      <c r="AT254" s="163" t="s">
        <v>264</v>
      </c>
      <c r="AU254" s="163" t="s">
        <v>87</v>
      </c>
      <c r="AV254" s="13" t="s">
        <v>260</v>
      </c>
      <c r="AW254" s="13" t="s">
        <v>32</v>
      </c>
      <c r="AX254" s="13" t="s">
        <v>85</v>
      </c>
      <c r="AY254" s="163" t="s">
        <v>253</v>
      </c>
    </row>
    <row r="255" spans="2:65" s="11" customFormat="1" ht="22.9" customHeight="1">
      <c r="B255" s="125"/>
      <c r="D255" s="126" t="s">
        <v>76</v>
      </c>
      <c r="E255" s="135" t="s">
        <v>97</v>
      </c>
      <c r="F255" s="135" t="s">
        <v>906</v>
      </c>
      <c r="I255" s="128"/>
      <c r="J255" s="136">
        <f>BK255</f>
        <v>0</v>
      </c>
      <c r="L255" s="125"/>
      <c r="M255" s="130"/>
      <c r="P255" s="131">
        <f>SUM(P256:P355)</f>
        <v>0</v>
      </c>
      <c r="R255" s="131">
        <f>SUM(R256:R355)</f>
        <v>62.198081109999997</v>
      </c>
      <c r="T255" s="132">
        <f>SUM(T256:T355)</f>
        <v>0</v>
      </c>
      <c r="AR255" s="126" t="s">
        <v>85</v>
      </c>
      <c r="AT255" s="133" t="s">
        <v>76</v>
      </c>
      <c r="AU255" s="133" t="s">
        <v>85</v>
      </c>
      <c r="AY255" s="126" t="s">
        <v>253</v>
      </c>
      <c r="BK255" s="134">
        <f>SUM(BK256:BK355)</f>
        <v>0</v>
      </c>
    </row>
    <row r="256" spans="2:65" s="1" customFormat="1" ht="24.2" customHeight="1">
      <c r="B256" s="32"/>
      <c r="C256" s="137" t="s">
        <v>369</v>
      </c>
      <c r="D256" s="137" t="s">
        <v>255</v>
      </c>
      <c r="E256" s="138" t="s">
        <v>907</v>
      </c>
      <c r="F256" s="139" t="s">
        <v>908</v>
      </c>
      <c r="G256" s="140" t="s">
        <v>202</v>
      </c>
      <c r="H256" s="141">
        <v>1</v>
      </c>
      <c r="I256" s="142"/>
      <c r="J256" s="143">
        <f>ROUND(I256*H256,2)</f>
        <v>0</v>
      </c>
      <c r="K256" s="139" t="s">
        <v>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0.23102</v>
      </c>
      <c r="R256" s="146">
        <f>Q256*H256</f>
        <v>0.23102</v>
      </c>
      <c r="S256" s="146">
        <v>0</v>
      </c>
      <c r="T256" s="147">
        <f>S256*H256</f>
        <v>0</v>
      </c>
      <c r="AR256" s="148" t="s">
        <v>260</v>
      </c>
      <c r="AT256" s="148" t="s">
        <v>255</v>
      </c>
      <c r="AU256" s="148" t="s">
        <v>87</v>
      </c>
      <c r="AY256" s="17" t="s">
        <v>253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85</v>
      </c>
      <c r="BK256" s="149">
        <f>ROUND(I256*H256,2)</f>
        <v>0</v>
      </c>
      <c r="BL256" s="17" t="s">
        <v>260</v>
      </c>
      <c r="BM256" s="148" t="s">
        <v>2821</v>
      </c>
    </row>
    <row r="257" spans="2:65" s="1" customFormat="1" ht="24.2" customHeight="1">
      <c r="B257" s="32"/>
      <c r="C257" s="137" t="s">
        <v>374</v>
      </c>
      <c r="D257" s="137" t="s">
        <v>255</v>
      </c>
      <c r="E257" s="138" t="s">
        <v>910</v>
      </c>
      <c r="F257" s="139" t="s">
        <v>911</v>
      </c>
      <c r="G257" s="140" t="s">
        <v>258</v>
      </c>
      <c r="H257" s="141">
        <v>74.789000000000001</v>
      </c>
      <c r="I257" s="142"/>
      <c r="J257" s="143">
        <f>ROUND(I257*H257,2)</f>
        <v>0</v>
      </c>
      <c r="K257" s="139" t="s">
        <v>259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0.1651</v>
      </c>
      <c r="R257" s="146">
        <f>Q257*H257</f>
        <v>12.347663900000001</v>
      </c>
      <c r="S257" s="146">
        <v>0</v>
      </c>
      <c r="T257" s="147">
        <f>S257*H257</f>
        <v>0</v>
      </c>
      <c r="AR257" s="148" t="s">
        <v>260</v>
      </c>
      <c r="AT257" s="148" t="s">
        <v>255</v>
      </c>
      <c r="AU257" s="148" t="s">
        <v>87</v>
      </c>
      <c r="AY257" s="17" t="s">
        <v>253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260</v>
      </c>
      <c r="BM257" s="148" t="s">
        <v>912</v>
      </c>
    </row>
    <row r="258" spans="2:65" s="1" customFormat="1" ht="11.25">
      <c r="B258" s="32"/>
      <c r="D258" s="150" t="s">
        <v>262</v>
      </c>
      <c r="F258" s="151" t="s">
        <v>913</v>
      </c>
      <c r="I258" s="152"/>
      <c r="L258" s="32"/>
      <c r="M258" s="153"/>
      <c r="T258" s="56"/>
      <c r="AT258" s="17" t="s">
        <v>262</v>
      </c>
      <c r="AU258" s="17" t="s">
        <v>87</v>
      </c>
    </row>
    <row r="259" spans="2:65" s="14" customFormat="1" ht="22.5">
      <c r="B259" s="169"/>
      <c r="D259" s="155" t="s">
        <v>264</v>
      </c>
      <c r="E259" s="170" t="s">
        <v>1</v>
      </c>
      <c r="F259" s="171" t="s">
        <v>914</v>
      </c>
      <c r="H259" s="170" t="s">
        <v>1</v>
      </c>
      <c r="I259" s="172"/>
      <c r="L259" s="169"/>
      <c r="M259" s="173"/>
      <c r="T259" s="174"/>
      <c r="AT259" s="170" t="s">
        <v>264</v>
      </c>
      <c r="AU259" s="170" t="s">
        <v>87</v>
      </c>
      <c r="AV259" s="14" t="s">
        <v>85</v>
      </c>
      <c r="AW259" s="14" t="s">
        <v>32</v>
      </c>
      <c r="AX259" s="14" t="s">
        <v>77</v>
      </c>
      <c r="AY259" s="170" t="s">
        <v>253</v>
      </c>
    </row>
    <row r="260" spans="2:65" s="14" customFormat="1" ht="11.25">
      <c r="B260" s="169"/>
      <c r="D260" s="155" t="s">
        <v>264</v>
      </c>
      <c r="E260" s="170" t="s">
        <v>1</v>
      </c>
      <c r="F260" s="171" t="s">
        <v>2822</v>
      </c>
      <c r="H260" s="170" t="s">
        <v>1</v>
      </c>
      <c r="I260" s="172"/>
      <c r="L260" s="169"/>
      <c r="M260" s="173"/>
      <c r="T260" s="174"/>
      <c r="AT260" s="170" t="s">
        <v>264</v>
      </c>
      <c r="AU260" s="170" t="s">
        <v>87</v>
      </c>
      <c r="AV260" s="14" t="s">
        <v>85</v>
      </c>
      <c r="AW260" s="14" t="s">
        <v>32</v>
      </c>
      <c r="AX260" s="14" t="s">
        <v>77</v>
      </c>
      <c r="AY260" s="170" t="s">
        <v>253</v>
      </c>
    </row>
    <row r="261" spans="2:65" s="12" customFormat="1" ht="22.5">
      <c r="B261" s="154"/>
      <c r="D261" s="155" t="s">
        <v>264</v>
      </c>
      <c r="E261" s="156" t="s">
        <v>1</v>
      </c>
      <c r="F261" s="157" t="s">
        <v>2823</v>
      </c>
      <c r="H261" s="158">
        <v>84.634</v>
      </c>
      <c r="I261" s="159"/>
      <c r="L261" s="154"/>
      <c r="M261" s="160"/>
      <c r="T261" s="161"/>
      <c r="AT261" s="156" t="s">
        <v>264</v>
      </c>
      <c r="AU261" s="156" t="s">
        <v>87</v>
      </c>
      <c r="AV261" s="12" t="s">
        <v>87</v>
      </c>
      <c r="AW261" s="12" t="s">
        <v>32</v>
      </c>
      <c r="AX261" s="12" t="s">
        <v>77</v>
      </c>
      <c r="AY261" s="156" t="s">
        <v>253</v>
      </c>
    </row>
    <row r="262" spans="2:65" s="12" customFormat="1" ht="11.25">
      <c r="B262" s="154"/>
      <c r="D262" s="155" t="s">
        <v>264</v>
      </c>
      <c r="E262" s="156" t="s">
        <v>1</v>
      </c>
      <c r="F262" s="157" t="s">
        <v>2824</v>
      </c>
      <c r="H262" s="158">
        <v>-9.8450000000000006</v>
      </c>
      <c r="I262" s="159"/>
      <c r="L262" s="154"/>
      <c r="M262" s="160"/>
      <c r="T262" s="161"/>
      <c r="AT262" s="156" t="s">
        <v>264</v>
      </c>
      <c r="AU262" s="156" t="s">
        <v>87</v>
      </c>
      <c r="AV262" s="12" t="s">
        <v>87</v>
      </c>
      <c r="AW262" s="12" t="s">
        <v>32</v>
      </c>
      <c r="AX262" s="12" t="s">
        <v>77</v>
      </c>
      <c r="AY262" s="156" t="s">
        <v>253</v>
      </c>
    </row>
    <row r="263" spans="2:65" s="13" customFormat="1" ht="11.25">
      <c r="B263" s="162"/>
      <c r="D263" s="155" t="s">
        <v>264</v>
      </c>
      <c r="E263" s="163" t="s">
        <v>1</v>
      </c>
      <c r="F263" s="164" t="s">
        <v>266</v>
      </c>
      <c r="H263" s="165">
        <v>74.789000000000001</v>
      </c>
      <c r="I263" s="166"/>
      <c r="L263" s="162"/>
      <c r="M263" s="167"/>
      <c r="T263" s="168"/>
      <c r="AT263" s="163" t="s">
        <v>264</v>
      </c>
      <c r="AU263" s="163" t="s">
        <v>87</v>
      </c>
      <c r="AV263" s="13" t="s">
        <v>260</v>
      </c>
      <c r="AW263" s="13" t="s">
        <v>32</v>
      </c>
      <c r="AX263" s="13" t="s">
        <v>85</v>
      </c>
      <c r="AY263" s="163" t="s">
        <v>253</v>
      </c>
    </row>
    <row r="264" spans="2:65" s="1" customFormat="1" ht="24.2" customHeight="1">
      <c r="B264" s="32"/>
      <c r="C264" s="137" t="s">
        <v>379</v>
      </c>
      <c r="D264" s="137" t="s">
        <v>255</v>
      </c>
      <c r="E264" s="138" t="s">
        <v>918</v>
      </c>
      <c r="F264" s="139" t="s">
        <v>919</v>
      </c>
      <c r="G264" s="140" t="s">
        <v>258</v>
      </c>
      <c r="H264" s="141">
        <v>10.682</v>
      </c>
      <c r="I264" s="142"/>
      <c r="J264" s="143">
        <f>ROUND(I264*H264,2)</f>
        <v>0</v>
      </c>
      <c r="K264" s="139" t="s">
        <v>259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0.26021</v>
      </c>
      <c r="R264" s="146">
        <f>Q264*H264</f>
        <v>2.77956322</v>
      </c>
      <c r="S264" s="146">
        <v>0</v>
      </c>
      <c r="T264" s="147">
        <f>S264*H264</f>
        <v>0</v>
      </c>
      <c r="AR264" s="148" t="s">
        <v>260</v>
      </c>
      <c r="AT264" s="148" t="s">
        <v>255</v>
      </c>
      <c r="AU264" s="148" t="s">
        <v>87</v>
      </c>
      <c r="AY264" s="17" t="s">
        <v>253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85</v>
      </c>
      <c r="BK264" s="149">
        <f>ROUND(I264*H264,2)</f>
        <v>0</v>
      </c>
      <c r="BL264" s="17" t="s">
        <v>260</v>
      </c>
      <c r="BM264" s="148" t="s">
        <v>920</v>
      </c>
    </row>
    <row r="265" spans="2:65" s="1" customFormat="1" ht="11.25">
      <c r="B265" s="32"/>
      <c r="D265" s="150" t="s">
        <v>262</v>
      </c>
      <c r="F265" s="151" t="s">
        <v>921</v>
      </c>
      <c r="I265" s="152"/>
      <c r="L265" s="32"/>
      <c r="M265" s="153"/>
      <c r="T265" s="56"/>
      <c r="AT265" s="17" t="s">
        <v>262</v>
      </c>
      <c r="AU265" s="17" t="s">
        <v>87</v>
      </c>
    </row>
    <row r="266" spans="2:65" s="14" customFormat="1" ht="11.25">
      <c r="B266" s="169"/>
      <c r="D266" s="155" t="s">
        <v>264</v>
      </c>
      <c r="E266" s="170" t="s">
        <v>1</v>
      </c>
      <c r="F266" s="171" t="s">
        <v>922</v>
      </c>
      <c r="H266" s="170" t="s">
        <v>1</v>
      </c>
      <c r="I266" s="172"/>
      <c r="L266" s="169"/>
      <c r="M266" s="173"/>
      <c r="T266" s="174"/>
      <c r="AT266" s="170" t="s">
        <v>264</v>
      </c>
      <c r="AU266" s="170" t="s">
        <v>87</v>
      </c>
      <c r="AV266" s="14" t="s">
        <v>85</v>
      </c>
      <c r="AW266" s="14" t="s">
        <v>32</v>
      </c>
      <c r="AX266" s="14" t="s">
        <v>77</v>
      </c>
      <c r="AY266" s="170" t="s">
        <v>253</v>
      </c>
    </row>
    <row r="267" spans="2:65" s="14" customFormat="1" ht="11.25">
      <c r="B267" s="169"/>
      <c r="D267" s="155" t="s">
        <v>264</v>
      </c>
      <c r="E267" s="170" t="s">
        <v>1</v>
      </c>
      <c r="F267" s="171" t="s">
        <v>2822</v>
      </c>
      <c r="H267" s="170" t="s">
        <v>1</v>
      </c>
      <c r="I267" s="172"/>
      <c r="L267" s="169"/>
      <c r="M267" s="173"/>
      <c r="T267" s="174"/>
      <c r="AT267" s="170" t="s">
        <v>264</v>
      </c>
      <c r="AU267" s="170" t="s">
        <v>87</v>
      </c>
      <c r="AV267" s="14" t="s">
        <v>85</v>
      </c>
      <c r="AW267" s="14" t="s">
        <v>32</v>
      </c>
      <c r="AX267" s="14" t="s">
        <v>77</v>
      </c>
      <c r="AY267" s="170" t="s">
        <v>253</v>
      </c>
    </row>
    <row r="268" spans="2:65" s="12" customFormat="1" ht="11.25">
      <c r="B268" s="154"/>
      <c r="D268" s="155" t="s">
        <v>264</v>
      </c>
      <c r="E268" s="156" t="s">
        <v>1</v>
      </c>
      <c r="F268" s="157" t="s">
        <v>2825</v>
      </c>
      <c r="H268" s="158">
        <v>10.682</v>
      </c>
      <c r="I268" s="159"/>
      <c r="L268" s="154"/>
      <c r="M268" s="160"/>
      <c r="T268" s="161"/>
      <c r="AT268" s="156" t="s">
        <v>264</v>
      </c>
      <c r="AU268" s="156" t="s">
        <v>87</v>
      </c>
      <c r="AV268" s="12" t="s">
        <v>87</v>
      </c>
      <c r="AW268" s="12" t="s">
        <v>32</v>
      </c>
      <c r="AX268" s="12" t="s">
        <v>77</v>
      </c>
      <c r="AY268" s="156" t="s">
        <v>253</v>
      </c>
    </row>
    <row r="269" spans="2:65" s="13" customFormat="1" ht="11.25">
      <c r="B269" s="162"/>
      <c r="D269" s="155" t="s">
        <v>264</v>
      </c>
      <c r="E269" s="163" t="s">
        <v>1</v>
      </c>
      <c r="F269" s="164" t="s">
        <v>266</v>
      </c>
      <c r="H269" s="165">
        <v>10.682</v>
      </c>
      <c r="I269" s="166"/>
      <c r="L269" s="162"/>
      <c r="M269" s="167"/>
      <c r="T269" s="168"/>
      <c r="AT269" s="163" t="s">
        <v>264</v>
      </c>
      <c r="AU269" s="163" t="s">
        <v>87</v>
      </c>
      <c r="AV269" s="13" t="s">
        <v>260</v>
      </c>
      <c r="AW269" s="13" t="s">
        <v>32</v>
      </c>
      <c r="AX269" s="13" t="s">
        <v>85</v>
      </c>
      <c r="AY269" s="163" t="s">
        <v>253</v>
      </c>
    </row>
    <row r="270" spans="2:65" s="1" customFormat="1" ht="24.2" customHeight="1">
      <c r="B270" s="32"/>
      <c r="C270" s="137" t="s">
        <v>384</v>
      </c>
      <c r="D270" s="137" t="s">
        <v>255</v>
      </c>
      <c r="E270" s="138" t="s">
        <v>924</v>
      </c>
      <c r="F270" s="139" t="s">
        <v>925</v>
      </c>
      <c r="G270" s="140" t="s">
        <v>258</v>
      </c>
      <c r="H270" s="141">
        <v>98.656000000000006</v>
      </c>
      <c r="I270" s="142"/>
      <c r="J270" s="143">
        <f>ROUND(I270*H270,2)</f>
        <v>0</v>
      </c>
      <c r="K270" s="139" t="s">
        <v>259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0.26905000000000001</v>
      </c>
      <c r="R270" s="146">
        <f>Q270*H270</f>
        <v>26.543396800000004</v>
      </c>
      <c r="S270" s="146">
        <v>0</v>
      </c>
      <c r="T270" s="147">
        <f>S270*H270</f>
        <v>0</v>
      </c>
      <c r="AR270" s="148" t="s">
        <v>260</v>
      </c>
      <c r="AT270" s="148" t="s">
        <v>255</v>
      </c>
      <c r="AU270" s="148" t="s">
        <v>87</v>
      </c>
      <c r="AY270" s="17" t="s">
        <v>253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85</v>
      </c>
      <c r="BK270" s="149">
        <f>ROUND(I270*H270,2)</f>
        <v>0</v>
      </c>
      <c r="BL270" s="17" t="s">
        <v>260</v>
      </c>
      <c r="BM270" s="148" t="s">
        <v>926</v>
      </c>
    </row>
    <row r="271" spans="2:65" s="1" customFormat="1" ht="11.25">
      <c r="B271" s="32"/>
      <c r="D271" s="150" t="s">
        <v>262</v>
      </c>
      <c r="F271" s="151" t="s">
        <v>927</v>
      </c>
      <c r="I271" s="152"/>
      <c r="L271" s="32"/>
      <c r="M271" s="153"/>
      <c r="T271" s="56"/>
      <c r="AT271" s="17" t="s">
        <v>262</v>
      </c>
      <c r="AU271" s="17" t="s">
        <v>87</v>
      </c>
    </row>
    <row r="272" spans="2:65" s="14" customFormat="1" ht="22.5">
      <c r="B272" s="169"/>
      <c r="D272" s="155" t="s">
        <v>264</v>
      </c>
      <c r="E272" s="170" t="s">
        <v>1</v>
      </c>
      <c r="F272" s="171" t="s">
        <v>928</v>
      </c>
      <c r="H272" s="170" t="s">
        <v>1</v>
      </c>
      <c r="I272" s="172"/>
      <c r="L272" s="169"/>
      <c r="M272" s="173"/>
      <c r="T272" s="174"/>
      <c r="AT272" s="170" t="s">
        <v>264</v>
      </c>
      <c r="AU272" s="170" t="s">
        <v>87</v>
      </c>
      <c r="AV272" s="14" t="s">
        <v>85</v>
      </c>
      <c r="AW272" s="14" t="s">
        <v>32</v>
      </c>
      <c r="AX272" s="14" t="s">
        <v>77</v>
      </c>
      <c r="AY272" s="170" t="s">
        <v>253</v>
      </c>
    </row>
    <row r="273" spans="2:65" s="14" customFormat="1" ht="11.25">
      <c r="B273" s="169"/>
      <c r="D273" s="155" t="s">
        <v>264</v>
      </c>
      <c r="E273" s="170" t="s">
        <v>1</v>
      </c>
      <c r="F273" s="171" t="s">
        <v>2822</v>
      </c>
      <c r="H273" s="170" t="s">
        <v>1</v>
      </c>
      <c r="I273" s="172"/>
      <c r="L273" s="169"/>
      <c r="M273" s="173"/>
      <c r="T273" s="174"/>
      <c r="AT273" s="170" t="s">
        <v>264</v>
      </c>
      <c r="AU273" s="170" t="s">
        <v>87</v>
      </c>
      <c r="AV273" s="14" t="s">
        <v>85</v>
      </c>
      <c r="AW273" s="14" t="s">
        <v>32</v>
      </c>
      <c r="AX273" s="14" t="s">
        <v>77</v>
      </c>
      <c r="AY273" s="170" t="s">
        <v>253</v>
      </c>
    </row>
    <row r="274" spans="2:65" s="12" customFormat="1" ht="33.75">
      <c r="B274" s="154"/>
      <c r="D274" s="155" t="s">
        <v>264</v>
      </c>
      <c r="E274" s="156" t="s">
        <v>1</v>
      </c>
      <c r="F274" s="157" t="s">
        <v>2826</v>
      </c>
      <c r="H274" s="158">
        <v>131.61600000000001</v>
      </c>
      <c r="I274" s="159"/>
      <c r="L274" s="154"/>
      <c r="M274" s="160"/>
      <c r="T274" s="161"/>
      <c r="AT274" s="156" t="s">
        <v>264</v>
      </c>
      <c r="AU274" s="156" t="s">
        <v>87</v>
      </c>
      <c r="AV274" s="12" t="s">
        <v>87</v>
      </c>
      <c r="AW274" s="12" t="s">
        <v>32</v>
      </c>
      <c r="AX274" s="12" t="s">
        <v>77</v>
      </c>
      <c r="AY274" s="156" t="s">
        <v>253</v>
      </c>
    </row>
    <row r="275" spans="2:65" s="12" customFormat="1" ht="22.5">
      <c r="B275" s="154"/>
      <c r="D275" s="155" t="s">
        <v>264</v>
      </c>
      <c r="E275" s="156" t="s">
        <v>1</v>
      </c>
      <c r="F275" s="157" t="s">
        <v>2827</v>
      </c>
      <c r="H275" s="158">
        <v>-32.96</v>
      </c>
      <c r="I275" s="159"/>
      <c r="L275" s="154"/>
      <c r="M275" s="160"/>
      <c r="T275" s="161"/>
      <c r="AT275" s="156" t="s">
        <v>264</v>
      </c>
      <c r="AU275" s="156" t="s">
        <v>87</v>
      </c>
      <c r="AV275" s="12" t="s">
        <v>87</v>
      </c>
      <c r="AW275" s="12" t="s">
        <v>32</v>
      </c>
      <c r="AX275" s="12" t="s">
        <v>77</v>
      </c>
      <c r="AY275" s="156" t="s">
        <v>253</v>
      </c>
    </row>
    <row r="276" spans="2:65" s="12" customFormat="1" ht="11.25">
      <c r="B276" s="154"/>
      <c r="D276" s="155" t="s">
        <v>264</v>
      </c>
      <c r="E276" s="156" t="s">
        <v>1</v>
      </c>
      <c r="F276" s="157" t="s">
        <v>2828</v>
      </c>
      <c r="H276" s="158">
        <v>0</v>
      </c>
      <c r="I276" s="159"/>
      <c r="L276" s="154"/>
      <c r="M276" s="160"/>
      <c r="T276" s="161"/>
      <c r="AT276" s="156" t="s">
        <v>264</v>
      </c>
      <c r="AU276" s="156" t="s">
        <v>87</v>
      </c>
      <c r="AV276" s="12" t="s">
        <v>87</v>
      </c>
      <c r="AW276" s="12" t="s">
        <v>32</v>
      </c>
      <c r="AX276" s="12" t="s">
        <v>77</v>
      </c>
      <c r="AY276" s="156" t="s">
        <v>253</v>
      </c>
    </row>
    <row r="277" spans="2:65" s="13" customFormat="1" ht="11.25">
      <c r="B277" s="162"/>
      <c r="D277" s="155" t="s">
        <v>264</v>
      </c>
      <c r="E277" s="163" t="s">
        <v>1</v>
      </c>
      <c r="F277" s="164" t="s">
        <v>266</v>
      </c>
      <c r="H277" s="165">
        <v>98.656000000000006</v>
      </c>
      <c r="I277" s="166"/>
      <c r="L277" s="162"/>
      <c r="M277" s="167"/>
      <c r="T277" s="168"/>
      <c r="AT277" s="163" t="s">
        <v>264</v>
      </c>
      <c r="AU277" s="163" t="s">
        <v>87</v>
      </c>
      <c r="AV277" s="13" t="s">
        <v>260</v>
      </c>
      <c r="AW277" s="13" t="s">
        <v>32</v>
      </c>
      <c r="AX277" s="13" t="s">
        <v>85</v>
      </c>
      <c r="AY277" s="163" t="s">
        <v>253</v>
      </c>
    </row>
    <row r="278" spans="2:65" s="1" customFormat="1" ht="37.9" customHeight="1">
      <c r="B278" s="32"/>
      <c r="C278" s="137" t="s">
        <v>389</v>
      </c>
      <c r="D278" s="137" t="s">
        <v>255</v>
      </c>
      <c r="E278" s="138" t="s">
        <v>939</v>
      </c>
      <c r="F278" s="139" t="s">
        <v>940</v>
      </c>
      <c r="G278" s="140" t="s">
        <v>313</v>
      </c>
      <c r="H278" s="141">
        <v>49.43</v>
      </c>
      <c r="I278" s="142"/>
      <c r="J278" s="143">
        <f>ROUND(I278*H278,2)</f>
        <v>0</v>
      </c>
      <c r="K278" s="139" t="s">
        <v>259</v>
      </c>
      <c r="L278" s="32"/>
      <c r="M278" s="144" t="s">
        <v>1</v>
      </c>
      <c r="N278" s="145" t="s">
        <v>42</v>
      </c>
      <c r="P278" s="146">
        <f>O278*H278</f>
        <v>0</v>
      </c>
      <c r="Q278" s="146">
        <v>6.6919999999999993E-2</v>
      </c>
      <c r="R278" s="146">
        <f>Q278*H278</f>
        <v>3.3078555999999995</v>
      </c>
      <c r="S278" s="146">
        <v>0</v>
      </c>
      <c r="T278" s="147">
        <f>S278*H278</f>
        <v>0</v>
      </c>
      <c r="AR278" s="148" t="s">
        <v>260</v>
      </c>
      <c r="AT278" s="148" t="s">
        <v>255</v>
      </c>
      <c r="AU278" s="148" t="s">
        <v>87</v>
      </c>
      <c r="AY278" s="17" t="s">
        <v>253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85</v>
      </c>
      <c r="BK278" s="149">
        <f>ROUND(I278*H278,2)</f>
        <v>0</v>
      </c>
      <c r="BL278" s="17" t="s">
        <v>260</v>
      </c>
      <c r="BM278" s="148" t="s">
        <v>2829</v>
      </c>
    </row>
    <row r="279" spans="2:65" s="1" customFormat="1" ht="11.25">
      <c r="B279" s="32"/>
      <c r="D279" s="150" t="s">
        <v>262</v>
      </c>
      <c r="F279" s="151" t="s">
        <v>942</v>
      </c>
      <c r="I279" s="152"/>
      <c r="L279" s="32"/>
      <c r="M279" s="153"/>
      <c r="T279" s="56"/>
      <c r="AT279" s="17" t="s">
        <v>262</v>
      </c>
      <c r="AU279" s="17" t="s">
        <v>87</v>
      </c>
    </row>
    <row r="280" spans="2:65" s="14" customFormat="1" ht="22.5">
      <c r="B280" s="169"/>
      <c r="D280" s="155" t="s">
        <v>264</v>
      </c>
      <c r="E280" s="170" t="s">
        <v>1</v>
      </c>
      <c r="F280" s="171" t="s">
        <v>943</v>
      </c>
      <c r="H280" s="170" t="s">
        <v>1</v>
      </c>
      <c r="I280" s="172"/>
      <c r="L280" s="169"/>
      <c r="M280" s="173"/>
      <c r="T280" s="174"/>
      <c r="AT280" s="170" t="s">
        <v>264</v>
      </c>
      <c r="AU280" s="170" t="s">
        <v>87</v>
      </c>
      <c r="AV280" s="14" t="s">
        <v>85</v>
      </c>
      <c r="AW280" s="14" t="s">
        <v>32</v>
      </c>
      <c r="AX280" s="14" t="s">
        <v>77</v>
      </c>
      <c r="AY280" s="170" t="s">
        <v>253</v>
      </c>
    </row>
    <row r="281" spans="2:65" s="12" customFormat="1" ht="22.5">
      <c r="B281" s="154"/>
      <c r="D281" s="155" t="s">
        <v>264</v>
      </c>
      <c r="E281" s="156" t="s">
        <v>1</v>
      </c>
      <c r="F281" s="157" t="s">
        <v>2830</v>
      </c>
      <c r="H281" s="158">
        <v>49.43</v>
      </c>
      <c r="I281" s="159"/>
      <c r="L281" s="154"/>
      <c r="M281" s="160"/>
      <c r="T281" s="161"/>
      <c r="AT281" s="156" t="s">
        <v>264</v>
      </c>
      <c r="AU281" s="156" t="s">
        <v>87</v>
      </c>
      <c r="AV281" s="12" t="s">
        <v>87</v>
      </c>
      <c r="AW281" s="12" t="s">
        <v>32</v>
      </c>
      <c r="AX281" s="12" t="s">
        <v>77</v>
      </c>
      <c r="AY281" s="156" t="s">
        <v>253</v>
      </c>
    </row>
    <row r="282" spans="2:65" s="13" customFormat="1" ht="11.25">
      <c r="B282" s="162"/>
      <c r="D282" s="155" t="s">
        <v>264</v>
      </c>
      <c r="E282" s="163" t="s">
        <v>1</v>
      </c>
      <c r="F282" s="164" t="s">
        <v>266</v>
      </c>
      <c r="H282" s="165">
        <v>49.43</v>
      </c>
      <c r="I282" s="166"/>
      <c r="L282" s="162"/>
      <c r="M282" s="167"/>
      <c r="T282" s="168"/>
      <c r="AT282" s="163" t="s">
        <v>264</v>
      </c>
      <c r="AU282" s="163" t="s">
        <v>87</v>
      </c>
      <c r="AV282" s="13" t="s">
        <v>260</v>
      </c>
      <c r="AW282" s="13" t="s">
        <v>32</v>
      </c>
      <c r="AX282" s="13" t="s">
        <v>85</v>
      </c>
      <c r="AY282" s="163" t="s">
        <v>253</v>
      </c>
    </row>
    <row r="283" spans="2:65" s="1" customFormat="1" ht="33" customHeight="1">
      <c r="B283" s="32"/>
      <c r="C283" s="137" t="s">
        <v>7</v>
      </c>
      <c r="D283" s="137" t="s">
        <v>255</v>
      </c>
      <c r="E283" s="138" t="s">
        <v>945</v>
      </c>
      <c r="F283" s="139" t="s">
        <v>946</v>
      </c>
      <c r="G283" s="140" t="s">
        <v>258</v>
      </c>
      <c r="H283" s="141">
        <v>1.75</v>
      </c>
      <c r="I283" s="142"/>
      <c r="J283" s="143">
        <f>ROUND(I283*H283,2)</f>
        <v>0</v>
      </c>
      <c r="K283" s="139" t="s">
        <v>259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0.1774</v>
      </c>
      <c r="R283" s="146">
        <f>Q283*H283</f>
        <v>0.31045</v>
      </c>
      <c r="S283" s="146">
        <v>0</v>
      </c>
      <c r="T283" s="147">
        <f>S283*H283</f>
        <v>0</v>
      </c>
      <c r="AR283" s="148" t="s">
        <v>260</v>
      </c>
      <c r="AT283" s="148" t="s">
        <v>255</v>
      </c>
      <c r="AU283" s="148" t="s">
        <v>87</v>
      </c>
      <c r="AY283" s="17" t="s">
        <v>253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85</v>
      </c>
      <c r="BK283" s="149">
        <f>ROUND(I283*H283,2)</f>
        <v>0</v>
      </c>
      <c r="BL283" s="17" t="s">
        <v>260</v>
      </c>
      <c r="BM283" s="148" t="s">
        <v>2831</v>
      </c>
    </row>
    <row r="284" spans="2:65" s="1" customFormat="1" ht="11.25">
      <c r="B284" s="32"/>
      <c r="D284" s="150" t="s">
        <v>262</v>
      </c>
      <c r="F284" s="151" t="s">
        <v>948</v>
      </c>
      <c r="I284" s="152"/>
      <c r="L284" s="32"/>
      <c r="M284" s="153"/>
      <c r="T284" s="56"/>
      <c r="AT284" s="17" t="s">
        <v>262</v>
      </c>
      <c r="AU284" s="17" t="s">
        <v>87</v>
      </c>
    </row>
    <row r="285" spans="2:65" s="12" customFormat="1" ht="11.25">
      <c r="B285" s="154"/>
      <c r="D285" s="155" t="s">
        <v>264</v>
      </c>
      <c r="E285" s="156" t="s">
        <v>1</v>
      </c>
      <c r="F285" s="157" t="s">
        <v>2832</v>
      </c>
      <c r="H285" s="158">
        <v>1.75</v>
      </c>
      <c r="I285" s="159"/>
      <c r="L285" s="154"/>
      <c r="M285" s="160"/>
      <c r="T285" s="161"/>
      <c r="AT285" s="156" t="s">
        <v>264</v>
      </c>
      <c r="AU285" s="156" t="s">
        <v>87</v>
      </c>
      <c r="AV285" s="12" t="s">
        <v>87</v>
      </c>
      <c r="AW285" s="12" t="s">
        <v>32</v>
      </c>
      <c r="AX285" s="12" t="s">
        <v>77</v>
      </c>
      <c r="AY285" s="156" t="s">
        <v>253</v>
      </c>
    </row>
    <row r="286" spans="2:65" s="13" customFormat="1" ht="11.25">
      <c r="B286" s="162"/>
      <c r="D286" s="155" t="s">
        <v>264</v>
      </c>
      <c r="E286" s="163" t="s">
        <v>1</v>
      </c>
      <c r="F286" s="164" t="s">
        <v>266</v>
      </c>
      <c r="H286" s="165">
        <v>1.75</v>
      </c>
      <c r="I286" s="166"/>
      <c r="L286" s="162"/>
      <c r="M286" s="167"/>
      <c r="T286" s="168"/>
      <c r="AT286" s="163" t="s">
        <v>264</v>
      </c>
      <c r="AU286" s="163" t="s">
        <v>87</v>
      </c>
      <c r="AV286" s="13" t="s">
        <v>260</v>
      </c>
      <c r="AW286" s="13" t="s">
        <v>32</v>
      </c>
      <c r="AX286" s="13" t="s">
        <v>85</v>
      </c>
      <c r="AY286" s="163" t="s">
        <v>253</v>
      </c>
    </row>
    <row r="287" spans="2:65" s="1" customFormat="1" ht="21.75" customHeight="1">
      <c r="B287" s="32"/>
      <c r="C287" s="137" t="s">
        <v>398</v>
      </c>
      <c r="D287" s="137" t="s">
        <v>255</v>
      </c>
      <c r="E287" s="138" t="s">
        <v>950</v>
      </c>
      <c r="F287" s="139" t="s">
        <v>951</v>
      </c>
      <c r="G287" s="140" t="s">
        <v>269</v>
      </c>
      <c r="H287" s="141">
        <v>1</v>
      </c>
      <c r="I287" s="142"/>
      <c r="J287" s="143">
        <f>ROUND(I287*H287,2)</f>
        <v>0</v>
      </c>
      <c r="K287" s="139" t="s">
        <v>259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2.2780000000000002E-2</v>
      </c>
      <c r="R287" s="146">
        <f>Q287*H287</f>
        <v>2.2780000000000002E-2</v>
      </c>
      <c r="S287" s="146">
        <v>0</v>
      </c>
      <c r="T287" s="147">
        <f>S287*H287</f>
        <v>0</v>
      </c>
      <c r="AR287" s="148" t="s">
        <v>260</v>
      </c>
      <c r="AT287" s="148" t="s">
        <v>255</v>
      </c>
      <c r="AU287" s="148" t="s">
        <v>87</v>
      </c>
      <c r="AY287" s="17" t="s">
        <v>253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85</v>
      </c>
      <c r="BK287" s="149">
        <f>ROUND(I287*H287,2)</f>
        <v>0</v>
      </c>
      <c r="BL287" s="17" t="s">
        <v>260</v>
      </c>
      <c r="BM287" s="148" t="s">
        <v>952</v>
      </c>
    </row>
    <row r="288" spans="2:65" s="1" customFormat="1" ht="11.25">
      <c r="B288" s="32"/>
      <c r="D288" s="150" t="s">
        <v>262</v>
      </c>
      <c r="F288" s="151" t="s">
        <v>953</v>
      </c>
      <c r="I288" s="152"/>
      <c r="L288" s="32"/>
      <c r="M288" s="153"/>
      <c r="T288" s="56"/>
      <c r="AT288" s="17" t="s">
        <v>262</v>
      </c>
      <c r="AU288" s="17" t="s">
        <v>87</v>
      </c>
    </row>
    <row r="289" spans="2:65" s="14" customFormat="1" ht="11.25">
      <c r="B289" s="169"/>
      <c r="D289" s="155" t="s">
        <v>264</v>
      </c>
      <c r="E289" s="170" t="s">
        <v>1</v>
      </c>
      <c r="F289" s="171" t="s">
        <v>954</v>
      </c>
      <c r="H289" s="170" t="s">
        <v>1</v>
      </c>
      <c r="I289" s="172"/>
      <c r="L289" s="169"/>
      <c r="M289" s="173"/>
      <c r="T289" s="174"/>
      <c r="AT289" s="170" t="s">
        <v>264</v>
      </c>
      <c r="AU289" s="170" t="s">
        <v>87</v>
      </c>
      <c r="AV289" s="14" t="s">
        <v>85</v>
      </c>
      <c r="AW289" s="14" t="s">
        <v>32</v>
      </c>
      <c r="AX289" s="14" t="s">
        <v>77</v>
      </c>
      <c r="AY289" s="170" t="s">
        <v>253</v>
      </c>
    </row>
    <row r="290" spans="2:65" s="12" customFormat="1" ht="11.25">
      <c r="B290" s="154"/>
      <c r="D290" s="155" t="s">
        <v>264</v>
      </c>
      <c r="E290" s="156" t="s">
        <v>1</v>
      </c>
      <c r="F290" s="157" t="s">
        <v>2833</v>
      </c>
      <c r="H290" s="158">
        <v>1</v>
      </c>
      <c r="I290" s="159"/>
      <c r="L290" s="154"/>
      <c r="M290" s="160"/>
      <c r="T290" s="161"/>
      <c r="AT290" s="156" t="s">
        <v>264</v>
      </c>
      <c r="AU290" s="156" t="s">
        <v>87</v>
      </c>
      <c r="AV290" s="12" t="s">
        <v>87</v>
      </c>
      <c r="AW290" s="12" t="s">
        <v>32</v>
      </c>
      <c r="AX290" s="12" t="s">
        <v>77</v>
      </c>
      <c r="AY290" s="156" t="s">
        <v>253</v>
      </c>
    </row>
    <row r="291" spans="2:65" s="13" customFormat="1" ht="11.25">
      <c r="B291" s="162"/>
      <c r="D291" s="155" t="s">
        <v>264</v>
      </c>
      <c r="E291" s="163" t="s">
        <v>1</v>
      </c>
      <c r="F291" s="164" t="s">
        <v>266</v>
      </c>
      <c r="H291" s="165">
        <v>1</v>
      </c>
      <c r="I291" s="166"/>
      <c r="L291" s="162"/>
      <c r="M291" s="167"/>
      <c r="T291" s="168"/>
      <c r="AT291" s="163" t="s">
        <v>264</v>
      </c>
      <c r="AU291" s="163" t="s">
        <v>87</v>
      </c>
      <c r="AV291" s="13" t="s">
        <v>260</v>
      </c>
      <c r="AW291" s="13" t="s">
        <v>32</v>
      </c>
      <c r="AX291" s="13" t="s">
        <v>85</v>
      </c>
      <c r="AY291" s="163" t="s">
        <v>253</v>
      </c>
    </row>
    <row r="292" spans="2:65" s="1" customFormat="1" ht="21.75" customHeight="1">
      <c r="B292" s="32"/>
      <c r="C292" s="137" t="s">
        <v>404</v>
      </c>
      <c r="D292" s="137" t="s">
        <v>255</v>
      </c>
      <c r="E292" s="138" t="s">
        <v>957</v>
      </c>
      <c r="F292" s="139" t="s">
        <v>958</v>
      </c>
      <c r="G292" s="140" t="s">
        <v>269</v>
      </c>
      <c r="H292" s="141">
        <v>6</v>
      </c>
      <c r="I292" s="142"/>
      <c r="J292" s="143">
        <f>ROUND(I292*H292,2)</f>
        <v>0</v>
      </c>
      <c r="K292" s="139" t="s">
        <v>259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2.7109999999999999E-2</v>
      </c>
      <c r="R292" s="146">
        <f>Q292*H292</f>
        <v>0.16266</v>
      </c>
      <c r="S292" s="146">
        <v>0</v>
      </c>
      <c r="T292" s="147">
        <f>S292*H292</f>
        <v>0</v>
      </c>
      <c r="AR292" s="148" t="s">
        <v>260</v>
      </c>
      <c r="AT292" s="148" t="s">
        <v>255</v>
      </c>
      <c r="AU292" s="148" t="s">
        <v>87</v>
      </c>
      <c r="AY292" s="17" t="s">
        <v>253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85</v>
      </c>
      <c r="BK292" s="149">
        <f>ROUND(I292*H292,2)</f>
        <v>0</v>
      </c>
      <c r="BL292" s="17" t="s">
        <v>260</v>
      </c>
      <c r="BM292" s="148" t="s">
        <v>959</v>
      </c>
    </row>
    <row r="293" spans="2:65" s="1" customFormat="1" ht="11.25">
      <c r="B293" s="32"/>
      <c r="D293" s="150" t="s">
        <v>262</v>
      </c>
      <c r="F293" s="151" t="s">
        <v>960</v>
      </c>
      <c r="I293" s="152"/>
      <c r="L293" s="32"/>
      <c r="M293" s="153"/>
      <c r="T293" s="56"/>
      <c r="AT293" s="17" t="s">
        <v>262</v>
      </c>
      <c r="AU293" s="17" t="s">
        <v>87</v>
      </c>
    </row>
    <row r="294" spans="2:65" s="14" customFormat="1" ht="11.25">
      <c r="B294" s="169"/>
      <c r="D294" s="155" t="s">
        <v>264</v>
      </c>
      <c r="E294" s="170" t="s">
        <v>1</v>
      </c>
      <c r="F294" s="171" t="s">
        <v>961</v>
      </c>
      <c r="H294" s="170" t="s">
        <v>1</v>
      </c>
      <c r="I294" s="172"/>
      <c r="L294" s="169"/>
      <c r="M294" s="173"/>
      <c r="T294" s="174"/>
      <c r="AT294" s="170" t="s">
        <v>264</v>
      </c>
      <c r="AU294" s="170" t="s">
        <v>87</v>
      </c>
      <c r="AV294" s="14" t="s">
        <v>85</v>
      </c>
      <c r="AW294" s="14" t="s">
        <v>32</v>
      </c>
      <c r="AX294" s="14" t="s">
        <v>77</v>
      </c>
      <c r="AY294" s="170" t="s">
        <v>253</v>
      </c>
    </row>
    <row r="295" spans="2:65" s="12" customFormat="1" ht="11.25">
      <c r="B295" s="154"/>
      <c r="D295" s="155" t="s">
        <v>264</v>
      </c>
      <c r="E295" s="156" t="s">
        <v>1</v>
      </c>
      <c r="F295" s="157" t="s">
        <v>2834</v>
      </c>
      <c r="H295" s="158">
        <v>5</v>
      </c>
      <c r="I295" s="159"/>
      <c r="L295" s="154"/>
      <c r="M295" s="160"/>
      <c r="T295" s="161"/>
      <c r="AT295" s="156" t="s">
        <v>264</v>
      </c>
      <c r="AU295" s="156" t="s">
        <v>87</v>
      </c>
      <c r="AV295" s="12" t="s">
        <v>87</v>
      </c>
      <c r="AW295" s="12" t="s">
        <v>32</v>
      </c>
      <c r="AX295" s="12" t="s">
        <v>77</v>
      </c>
      <c r="AY295" s="156" t="s">
        <v>253</v>
      </c>
    </row>
    <row r="296" spans="2:65" s="15" customFormat="1" ht="11.25">
      <c r="B296" s="175"/>
      <c r="D296" s="155" t="s">
        <v>264</v>
      </c>
      <c r="E296" s="176" t="s">
        <v>1</v>
      </c>
      <c r="F296" s="177" t="s">
        <v>322</v>
      </c>
      <c r="H296" s="178">
        <v>5</v>
      </c>
      <c r="I296" s="179"/>
      <c r="L296" s="175"/>
      <c r="M296" s="180"/>
      <c r="T296" s="181"/>
      <c r="AT296" s="176" t="s">
        <v>264</v>
      </c>
      <c r="AU296" s="176" t="s">
        <v>87</v>
      </c>
      <c r="AV296" s="15" t="s">
        <v>97</v>
      </c>
      <c r="AW296" s="15" t="s">
        <v>32</v>
      </c>
      <c r="AX296" s="15" t="s">
        <v>77</v>
      </c>
      <c r="AY296" s="176" t="s">
        <v>253</v>
      </c>
    </row>
    <row r="297" spans="2:65" s="14" customFormat="1" ht="11.25">
      <c r="B297" s="169"/>
      <c r="D297" s="155" t="s">
        <v>264</v>
      </c>
      <c r="E297" s="170" t="s">
        <v>1</v>
      </c>
      <c r="F297" s="171" t="s">
        <v>2835</v>
      </c>
      <c r="H297" s="170" t="s">
        <v>1</v>
      </c>
      <c r="I297" s="172"/>
      <c r="L297" s="169"/>
      <c r="M297" s="173"/>
      <c r="T297" s="174"/>
      <c r="AT297" s="170" t="s">
        <v>264</v>
      </c>
      <c r="AU297" s="170" t="s">
        <v>87</v>
      </c>
      <c r="AV297" s="14" t="s">
        <v>85</v>
      </c>
      <c r="AW297" s="14" t="s">
        <v>32</v>
      </c>
      <c r="AX297" s="14" t="s">
        <v>77</v>
      </c>
      <c r="AY297" s="170" t="s">
        <v>253</v>
      </c>
    </row>
    <row r="298" spans="2:65" s="12" customFormat="1" ht="11.25">
      <c r="B298" s="154"/>
      <c r="D298" s="155" t="s">
        <v>264</v>
      </c>
      <c r="E298" s="156" t="s">
        <v>1</v>
      </c>
      <c r="F298" s="157" t="s">
        <v>2833</v>
      </c>
      <c r="H298" s="158">
        <v>1</v>
      </c>
      <c r="I298" s="159"/>
      <c r="L298" s="154"/>
      <c r="M298" s="160"/>
      <c r="T298" s="161"/>
      <c r="AT298" s="156" t="s">
        <v>264</v>
      </c>
      <c r="AU298" s="156" t="s">
        <v>87</v>
      </c>
      <c r="AV298" s="12" t="s">
        <v>87</v>
      </c>
      <c r="AW298" s="12" t="s">
        <v>32</v>
      </c>
      <c r="AX298" s="12" t="s">
        <v>77</v>
      </c>
      <c r="AY298" s="156" t="s">
        <v>253</v>
      </c>
    </row>
    <row r="299" spans="2:65" s="15" customFormat="1" ht="11.25">
      <c r="B299" s="175"/>
      <c r="D299" s="155" t="s">
        <v>264</v>
      </c>
      <c r="E299" s="176" t="s">
        <v>1</v>
      </c>
      <c r="F299" s="177" t="s">
        <v>322</v>
      </c>
      <c r="H299" s="178">
        <v>1</v>
      </c>
      <c r="I299" s="179"/>
      <c r="L299" s="175"/>
      <c r="M299" s="180"/>
      <c r="T299" s="181"/>
      <c r="AT299" s="176" t="s">
        <v>264</v>
      </c>
      <c r="AU299" s="176" t="s">
        <v>87</v>
      </c>
      <c r="AV299" s="15" t="s">
        <v>97</v>
      </c>
      <c r="AW299" s="15" t="s">
        <v>32</v>
      </c>
      <c r="AX299" s="15" t="s">
        <v>77</v>
      </c>
      <c r="AY299" s="176" t="s">
        <v>253</v>
      </c>
    </row>
    <row r="300" spans="2:65" s="13" customFormat="1" ht="11.25">
      <c r="B300" s="162"/>
      <c r="D300" s="155" t="s">
        <v>264</v>
      </c>
      <c r="E300" s="163" t="s">
        <v>1</v>
      </c>
      <c r="F300" s="164" t="s">
        <v>266</v>
      </c>
      <c r="H300" s="165">
        <v>6</v>
      </c>
      <c r="I300" s="166"/>
      <c r="L300" s="162"/>
      <c r="M300" s="167"/>
      <c r="T300" s="168"/>
      <c r="AT300" s="163" t="s">
        <v>264</v>
      </c>
      <c r="AU300" s="163" t="s">
        <v>87</v>
      </c>
      <c r="AV300" s="13" t="s">
        <v>260</v>
      </c>
      <c r="AW300" s="13" t="s">
        <v>32</v>
      </c>
      <c r="AX300" s="13" t="s">
        <v>85</v>
      </c>
      <c r="AY300" s="163" t="s">
        <v>253</v>
      </c>
    </row>
    <row r="301" spans="2:65" s="1" customFormat="1" ht="21.75" customHeight="1">
      <c r="B301" s="32"/>
      <c r="C301" s="137" t="s">
        <v>410</v>
      </c>
      <c r="D301" s="137" t="s">
        <v>255</v>
      </c>
      <c r="E301" s="138" t="s">
        <v>963</v>
      </c>
      <c r="F301" s="139" t="s">
        <v>964</v>
      </c>
      <c r="G301" s="140" t="s">
        <v>269</v>
      </c>
      <c r="H301" s="141">
        <v>1</v>
      </c>
      <c r="I301" s="142"/>
      <c r="J301" s="143">
        <f>ROUND(I301*H301,2)</f>
        <v>0</v>
      </c>
      <c r="K301" s="139" t="s">
        <v>259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3.1320000000000001E-2</v>
      </c>
      <c r="R301" s="146">
        <f>Q301*H301</f>
        <v>3.1320000000000001E-2</v>
      </c>
      <c r="S301" s="146">
        <v>0</v>
      </c>
      <c r="T301" s="147">
        <f>S301*H301</f>
        <v>0</v>
      </c>
      <c r="AR301" s="148" t="s">
        <v>260</v>
      </c>
      <c r="AT301" s="148" t="s">
        <v>255</v>
      </c>
      <c r="AU301" s="148" t="s">
        <v>87</v>
      </c>
      <c r="AY301" s="17" t="s">
        <v>253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85</v>
      </c>
      <c r="BK301" s="149">
        <f>ROUND(I301*H301,2)</f>
        <v>0</v>
      </c>
      <c r="BL301" s="17" t="s">
        <v>260</v>
      </c>
      <c r="BM301" s="148" t="s">
        <v>965</v>
      </c>
    </row>
    <row r="302" spans="2:65" s="1" customFormat="1" ht="11.25">
      <c r="B302" s="32"/>
      <c r="D302" s="150" t="s">
        <v>262</v>
      </c>
      <c r="F302" s="151" t="s">
        <v>966</v>
      </c>
      <c r="I302" s="152"/>
      <c r="L302" s="32"/>
      <c r="M302" s="153"/>
      <c r="T302" s="56"/>
      <c r="AT302" s="17" t="s">
        <v>262</v>
      </c>
      <c r="AU302" s="17" t="s">
        <v>87</v>
      </c>
    </row>
    <row r="303" spans="2:65" s="14" customFormat="1" ht="11.25">
      <c r="B303" s="169"/>
      <c r="D303" s="155" t="s">
        <v>264</v>
      </c>
      <c r="E303" s="170" t="s">
        <v>1</v>
      </c>
      <c r="F303" s="171" t="s">
        <v>968</v>
      </c>
      <c r="H303" s="170" t="s">
        <v>1</v>
      </c>
      <c r="I303" s="172"/>
      <c r="L303" s="169"/>
      <c r="M303" s="173"/>
      <c r="T303" s="174"/>
      <c r="AT303" s="170" t="s">
        <v>264</v>
      </c>
      <c r="AU303" s="170" t="s">
        <v>87</v>
      </c>
      <c r="AV303" s="14" t="s">
        <v>85</v>
      </c>
      <c r="AW303" s="14" t="s">
        <v>32</v>
      </c>
      <c r="AX303" s="14" t="s">
        <v>77</v>
      </c>
      <c r="AY303" s="170" t="s">
        <v>253</v>
      </c>
    </row>
    <row r="304" spans="2:65" s="12" customFormat="1" ht="11.25">
      <c r="B304" s="154"/>
      <c r="D304" s="155" t="s">
        <v>264</v>
      </c>
      <c r="E304" s="156" t="s">
        <v>1</v>
      </c>
      <c r="F304" s="157" t="s">
        <v>2833</v>
      </c>
      <c r="H304" s="158">
        <v>1</v>
      </c>
      <c r="I304" s="159"/>
      <c r="L304" s="154"/>
      <c r="M304" s="160"/>
      <c r="T304" s="161"/>
      <c r="AT304" s="156" t="s">
        <v>264</v>
      </c>
      <c r="AU304" s="156" t="s">
        <v>87</v>
      </c>
      <c r="AV304" s="12" t="s">
        <v>87</v>
      </c>
      <c r="AW304" s="12" t="s">
        <v>32</v>
      </c>
      <c r="AX304" s="12" t="s">
        <v>77</v>
      </c>
      <c r="AY304" s="156" t="s">
        <v>253</v>
      </c>
    </row>
    <row r="305" spans="2:65" s="13" customFormat="1" ht="11.25">
      <c r="B305" s="162"/>
      <c r="D305" s="155" t="s">
        <v>264</v>
      </c>
      <c r="E305" s="163" t="s">
        <v>1</v>
      </c>
      <c r="F305" s="164" t="s">
        <v>266</v>
      </c>
      <c r="H305" s="165">
        <v>1</v>
      </c>
      <c r="I305" s="166"/>
      <c r="L305" s="162"/>
      <c r="M305" s="167"/>
      <c r="T305" s="168"/>
      <c r="AT305" s="163" t="s">
        <v>264</v>
      </c>
      <c r="AU305" s="163" t="s">
        <v>87</v>
      </c>
      <c r="AV305" s="13" t="s">
        <v>260</v>
      </c>
      <c r="AW305" s="13" t="s">
        <v>32</v>
      </c>
      <c r="AX305" s="13" t="s">
        <v>85</v>
      </c>
      <c r="AY305" s="163" t="s">
        <v>253</v>
      </c>
    </row>
    <row r="306" spans="2:65" s="1" customFormat="1" ht="21.75" customHeight="1">
      <c r="B306" s="32"/>
      <c r="C306" s="137" t="s">
        <v>415</v>
      </c>
      <c r="D306" s="137" t="s">
        <v>255</v>
      </c>
      <c r="E306" s="138" t="s">
        <v>969</v>
      </c>
      <c r="F306" s="139" t="s">
        <v>970</v>
      </c>
      <c r="G306" s="140" t="s">
        <v>269</v>
      </c>
      <c r="H306" s="141">
        <v>1</v>
      </c>
      <c r="I306" s="142"/>
      <c r="J306" s="143">
        <f>ROUND(I306*H306,2)</f>
        <v>0</v>
      </c>
      <c r="K306" s="139" t="s">
        <v>259</v>
      </c>
      <c r="L306" s="32"/>
      <c r="M306" s="144" t="s">
        <v>1</v>
      </c>
      <c r="N306" s="145" t="s">
        <v>42</v>
      </c>
      <c r="P306" s="146">
        <f>O306*H306</f>
        <v>0</v>
      </c>
      <c r="Q306" s="146">
        <v>3.5639999999999998E-2</v>
      </c>
      <c r="R306" s="146">
        <f>Q306*H306</f>
        <v>3.5639999999999998E-2</v>
      </c>
      <c r="S306" s="146">
        <v>0</v>
      </c>
      <c r="T306" s="147">
        <f>S306*H306</f>
        <v>0</v>
      </c>
      <c r="AR306" s="148" t="s">
        <v>260</v>
      </c>
      <c r="AT306" s="148" t="s">
        <v>255</v>
      </c>
      <c r="AU306" s="148" t="s">
        <v>87</v>
      </c>
      <c r="AY306" s="17" t="s">
        <v>253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85</v>
      </c>
      <c r="BK306" s="149">
        <f>ROUND(I306*H306,2)</f>
        <v>0</v>
      </c>
      <c r="BL306" s="17" t="s">
        <v>260</v>
      </c>
      <c r="BM306" s="148" t="s">
        <v>971</v>
      </c>
    </row>
    <row r="307" spans="2:65" s="1" customFormat="1" ht="11.25">
      <c r="B307" s="32"/>
      <c r="D307" s="150" t="s">
        <v>262</v>
      </c>
      <c r="F307" s="151" t="s">
        <v>972</v>
      </c>
      <c r="I307" s="152"/>
      <c r="L307" s="32"/>
      <c r="M307" s="153"/>
      <c r="T307" s="56"/>
      <c r="AT307" s="17" t="s">
        <v>262</v>
      </c>
      <c r="AU307" s="17" t="s">
        <v>87</v>
      </c>
    </row>
    <row r="308" spans="2:65" s="14" customFormat="1" ht="11.25">
      <c r="B308" s="169"/>
      <c r="D308" s="155" t="s">
        <v>264</v>
      </c>
      <c r="E308" s="170" t="s">
        <v>1</v>
      </c>
      <c r="F308" s="171" t="s">
        <v>973</v>
      </c>
      <c r="H308" s="170" t="s">
        <v>1</v>
      </c>
      <c r="I308" s="172"/>
      <c r="L308" s="169"/>
      <c r="M308" s="173"/>
      <c r="T308" s="174"/>
      <c r="AT308" s="170" t="s">
        <v>264</v>
      </c>
      <c r="AU308" s="170" t="s">
        <v>87</v>
      </c>
      <c r="AV308" s="14" t="s">
        <v>85</v>
      </c>
      <c r="AW308" s="14" t="s">
        <v>32</v>
      </c>
      <c r="AX308" s="14" t="s">
        <v>77</v>
      </c>
      <c r="AY308" s="170" t="s">
        <v>253</v>
      </c>
    </row>
    <row r="309" spans="2:65" s="12" customFormat="1" ht="11.25">
      <c r="B309" s="154"/>
      <c r="D309" s="155" t="s">
        <v>264</v>
      </c>
      <c r="E309" s="156" t="s">
        <v>1</v>
      </c>
      <c r="F309" s="157" t="s">
        <v>2833</v>
      </c>
      <c r="H309" s="158">
        <v>1</v>
      </c>
      <c r="I309" s="159"/>
      <c r="L309" s="154"/>
      <c r="M309" s="160"/>
      <c r="T309" s="161"/>
      <c r="AT309" s="156" t="s">
        <v>264</v>
      </c>
      <c r="AU309" s="156" t="s">
        <v>87</v>
      </c>
      <c r="AV309" s="12" t="s">
        <v>87</v>
      </c>
      <c r="AW309" s="12" t="s">
        <v>32</v>
      </c>
      <c r="AX309" s="12" t="s">
        <v>77</v>
      </c>
      <c r="AY309" s="156" t="s">
        <v>253</v>
      </c>
    </row>
    <row r="310" spans="2:65" s="13" customFormat="1" ht="11.25">
      <c r="B310" s="162"/>
      <c r="D310" s="155" t="s">
        <v>264</v>
      </c>
      <c r="E310" s="163" t="s">
        <v>1</v>
      </c>
      <c r="F310" s="164" t="s">
        <v>266</v>
      </c>
      <c r="H310" s="165">
        <v>1</v>
      </c>
      <c r="I310" s="166"/>
      <c r="L310" s="162"/>
      <c r="M310" s="167"/>
      <c r="T310" s="168"/>
      <c r="AT310" s="163" t="s">
        <v>264</v>
      </c>
      <c r="AU310" s="163" t="s">
        <v>87</v>
      </c>
      <c r="AV310" s="13" t="s">
        <v>260</v>
      </c>
      <c r="AW310" s="13" t="s">
        <v>32</v>
      </c>
      <c r="AX310" s="13" t="s">
        <v>85</v>
      </c>
      <c r="AY310" s="163" t="s">
        <v>253</v>
      </c>
    </row>
    <row r="311" spans="2:65" s="1" customFormat="1" ht="21.75" customHeight="1">
      <c r="B311" s="32"/>
      <c r="C311" s="137" t="s">
        <v>422</v>
      </c>
      <c r="D311" s="137" t="s">
        <v>255</v>
      </c>
      <c r="E311" s="138" t="s">
        <v>974</v>
      </c>
      <c r="F311" s="139" t="s">
        <v>975</v>
      </c>
      <c r="G311" s="140" t="s">
        <v>269</v>
      </c>
      <c r="H311" s="141">
        <v>2</v>
      </c>
      <c r="I311" s="142"/>
      <c r="J311" s="143">
        <f>ROUND(I311*H311,2)</f>
        <v>0</v>
      </c>
      <c r="K311" s="139" t="s">
        <v>259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3.6549999999999999E-2</v>
      </c>
      <c r="R311" s="146">
        <f>Q311*H311</f>
        <v>7.3099999999999998E-2</v>
      </c>
      <c r="S311" s="146">
        <v>0</v>
      </c>
      <c r="T311" s="147">
        <f>S311*H311</f>
        <v>0</v>
      </c>
      <c r="AR311" s="148" t="s">
        <v>260</v>
      </c>
      <c r="AT311" s="148" t="s">
        <v>255</v>
      </c>
      <c r="AU311" s="148" t="s">
        <v>87</v>
      </c>
      <c r="AY311" s="17" t="s">
        <v>253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85</v>
      </c>
      <c r="BK311" s="149">
        <f>ROUND(I311*H311,2)</f>
        <v>0</v>
      </c>
      <c r="BL311" s="17" t="s">
        <v>260</v>
      </c>
      <c r="BM311" s="148" t="s">
        <v>976</v>
      </c>
    </row>
    <row r="312" spans="2:65" s="1" customFormat="1" ht="11.25">
      <c r="B312" s="32"/>
      <c r="D312" s="150" t="s">
        <v>262</v>
      </c>
      <c r="F312" s="151" t="s">
        <v>977</v>
      </c>
      <c r="I312" s="152"/>
      <c r="L312" s="32"/>
      <c r="M312" s="153"/>
      <c r="T312" s="56"/>
      <c r="AT312" s="17" t="s">
        <v>262</v>
      </c>
      <c r="AU312" s="17" t="s">
        <v>87</v>
      </c>
    </row>
    <row r="313" spans="2:65" s="12" customFormat="1" ht="11.25">
      <c r="B313" s="154"/>
      <c r="D313" s="155" t="s">
        <v>264</v>
      </c>
      <c r="E313" s="156" t="s">
        <v>1</v>
      </c>
      <c r="F313" s="157" t="s">
        <v>2836</v>
      </c>
      <c r="H313" s="158">
        <v>2</v>
      </c>
      <c r="I313" s="159"/>
      <c r="L313" s="154"/>
      <c r="M313" s="160"/>
      <c r="T313" s="161"/>
      <c r="AT313" s="156" t="s">
        <v>264</v>
      </c>
      <c r="AU313" s="156" t="s">
        <v>87</v>
      </c>
      <c r="AV313" s="12" t="s">
        <v>87</v>
      </c>
      <c r="AW313" s="12" t="s">
        <v>32</v>
      </c>
      <c r="AX313" s="12" t="s">
        <v>77</v>
      </c>
      <c r="AY313" s="156" t="s">
        <v>253</v>
      </c>
    </row>
    <row r="314" spans="2:65" s="13" customFormat="1" ht="11.25">
      <c r="B314" s="162"/>
      <c r="D314" s="155" t="s">
        <v>264</v>
      </c>
      <c r="E314" s="163" t="s">
        <v>1</v>
      </c>
      <c r="F314" s="164" t="s">
        <v>266</v>
      </c>
      <c r="H314" s="165">
        <v>2</v>
      </c>
      <c r="I314" s="166"/>
      <c r="L314" s="162"/>
      <c r="M314" s="167"/>
      <c r="T314" s="168"/>
      <c r="AT314" s="163" t="s">
        <v>264</v>
      </c>
      <c r="AU314" s="163" t="s">
        <v>87</v>
      </c>
      <c r="AV314" s="13" t="s">
        <v>260</v>
      </c>
      <c r="AW314" s="13" t="s">
        <v>32</v>
      </c>
      <c r="AX314" s="13" t="s">
        <v>85</v>
      </c>
      <c r="AY314" s="163" t="s">
        <v>253</v>
      </c>
    </row>
    <row r="315" spans="2:65" s="1" customFormat="1" ht="21.75" customHeight="1">
      <c r="B315" s="32"/>
      <c r="C315" s="137" t="s">
        <v>291</v>
      </c>
      <c r="D315" s="137" t="s">
        <v>255</v>
      </c>
      <c r="E315" s="138" t="s">
        <v>2837</v>
      </c>
      <c r="F315" s="139" t="s">
        <v>2838</v>
      </c>
      <c r="G315" s="140" t="s">
        <v>269</v>
      </c>
      <c r="H315" s="141">
        <v>2</v>
      </c>
      <c r="I315" s="142"/>
      <c r="J315" s="143">
        <f>ROUND(I315*H315,2)</f>
        <v>0</v>
      </c>
      <c r="K315" s="139" t="s">
        <v>259</v>
      </c>
      <c r="L315" s="32"/>
      <c r="M315" s="144" t="s">
        <v>1</v>
      </c>
      <c r="N315" s="145" t="s">
        <v>42</v>
      </c>
      <c r="P315" s="146">
        <f>O315*H315</f>
        <v>0</v>
      </c>
      <c r="Q315" s="146">
        <v>6.3549999999999995E-2</v>
      </c>
      <c r="R315" s="146">
        <f>Q315*H315</f>
        <v>0.12709999999999999</v>
      </c>
      <c r="S315" s="146">
        <v>0</v>
      </c>
      <c r="T315" s="147">
        <f>S315*H315</f>
        <v>0</v>
      </c>
      <c r="AR315" s="148" t="s">
        <v>260</v>
      </c>
      <c r="AT315" s="148" t="s">
        <v>255</v>
      </c>
      <c r="AU315" s="148" t="s">
        <v>87</v>
      </c>
      <c r="AY315" s="17" t="s">
        <v>253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85</v>
      </c>
      <c r="BK315" s="149">
        <f>ROUND(I315*H315,2)</f>
        <v>0</v>
      </c>
      <c r="BL315" s="17" t="s">
        <v>260</v>
      </c>
      <c r="BM315" s="148" t="s">
        <v>2839</v>
      </c>
    </row>
    <row r="316" spans="2:65" s="1" customFormat="1" ht="11.25">
      <c r="B316" s="32"/>
      <c r="D316" s="150" t="s">
        <v>262</v>
      </c>
      <c r="F316" s="151" t="s">
        <v>2840</v>
      </c>
      <c r="I316" s="152"/>
      <c r="L316" s="32"/>
      <c r="M316" s="153"/>
      <c r="T316" s="56"/>
      <c r="AT316" s="17" t="s">
        <v>262</v>
      </c>
      <c r="AU316" s="17" t="s">
        <v>87</v>
      </c>
    </row>
    <row r="317" spans="2:65" s="12" customFormat="1" ht="11.25">
      <c r="B317" s="154"/>
      <c r="D317" s="155" t="s">
        <v>264</v>
      </c>
      <c r="E317" s="156" t="s">
        <v>1</v>
      </c>
      <c r="F317" s="157" t="s">
        <v>2836</v>
      </c>
      <c r="H317" s="158">
        <v>2</v>
      </c>
      <c r="I317" s="159"/>
      <c r="L317" s="154"/>
      <c r="M317" s="160"/>
      <c r="T317" s="161"/>
      <c r="AT317" s="156" t="s">
        <v>264</v>
      </c>
      <c r="AU317" s="156" t="s">
        <v>87</v>
      </c>
      <c r="AV317" s="12" t="s">
        <v>87</v>
      </c>
      <c r="AW317" s="12" t="s">
        <v>32</v>
      </c>
      <c r="AX317" s="12" t="s">
        <v>77</v>
      </c>
      <c r="AY317" s="156" t="s">
        <v>253</v>
      </c>
    </row>
    <row r="318" spans="2:65" s="13" customFormat="1" ht="11.25">
      <c r="B318" s="162"/>
      <c r="D318" s="155" t="s">
        <v>264</v>
      </c>
      <c r="E318" s="163" t="s">
        <v>1</v>
      </c>
      <c r="F318" s="164" t="s">
        <v>266</v>
      </c>
      <c r="H318" s="165">
        <v>2</v>
      </c>
      <c r="I318" s="166"/>
      <c r="L318" s="162"/>
      <c r="M318" s="167"/>
      <c r="T318" s="168"/>
      <c r="AT318" s="163" t="s">
        <v>264</v>
      </c>
      <c r="AU318" s="163" t="s">
        <v>87</v>
      </c>
      <c r="AV318" s="13" t="s">
        <v>260</v>
      </c>
      <c r="AW318" s="13" t="s">
        <v>32</v>
      </c>
      <c r="AX318" s="13" t="s">
        <v>85</v>
      </c>
      <c r="AY318" s="163" t="s">
        <v>253</v>
      </c>
    </row>
    <row r="319" spans="2:65" s="1" customFormat="1" ht="21.75" customHeight="1">
      <c r="B319" s="32"/>
      <c r="C319" s="137" t="s">
        <v>302</v>
      </c>
      <c r="D319" s="137" t="s">
        <v>255</v>
      </c>
      <c r="E319" s="138" t="s">
        <v>979</v>
      </c>
      <c r="F319" s="139" t="s">
        <v>980</v>
      </c>
      <c r="G319" s="140" t="s">
        <v>269</v>
      </c>
      <c r="H319" s="141">
        <v>2</v>
      </c>
      <c r="I319" s="142"/>
      <c r="J319" s="143">
        <f>ROUND(I319*H319,2)</f>
        <v>0</v>
      </c>
      <c r="K319" s="139" t="s">
        <v>259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7.2849999999999998E-2</v>
      </c>
      <c r="R319" s="146">
        <f>Q319*H319</f>
        <v>0.1457</v>
      </c>
      <c r="S319" s="146">
        <v>0</v>
      </c>
      <c r="T319" s="147">
        <f>S319*H319</f>
        <v>0</v>
      </c>
      <c r="AR319" s="148" t="s">
        <v>260</v>
      </c>
      <c r="AT319" s="148" t="s">
        <v>255</v>
      </c>
      <c r="AU319" s="148" t="s">
        <v>87</v>
      </c>
      <c r="AY319" s="17" t="s">
        <v>253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85</v>
      </c>
      <c r="BK319" s="149">
        <f>ROUND(I319*H319,2)</f>
        <v>0</v>
      </c>
      <c r="BL319" s="17" t="s">
        <v>260</v>
      </c>
      <c r="BM319" s="148" t="s">
        <v>981</v>
      </c>
    </row>
    <row r="320" spans="2:65" s="1" customFormat="1" ht="11.25">
      <c r="B320" s="32"/>
      <c r="D320" s="150" t="s">
        <v>262</v>
      </c>
      <c r="F320" s="151" t="s">
        <v>982</v>
      </c>
      <c r="I320" s="152"/>
      <c r="L320" s="32"/>
      <c r="M320" s="153"/>
      <c r="T320" s="56"/>
      <c r="AT320" s="17" t="s">
        <v>262</v>
      </c>
      <c r="AU320" s="17" t="s">
        <v>87</v>
      </c>
    </row>
    <row r="321" spans="2:65" s="12" customFormat="1" ht="11.25">
      <c r="B321" s="154"/>
      <c r="D321" s="155" t="s">
        <v>264</v>
      </c>
      <c r="E321" s="156" t="s">
        <v>1</v>
      </c>
      <c r="F321" s="157" t="s">
        <v>2836</v>
      </c>
      <c r="H321" s="158">
        <v>2</v>
      </c>
      <c r="I321" s="159"/>
      <c r="L321" s="154"/>
      <c r="M321" s="160"/>
      <c r="T321" s="161"/>
      <c r="AT321" s="156" t="s">
        <v>264</v>
      </c>
      <c r="AU321" s="156" t="s">
        <v>87</v>
      </c>
      <c r="AV321" s="12" t="s">
        <v>87</v>
      </c>
      <c r="AW321" s="12" t="s">
        <v>32</v>
      </c>
      <c r="AX321" s="12" t="s">
        <v>77</v>
      </c>
      <c r="AY321" s="156" t="s">
        <v>253</v>
      </c>
    </row>
    <row r="322" spans="2:65" s="13" customFormat="1" ht="11.25">
      <c r="B322" s="162"/>
      <c r="D322" s="155" t="s">
        <v>264</v>
      </c>
      <c r="E322" s="163" t="s">
        <v>1</v>
      </c>
      <c r="F322" s="164" t="s">
        <v>266</v>
      </c>
      <c r="H322" s="165">
        <v>2</v>
      </c>
      <c r="I322" s="166"/>
      <c r="L322" s="162"/>
      <c r="M322" s="167"/>
      <c r="T322" s="168"/>
      <c r="AT322" s="163" t="s">
        <v>264</v>
      </c>
      <c r="AU322" s="163" t="s">
        <v>87</v>
      </c>
      <c r="AV322" s="13" t="s">
        <v>260</v>
      </c>
      <c r="AW322" s="13" t="s">
        <v>32</v>
      </c>
      <c r="AX322" s="13" t="s">
        <v>85</v>
      </c>
      <c r="AY322" s="163" t="s">
        <v>253</v>
      </c>
    </row>
    <row r="323" spans="2:65" s="1" customFormat="1" ht="21.75" customHeight="1">
      <c r="B323" s="32"/>
      <c r="C323" s="137" t="s">
        <v>437</v>
      </c>
      <c r="D323" s="137" t="s">
        <v>255</v>
      </c>
      <c r="E323" s="138" t="s">
        <v>984</v>
      </c>
      <c r="F323" s="139" t="s">
        <v>985</v>
      </c>
      <c r="G323" s="140" t="s">
        <v>258</v>
      </c>
      <c r="H323" s="141">
        <v>3.54</v>
      </c>
      <c r="I323" s="142"/>
      <c r="J323" s="143">
        <f>ROUND(I323*H323,2)</f>
        <v>0</v>
      </c>
      <c r="K323" s="139" t="s">
        <v>259</v>
      </c>
      <c r="L323" s="32"/>
      <c r="M323" s="144" t="s">
        <v>1</v>
      </c>
      <c r="N323" s="145" t="s">
        <v>42</v>
      </c>
      <c r="P323" s="146">
        <f>O323*H323</f>
        <v>0</v>
      </c>
      <c r="Q323" s="146">
        <v>2.8570000000000002E-2</v>
      </c>
      <c r="R323" s="146">
        <f>Q323*H323</f>
        <v>0.1011378</v>
      </c>
      <c r="S323" s="146">
        <v>0</v>
      </c>
      <c r="T323" s="147">
        <f>S323*H323</f>
        <v>0</v>
      </c>
      <c r="AR323" s="148" t="s">
        <v>260</v>
      </c>
      <c r="AT323" s="148" t="s">
        <v>255</v>
      </c>
      <c r="AU323" s="148" t="s">
        <v>87</v>
      </c>
      <c r="AY323" s="17" t="s">
        <v>253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85</v>
      </c>
      <c r="BK323" s="149">
        <f>ROUND(I323*H323,2)</f>
        <v>0</v>
      </c>
      <c r="BL323" s="17" t="s">
        <v>260</v>
      </c>
      <c r="BM323" s="148" t="s">
        <v>2841</v>
      </c>
    </row>
    <row r="324" spans="2:65" s="1" customFormat="1" ht="11.25">
      <c r="B324" s="32"/>
      <c r="D324" s="150" t="s">
        <v>262</v>
      </c>
      <c r="F324" s="151" t="s">
        <v>987</v>
      </c>
      <c r="I324" s="152"/>
      <c r="L324" s="32"/>
      <c r="M324" s="153"/>
      <c r="T324" s="56"/>
      <c r="AT324" s="17" t="s">
        <v>262</v>
      </c>
      <c r="AU324" s="17" t="s">
        <v>87</v>
      </c>
    </row>
    <row r="325" spans="2:65" s="14" customFormat="1" ht="11.25">
      <c r="B325" s="169"/>
      <c r="D325" s="155" t="s">
        <v>264</v>
      </c>
      <c r="E325" s="170" t="s">
        <v>1</v>
      </c>
      <c r="F325" s="171" t="s">
        <v>988</v>
      </c>
      <c r="H325" s="170" t="s">
        <v>1</v>
      </c>
      <c r="I325" s="172"/>
      <c r="L325" s="169"/>
      <c r="M325" s="173"/>
      <c r="T325" s="174"/>
      <c r="AT325" s="170" t="s">
        <v>264</v>
      </c>
      <c r="AU325" s="170" t="s">
        <v>87</v>
      </c>
      <c r="AV325" s="14" t="s">
        <v>85</v>
      </c>
      <c r="AW325" s="14" t="s">
        <v>32</v>
      </c>
      <c r="AX325" s="14" t="s">
        <v>77</v>
      </c>
      <c r="AY325" s="170" t="s">
        <v>253</v>
      </c>
    </row>
    <row r="326" spans="2:65" s="12" customFormat="1" ht="11.25">
      <c r="B326" s="154"/>
      <c r="D326" s="155" t="s">
        <v>264</v>
      </c>
      <c r="E326" s="156" t="s">
        <v>1</v>
      </c>
      <c r="F326" s="157" t="s">
        <v>989</v>
      </c>
      <c r="H326" s="158">
        <v>3.54</v>
      </c>
      <c r="I326" s="159"/>
      <c r="L326" s="154"/>
      <c r="M326" s="160"/>
      <c r="T326" s="161"/>
      <c r="AT326" s="156" t="s">
        <v>264</v>
      </c>
      <c r="AU326" s="156" t="s">
        <v>87</v>
      </c>
      <c r="AV326" s="12" t="s">
        <v>87</v>
      </c>
      <c r="AW326" s="12" t="s">
        <v>32</v>
      </c>
      <c r="AX326" s="12" t="s">
        <v>77</v>
      </c>
      <c r="AY326" s="156" t="s">
        <v>253</v>
      </c>
    </row>
    <row r="327" spans="2:65" s="13" customFormat="1" ht="11.25">
      <c r="B327" s="162"/>
      <c r="D327" s="155" t="s">
        <v>264</v>
      </c>
      <c r="E327" s="163" t="s">
        <v>1</v>
      </c>
      <c r="F327" s="164" t="s">
        <v>266</v>
      </c>
      <c r="H327" s="165">
        <v>3.54</v>
      </c>
      <c r="I327" s="166"/>
      <c r="L327" s="162"/>
      <c r="M327" s="167"/>
      <c r="T327" s="168"/>
      <c r="AT327" s="163" t="s">
        <v>264</v>
      </c>
      <c r="AU327" s="163" t="s">
        <v>87</v>
      </c>
      <c r="AV327" s="13" t="s">
        <v>260</v>
      </c>
      <c r="AW327" s="13" t="s">
        <v>32</v>
      </c>
      <c r="AX327" s="13" t="s">
        <v>85</v>
      </c>
      <c r="AY327" s="163" t="s">
        <v>253</v>
      </c>
    </row>
    <row r="328" spans="2:65" s="1" customFormat="1" ht="24.2" customHeight="1">
      <c r="B328" s="32"/>
      <c r="C328" s="137" t="s">
        <v>444</v>
      </c>
      <c r="D328" s="137" t="s">
        <v>255</v>
      </c>
      <c r="E328" s="138" t="s">
        <v>990</v>
      </c>
      <c r="F328" s="139" t="s">
        <v>991</v>
      </c>
      <c r="G328" s="140" t="s">
        <v>258</v>
      </c>
      <c r="H328" s="141">
        <v>39.603999999999999</v>
      </c>
      <c r="I328" s="142"/>
      <c r="J328" s="143">
        <f>ROUND(I328*H328,2)</f>
        <v>0</v>
      </c>
      <c r="K328" s="139" t="s">
        <v>259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0.12021</v>
      </c>
      <c r="R328" s="146">
        <f>Q328*H328</f>
        <v>4.7607968399999994</v>
      </c>
      <c r="S328" s="146">
        <v>0</v>
      </c>
      <c r="T328" s="147">
        <f>S328*H328</f>
        <v>0</v>
      </c>
      <c r="AR328" s="148" t="s">
        <v>260</v>
      </c>
      <c r="AT328" s="148" t="s">
        <v>255</v>
      </c>
      <c r="AU328" s="148" t="s">
        <v>87</v>
      </c>
      <c r="AY328" s="17" t="s">
        <v>253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85</v>
      </c>
      <c r="BK328" s="149">
        <f>ROUND(I328*H328,2)</f>
        <v>0</v>
      </c>
      <c r="BL328" s="17" t="s">
        <v>260</v>
      </c>
      <c r="BM328" s="148" t="s">
        <v>992</v>
      </c>
    </row>
    <row r="329" spans="2:65" s="1" customFormat="1" ht="11.25">
      <c r="B329" s="32"/>
      <c r="D329" s="150" t="s">
        <v>262</v>
      </c>
      <c r="F329" s="151" t="s">
        <v>993</v>
      </c>
      <c r="I329" s="152"/>
      <c r="L329" s="32"/>
      <c r="M329" s="153"/>
      <c r="T329" s="56"/>
      <c r="AT329" s="17" t="s">
        <v>262</v>
      </c>
      <c r="AU329" s="17" t="s">
        <v>87</v>
      </c>
    </row>
    <row r="330" spans="2:65" s="14" customFormat="1" ht="22.5">
      <c r="B330" s="169"/>
      <c r="D330" s="155" t="s">
        <v>264</v>
      </c>
      <c r="E330" s="170" t="s">
        <v>1</v>
      </c>
      <c r="F330" s="171" t="s">
        <v>994</v>
      </c>
      <c r="H330" s="170" t="s">
        <v>1</v>
      </c>
      <c r="I330" s="172"/>
      <c r="L330" s="169"/>
      <c r="M330" s="173"/>
      <c r="T330" s="174"/>
      <c r="AT330" s="170" t="s">
        <v>264</v>
      </c>
      <c r="AU330" s="170" t="s">
        <v>87</v>
      </c>
      <c r="AV330" s="14" t="s">
        <v>85</v>
      </c>
      <c r="AW330" s="14" t="s">
        <v>32</v>
      </c>
      <c r="AX330" s="14" t="s">
        <v>77</v>
      </c>
      <c r="AY330" s="170" t="s">
        <v>253</v>
      </c>
    </row>
    <row r="331" spans="2:65" s="12" customFormat="1" ht="11.25">
      <c r="B331" s="154"/>
      <c r="D331" s="155" t="s">
        <v>264</v>
      </c>
      <c r="E331" s="156" t="s">
        <v>1</v>
      </c>
      <c r="F331" s="157" t="s">
        <v>2842</v>
      </c>
      <c r="H331" s="158">
        <v>28.754999999999999</v>
      </c>
      <c r="I331" s="159"/>
      <c r="L331" s="154"/>
      <c r="M331" s="160"/>
      <c r="T331" s="161"/>
      <c r="AT331" s="156" t="s">
        <v>264</v>
      </c>
      <c r="AU331" s="156" t="s">
        <v>87</v>
      </c>
      <c r="AV331" s="12" t="s">
        <v>87</v>
      </c>
      <c r="AW331" s="12" t="s">
        <v>32</v>
      </c>
      <c r="AX331" s="12" t="s">
        <v>77</v>
      </c>
      <c r="AY331" s="156" t="s">
        <v>253</v>
      </c>
    </row>
    <row r="332" spans="2:65" s="12" customFormat="1" ht="11.25">
      <c r="B332" s="154"/>
      <c r="D332" s="155" t="s">
        <v>264</v>
      </c>
      <c r="E332" s="156" t="s">
        <v>1</v>
      </c>
      <c r="F332" s="157" t="s">
        <v>2843</v>
      </c>
      <c r="H332" s="158">
        <v>9.2439999999999998</v>
      </c>
      <c r="I332" s="159"/>
      <c r="L332" s="154"/>
      <c r="M332" s="160"/>
      <c r="T332" s="161"/>
      <c r="AT332" s="156" t="s">
        <v>264</v>
      </c>
      <c r="AU332" s="156" t="s">
        <v>87</v>
      </c>
      <c r="AV332" s="12" t="s">
        <v>87</v>
      </c>
      <c r="AW332" s="12" t="s">
        <v>32</v>
      </c>
      <c r="AX332" s="12" t="s">
        <v>77</v>
      </c>
      <c r="AY332" s="156" t="s">
        <v>253</v>
      </c>
    </row>
    <row r="333" spans="2:65" s="12" customFormat="1" ht="11.25">
      <c r="B333" s="154"/>
      <c r="D333" s="155" t="s">
        <v>264</v>
      </c>
      <c r="E333" s="156" t="s">
        <v>1</v>
      </c>
      <c r="F333" s="157" t="s">
        <v>2844</v>
      </c>
      <c r="H333" s="158">
        <v>-6.72</v>
      </c>
      <c r="I333" s="159"/>
      <c r="L333" s="154"/>
      <c r="M333" s="160"/>
      <c r="T333" s="161"/>
      <c r="AT333" s="156" t="s">
        <v>264</v>
      </c>
      <c r="AU333" s="156" t="s">
        <v>87</v>
      </c>
      <c r="AV333" s="12" t="s">
        <v>87</v>
      </c>
      <c r="AW333" s="12" t="s">
        <v>32</v>
      </c>
      <c r="AX333" s="12" t="s">
        <v>77</v>
      </c>
      <c r="AY333" s="156" t="s">
        <v>253</v>
      </c>
    </row>
    <row r="334" spans="2:65" s="15" customFormat="1" ht="11.25">
      <c r="B334" s="175"/>
      <c r="D334" s="155" t="s">
        <v>264</v>
      </c>
      <c r="E334" s="176" t="s">
        <v>1</v>
      </c>
      <c r="F334" s="177" t="s">
        <v>322</v>
      </c>
      <c r="H334" s="178">
        <v>31.279</v>
      </c>
      <c r="I334" s="179"/>
      <c r="L334" s="175"/>
      <c r="M334" s="180"/>
      <c r="T334" s="181"/>
      <c r="AT334" s="176" t="s">
        <v>264</v>
      </c>
      <c r="AU334" s="176" t="s">
        <v>87</v>
      </c>
      <c r="AV334" s="15" t="s">
        <v>97</v>
      </c>
      <c r="AW334" s="15" t="s">
        <v>32</v>
      </c>
      <c r="AX334" s="15" t="s">
        <v>77</v>
      </c>
      <c r="AY334" s="176" t="s">
        <v>253</v>
      </c>
    </row>
    <row r="335" spans="2:65" s="14" customFormat="1" ht="22.5">
      <c r="B335" s="169"/>
      <c r="D335" s="155" t="s">
        <v>264</v>
      </c>
      <c r="E335" s="170" t="s">
        <v>1</v>
      </c>
      <c r="F335" s="171" t="s">
        <v>936</v>
      </c>
      <c r="H335" s="170" t="s">
        <v>1</v>
      </c>
      <c r="I335" s="172"/>
      <c r="L335" s="169"/>
      <c r="M335" s="173"/>
      <c r="T335" s="174"/>
      <c r="AT335" s="170" t="s">
        <v>264</v>
      </c>
      <c r="AU335" s="170" t="s">
        <v>87</v>
      </c>
      <c r="AV335" s="14" t="s">
        <v>85</v>
      </c>
      <c r="AW335" s="14" t="s">
        <v>32</v>
      </c>
      <c r="AX335" s="14" t="s">
        <v>77</v>
      </c>
      <c r="AY335" s="170" t="s">
        <v>253</v>
      </c>
    </row>
    <row r="336" spans="2:65" s="12" customFormat="1" ht="11.25">
      <c r="B336" s="154"/>
      <c r="D336" s="155" t="s">
        <v>264</v>
      </c>
      <c r="E336" s="156" t="s">
        <v>1</v>
      </c>
      <c r="F336" s="157" t="s">
        <v>2845</v>
      </c>
      <c r="H336" s="158">
        <v>9.3149999999999995</v>
      </c>
      <c r="I336" s="159"/>
      <c r="L336" s="154"/>
      <c r="M336" s="160"/>
      <c r="T336" s="161"/>
      <c r="AT336" s="156" t="s">
        <v>264</v>
      </c>
      <c r="AU336" s="156" t="s">
        <v>87</v>
      </c>
      <c r="AV336" s="12" t="s">
        <v>87</v>
      </c>
      <c r="AW336" s="12" t="s">
        <v>32</v>
      </c>
      <c r="AX336" s="12" t="s">
        <v>77</v>
      </c>
      <c r="AY336" s="156" t="s">
        <v>253</v>
      </c>
    </row>
    <row r="337" spans="2:65" s="12" customFormat="1" ht="11.25">
      <c r="B337" s="154"/>
      <c r="D337" s="155" t="s">
        <v>264</v>
      </c>
      <c r="E337" s="156" t="s">
        <v>1</v>
      </c>
      <c r="F337" s="157" t="s">
        <v>938</v>
      </c>
      <c r="H337" s="158">
        <v>-0.99</v>
      </c>
      <c r="I337" s="159"/>
      <c r="L337" s="154"/>
      <c r="M337" s="160"/>
      <c r="T337" s="161"/>
      <c r="AT337" s="156" t="s">
        <v>264</v>
      </c>
      <c r="AU337" s="156" t="s">
        <v>87</v>
      </c>
      <c r="AV337" s="12" t="s">
        <v>87</v>
      </c>
      <c r="AW337" s="12" t="s">
        <v>32</v>
      </c>
      <c r="AX337" s="12" t="s">
        <v>77</v>
      </c>
      <c r="AY337" s="156" t="s">
        <v>253</v>
      </c>
    </row>
    <row r="338" spans="2:65" s="15" customFormat="1" ht="11.25">
      <c r="B338" s="175"/>
      <c r="D338" s="155" t="s">
        <v>264</v>
      </c>
      <c r="E338" s="176" t="s">
        <v>1</v>
      </c>
      <c r="F338" s="177" t="s">
        <v>322</v>
      </c>
      <c r="H338" s="178">
        <v>8.3249999999999993</v>
      </c>
      <c r="I338" s="179"/>
      <c r="L338" s="175"/>
      <c r="M338" s="180"/>
      <c r="T338" s="181"/>
      <c r="AT338" s="176" t="s">
        <v>264</v>
      </c>
      <c r="AU338" s="176" t="s">
        <v>87</v>
      </c>
      <c r="AV338" s="15" t="s">
        <v>97</v>
      </c>
      <c r="AW338" s="15" t="s">
        <v>32</v>
      </c>
      <c r="AX338" s="15" t="s">
        <v>77</v>
      </c>
      <c r="AY338" s="176" t="s">
        <v>253</v>
      </c>
    </row>
    <row r="339" spans="2:65" s="13" customFormat="1" ht="11.25">
      <c r="B339" s="162"/>
      <c r="D339" s="155" t="s">
        <v>264</v>
      </c>
      <c r="E339" s="163" t="s">
        <v>1</v>
      </c>
      <c r="F339" s="164" t="s">
        <v>266</v>
      </c>
      <c r="H339" s="165">
        <v>39.603999999999999</v>
      </c>
      <c r="I339" s="166"/>
      <c r="L339" s="162"/>
      <c r="M339" s="167"/>
      <c r="T339" s="168"/>
      <c r="AT339" s="163" t="s">
        <v>264</v>
      </c>
      <c r="AU339" s="163" t="s">
        <v>87</v>
      </c>
      <c r="AV339" s="13" t="s">
        <v>260</v>
      </c>
      <c r="AW339" s="13" t="s">
        <v>32</v>
      </c>
      <c r="AX339" s="13" t="s">
        <v>85</v>
      </c>
      <c r="AY339" s="163" t="s">
        <v>253</v>
      </c>
    </row>
    <row r="340" spans="2:65" s="1" customFormat="1" ht="24.2" customHeight="1">
      <c r="B340" s="32"/>
      <c r="C340" s="137" t="s">
        <v>449</v>
      </c>
      <c r="D340" s="137" t="s">
        <v>255</v>
      </c>
      <c r="E340" s="138" t="s">
        <v>998</v>
      </c>
      <c r="F340" s="139" t="s">
        <v>999</v>
      </c>
      <c r="G340" s="140" t="s">
        <v>258</v>
      </c>
      <c r="H340" s="141">
        <v>75.388999999999996</v>
      </c>
      <c r="I340" s="142"/>
      <c r="J340" s="143">
        <f>ROUND(I340*H340,2)</f>
        <v>0</v>
      </c>
      <c r="K340" s="139" t="s">
        <v>259</v>
      </c>
      <c r="L340" s="32"/>
      <c r="M340" s="144" t="s">
        <v>1</v>
      </c>
      <c r="N340" s="145" t="s">
        <v>42</v>
      </c>
      <c r="P340" s="146">
        <f>O340*H340</f>
        <v>0</v>
      </c>
      <c r="Q340" s="146">
        <v>0.14482999999999999</v>
      </c>
      <c r="R340" s="146">
        <f>Q340*H340</f>
        <v>10.918588869999999</v>
      </c>
      <c r="S340" s="146">
        <v>0</v>
      </c>
      <c r="T340" s="147">
        <f>S340*H340</f>
        <v>0</v>
      </c>
      <c r="AR340" s="148" t="s">
        <v>260</v>
      </c>
      <c r="AT340" s="148" t="s">
        <v>255</v>
      </c>
      <c r="AU340" s="148" t="s">
        <v>87</v>
      </c>
      <c r="AY340" s="17" t="s">
        <v>253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85</v>
      </c>
      <c r="BK340" s="149">
        <f>ROUND(I340*H340,2)</f>
        <v>0</v>
      </c>
      <c r="BL340" s="17" t="s">
        <v>260</v>
      </c>
      <c r="BM340" s="148" t="s">
        <v>1000</v>
      </c>
    </row>
    <row r="341" spans="2:65" s="1" customFormat="1" ht="11.25">
      <c r="B341" s="32"/>
      <c r="D341" s="150" t="s">
        <v>262</v>
      </c>
      <c r="F341" s="151" t="s">
        <v>1001</v>
      </c>
      <c r="I341" s="152"/>
      <c r="L341" s="32"/>
      <c r="M341" s="153"/>
      <c r="T341" s="56"/>
      <c r="AT341" s="17" t="s">
        <v>262</v>
      </c>
      <c r="AU341" s="17" t="s">
        <v>87</v>
      </c>
    </row>
    <row r="342" spans="2:65" s="14" customFormat="1" ht="22.5">
      <c r="B342" s="169"/>
      <c r="D342" s="155" t="s">
        <v>264</v>
      </c>
      <c r="E342" s="170" t="s">
        <v>1</v>
      </c>
      <c r="F342" s="171" t="s">
        <v>1002</v>
      </c>
      <c r="H342" s="170" t="s">
        <v>1</v>
      </c>
      <c r="I342" s="172"/>
      <c r="L342" s="169"/>
      <c r="M342" s="173"/>
      <c r="T342" s="174"/>
      <c r="AT342" s="170" t="s">
        <v>264</v>
      </c>
      <c r="AU342" s="170" t="s">
        <v>87</v>
      </c>
      <c r="AV342" s="14" t="s">
        <v>85</v>
      </c>
      <c r="AW342" s="14" t="s">
        <v>32</v>
      </c>
      <c r="AX342" s="14" t="s">
        <v>77</v>
      </c>
      <c r="AY342" s="170" t="s">
        <v>253</v>
      </c>
    </row>
    <row r="343" spans="2:65" s="12" customFormat="1" ht="11.25">
      <c r="B343" s="154"/>
      <c r="D343" s="155" t="s">
        <v>264</v>
      </c>
      <c r="E343" s="156" t="s">
        <v>1</v>
      </c>
      <c r="F343" s="157" t="s">
        <v>2846</v>
      </c>
      <c r="H343" s="158">
        <v>61.83</v>
      </c>
      <c r="I343" s="159"/>
      <c r="L343" s="154"/>
      <c r="M343" s="160"/>
      <c r="T343" s="161"/>
      <c r="AT343" s="156" t="s">
        <v>264</v>
      </c>
      <c r="AU343" s="156" t="s">
        <v>87</v>
      </c>
      <c r="AV343" s="12" t="s">
        <v>87</v>
      </c>
      <c r="AW343" s="12" t="s">
        <v>32</v>
      </c>
      <c r="AX343" s="12" t="s">
        <v>77</v>
      </c>
      <c r="AY343" s="156" t="s">
        <v>253</v>
      </c>
    </row>
    <row r="344" spans="2:65" s="12" customFormat="1" ht="33.75">
      <c r="B344" s="154"/>
      <c r="D344" s="155" t="s">
        <v>264</v>
      </c>
      <c r="E344" s="156" t="s">
        <v>1</v>
      </c>
      <c r="F344" s="157" t="s">
        <v>2847</v>
      </c>
      <c r="H344" s="158">
        <v>26.998999999999999</v>
      </c>
      <c r="I344" s="159"/>
      <c r="L344" s="154"/>
      <c r="M344" s="160"/>
      <c r="T344" s="161"/>
      <c r="AT344" s="156" t="s">
        <v>264</v>
      </c>
      <c r="AU344" s="156" t="s">
        <v>87</v>
      </c>
      <c r="AV344" s="12" t="s">
        <v>87</v>
      </c>
      <c r="AW344" s="12" t="s">
        <v>32</v>
      </c>
      <c r="AX344" s="12" t="s">
        <v>77</v>
      </c>
      <c r="AY344" s="156" t="s">
        <v>253</v>
      </c>
    </row>
    <row r="345" spans="2:65" s="12" customFormat="1" ht="11.25">
      <c r="B345" s="154"/>
      <c r="D345" s="155" t="s">
        <v>264</v>
      </c>
      <c r="E345" s="156" t="s">
        <v>1</v>
      </c>
      <c r="F345" s="157" t="s">
        <v>1005</v>
      </c>
      <c r="H345" s="158">
        <v>-13.44</v>
      </c>
      <c r="I345" s="159"/>
      <c r="L345" s="154"/>
      <c r="M345" s="160"/>
      <c r="T345" s="161"/>
      <c r="AT345" s="156" t="s">
        <v>264</v>
      </c>
      <c r="AU345" s="156" t="s">
        <v>87</v>
      </c>
      <c r="AV345" s="12" t="s">
        <v>87</v>
      </c>
      <c r="AW345" s="12" t="s">
        <v>32</v>
      </c>
      <c r="AX345" s="12" t="s">
        <v>77</v>
      </c>
      <c r="AY345" s="156" t="s">
        <v>253</v>
      </c>
    </row>
    <row r="346" spans="2:65" s="13" customFormat="1" ht="11.25">
      <c r="B346" s="162"/>
      <c r="D346" s="155" t="s">
        <v>264</v>
      </c>
      <c r="E346" s="163" t="s">
        <v>1</v>
      </c>
      <c r="F346" s="164" t="s">
        <v>266</v>
      </c>
      <c r="H346" s="165">
        <v>75.388999999999996</v>
      </c>
      <c r="I346" s="166"/>
      <c r="L346" s="162"/>
      <c r="M346" s="167"/>
      <c r="T346" s="168"/>
      <c r="AT346" s="163" t="s">
        <v>264</v>
      </c>
      <c r="AU346" s="163" t="s">
        <v>87</v>
      </c>
      <c r="AV346" s="13" t="s">
        <v>260</v>
      </c>
      <c r="AW346" s="13" t="s">
        <v>32</v>
      </c>
      <c r="AX346" s="13" t="s">
        <v>85</v>
      </c>
      <c r="AY346" s="163" t="s">
        <v>253</v>
      </c>
    </row>
    <row r="347" spans="2:65" s="1" customFormat="1" ht="24.2" customHeight="1">
      <c r="B347" s="32"/>
      <c r="C347" s="137" t="s">
        <v>455</v>
      </c>
      <c r="D347" s="137" t="s">
        <v>255</v>
      </c>
      <c r="E347" s="138" t="s">
        <v>1006</v>
      </c>
      <c r="F347" s="139" t="s">
        <v>1007</v>
      </c>
      <c r="G347" s="140" t="s">
        <v>313</v>
      </c>
      <c r="H347" s="141">
        <v>40.359000000000002</v>
      </c>
      <c r="I347" s="142"/>
      <c r="J347" s="143">
        <f>ROUND(I347*H347,2)</f>
        <v>0</v>
      </c>
      <c r="K347" s="139" t="s">
        <v>259</v>
      </c>
      <c r="L347" s="32"/>
      <c r="M347" s="144" t="s">
        <v>1</v>
      </c>
      <c r="N347" s="145" t="s">
        <v>42</v>
      </c>
      <c r="P347" s="146">
        <f>O347*H347</f>
        <v>0</v>
      </c>
      <c r="Q347" s="146">
        <v>1.2E-4</v>
      </c>
      <c r="R347" s="146">
        <f>Q347*H347</f>
        <v>4.8430800000000005E-3</v>
      </c>
      <c r="S347" s="146">
        <v>0</v>
      </c>
      <c r="T347" s="147">
        <f>S347*H347</f>
        <v>0</v>
      </c>
      <c r="AR347" s="148" t="s">
        <v>260</v>
      </c>
      <c r="AT347" s="148" t="s">
        <v>255</v>
      </c>
      <c r="AU347" s="148" t="s">
        <v>87</v>
      </c>
      <c r="AY347" s="17" t="s">
        <v>253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85</v>
      </c>
      <c r="BK347" s="149">
        <f>ROUND(I347*H347,2)</f>
        <v>0</v>
      </c>
      <c r="BL347" s="17" t="s">
        <v>260</v>
      </c>
      <c r="BM347" s="148" t="s">
        <v>2848</v>
      </c>
    </row>
    <row r="348" spans="2:65" s="1" customFormat="1" ht="11.25">
      <c r="B348" s="32"/>
      <c r="D348" s="150" t="s">
        <v>262</v>
      </c>
      <c r="F348" s="151" t="s">
        <v>1009</v>
      </c>
      <c r="I348" s="152"/>
      <c r="L348" s="32"/>
      <c r="M348" s="153"/>
      <c r="T348" s="56"/>
      <c r="AT348" s="17" t="s">
        <v>262</v>
      </c>
      <c r="AU348" s="17" t="s">
        <v>87</v>
      </c>
    </row>
    <row r="349" spans="2:65" s="12" customFormat="1" ht="11.25">
      <c r="B349" s="154"/>
      <c r="D349" s="155" t="s">
        <v>264</v>
      </c>
      <c r="E349" s="156" t="s">
        <v>1</v>
      </c>
      <c r="F349" s="157" t="s">
        <v>1010</v>
      </c>
      <c r="H349" s="158">
        <v>40.359000000000002</v>
      </c>
      <c r="I349" s="159"/>
      <c r="L349" s="154"/>
      <c r="M349" s="160"/>
      <c r="T349" s="161"/>
      <c r="AT349" s="156" t="s">
        <v>264</v>
      </c>
      <c r="AU349" s="156" t="s">
        <v>87</v>
      </c>
      <c r="AV349" s="12" t="s">
        <v>87</v>
      </c>
      <c r="AW349" s="12" t="s">
        <v>32</v>
      </c>
      <c r="AX349" s="12" t="s">
        <v>77</v>
      </c>
      <c r="AY349" s="156" t="s">
        <v>253</v>
      </c>
    </row>
    <row r="350" spans="2:65" s="13" customFormat="1" ht="11.25">
      <c r="B350" s="162"/>
      <c r="D350" s="155" t="s">
        <v>264</v>
      </c>
      <c r="E350" s="163" t="s">
        <v>1</v>
      </c>
      <c r="F350" s="164" t="s">
        <v>266</v>
      </c>
      <c r="H350" s="165">
        <v>40.359000000000002</v>
      </c>
      <c r="I350" s="166"/>
      <c r="L350" s="162"/>
      <c r="M350" s="167"/>
      <c r="T350" s="168"/>
      <c r="AT350" s="163" t="s">
        <v>264</v>
      </c>
      <c r="AU350" s="163" t="s">
        <v>87</v>
      </c>
      <c r="AV350" s="13" t="s">
        <v>260</v>
      </c>
      <c r="AW350" s="13" t="s">
        <v>32</v>
      </c>
      <c r="AX350" s="13" t="s">
        <v>85</v>
      </c>
      <c r="AY350" s="163" t="s">
        <v>253</v>
      </c>
    </row>
    <row r="351" spans="2:65" s="1" customFormat="1" ht="24.2" customHeight="1">
      <c r="B351" s="32"/>
      <c r="C351" s="137" t="s">
        <v>479</v>
      </c>
      <c r="D351" s="137" t="s">
        <v>255</v>
      </c>
      <c r="E351" s="138" t="s">
        <v>2849</v>
      </c>
      <c r="F351" s="139" t="s">
        <v>2850</v>
      </c>
      <c r="G351" s="140" t="s">
        <v>258</v>
      </c>
      <c r="H351" s="141">
        <v>4.0199999999999996</v>
      </c>
      <c r="I351" s="142"/>
      <c r="J351" s="143">
        <f>ROUND(I351*H351,2)</f>
        <v>0</v>
      </c>
      <c r="K351" s="139" t="s">
        <v>259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7.3249999999999996E-2</v>
      </c>
      <c r="R351" s="146">
        <f>Q351*H351</f>
        <v>0.29446499999999998</v>
      </c>
      <c r="S351" s="146">
        <v>0</v>
      </c>
      <c r="T351" s="147">
        <f>S351*H351</f>
        <v>0</v>
      </c>
      <c r="AR351" s="148" t="s">
        <v>260</v>
      </c>
      <c r="AT351" s="148" t="s">
        <v>255</v>
      </c>
      <c r="AU351" s="148" t="s">
        <v>87</v>
      </c>
      <c r="AY351" s="17" t="s">
        <v>253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85</v>
      </c>
      <c r="BK351" s="149">
        <f>ROUND(I351*H351,2)</f>
        <v>0</v>
      </c>
      <c r="BL351" s="17" t="s">
        <v>260</v>
      </c>
      <c r="BM351" s="148" t="s">
        <v>2851</v>
      </c>
    </row>
    <row r="352" spans="2:65" s="1" customFormat="1" ht="11.25">
      <c r="B352" s="32"/>
      <c r="D352" s="150" t="s">
        <v>262</v>
      </c>
      <c r="F352" s="151" t="s">
        <v>2852</v>
      </c>
      <c r="I352" s="152"/>
      <c r="L352" s="32"/>
      <c r="M352" s="153"/>
      <c r="T352" s="56"/>
      <c r="AT352" s="17" t="s">
        <v>262</v>
      </c>
      <c r="AU352" s="17" t="s">
        <v>87</v>
      </c>
    </row>
    <row r="353" spans="2:65" s="12" customFormat="1" ht="11.25">
      <c r="B353" s="154"/>
      <c r="D353" s="155" t="s">
        <v>264</v>
      </c>
      <c r="E353" s="156" t="s">
        <v>1</v>
      </c>
      <c r="F353" s="157" t="s">
        <v>2853</v>
      </c>
      <c r="H353" s="158">
        <v>1.62</v>
      </c>
      <c r="I353" s="159"/>
      <c r="L353" s="154"/>
      <c r="M353" s="160"/>
      <c r="T353" s="161"/>
      <c r="AT353" s="156" t="s">
        <v>264</v>
      </c>
      <c r="AU353" s="156" t="s">
        <v>87</v>
      </c>
      <c r="AV353" s="12" t="s">
        <v>87</v>
      </c>
      <c r="AW353" s="12" t="s">
        <v>32</v>
      </c>
      <c r="AX353" s="12" t="s">
        <v>77</v>
      </c>
      <c r="AY353" s="156" t="s">
        <v>253</v>
      </c>
    </row>
    <row r="354" spans="2:65" s="12" customFormat="1" ht="11.25">
      <c r="B354" s="154"/>
      <c r="D354" s="155" t="s">
        <v>264</v>
      </c>
      <c r="E354" s="156" t="s">
        <v>1</v>
      </c>
      <c r="F354" s="157" t="s">
        <v>2854</v>
      </c>
      <c r="H354" s="158">
        <v>2.4</v>
      </c>
      <c r="I354" s="159"/>
      <c r="L354" s="154"/>
      <c r="M354" s="160"/>
      <c r="T354" s="161"/>
      <c r="AT354" s="156" t="s">
        <v>264</v>
      </c>
      <c r="AU354" s="156" t="s">
        <v>87</v>
      </c>
      <c r="AV354" s="12" t="s">
        <v>87</v>
      </c>
      <c r="AW354" s="12" t="s">
        <v>32</v>
      </c>
      <c r="AX354" s="12" t="s">
        <v>77</v>
      </c>
      <c r="AY354" s="156" t="s">
        <v>253</v>
      </c>
    </row>
    <row r="355" spans="2:65" s="13" customFormat="1" ht="11.25">
      <c r="B355" s="162"/>
      <c r="D355" s="155" t="s">
        <v>264</v>
      </c>
      <c r="E355" s="163" t="s">
        <v>1</v>
      </c>
      <c r="F355" s="164" t="s">
        <v>266</v>
      </c>
      <c r="H355" s="165">
        <v>4.0199999999999996</v>
      </c>
      <c r="I355" s="166"/>
      <c r="L355" s="162"/>
      <c r="M355" s="167"/>
      <c r="T355" s="168"/>
      <c r="AT355" s="163" t="s">
        <v>264</v>
      </c>
      <c r="AU355" s="163" t="s">
        <v>87</v>
      </c>
      <c r="AV355" s="13" t="s">
        <v>260</v>
      </c>
      <c r="AW355" s="13" t="s">
        <v>32</v>
      </c>
      <c r="AX355" s="13" t="s">
        <v>85</v>
      </c>
      <c r="AY355" s="163" t="s">
        <v>253</v>
      </c>
    </row>
    <row r="356" spans="2:65" s="11" customFormat="1" ht="22.9" customHeight="1">
      <c r="B356" s="125"/>
      <c r="D356" s="126" t="s">
        <v>76</v>
      </c>
      <c r="E356" s="135" t="s">
        <v>285</v>
      </c>
      <c r="F356" s="135" t="s">
        <v>1011</v>
      </c>
      <c r="I356" s="128"/>
      <c r="J356" s="136">
        <f>BK356</f>
        <v>0</v>
      </c>
      <c r="L356" s="125"/>
      <c r="M356" s="130"/>
      <c r="P356" s="131">
        <f>SUM(P357:P758)</f>
        <v>0</v>
      </c>
      <c r="R356" s="131">
        <f>SUM(R357:R758)</f>
        <v>58.382539279999989</v>
      </c>
      <c r="T356" s="132">
        <f>SUM(T357:T758)</f>
        <v>0</v>
      </c>
      <c r="AR356" s="126" t="s">
        <v>85</v>
      </c>
      <c r="AT356" s="133" t="s">
        <v>76</v>
      </c>
      <c r="AU356" s="133" t="s">
        <v>85</v>
      </c>
      <c r="AY356" s="126" t="s">
        <v>253</v>
      </c>
      <c r="BK356" s="134">
        <f>SUM(BK357:BK758)</f>
        <v>0</v>
      </c>
    </row>
    <row r="357" spans="2:65" s="1" customFormat="1" ht="24.2" customHeight="1">
      <c r="B357" s="32"/>
      <c r="C357" s="137" t="s">
        <v>483</v>
      </c>
      <c r="D357" s="137" t="s">
        <v>255</v>
      </c>
      <c r="E357" s="138" t="s">
        <v>1012</v>
      </c>
      <c r="F357" s="139" t="s">
        <v>1013</v>
      </c>
      <c r="G357" s="140" t="s">
        <v>258</v>
      </c>
      <c r="H357" s="141">
        <v>43.786999999999999</v>
      </c>
      <c r="I357" s="142"/>
      <c r="J357" s="143">
        <f>ROUND(I357*H357,2)</f>
        <v>0</v>
      </c>
      <c r="K357" s="139" t="s">
        <v>259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2.5999999999999998E-4</v>
      </c>
      <c r="R357" s="146">
        <f>Q357*H357</f>
        <v>1.1384619999999998E-2</v>
      </c>
      <c r="S357" s="146">
        <v>0</v>
      </c>
      <c r="T357" s="147">
        <f>S357*H357</f>
        <v>0</v>
      </c>
      <c r="AR357" s="148" t="s">
        <v>260</v>
      </c>
      <c r="AT357" s="148" t="s">
        <v>255</v>
      </c>
      <c r="AU357" s="148" t="s">
        <v>87</v>
      </c>
      <c r="AY357" s="17" t="s">
        <v>253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85</v>
      </c>
      <c r="BK357" s="149">
        <f>ROUND(I357*H357,2)</f>
        <v>0</v>
      </c>
      <c r="BL357" s="17" t="s">
        <v>260</v>
      </c>
      <c r="BM357" s="148" t="s">
        <v>2855</v>
      </c>
    </row>
    <row r="358" spans="2:65" s="1" customFormat="1" ht="11.25">
      <c r="B358" s="32"/>
      <c r="D358" s="150" t="s">
        <v>262</v>
      </c>
      <c r="F358" s="151" t="s">
        <v>1015</v>
      </c>
      <c r="I358" s="152"/>
      <c r="L358" s="32"/>
      <c r="M358" s="153"/>
      <c r="T358" s="56"/>
      <c r="AT358" s="17" t="s">
        <v>262</v>
      </c>
      <c r="AU358" s="17" t="s">
        <v>87</v>
      </c>
    </row>
    <row r="359" spans="2:65" s="14" customFormat="1" ht="11.25">
      <c r="B359" s="169"/>
      <c r="D359" s="155" t="s">
        <v>264</v>
      </c>
      <c r="E359" s="170" t="s">
        <v>1</v>
      </c>
      <c r="F359" s="171" t="s">
        <v>1016</v>
      </c>
      <c r="H359" s="170" t="s">
        <v>1</v>
      </c>
      <c r="I359" s="172"/>
      <c r="L359" s="169"/>
      <c r="M359" s="173"/>
      <c r="T359" s="174"/>
      <c r="AT359" s="170" t="s">
        <v>264</v>
      </c>
      <c r="AU359" s="170" t="s">
        <v>87</v>
      </c>
      <c r="AV359" s="14" t="s">
        <v>85</v>
      </c>
      <c r="AW359" s="14" t="s">
        <v>32</v>
      </c>
      <c r="AX359" s="14" t="s">
        <v>77</v>
      </c>
      <c r="AY359" s="170" t="s">
        <v>253</v>
      </c>
    </row>
    <row r="360" spans="2:65" s="14" customFormat="1" ht="11.25">
      <c r="B360" s="169"/>
      <c r="D360" s="155" t="s">
        <v>264</v>
      </c>
      <c r="E360" s="170" t="s">
        <v>1</v>
      </c>
      <c r="F360" s="171" t="s">
        <v>1017</v>
      </c>
      <c r="H360" s="170" t="s">
        <v>1</v>
      </c>
      <c r="I360" s="172"/>
      <c r="L360" s="169"/>
      <c r="M360" s="173"/>
      <c r="T360" s="174"/>
      <c r="AT360" s="170" t="s">
        <v>264</v>
      </c>
      <c r="AU360" s="170" t="s">
        <v>87</v>
      </c>
      <c r="AV360" s="14" t="s">
        <v>85</v>
      </c>
      <c r="AW360" s="14" t="s">
        <v>32</v>
      </c>
      <c r="AX360" s="14" t="s">
        <v>77</v>
      </c>
      <c r="AY360" s="170" t="s">
        <v>253</v>
      </c>
    </row>
    <row r="361" spans="2:65" s="14" customFormat="1" ht="11.25">
      <c r="B361" s="169"/>
      <c r="D361" s="155" t="s">
        <v>264</v>
      </c>
      <c r="E361" s="170" t="s">
        <v>1</v>
      </c>
      <c r="F361" s="171" t="s">
        <v>2822</v>
      </c>
      <c r="H361" s="170" t="s">
        <v>1</v>
      </c>
      <c r="I361" s="172"/>
      <c r="L361" s="169"/>
      <c r="M361" s="173"/>
      <c r="T361" s="174"/>
      <c r="AT361" s="170" t="s">
        <v>264</v>
      </c>
      <c r="AU361" s="170" t="s">
        <v>87</v>
      </c>
      <c r="AV361" s="14" t="s">
        <v>85</v>
      </c>
      <c r="AW361" s="14" t="s">
        <v>32</v>
      </c>
      <c r="AX361" s="14" t="s">
        <v>77</v>
      </c>
      <c r="AY361" s="170" t="s">
        <v>253</v>
      </c>
    </row>
    <row r="362" spans="2:65" s="12" customFormat="1" ht="11.25">
      <c r="B362" s="154"/>
      <c r="D362" s="155" t="s">
        <v>264</v>
      </c>
      <c r="E362" s="156" t="s">
        <v>1</v>
      </c>
      <c r="F362" s="157" t="s">
        <v>2856</v>
      </c>
      <c r="H362" s="158">
        <v>20.382000000000001</v>
      </c>
      <c r="I362" s="159"/>
      <c r="L362" s="154"/>
      <c r="M362" s="160"/>
      <c r="T362" s="161"/>
      <c r="AT362" s="156" t="s">
        <v>264</v>
      </c>
      <c r="AU362" s="156" t="s">
        <v>87</v>
      </c>
      <c r="AV362" s="12" t="s">
        <v>87</v>
      </c>
      <c r="AW362" s="12" t="s">
        <v>32</v>
      </c>
      <c r="AX362" s="12" t="s">
        <v>77</v>
      </c>
      <c r="AY362" s="156" t="s">
        <v>253</v>
      </c>
    </row>
    <row r="363" spans="2:65" s="12" customFormat="1" ht="11.25">
      <c r="B363" s="154"/>
      <c r="D363" s="155" t="s">
        <v>264</v>
      </c>
      <c r="E363" s="156" t="s">
        <v>1</v>
      </c>
      <c r="F363" s="157" t="s">
        <v>2857</v>
      </c>
      <c r="H363" s="158">
        <v>3.9049999999999998</v>
      </c>
      <c r="I363" s="159"/>
      <c r="L363" s="154"/>
      <c r="M363" s="160"/>
      <c r="T363" s="161"/>
      <c r="AT363" s="156" t="s">
        <v>264</v>
      </c>
      <c r="AU363" s="156" t="s">
        <v>87</v>
      </c>
      <c r="AV363" s="12" t="s">
        <v>87</v>
      </c>
      <c r="AW363" s="12" t="s">
        <v>32</v>
      </c>
      <c r="AX363" s="12" t="s">
        <v>77</v>
      </c>
      <c r="AY363" s="156" t="s">
        <v>253</v>
      </c>
    </row>
    <row r="364" spans="2:65" s="12" customFormat="1" ht="11.25">
      <c r="B364" s="154"/>
      <c r="D364" s="155" t="s">
        <v>264</v>
      </c>
      <c r="E364" s="156" t="s">
        <v>1</v>
      </c>
      <c r="F364" s="157" t="s">
        <v>2858</v>
      </c>
      <c r="H364" s="158">
        <v>2.76</v>
      </c>
      <c r="I364" s="159"/>
      <c r="L364" s="154"/>
      <c r="M364" s="160"/>
      <c r="T364" s="161"/>
      <c r="AT364" s="156" t="s">
        <v>264</v>
      </c>
      <c r="AU364" s="156" t="s">
        <v>87</v>
      </c>
      <c r="AV364" s="12" t="s">
        <v>87</v>
      </c>
      <c r="AW364" s="12" t="s">
        <v>32</v>
      </c>
      <c r="AX364" s="12" t="s">
        <v>77</v>
      </c>
      <c r="AY364" s="156" t="s">
        <v>253</v>
      </c>
    </row>
    <row r="365" spans="2:65" s="12" customFormat="1" ht="11.25">
      <c r="B365" s="154"/>
      <c r="D365" s="155" t="s">
        <v>264</v>
      </c>
      <c r="E365" s="156" t="s">
        <v>1</v>
      </c>
      <c r="F365" s="157" t="s">
        <v>2859</v>
      </c>
      <c r="H365" s="158">
        <v>7.9240000000000004</v>
      </c>
      <c r="I365" s="159"/>
      <c r="L365" s="154"/>
      <c r="M365" s="160"/>
      <c r="T365" s="161"/>
      <c r="AT365" s="156" t="s">
        <v>264</v>
      </c>
      <c r="AU365" s="156" t="s">
        <v>87</v>
      </c>
      <c r="AV365" s="12" t="s">
        <v>87</v>
      </c>
      <c r="AW365" s="12" t="s">
        <v>32</v>
      </c>
      <c r="AX365" s="12" t="s">
        <v>77</v>
      </c>
      <c r="AY365" s="156" t="s">
        <v>253</v>
      </c>
    </row>
    <row r="366" spans="2:65" s="12" customFormat="1" ht="11.25">
      <c r="B366" s="154"/>
      <c r="D366" s="155" t="s">
        <v>264</v>
      </c>
      <c r="E366" s="156" t="s">
        <v>1</v>
      </c>
      <c r="F366" s="157" t="s">
        <v>1022</v>
      </c>
      <c r="H366" s="158">
        <v>1.216</v>
      </c>
      <c r="I366" s="159"/>
      <c r="L366" s="154"/>
      <c r="M366" s="160"/>
      <c r="T366" s="161"/>
      <c r="AT366" s="156" t="s">
        <v>264</v>
      </c>
      <c r="AU366" s="156" t="s">
        <v>87</v>
      </c>
      <c r="AV366" s="12" t="s">
        <v>87</v>
      </c>
      <c r="AW366" s="12" t="s">
        <v>32</v>
      </c>
      <c r="AX366" s="12" t="s">
        <v>77</v>
      </c>
      <c r="AY366" s="156" t="s">
        <v>253</v>
      </c>
    </row>
    <row r="367" spans="2:65" s="12" customFormat="1" ht="11.25">
      <c r="B367" s="154"/>
      <c r="D367" s="155" t="s">
        <v>264</v>
      </c>
      <c r="E367" s="156" t="s">
        <v>1</v>
      </c>
      <c r="F367" s="157" t="s">
        <v>1023</v>
      </c>
      <c r="H367" s="158">
        <v>2.1</v>
      </c>
      <c r="I367" s="159"/>
      <c r="L367" s="154"/>
      <c r="M367" s="160"/>
      <c r="T367" s="161"/>
      <c r="AT367" s="156" t="s">
        <v>264</v>
      </c>
      <c r="AU367" s="156" t="s">
        <v>87</v>
      </c>
      <c r="AV367" s="12" t="s">
        <v>87</v>
      </c>
      <c r="AW367" s="12" t="s">
        <v>32</v>
      </c>
      <c r="AX367" s="12" t="s">
        <v>77</v>
      </c>
      <c r="AY367" s="156" t="s">
        <v>253</v>
      </c>
    </row>
    <row r="368" spans="2:65" s="15" customFormat="1" ht="11.25">
      <c r="B368" s="175"/>
      <c r="D368" s="155" t="s">
        <v>264</v>
      </c>
      <c r="E368" s="176" t="s">
        <v>1</v>
      </c>
      <c r="F368" s="177" t="s">
        <v>322</v>
      </c>
      <c r="H368" s="178">
        <v>38.286999999999999</v>
      </c>
      <c r="I368" s="179"/>
      <c r="L368" s="175"/>
      <c r="M368" s="180"/>
      <c r="T368" s="181"/>
      <c r="AT368" s="176" t="s">
        <v>264</v>
      </c>
      <c r="AU368" s="176" t="s">
        <v>87</v>
      </c>
      <c r="AV368" s="15" t="s">
        <v>97</v>
      </c>
      <c r="AW368" s="15" t="s">
        <v>32</v>
      </c>
      <c r="AX368" s="15" t="s">
        <v>77</v>
      </c>
      <c r="AY368" s="176" t="s">
        <v>253</v>
      </c>
    </row>
    <row r="369" spans="2:65" s="14" customFormat="1" ht="11.25">
      <c r="B369" s="169"/>
      <c r="D369" s="155" t="s">
        <v>264</v>
      </c>
      <c r="E369" s="170" t="s">
        <v>1</v>
      </c>
      <c r="F369" s="171" t="s">
        <v>1024</v>
      </c>
      <c r="H369" s="170" t="s">
        <v>1</v>
      </c>
      <c r="I369" s="172"/>
      <c r="L369" s="169"/>
      <c r="M369" s="173"/>
      <c r="T369" s="174"/>
      <c r="AT369" s="170" t="s">
        <v>264</v>
      </c>
      <c r="AU369" s="170" t="s">
        <v>87</v>
      </c>
      <c r="AV369" s="14" t="s">
        <v>85</v>
      </c>
      <c r="AW369" s="14" t="s">
        <v>32</v>
      </c>
      <c r="AX369" s="14" t="s">
        <v>77</v>
      </c>
      <c r="AY369" s="170" t="s">
        <v>253</v>
      </c>
    </row>
    <row r="370" spans="2:65" s="14" customFormat="1" ht="11.25">
      <c r="B370" s="169"/>
      <c r="D370" s="155" t="s">
        <v>264</v>
      </c>
      <c r="E370" s="170" t="s">
        <v>1</v>
      </c>
      <c r="F370" s="171" t="s">
        <v>2822</v>
      </c>
      <c r="H370" s="170" t="s">
        <v>1</v>
      </c>
      <c r="I370" s="172"/>
      <c r="L370" s="169"/>
      <c r="M370" s="173"/>
      <c r="T370" s="174"/>
      <c r="AT370" s="170" t="s">
        <v>264</v>
      </c>
      <c r="AU370" s="170" t="s">
        <v>87</v>
      </c>
      <c r="AV370" s="14" t="s">
        <v>85</v>
      </c>
      <c r="AW370" s="14" t="s">
        <v>32</v>
      </c>
      <c r="AX370" s="14" t="s">
        <v>77</v>
      </c>
      <c r="AY370" s="170" t="s">
        <v>253</v>
      </c>
    </row>
    <row r="371" spans="2:65" s="12" customFormat="1" ht="11.25">
      <c r="B371" s="154"/>
      <c r="D371" s="155" t="s">
        <v>264</v>
      </c>
      <c r="E371" s="156" t="s">
        <v>1</v>
      </c>
      <c r="F371" s="157" t="s">
        <v>1025</v>
      </c>
      <c r="H371" s="158">
        <v>5.5</v>
      </c>
      <c r="I371" s="159"/>
      <c r="L371" s="154"/>
      <c r="M371" s="160"/>
      <c r="T371" s="161"/>
      <c r="AT371" s="156" t="s">
        <v>264</v>
      </c>
      <c r="AU371" s="156" t="s">
        <v>87</v>
      </c>
      <c r="AV371" s="12" t="s">
        <v>87</v>
      </c>
      <c r="AW371" s="12" t="s">
        <v>32</v>
      </c>
      <c r="AX371" s="12" t="s">
        <v>77</v>
      </c>
      <c r="AY371" s="156" t="s">
        <v>253</v>
      </c>
    </row>
    <row r="372" spans="2:65" s="15" customFormat="1" ht="11.25">
      <c r="B372" s="175"/>
      <c r="D372" s="155" t="s">
        <v>264</v>
      </c>
      <c r="E372" s="176" t="s">
        <v>1</v>
      </c>
      <c r="F372" s="177" t="s">
        <v>322</v>
      </c>
      <c r="H372" s="178">
        <v>5.5</v>
      </c>
      <c r="I372" s="179"/>
      <c r="L372" s="175"/>
      <c r="M372" s="180"/>
      <c r="T372" s="181"/>
      <c r="AT372" s="176" t="s">
        <v>264</v>
      </c>
      <c r="AU372" s="176" t="s">
        <v>87</v>
      </c>
      <c r="AV372" s="15" t="s">
        <v>97</v>
      </c>
      <c r="AW372" s="15" t="s">
        <v>32</v>
      </c>
      <c r="AX372" s="15" t="s">
        <v>77</v>
      </c>
      <c r="AY372" s="176" t="s">
        <v>253</v>
      </c>
    </row>
    <row r="373" spans="2:65" s="13" customFormat="1" ht="11.25">
      <c r="B373" s="162"/>
      <c r="D373" s="155" t="s">
        <v>264</v>
      </c>
      <c r="E373" s="163" t="s">
        <v>1</v>
      </c>
      <c r="F373" s="164" t="s">
        <v>266</v>
      </c>
      <c r="H373" s="165">
        <v>43.786999999999999</v>
      </c>
      <c r="I373" s="166"/>
      <c r="L373" s="162"/>
      <c r="M373" s="167"/>
      <c r="T373" s="168"/>
      <c r="AT373" s="163" t="s">
        <v>264</v>
      </c>
      <c r="AU373" s="163" t="s">
        <v>87</v>
      </c>
      <c r="AV373" s="13" t="s">
        <v>260</v>
      </c>
      <c r="AW373" s="13" t="s">
        <v>32</v>
      </c>
      <c r="AX373" s="13" t="s">
        <v>85</v>
      </c>
      <c r="AY373" s="163" t="s">
        <v>253</v>
      </c>
    </row>
    <row r="374" spans="2:65" s="1" customFormat="1" ht="24.2" customHeight="1">
      <c r="B374" s="32"/>
      <c r="C374" s="137" t="s">
        <v>309</v>
      </c>
      <c r="D374" s="137" t="s">
        <v>255</v>
      </c>
      <c r="E374" s="138" t="s">
        <v>1026</v>
      </c>
      <c r="F374" s="139" t="s">
        <v>1027</v>
      </c>
      <c r="G374" s="140" t="s">
        <v>258</v>
      </c>
      <c r="H374" s="141">
        <v>525.82600000000002</v>
      </c>
      <c r="I374" s="142"/>
      <c r="J374" s="143">
        <f>ROUND(I374*H374,2)</f>
        <v>0</v>
      </c>
      <c r="K374" s="139" t="s">
        <v>259</v>
      </c>
      <c r="L374" s="32"/>
      <c r="M374" s="144" t="s">
        <v>1</v>
      </c>
      <c r="N374" s="145" t="s">
        <v>42</v>
      </c>
      <c r="P374" s="146">
        <f>O374*H374</f>
        <v>0</v>
      </c>
      <c r="Q374" s="146">
        <v>7.3499999999999998E-3</v>
      </c>
      <c r="R374" s="146">
        <f>Q374*H374</f>
        <v>3.8648210999999999</v>
      </c>
      <c r="S374" s="146">
        <v>0</v>
      </c>
      <c r="T374" s="147">
        <f>S374*H374</f>
        <v>0</v>
      </c>
      <c r="AR374" s="148" t="s">
        <v>260</v>
      </c>
      <c r="AT374" s="148" t="s">
        <v>255</v>
      </c>
      <c r="AU374" s="148" t="s">
        <v>87</v>
      </c>
      <c r="AY374" s="17" t="s">
        <v>253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85</v>
      </c>
      <c r="BK374" s="149">
        <f>ROUND(I374*H374,2)</f>
        <v>0</v>
      </c>
      <c r="BL374" s="17" t="s">
        <v>260</v>
      </c>
      <c r="BM374" s="148" t="s">
        <v>1028</v>
      </c>
    </row>
    <row r="375" spans="2:65" s="1" customFormat="1" ht="11.25">
      <c r="B375" s="32"/>
      <c r="D375" s="150" t="s">
        <v>262</v>
      </c>
      <c r="F375" s="151" t="s">
        <v>1029</v>
      </c>
      <c r="I375" s="152"/>
      <c r="L375" s="32"/>
      <c r="M375" s="153"/>
      <c r="T375" s="56"/>
      <c r="AT375" s="17" t="s">
        <v>262</v>
      </c>
      <c r="AU375" s="17" t="s">
        <v>87</v>
      </c>
    </row>
    <row r="376" spans="2:65" s="14" customFormat="1" ht="11.25">
      <c r="B376" s="169"/>
      <c r="D376" s="155" t="s">
        <v>264</v>
      </c>
      <c r="E376" s="170" t="s">
        <v>1</v>
      </c>
      <c r="F376" s="171" t="s">
        <v>1016</v>
      </c>
      <c r="H376" s="170" t="s">
        <v>1</v>
      </c>
      <c r="I376" s="172"/>
      <c r="L376" s="169"/>
      <c r="M376" s="173"/>
      <c r="T376" s="174"/>
      <c r="AT376" s="170" t="s">
        <v>264</v>
      </c>
      <c r="AU376" s="170" t="s">
        <v>87</v>
      </c>
      <c r="AV376" s="14" t="s">
        <v>85</v>
      </c>
      <c r="AW376" s="14" t="s">
        <v>32</v>
      </c>
      <c r="AX376" s="14" t="s">
        <v>77</v>
      </c>
      <c r="AY376" s="170" t="s">
        <v>253</v>
      </c>
    </row>
    <row r="377" spans="2:65" s="14" customFormat="1" ht="11.25">
      <c r="B377" s="169"/>
      <c r="D377" s="155" t="s">
        <v>264</v>
      </c>
      <c r="E377" s="170" t="s">
        <v>1</v>
      </c>
      <c r="F377" s="171" t="s">
        <v>1030</v>
      </c>
      <c r="H377" s="170" t="s">
        <v>1</v>
      </c>
      <c r="I377" s="172"/>
      <c r="L377" s="169"/>
      <c r="M377" s="173"/>
      <c r="T377" s="174"/>
      <c r="AT377" s="170" t="s">
        <v>264</v>
      </c>
      <c r="AU377" s="170" t="s">
        <v>87</v>
      </c>
      <c r="AV377" s="14" t="s">
        <v>85</v>
      </c>
      <c r="AW377" s="14" t="s">
        <v>32</v>
      </c>
      <c r="AX377" s="14" t="s">
        <v>77</v>
      </c>
      <c r="AY377" s="170" t="s">
        <v>253</v>
      </c>
    </row>
    <row r="378" spans="2:65" s="12" customFormat="1" ht="11.25">
      <c r="B378" s="154"/>
      <c r="D378" s="155" t="s">
        <v>264</v>
      </c>
      <c r="E378" s="156" t="s">
        <v>1</v>
      </c>
      <c r="F378" s="157" t="s">
        <v>2860</v>
      </c>
      <c r="H378" s="158">
        <v>368.77499999999998</v>
      </c>
      <c r="I378" s="159"/>
      <c r="L378" s="154"/>
      <c r="M378" s="160"/>
      <c r="T378" s="161"/>
      <c r="AT378" s="156" t="s">
        <v>264</v>
      </c>
      <c r="AU378" s="156" t="s">
        <v>87</v>
      </c>
      <c r="AV378" s="12" t="s">
        <v>87</v>
      </c>
      <c r="AW378" s="12" t="s">
        <v>32</v>
      </c>
      <c r="AX378" s="12" t="s">
        <v>77</v>
      </c>
      <c r="AY378" s="156" t="s">
        <v>253</v>
      </c>
    </row>
    <row r="379" spans="2:65" s="12" customFormat="1" ht="33.75">
      <c r="B379" s="154"/>
      <c r="D379" s="155" t="s">
        <v>264</v>
      </c>
      <c r="E379" s="156" t="s">
        <v>1</v>
      </c>
      <c r="F379" s="157" t="s">
        <v>2861</v>
      </c>
      <c r="H379" s="158">
        <v>-61.47</v>
      </c>
      <c r="I379" s="159"/>
      <c r="L379" s="154"/>
      <c r="M379" s="160"/>
      <c r="T379" s="161"/>
      <c r="AT379" s="156" t="s">
        <v>264</v>
      </c>
      <c r="AU379" s="156" t="s">
        <v>87</v>
      </c>
      <c r="AV379" s="12" t="s">
        <v>87</v>
      </c>
      <c r="AW379" s="12" t="s">
        <v>32</v>
      </c>
      <c r="AX379" s="12" t="s">
        <v>77</v>
      </c>
      <c r="AY379" s="156" t="s">
        <v>253</v>
      </c>
    </row>
    <row r="380" spans="2:65" s="12" customFormat="1" ht="22.5">
      <c r="B380" s="154"/>
      <c r="D380" s="155" t="s">
        <v>264</v>
      </c>
      <c r="E380" s="156" t="s">
        <v>1</v>
      </c>
      <c r="F380" s="157" t="s">
        <v>2862</v>
      </c>
      <c r="H380" s="158">
        <v>-32.375</v>
      </c>
      <c r="I380" s="159"/>
      <c r="L380" s="154"/>
      <c r="M380" s="160"/>
      <c r="T380" s="161"/>
      <c r="AT380" s="156" t="s">
        <v>264</v>
      </c>
      <c r="AU380" s="156" t="s">
        <v>87</v>
      </c>
      <c r="AV380" s="12" t="s">
        <v>87</v>
      </c>
      <c r="AW380" s="12" t="s">
        <v>32</v>
      </c>
      <c r="AX380" s="12" t="s">
        <v>77</v>
      </c>
      <c r="AY380" s="156" t="s">
        <v>253</v>
      </c>
    </row>
    <row r="381" spans="2:65" s="15" customFormat="1" ht="11.25">
      <c r="B381" s="175"/>
      <c r="D381" s="155" t="s">
        <v>264</v>
      </c>
      <c r="E381" s="176" t="s">
        <v>1</v>
      </c>
      <c r="F381" s="177" t="s">
        <v>322</v>
      </c>
      <c r="H381" s="178">
        <v>274.93</v>
      </c>
      <c r="I381" s="179"/>
      <c r="L381" s="175"/>
      <c r="M381" s="180"/>
      <c r="T381" s="181"/>
      <c r="AT381" s="176" t="s">
        <v>264</v>
      </c>
      <c r="AU381" s="176" t="s">
        <v>87</v>
      </c>
      <c r="AV381" s="15" t="s">
        <v>97</v>
      </c>
      <c r="AW381" s="15" t="s">
        <v>32</v>
      </c>
      <c r="AX381" s="15" t="s">
        <v>77</v>
      </c>
      <c r="AY381" s="176" t="s">
        <v>253</v>
      </c>
    </row>
    <row r="382" spans="2:65" s="14" customFormat="1" ht="11.25">
      <c r="B382" s="169"/>
      <c r="D382" s="155" t="s">
        <v>264</v>
      </c>
      <c r="E382" s="170" t="s">
        <v>1</v>
      </c>
      <c r="F382" s="171" t="s">
        <v>1030</v>
      </c>
      <c r="H382" s="170" t="s">
        <v>1</v>
      </c>
      <c r="I382" s="172"/>
      <c r="L382" s="169"/>
      <c r="M382" s="173"/>
      <c r="T382" s="174"/>
      <c r="AT382" s="170" t="s">
        <v>264</v>
      </c>
      <c r="AU382" s="170" t="s">
        <v>87</v>
      </c>
      <c r="AV382" s="14" t="s">
        <v>85</v>
      </c>
      <c r="AW382" s="14" t="s">
        <v>32</v>
      </c>
      <c r="AX382" s="14" t="s">
        <v>77</v>
      </c>
      <c r="AY382" s="170" t="s">
        <v>253</v>
      </c>
    </row>
    <row r="383" spans="2:65" s="12" customFormat="1" ht="33.75">
      <c r="B383" s="154"/>
      <c r="D383" s="155" t="s">
        <v>264</v>
      </c>
      <c r="E383" s="156" t="s">
        <v>1</v>
      </c>
      <c r="F383" s="157" t="s">
        <v>2863</v>
      </c>
      <c r="H383" s="158">
        <v>27.312999999999999</v>
      </c>
      <c r="I383" s="159"/>
      <c r="L383" s="154"/>
      <c r="M383" s="160"/>
      <c r="T383" s="161"/>
      <c r="AT383" s="156" t="s">
        <v>264</v>
      </c>
      <c r="AU383" s="156" t="s">
        <v>87</v>
      </c>
      <c r="AV383" s="12" t="s">
        <v>87</v>
      </c>
      <c r="AW383" s="12" t="s">
        <v>32</v>
      </c>
      <c r="AX383" s="12" t="s">
        <v>77</v>
      </c>
      <c r="AY383" s="156" t="s">
        <v>253</v>
      </c>
    </row>
    <row r="384" spans="2:65" s="12" customFormat="1" ht="22.5">
      <c r="B384" s="154"/>
      <c r="D384" s="155" t="s">
        <v>264</v>
      </c>
      <c r="E384" s="156" t="s">
        <v>1</v>
      </c>
      <c r="F384" s="157" t="s">
        <v>1035</v>
      </c>
      <c r="H384" s="158">
        <v>39.645000000000003</v>
      </c>
      <c r="I384" s="159"/>
      <c r="L384" s="154"/>
      <c r="M384" s="160"/>
      <c r="T384" s="161"/>
      <c r="AT384" s="156" t="s">
        <v>264</v>
      </c>
      <c r="AU384" s="156" t="s">
        <v>87</v>
      </c>
      <c r="AV384" s="12" t="s">
        <v>87</v>
      </c>
      <c r="AW384" s="12" t="s">
        <v>32</v>
      </c>
      <c r="AX384" s="12" t="s">
        <v>77</v>
      </c>
      <c r="AY384" s="156" t="s">
        <v>253</v>
      </c>
    </row>
    <row r="385" spans="2:51" s="14" customFormat="1" ht="11.25">
      <c r="B385" s="169"/>
      <c r="D385" s="155" t="s">
        <v>264</v>
      </c>
      <c r="E385" s="170" t="s">
        <v>1</v>
      </c>
      <c r="F385" s="171" t="s">
        <v>1036</v>
      </c>
      <c r="H385" s="170" t="s">
        <v>1</v>
      </c>
      <c r="I385" s="172"/>
      <c r="L385" s="169"/>
      <c r="M385" s="173"/>
      <c r="T385" s="174"/>
      <c r="AT385" s="170" t="s">
        <v>264</v>
      </c>
      <c r="AU385" s="170" t="s">
        <v>87</v>
      </c>
      <c r="AV385" s="14" t="s">
        <v>85</v>
      </c>
      <c r="AW385" s="14" t="s">
        <v>32</v>
      </c>
      <c r="AX385" s="14" t="s">
        <v>77</v>
      </c>
      <c r="AY385" s="170" t="s">
        <v>253</v>
      </c>
    </row>
    <row r="386" spans="2:51" s="12" customFormat="1" ht="11.25">
      <c r="B386" s="154"/>
      <c r="D386" s="155" t="s">
        <v>264</v>
      </c>
      <c r="E386" s="156" t="s">
        <v>1</v>
      </c>
      <c r="F386" s="157" t="s">
        <v>2864</v>
      </c>
      <c r="H386" s="158">
        <v>61.47</v>
      </c>
      <c r="I386" s="159"/>
      <c r="L386" s="154"/>
      <c r="M386" s="160"/>
      <c r="T386" s="161"/>
      <c r="AT386" s="156" t="s">
        <v>264</v>
      </c>
      <c r="AU386" s="156" t="s">
        <v>87</v>
      </c>
      <c r="AV386" s="12" t="s">
        <v>87</v>
      </c>
      <c r="AW386" s="12" t="s">
        <v>32</v>
      </c>
      <c r="AX386" s="12" t="s">
        <v>77</v>
      </c>
      <c r="AY386" s="156" t="s">
        <v>253</v>
      </c>
    </row>
    <row r="387" spans="2:51" s="15" customFormat="1" ht="11.25">
      <c r="B387" s="175"/>
      <c r="D387" s="155" t="s">
        <v>264</v>
      </c>
      <c r="E387" s="176" t="s">
        <v>1</v>
      </c>
      <c r="F387" s="177" t="s">
        <v>322</v>
      </c>
      <c r="H387" s="178">
        <v>128.428</v>
      </c>
      <c r="I387" s="179"/>
      <c r="L387" s="175"/>
      <c r="M387" s="180"/>
      <c r="T387" s="181"/>
      <c r="AT387" s="176" t="s">
        <v>264</v>
      </c>
      <c r="AU387" s="176" t="s">
        <v>87</v>
      </c>
      <c r="AV387" s="15" t="s">
        <v>97</v>
      </c>
      <c r="AW387" s="15" t="s">
        <v>32</v>
      </c>
      <c r="AX387" s="15" t="s">
        <v>77</v>
      </c>
      <c r="AY387" s="176" t="s">
        <v>253</v>
      </c>
    </row>
    <row r="388" spans="2:51" s="14" customFormat="1" ht="11.25">
      <c r="B388" s="169"/>
      <c r="D388" s="155" t="s">
        <v>264</v>
      </c>
      <c r="E388" s="170" t="s">
        <v>1</v>
      </c>
      <c r="F388" s="171" t="s">
        <v>1016</v>
      </c>
      <c r="H388" s="170" t="s">
        <v>1</v>
      </c>
      <c r="I388" s="172"/>
      <c r="L388" s="169"/>
      <c r="M388" s="173"/>
      <c r="T388" s="174"/>
      <c r="AT388" s="170" t="s">
        <v>264</v>
      </c>
      <c r="AU388" s="170" t="s">
        <v>87</v>
      </c>
      <c r="AV388" s="14" t="s">
        <v>85</v>
      </c>
      <c r="AW388" s="14" t="s">
        <v>32</v>
      </c>
      <c r="AX388" s="14" t="s">
        <v>77</v>
      </c>
      <c r="AY388" s="170" t="s">
        <v>253</v>
      </c>
    </row>
    <row r="389" spans="2:51" s="14" customFormat="1" ht="11.25">
      <c r="B389" s="169"/>
      <c r="D389" s="155" t="s">
        <v>264</v>
      </c>
      <c r="E389" s="170" t="s">
        <v>1</v>
      </c>
      <c r="F389" s="171" t="s">
        <v>1017</v>
      </c>
      <c r="H389" s="170" t="s">
        <v>1</v>
      </c>
      <c r="I389" s="172"/>
      <c r="L389" s="169"/>
      <c r="M389" s="173"/>
      <c r="T389" s="174"/>
      <c r="AT389" s="170" t="s">
        <v>264</v>
      </c>
      <c r="AU389" s="170" t="s">
        <v>87</v>
      </c>
      <c r="AV389" s="14" t="s">
        <v>85</v>
      </c>
      <c r="AW389" s="14" t="s">
        <v>32</v>
      </c>
      <c r="AX389" s="14" t="s">
        <v>77</v>
      </c>
      <c r="AY389" s="170" t="s">
        <v>253</v>
      </c>
    </row>
    <row r="390" spans="2:51" s="14" customFormat="1" ht="11.25">
      <c r="B390" s="169"/>
      <c r="D390" s="155" t="s">
        <v>264</v>
      </c>
      <c r="E390" s="170" t="s">
        <v>1</v>
      </c>
      <c r="F390" s="171" t="s">
        <v>2822</v>
      </c>
      <c r="H390" s="170" t="s">
        <v>1</v>
      </c>
      <c r="I390" s="172"/>
      <c r="L390" s="169"/>
      <c r="M390" s="173"/>
      <c r="T390" s="174"/>
      <c r="AT390" s="170" t="s">
        <v>264</v>
      </c>
      <c r="AU390" s="170" t="s">
        <v>87</v>
      </c>
      <c r="AV390" s="14" t="s">
        <v>85</v>
      </c>
      <c r="AW390" s="14" t="s">
        <v>32</v>
      </c>
      <c r="AX390" s="14" t="s">
        <v>77</v>
      </c>
      <c r="AY390" s="170" t="s">
        <v>253</v>
      </c>
    </row>
    <row r="391" spans="2:51" s="12" customFormat="1" ht="11.25">
      <c r="B391" s="154"/>
      <c r="D391" s="155" t="s">
        <v>264</v>
      </c>
      <c r="E391" s="156" t="s">
        <v>1</v>
      </c>
      <c r="F391" s="157" t="s">
        <v>2856</v>
      </c>
      <c r="H391" s="158">
        <v>20.382000000000001</v>
      </c>
      <c r="I391" s="159"/>
      <c r="L391" s="154"/>
      <c r="M391" s="160"/>
      <c r="T391" s="161"/>
      <c r="AT391" s="156" t="s">
        <v>264</v>
      </c>
      <c r="AU391" s="156" t="s">
        <v>87</v>
      </c>
      <c r="AV391" s="12" t="s">
        <v>87</v>
      </c>
      <c r="AW391" s="12" t="s">
        <v>32</v>
      </c>
      <c r="AX391" s="12" t="s">
        <v>77</v>
      </c>
      <c r="AY391" s="156" t="s">
        <v>253</v>
      </c>
    </row>
    <row r="392" spans="2:51" s="12" customFormat="1" ht="11.25">
      <c r="B392" s="154"/>
      <c r="D392" s="155" t="s">
        <v>264</v>
      </c>
      <c r="E392" s="156" t="s">
        <v>1</v>
      </c>
      <c r="F392" s="157" t="s">
        <v>2857</v>
      </c>
      <c r="H392" s="158">
        <v>3.9049999999999998</v>
      </c>
      <c r="I392" s="159"/>
      <c r="L392" s="154"/>
      <c r="M392" s="160"/>
      <c r="T392" s="161"/>
      <c r="AT392" s="156" t="s">
        <v>264</v>
      </c>
      <c r="AU392" s="156" t="s">
        <v>87</v>
      </c>
      <c r="AV392" s="12" t="s">
        <v>87</v>
      </c>
      <c r="AW392" s="12" t="s">
        <v>32</v>
      </c>
      <c r="AX392" s="12" t="s">
        <v>77</v>
      </c>
      <c r="AY392" s="156" t="s">
        <v>253</v>
      </c>
    </row>
    <row r="393" spans="2:51" s="12" customFormat="1" ht="11.25">
      <c r="B393" s="154"/>
      <c r="D393" s="155" t="s">
        <v>264</v>
      </c>
      <c r="E393" s="156" t="s">
        <v>1</v>
      </c>
      <c r="F393" s="157" t="s">
        <v>2858</v>
      </c>
      <c r="H393" s="158">
        <v>2.76</v>
      </c>
      <c r="I393" s="159"/>
      <c r="L393" s="154"/>
      <c r="M393" s="160"/>
      <c r="T393" s="161"/>
      <c r="AT393" s="156" t="s">
        <v>264</v>
      </c>
      <c r="AU393" s="156" t="s">
        <v>87</v>
      </c>
      <c r="AV393" s="12" t="s">
        <v>87</v>
      </c>
      <c r="AW393" s="12" t="s">
        <v>32</v>
      </c>
      <c r="AX393" s="12" t="s">
        <v>77</v>
      </c>
      <c r="AY393" s="156" t="s">
        <v>253</v>
      </c>
    </row>
    <row r="394" spans="2:51" s="12" customFormat="1" ht="11.25">
      <c r="B394" s="154"/>
      <c r="D394" s="155" t="s">
        <v>264</v>
      </c>
      <c r="E394" s="156" t="s">
        <v>1</v>
      </c>
      <c r="F394" s="157" t="s">
        <v>2859</v>
      </c>
      <c r="H394" s="158">
        <v>7.9240000000000004</v>
      </c>
      <c r="I394" s="159"/>
      <c r="L394" s="154"/>
      <c r="M394" s="160"/>
      <c r="T394" s="161"/>
      <c r="AT394" s="156" t="s">
        <v>264</v>
      </c>
      <c r="AU394" s="156" t="s">
        <v>87</v>
      </c>
      <c r="AV394" s="12" t="s">
        <v>87</v>
      </c>
      <c r="AW394" s="12" t="s">
        <v>32</v>
      </c>
      <c r="AX394" s="12" t="s">
        <v>77</v>
      </c>
      <c r="AY394" s="156" t="s">
        <v>253</v>
      </c>
    </row>
    <row r="395" spans="2:51" s="12" customFormat="1" ht="11.25">
      <c r="B395" s="154"/>
      <c r="D395" s="155" t="s">
        <v>264</v>
      </c>
      <c r="E395" s="156" t="s">
        <v>1</v>
      </c>
      <c r="F395" s="157" t="s">
        <v>1022</v>
      </c>
      <c r="H395" s="158">
        <v>1.216</v>
      </c>
      <c r="I395" s="159"/>
      <c r="L395" s="154"/>
      <c r="M395" s="160"/>
      <c r="T395" s="161"/>
      <c r="AT395" s="156" t="s">
        <v>264</v>
      </c>
      <c r="AU395" s="156" t="s">
        <v>87</v>
      </c>
      <c r="AV395" s="12" t="s">
        <v>87</v>
      </c>
      <c r="AW395" s="12" t="s">
        <v>32</v>
      </c>
      <c r="AX395" s="12" t="s">
        <v>77</v>
      </c>
      <c r="AY395" s="156" t="s">
        <v>253</v>
      </c>
    </row>
    <row r="396" spans="2:51" s="12" customFormat="1" ht="11.25">
      <c r="B396" s="154"/>
      <c r="D396" s="155" t="s">
        <v>264</v>
      </c>
      <c r="E396" s="156" t="s">
        <v>1</v>
      </c>
      <c r="F396" s="157" t="s">
        <v>1023</v>
      </c>
      <c r="H396" s="158">
        <v>2.1</v>
      </c>
      <c r="I396" s="159"/>
      <c r="L396" s="154"/>
      <c r="M396" s="160"/>
      <c r="T396" s="161"/>
      <c r="AT396" s="156" t="s">
        <v>264</v>
      </c>
      <c r="AU396" s="156" t="s">
        <v>87</v>
      </c>
      <c r="AV396" s="12" t="s">
        <v>87</v>
      </c>
      <c r="AW396" s="12" t="s">
        <v>32</v>
      </c>
      <c r="AX396" s="12" t="s">
        <v>77</v>
      </c>
      <c r="AY396" s="156" t="s">
        <v>253</v>
      </c>
    </row>
    <row r="397" spans="2:51" s="15" customFormat="1" ht="11.25">
      <c r="B397" s="175"/>
      <c r="D397" s="155" t="s">
        <v>264</v>
      </c>
      <c r="E397" s="176" t="s">
        <v>1</v>
      </c>
      <c r="F397" s="177" t="s">
        <v>322</v>
      </c>
      <c r="H397" s="178">
        <v>38.286999999999999</v>
      </c>
      <c r="I397" s="179"/>
      <c r="L397" s="175"/>
      <c r="M397" s="180"/>
      <c r="T397" s="181"/>
      <c r="AT397" s="176" t="s">
        <v>264</v>
      </c>
      <c r="AU397" s="176" t="s">
        <v>87</v>
      </c>
      <c r="AV397" s="15" t="s">
        <v>97</v>
      </c>
      <c r="AW397" s="15" t="s">
        <v>32</v>
      </c>
      <c r="AX397" s="15" t="s">
        <v>77</v>
      </c>
      <c r="AY397" s="176" t="s">
        <v>253</v>
      </c>
    </row>
    <row r="398" spans="2:51" s="14" customFormat="1" ht="11.25">
      <c r="B398" s="169"/>
      <c r="D398" s="155" t="s">
        <v>264</v>
      </c>
      <c r="E398" s="170" t="s">
        <v>1</v>
      </c>
      <c r="F398" s="171" t="s">
        <v>1038</v>
      </c>
      <c r="H398" s="170" t="s">
        <v>1</v>
      </c>
      <c r="I398" s="172"/>
      <c r="L398" s="169"/>
      <c r="M398" s="173"/>
      <c r="T398" s="174"/>
      <c r="AT398" s="170" t="s">
        <v>264</v>
      </c>
      <c r="AU398" s="170" t="s">
        <v>87</v>
      </c>
      <c r="AV398" s="14" t="s">
        <v>85</v>
      </c>
      <c r="AW398" s="14" t="s">
        <v>32</v>
      </c>
      <c r="AX398" s="14" t="s">
        <v>77</v>
      </c>
      <c r="AY398" s="170" t="s">
        <v>253</v>
      </c>
    </row>
    <row r="399" spans="2:51" s="12" customFormat="1" ht="11.25">
      <c r="B399" s="154"/>
      <c r="D399" s="155" t="s">
        <v>264</v>
      </c>
      <c r="E399" s="156" t="s">
        <v>1</v>
      </c>
      <c r="F399" s="157" t="s">
        <v>2865</v>
      </c>
      <c r="H399" s="158">
        <v>15.19</v>
      </c>
      <c r="I399" s="159"/>
      <c r="L399" s="154"/>
      <c r="M399" s="160"/>
      <c r="T399" s="161"/>
      <c r="AT399" s="156" t="s">
        <v>264</v>
      </c>
      <c r="AU399" s="156" t="s">
        <v>87</v>
      </c>
      <c r="AV399" s="12" t="s">
        <v>87</v>
      </c>
      <c r="AW399" s="12" t="s">
        <v>32</v>
      </c>
      <c r="AX399" s="12" t="s">
        <v>77</v>
      </c>
      <c r="AY399" s="156" t="s">
        <v>253</v>
      </c>
    </row>
    <row r="400" spans="2:51" s="15" customFormat="1" ht="11.25">
      <c r="B400" s="175"/>
      <c r="D400" s="155" t="s">
        <v>264</v>
      </c>
      <c r="E400" s="176" t="s">
        <v>1</v>
      </c>
      <c r="F400" s="177" t="s">
        <v>322</v>
      </c>
      <c r="H400" s="178">
        <v>15.19</v>
      </c>
      <c r="I400" s="179"/>
      <c r="L400" s="175"/>
      <c r="M400" s="180"/>
      <c r="T400" s="181"/>
      <c r="AT400" s="176" t="s">
        <v>264</v>
      </c>
      <c r="AU400" s="176" t="s">
        <v>87</v>
      </c>
      <c r="AV400" s="15" t="s">
        <v>97</v>
      </c>
      <c r="AW400" s="15" t="s">
        <v>32</v>
      </c>
      <c r="AX400" s="15" t="s">
        <v>77</v>
      </c>
      <c r="AY400" s="176" t="s">
        <v>253</v>
      </c>
    </row>
    <row r="401" spans="2:65" s="14" customFormat="1" ht="11.25">
      <c r="B401" s="169"/>
      <c r="D401" s="155" t="s">
        <v>264</v>
      </c>
      <c r="E401" s="170" t="s">
        <v>1</v>
      </c>
      <c r="F401" s="171" t="s">
        <v>1040</v>
      </c>
      <c r="H401" s="170" t="s">
        <v>1</v>
      </c>
      <c r="I401" s="172"/>
      <c r="L401" s="169"/>
      <c r="M401" s="173"/>
      <c r="T401" s="174"/>
      <c r="AT401" s="170" t="s">
        <v>264</v>
      </c>
      <c r="AU401" s="170" t="s">
        <v>87</v>
      </c>
      <c r="AV401" s="14" t="s">
        <v>85</v>
      </c>
      <c r="AW401" s="14" t="s">
        <v>32</v>
      </c>
      <c r="AX401" s="14" t="s">
        <v>77</v>
      </c>
      <c r="AY401" s="170" t="s">
        <v>253</v>
      </c>
    </row>
    <row r="402" spans="2:65" s="14" customFormat="1" ht="11.25">
      <c r="B402" s="169"/>
      <c r="D402" s="155" t="s">
        <v>264</v>
      </c>
      <c r="E402" s="170" t="s">
        <v>1</v>
      </c>
      <c r="F402" s="171" t="s">
        <v>2822</v>
      </c>
      <c r="H402" s="170" t="s">
        <v>1</v>
      </c>
      <c r="I402" s="172"/>
      <c r="L402" s="169"/>
      <c r="M402" s="173"/>
      <c r="T402" s="174"/>
      <c r="AT402" s="170" t="s">
        <v>264</v>
      </c>
      <c r="AU402" s="170" t="s">
        <v>87</v>
      </c>
      <c r="AV402" s="14" t="s">
        <v>85</v>
      </c>
      <c r="AW402" s="14" t="s">
        <v>32</v>
      </c>
      <c r="AX402" s="14" t="s">
        <v>77</v>
      </c>
      <c r="AY402" s="170" t="s">
        <v>253</v>
      </c>
    </row>
    <row r="403" spans="2:65" s="12" customFormat="1" ht="11.25">
      <c r="B403" s="154"/>
      <c r="D403" s="155" t="s">
        <v>264</v>
      </c>
      <c r="E403" s="156" t="s">
        <v>1</v>
      </c>
      <c r="F403" s="157" t="s">
        <v>1025</v>
      </c>
      <c r="H403" s="158">
        <v>5.5</v>
      </c>
      <c r="I403" s="159"/>
      <c r="L403" s="154"/>
      <c r="M403" s="160"/>
      <c r="T403" s="161"/>
      <c r="AT403" s="156" t="s">
        <v>264</v>
      </c>
      <c r="AU403" s="156" t="s">
        <v>87</v>
      </c>
      <c r="AV403" s="12" t="s">
        <v>87</v>
      </c>
      <c r="AW403" s="12" t="s">
        <v>32</v>
      </c>
      <c r="AX403" s="12" t="s">
        <v>77</v>
      </c>
      <c r="AY403" s="156" t="s">
        <v>253</v>
      </c>
    </row>
    <row r="404" spans="2:65" s="12" customFormat="1" ht="22.5">
      <c r="B404" s="154"/>
      <c r="D404" s="155" t="s">
        <v>264</v>
      </c>
      <c r="E404" s="156" t="s">
        <v>1</v>
      </c>
      <c r="F404" s="157" t="s">
        <v>2866</v>
      </c>
      <c r="H404" s="158">
        <v>31.010999999999999</v>
      </c>
      <c r="I404" s="159"/>
      <c r="L404" s="154"/>
      <c r="M404" s="160"/>
      <c r="T404" s="161"/>
      <c r="AT404" s="156" t="s">
        <v>264</v>
      </c>
      <c r="AU404" s="156" t="s">
        <v>87</v>
      </c>
      <c r="AV404" s="12" t="s">
        <v>87</v>
      </c>
      <c r="AW404" s="12" t="s">
        <v>32</v>
      </c>
      <c r="AX404" s="12" t="s">
        <v>77</v>
      </c>
      <c r="AY404" s="156" t="s">
        <v>253</v>
      </c>
    </row>
    <row r="405" spans="2:65" s="12" customFormat="1" ht="11.25">
      <c r="B405" s="154"/>
      <c r="D405" s="155" t="s">
        <v>264</v>
      </c>
      <c r="E405" s="156" t="s">
        <v>1</v>
      </c>
      <c r="F405" s="157" t="s">
        <v>2867</v>
      </c>
      <c r="H405" s="158">
        <v>8.91</v>
      </c>
      <c r="I405" s="159"/>
      <c r="L405" s="154"/>
      <c r="M405" s="160"/>
      <c r="T405" s="161"/>
      <c r="AT405" s="156" t="s">
        <v>264</v>
      </c>
      <c r="AU405" s="156" t="s">
        <v>87</v>
      </c>
      <c r="AV405" s="12" t="s">
        <v>87</v>
      </c>
      <c r="AW405" s="12" t="s">
        <v>32</v>
      </c>
      <c r="AX405" s="12" t="s">
        <v>77</v>
      </c>
      <c r="AY405" s="156" t="s">
        <v>253</v>
      </c>
    </row>
    <row r="406" spans="2:65" s="12" customFormat="1" ht="22.5">
      <c r="B406" s="154"/>
      <c r="D406" s="155" t="s">
        <v>264</v>
      </c>
      <c r="E406" s="156" t="s">
        <v>1</v>
      </c>
      <c r="F406" s="157" t="s">
        <v>2868</v>
      </c>
      <c r="H406" s="158">
        <v>23.57</v>
      </c>
      <c r="I406" s="159"/>
      <c r="L406" s="154"/>
      <c r="M406" s="160"/>
      <c r="T406" s="161"/>
      <c r="AT406" s="156" t="s">
        <v>264</v>
      </c>
      <c r="AU406" s="156" t="s">
        <v>87</v>
      </c>
      <c r="AV406" s="12" t="s">
        <v>87</v>
      </c>
      <c r="AW406" s="12" t="s">
        <v>32</v>
      </c>
      <c r="AX406" s="12" t="s">
        <v>77</v>
      </c>
      <c r="AY406" s="156" t="s">
        <v>253</v>
      </c>
    </row>
    <row r="407" spans="2:65" s="15" customFormat="1" ht="11.25">
      <c r="B407" s="175"/>
      <c r="D407" s="155" t="s">
        <v>264</v>
      </c>
      <c r="E407" s="176" t="s">
        <v>1</v>
      </c>
      <c r="F407" s="177" t="s">
        <v>322</v>
      </c>
      <c r="H407" s="178">
        <v>68.991</v>
      </c>
      <c r="I407" s="179"/>
      <c r="L407" s="175"/>
      <c r="M407" s="180"/>
      <c r="T407" s="181"/>
      <c r="AT407" s="176" t="s">
        <v>264</v>
      </c>
      <c r="AU407" s="176" t="s">
        <v>87</v>
      </c>
      <c r="AV407" s="15" t="s">
        <v>97</v>
      </c>
      <c r="AW407" s="15" t="s">
        <v>32</v>
      </c>
      <c r="AX407" s="15" t="s">
        <v>77</v>
      </c>
      <c r="AY407" s="176" t="s">
        <v>253</v>
      </c>
    </row>
    <row r="408" spans="2:65" s="13" customFormat="1" ht="11.25">
      <c r="B408" s="162"/>
      <c r="D408" s="155" t="s">
        <v>264</v>
      </c>
      <c r="E408" s="163" t="s">
        <v>1</v>
      </c>
      <c r="F408" s="164" t="s">
        <v>266</v>
      </c>
      <c r="H408" s="165">
        <v>525.82600000000002</v>
      </c>
      <c r="I408" s="166"/>
      <c r="L408" s="162"/>
      <c r="M408" s="167"/>
      <c r="T408" s="168"/>
      <c r="AT408" s="163" t="s">
        <v>264</v>
      </c>
      <c r="AU408" s="163" t="s">
        <v>87</v>
      </c>
      <c r="AV408" s="13" t="s">
        <v>260</v>
      </c>
      <c r="AW408" s="13" t="s">
        <v>32</v>
      </c>
      <c r="AX408" s="13" t="s">
        <v>85</v>
      </c>
      <c r="AY408" s="163" t="s">
        <v>253</v>
      </c>
    </row>
    <row r="409" spans="2:65" s="1" customFormat="1" ht="24.2" customHeight="1">
      <c r="B409" s="32"/>
      <c r="C409" s="137" t="s">
        <v>490</v>
      </c>
      <c r="D409" s="137" t="s">
        <v>255</v>
      </c>
      <c r="E409" s="138" t="s">
        <v>1044</v>
      </c>
      <c r="F409" s="139" t="s">
        <v>1045</v>
      </c>
      <c r="G409" s="140" t="s">
        <v>258</v>
      </c>
      <c r="H409" s="141">
        <v>84.180999999999997</v>
      </c>
      <c r="I409" s="142"/>
      <c r="J409" s="143">
        <f>ROUND(I409*H409,2)</f>
        <v>0</v>
      </c>
      <c r="K409" s="139" t="s">
        <v>259</v>
      </c>
      <c r="L409" s="32"/>
      <c r="M409" s="144" t="s">
        <v>1</v>
      </c>
      <c r="N409" s="145" t="s">
        <v>42</v>
      </c>
      <c r="P409" s="146">
        <f>O409*H409</f>
        <v>0</v>
      </c>
      <c r="Q409" s="146">
        <v>1.3599999999999999E-2</v>
      </c>
      <c r="R409" s="146">
        <f>Q409*H409</f>
        <v>1.1448615999999998</v>
      </c>
      <c r="S409" s="146">
        <v>0</v>
      </c>
      <c r="T409" s="147">
        <f>S409*H409</f>
        <v>0</v>
      </c>
      <c r="AR409" s="148" t="s">
        <v>260</v>
      </c>
      <c r="AT409" s="148" t="s">
        <v>255</v>
      </c>
      <c r="AU409" s="148" t="s">
        <v>87</v>
      </c>
      <c r="AY409" s="17" t="s">
        <v>253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85</v>
      </c>
      <c r="BK409" s="149">
        <f>ROUND(I409*H409,2)</f>
        <v>0</v>
      </c>
      <c r="BL409" s="17" t="s">
        <v>260</v>
      </c>
      <c r="BM409" s="148" t="s">
        <v>1046</v>
      </c>
    </row>
    <row r="410" spans="2:65" s="1" customFormat="1" ht="11.25">
      <c r="B410" s="32"/>
      <c r="D410" s="150" t="s">
        <v>262</v>
      </c>
      <c r="F410" s="151" t="s">
        <v>1047</v>
      </c>
      <c r="I410" s="152"/>
      <c r="L410" s="32"/>
      <c r="M410" s="153"/>
      <c r="T410" s="56"/>
      <c r="AT410" s="17" t="s">
        <v>262</v>
      </c>
      <c r="AU410" s="17" t="s">
        <v>87</v>
      </c>
    </row>
    <row r="411" spans="2:65" s="14" customFormat="1" ht="11.25">
      <c r="B411" s="169"/>
      <c r="D411" s="155" t="s">
        <v>264</v>
      </c>
      <c r="E411" s="170" t="s">
        <v>1</v>
      </c>
      <c r="F411" s="171" t="s">
        <v>1038</v>
      </c>
      <c r="H411" s="170" t="s">
        <v>1</v>
      </c>
      <c r="I411" s="172"/>
      <c r="L411" s="169"/>
      <c r="M411" s="173"/>
      <c r="T411" s="174"/>
      <c r="AT411" s="170" t="s">
        <v>264</v>
      </c>
      <c r="AU411" s="170" t="s">
        <v>87</v>
      </c>
      <c r="AV411" s="14" t="s">
        <v>85</v>
      </c>
      <c r="AW411" s="14" t="s">
        <v>32</v>
      </c>
      <c r="AX411" s="14" t="s">
        <v>77</v>
      </c>
      <c r="AY411" s="170" t="s">
        <v>253</v>
      </c>
    </row>
    <row r="412" spans="2:65" s="12" customFormat="1" ht="11.25">
      <c r="B412" s="154"/>
      <c r="D412" s="155" t="s">
        <v>264</v>
      </c>
      <c r="E412" s="156" t="s">
        <v>1</v>
      </c>
      <c r="F412" s="157" t="s">
        <v>2865</v>
      </c>
      <c r="H412" s="158">
        <v>15.19</v>
      </c>
      <c r="I412" s="159"/>
      <c r="L412" s="154"/>
      <c r="M412" s="160"/>
      <c r="T412" s="161"/>
      <c r="AT412" s="156" t="s">
        <v>264</v>
      </c>
      <c r="AU412" s="156" t="s">
        <v>87</v>
      </c>
      <c r="AV412" s="12" t="s">
        <v>87</v>
      </c>
      <c r="AW412" s="12" t="s">
        <v>32</v>
      </c>
      <c r="AX412" s="12" t="s">
        <v>77</v>
      </c>
      <c r="AY412" s="156" t="s">
        <v>253</v>
      </c>
    </row>
    <row r="413" spans="2:65" s="15" customFormat="1" ht="11.25">
      <c r="B413" s="175"/>
      <c r="D413" s="155" t="s">
        <v>264</v>
      </c>
      <c r="E413" s="176" t="s">
        <v>1</v>
      </c>
      <c r="F413" s="177" t="s">
        <v>322</v>
      </c>
      <c r="H413" s="178">
        <v>15.19</v>
      </c>
      <c r="I413" s="179"/>
      <c r="L413" s="175"/>
      <c r="M413" s="180"/>
      <c r="T413" s="181"/>
      <c r="AT413" s="176" t="s">
        <v>264</v>
      </c>
      <c r="AU413" s="176" t="s">
        <v>87</v>
      </c>
      <c r="AV413" s="15" t="s">
        <v>97</v>
      </c>
      <c r="AW413" s="15" t="s">
        <v>32</v>
      </c>
      <c r="AX413" s="15" t="s">
        <v>77</v>
      </c>
      <c r="AY413" s="176" t="s">
        <v>253</v>
      </c>
    </row>
    <row r="414" spans="2:65" s="14" customFormat="1" ht="11.25">
      <c r="B414" s="169"/>
      <c r="D414" s="155" t="s">
        <v>264</v>
      </c>
      <c r="E414" s="170" t="s">
        <v>1</v>
      </c>
      <c r="F414" s="171" t="s">
        <v>1040</v>
      </c>
      <c r="H414" s="170" t="s">
        <v>1</v>
      </c>
      <c r="I414" s="172"/>
      <c r="L414" s="169"/>
      <c r="M414" s="173"/>
      <c r="T414" s="174"/>
      <c r="AT414" s="170" t="s">
        <v>264</v>
      </c>
      <c r="AU414" s="170" t="s">
        <v>87</v>
      </c>
      <c r="AV414" s="14" t="s">
        <v>85</v>
      </c>
      <c r="AW414" s="14" t="s">
        <v>32</v>
      </c>
      <c r="AX414" s="14" t="s">
        <v>77</v>
      </c>
      <c r="AY414" s="170" t="s">
        <v>253</v>
      </c>
    </row>
    <row r="415" spans="2:65" s="14" customFormat="1" ht="11.25">
      <c r="B415" s="169"/>
      <c r="D415" s="155" t="s">
        <v>264</v>
      </c>
      <c r="E415" s="170" t="s">
        <v>1</v>
      </c>
      <c r="F415" s="171" t="s">
        <v>2822</v>
      </c>
      <c r="H415" s="170" t="s">
        <v>1</v>
      </c>
      <c r="I415" s="172"/>
      <c r="L415" s="169"/>
      <c r="M415" s="173"/>
      <c r="T415" s="174"/>
      <c r="AT415" s="170" t="s">
        <v>264</v>
      </c>
      <c r="AU415" s="170" t="s">
        <v>87</v>
      </c>
      <c r="AV415" s="14" t="s">
        <v>85</v>
      </c>
      <c r="AW415" s="14" t="s">
        <v>32</v>
      </c>
      <c r="AX415" s="14" t="s">
        <v>77</v>
      </c>
      <c r="AY415" s="170" t="s">
        <v>253</v>
      </c>
    </row>
    <row r="416" spans="2:65" s="12" customFormat="1" ht="11.25">
      <c r="B416" s="154"/>
      <c r="D416" s="155" t="s">
        <v>264</v>
      </c>
      <c r="E416" s="156" t="s">
        <v>1</v>
      </c>
      <c r="F416" s="157" t="s">
        <v>1025</v>
      </c>
      <c r="H416" s="158">
        <v>5.5</v>
      </c>
      <c r="I416" s="159"/>
      <c r="L416" s="154"/>
      <c r="M416" s="160"/>
      <c r="T416" s="161"/>
      <c r="AT416" s="156" t="s">
        <v>264</v>
      </c>
      <c r="AU416" s="156" t="s">
        <v>87</v>
      </c>
      <c r="AV416" s="12" t="s">
        <v>87</v>
      </c>
      <c r="AW416" s="12" t="s">
        <v>32</v>
      </c>
      <c r="AX416" s="12" t="s">
        <v>77</v>
      </c>
      <c r="AY416" s="156" t="s">
        <v>253</v>
      </c>
    </row>
    <row r="417" spans="2:65" s="12" customFormat="1" ht="22.5">
      <c r="B417" s="154"/>
      <c r="D417" s="155" t="s">
        <v>264</v>
      </c>
      <c r="E417" s="156" t="s">
        <v>1</v>
      </c>
      <c r="F417" s="157" t="s">
        <v>2866</v>
      </c>
      <c r="H417" s="158">
        <v>31.010999999999999</v>
      </c>
      <c r="I417" s="159"/>
      <c r="L417" s="154"/>
      <c r="M417" s="160"/>
      <c r="T417" s="161"/>
      <c r="AT417" s="156" t="s">
        <v>264</v>
      </c>
      <c r="AU417" s="156" t="s">
        <v>87</v>
      </c>
      <c r="AV417" s="12" t="s">
        <v>87</v>
      </c>
      <c r="AW417" s="12" t="s">
        <v>32</v>
      </c>
      <c r="AX417" s="12" t="s">
        <v>77</v>
      </c>
      <c r="AY417" s="156" t="s">
        <v>253</v>
      </c>
    </row>
    <row r="418" spans="2:65" s="12" customFormat="1" ht="11.25">
      <c r="B418" s="154"/>
      <c r="D418" s="155" t="s">
        <v>264</v>
      </c>
      <c r="E418" s="156" t="s">
        <v>1</v>
      </c>
      <c r="F418" s="157" t="s">
        <v>2867</v>
      </c>
      <c r="H418" s="158">
        <v>8.91</v>
      </c>
      <c r="I418" s="159"/>
      <c r="L418" s="154"/>
      <c r="M418" s="160"/>
      <c r="T418" s="161"/>
      <c r="AT418" s="156" t="s">
        <v>264</v>
      </c>
      <c r="AU418" s="156" t="s">
        <v>87</v>
      </c>
      <c r="AV418" s="12" t="s">
        <v>87</v>
      </c>
      <c r="AW418" s="12" t="s">
        <v>32</v>
      </c>
      <c r="AX418" s="12" t="s">
        <v>77</v>
      </c>
      <c r="AY418" s="156" t="s">
        <v>253</v>
      </c>
    </row>
    <row r="419" spans="2:65" s="12" customFormat="1" ht="22.5">
      <c r="B419" s="154"/>
      <c r="D419" s="155" t="s">
        <v>264</v>
      </c>
      <c r="E419" s="156" t="s">
        <v>1</v>
      </c>
      <c r="F419" s="157" t="s">
        <v>2868</v>
      </c>
      <c r="H419" s="158">
        <v>23.57</v>
      </c>
      <c r="I419" s="159"/>
      <c r="L419" s="154"/>
      <c r="M419" s="160"/>
      <c r="T419" s="161"/>
      <c r="AT419" s="156" t="s">
        <v>264</v>
      </c>
      <c r="AU419" s="156" t="s">
        <v>87</v>
      </c>
      <c r="AV419" s="12" t="s">
        <v>87</v>
      </c>
      <c r="AW419" s="12" t="s">
        <v>32</v>
      </c>
      <c r="AX419" s="12" t="s">
        <v>77</v>
      </c>
      <c r="AY419" s="156" t="s">
        <v>253</v>
      </c>
    </row>
    <row r="420" spans="2:65" s="15" customFormat="1" ht="11.25">
      <c r="B420" s="175"/>
      <c r="D420" s="155" t="s">
        <v>264</v>
      </c>
      <c r="E420" s="176" t="s">
        <v>1</v>
      </c>
      <c r="F420" s="177" t="s">
        <v>322</v>
      </c>
      <c r="H420" s="178">
        <v>68.991</v>
      </c>
      <c r="I420" s="179"/>
      <c r="L420" s="175"/>
      <c r="M420" s="180"/>
      <c r="T420" s="181"/>
      <c r="AT420" s="176" t="s">
        <v>264</v>
      </c>
      <c r="AU420" s="176" t="s">
        <v>87</v>
      </c>
      <c r="AV420" s="15" t="s">
        <v>97</v>
      </c>
      <c r="AW420" s="15" t="s">
        <v>32</v>
      </c>
      <c r="AX420" s="15" t="s">
        <v>77</v>
      </c>
      <c r="AY420" s="176" t="s">
        <v>253</v>
      </c>
    </row>
    <row r="421" spans="2:65" s="13" customFormat="1" ht="11.25">
      <c r="B421" s="162"/>
      <c r="D421" s="155" t="s">
        <v>264</v>
      </c>
      <c r="E421" s="163" t="s">
        <v>1</v>
      </c>
      <c r="F421" s="164" t="s">
        <v>266</v>
      </c>
      <c r="H421" s="165">
        <v>84.180999999999997</v>
      </c>
      <c r="I421" s="166"/>
      <c r="L421" s="162"/>
      <c r="M421" s="167"/>
      <c r="T421" s="168"/>
      <c r="AT421" s="163" t="s">
        <v>264</v>
      </c>
      <c r="AU421" s="163" t="s">
        <v>87</v>
      </c>
      <c r="AV421" s="13" t="s">
        <v>260</v>
      </c>
      <c r="AW421" s="13" t="s">
        <v>32</v>
      </c>
      <c r="AX421" s="13" t="s">
        <v>85</v>
      </c>
      <c r="AY421" s="163" t="s">
        <v>253</v>
      </c>
    </row>
    <row r="422" spans="2:65" s="1" customFormat="1" ht="24.2" customHeight="1">
      <c r="B422" s="32"/>
      <c r="C422" s="137" t="s">
        <v>494</v>
      </c>
      <c r="D422" s="137" t="s">
        <v>255</v>
      </c>
      <c r="E422" s="138" t="s">
        <v>1048</v>
      </c>
      <c r="F422" s="139" t="s">
        <v>1049</v>
      </c>
      <c r="G422" s="140" t="s">
        <v>258</v>
      </c>
      <c r="H422" s="141">
        <v>441.64499999999998</v>
      </c>
      <c r="I422" s="142"/>
      <c r="J422" s="143">
        <f>ROUND(I422*H422,2)</f>
        <v>0</v>
      </c>
      <c r="K422" s="139" t="s">
        <v>259</v>
      </c>
      <c r="L422" s="32"/>
      <c r="M422" s="144" t="s">
        <v>1</v>
      </c>
      <c r="N422" s="145" t="s">
        <v>42</v>
      </c>
      <c r="P422" s="146">
        <f>O422*H422</f>
        <v>0</v>
      </c>
      <c r="Q422" s="146">
        <v>1.6279999999999999E-2</v>
      </c>
      <c r="R422" s="146">
        <f>Q422*H422</f>
        <v>7.1899805999999993</v>
      </c>
      <c r="S422" s="146">
        <v>0</v>
      </c>
      <c r="T422" s="147">
        <f>S422*H422</f>
        <v>0</v>
      </c>
      <c r="AR422" s="148" t="s">
        <v>260</v>
      </c>
      <c r="AT422" s="148" t="s">
        <v>255</v>
      </c>
      <c r="AU422" s="148" t="s">
        <v>87</v>
      </c>
      <c r="AY422" s="17" t="s">
        <v>253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7" t="s">
        <v>85</v>
      </c>
      <c r="BK422" s="149">
        <f>ROUND(I422*H422,2)</f>
        <v>0</v>
      </c>
      <c r="BL422" s="17" t="s">
        <v>260</v>
      </c>
      <c r="BM422" s="148" t="s">
        <v>1050</v>
      </c>
    </row>
    <row r="423" spans="2:65" s="1" customFormat="1" ht="11.25">
      <c r="B423" s="32"/>
      <c r="D423" s="150" t="s">
        <v>262</v>
      </c>
      <c r="F423" s="151" t="s">
        <v>1051</v>
      </c>
      <c r="I423" s="152"/>
      <c r="L423" s="32"/>
      <c r="M423" s="153"/>
      <c r="T423" s="56"/>
      <c r="AT423" s="17" t="s">
        <v>262</v>
      </c>
      <c r="AU423" s="17" t="s">
        <v>87</v>
      </c>
    </row>
    <row r="424" spans="2:65" s="14" customFormat="1" ht="11.25">
      <c r="B424" s="169"/>
      <c r="D424" s="155" t="s">
        <v>264</v>
      </c>
      <c r="E424" s="170" t="s">
        <v>1</v>
      </c>
      <c r="F424" s="171" t="s">
        <v>1016</v>
      </c>
      <c r="H424" s="170" t="s">
        <v>1</v>
      </c>
      <c r="I424" s="172"/>
      <c r="L424" s="169"/>
      <c r="M424" s="173"/>
      <c r="T424" s="174"/>
      <c r="AT424" s="170" t="s">
        <v>264</v>
      </c>
      <c r="AU424" s="170" t="s">
        <v>87</v>
      </c>
      <c r="AV424" s="14" t="s">
        <v>85</v>
      </c>
      <c r="AW424" s="14" t="s">
        <v>32</v>
      </c>
      <c r="AX424" s="14" t="s">
        <v>77</v>
      </c>
      <c r="AY424" s="170" t="s">
        <v>253</v>
      </c>
    </row>
    <row r="425" spans="2:65" s="14" customFormat="1" ht="11.25">
      <c r="B425" s="169"/>
      <c r="D425" s="155" t="s">
        <v>264</v>
      </c>
      <c r="E425" s="170" t="s">
        <v>1</v>
      </c>
      <c r="F425" s="171" t="s">
        <v>1030</v>
      </c>
      <c r="H425" s="170" t="s">
        <v>1</v>
      </c>
      <c r="I425" s="172"/>
      <c r="L425" s="169"/>
      <c r="M425" s="173"/>
      <c r="T425" s="174"/>
      <c r="AT425" s="170" t="s">
        <v>264</v>
      </c>
      <c r="AU425" s="170" t="s">
        <v>87</v>
      </c>
      <c r="AV425" s="14" t="s">
        <v>85</v>
      </c>
      <c r="AW425" s="14" t="s">
        <v>32</v>
      </c>
      <c r="AX425" s="14" t="s">
        <v>77</v>
      </c>
      <c r="AY425" s="170" t="s">
        <v>253</v>
      </c>
    </row>
    <row r="426" spans="2:65" s="12" customFormat="1" ht="11.25">
      <c r="B426" s="154"/>
      <c r="D426" s="155" t="s">
        <v>264</v>
      </c>
      <c r="E426" s="156" t="s">
        <v>1</v>
      </c>
      <c r="F426" s="157" t="s">
        <v>2860</v>
      </c>
      <c r="H426" s="158">
        <v>368.77499999999998</v>
      </c>
      <c r="I426" s="159"/>
      <c r="L426" s="154"/>
      <c r="M426" s="160"/>
      <c r="T426" s="161"/>
      <c r="AT426" s="156" t="s">
        <v>264</v>
      </c>
      <c r="AU426" s="156" t="s">
        <v>87</v>
      </c>
      <c r="AV426" s="12" t="s">
        <v>87</v>
      </c>
      <c r="AW426" s="12" t="s">
        <v>32</v>
      </c>
      <c r="AX426" s="12" t="s">
        <v>77</v>
      </c>
      <c r="AY426" s="156" t="s">
        <v>253</v>
      </c>
    </row>
    <row r="427" spans="2:65" s="12" customFormat="1" ht="33.75">
      <c r="B427" s="154"/>
      <c r="D427" s="155" t="s">
        <v>264</v>
      </c>
      <c r="E427" s="156" t="s">
        <v>1</v>
      </c>
      <c r="F427" s="157" t="s">
        <v>2861</v>
      </c>
      <c r="H427" s="158">
        <v>-61.47</v>
      </c>
      <c r="I427" s="159"/>
      <c r="L427" s="154"/>
      <c r="M427" s="160"/>
      <c r="T427" s="161"/>
      <c r="AT427" s="156" t="s">
        <v>264</v>
      </c>
      <c r="AU427" s="156" t="s">
        <v>87</v>
      </c>
      <c r="AV427" s="12" t="s">
        <v>87</v>
      </c>
      <c r="AW427" s="12" t="s">
        <v>32</v>
      </c>
      <c r="AX427" s="12" t="s">
        <v>77</v>
      </c>
      <c r="AY427" s="156" t="s">
        <v>253</v>
      </c>
    </row>
    <row r="428" spans="2:65" s="12" customFormat="1" ht="22.5">
      <c r="B428" s="154"/>
      <c r="D428" s="155" t="s">
        <v>264</v>
      </c>
      <c r="E428" s="156" t="s">
        <v>1</v>
      </c>
      <c r="F428" s="157" t="s">
        <v>2862</v>
      </c>
      <c r="H428" s="158">
        <v>-32.375</v>
      </c>
      <c r="I428" s="159"/>
      <c r="L428" s="154"/>
      <c r="M428" s="160"/>
      <c r="T428" s="161"/>
      <c r="AT428" s="156" t="s">
        <v>264</v>
      </c>
      <c r="AU428" s="156" t="s">
        <v>87</v>
      </c>
      <c r="AV428" s="12" t="s">
        <v>87</v>
      </c>
      <c r="AW428" s="12" t="s">
        <v>32</v>
      </c>
      <c r="AX428" s="12" t="s">
        <v>77</v>
      </c>
      <c r="AY428" s="156" t="s">
        <v>253</v>
      </c>
    </row>
    <row r="429" spans="2:65" s="15" customFormat="1" ht="11.25">
      <c r="B429" s="175"/>
      <c r="D429" s="155" t="s">
        <v>264</v>
      </c>
      <c r="E429" s="176" t="s">
        <v>1</v>
      </c>
      <c r="F429" s="177" t="s">
        <v>322</v>
      </c>
      <c r="H429" s="178">
        <v>274.93</v>
      </c>
      <c r="I429" s="179"/>
      <c r="L429" s="175"/>
      <c r="M429" s="180"/>
      <c r="T429" s="181"/>
      <c r="AT429" s="176" t="s">
        <v>264</v>
      </c>
      <c r="AU429" s="176" t="s">
        <v>87</v>
      </c>
      <c r="AV429" s="15" t="s">
        <v>97</v>
      </c>
      <c r="AW429" s="15" t="s">
        <v>32</v>
      </c>
      <c r="AX429" s="15" t="s">
        <v>77</v>
      </c>
      <c r="AY429" s="176" t="s">
        <v>253</v>
      </c>
    </row>
    <row r="430" spans="2:65" s="14" customFormat="1" ht="11.25">
      <c r="B430" s="169"/>
      <c r="D430" s="155" t="s">
        <v>264</v>
      </c>
      <c r="E430" s="170" t="s">
        <v>1</v>
      </c>
      <c r="F430" s="171" t="s">
        <v>1030</v>
      </c>
      <c r="H430" s="170" t="s">
        <v>1</v>
      </c>
      <c r="I430" s="172"/>
      <c r="L430" s="169"/>
      <c r="M430" s="173"/>
      <c r="T430" s="174"/>
      <c r="AT430" s="170" t="s">
        <v>264</v>
      </c>
      <c r="AU430" s="170" t="s">
        <v>87</v>
      </c>
      <c r="AV430" s="14" t="s">
        <v>85</v>
      </c>
      <c r="AW430" s="14" t="s">
        <v>32</v>
      </c>
      <c r="AX430" s="14" t="s">
        <v>77</v>
      </c>
      <c r="AY430" s="170" t="s">
        <v>253</v>
      </c>
    </row>
    <row r="431" spans="2:65" s="12" customFormat="1" ht="33.75">
      <c r="B431" s="154"/>
      <c r="D431" s="155" t="s">
        <v>264</v>
      </c>
      <c r="E431" s="156" t="s">
        <v>1</v>
      </c>
      <c r="F431" s="157" t="s">
        <v>2863</v>
      </c>
      <c r="H431" s="158">
        <v>27.312999999999999</v>
      </c>
      <c r="I431" s="159"/>
      <c r="L431" s="154"/>
      <c r="M431" s="160"/>
      <c r="T431" s="161"/>
      <c r="AT431" s="156" t="s">
        <v>264</v>
      </c>
      <c r="AU431" s="156" t="s">
        <v>87</v>
      </c>
      <c r="AV431" s="12" t="s">
        <v>87</v>
      </c>
      <c r="AW431" s="12" t="s">
        <v>32</v>
      </c>
      <c r="AX431" s="12" t="s">
        <v>77</v>
      </c>
      <c r="AY431" s="156" t="s">
        <v>253</v>
      </c>
    </row>
    <row r="432" spans="2:65" s="12" customFormat="1" ht="22.5">
      <c r="B432" s="154"/>
      <c r="D432" s="155" t="s">
        <v>264</v>
      </c>
      <c r="E432" s="156" t="s">
        <v>1</v>
      </c>
      <c r="F432" s="157" t="s">
        <v>1035</v>
      </c>
      <c r="H432" s="158">
        <v>39.645000000000003</v>
      </c>
      <c r="I432" s="159"/>
      <c r="L432" s="154"/>
      <c r="M432" s="160"/>
      <c r="T432" s="161"/>
      <c r="AT432" s="156" t="s">
        <v>264</v>
      </c>
      <c r="AU432" s="156" t="s">
        <v>87</v>
      </c>
      <c r="AV432" s="12" t="s">
        <v>87</v>
      </c>
      <c r="AW432" s="12" t="s">
        <v>32</v>
      </c>
      <c r="AX432" s="12" t="s">
        <v>77</v>
      </c>
      <c r="AY432" s="156" t="s">
        <v>253</v>
      </c>
    </row>
    <row r="433" spans="2:65" s="14" customFormat="1" ht="11.25">
      <c r="B433" s="169"/>
      <c r="D433" s="155" t="s">
        <v>264</v>
      </c>
      <c r="E433" s="170" t="s">
        <v>1</v>
      </c>
      <c r="F433" s="171" t="s">
        <v>1036</v>
      </c>
      <c r="H433" s="170" t="s">
        <v>1</v>
      </c>
      <c r="I433" s="172"/>
      <c r="L433" s="169"/>
      <c r="M433" s="173"/>
      <c r="T433" s="174"/>
      <c r="AT433" s="170" t="s">
        <v>264</v>
      </c>
      <c r="AU433" s="170" t="s">
        <v>87</v>
      </c>
      <c r="AV433" s="14" t="s">
        <v>85</v>
      </c>
      <c r="AW433" s="14" t="s">
        <v>32</v>
      </c>
      <c r="AX433" s="14" t="s">
        <v>77</v>
      </c>
      <c r="AY433" s="170" t="s">
        <v>253</v>
      </c>
    </row>
    <row r="434" spans="2:65" s="12" customFormat="1" ht="11.25">
      <c r="B434" s="154"/>
      <c r="D434" s="155" t="s">
        <v>264</v>
      </c>
      <c r="E434" s="156" t="s">
        <v>1</v>
      </c>
      <c r="F434" s="157" t="s">
        <v>2864</v>
      </c>
      <c r="H434" s="158">
        <v>61.47</v>
      </c>
      <c r="I434" s="159"/>
      <c r="L434" s="154"/>
      <c r="M434" s="160"/>
      <c r="T434" s="161"/>
      <c r="AT434" s="156" t="s">
        <v>264</v>
      </c>
      <c r="AU434" s="156" t="s">
        <v>87</v>
      </c>
      <c r="AV434" s="12" t="s">
        <v>87</v>
      </c>
      <c r="AW434" s="12" t="s">
        <v>32</v>
      </c>
      <c r="AX434" s="12" t="s">
        <v>77</v>
      </c>
      <c r="AY434" s="156" t="s">
        <v>253</v>
      </c>
    </row>
    <row r="435" spans="2:65" s="15" customFormat="1" ht="11.25">
      <c r="B435" s="175"/>
      <c r="D435" s="155" t="s">
        <v>264</v>
      </c>
      <c r="E435" s="176" t="s">
        <v>1</v>
      </c>
      <c r="F435" s="177" t="s">
        <v>322</v>
      </c>
      <c r="H435" s="178">
        <v>128.428</v>
      </c>
      <c r="I435" s="179"/>
      <c r="L435" s="175"/>
      <c r="M435" s="180"/>
      <c r="T435" s="181"/>
      <c r="AT435" s="176" t="s">
        <v>264</v>
      </c>
      <c r="AU435" s="176" t="s">
        <v>87</v>
      </c>
      <c r="AV435" s="15" t="s">
        <v>97</v>
      </c>
      <c r="AW435" s="15" t="s">
        <v>32</v>
      </c>
      <c r="AX435" s="15" t="s">
        <v>77</v>
      </c>
      <c r="AY435" s="176" t="s">
        <v>253</v>
      </c>
    </row>
    <row r="436" spans="2:65" s="14" customFormat="1" ht="11.25">
      <c r="B436" s="169"/>
      <c r="D436" s="155" t="s">
        <v>264</v>
      </c>
      <c r="E436" s="170" t="s">
        <v>1</v>
      </c>
      <c r="F436" s="171" t="s">
        <v>1016</v>
      </c>
      <c r="H436" s="170" t="s">
        <v>1</v>
      </c>
      <c r="I436" s="172"/>
      <c r="L436" s="169"/>
      <c r="M436" s="173"/>
      <c r="T436" s="174"/>
      <c r="AT436" s="170" t="s">
        <v>264</v>
      </c>
      <c r="AU436" s="170" t="s">
        <v>87</v>
      </c>
      <c r="AV436" s="14" t="s">
        <v>85</v>
      </c>
      <c r="AW436" s="14" t="s">
        <v>32</v>
      </c>
      <c r="AX436" s="14" t="s">
        <v>77</v>
      </c>
      <c r="AY436" s="170" t="s">
        <v>253</v>
      </c>
    </row>
    <row r="437" spans="2:65" s="14" customFormat="1" ht="11.25">
      <c r="B437" s="169"/>
      <c r="D437" s="155" t="s">
        <v>264</v>
      </c>
      <c r="E437" s="170" t="s">
        <v>1</v>
      </c>
      <c r="F437" s="171" t="s">
        <v>1017</v>
      </c>
      <c r="H437" s="170" t="s">
        <v>1</v>
      </c>
      <c r="I437" s="172"/>
      <c r="L437" s="169"/>
      <c r="M437" s="173"/>
      <c r="T437" s="174"/>
      <c r="AT437" s="170" t="s">
        <v>264</v>
      </c>
      <c r="AU437" s="170" t="s">
        <v>87</v>
      </c>
      <c r="AV437" s="14" t="s">
        <v>85</v>
      </c>
      <c r="AW437" s="14" t="s">
        <v>32</v>
      </c>
      <c r="AX437" s="14" t="s">
        <v>77</v>
      </c>
      <c r="AY437" s="170" t="s">
        <v>253</v>
      </c>
    </row>
    <row r="438" spans="2:65" s="14" customFormat="1" ht="11.25">
      <c r="B438" s="169"/>
      <c r="D438" s="155" t="s">
        <v>264</v>
      </c>
      <c r="E438" s="170" t="s">
        <v>1</v>
      </c>
      <c r="F438" s="171" t="s">
        <v>2822</v>
      </c>
      <c r="H438" s="170" t="s">
        <v>1</v>
      </c>
      <c r="I438" s="172"/>
      <c r="L438" s="169"/>
      <c r="M438" s="173"/>
      <c r="T438" s="174"/>
      <c r="AT438" s="170" t="s">
        <v>264</v>
      </c>
      <c r="AU438" s="170" t="s">
        <v>87</v>
      </c>
      <c r="AV438" s="14" t="s">
        <v>85</v>
      </c>
      <c r="AW438" s="14" t="s">
        <v>32</v>
      </c>
      <c r="AX438" s="14" t="s">
        <v>77</v>
      </c>
      <c r="AY438" s="170" t="s">
        <v>253</v>
      </c>
    </row>
    <row r="439" spans="2:65" s="12" customFormat="1" ht="11.25">
      <c r="B439" s="154"/>
      <c r="D439" s="155" t="s">
        <v>264</v>
      </c>
      <c r="E439" s="156" t="s">
        <v>1</v>
      </c>
      <c r="F439" s="157" t="s">
        <v>2856</v>
      </c>
      <c r="H439" s="158">
        <v>20.382000000000001</v>
      </c>
      <c r="I439" s="159"/>
      <c r="L439" s="154"/>
      <c r="M439" s="160"/>
      <c r="T439" s="161"/>
      <c r="AT439" s="156" t="s">
        <v>264</v>
      </c>
      <c r="AU439" s="156" t="s">
        <v>87</v>
      </c>
      <c r="AV439" s="12" t="s">
        <v>87</v>
      </c>
      <c r="AW439" s="12" t="s">
        <v>32</v>
      </c>
      <c r="AX439" s="12" t="s">
        <v>77</v>
      </c>
      <c r="AY439" s="156" t="s">
        <v>253</v>
      </c>
    </row>
    <row r="440" spans="2:65" s="12" customFormat="1" ht="11.25">
      <c r="B440" s="154"/>
      <c r="D440" s="155" t="s">
        <v>264</v>
      </c>
      <c r="E440" s="156" t="s">
        <v>1</v>
      </c>
      <c r="F440" s="157" t="s">
        <v>2857</v>
      </c>
      <c r="H440" s="158">
        <v>3.9049999999999998</v>
      </c>
      <c r="I440" s="159"/>
      <c r="L440" s="154"/>
      <c r="M440" s="160"/>
      <c r="T440" s="161"/>
      <c r="AT440" s="156" t="s">
        <v>264</v>
      </c>
      <c r="AU440" s="156" t="s">
        <v>87</v>
      </c>
      <c r="AV440" s="12" t="s">
        <v>87</v>
      </c>
      <c r="AW440" s="12" t="s">
        <v>32</v>
      </c>
      <c r="AX440" s="12" t="s">
        <v>77</v>
      </c>
      <c r="AY440" s="156" t="s">
        <v>253</v>
      </c>
    </row>
    <row r="441" spans="2:65" s="12" customFormat="1" ht="11.25">
      <c r="B441" s="154"/>
      <c r="D441" s="155" t="s">
        <v>264</v>
      </c>
      <c r="E441" s="156" t="s">
        <v>1</v>
      </c>
      <c r="F441" s="157" t="s">
        <v>2858</v>
      </c>
      <c r="H441" s="158">
        <v>2.76</v>
      </c>
      <c r="I441" s="159"/>
      <c r="L441" s="154"/>
      <c r="M441" s="160"/>
      <c r="T441" s="161"/>
      <c r="AT441" s="156" t="s">
        <v>264</v>
      </c>
      <c r="AU441" s="156" t="s">
        <v>87</v>
      </c>
      <c r="AV441" s="12" t="s">
        <v>87</v>
      </c>
      <c r="AW441" s="12" t="s">
        <v>32</v>
      </c>
      <c r="AX441" s="12" t="s">
        <v>77</v>
      </c>
      <c r="AY441" s="156" t="s">
        <v>253</v>
      </c>
    </row>
    <row r="442" spans="2:65" s="12" customFormat="1" ht="11.25">
      <c r="B442" s="154"/>
      <c r="D442" s="155" t="s">
        <v>264</v>
      </c>
      <c r="E442" s="156" t="s">
        <v>1</v>
      </c>
      <c r="F442" s="157" t="s">
        <v>2859</v>
      </c>
      <c r="H442" s="158">
        <v>7.9240000000000004</v>
      </c>
      <c r="I442" s="159"/>
      <c r="L442" s="154"/>
      <c r="M442" s="160"/>
      <c r="T442" s="161"/>
      <c r="AT442" s="156" t="s">
        <v>264</v>
      </c>
      <c r="AU442" s="156" t="s">
        <v>87</v>
      </c>
      <c r="AV442" s="12" t="s">
        <v>87</v>
      </c>
      <c r="AW442" s="12" t="s">
        <v>32</v>
      </c>
      <c r="AX442" s="12" t="s">
        <v>77</v>
      </c>
      <c r="AY442" s="156" t="s">
        <v>253</v>
      </c>
    </row>
    <row r="443" spans="2:65" s="12" customFormat="1" ht="11.25">
      <c r="B443" s="154"/>
      <c r="D443" s="155" t="s">
        <v>264</v>
      </c>
      <c r="E443" s="156" t="s">
        <v>1</v>
      </c>
      <c r="F443" s="157" t="s">
        <v>1022</v>
      </c>
      <c r="H443" s="158">
        <v>1.216</v>
      </c>
      <c r="I443" s="159"/>
      <c r="L443" s="154"/>
      <c r="M443" s="160"/>
      <c r="T443" s="161"/>
      <c r="AT443" s="156" t="s">
        <v>264</v>
      </c>
      <c r="AU443" s="156" t="s">
        <v>87</v>
      </c>
      <c r="AV443" s="12" t="s">
        <v>87</v>
      </c>
      <c r="AW443" s="12" t="s">
        <v>32</v>
      </c>
      <c r="AX443" s="12" t="s">
        <v>77</v>
      </c>
      <c r="AY443" s="156" t="s">
        <v>253</v>
      </c>
    </row>
    <row r="444" spans="2:65" s="12" customFormat="1" ht="11.25">
      <c r="B444" s="154"/>
      <c r="D444" s="155" t="s">
        <v>264</v>
      </c>
      <c r="E444" s="156" t="s">
        <v>1</v>
      </c>
      <c r="F444" s="157" t="s">
        <v>1023</v>
      </c>
      <c r="H444" s="158">
        <v>2.1</v>
      </c>
      <c r="I444" s="159"/>
      <c r="L444" s="154"/>
      <c r="M444" s="160"/>
      <c r="T444" s="161"/>
      <c r="AT444" s="156" t="s">
        <v>264</v>
      </c>
      <c r="AU444" s="156" t="s">
        <v>87</v>
      </c>
      <c r="AV444" s="12" t="s">
        <v>87</v>
      </c>
      <c r="AW444" s="12" t="s">
        <v>32</v>
      </c>
      <c r="AX444" s="12" t="s">
        <v>77</v>
      </c>
      <c r="AY444" s="156" t="s">
        <v>253</v>
      </c>
    </row>
    <row r="445" spans="2:65" s="15" customFormat="1" ht="11.25">
      <c r="B445" s="175"/>
      <c r="D445" s="155" t="s">
        <v>264</v>
      </c>
      <c r="E445" s="176" t="s">
        <v>1</v>
      </c>
      <c r="F445" s="177" t="s">
        <v>322</v>
      </c>
      <c r="H445" s="178">
        <v>38.286999999999999</v>
      </c>
      <c r="I445" s="179"/>
      <c r="L445" s="175"/>
      <c r="M445" s="180"/>
      <c r="T445" s="181"/>
      <c r="AT445" s="176" t="s">
        <v>264</v>
      </c>
      <c r="AU445" s="176" t="s">
        <v>87</v>
      </c>
      <c r="AV445" s="15" t="s">
        <v>97</v>
      </c>
      <c r="AW445" s="15" t="s">
        <v>32</v>
      </c>
      <c r="AX445" s="15" t="s">
        <v>77</v>
      </c>
      <c r="AY445" s="176" t="s">
        <v>253</v>
      </c>
    </row>
    <row r="446" spans="2:65" s="13" customFormat="1" ht="11.25">
      <c r="B446" s="162"/>
      <c r="D446" s="155" t="s">
        <v>264</v>
      </c>
      <c r="E446" s="163" t="s">
        <v>1</v>
      </c>
      <c r="F446" s="164" t="s">
        <v>266</v>
      </c>
      <c r="H446" s="165">
        <v>441.64499999999998</v>
      </c>
      <c r="I446" s="166"/>
      <c r="L446" s="162"/>
      <c r="M446" s="167"/>
      <c r="T446" s="168"/>
      <c r="AT446" s="163" t="s">
        <v>264</v>
      </c>
      <c r="AU446" s="163" t="s">
        <v>87</v>
      </c>
      <c r="AV446" s="13" t="s">
        <v>260</v>
      </c>
      <c r="AW446" s="13" t="s">
        <v>32</v>
      </c>
      <c r="AX446" s="13" t="s">
        <v>85</v>
      </c>
      <c r="AY446" s="163" t="s">
        <v>253</v>
      </c>
    </row>
    <row r="447" spans="2:65" s="1" customFormat="1" ht="21.75" customHeight="1">
      <c r="B447" s="32"/>
      <c r="C447" s="185" t="s">
        <v>498</v>
      </c>
      <c r="D447" s="185" t="s">
        <v>1052</v>
      </c>
      <c r="E447" s="186" t="s">
        <v>1053</v>
      </c>
      <c r="F447" s="187" t="s">
        <v>1054</v>
      </c>
      <c r="G447" s="188" t="s">
        <v>258</v>
      </c>
      <c r="H447" s="189">
        <v>78.873999999999995</v>
      </c>
      <c r="I447" s="190"/>
      <c r="J447" s="191">
        <f>ROUND(I447*H447,2)</f>
        <v>0</v>
      </c>
      <c r="K447" s="187" t="s">
        <v>259</v>
      </c>
      <c r="L447" s="192"/>
      <c r="M447" s="193" t="s">
        <v>1</v>
      </c>
      <c r="N447" s="194" t="s">
        <v>42</v>
      </c>
      <c r="P447" s="146">
        <f>O447*H447</f>
        <v>0</v>
      </c>
      <c r="Q447" s="146">
        <v>1.3999999999999999E-4</v>
      </c>
      <c r="R447" s="146">
        <f>Q447*H447</f>
        <v>1.1042359999999998E-2</v>
      </c>
      <c r="S447" s="146">
        <v>0</v>
      </c>
      <c r="T447" s="147">
        <f>S447*H447</f>
        <v>0</v>
      </c>
      <c r="AR447" s="148" t="s">
        <v>303</v>
      </c>
      <c r="AT447" s="148" t="s">
        <v>1052</v>
      </c>
      <c r="AU447" s="148" t="s">
        <v>87</v>
      </c>
      <c r="AY447" s="17" t="s">
        <v>253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85</v>
      </c>
      <c r="BK447" s="149">
        <f>ROUND(I447*H447,2)</f>
        <v>0</v>
      </c>
      <c r="BL447" s="17" t="s">
        <v>260</v>
      </c>
      <c r="BM447" s="148" t="s">
        <v>2869</v>
      </c>
    </row>
    <row r="448" spans="2:65" s="12" customFormat="1" ht="11.25">
      <c r="B448" s="154"/>
      <c r="D448" s="155" t="s">
        <v>264</v>
      </c>
      <c r="E448" s="156" t="s">
        <v>1</v>
      </c>
      <c r="F448" s="157" t="s">
        <v>2870</v>
      </c>
      <c r="H448" s="158">
        <v>78.873999999999995</v>
      </c>
      <c r="I448" s="159"/>
      <c r="L448" s="154"/>
      <c r="M448" s="160"/>
      <c r="T448" s="161"/>
      <c r="AT448" s="156" t="s">
        <v>264</v>
      </c>
      <c r="AU448" s="156" t="s">
        <v>87</v>
      </c>
      <c r="AV448" s="12" t="s">
        <v>87</v>
      </c>
      <c r="AW448" s="12" t="s">
        <v>32</v>
      </c>
      <c r="AX448" s="12" t="s">
        <v>77</v>
      </c>
      <c r="AY448" s="156" t="s">
        <v>253</v>
      </c>
    </row>
    <row r="449" spans="2:65" s="13" customFormat="1" ht="11.25">
      <c r="B449" s="162"/>
      <c r="D449" s="155" t="s">
        <v>264</v>
      </c>
      <c r="E449" s="163" t="s">
        <v>1</v>
      </c>
      <c r="F449" s="164" t="s">
        <v>266</v>
      </c>
      <c r="H449" s="165">
        <v>78.873999999999995</v>
      </c>
      <c r="I449" s="166"/>
      <c r="L449" s="162"/>
      <c r="M449" s="167"/>
      <c r="T449" s="168"/>
      <c r="AT449" s="163" t="s">
        <v>264</v>
      </c>
      <c r="AU449" s="163" t="s">
        <v>87</v>
      </c>
      <c r="AV449" s="13" t="s">
        <v>260</v>
      </c>
      <c r="AW449" s="13" t="s">
        <v>32</v>
      </c>
      <c r="AX449" s="13" t="s">
        <v>85</v>
      </c>
      <c r="AY449" s="163" t="s">
        <v>253</v>
      </c>
    </row>
    <row r="450" spans="2:65" s="1" customFormat="1" ht="24.2" customHeight="1">
      <c r="B450" s="32"/>
      <c r="C450" s="137" t="s">
        <v>502</v>
      </c>
      <c r="D450" s="137" t="s">
        <v>255</v>
      </c>
      <c r="E450" s="138" t="s">
        <v>1057</v>
      </c>
      <c r="F450" s="139" t="s">
        <v>1058</v>
      </c>
      <c r="G450" s="140" t="s">
        <v>258</v>
      </c>
      <c r="H450" s="141">
        <v>883.29</v>
      </c>
      <c r="I450" s="142"/>
      <c r="J450" s="143">
        <f>ROUND(I450*H450,2)</f>
        <v>0</v>
      </c>
      <c r="K450" s="139" t="s">
        <v>259</v>
      </c>
      <c r="L450" s="32"/>
      <c r="M450" s="144" t="s">
        <v>1</v>
      </c>
      <c r="N450" s="145" t="s">
        <v>42</v>
      </c>
      <c r="P450" s="146">
        <f>O450*H450</f>
        <v>0</v>
      </c>
      <c r="Q450" s="146">
        <v>6.7999999999999996E-3</v>
      </c>
      <c r="R450" s="146">
        <f>Q450*H450</f>
        <v>6.0063719999999998</v>
      </c>
      <c r="S450" s="146">
        <v>0</v>
      </c>
      <c r="T450" s="147">
        <f>S450*H450</f>
        <v>0</v>
      </c>
      <c r="AR450" s="148" t="s">
        <v>260</v>
      </c>
      <c r="AT450" s="148" t="s">
        <v>255</v>
      </c>
      <c r="AU450" s="148" t="s">
        <v>87</v>
      </c>
      <c r="AY450" s="17" t="s">
        <v>253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85</v>
      </c>
      <c r="BK450" s="149">
        <f>ROUND(I450*H450,2)</f>
        <v>0</v>
      </c>
      <c r="BL450" s="17" t="s">
        <v>260</v>
      </c>
      <c r="BM450" s="148" t="s">
        <v>1059</v>
      </c>
    </row>
    <row r="451" spans="2:65" s="1" customFormat="1" ht="11.25">
      <c r="B451" s="32"/>
      <c r="D451" s="150" t="s">
        <v>262</v>
      </c>
      <c r="F451" s="151" t="s">
        <v>1060</v>
      </c>
      <c r="I451" s="152"/>
      <c r="L451" s="32"/>
      <c r="M451" s="153"/>
      <c r="T451" s="56"/>
      <c r="AT451" s="17" t="s">
        <v>262</v>
      </c>
      <c r="AU451" s="17" t="s">
        <v>87</v>
      </c>
    </row>
    <row r="452" spans="2:65" s="14" customFormat="1" ht="11.25">
      <c r="B452" s="169"/>
      <c r="D452" s="155" t="s">
        <v>264</v>
      </c>
      <c r="E452" s="170" t="s">
        <v>1</v>
      </c>
      <c r="F452" s="171" t="s">
        <v>1016</v>
      </c>
      <c r="H452" s="170" t="s">
        <v>1</v>
      </c>
      <c r="I452" s="172"/>
      <c r="L452" s="169"/>
      <c r="M452" s="173"/>
      <c r="T452" s="174"/>
      <c r="AT452" s="170" t="s">
        <v>264</v>
      </c>
      <c r="AU452" s="170" t="s">
        <v>87</v>
      </c>
      <c r="AV452" s="14" t="s">
        <v>85</v>
      </c>
      <c r="AW452" s="14" t="s">
        <v>32</v>
      </c>
      <c r="AX452" s="14" t="s">
        <v>77</v>
      </c>
      <c r="AY452" s="170" t="s">
        <v>253</v>
      </c>
    </row>
    <row r="453" spans="2:65" s="14" customFormat="1" ht="11.25">
      <c r="B453" s="169"/>
      <c r="D453" s="155" t="s">
        <v>264</v>
      </c>
      <c r="E453" s="170" t="s">
        <v>1</v>
      </c>
      <c r="F453" s="171" t="s">
        <v>1030</v>
      </c>
      <c r="H453" s="170" t="s">
        <v>1</v>
      </c>
      <c r="I453" s="172"/>
      <c r="L453" s="169"/>
      <c r="M453" s="173"/>
      <c r="T453" s="174"/>
      <c r="AT453" s="170" t="s">
        <v>264</v>
      </c>
      <c r="AU453" s="170" t="s">
        <v>87</v>
      </c>
      <c r="AV453" s="14" t="s">
        <v>85</v>
      </c>
      <c r="AW453" s="14" t="s">
        <v>32</v>
      </c>
      <c r="AX453" s="14" t="s">
        <v>77</v>
      </c>
      <c r="AY453" s="170" t="s">
        <v>253</v>
      </c>
    </row>
    <row r="454" spans="2:65" s="12" customFormat="1" ht="11.25">
      <c r="B454" s="154"/>
      <c r="D454" s="155" t="s">
        <v>264</v>
      </c>
      <c r="E454" s="156" t="s">
        <v>1</v>
      </c>
      <c r="F454" s="157" t="s">
        <v>2860</v>
      </c>
      <c r="H454" s="158">
        <v>368.77499999999998</v>
      </c>
      <c r="I454" s="159"/>
      <c r="L454" s="154"/>
      <c r="M454" s="160"/>
      <c r="T454" s="161"/>
      <c r="AT454" s="156" t="s">
        <v>264</v>
      </c>
      <c r="AU454" s="156" t="s">
        <v>87</v>
      </c>
      <c r="AV454" s="12" t="s">
        <v>87</v>
      </c>
      <c r="AW454" s="12" t="s">
        <v>32</v>
      </c>
      <c r="AX454" s="12" t="s">
        <v>77</v>
      </c>
      <c r="AY454" s="156" t="s">
        <v>253</v>
      </c>
    </row>
    <row r="455" spans="2:65" s="12" customFormat="1" ht="33.75">
      <c r="B455" s="154"/>
      <c r="D455" s="155" t="s">
        <v>264</v>
      </c>
      <c r="E455" s="156" t="s">
        <v>1</v>
      </c>
      <c r="F455" s="157" t="s">
        <v>2861</v>
      </c>
      <c r="H455" s="158">
        <v>-61.47</v>
      </c>
      <c r="I455" s="159"/>
      <c r="L455" s="154"/>
      <c r="M455" s="160"/>
      <c r="T455" s="161"/>
      <c r="AT455" s="156" t="s">
        <v>264</v>
      </c>
      <c r="AU455" s="156" t="s">
        <v>87</v>
      </c>
      <c r="AV455" s="12" t="s">
        <v>87</v>
      </c>
      <c r="AW455" s="12" t="s">
        <v>32</v>
      </c>
      <c r="AX455" s="12" t="s">
        <v>77</v>
      </c>
      <c r="AY455" s="156" t="s">
        <v>253</v>
      </c>
    </row>
    <row r="456" spans="2:65" s="12" customFormat="1" ht="22.5">
      <c r="B456" s="154"/>
      <c r="D456" s="155" t="s">
        <v>264</v>
      </c>
      <c r="E456" s="156" t="s">
        <v>1</v>
      </c>
      <c r="F456" s="157" t="s">
        <v>2862</v>
      </c>
      <c r="H456" s="158">
        <v>-32.375</v>
      </c>
      <c r="I456" s="159"/>
      <c r="L456" s="154"/>
      <c r="M456" s="160"/>
      <c r="T456" s="161"/>
      <c r="AT456" s="156" t="s">
        <v>264</v>
      </c>
      <c r="AU456" s="156" t="s">
        <v>87</v>
      </c>
      <c r="AV456" s="12" t="s">
        <v>87</v>
      </c>
      <c r="AW456" s="12" t="s">
        <v>32</v>
      </c>
      <c r="AX456" s="12" t="s">
        <v>77</v>
      </c>
      <c r="AY456" s="156" t="s">
        <v>253</v>
      </c>
    </row>
    <row r="457" spans="2:65" s="15" customFormat="1" ht="11.25">
      <c r="B457" s="175"/>
      <c r="D457" s="155" t="s">
        <v>264</v>
      </c>
      <c r="E457" s="176" t="s">
        <v>1</v>
      </c>
      <c r="F457" s="177" t="s">
        <v>322</v>
      </c>
      <c r="H457" s="178">
        <v>274.93</v>
      </c>
      <c r="I457" s="179"/>
      <c r="L457" s="175"/>
      <c r="M457" s="180"/>
      <c r="T457" s="181"/>
      <c r="AT457" s="176" t="s">
        <v>264</v>
      </c>
      <c r="AU457" s="176" t="s">
        <v>87</v>
      </c>
      <c r="AV457" s="15" t="s">
        <v>97</v>
      </c>
      <c r="AW457" s="15" t="s">
        <v>32</v>
      </c>
      <c r="AX457" s="15" t="s">
        <v>77</v>
      </c>
      <c r="AY457" s="176" t="s">
        <v>253</v>
      </c>
    </row>
    <row r="458" spans="2:65" s="14" customFormat="1" ht="11.25">
      <c r="B458" s="169"/>
      <c r="D458" s="155" t="s">
        <v>264</v>
      </c>
      <c r="E458" s="170" t="s">
        <v>1</v>
      </c>
      <c r="F458" s="171" t="s">
        <v>1030</v>
      </c>
      <c r="H458" s="170" t="s">
        <v>1</v>
      </c>
      <c r="I458" s="172"/>
      <c r="L458" s="169"/>
      <c r="M458" s="173"/>
      <c r="T458" s="174"/>
      <c r="AT458" s="170" t="s">
        <v>264</v>
      </c>
      <c r="AU458" s="170" t="s">
        <v>87</v>
      </c>
      <c r="AV458" s="14" t="s">
        <v>85</v>
      </c>
      <c r="AW458" s="14" t="s">
        <v>32</v>
      </c>
      <c r="AX458" s="14" t="s">
        <v>77</v>
      </c>
      <c r="AY458" s="170" t="s">
        <v>253</v>
      </c>
    </row>
    <row r="459" spans="2:65" s="12" customFormat="1" ht="33.75">
      <c r="B459" s="154"/>
      <c r="D459" s="155" t="s">
        <v>264</v>
      </c>
      <c r="E459" s="156" t="s">
        <v>1</v>
      </c>
      <c r="F459" s="157" t="s">
        <v>2863</v>
      </c>
      <c r="H459" s="158">
        <v>27.312999999999999</v>
      </c>
      <c r="I459" s="159"/>
      <c r="L459" s="154"/>
      <c r="M459" s="160"/>
      <c r="T459" s="161"/>
      <c r="AT459" s="156" t="s">
        <v>264</v>
      </c>
      <c r="AU459" s="156" t="s">
        <v>87</v>
      </c>
      <c r="AV459" s="12" t="s">
        <v>87</v>
      </c>
      <c r="AW459" s="12" t="s">
        <v>32</v>
      </c>
      <c r="AX459" s="12" t="s">
        <v>77</v>
      </c>
      <c r="AY459" s="156" t="s">
        <v>253</v>
      </c>
    </row>
    <row r="460" spans="2:65" s="12" customFormat="1" ht="22.5">
      <c r="B460" s="154"/>
      <c r="D460" s="155" t="s">
        <v>264</v>
      </c>
      <c r="E460" s="156" t="s">
        <v>1</v>
      </c>
      <c r="F460" s="157" t="s">
        <v>1035</v>
      </c>
      <c r="H460" s="158">
        <v>39.645000000000003</v>
      </c>
      <c r="I460" s="159"/>
      <c r="L460" s="154"/>
      <c r="M460" s="160"/>
      <c r="T460" s="161"/>
      <c r="AT460" s="156" t="s">
        <v>264</v>
      </c>
      <c r="AU460" s="156" t="s">
        <v>87</v>
      </c>
      <c r="AV460" s="12" t="s">
        <v>87</v>
      </c>
      <c r="AW460" s="12" t="s">
        <v>32</v>
      </c>
      <c r="AX460" s="12" t="s">
        <v>77</v>
      </c>
      <c r="AY460" s="156" t="s">
        <v>253</v>
      </c>
    </row>
    <row r="461" spans="2:65" s="14" customFormat="1" ht="11.25">
      <c r="B461" s="169"/>
      <c r="D461" s="155" t="s">
        <v>264</v>
      </c>
      <c r="E461" s="170" t="s">
        <v>1</v>
      </c>
      <c r="F461" s="171" t="s">
        <v>1036</v>
      </c>
      <c r="H461" s="170" t="s">
        <v>1</v>
      </c>
      <c r="I461" s="172"/>
      <c r="L461" s="169"/>
      <c r="M461" s="173"/>
      <c r="T461" s="174"/>
      <c r="AT461" s="170" t="s">
        <v>264</v>
      </c>
      <c r="AU461" s="170" t="s">
        <v>87</v>
      </c>
      <c r="AV461" s="14" t="s">
        <v>85</v>
      </c>
      <c r="AW461" s="14" t="s">
        <v>32</v>
      </c>
      <c r="AX461" s="14" t="s">
        <v>77</v>
      </c>
      <c r="AY461" s="170" t="s">
        <v>253</v>
      </c>
    </row>
    <row r="462" spans="2:65" s="12" customFormat="1" ht="11.25">
      <c r="B462" s="154"/>
      <c r="D462" s="155" t="s">
        <v>264</v>
      </c>
      <c r="E462" s="156" t="s">
        <v>1</v>
      </c>
      <c r="F462" s="157" t="s">
        <v>2864</v>
      </c>
      <c r="H462" s="158">
        <v>61.47</v>
      </c>
      <c r="I462" s="159"/>
      <c r="L462" s="154"/>
      <c r="M462" s="160"/>
      <c r="T462" s="161"/>
      <c r="AT462" s="156" t="s">
        <v>264</v>
      </c>
      <c r="AU462" s="156" t="s">
        <v>87</v>
      </c>
      <c r="AV462" s="12" t="s">
        <v>87</v>
      </c>
      <c r="AW462" s="12" t="s">
        <v>32</v>
      </c>
      <c r="AX462" s="12" t="s">
        <v>77</v>
      </c>
      <c r="AY462" s="156" t="s">
        <v>253</v>
      </c>
    </row>
    <row r="463" spans="2:65" s="15" customFormat="1" ht="11.25">
      <c r="B463" s="175"/>
      <c r="D463" s="155" t="s">
        <v>264</v>
      </c>
      <c r="E463" s="176" t="s">
        <v>1</v>
      </c>
      <c r="F463" s="177" t="s">
        <v>322</v>
      </c>
      <c r="H463" s="178">
        <v>128.428</v>
      </c>
      <c r="I463" s="179"/>
      <c r="L463" s="175"/>
      <c r="M463" s="180"/>
      <c r="T463" s="181"/>
      <c r="AT463" s="176" t="s">
        <v>264</v>
      </c>
      <c r="AU463" s="176" t="s">
        <v>87</v>
      </c>
      <c r="AV463" s="15" t="s">
        <v>97</v>
      </c>
      <c r="AW463" s="15" t="s">
        <v>32</v>
      </c>
      <c r="AX463" s="15" t="s">
        <v>77</v>
      </c>
      <c r="AY463" s="176" t="s">
        <v>253</v>
      </c>
    </row>
    <row r="464" spans="2:65" s="14" customFormat="1" ht="11.25">
      <c r="B464" s="169"/>
      <c r="D464" s="155" t="s">
        <v>264</v>
      </c>
      <c r="E464" s="170" t="s">
        <v>1</v>
      </c>
      <c r="F464" s="171" t="s">
        <v>1016</v>
      </c>
      <c r="H464" s="170" t="s">
        <v>1</v>
      </c>
      <c r="I464" s="172"/>
      <c r="L464" s="169"/>
      <c r="M464" s="173"/>
      <c r="T464" s="174"/>
      <c r="AT464" s="170" t="s">
        <v>264</v>
      </c>
      <c r="AU464" s="170" t="s">
        <v>87</v>
      </c>
      <c r="AV464" s="14" t="s">
        <v>85</v>
      </c>
      <c r="AW464" s="14" t="s">
        <v>32</v>
      </c>
      <c r="AX464" s="14" t="s">
        <v>77</v>
      </c>
      <c r="AY464" s="170" t="s">
        <v>253</v>
      </c>
    </row>
    <row r="465" spans="2:65" s="14" customFormat="1" ht="11.25">
      <c r="B465" s="169"/>
      <c r="D465" s="155" t="s">
        <v>264</v>
      </c>
      <c r="E465" s="170" t="s">
        <v>1</v>
      </c>
      <c r="F465" s="171" t="s">
        <v>1017</v>
      </c>
      <c r="H465" s="170" t="s">
        <v>1</v>
      </c>
      <c r="I465" s="172"/>
      <c r="L465" s="169"/>
      <c r="M465" s="173"/>
      <c r="T465" s="174"/>
      <c r="AT465" s="170" t="s">
        <v>264</v>
      </c>
      <c r="AU465" s="170" t="s">
        <v>87</v>
      </c>
      <c r="AV465" s="14" t="s">
        <v>85</v>
      </c>
      <c r="AW465" s="14" t="s">
        <v>32</v>
      </c>
      <c r="AX465" s="14" t="s">
        <v>77</v>
      </c>
      <c r="AY465" s="170" t="s">
        <v>253</v>
      </c>
    </row>
    <row r="466" spans="2:65" s="14" customFormat="1" ht="11.25">
      <c r="B466" s="169"/>
      <c r="D466" s="155" t="s">
        <v>264</v>
      </c>
      <c r="E466" s="170" t="s">
        <v>1</v>
      </c>
      <c r="F466" s="171" t="s">
        <v>2822</v>
      </c>
      <c r="H466" s="170" t="s">
        <v>1</v>
      </c>
      <c r="I466" s="172"/>
      <c r="L466" s="169"/>
      <c r="M466" s="173"/>
      <c r="T466" s="174"/>
      <c r="AT466" s="170" t="s">
        <v>264</v>
      </c>
      <c r="AU466" s="170" t="s">
        <v>87</v>
      </c>
      <c r="AV466" s="14" t="s">
        <v>85</v>
      </c>
      <c r="AW466" s="14" t="s">
        <v>32</v>
      </c>
      <c r="AX466" s="14" t="s">
        <v>77</v>
      </c>
      <c r="AY466" s="170" t="s">
        <v>253</v>
      </c>
    </row>
    <row r="467" spans="2:65" s="12" customFormat="1" ht="11.25">
      <c r="B467" s="154"/>
      <c r="D467" s="155" t="s">
        <v>264</v>
      </c>
      <c r="E467" s="156" t="s">
        <v>1</v>
      </c>
      <c r="F467" s="157" t="s">
        <v>2856</v>
      </c>
      <c r="H467" s="158">
        <v>20.382000000000001</v>
      </c>
      <c r="I467" s="159"/>
      <c r="L467" s="154"/>
      <c r="M467" s="160"/>
      <c r="T467" s="161"/>
      <c r="AT467" s="156" t="s">
        <v>264</v>
      </c>
      <c r="AU467" s="156" t="s">
        <v>87</v>
      </c>
      <c r="AV467" s="12" t="s">
        <v>87</v>
      </c>
      <c r="AW467" s="12" t="s">
        <v>32</v>
      </c>
      <c r="AX467" s="12" t="s">
        <v>77</v>
      </c>
      <c r="AY467" s="156" t="s">
        <v>253</v>
      </c>
    </row>
    <row r="468" spans="2:65" s="12" customFormat="1" ht="11.25">
      <c r="B468" s="154"/>
      <c r="D468" s="155" t="s">
        <v>264</v>
      </c>
      <c r="E468" s="156" t="s">
        <v>1</v>
      </c>
      <c r="F468" s="157" t="s">
        <v>2857</v>
      </c>
      <c r="H468" s="158">
        <v>3.9049999999999998</v>
      </c>
      <c r="I468" s="159"/>
      <c r="L468" s="154"/>
      <c r="M468" s="160"/>
      <c r="T468" s="161"/>
      <c r="AT468" s="156" t="s">
        <v>264</v>
      </c>
      <c r="AU468" s="156" t="s">
        <v>87</v>
      </c>
      <c r="AV468" s="12" t="s">
        <v>87</v>
      </c>
      <c r="AW468" s="12" t="s">
        <v>32</v>
      </c>
      <c r="AX468" s="12" t="s">
        <v>77</v>
      </c>
      <c r="AY468" s="156" t="s">
        <v>253</v>
      </c>
    </row>
    <row r="469" spans="2:65" s="12" customFormat="1" ht="11.25">
      <c r="B469" s="154"/>
      <c r="D469" s="155" t="s">
        <v>264</v>
      </c>
      <c r="E469" s="156" t="s">
        <v>1</v>
      </c>
      <c r="F469" s="157" t="s">
        <v>2858</v>
      </c>
      <c r="H469" s="158">
        <v>2.76</v>
      </c>
      <c r="I469" s="159"/>
      <c r="L469" s="154"/>
      <c r="M469" s="160"/>
      <c r="T469" s="161"/>
      <c r="AT469" s="156" t="s">
        <v>264</v>
      </c>
      <c r="AU469" s="156" t="s">
        <v>87</v>
      </c>
      <c r="AV469" s="12" t="s">
        <v>87</v>
      </c>
      <c r="AW469" s="12" t="s">
        <v>32</v>
      </c>
      <c r="AX469" s="12" t="s">
        <v>77</v>
      </c>
      <c r="AY469" s="156" t="s">
        <v>253</v>
      </c>
    </row>
    <row r="470" spans="2:65" s="12" customFormat="1" ht="11.25">
      <c r="B470" s="154"/>
      <c r="D470" s="155" t="s">
        <v>264</v>
      </c>
      <c r="E470" s="156" t="s">
        <v>1</v>
      </c>
      <c r="F470" s="157" t="s">
        <v>2859</v>
      </c>
      <c r="H470" s="158">
        <v>7.9240000000000004</v>
      </c>
      <c r="I470" s="159"/>
      <c r="L470" s="154"/>
      <c r="M470" s="160"/>
      <c r="T470" s="161"/>
      <c r="AT470" s="156" t="s">
        <v>264</v>
      </c>
      <c r="AU470" s="156" t="s">
        <v>87</v>
      </c>
      <c r="AV470" s="12" t="s">
        <v>87</v>
      </c>
      <c r="AW470" s="12" t="s">
        <v>32</v>
      </c>
      <c r="AX470" s="12" t="s">
        <v>77</v>
      </c>
      <c r="AY470" s="156" t="s">
        <v>253</v>
      </c>
    </row>
    <row r="471" spans="2:65" s="12" customFormat="1" ht="11.25">
      <c r="B471" s="154"/>
      <c r="D471" s="155" t="s">
        <v>264</v>
      </c>
      <c r="E471" s="156" t="s">
        <v>1</v>
      </c>
      <c r="F471" s="157" t="s">
        <v>1022</v>
      </c>
      <c r="H471" s="158">
        <v>1.216</v>
      </c>
      <c r="I471" s="159"/>
      <c r="L471" s="154"/>
      <c r="M471" s="160"/>
      <c r="T471" s="161"/>
      <c r="AT471" s="156" t="s">
        <v>264</v>
      </c>
      <c r="AU471" s="156" t="s">
        <v>87</v>
      </c>
      <c r="AV471" s="12" t="s">
        <v>87</v>
      </c>
      <c r="AW471" s="12" t="s">
        <v>32</v>
      </c>
      <c r="AX471" s="12" t="s">
        <v>77</v>
      </c>
      <c r="AY471" s="156" t="s">
        <v>253</v>
      </c>
    </row>
    <row r="472" spans="2:65" s="12" customFormat="1" ht="11.25">
      <c r="B472" s="154"/>
      <c r="D472" s="155" t="s">
        <v>264</v>
      </c>
      <c r="E472" s="156" t="s">
        <v>1</v>
      </c>
      <c r="F472" s="157" t="s">
        <v>1023</v>
      </c>
      <c r="H472" s="158">
        <v>2.1</v>
      </c>
      <c r="I472" s="159"/>
      <c r="L472" s="154"/>
      <c r="M472" s="160"/>
      <c r="T472" s="161"/>
      <c r="AT472" s="156" t="s">
        <v>264</v>
      </c>
      <c r="AU472" s="156" t="s">
        <v>87</v>
      </c>
      <c r="AV472" s="12" t="s">
        <v>87</v>
      </c>
      <c r="AW472" s="12" t="s">
        <v>32</v>
      </c>
      <c r="AX472" s="12" t="s">
        <v>77</v>
      </c>
      <c r="AY472" s="156" t="s">
        <v>253</v>
      </c>
    </row>
    <row r="473" spans="2:65" s="15" customFormat="1" ht="11.25">
      <c r="B473" s="175"/>
      <c r="D473" s="155" t="s">
        <v>264</v>
      </c>
      <c r="E473" s="176" t="s">
        <v>1</v>
      </c>
      <c r="F473" s="177" t="s">
        <v>322</v>
      </c>
      <c r="H473" s="178">
        <v>38.286999999999999</v>
      </c>
      <c r="I473" s="179"/>
      <c r="L473" s="175"/>
      <c r="M473" s="180"/>
      <c r="T473" s="181"/>
      <c r="AT473" s="176" t="s">
        <v>264</v>
      </c>
      <c r="AU473" s="176" t="s">
        <v>87</v>
      </c>
      <c r="AV473" s="15" t="s">
        <v>97</v>
      </c>
      <c r="AW473" s="15" t="s">
        <v>32</v>
      </c>
      <c r="AX473" s="15" t="s">
        <v>77</v>
      </c>
      <c r="AY473" s="176" t="s">
        <v>253</v>
      </c>
    </row>
    <row r="474" spans="2:65" s="13" customFormat="1" ht="11.25">
      <c r="B474" s="162"/>
      <c r="D474" s="155" t="s">
        <v>264</v>
      </c>
      <c r="E474" s="163" t="s">
        <v>1</v>
      </c>
      <c r="F474" s="164" t="s">
        <v>266</v>
      </c>
      <c r="H474" s="165">
        <v>441.64499999999998</v>
      </c>
      <c r="I474" s="166"/>
      <c r="L474" s="162"/>
      <c r="M474" s="167"/>
      <c r="T474" s="168"/>
      <c r="AT474" s="163" t="s">
        <v>264</v>
      </c>
      <c r="AU474" s="163" t="s">
        <v>87</v>
      </c>
      <c r="AV474" s="13" t="s">
        <v>260</v>
      </c>
      <c r="AW474" s="13" t="s">
        <v>32</v>
      </c>
      <c r="AX474" s="13" t="s">
        <v>85</v>
      </c>
      <c r="AY474" s="163" t="s">
        <v>253</v>
      </c>
    </row>
    <row r="475" spans="2:65" s="12" customFormat="1" ht="11.25">
      <c r="B475" s="154"/>
      <c r="D475" s="155" t="s">
        <v>264</v>
      </c>
      <c r="F475" s="157" t="s">
        <v>2871</v>
      </c>
      <c r="H475" s="158">
        <v>883.29</v>
      </c>
      <c r="I475" s="159"/>
      <c r="L475" s="154"/>
      <c r="M475" s="160"/>
      <c r="T475" s="161"/>
      <c r="AT475" s="156" t="s">
        <v>264</v>
      </c>
      <c r="AU475" s="156" t="s">
        <v>87</v>
      </c>
      <c r="AV475" s="12" t="s">
        <v>87</v>
      </c>
      <c r="AW475" s="12" t="s">
        <v>4</v>
      </c>
      <c r="AX475" s="12" t="s">
        <v>85</v>
      </c>
      <c r="AY475" s="156" t="s">
        <v>253</v>
      </c>
    </row>
    <row r="476" spans="2:65" s="1" customFormat="1" ht="44.25" customHeight="1">
      <c r="B476" s="32"/>
      <c r="C476" s="137" t="s">
        <v>508</v>
      </c>
      <c r="D476" s="137" t="s">
        <v>255</v>
      </c>
      <c r="E476" s="138" t="s">
        <v>1062</v>
      </c>
      <c r="F476" s="139" t="s">
        <v>1063</v>
      </c>
      <c r="G476" s="140" t="s">
        <v>258</v>
      </c>
      <c r="H476" s="141">
        <v>29.605</v>
      </c>
      <c r="I476" s="142"/>
      <c r="J476" s="143">
        <f>ROUND(I476*H476,2)</f>
        <v>0</v>
      </c>
      <c r="K476" s="139" t="s">
        <v>259</v>
      </c>
      <c r="L476" s="32"/>
      <c r="M476" s="144" t="s">
        <v>1</v>
      </c>
      <c r="N476" s="145" t="s">
        <v>42</v>
      </c>
      <c r="P476" s="146">
        <f>O476*H476</f>
        <v>0</v>
      </c>
      <c r="Q476" s="146">
        <v>8.6800000000000002E-3</v>
      </c>
      <c r="R476" s="146">
        <f>Q476*H476</f>
        <v>0.25697140000000002</v>
      </c>
      <c r="S476" s="146">
        <v>0</v>
      </c>
      <c r="T476" s="147">
        <f>S476*H476</f>
        <v>0</v>
      </c>
      <c r="AR476" s="148" t="s">
        <v>260</v>
      </c>
      <c r="AT476" s="148" t="s">
        <v>255</v>
      </c>
      <c r="AU476" s="148" t="s">
        <v>87</v>
      </c>
      <c r="AY476" s="17" t="s">
        <v>253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85</v>
      </c>
      <c r="BK476" s="149">
        <f>ROUND(I476*H476,2)</f>
        <v>0</v>
      </c>
      <c r="BL476" s="17" t="s">
        <v>260</v>
      </c>
      <c r="BM476" s="148" t="s">
        <v>2872</v>
      </c>
    </row>
    <row r="477" spans="2:65" s="1" customFormat="1" ht="11.25">
      <c r="B477" s="32"/>
      <c r="D477" s="150" t="s">
        <v>262</v>
      </c>
      <c r="F477" s="151" t="s">
        <v>1065</v>
      </c>
      <c r="I477" s="152"/>
      <c r="L477" s="32"/>
      <c r="M477" s="153"/>
      <c r="T477" s="56"/>
      <c r="AT477" s="17" t="s">
        <v>262</v>
      </c>
      <c r="AU477" s="17" t="s">
        <v>87</v>
      </c>
    </row>
    <row r="478" spans="2:65" s="1" customFormat="1" ht="24.2" customHeight="1">
      <c r="B478" s="32"/>
      <c r="C478" s="185" t="s">
        <v>515</v>
      </c>
      <c r="D478" s="185" t="s">
        <v>1052</v>
      </c>
      <c r="E478" s="186" t="s">
        <v>1066</v>
      </c>
      <c r="F478" s="187" t="s">
        <v>1067</v>
      </c>
      <c r="G478" s="188" t="s">
        <v>258</v>
      </c>
      <c r="H478" s="189">
        <v>31.085000000000001</v>
      </c>
      <c r="I478" s="190"/>
      <c r="J478" s="191">
        <f>ROUND(I478*H478,2)</f>
        <v>0</v>
      </c>
      <c r="K478" s="187" t="s">
        <v>1</v>
      </c>
      <c r="L478" s="192"/>
      <c r="M478" s="193" t="s">
        <v>1</v>
      </c>
      <c r="N478" s="194" t="s">
        <v>42</v>
      </c>
      <c r="P478" s="146">
        <f>O478*H478</f>
        <v>0</v>
      </c>
      <c r="Q478" s="146">
        <v>6.3E-3</v>
      </c>
      <c r="R478" s="146">
        <f>Q478*H478</f>
        <v>0.1958355</v>
      </c>
      <c r="S478" s="146">
        <v>0</v>
      </c>
      <c r="T478" s="147">
        <f>S478*H478</f>
        <v>0</v>
      </c>
      <c r="AR478" s="148" t="s">
        <v>303</v>
      </c>
      <c r="AT478" s="148" t="s">
        <v>1052</v>
      </c>
      <c r="AU478" s="148" t="s">
        <v>87</v>
      </c>
      <c r="AY478" s="17" t="s">
        <v>253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7" t="s">
        <v>85</v>
      </c>
      <c r="BK478" s="149">
        <f>ROUND(I478*H478,2)</f>
        <v>0</v>
      </c>
      <c r="BL478" s="17" t="s">
        <v>260</v>
      </c>
      <c r="BM478" s="148" t="s">
        <v>1068</v>
      </c>
    </row>
    <row r="479" spans="2:65" s="14" customFormat="1" ht="11.25">
      <c r="B479" s="169"/>
      <c r="D479" s="155" t="s">
        <v>264</v>
      </c>
      <c r="E479" s="170" t="s">
        <v>1</v>
      </c>
      <c r="F479" s="171" t="s">
        <v>1069</v>
      </c>
      <c r="H479" s="170" t="s">
        <v>1</v>
      </c>
      <c r="I479" s="172"/>
      <c r="L479" s="169"/>
      <c r="M479" s="173"/>
      <c r="T479" s="174"/>
      <c r="AT479" s="170" t="s">
        <v>264</v>
      </c>
      <c r="AU479" s="170" t="s">
        <v>87</v>
      </c>
      <c r="AV479" s="14" t="s">
        <v>85</v>
      </c>
      <c r="AW479" s="14" t="s">
        <v>32</v>
      </c>
      <c r="AX479" s="14" t="s">
        <v>77</v>
      </c>
      <c r="AY479" s="170" t="s">
        <v>253</v>
      </c>
    </row>
    <row r="480" spans="2:65" s="12" customFormat="1" ht="11.25">
      <c r="B480" s="154"/>
      <c r="D480" s="155" t="s">
        <v>264</v>
      </c>
      <c r="E480" s="156" t="s">
        <v>1</v>
      </c>
      <c r="F480" s="157" t="s">
        <v>2873</v>
      </c>
      <c r="H480" s="158">
        <v>33.514000000000003</v>
      </c>
      <c r="I480" s="159"/>
      <c r="L480" s="154"/>
      <c r="M480" s="160"/>
      <c r="T480" s="161"/>
      <c r="AT480" s="156" t="s">
        <v>264</v>
      </c>
      <c r="AU480" s="156" t="s">
        <v>87</v>
      </c>
      <c r="AV480" s="12" t="s">
        <v>87</v>
      </c>
      <c r="AW480" s="12" t="s">
        <v>32</v>
      </c>
      <c r="AX480" s="12" t="s">
        <v>77</v>
      </c>
      <c r="AY480" s="156" t="s">
        <v>253</v>
      </c>
    </row>
    <row r="481" spans="2:65" s="12" customFormat="1" ht="11.25">
      <c r="B481" s="154"/>
      <c r="D481" s="155" t="s">
        <v>264</v>
      </c>
      <c r="E481" s="156" t="s">
        <v>1</v>
      </c>
      <c r="F481" s="157" t="s">
        <v>2874</v>
      </c>
      <c r="H481" s="158">
        <v>-2.9249999999999998</v>
      </c>
      <c r="I481" s="159"/>
      <c r="L481" s="154"/>
      <c r="M481" s="160"/>
      <c r="T481" s="161"/>
      <c r="AT481" s="156" t="s">
        <v>264</v>
      </c>
      <c r="AU481" s="156" t="s">
        <v>87</v>
      </c>
      <c r="AV481" s="12" t="s">
        <v>87</v>
      </c>
      <c r="AW481" s="12" t="s">
        <v>32</v>
      </c>
      <c r="AX481" s="12" t="s">
        <v>77</v>
      </c>
      <c r="AY481" s="156" t="s">
        <v>253</v>
      </c>
    </row>
    <row r="482" spans="2:65" s="12" customFormat="1" ht="11.25">
      <c r="B482" s="154"/>
      <c r="D482" s="155" t="s">
        <v>264</v>
      </c>
      <c r="E482" s="156" t="s">
        <v>1</v>
      </c>
      <c r="F482" s="157" t="s">
        <v>2875</v>
      </c>
      <c r="H482" s="158">
        <v>-0.98399999999999999</v>
      </c>
      <c r="I482" s="159"/>
      <c r="L482" s="154"/>
      <c r="M482" s="160"/>
      <c r="T482" s="161"/>
      <c r="AT482" s="156" t="s">
        <v>264</v>
      </c>
      <c r="AU482" s="156" t="s">
        <v>87</v>
      </c>
      <c r="AV482" s="12" t="s">
        <v>87</v>
      </c>
      <c r="AW482" s="12" t="s">
        <v>32</v>
      </c>
      <c r="AX482" s="12" t="s">
        <v>77</v>
      </c>
      <c r="AY482" s="156" t="s">
        <v>253</v>
      </c>
    </row>
    <row r="483" spans="2:65" s="15" customFormat="1" ht="11.25">
      <c r="B483" s="175"/>
      <c r="D483" s="155" t="s">
        <v>264</v>
      </c>
      <c r="E483" s="176" t="s">
        <v>1</v>
      </c>
      <c r="F483" s="177" t="s">
        <v>322</v>
      </c>
      <c r="H483" s="178">
        <v>29.605</v>
      </c>
      <c r="I483" s="179"/>
      <c r="L483" s="175"/>
      <c r="M483" s="180"/>
      <c r="T483" s="181"/>
      <c r="AT483" s="176" t="s">
        <v>264</v>
      </c>
      <c r="AU483" s="176" t="s">
        <v>87</v>
      </c>
      <c r="AV483" s="15" t="s">
        <v>97</v>
      </c>
      <c r="AW483" s="15" t="s">
        <v>32</v>
      </c>
      <c r="AX483" s="15" t="s">
        <v>77</v>
      </c>
      <c r="AY483" s="176" t="s">
        <v>253</v>
      </c>
    </row>
    <row r="484" spans="2:65" s="13" customFormat="1" ht="11.25">
      <c r="B484" s="162"/>
      <c r="D484" s="155" t="s">
        <v>264</v>
      </c>
      <c r="E484" s="163" t="s">
        <v>1</v>
      </c>
      <c r="F484" s="164" t="s">
        <v>266</v>
      </c>
      <c r="H484" s="165">
        <v>29.605</v>
      </c>
      <c r="I484" s="166"/>
      <c r="L484" s="162"/>
      <c r="M484" s="167"/>
      <c r="T484" s="168"/>
      <c r="AT484" s="163" t="s">
        <v>264</v>
      </c>
      <c r="AU484" s="163" t="s">
        <v>87</v>
      </c>
      <c r="AV484" s="13" t="s">
        <v>260</v>
      </c>
      <c r="AW484" s="13" t="s">
        <v>32</v>
      </c>
      <c r="AX484" s="13" t="s">
        <v>85</v>
      </c>
      <c r="AY484" s="163" t="s">
        <v>253</v>
      </c>
    </row>
    <row r="485" spans="2:65" s="12" customFormat="1" ht="11.25">
      <c r="B485" s="154"/>
      <c r="D485" s="155" t="s">
        <v>264</v>
      </c>
      <c r="F485" s="157" t="s">
        <v>2876</v>
      </c>
      <c r="H485" s="158">
        <v>31.085000000000001</v>
      </c>
      <c r="I485" s="159"/>
      <c r="L485" s="154"/>
      <c r="M485" s="160"/>
      <c r="T485" s="161"/>
      <c r="AT485" s="156" t="s">
        <v>264</v>
      </c>
      <c r="AU485" s="156" t="s">
        <v>87</v>
      </c>
      <c r="AV485" s="12" t="s">
        <v>87</v>
      </c>
      <c r="AW485" s="12" t="s">
        <v>4</v>
      </c>
      <c r="AX485" s="12" t="s">
        <v>85</v>
      </c>
      <c r="AY485" s="156" t="s">
        <v>253</v>
      </c>
    </row>
    <row r="486" spans="2:65" s="1" customFormat="1" ht="24.2" customHeight="1">
      <c r="B486" s="32"/>
      <c r="C486" s="137" t="s">
        <v>521</v>
      </c>
      <c r="D486" s="137" t="s">
        <v>255</v>
      </c>
      <c r="E486" s="138" t="s">
        <v>1075</v>
      </c>
      <c r="F486" s="139" t="s">
        <v>1076</v>
      </c>
      <c r="G486" s="140" t="s">
        <v>258</v>
      </c>
      <c r="H486" s="141">
        <v>169.58799999999999</v>
      </c>
      <c r="I486" s="142"/>
      <c r="J486" s="143">
        <f>ROUND(I486*H486,2)</f>
        <v>0</v>
      </c>
      <c r="K486" s="139" t="s">
        <v>259</v>
      </c>
      <c r="L486" s="32"/>
      <c r="M486" s="144" t="s">
        <v>1</v>
      </c>
      <c r="N486" s="145" t="s">
        <v>42</v>
      </c>
      <c r="P486" s="146">
        <f>O486*H486</f>
        <v>0</v>
      </c>
      <c r="Q486" s="146">
        <v>7.3499999999999998E-3</v>
      </c>
      <c r="R486" s="146">
        <f>Q486*H486</f>
        <v>1.2464717999999999</v>
      </c>
      <c r="S486" s="146">
        <v>0</v>
      </c>
      <c r="T486" s="147">
        <f>S486*H486</f>
        <v>0</v>
      </c>
      <c r="AR486" s="148" t="s">
        <v>260</v>
      </c>
      <c r="AT486" s="148" t="s">
        <v>255</v>
      </c>
      <c r="AU486" s="148" t="s">
        <v>87</v>
      </c>
      <c r="AY486" s="17" t="s">
        <v>253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85</v>
      </c>
      <c r="BK486" s="149">
        <f>ROUND(I486*H486,2)</f>
        <v>0</v>
      </c>
      <c r="BL486" s="17" t="s">
        <v>260</v>
      </c>
      <c r="BM486" s="148" t="s">
        <v>1077</v>
      </c>
    </row>
    <row r="487" spans="2:65" s="1" customFormat="1" ht="11.25">
      <c r="B487" s="32"/>
      <c r="D487" s="150" t="s">
        <v>262</v>
      </c>
      <c r="F487" s="151" t="s">
        <v>1078</v>
      </c>
      <c r="I487" s="152"/>
      <c r="L487" s="32"/>
      <c r="M487" s="153"/>
      <c r="T487" s="56"/>
      <c r="AT487" s="17" t="s">
        <v>262</v>
      </c>
      <c r="AU487" s="17" t="s">
        <v>87</v>
      </c>
    </row>
    <row r="488" spans="2:65" s="14" customFormat="1" ht="11.25">
      <c r="B488" s="169"/>
      <c r="D488" s="155" t="s">
        <v>264</v>
      </c>
      <c r="E488" s="170" t="s">
        <v>1</v>
      </c>
      <c r="F488" s="171" t="s">
        <v>1079</v>
      </c>
      <c r="H488" s="170" t="s">
        <v>1</v>
      </c>
      <c r="I488" s="172"/>
      <c r="L488" s="169"/>
      <c r="M488" s="173"/>
      <c r="T488" s="174"/>
      <c r="AT488" s="170" t="s">
        <v>264</v>
      </c>
      <c r="AU488" s="170" t="s">
        <v>87</v>
      </c>
      <c r="AV488" s="14" t="s">
        <v>85</v>
      </c>
      <c r="AW488" s="14" t="s">
        <v>32</v>
      </c>
      <c r="AX488" s="14" t="s">
        <v>77</v>
      </c>
      <c r="AY488" s="170" t="s">
        <v>253</v>
      </c>
    </row>
    <row r="489" spans="2:65" s="14" customFormat="1" ht="11.25">
      <c r="B489" s="169"/>
      <c r="D489" s="155" t="s">
        <v>264</v>
      </c>
      <c r="E489" s="170" t="s">
        <v>1</v>
      </c>
      <c r="F489" s="171" t="s">
        <v>1080</v>
      </c>
      <c r="H489" s="170" t="s">
        <v>1</v>
      </c>
      <c r="I489" s="172"/>
      <c r="L489" s="169"/>
      <c r="M489" s="173"/>
      <c r="T489" s="174"/>
      <c r="AT489" s="170" t="s">
        <v>264</v>
      </c>
      <c r="AU489" s="170" t="s">
        <v>87</v>
      </c>
      <c r="AV489" s="14" t="s">
        <v>85</v>
      </c>
      <c r="AW489" s="14" t="s">
        <v>32</v>
      </c>
      <c r="AX489" s="14" t="s">
        <v>77</v>
      </c>
      <c r="AY489" s="170" t="s">
        <v>253</v>
      </c>
    </row>
    <row r="490" spans="2:65" s="14" customFormat="1" ht="11.25">
      <c r="B490" s="169"/>
      <c r="D490" s="155" t="s">
        <v>264</v>
      </c>
      <c r="E490" s="170" t="s">
        <v>1</v>
      </c>
      <c r="F490" s="171" t="s">
        <v>1070</v>
      </c>
      <c r="H490" s="170" t="s">
        <v>1</v>
      </c>
      <c r="I490" s="172"/>
      <c r="L490" s="169"/>
      <c r="M490" s="173"/>
      <c r="T490" s="174"/>
      <c r="AT490" s="170" t="s">
        <v>264</v>
      </c>
      <c r="AU490" s="170" t="s">
        <v>87</v>
      </c>
      <c r="AV490" s="14" t="s">
        <v>85</v>
      </c>
      <c r="AW490" s="14" t="s">
        <v>32</v>
      </c>
      <c r="AX490" s="14" t="s">
        <v>77</v>
      </c>
      <c r="AY490" s="170" t="s">
        <v>253</v>
      </c>
    </row>
    <row r="491" spans="2:65" s="12" customFormat="1" ht="11.25">
      <c r="B491" s="154"/>
      <c r="D491" s="155" t="s">
        <v>264</v>
      </c>
      <c r="E491" s="156" t="s">
        <v>1</v>
      </c>
      <c r="F491" s="157" t="s">
        <v>2873</v>
      </c>
      <c r="H491" s="158">
        <v>33.514000000000003</v>
      </c>
      <c r="I491" s="159"/>
      <c r="L491" s="154"/>
      <c r="M491" s="160"/>
      <c r="T491" s="161"/>
      <c r="AT491" s="156" t="s">
        <v>264</v>
      </c>
      <c r="AU491" s="156" t="s">
        <v>87</v>
      </c>
      <c r="AV491" s="12" t="s">
        <v>87</v>
      </c>
      <c r="AW491" s="12" t="s">
        <v>32</v>
      </c>
      <c r="AX491" s="12" t="s">
        <v>77</v>
      </c>
      <c r="AY491" s="156" t="s">
        <v>253</v>
      </c>
    </row>
    <row r="492" spans="2:65" s="12" customFormat="1" ht="11.25">
      <c r="B492" s="154"/>
      <c r="D492" s="155" t="s">
        <v>264</v>
      </c>
      <c r="E492" s="156" t="s">
        <v>1</v>
      </c>
      <c r="F492" s="157" t="s">
        <v>2874</v>
      </c>
      <c r="H492" s="158">
        <v>-2.9249999999999998</v>
      </c>
      <c r="I492" s="159"/>
      <c r="L492" s="154"/>
      <c r="M492" s="160"/>
      <c r="T492" s="161"/>
      <c r="AT492" s="156" t="s">
        <v>264</v>
      </c>
      <c r="AU492" s="156" t="s">
        <v>87</v>
      </c>
      <c r="AV492" s="12" t="s">
        <v>87</v>
      </c>
      <c r="AW492" s="12" t="s">
        <v>32</v>
      </c>
      <c r="AX492" s="12" t="s">
        <v>77</v>
      </c>
      <c r="AY492" s="156" t="s">
        <v>253</v>
      </c>
    </row>
    <row r="493" spans="2:65" s="15" customFormat="1" ht="11.25">
      <c r="B493" s="175"/>
      <c r="D493" s="155" t="s">
        <v>264</v>
      </c>
      <c r="E493" s="176" t="s">
        <v>1</v>
      </c>
      <c r="F493" s="177" t="s">
        <v>322</v>
      </c>
      <c r="H493" s="178">
        <v>30.588999999999999</v>
      </c>
      <c r="I493" s="179"/>
      <c r="L493" s="175"/>
      <c r="M493" s="180"/>
      <c r="T493" s="181"/>
      <c r="AT493" s="176" t="s">
        <v>264</v>
      </c>
      <c r="AU493" s="176" t="s">
        <v>87</v>
      </c>
      <c r="AV493" s="15" t="s">
        <v>97</v>
      </c>
      <c r="AW493" s="15" t="s">
        <v>32</v>
      </c>
      <c r="AX493" s="15" t="s">
        <v>77</v>
      </c>
      <c r="AY493" s="176" t="s">
        <v>253</v>
      </c>
    </row>
    <row r="494" spans="2:65" s="14" customFormat="1" ht="11.25">
      <c r="B494" s="169"/>
      <c r="D494" s="155" t="s">
        <v>264</v>
      </c>
      <c r="E494" s="170" t="s">
        <v>1</v>
      </c>
      <c r="F494" s="171" t="s">
        <v>1081</v>
      </c>
      <c r="H494" s="170" t="s">
        <v>1</v>
      </c>
      <c r="I494" s="172"/>
      <c r="L494" s="169"/>
      <c r="M494" s="173"/>
      <c r="T494" s="174"/>
      <c r="AT494" s="170" t="s">
        <v>264</v>
      </c>
      <c r="AU494" s="170" t="s">
        <v>87</v>
      </c>
      <c r="AV494" s="14" t="s">
        <v>85</v>
      </c>
      <c r="AW494" s="14" t="s">
        <v>32</v>
      </c>
      <c r="AX494" s="14" t="s">
        <v>77</v>
      </c>
      <c r="AY494" s="170" t="s">
        <v>253</v>
      </c>
    </row>
    <row r="495" spans="2:65" s="14" customFormat="1" ht="11.25">
      <c r="B495" s="169"/>
      <c r="D495" s="155" t="s">
        <v>264</v>
      </c>
      <c r="E495" s="170" t="s">
        <v>1</v>
      </c>
      <c r="F495" s="171" t="s">
        <v>1082</v>
      </c>
      <c r="H495" s="170" t="s">
        <v>1</v>
      </c>
      <c r="I495" s="172"/>
      <c r="L495" s="169"/>
      <c r="M495" s="173"/>
      <c r="T495" s="174"/>
      <c r="AT495" s="170" t="s">
        <v>264</v>
      </c>
      <c r="AU495" s="170" t="s">
        <v>87</v>
      </c>
      <c r="AV495" s="14" t="s">
        <v>85</v>
      </c>
      <c r="AW495" s="14" t="s">
        <v>32</v>
      </c>
      <c r="AX495" s="14" t="s">
        <v>77</v>
      </c>
      <c r="AY495" s="170" t="s">
        <v>253</v>
      </c>
    </row>
    <row r="496" spans="2:65" s="12" customFormat="1" ht="11.25">
      <c r="B496" s="154"/>
      <c r="D496" s="155" t="s">
        <v>264</v>
      </c>
      <c r="E496" s="156" t="s">
        <v>1</v>
      </c>
      <c r="F496" s="157" t="s">
        <v>2877</v>
      </c>
      <c r="H496" s="158">
        <v>142.30600000000001</v>
      </c>
      <c r="I496" s="159"/>
      <c r="L496" s="154"/>
      <c r="M496" s="160"/>
      <c r="T496" s="161"/>
      <c r="AT496" s="156" t="s">
        <v>264</v>
      </c>
      <c r="AU496" s="156" t="s">
        <v>87</v>
      </c>
      <c r="AV496" s="12" t="s">
        <v>87</v>
      </c>
      <c r="AW496" s="12" t="s">
        <v>32</v>
      </c>
      <c r="AX496" s="12" t="s">
        <v>77</v>
      </c>
      <c r="AY496" s="156" t="s">
        <v>253</v>
      </c>
    </row>
    <row r="497" spans="2:65" s="12" customFormat="1" ht="33.75">
      <c r="B497" s="154"/>
      <c r="D497" s="155" t="s">
        <v>264</v>
      </c>
      <c r="E497" s="156" t="s">
        <v>1</v>
      </c>
      <c r="F497" s="157" t="s">
        <v>2878</v>
      </c>
      <c r="H497" s="158">
        <v>-30.195</v>
      </c>
      <c r="I497" s="159"/>
      <c r="L497" s="154"/>
      <c r="M497" s="160"/>
      <c r="T497" s="161"/>
      <c r="AT497" s="156" t="s">
        <v>264</v>
      </c>
      <c r="AU497" s="156" t="s">
        <v>87</v>
      </c>
      <c r="AV497" s="12" t="s">
        <v>87</v>
      </c>
      <c r="AW497" s="12" t="s">
        <v>32</v>
      </c>
      <c r="AX497" s="12" t="s">
        <v>77</v>
      </c>
      <c r="AY497" s="156" t="s">
        <v>253</v>
      </c>
    </row>
    <row r="498" spans="2:65" s="15" customFormat="1" ht="11.25">
      <c r="B498" s="175"/>
      <c r="D498" s="155" t="s">
        <v>264</v>
      </c>
      <c r="E498" s="176" t="s">
        <v>1</v>
      </c>
      <c r="F498" s="177" t="s">
        <v>322</v>
      </c>
      <c r="H498" s="178">
        <v>112.111</v>
      </c>
      <c r="I498" s="179"/>
      <c r="L498" s="175"/>
      <c r="M498" s="180"/>
      <c r="T498" s="181"/>
      <c r="AT498" s="176" t="s">
        <v>264</v>
      </c>
      <c r="AU498" s="176" t="s">
        <v>87</v>
      </c>
      <c r="AV498" s="15" t="s">
        <v>97</v>
      </c>
      <c r="AW498" s="15" t="s">
        <v>32</v>
      </c>
      <c r="AX498" s="15" t="s">
        <v>77</v>
      </c>
      <c r="AY498" s="176" t="s">
        <v>253</v>
      </c>
    </row>
    <row r="499" spans="2:65" s="14" customFormat="1" ht="11.25">
      <c r="B499" s="169"/>
      <c r="D499" s="155" t="s">
        <v>264</v>
      </c>
      <c r="E499" s="170" t="s">
        <v>1</v>
      </c>
      <c r="F499" s="171" t="s">
        <v>1085</v>
      </c>
      <c r="H499" s="170" t="s">
        <v>1</v>
      </c>
      <c r="I499" s="172"/>
      <c r="L499" s="169"/>
      <c r="M499" s="173"/>
      <c r="T499" s="174"/>
      <c r="AT499" s="170" t="s">
        <v>264</v>
      </c>
      <c r="AU499" s="170" t="s">
        <v>87</v>
      </c>
      <c r="AV499" s="14" t="s">
        <v>85</v>
      </c>
      <c r="AW499" s="14" t="s">
        <v>32</v>
      </c>
      <c r="AX499" s="14" t="s">
        <v>77</v>
      </c>
      <c r="AY499" s="170" t="s">
        <v>253</v>
      </c>
    </row>
    <row r="500" spans="2:65" s="12" customFormat="1" ht="11.25">
      <c r="B500" s="154"/>
      <c r="D500" s="155" t="s">
        <v>264</v>
      </c>
      <c r="E500" s="156" t="s">
        <v>1</v>
      </c>
      <c r="F500" s="157" t="s">
        <v>2879</v>
      </c>
      <c r="H500" s="158">
        <v>22.05</v>
      </c>
      <c r="I500" s="159"/>
      <c r="L500" s="154"/>
      <c r="M500" s="160"/>
      <c r="T500" s="161"/>
      <c r="AT500" s="156" t="s">
        <v>264</v>
      </c>
      <c r="AU500" s="156" t="s">
        <v>87</v>
      </c>
      <c r="AV500" s="12" t="s">
        <v>87</v>
      </c>
      <c r="AW500" s="12" t="s">
        <v>32</v>
      </c>
      <c r="AX500" s="12" t="s">
        <v>77</v>
      </c>
      <c r="AY500" s="156" t="s">
        <v>253</v>
      </c>
    </row>
    <row r="501" spans="2:65" s="15" customFormat="1" ht="11.25">
      <c r="B501" s="175"/>
      <c r="D501" s="155" t="s">
        <v>264</v>
      </c>
      <c r="E501" s="176" t="s">
        <v>1</v>
      </c>
      <c r="F501" s="177" t="s">
        <v>322</v>
      </c>
      <c r="H501" s="178">
        <v>22.05</v>
      </c>
      <c r="I501" s="179"/>
      <c r="L501" s="175"/>
      <c r="M501" s="180"/>
      <c r="T501" s="181"/>
      <c r="AT501" s="176" t="s">
        <v>264</v>
      </c>
      <c r="AU501" s="176" t="s">
        <v>87</v>
      </c>
      <c r="AV501" s="15" t="s">
        <v>97</v>
      </c>
      <c r="AW501" s="15" t="s">
        <v>32</v>
      </c>
      <c r="AX501" s="15" t="s">
        <v>77</v>
      </c>
      <c r="AY501" s="176" t="s">
        <v>253</v>
      </c>
    </row>
    <row r="502" spans="2:65" s="14" customFormat="1" ht="11.25">
      <c r="B502" s="169"/>
      <c r="D502" s="155" t="s">
        <v>264</v>
      </c>
      <c r="E502" s="170" t="s">
        <v>1</v>
      </c>
      <c r="F502" s="171" t="s">
        <v>1087</v>
      </c>
      <c r="H502" s="170" t="s">
        <v>1</v>
      </c>
      <c r="I502" s="172"/>
      <c r="L502" s="169"/>
      <c r="M502" s="173"/>
      <c r="T502" s="174"/>
      <c r="AT502" s="170" t="s">
        <v>264</v>
      </c>
      <c r="AU502" s="170" t="s">
        <v>87</v>
      </c>
      <c r="AV502" s="14" t="s">
        <v>85</v>
      </c>
      <c r="AW502" s="14" t="s">
        <v>32</v>
      </c>
      <c r="AX502" s="14" t="s">
        <v>77</v>
      </c>
      <c r="AY502" s="170" t="s">
        <v>253</v>
      </c>
    </row>
    <row r="503" spans="2:65" s="12" customFormat="1" ht="11.25">
      <c r="B503" s="154"/>
      <c r="D503" s="155" t="s">
        <v>264</v>
      </c>
      <c r="E503" s="156" t="s">
        <v>1</v>
      </c>
      <c r="F503" s="157" t="s">
        <v>2880</v>
      </c>
      <c r="H503" s="158">
        <v>4.8380000000000001</v>
      </c>
      <c r="I503" s="159"/>
      <c r="L503" s="154"/>
      <c r="M503" s="160"/>
      <c r="T503" s="161"/>
      <c r="AT503" s="156" t="s">
        <v>264</v>
      </c>
      <c r="AU503" s="156" t="s">
        <v>87</v>
      </c>
      <c r="AV503" s="12" t="s">
        <v>87</v>
      </c>
      <c r="AW503" s="12" t="s">
        <v>32</v>
      </c>
      <c r="AX503" s="12" t="s">
        <v>77</v>
      </c>
      <c r="AY503" s="156" t="s">
        <v>253</v>
      </c>
    </row>
    <row r="504" spans="2:65" s="15" customFormat="1" ht="11.25">
      <c r="B504" s="175"/>
      <c r="D504" s="155" t="s">
        <v>264</v>
      </c>
      <c r="E504" s="176" t="s">
        <v>1</v>
      </c>
      <c r="F504" s="177" t="s">
        <v>322</v>
      </c>
      <c r="H504" s="178">
        <v>4.8380000000000001</v>
      </c>
      <c r="I504" s="179"/>
      <c r="L504" s="175"/>
      <c r="M504" s="180"/>
      <c r="T504" s="181"/>
      <c r="AT504" s="176" t="s">
        <v>264</v>
      </c>
      <c r="AU504" s="176" t="s">
        <v>87</v>
      </c>
      <c r="AV504" s="15" t="s">
        <v>97</v>
      </c>
      <c r="AW504" s="15" t="s">
        <v>32</v>
      </c>
      <c r="AX504" s="15" t="s">
        <v>77</v>
      </c>
      <c r="AY504" s="176" t="s">
        <v>253</v>
      </c>
    </row>
    <row r="505" spans="2:65" s="13" customFormat="1" ht="11.25">
      <c r="B505" s="162"/>
      <c r="D505" s="155" t="s">
        <v>264</v>
      </c>
      <c r="E505" s="163" t="s">
        <v>1</v>
      </c>
      <c r="F505" s="164" t="s">
        <v>266</v>
      </c>
      <c r="H505" s="165">
        <v>169.58799999999999</v>
      </c>
      <c r="I505" s="166"/>
      <c r="L505" s="162"/>
      <c r="M505" s="167"/>
      <c r="T505" s="168"/>
      <c r="AT505" s="163" t="s">
        <v>264</v>
      </c>
      <c r="AU505" s="163" t="s">
        <v>87</v>
      </c>
      <c r="AV505" s="13" t="s">
        <v>260</v>
      </c>
      <c r="AW505" s="13" t="s">
        <v>32</v>
      </c>
      <c r="AX505" s="13" t="s">
        <v>85</v>
      </c>
      <c r="AY505" s="163" t="s">
        <v>253</v>
      </c>
    </row>
    <row r="506" spans="2:65" s="1" customFormat="1" ht="24.2" customHeight="1">
      <c r="B506" s="32"/>
      <c r="C506" s="137" t="s">
        <v>527</v>
      </c>
      <c r="D506" s="137" t="s">
        <v>255</v>
      </c>
      <c r="E506" s="138" t="s">
        <v>1089</v>
      </c>
      <c r="F506" s="139" t="s">
        <v>1090</v>
      </c>
      <c r="G506" s="140" t="s">
        <v>258</v>
      </c>
      <c r="H506" s="141">
        <v>0.48</v>
      </c>
      <c r="I506" s="142"/>
      <c r="J506" s="143">
        <f>ROUND(I506*H506,2)</f>
        <v>0</v>
      </c>
      <c r="K506" s="139" t="s">
        <v>259</v>
      </c>
      <c r="L506" s="32"/>
      <c r="M506" s="144" t="s">
        <v>1</v>
      </c>
      <c r="N506" s="145" t="s">
        <v>42</v>
      </c>
      <c r="P506" s="146">
        <f>O506*H506</f>
        <v>0</v>
      </c>
      <c r="Q506" s="146">
        <v>4.3800000000000002E-3</v>
      </c>
      <c r="R506" s="146">
        <f>Q506*H506</f>
        <v>2.1023999999999999E-3</v>
      </c>
      <c r="S506" s="146">
        <v>0</v>
      </c>
      <c r="T506" s="147">
        <f>S506*H506</f>
        <v>0</v>
      </c>
      <c r="AR506" s="148" t="s">
        <v>260</v>
      </c>
      <c r="AT506" s="148" t="s">
        <v>255</v>
      </c>
      <c r="AU506" s="148" t="s">
        <v>87</v>
      </c>
      <c r="AY506" s="17" t="s">
        <v>253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7" t="s">
        <v>85</v>
      </c>
      <c r="BK506" s="149">
        <f>ROUND(I506*H506,2)</f>
        <v>0</v>
      </c>
      <c r="BL506" s="17" t="s">
        <v>260</v>
      </c>
      <c r="BM506" s="148" t="s">
        <v>2881</v>
      </c>
    </row>
    <row r="507" spans="2:65" s="1" customFormat="1" ht="11.25">
      <c r="B507" s="32"/>
      <c r="D507" s="150" t="s">
        <v>262</v>
      </c>
      <c r="F507" s="151" t="s">
        <v>1092</v>
      </c>
      <c r="I507" s="152"/>
      <c r="L507" s="32"/>
      <c r="M507" s="153"/>
      <c r="T507" s="56"/>
      <c r="AT507" s="17" t="s">
        <v>262</v>
      </c>
      <c r="AU507" s="17" t="s">
        <v>87</v>
      </c>
    </row>
    <row r="508" spans="2:65" s="12" customFormat="1" ht="11.25">
      <c r="B508" s="154"/>
      <c r="D508" s="155" t="s">
        <v>264</v>
      </c>
      <c r="E508" s="156" t="s">
        <v>1</v>
      </c>
      <c r="F508" s="157" t="s">
        <v>1093</v>
      </c>
      <c r="H508" s="158">
        <v>0.48</v>
      </c>
      <c r="I508" s="159"/>
      <c r="L508" s="154"/>
      <c r="M508" s="160"/>
      <c r="T508" s="161"/>
      <c r="AT508" s="156" t="s">
        <v>264</v>
      </c>
      <c r="AU508" s="156" t="s">
        <v>87</v>
      </c>
      <c r="AV508" s="12" t="s">
        <v>87</v>
      </c>
      <c r="AW508" s="12" t="s">
        <v>32</v>
      </c>
      <c r="AX508" s="12" t="s">
        <v>77</v>
      </c>
      <c r="AY508" s="156" t="s">
        <v>253</v>
      </c>
    </row>
    <row r="509" spans="2:65" s="13" customFormat="1" ht="11.25">
      <c r="B509" s="162"/>
      <c r="D509" s="155" t="s">
        <v>264</v>
      </c>
      <c r="E509" s="163" t="s">
        <v>1</v>
      </c>
      <c r="F509" s="164" t="s">
        <v>266</v>
      </c>
      <c r="H509" s="165">
        <v>0.48</v>
      </c>
      <c r="I509" s="166"/>
      <c r="L509" s="162"/>
      <c r="M509" s="167"/>
      <c r="T509" s="168"/>
      <c r="AT509" s="163" t="s">
        <v>264</v>
      </c>
      <c r="AU509" s="163" t="s">
        <v>87</v>
      </c>
      <c r="AV509" s="13" t="s">
        <v>260</v>
      </c>
      <c r="AW509" s="13" t="s">
        <v>32</v>
      </c>
      <c r="AX509" s="13" t="s">
        <v>85</v>
      </c>
      <c r="AY509" s="163" t="s">
        <v>253</v>
      </c>
    </row>
    <row r="510" spans="2:65" s="1" customFormat="1" ht="24.2" customHeight="1">
      <c r="B510" s="32"/>
      <c r="C510" s="137" t="s">
        <v>533</v>
      </c>
      <c r="D510" s="137" t="s">
        <v>255</v>
      </c>
      <c r="E510" s="138" t="s">
        <v>1094</v>
      </c>
      <c r="F510" s="139" t="s">
        <v>1095</v>
      </c>
      <c r="G510" s="140" t="s">
        <v>258</v>
      </c>
      <c r="H510" s="141">
        <v>164.75</v>
      </c>
      <c r="I510" s="142"/>
      <c r="J510" s="143">
        <f>ROUND(I510*H510,2)</f>
        <v>0</v>
      </c>
      <c r="K510" s="139" t="s">
        <v>259</v>
      </c>
      <c r="L510" s="32"/>
      <c r="M510" s="144" t="s">
        <v>1</v>
      </c>
      <c r="N510" s="145" t="s">
        <v>42</v>
      </c>
      <c r="P510" s="146">
        <f>O510*H510</f>
        <v>0</v>
      </c>
      <c r="Q510" s="146">
        <v>2.2000000000000001E-4</v>
      </c>
      <c r="R510" s="146">
        <f>Q510*H510</f>
        <v>3.6244999999999999E-2</v>
      </c>
      <c r="S510" s="146">
        <v>0</v>
      </c>
      <c r="T510" s="147">
        <f>S510*H510</f>
        <v>0</v>
      </c>
      <c r="AR510" s="148" t="s">
        <v>260</v>
      </c>
      <c r="AT510" s="148" t="s">
        <v>255</v>
      </c>
      <c r="AU510" s="148" t="s">
        <v>87</v>
      </c>
      <c r="AY510" s="17" t="s">
        <v>253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85</v>
      </c>
      <c r="BK510" s="149">
        <f>ROUND(I510*H510,2)</f>
        <v>0</v>
      </c>
      <c r="BL510" s="17" t="s">
        <v>260</v>
      </c>
      <c r="BM510" s="148" t="s">
        <v>2882</v>
      </c>
    </row>
    <row r="511" spans="2:65" s="1" customFormat="1" ht="11.25">
      <c r="B511" s="32"/>
      <c r="D511" s="150" t="s">
        <v>262</v>
      </c>
      <c r="F511" s="151" t="s">
        <v>1097</v>
      </c>
      <c r="I511" s="152"/>
      <c r="L511" s="32"/>
      <c r="M511" s="153"/>
      <c r="T511" s="56"/>
      <c r="AT511" s="17" t="s">
        <v>262</v>
      </c>
      <c r="AU511" s="17" t="s">
        <v>87</v>
      </c>
    </row>
    <row r="512" spans="2:65" s="14" customFormat="1" ht="11.25">
      <c r="B512" s="169"/>
      <c r="D512" s="155" t="s">
        <v>264</v>
      </c>
      <c r="E512" s="170" t="s">
        <v>1</v>
      </c>
      <c r="F512" s="171" t="s">
        <v>1079</v>
      </c>
      <c r="H512" s="170" t="s">
        <v>1</v>
      </c>
      <c r="I512" s="172"/>
      <c r="L512" s="169"/>
      <c r="M512" s="173"/>
      <c r="T512" s="174"/>
      <c r="AT512" s="170" t="s">
        <v>264</v>
      </c>
      <c r="AU512" s="170" t="s">
        <v>87</v>
      </c>
      <c r="AV512" s="14" t="s">
        <v>85</v>
      </c>
      <c r="AW512" s="14" t="s">
        <v>32</v>
      </c>
      <c r="AX512" s="14" t="s">
        <v>77</v>
      </c>
      <c r="AY512" s="170" t="s">
        <v>253</v>
      </c>
    </row>
    <row r="513" spans="2:65" s="14" customFormat="1" ht="11.25">
      <c r="B513" s="169"/>
      <c r="D513" s="155" t="s">
        <v>264</v>
      </c>
      <c r="E513" s="170" t="s">
        <v>1</v>
      </c>
      <c r="F513" s="171" t="s">
        <v>1098</v>
      </c>
      <c r="H513" s="170" t="s">
        <v>1</v>
      </c>
      <c r="I513" s="172"/>
      <c r="L513" s="169"/>
      <c r="M513" s="173"/>
      <c r="T513" s="174"/>
      <c r="AT513" s="170" t="s">
        <v>264</v>
      </c>
      <c r="AU513" s="170" t="s">
        <v>87</v>
      </c>
      <c r="AV513" s="14" t="s">
        <v>85</v>
      </c>
      <c r="AW513" s="14" t="s">
        <v>32</v>
      </c>
      <c r="AX513" s="14" t="s">
        <v>77</v>
      </c>
      <c r="AY513" s="170" t="s">
        <v>253</v>
      </c>
    </row>
    <row r="514" spans="2:65" s="14" customFormat="1" ht="11.25">
      <c r="B514" s="169"/>
      <c r="D514" s="155" t="s">
        <v>264</v>
      </c>
      <c r="E514" s="170" t="s">
        <v>1</v>
      </c>
      <c r="F514" s="171" t="s">
        <v>1070</v>
      </c>
      <c r="H514" s="170" t="s">
        <v>1</v>
      </c>
      <c r="I514" s="172"/>
      <c r="L514" s="169"/>
      <c r="M514" s="173"/>
      <c r="T514" s="174"/>
      <c r="AT514" s="170" t="s">
        <v>264</v>
      </c>
      <c r="AU514" s="170" t="s">
        <v>87</v>
      </c>
      <c r="AV514" s="14" t="s">
        <v>85</v>
      </c>
      <c r="AW514" s="14" t="s">
        <v>32</v>
      </c>
      <c r="AX514" s="14" t="s">
        <v>77</v>
      </c>
      <c r="AY514" s="170" t="s">
        <v>253</v>
      </c>
    </row>
    <row r="515" spans="2:65" s="12" customFormat="1" ht="11.25">
      <c r="B515" s="154"/>
      <c r="D515" s="155" t="s">
        <v>264</v>
      </c>
      <c r="E515" s="156" t="s">
        <v>1</v>
      </c>
      <c r="F515" s="157" t="s">
        <v>2873</v>
      </c>
      <c r="H515" s="158">
        <v>33.514000000000003</v>
      </c>
      <c r="I515" s="159"/>
      <c r="L515" s="154"/>
      <c r="M515" s="160"/>
      <c r="T515" s="161"/>
      <c r="AT515" s="156" t="s">
        <v>264</v>
      </c>
      <c r="AU515" s="156" t="s">
        <v>87</v>
      </c>
      <c r="AV515" s="12" t="s">
        <v>87</v>
      </c>
      <c r="AW515" s="12" t="s">
        <v>32</v>
      </c>
      <c r="AX515" s="12" t="s">
        <v>77</v>
      </c>
      <c r="AY515" s="156" t="s">
        <v>253</v>
      </c>
    </row>
    <row r="516" spans="2:65" s="12" customFormat="1" ht="11.25">
      <c r="B516" s="154"/>
      <c r="D516" s="155" t="s">
        <v>264</v>
      </c>
      <c r="E516" s="156" t="s">
        <v>1</v>
      </c>
      <c r="F516" s="157" t="s">
        <v>2874</v>
      </c>
      <c r="H516" s="158">
        <v>-2.9249999999999998</v>
      </c>
      <c r="I516" s="159"/>
      <c r="L516" s="154"/>
      <c r="M516" s="160"/>
      <c r="T516" s="161"/>
      <c r="AT516" s="156" t="s">
        <v>264</v>
      </c>
      <c r="AU516" s="156" t="s">
        <v>87</v>
      </c>
      <c r="AV516" s="12" t="s">
        <v>87</v>
      </c>
      <c r="AW516" s="12" t="s">
        <v>32</v>
      </c>
      <c r="AX516" s="12" t="s">
        <v>77</v>
      </c>
      <c r="AY516" s="156" t="s">
        <v>253</v>
      </c>
    </row>
    <row r="517" spans="2:65" s="15" customFormat="1" ht="11.25">
      <c r="B517" s="175"/>
      <c r="D517" s="155" t="s">
        <v>264</v>
      </c>
      <c r="E517" s="176" t="s">
        <v>1</v>
      </c>
      <c r="F517" s="177" t="s">
        <v>322</v>
      </c>
      <c r="H517" s="178">
        <v>30.588999999999999</v>
      </c>
      <c r="I517" s="179"/>
      <c r="L517" s="175"/>
      <c r="M517" s="180"/>
      <c r="T517" s="181"/>
      <c r="AT517" s="176" t="s">
        <v>264</v>
      </c>
      <c r="AU517" s="176" t="s">
        <v>87</v>
      </c>
      <c r="AV517" s="15" t="s">
        <v>97</v>
      </c>
      <c r="AW517" s="15" t="s">
        <v>32</v>
      </c>
      <c r="AX517" s="15" t="s">
        <v>77</v>
      </c>
      <c r="AY517" s="176" t="s">
        <v>253</v>
      </c>
    </row>
    <row r="518" spans="2:65" s="14" customFormat="1" ht="11.25">
      <c r="B518" s="169"/>
      <c r="D518" s="155" t="s">
        <v>264</v>
      </c>
      <c r="E518" s="170" t="s">
        <v>1</v>
      </c>
      <c r="F518" s="171" t="s">
        <v>1099</v>
      </c>
      <c r="H518" s="170" t="s">
        <v>1</v>
      </c>
      <c r="I518" s="172"/>
      <c r="L518" s="169"/>
      <c r="M518" s="173"/>
      <c r="T518" s="174"/>
      <c r="AT518" s="170" t="s">
        <v>264</v>
      </c>
      <c r="AU518" s="170" t="s">
        <v>87</v>
      </c>
      <c r="AV518" s="14" t="s">
        <v>85</v>
      </c>
      <c r="AW518" s="14" t="s">
        <v>32</v>
      </c>
      <c r="AX518" s="14" t="s">
        <v>77</v>
      </c>
      <c r="AY518" s="170" t="s">
        <v>253</v>
      </c>
    </row>
    <row r="519" spans="2:65" s="14" customFormat="1" ht="11.25">
      <c r="B519" s="169"/>
      <c r="D519" s="155" t="s">
        <v>264</v>
      </c>
      <c r="E519" s="170" t="s">
        <v>1</v>
      </c>
      <c r="F519" s="171" t="s">
        <v>1082</v>
      </c>
      <c r="H519" s="170" t="s">
        <v>1</v>
      </c>
      <c r="I519" s="172"/>
      <c r="L519" s="169"/>
      <c r="M519" s="173"/>
      <c r="T519" s="174"/>
      <c r="AT519" s="170" t="s">
        <v>264</v>
      </c>
      <c r="AU519" s="170" t="s">
        <v>87</v>
      </c>
      <c r="AV519" s="14" t="s">
        <v>85</v>
      </c>
      <c r="AW519" s="14" t="s">
        <v>32</v>
      </c>
      <c r="AX519" s="14" t="s">
        <v>77</v>
      </c>
      <c r="AY519" s="170" t="s">
        <v>253</v>
      </c>
    </row>
    <row r="520" spans="2:65" s="12" customFormat="1" ht="11.25">
      <c r="B520" s="154"/>
      <c r="D520" s="155" t="s">
        <v>264</v>
      </c>
      <c r="E520" s="156" t="s">
        <v>1</v>
      </c>
      <c r="F520" s="157" t="s">
        <v>2877</v>
      </c>
      <c r="H520" s="158">
        <v>142.30600000000001</v>
      </c>
      <c r="I520" s="159"/>
      <c r="L520" s="154"/>
      <c r="M520" s="160"/>
      <c r="T520" s="161"/>
      <c r="AT520" s="156" t="s">
        <v>264</v>
      </c>
      <c r="AU520" s="156" t="s">
        <v>87</v>
      </c>
      <c r="AV520" s="12" t="s">
        <v>87</v>
      </c>
      <c r="AW520" s="12" t="s">
        <v>32</v>
      </c>
      <c r="AX520" s="12" t="s">
        <v>77</v>
      </c>
      <c r="AY520" s="156" t="s">
        <v>253</v>
      </c>
    </row>
    <row r="521" spans="2:65" s="12" customFormat="1" ht="33.75">
      <c r="B521" s="154"/>
      <c r="D521" s="155" t="s">
        <v>264</v>
      </c>
      <c r="E521" s="156" t="s">
        <v>1</v>
      </c>
      <c r="F521" s="157" t="s">
        <v>2878</v>
      </c>
      <c r="H521" s="158">
        <v>-30.195</v>
      </c>
      <c r="I521" s="159"/>
      <c r="L521" s="154"/>
      <c r="M521" s="160"/>
      <c r="T521" s="161"/>
      <c r="AT521" s="156" t="s">
        <v>264</v>
      </c>
      <c r="AU521" s="156" t="s">
        <v>87</v>
      </c>
      <c r="AV521" s="12" t="s">
        <v>87</v>
      </c>
      <c r="AW521" s="12" t="s">
        <v>32</v>
      </c>
      <c r="AX521" s="12" t="s">
        <v>77</v>
      </c>
      <c r="AY521" s="156" t="s">
        <v>253</v>
      </c>
    </row>
    <row r="522" spans="2:65" s="15" customFormat="1" ht="11.25">
      <c r="B522" s="175"/>
      <c r="D522" s="155" t="s">
        <v>264</v>
      </c>
      <c r="E522" s="176" t="s">
        <v>1</v>
      </c>
      <c r="F522" s="177" t="s">
        <v>322</v>
      </c>
      <c r="H522" s="178">
        <v>112.111</v>
      </c>
      <c r="I522" s="179"/>
      <c r="L522" s="175"/>
      <c r="M522" s="180"/>
      <c r="T522" s="181"/>
      <c r="AT522" s="176" t="s">
        <v>264</v>
      </c>
      <c r="AU522" s="176" t="s">
        <v>87</v>
      </c>
      <c r="AV522" s="15" t="s">
        <v>97</v>
      </c>
      <c r="AW522" s="15" t="s">
        <v>32</v>
      </c>
      <c r="AX522" s="15" t="s">
        <v>77</v>
      </c>
      <c r="AY522" s="176" t="s">
        <v>253</v>
      </c>
    </row>
    <row r="523" spans="2:65" s="14" customFormat="1" ht="11.25">
      <c r="B523" s="169"/>
      <c r="D523" s="155" t="s">
        <v>264</v>
      </c>
      <c r="E523" s="170" t="s">
        <v>1</v>
      </c>
      <c r="F523" s="171" t="s">
        <v>1085</v>
      </c>
      <c r="H523" s="170" t="s">
        <v>1</v>
      </c>
      <c r="I523" s="172"/>
      <c r="L523" s="169"/>
      <c r="M523" s="173"/>
      <c r="T523" s="174"/>
      <c r="AT523" s="170" t="s">
        <v>264</v>
      </c>
      <c r="AU523" s="170" t="s">
        <v>87</v>
      </c>
      <c r="AV523" s="14" t="s">
        <v>85</v>
      </c>
      <c r="AW523" s="14" t="s">
        <v>32</v>
      </c>
      <c r="AX523" s="14" t="s">
        <v>77</v>
      </c>
      <c r="AY523" s="170" t="s">
        <v>253</v>
      </c>
    </row>
    <row r="524" spans="2:65" s="12" customFormat="1" ht="11.25">
      <c r="B524" s="154"/>
      <c r="D524" s="155" t="s">
        <v>264</v>
      </c>
      <c r="E524" s="156" t="s">
        <v>1</v>
      </c>
      <c r="F524" s="157" t="s">
        <v>2879</v>
      </c>
      <c r="H524" s="158">
        <v>22.05</v>
      </c>
      <c r="I524" s="159"/>
      <c r="L524" s="154"/>
      <c r="M524" s="160"/>
      <c r="T524" s="161"/>
      <c r="AT524" s="156" t="s">
        <v>264</v>
      </c>
      <c r="AU524" s="156" t="s">
        <v>87</v>
      </c>
      <c r="AV524" s="12" t="s">
        <v>87</v>
      </c>
      <c r="AW524" s="12" t="s">
        <v>32</v>
      </c>
      <c r="AX524" s="12" t="s">
        <v>77</v>
      </c>
      <c r="AY524" s="156" t="s">
        <v>253</v>
      </c>
    </row>
    <row r="525" spans="2:65" s="15" customFormat="1" ht="11.25">
      <c r="B525" s="175"/>
      <c r="D525" s="155" t="s">
        <v>264</v>
      </c>
      <c r="E525" s="176" t="s">
        <v>1</v>
      </c>
      <c r="F525" s="177" t="s">
        <v>322</v>
      </c>
      <c r="H525" s="178">
        <v>22.05</v>
      </c>
      <c r="I525" s="179"/>
      <c r="L525" s="175"/>
      <c r="M525" s="180"/>
      <c r="T525" s="181"/>
      <c r="AT525" s="176" t="s">
        <v>264</v>
      </c>
      <c r="AU525" s="176" t="s">
        <v>87</v>
      </c>
      <c r="AV525" s="15" t="s">
        <v>97</v>
      </c>
      <c r="AW525" s="15" t="s">
        <v>32</v>
      </c>
      <c r="AX525" s="15" t="s">
        <v>77</v>
      </c>
      <c r="AY525" s="176" t="s">
        <v>253</v>
      </c>
    </row>
    <row r="526" spans="2:65" s="13" customFormat="1" ht="11.25">
      <c r="B526" s="162"/>
      <c r="D526" s="155" t="s">
        <v>264</v>
      </c>
      <c r="E526" s="163" t="s">
        <v>1</v>
      </c>
      <c r="F526" s="164" t="s">
        <v>266</v>
      </c>
      <c r="H526" s="165">
        <v>164.75</v>
      </c>
      <c r="I526" s="166"/>
      <c r="L526" s="162"/>
      <c r="M526" s="167"/>
      <c r="T526" s="168"/>
      <c r="AT526" s="163" t="s">
        <v>264</v>
      </c>
      <c r="AU526" s="163" t="s">
        <v>87</v>
      </c>
      <c r="AV526" s="13" t="s">
        <v>260</v>
      </c>
      <c r="AW526" s="13" t="s">
        <v>32</v>
      </c>
      <c r="AX526" s="13" t="s">
        <v>85</v>
      </c>
      <c r="AY526" s="163" t="s">
        <v>253</v>
      </c>
    </row>
    <row r="527" spans="2:65" s="1" customFormat="1" ht="37.9" customHeight="1">
      <c r="B527" s="32"/>
      <c r="C527" s="137" t="s">
        <v>540</v>
      </c>
      <c r="D527" s="137" t="s">
        <v>255</v>
      </c>
      <c r="E527" s="138" t="s">
        <v>1100</v>
      </c>
      <c r="F527" s="139" t="s">
        <v>1101</v>
      </c>
      <c r="G527" s="140" t="s">
        <v>313</v>
      </c>
      <c r="H527" s="141">
        <v>2.4</v>
      </c>
      <c r="I527" s="142"/>
      <c r="J527" s="143">
        <f>ROUND(I527*H527,2)</f>
        <v>0</v>
      </c>
      <c r="K527" s="139" t="s">
        <v>259</v>
      </c>
      <c r="L527" s="32"/>
      <c r="M527" s="144" t="s">
        <v>1</v>
      </c>
      <c r="N527" s="145" t="s">
        <v>42</v>
      </c>
      <c r="P527" s="146">
        <f>O527*H527</f>
        <v>0</v>
      </c>
      <c r="Q527" s="146">
        <v>3.3899999999999998E-3</v>
      </c>
      <c r="R527" s="146">
        <f>Q527*H527</f>
        <v>8.1359999999999991E-3</v>
      </c>
      <c r="S527" s="146">
        <v>0</v>
      </c>
      <c r="T527" s="147">
        <f>S527*H527</f>
        <v>0</v>
      </c>
      <c r="AR527" s="148" t="s">
        <v>260</v>
      </c>
      <c r="AT527" s="148" t="s">
        <v>255</v>
      </c>
      <c r="AU527" s="148" t="s">
        <v>87</v>
      </c>
      <c r="AY527" s="17" t="s">
        <v>253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7" t="s">
        <v>85</v>
      </c>
      <c r="BK527" s="149">
        <f>ROUND(I527*H527,2)</f>
        <v>0</v>
      </c>
      <c r="BL527" s="17" t="s">
        <v>260</v>
      </c>
      <c r="BM527" s="148" t="s">
        <v>2883</v>
      </c>
    </row>
    <row r="528" spans="2:65" s="1" customFormat="1" ht="11.25">
      <c r="B528" s="32"/>
      <c r="D528" s="150" t="s">
        <v>262</v>
      </c>
      <c r="F528" s="151" t="s">
        <v>1103</v>
      </c>
      <c r="I528" s="152"/>
      <c r="L528" s="32"/>
      <c r="M528" s="153"/>
      <c r="T528" s="56"/>
      <c r="AT528" s="17" t="s">
        <v>262</v>
      </c>
      <c r="AU528" s="17" t="s">
        <v>87</v>
      </c>
    </row>
    <row r="529" spans="2:65" s="1" customFormat="1" ht="24.2" customHeight="1">
      <c r="B529" s="32"/>
      <c r="C529" s="185" t="s">
        <v>546</v>
      </c>
      <c r="D529" s="185" t="s">
        <v>1052</v>
      </c>
      <c r="E529" s="186" t="s">
        <v>1104</v>
      </c>
      <c r="F529" s="187" t="s">
        <v>1105</v>
      </c>
      <c r="G529" s="188" t="s">
        <v>258</v>
      </c>
      <c r="H529" s="189">
        <v>2.88</v>
      </c>
      <c r="I529" s="190"/>
      <c r="J529" s="191">
        <f>ROUND(I529*H529,2)</f>
        <v>0</v>
      </c>
      <c r="K529" s="187" t="s">
        <v>259</v>
      </c>
      <c r="L529" s="192"/>
      <c r="M529" s="193" t="s">
        <v>1</v>
      </c>
      <c r="N529" s="194" t="s">
        <v>42</v>
      </c>
      <c r="P529" s="146">
        <f>O529*H529</f>
        <v>0</v>
      </c>
      <c r="Q529" s="146">
        <v>8.9999999999999998E-4</v>
      </c>
      <c r="R529" s="146">
        <f>Q529*H529</f>
        <v>2.5919999999999997E-3</v>
      </c>
      <c r="S529" s="146">
        <v>0</v>
      </c>
      <c r="T529" s="147">
        <f>S529*H529</f>
        <v>0</v>
      </c>
      <c r="AR529" s="148" t="s">
        <v>303</v>
      </c>
      <c r="AT529" s="148" t="s">
        <v>1052</v>
      </c>
      <c r="AU529" s="148" t="s">
        <v>87</v>
      </c>
      <c r="AY529" s="17" t="s">
        <v>253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7" t="s">
        <v>85</v>
      </c>
      <c r="BK529" s="149">
        <f>ROUND(I529*H529,2)</f>
        <v>0</v>
      </c>
      <c r="BL529" s="17" t="s">
        <v>260</v>
      </c>
      <c r="BM529" s="148" t="s">
        <v>2884</v>
      </c>
    </row>
    <row r="530" spans="2:65" s="14" customFormat="1" ht="11.25">
      <c r="B530" s="169"/>
      <c r="D530" s="155" t="s">
        <v>264</v>
      </c>
      <c r="E530" s="170" t="s">
        <v>1</v>
      </c>
      <c r="F530" s="171" t="s">
        <v>1107</v>
      </c>
      <c r="H530" s="170" t="s">
        <v>1</v>
      </c>
      <c r="I530" s="172"/>
      <c r="L530" s="169"/>
      <c r="M530" s="173"/>
      <c r="T530" s="174"/>
      <c r="AT530" s="170" t="s">
        <v>264</v>
      </c>
      <c r="AU530" s="170" t="s">
        <v>87</v>
      </c>
      <c r="AV530" s="14" t="s">
        <v>85</v>
      </c>
      <c r="AW530" s="14" t="s">
        <v>32</v>
      </c>
      <c r="AX530" s="14" t="s">
        <v>77</v>
      </c>
      <c r="AY530" s="170" t="s">
        <v>253</v>
      </c>
    </row>
    <row r="531" spans="2:65" s="12" customFormat="1" ht="11.25">
      <c r="B531" s="154"/>
      <c r="D531" s="155" t="s">
        <v>264</v>
      </c>
      <c r="E531" s="156" t="s">
        <v>1</v>
      </c>
      <c r="F531" s="157" t="s">
        <v>1108</v>
      </c>
      <c r="H531" s="158">
        <v>2.4</v>
      </c>
      <c r="I531" s="159"/>
      <c r="L531" s="154"/>
      <c r="M531" s="160"/>
      <c r="T531" s="161"/>
      <c r="AT531" s="156" t="s">
        <v>264</v>
      </c>
      <c r="AU531" s="156" t="s">
        <v>87</v>
      </c>
      <c r="AV531" s="12" t="s">
        <v>87</v>
      </c>
      <c r="AW531" s="12" t="s">
        <v>32</v>
      </c>
      <c r="AX531" s="12" t="s">
        <v>77</v>
      </c>
      <c r="AY531" s="156" t="s">
        <v>253</v>
      </c>
    </row>
    <row r="532" spans="2:65" s="13" customFormat="1" ht="11.25">
      <c r="B532" s="162"/>
      <c r="D532" s="155" t="s">
        <v>264</v>
      </c>
      <c r="E532" s="163" t="s">
        <v>1</v>
      </c>
      <c r="F532" s="164" t="s">
        <v>266</v>
      </c>
      <c r="H532" s="165">
        <v>2.4</v>
      </c>
      <c r="I532" s="166"/>
      <c r="L532" s="162"/>
      <c r="M532" s="167"/>
      <c r="T532" s="168"/>
      <c r="AT532" s="163" t="s">
        <v>264</v>
      </c>
      <c r="AU532" s="163" t="s">
        <v>87</v>
      </c>
      <c r="AV532" s="13" t="s">
        <v>260</v>
      </c>
      <c r="AW532" s="13" t="s">
        <v>32</v>
      </c>
      <c r="AX532" s="13" t="s">
        <v>85</v>
      </c>
      <c r="AY532" s="163" t="s">
        <v>253</v>
      </c>
    </row>
    <row r="533" spans="2:65" s="12" customFormat="1" ht="11.25">
      <c r="B533" s="154"/>
      <c r="D533" s="155" t="s">
        <v>264</v>
      </c>
      <c r="F533" s="157" t="s">
        <v>1109</v>
      </c>
      <c r="H533" s="158">
        <v>2.88</v>
      </c>
      <c r="I533" s="159"/>
      <c r="L533" s="154"/>
      <c r="M533" s="160"/>
      <c r="T533" s="161"/>
      <c r="AT533" s="156" t="s">
        <v>264</v>
      </c>
      <c r="AU533" s="156" t="s">
        <v>87</v>
      </c>
      <c r="AV533" s="12" t="s">
        <v>87</v>
      </c>
      <c r="AW533" s="12" t="s">
        <v>4</v>
      </c>
      <c r="AX533" s="12" t="s">
        <v>85</v>
      </c>
      <c r="AY533" s="156" t="s">
        <v>253</v>
      </c>
    </row>
    <row r="534" spans="2:65" s="1" customFormat="1" ht="37.9" customHeight="1">
      <c r="B534" s="32"/>
      <c r="C534" s="137" t="s">
        <v>552</v>
      </c>
      <c r="D534" s="137" t="s">
        <v>255</v>
      </c>
      <c r="E534" s="138" t="s">
        <v>1110</v>
      </c>
      <c r="F534" s="139" t="s">
        <v>1111</v>
      </c>
      <c r="G534" s="140" t="s">
        <v>313</v>
      </c>
      <c r="H534" s="141">
        <v>80.456999999999994</v>
      </c>
      <c r="I534" s="142"/>
      <c r="J534" s="143">
        <f>ROUND(I534*H534,2)</f>
        <v>0</v>
      </c>
      <c r="K534" s="139" t="s">
        <v>259</v>
      </c>
      <c r="L534" s="32"/>
      <c r="M534" s="144" t="s">
        <v>1</v>
      </c>
      <c r="N534" s="145" t="s">
        <v>42</v>
      </c>
      <c r="P534" s="146">
        <f>O534*H534</f>
        <v>0</v>
      </c>
      <c r="Q534" s="146">
        <v>3.3899999999999998E-3</v>
      </c>
      <c r="R534" s="146">
        <f>Q534*H534</f>
        <v>0.27274922999999995</v>
      </c>
      <c r="S534" s="146">
        <v>0</v>
      </c>
      <c r="T534" s="147">
        <f>S534*H534</f>
        <v>0</v>
      </c>
      <c r="AR534" s="148" t="s">
        <v>260</v>
      </c>
      <c r="AT534" s="148" t="s">
        <v>255</v>
      </c>
      <c r="AU534" s="148" t="s">
        <v>87</v>
      </c>
      <c r="AY534" s="17" t="s">
        <v>253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7" t="s">
        <v>85</v>
      </c>
      <c r="BK534" s="149">
        <f>ROUND(I534*H534,2)</f>
        <v>0</v>
      </c>
      <c r="BL534" s="17" t="s">
        <v>260</v>
      </c>
      <c r="BM534" s="148" t="s">
        <v>2885</v>
      </c>
    </row>
    <row r="535" spans="2:65" s="1" customFormat="1" ht="11.25">
      <c r="B535" s="32"/>
      <c r="D535" s="150" t="s">
        <v>262</v>
      </c>
      <c r="F535" s="151" t="s">
        <v>1113</v>
      </c>
      <c r="I535" s="152"/>
      <c r="L535" s="32"/>
      <c r="M535" s="153"/>
      <c r="T535" s="56"/>
      <c r="AT535" s="17" t="s">
        <v>262</v>
      </c>
      <c r="AU535" s="17" t="s">
        <v>87</v>
      </c>
    </row>
    <row r="536" spans="2:65" s="1" customFormat="1" ht="24.2" customHeight="1">
      <c r="B536" s="32"/>
      <c r="C536" s="185" t="s">
        <v>557</v>
      </c>
      <c r="D536" s="185" t="s">
        <v>1052</v>
      </c>
      <c r="E536" s="186" t="s">
        <v>1114</v>
      </c>
      <c r="F536" s="187" t="s">
        <v>1115</v>
      </c>
      <c r="G536" s="188" t="s">
        <v>258</v>
      </c>
      <c r="H536" s="189">
        <v>96.12</v>
      </c>
      <c r="I536" s="190"/>
      <c r="J536" s="191">
        <f>ROUND(I536*H536,2)</f>
        <v>0</v>
      </c>
      <c r="K536" s="187" t="s">
        <v>259</v>
      </c>
      <c r="L536" s="192"/>
      <c r="M536" s="193" t="s">
        <v>1</v>
      </c>
      <c r="N536" s="194" t="s">
        <v>42</v>
      </c>
      <c r="P536" s="146">
        <f>O536*H536</f>
        <v>0</v>
      </c>
      <c r="Q536" s="146">
        <v>1.5E-3</v>
      </c>
      <c r="R536" s="146">
        <f>Q536*H536</f>
        <v>0.14418</v>
      </c>
      <c r="S536" s="146">
        <v>0</v>
      </c>
      <c r="T536" s="147">
        <f>S536*H536</f>
        <v>0</v>
      </c>
      <c r="AR536" s="148" t="s">
        <v>303</v>
      </c>
      <c r="AT536" s="148" t="s">
        <v>1052</v>
      </c>
      <c r="AU536" s="148" t="s">
        <v>87</v>
      </c>
      <c r="AY536" s="17" t="s">
        <v>253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85</v>
      </c>
      <c r="BK536" s="149">
        <f>ROUND(I536*H536,2)</f>
        <v>0</v>
      </c>
      <c r="BL536" s="17" t="s">
        <v>260</v>
      </c>
      <c r="BM536" s="148" t="s">
        <v>2886</v>
      </c>
    </row>
    <row r="537" spans="2:65" s="14" customFormat="1" ht="11.25">
      <c r="B537" s="169"/>
      <c r="D537" s="155" t="s">
        <v>264</v>
      </c>
      <c r="E537" s="170" t="s">
        <v>1</v>
      </c>
      <c r="F537" s="171" t="s">
        <v>1117</v>
      </c>
      <c r="H537" s="170" t="s">
        <v>1</v>
      </c>
      <c r="I537" s="172"/>
      <c r="L537" s="169"/>
      <c r="M537" s="173"/>
      <c r="T537" s="174"/>
      <c r="AT537" s="170" t="s">
        <v>264</v>
      </c>
      <c r="AU537" s="170" t="s">
        <v>87</v>
      </c>
      <c r="AV537" s="14" t="s">
        <v>85</v>
      </c>
      <c r="AW537" s="14" t="s">
        <v>32</v>
      </c>
      <c r="AX537" s="14" t="s">
        <v>77</v>
      </c>
      <c r="AY537" s="170" t="s">
        <v>253</v>
      </c>
    </row>
    <row r="538" spans="2:65" s="12" customFormat="1" ht="11.25">
      <c r="B538" s="154"/>
      <c r="D538" s="155" t="s">
        <v>264</v>
      </c>
      <c r="E538" s="156" t="s">
        <v>1</v>
      </c>
      <c r="F538" s="157" t="s">
        <v>1118</v>
      </c>
      <c r="H538" s="158">
        <v>3.4</v>
      </c>
      <c r="I538" s="159"/>
      <c r="L538" s="154"/>
      <c r="M538" s="160"/>
      <c r="T538" s="161"/>
      <c r="AT538" s="156" t="s">
        <v>264</v>
      </c>
      <c r="AU538" s="156" t="s">
        <v>87</v>
      </c>
      <c r="AV538" s="12" t="s">
        <v>87</v>
      </c>
      <c r="AW538" s="12" t="s">
        <v>32</v>
      </c>
      <c r="AX538" s="12" t="s">
        <v>77</v>
      </c>
      <c r="AY538" s="156" t="s">
        <v>253</v>
      </c>
    </row>
    <row r="539" spans="2:65" s="12" customFormat="1" ht="11.25">
      <c r="B539" s="154"/>
      <c r="D539" s="155" t="s">
        <v>264</v>
      </c>
      <c r="E539" s="156" t="s">
        <v>1</v>
      </c>
      <c r="F539" s="157" t="s">
        <v>2887</v>
      </c>
      <c r="H539" s="158">
        <v>3</v>
      </c>
      <c r="I539" s="159"/>
      <c r="L539" s="154"/>
      <c r="M539" s="160"/>
      <c r="T539" s="161"/>
      <c r="AT539" s="156" t="s">
        <v>264</v>
      </c>
      <c r="AU539" s="156" t="s">
        <v>87</v>
      </c>
      <c r="AV539" s="12" t="s">
        <v>87</v>
      </c>
      <c r="AW539" s="12" t="s">
        <v>32</v>
      </c>
      <c r="AX539" s="12" t="s">
        <v>77</v>
      </c>
      <c r="AY539" s="156" t="s">
        <v>253</v>
      </c>
    </row>
    <row r="540" spans="2:65" s="12" customFormat="1" ht="11.25">
      <c r="B540" s="154"/>
      <c r="D540" s="155" t="s">
        <v>264</v>
      </c>
      <c r="E540" s="156" t="s">
        <v>1</v>
      </c>
      <c r="F540" s="157" t="s">
        <v>1120</v>
      </c>
      <c r="H540" s="158">
        <v>2.4</v>
      </c>
      <c r="I540" s="159"/>
      <c r="L540" s="154"/>
      <c r="M540" s="160"/>
      <c r="T540" s="161"/>
      <c r="AT540" s="156" t="s">
        <v>264</v>
      </c>
      <c r="AU540" s="156" t="s">
        <v>87</v>
      </c>
      <c r="AV540" s="12" t="s">
        <v>87</v>
      </c>
      <c r="AW540" s="12" t="s">
        <v>32</v>
      </c>
      <c r="AX540" s="12" t="s">
        <v>77</v>
      </c>
      <c r="AY540" s="156" t="s">
        <v>253</v>
      </c>
    </row>
    <row r="541" spans="2:65" s="12" customFormat="1" ht="11.25">
      <c r="B541" s="154"/>
      <c r="D541" s="155" t="s">
        <v>264</v>
      </c>
      <c r="E541" s="156" t="s">
        <v>1</v>
      </c>
      <c r="F541" s="157" t="s">
        <v>1121</v>
      </c>
      <c r="H541" s="158">
        <v>0.6</v>
      </c>
      <c r="I541" s="159"/>
      <c r="L541" s="154"/>
      <c r="M541" s="160"/>
      <c r="T541" s="161"/>
      <c r="AT541" s="156" t="s">
        <v>264</v>
      </c>
      <c r="AU541" s="156" t="s">
        <v>87</v>
      </c>
      <c r="AV541" s="12" t="s">
        <v>87</v>
      </c>
      <c r="AW541" s="12" t="s">
        <v>32</v>
      </c>
      <c r="AX541" s="12" t="s">
        <v>77</v>
      </c>
      <c r="AY541" s="156" t="s">
        <v>253</v>
      </c>
    </row>
    <row r="542" spans="2:65" s="12" customFormat="1" ht="11.25">
      <c r="B542" s="154"/>
      <c r="D542" s="155" t="s">
        <v>264</v>
      </c>
      <c r="E542" s="156" t="s">
        <v>1</v>
      </c>
      <c r="F542" s="157" t="s">
        <v>1122</v>
      </c>
      <c r="H542" s="158">
        <v>2.4</v>
      </c>
      <c r="I542" s="159"/>
      <c r="L542" s="154"/>
      <c r="M542" s="160"/>
      <c r="T542" s="161"/>
      <c r="AT542" s="156" t="s">
        <v>264</v>
      </c>
      <c r="AU542" s="156" t="s">
        <v>87</v>
      </c>
      <c r="AV542" s="12" t="s">
        <v>87</v>
      </c>
      <c r="AW542" s="12" t="s">
        <v>32</v>
      </c>
      <c r="AX542" s="12" t="s">
        <v>77</v>
      </c>
      <c r="AY542" s="156" t="s">
        <v>253</v>
      </c>
    </row>
    <row r="543" spans="2:65" s="15" customFormat="1" ht="11.25">
      <c r="B543" s="175"/>
      <c r="D543" s="155" t="s">
        <v>264</v>
      </c>
      <c r="E543" s="176" t="s">
        <v>1</v>
      </c>
      <c r="F543" s="177" t="s">
        <v>322</v>
      </c>
      <c r="H543" s="178">
        <v>11.8</v>
      </c>
      <c r="I543" s="179"/>
      <c r="L543" s="175"/>
      <c r="M543" s="180"/>
      <c r="T543" s="181"/>
      <c r="AT543" s="176" t="s">
        <v>264</v>
      </c>
      <c r="AU543" s="176" t="s">
        <v>87</v>
      </c>
      <c r="AV543" s="15" t="s">
        <v>97</v>
      </c>
      <c r="AW543" s="15" t="s">
        <v>32</v>
      </c>
      <c r="AX543" s="15" t="s">
        <v>77</v>
      </c>
      <c r="AY543" s="176" t="s">
        <v>253</v>
      </c>
    </row>
    <row r="544" spans="2:65" s="12" customFormat="1" ht="33.75">
      <c r="B544" s="154"/>
      <c r="D544" s="155" t="s">
        <v>264</v>
      </c>
      <c r="E544" s="156" t="s">
        <v>1</v>
      </c>
      <c r="F544" s="157" t="s">
        <v>1123</v>
      </c>
      <c r="H544" s="158">
        <v>51</v>
      </c>
      <c r="I544" s="159"/>
      <c r="L544" s="154"/>
      <c r="M544" s="160"/>
      <c r="T544" s="161"/>
      <c r="AT544" s="156" t="s">
        <v>264</v>
      </c>
      <c r="AU544" s="156" t="s">
        <v>87</v>
      </c>
      <c r="AV544" s="12" t="s">
        <v>87</v>
      </c>
      <c r="AW544" s="12" t="s">
        <v>32</v>
      </c>
      <c r="AX544" s="12" t="s">
        <v>77</v>
      </c>
      <c r="AY544" s="156" t="s">
        <v>253</v>
      </c>
    </row>
    <row r="545" spans="2:65" s="12" customFormat="1" ht="11.25">
      <c r="B545" s="154"/>
      <c r="D545" s="155" t="s">
        <v>264</v>
      </c>
      <c r="E545" s="156" t="s">
        <v>1</v>
      </c>
      <c r="F545" s="157" t="s">
        <v>2888</v>
      </c>
      <c r="H545" s="158">
        <v>17.3</v>
      </c>
      <c r="I545" s="159"/>
      <c r="L545" s="154"/>
      <c r="M545" s="160"/>
      <c r="T545" s="161"/>
      <c r="AT545" s="156" t="s">
        <v>264</v>
      </c>
      <c r="AU545" s="156" t="s">
        <v>87</v>
      </c>
      <c r="AV545" s="12" t="s">
        <v>87</v>
      </c>
      <c r="AW545" s="12" t="s">
        <v>32</v>
      </c>
      <c r="AX545" s="12" t="s">
        <v>77</v>
      </c>
      <c r="AY545" s="156" t="s">
        <v>253</v>
      </c>
    </row>
    <row r="546" spans="2:65" s="15" customFormat="1" ht="11.25">
      <c r="B546" s="175"/>
      <c r="D546" s="155" t="s">
        <v>264</v>
      </c>
      <c r="E546" s="176" t="s">
        <v>1</v>
      </c>
      <c r="F546" s="177" t="s">
        <v>322</v>
      </c>
      <c r="H546" s="178">
        <v>68.3</v>
      </c>
      <c r="I546" s="179"/>
      <c r="L546" s="175"/>
      <c r="M546" s="180"/>
      <c r="T546" s="181"/>
      <c r="AT546" s="176" t="s">
        <v>264</v>
      </c>
      <c r="AU546" s="176" t="s">
        <v>87</v>
      </c>
      <c r="AV546" s="15" t="s">
        <v>97</v>
      </c>
      <c r="AW546" s="15" t="s">
        <v>32</v>
      </c>
      <c r="AX546" s="15" t="s">
        <v>77</v>
      </c>
      <c r="AY546" s="176" t="s">
        <v>253</v>
      </c>
    </row>
    <row r="547" spans="2:65" s="13" customFormat="1" ht="11.25">
      <c r="B547" s="162"/>
      <c r="D547" s="155" t="s">
        <v>264</v>
      </c>
      <c r="E547" s="163" t="s">
        <v>1</v>
      </c>
      <c r="F547" s="164" t="s">
        <v>266</v>
      </c>
      <c r="H547" s="165">
        <v>80.099999999999994</v>
      </c>
      <c r="I547" s="166"/>
      <c r="L547" s="162"/>
      <c r="M547" s="167"/>
      <c r="T547" s="168"/>
      <c r="AT547" s="163" t="s">
        <v>264</v>
      </c>
      <c r="AU547" s="163" t="s">
        <v>87</v>
      </c>
      <c r="AV547" s="13" t="s">
        <v>260</v>
      </c>
      <c r="AW547" s="13" t="s">
        <v>32</v>
      </c>
      <c r="AX547" s="13" t="s">
        <v>85</v>
      </c>
      <c r="AY547" s="163" t="s">
        <v>253</v>
      </c>
    </row>
    <row r="548" spans="2:65" s="12" customFormat="1" ht="11.25">
      <c r="B548" s="154"/>
      <c r="D548" s="155" t="s">
        <v>264</v>
      </c>
      <c r="F548" s="157" t="s">
        <v>2889</v>
      </c>
      <c r="H548" s="158">
        <v>96.12</v>
      </c>
      <c r="I548" s="159"/>
      <c r="L548" s="154"/>
      <c r="M548" s="160"/>
      <c r="T548" s="161"/>
      <c r="AT548" s="156" t="s">
        <v>264</v>
      </c>
      <c r="AU548" s="156" t="s">
        <v>87</v>
      </c>
      <c r="AV548" s="12" t="s">
        <v>87</v>
      </c>
      <c r="AW548" s="12" t="s">
        <v>4</v>
      </c>
      <c r="AX548" s="12" t="s">
        <v>85</v>
      </c>
      <c r="AY548" s="156" t="s">
        <v>253</v>
      </c>
    </row>
    <row r="549" spans="2:65" s="1" customFormat="1" ht="24.2" customHeight="1">
      <c r="B549" s="32"/>
      <c r="C549" s="185" t="s">
        <v>298</v>
      </c>
      <c r="D549" s="185" t="s">
        <v>1052</v>
      </c>
      <c r="E549" s="186" t="s">
        <v>1126</v>
      </c>
      <c r="F549" s="187" t="s">
        <v>1127</v>
      </c>
      <c r="G549" s="188" t="s">
        <v>258</v>
      </c>
      <c r="H549" s="189">
        <v>0.375</v>
      </c>
      <c r="I549" s="190"/>
      <c r="J549" s="191">
        <f>ROUND(I549*H549,2)</f>
        <v>0</v>
      </c>
      <c r="K549" s="187" t="s">
        <v>259</v>
      </c>
      <c r="L549" s="192"/>
      <c r="M549" s="193" t="s">
        <v>1</v>
      </c>
      <c r="N549" s="194" t="s">
        <v>42</v>
      </c>
      <c r="P549" s="146">
        <f>O549*H549</f>
        <v>0</v>
      </c>
      <c r="Q549" s="146">
        <v>2.3999999999999998E-3</v>
      </c>
      <c r="R549" s="146">
        <f>Q549*H549</f>
        <v>8.9999999999999998E-4</v>
      </c>
      <c r="S549" s="146">
        <v>0</v>
      </c>
      <c r="T549" s="147">
        <f>S549*H549</f>
        <v>0</v>
      </c>
      <c r="AR549" s="148" t="s">
        <v>303</v>
      </c>
      <c r="AT549" s="148" t="s">
        <v>1052</v>
      </c>
      <c r="AU549" s="148" t="s">
        <v>87</v>
      </c>
      <c r="AY549" s="17" t="s">
        <v>253</v>
      </c>
      <c r="BE549" s="149">
        <f>IF(N549="základní",J549,0)</f>
        <v>0</v>
      </c>
      <c r="BF549" s="149">
        <f>IF(N549="snížená",J549,0)</f>
        <v>0</v>
      </c>
      <c r="BG549" s="149">
        <f>IF(N549="zákl. přenesená",J549,0)</f>
        <v>0</v>
      </c>
      <c r="BH549" s="149">
        <f>IF(N549="sníž. přenesená",J549,0)</f>
        <v>0</v>
      </c>
      <c r="BI549" s="149">
        <f>IF(N549="nulová",J549,0)</f>
        <v>0</v>
      </c>
      <c r="BJ549" s="17" t="s">
        <v>85</v>
      </c>
      <c r="BK549" s="149">
        <f>ROUND(I549*H549,2)</f>
        <v>0</v>
      </c>
      <c r="BL549" s="17" t="s">
        <v>260</v>
      </c>
      <c r="BM549" s="148" t="s">
        <v>2890</v>
      </c>
    </row>
    <row r="550" spans="2:65" s="12" customFormat="1" ht="11.25">
      <c r="B550" s="154"/>
      <c r="D550" s="155" t="s">
        <v>264</v>
      </c>
      <c r="E550" s="156" t="s">
        <v>1</v>
      </c>
      <c r="F550" s="157" t="s">
        <v>1129</v>
      </c>
      <c r="H550" s="158">
        <v>0.35699999999999998</v>
      </c>
      <c r="I550" s="159"/>
      <c r="L550" s="154"/>
      <c r="M550" s="160"/>
      <c r="T550" s="161"/>
      <c r="AT550" s="156" t="s">
        <v>264</v>
      </c>
      <c r="AU550" s="156" t="s">
        <v>87</v>
      </c>
      <c r="AV550" s="12" t="s">
        <v>87</v>
      </c>
      <c r="AW550" s="12" t="s">
        <v>32</v>
      </c>
      <c r="AX550" s="12" t="s">
        <v>77</v>
      </c>
      <c r="AY550" s="156" t="s">
        <v>253</v>
      </c>
    </row>
    <row r="551" spans="2:65" s="13" customFormat="1" ht="11.25">
      <c r="B551" s="162"/>
      <c r="D551" s="155" t="s">
        <v>264</v>
      </c>
      <c r="E551" s="163" t="s">
        <v>1</v>
      </c>
      <c r="F551" s="164" t="s">
        <v>266</v>
      </c>
      <c r="H551" s="165">
        <v>0.35699999999999998</v>
      </c>
      <c r="I551" s="166"/>
      <c r="L551" s="162"/>
      <c r="M551" s="167"/>
      <c r="T551" s="168"/>
      <c r="AT551" s="163" t="s">
        <v>264</v>
      </c>
      <c r="AU551" s="163" t="s">
        <v>87</v>
      </c>
      <c r="AV551" s="13" t="s">
        <v>260</v>
      </c>
      <c r="AW551" s="13" t="s">
        <v>32</v>
      </c>
      <c r="AX551" s="13" t="s">
        <v>85</v>
      </c>
      <c r="AY551" s="163" t="s">
        <v>253</v>
      </c>
    </row>
    <row r="552" spans="2:65" s="12" customFormat="1" ht="11.25">
      <c r="B552" s="154"/>
      <c r="D552" s="155" t="s">
        <v>264</v>
      </c>
      <c r="F552" s="157" t="s">
        <v>1130</v>
      </c>
      <c r="H552" s="158">
        <v>0.375</v>
      </c>
      <c r="I552" s="159"/>
      <c r="L552" s="154"/>
      <c r="M552" s="160"/>
      <c r="T552" s="161"/>
      <c r="AT552" s="156" t="s">
        <v>264</v>
      </c>
      <c r="AU552" s="156" t="s">
        <v>87</v>
      </c>
      <c r="AV552" s="12" t="s">
        <v>87</v>
      </c>
      <c r="AW552" s="12" t="s">
        <v>4</v>
      </c>
      <c r="AX552" s="12" t="s">
        <v>85</v>
      </c>
      <c r="AY552" s="156" t="s">
        <v>253</v>
      </c>
    </row>
    <row r="553" spans="2:65" s="1" customFormat="1" ht="37.9" customHeight="1">
      <c r="B553" s="32"/>
      <c r="C553" s="137" t="s">
        <v>566</v>
      </c>
      <c r="D553" s="137" t="s">
        <v>255</v>
      </c>
      <c r="E553" s="138" t="s">
        <v>1131</v>
      </c>
      <c r="F553" s="139" t="s">
        <v>1132</v>
      </c>
      <c r="G553" s="140" t="s">
        <v>313</v>
      </c>
      <c r="H553" s="141">
        <v>1.4</v>
      </c>
      <c r="I553" s="142"/>
      <c r="J553" s="143">
        <f>ROUND(I553*H553,2)</f>
        <v>0</v>
      </c>
      <c r="K553" s="139" t="s">
        <v>259</v>
      </c>
      <c r="L553" s="32"/>
      <c r="M553" s="144" t="s">
        <v>1</v>
      </c>
      <c r="N553" s="145" t="s">
        <v>42</v>
      </c>
      <c r="P553" s="146">
        <f>O553*H553</f>
        <v>0</v>
      </c>
      <c r="Q553" s="146">
        <v>3.3899999999999998E-3</v>
      </c>
      <c r="R553" s="146">
        <f>Q553*H553</f>
        <v>4.7459999999999994E-3</v>
      </c>
      <c r="S553" s="146">
        <v>0</v>
      </c>
      <c r="T553" s="147">
        <f>S553*H553</f>
        <v>0</v>
      </c>
      <c r="AR553" s="148" t="s">
        <v>260</v>
      </c>
      <c r="AT553" s="148" t="s">
        <v>255</v>
      </c>
      <c r="AU553" s="148" t="s">
        <v>87</v>
      </c>
      <c r="AY553" s="17" t="s">
        <v>253</v>
      </c>
      <c r="BE553" s="149">
        <f>IF(N553="základní",J553,0)</f>
        <v>0</v>
      </c>
      <c r="BF553" s="149">
        <f>IF(N553="snížená",J553,0)</f>
        <v>0</v>
      </c>
      <c r="BG553" s="149">
        <f>IF(N553="zákl. přenesená",J553,0)</f>
        <v>0</v>
      </c>
      <c r="BH553" s="149">
        <f>IF(N553="sníž. přenesená",J553,0)</f>
        <v>0</v>
      </c>
      <c r="BI553" s="149">
        <f>IF(N553="nulová",J553,0)</f>
        <v>0</v>
      </c>
      <c r="BJ553" s="17" t="s">
        <v>85</v>
      </c>
      <c r="BK553" s="149">
        <f>ROUND(I553*H553,2)</f>
        <v>0</v>
      </c>
      <c r="BL553" s="17" t="s">
        <v>260</v>
      </c>
      <c r="BM553" s="148" t="s">
        <v>2891</v>
      </c>
    </row>
    <row r="554" spans="2:65" s="1" customFormat="1" ht="11.25">
      <c r="B554" s="32"/>
      <c r="D554" s="150" t="s">
        <v>262</v>
      </c>
      <c r="F554" s="151" t="s">
        <v>1134</v>
      </c>
      <c r="I554" s="152"/>
      <c r="L554" s="32"/>
      <c r="M554" s="153"/>
      <c r="T554" s="56"/>
      <c r="AT554" s="17" t="s">
        <v>262</v>
      </c>
      <c r="AU554" s="17" t="s">
        <v>87</v>
      </c>
    </row>
    <row r="555" spans="2:65" s="1" customFormat="1" ht="24.2" customHeight="1">
      <c r="B555" s="32"/>
      <c r="C555" s="185" t="s">
        <v>571</v>
      </c>
      <c r="D555" s="185" t="s">
        <v>1052</v>
      </c>
      <c r="E555" s="186" t="s">
        <v>1135</v>
      </c>
      <c r="F555" s="187" t="s">
        <v>1136</v>
      </c>
      <c r="G555" s="188" t="s">
        <v>258</v>
      </c>
      <c r="H555" s="189">
        <v>2.1</v>
      </c>
      <c r="I555" s="190"/>
      <c r="J555" s="191">
        <f>ROUND(I555*H555,2)</f>
        <v>0</v>
      </c>
      <c r="K555" s="187" t="s">
        <v>259</v>
      </c>
      <c r="L555" s="192"/>
      <c r="M555" s="193" t="s">
        <v>1</v>
      </c>
      <c r="N555" s="194" t="s">
        <v>42</v>
      </c>
      <c r="P555" s="146">
        <f>O555*H555</f>
        <v>0</v>
      </c>
      <c r="Q555" s="146">
        <v>6.0000000000000001E-3</v>
      </c>
      <c r="R555" s="146">
        <f>Q555*H555</f>
        <v>1.26E-2</v>
      </c>
      <c r="S555" s="146">
        <v>0</v>
      </c>
      <c r="T555" s="147">
        <f>S555*H555</f>
        <v>0</v>
      </c>
      <c r="AR555" s="148" t="s">
        <v>303</v>
      </c>
      <c r="AT555" s="148" t="s">
        <v>1052</v>
      </c>
      <c r="AU555" s="148" t="s">
        <v>87</v>
      </c>
      <c r="AY555" s="17" t="s">
        <v>253</v>
      </c>
      <c r="BE555" s="149">
        <f>IF(N555="základní",J555,0)</f>
        <v>0</v>
      </c>
      <c r="BF555" s="149">
        <f>IF(N555="snížená",J555,0)</f>
        <v>0</v>
      </c>
      <c r="BG555" s="149">
        <f>IF(N555="zákl. přenesená",J555,0)</f>
        <v>0</v>
      </c>
      <c r="BH555" s="149">
        <f>IF(N555="sníž. přenesená",J555,0)</f>
        <v>0</v>
      </c>
      <c r="BI555" s="149">
        <f>IF(N555="nulová",J555,0)</f>
        <v>0</v>
      </c>
      <c r="BJ555" s="17" t="s">
        <v>85</v>
      </c>
      <c r="BK555" s="149">
        <f>ROUND(I555*H555,2)</f>
        <v>0</v>
      </c>
      <c r="BL555" s="17" t="s">
        <v>260</v>
      </c>
      <c r="BM555" s="148" t="s">
        <v>2892</v>
      </c>
    </row>
    <row r="556" spans="2:65" s="12" customFormat="1" ht="11.25">
      <c r="B556" s="154"/>
      <c r="D556" s="155" t="s">
        <v>264</v>
      </c>
      <c r="E556" s="156" t="s">
        <v>1</v>
      </c>
      <c r="F556" s="157" t="s">
        <v>1138</v>
      </c>
      <c r="H556" s="158">
        <v>1.4</v>
      </c>
      <c r="I556" s="159"/>
      <c r="L556" s="154"/>
      <c r="M556" s="160"/>
      <c r="T556" s="161"/>
      <c r="AT556" s="156" t="s">
        <v>264</v>
      </c>
      <c r="AU556" s="156" t="s">
        <v>87</v>
      </c>
      <c r="AV556" s="12" t="s">
        <v>87</v>
      </c>
      <c r="AW556" s="12" t="s">
        <v>32</v>
      </c>
      <c r="AX556" s="12" t="s">
        <v>77</v>
      </c>
      <c r="AY556" s="156" t="s">
        <v>253</v>
      </c>
    </row>
    <row r="557" spans="2:65" s="13" customFormat="1" ht="11.25">
      <c r="B557" s="162"/>
      <c r="D557" s="155" t="s">
        <v>264</v>
      </c>
      <c r="E557" s="163" t="s">
        <v>1</v>
      </c>
      <c r="F557" s="164" t="s">
        <v>266</v>
      </c>
      <c r="H557" s="165">
        <v>1.4</v>
      </c>
      <c r="I557" s="166"/>
      <c r="L557" s="162"/>
      <c r="M557" s="167"/>
      <c r="T557" s="168"/>
      <c r="AT557" s="163" t="s">
        <v>264</v>
      </c>
      <c r="AU557" s="163" t="s">
        <v>87</v>
      </c>
      <c r="AV557" s="13" t="s">
        <v>260</v>
      </c>
      <c r="AW557" s="13" t="s">
        <v>32</v>
      </c>
      <c r="AX557" s="13" t="s">
        <v>85</v>
      </c>
      <c r="AY557" s="163" t="s">
        <v>253</v>
      </c>
    </row>
    <row r="558" spans="2:65" s="12" customFormat="1" ht="11.25">
      <c r="B558" s="154"/>
      <c r="D558" s="155" t="s">
        <v>264</v>
      </c>
      <c r="F558" s="157" t="s">
        <v>1139</v>
      </c>
      <c r="H558" s="158">
        <v>2.1</v>
      </c>
      <c r="I558" s="159"/>
      <c r="L558" s="154"/>
      <c r="M558" s="160"/>
      <c r="T558" s="161"/>
      <c r="AT558" s="156" t="s">
        <v>264</v>
      </c>
      <c r="AU558" s="156" t="s">
        <v>87</v>
      </c>
      <c r="AV558" s="12" t="s">
        <v>87</v>
      </c>
      <c r="AW558" s="12" t="s">
        <v>4</v>
      </c>
      <c r="AX558" s="12" t="s">
        <v>85</v>
      </c>
      <c r="AY558" s="156" t="s">
        <v>253</v>
      </c>
    </row>
    <row r="559" spans="2:65" s="1" customFormat="1" ht="44.25" customHeight="1">
      <c r="B559" s="32"/>
      <c r="C559" s="137" t="s">
        <v>576</v>
      </c>
      <c r="D559" s="137" t="s">
        <v>255</v>
      </c>
      <c r="E559" s="138" t="s">
        <v>1140</v>
      </c>
      <c r="F559" s="139" t="s">
        <v>1141</v>
      </c>
      <c r="G559" s="140" t="s">
        <v>258</v>
      </c>
      <c r="H559" s="141">
        <v>11.89</v>
      </c>
      <c r="I559" s="142"/>
      <c r="J559" s="143">
        <f>ROUND(I559*H559,2)</f>
        <v>0</v>
      </c>
      <c r="K559" s="139" t="s">
        <v>259</v>
      </c>
      <c r="L559" s="32"/>
      <c r="M559" s="144" t="s">
        <v>1</v>
      </c>
      <c r="N559" s="145" t="s">
        <v>42</v>
      </c>
      <c r="P559" s="146">
        <f>O559*H559</f>
        <v>0</v>
      </c>
      <c r="Q559" s="146">
        <v>1.1350000000000001E-2</v>
      </c>
      <c r="R559" s="146">
        <f>Q559*H559</f>
        <v>0.1349515</v>
      </c>
      <c r="S559" s="146">
        <v>0</v>
      </c>
      <c r="T559" s="147">
        <f>S559*H559</f>
        <v>0</v>
      </c>
      <c r="AR559" s="148" t="s">
        <v>260</v>
      </c>
      <c r="AT559" s="148" t="s">
        <v>255</v>
      </c>
      <c r="AU559" s="148" t="s">
        <v>87</v>
      </c>
      <c r="AY559" s="17" t="s">
        <v>253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7" t="s">
        <v>85</v>
      </c>
      <c r="BK559" s="149">
        <f>ROUND(I559*H559,2)</f>
        <v>0</v>
      </c>
      <c r="BL559" s="17" t="s">
        <v>260</v>
      </c>
      <c r="BM559" s="148" t="s">
        <v>2893</v>
      </c>
    </row>
    <row r="560" spans="2:65" s="1" customFormat="1" ht="11.25">
      <c r="B560" s="32"/>
      <c r="D560" s="150" t="s">
        <v>262</v>
      </c>
      <c r="F560" s="151" t="s">
        <v>1143</v>
      </c>
      <c r="I560" s="152"/>
      <c r="L560" s="32"/>
      <c r="M560" s="153"/>
      <c r="T560" s="56"/>
      <c r="AT560" s="17" t="s">
        <v>262</v>
      </c>
      <c r="AU560" s="17" t="s">
        <v>87</v>
      </c>
    </row>
    <row r="561" spans="2:65" s="1" customFormat="1" ht="24.2" customHeight="1">
      <c r="B561" s="32"/>
      <c r="C561" s="185" t="s">
        <v>581</v>
      </c>
      <c r="D561" s="185" t="s">
        <v>1052</v>
      </c>
      <c r="E561" s="186" t="s">
        <v>1144</v>
      </c>
      <c r="F561" s="187" t="s">
        <v>1145</v>
      </c>
      <c r="G561" s="188" t="s">
        <v>258</v>
      </c>
      <c r="H561" s="189">
        <v>12.484999999999999</v>
      </c>
      <c r="I561" s="190"/>
      <c r="J561" s="191">
        <f>ROUND(I561*H561,2)</f>
        <v>0</v>
      </c>
      <c r="K561" s="187" t="s">
        <v>259</v>
      </c>
      <c r="L561" s="192"/>
      <c r="M561" s="193" t="s">
        <v>1</v>
      </c>
      <c r="N561" s="194" t="s">
        <v>42</v>
      </c>
      <c r="P561" s="146">
        <f>O561*H561</f>
        <v>0</v>
      </c>
      <c r="Q561" s="146">
        <v>4.7999999999999996E-3</v>
      </c>
      <c r="R561" s="146">
        <f>Q561*H561</f>
        <v>5.9927999999999995E-2</v>
      </c>
      <c r="S561" s="146">
        <v>0</v>
      </c>
      <c r="T561" s="147">
        <f>S561*H561</f>
        <v>0</v>
      </c>
      <c r="AR561" s="148" t="s">
        <v>303</v>
      </c>
      <c r="AT561" s="148" t="s">
        <v>1052</v>
      </c>
      <c r="AU561" s="148" t="s">
        <v>87</v>
      </c>
      <c r="AY561" s="17" t="s">
        <v>253</v>
      </c>
      <c r="BE561" s="149">
        <f>IF(N561="základní",J561,0)</f>
        <v>0</v>
      </c>
      <c r="BF561" s="149">
        <f>IF(N561="snížená",J561,0)</f>
        <v>0</v>
      </c>
      <c r="BG561" s="149">
        <f>IF(N561="zákl. přenesená",J561,0)</f>
        <v>0</v>
      </c>
      <c r="BH561" s="149">
        <f>IF(N561="sníž. přenesená",J561,0)</f>
        <v>0</v>
      </c>
      <c r="BI561" s="149">
        <f>IF(N561="nulová",J561,0)</f>
        <v>0</v>
      </c>
      <c r="BJ561" s="17" t="s">
        <v>85</v>
      </c>
      <c r="BK561" s="149">
        <f>ROUND(I561*H561,2)</f>
        <v>0</v>
      </c>
      <c r="BL561" s="17" t="s">
        <v>260</v>
      </c>
      <c r="BM561" s="148" t="s">
        <v>1146</v>
      </c>
    </row>
    <row r="562" spans="2:65" s="14" customFormat="1" ht="11.25">
      <c r="B562" s="169"/>
      <c r="D562" s="155" t="s">
        <v>264</v>
      </c>
      <c r="E562" s="170" t="s">
        <v>1</v>
      </c>
      <c r="F562" s="171" t="s">
        <v>1147</v>
      </c>
      <c r="H562" s="170" t="s">
        <v>1</v>
      </c>
      <c r="I562" s="172"/>
      <c r="L562" s="169"/>
      <c r="M562" s="173"/>
      <c r="T562" s="174"/>
      <c r="AT562" s="170" t="s">
        <v>264</v>
      </c>
      <c r="AU562" s="170" t="s">
        <v>87</v>
      </c>
      <c r="AV562" s="14" t="s">
        <v>85</v>
      </c>
      <c r="AW562" s="14" t="s">
        <v>32</v>
      </c>
      <c r="AX562" s="14" t="s">
        <v>77</v>
      </c>
      <c r="AY562" s="170" t="s">
        <v>253</v>
      </c>
    </row>
    <row r="563" spans="2:65" s="12" customFormat="1" ht="11.25">
      <c r="B563" s="154"/>
      <c r="D563" s="155" t="s">
        <v>264</v>
      </c>
      <c r="E563" s="156" t="s">
        <v>1</v>
      </c>
      <c r="F563" s="157" t="s">
        <v>2894</v>
      </c>
      <c r="H563" s="158">
        <v>11.89</v>
      </c>
      <c r="I563" s="159"/>
      <c r="L563" s="154"/>
      <c r="M563" s="160"/>
      <c r="T563" s="161"/>
      <c r="AT563" s="156" t="s">
        <v>264</v>
      </c>
      <c r="AU563" s="156" t="s">
        <v>87</v>
      </c>
      <c r="AV563" s="12" t="s">
        <v>87</v>
      </c>
      <c r="AW563" s="12" t="s">
        <v>32</v>
      </c>
      <c r="AX563" s="12" t="s">
        <v>77</v>
      </c>
      <c r="AY563" s="156" t="s">
        <v>253</v>
      </c>
    </row>
    <row r="564" spans="2:65" s="13" customFormat="1" ht="11.25">
      <c r="B564" s="162"/>
      <c r="D564" s="155" t="s">
        <v>264</v>
      </c>
      <c r="E564" s="163" t="s">
        <v>1</v>
      </c>
      <c r="F564" s="164" t="s">
        <v>266</v>
      </c>
      <c r="H564" s="165">
        <v>11.89</v>
      </c>
      <c r="I564" s="166"/>
      <c r="L564" s="162"/>
      <c r="M564" s="167"/>
      <c r="T564" s="168"/>
      <c r="AT564" s="163" t="s">
        <v>264</v>
      </c>
      <c r="AU564" s="163" t="s">
        <v>87</v>
      </c>
      <c r="AV564" s="13" t="s">
        <v>260</v>
      </c>
      <c r="AW564" s="13" t="s">
        <v>32</v>
      </c>
      <c r="AX564" s="13" t="s">
        <v>85</v>
      </c>
      <c r="AY564" s="163" t="s">
        <v>253</v>
      </c>
    </row>
    <row r="565" spans="2:65" s="12" customFormat="1" ht="11.25">
      <c r="B565" s="154"/>
      <c r="D565" s="155" t="s">
        <v>264</v>
      </c>
      <c r="F565" s="157" t="s">
        <v>2895</v>
      </c>
      <c r="H565" s="158">
        <v>12.484999999999999</v>
      </c>
      <c r="I565" s="159"/>
      <c r="L565" s="154"/>
      <c r="M565" s="160"/>
      <c r="T565" s="161"/>
      <c r="AT565" s="156" t="s">
        <v>264</v>
      </c>
      <c r="AU565" s="156" t="s">
        <v>87</v>
      </c>
      <c r="AV565" s="12" t="s">
        <v>87</v>
      </c>
      <c r="AW565" s="12" t="s">
        <v>4</v>
      </c>
      <c r="AX565" s="12" t="s">
        <v>85</v>
      </c>
      <c r="AY565" s="156" t="s">
        <v>253</v>
      </c>
    </row>
    <row r="566" spans="2:65" s="1" customFormat="1" ht="44.25" customHeight="1">
      <c r="B566" s="32"/>
      <c r="C566" s="137" t="s">
        <v>586</v>
      </c>
      <c r="D566" s="137" t="s">
        <v>255</v>
      </c>
      <c r="E566" s="138" t="s">
        <v>1150</v>
      </c>
      <c r="F566" s="139" t="s">
        <v>1151</v>
      </c>
      <c r="G566" s="140" t="s">
        <v>258</v>
      </c>
      <c r="H566" s="141">
        <v>11.55</v>
      </c>
      <c r="I566" s="142"/>
      <c r="J566" s="143">
        <f>ROUND(I566*H566,2)</f>
        <v>0</v>
      </c>
      <c r="K566" s="139" t="s">
        <v>259</v>
      </c>
      <c r="L566" s="32"/>
      <c r="M566" s="144" t="s">
        <v>1</v>
      </c>
      <c r="N566" s="145" t="s">
        <v>42</v>
      </c>
      <c r="P566" s="146">
        <f>O566*H566</f>
        <v>0</v>
      </c>
      <c r="Q566" s="146">
        <v>1.1350000000000001E-2</v>
      </c>
      <c r="R566" s="146">
        <f>Q566*H566</f>
        <v>0.13109250000000003</v>
      </c>
      <c r="S566" s="146">
        <v>0</v>
      </c>
      <c r="T566" s="147">
        <f>S566*H566</f>
        <v>0</v>
      </c>
      <c r="AR566" s="148" t="s">
        <v>260</v>
      </c>
      <c r="AT566" s="148" t="s">
        <v>255</v>
      </c>
      <c r="AU566" s="148" t="s">
        <v>87</v>
      </c>
      <c r="AY566" s="17" t="s">
        <v>253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7" t="s">
        <v>85</v>
      </c>
      <c r="BK566" s="149">
        <f>ROUND(I566*H566,2)</f>
        <v>0</v>
      </c>
      <c r="BL566" s="17" t="s">
        <v>260</v>
      </c>
      <c r="BM566" s="148" t="s">
        <v>2896</v>
      </c>
    </row>
    <row r="567" spans="2:65" s="1" customFormat="1" ht="11.25">
      <c r="B567" s="32"/>
      <c r="D567" s="150" t="s">
        <v>262</v>
      </c>
      <c r="F567" s="151" t="s">
        <v>1153</v>
      </c>
      <c r="I567" s="152"/>
      <c r="L567" s="32"/>
      <c r="M567" s="153"/>
      <c r="T567" s="56"/>
      <c r="AT567" s="17" t="s">
        <v>262</v>
      </c>
      <c r="AU567" s="17" t="s">
        <v>87</v>
      </c>
    </row>
    <row r="568" spans="2:65" s="1" customFormat="1" ht="24.2" customHeight="1">
      <c r="B568" s="32"/>
      <c r="C568" s="185" t="s">
        <v>591</v>
      </c>
      <c r="D568" s="185" t="s">
        <v>1052</v>
      </c>
      <c r="E568" s="186" t="s">
        <v>1154</v>
      </c>
      <c r="F568" s="187" t="s">
        <v>1155</v>
      </c>
      <c r="G568" s="188" t="s">
        <v>258</v>
      </c>
      <c r="H568" s="189">
        <v>12.128</v>
      </c>
      <c r="I568" s="190"/>
      <c r="J568" s="191">
        <f>ROUND(I568*H568,2)</f>
        <v>0</v>
      </c>
      <c r="K568" s="187" t="s">
        <v>259</v>
      </c>
      <c r="L568" s="192"/>
      <c r="M568" s="193" t="s">
        <v>1</v>
      </c>
      <c r="N568" s="194" t="s">
        <v>42</v>
      </c>
      <c r="P568" s="146">
        <f>O568*H568</f>
        <v>0</v>
      </c>
      <c r="Q568" s="146">
        <v>7.1999999999999998E-3</v>
      </c>
      <c r="R568" s="146">
        <f>Q568*H568</f>
        <v>8.7321599999999999E-2</v>
      </c>
      <c r="S568" s="146">
        <v>0</v>
      </c>
      <c r="T568" s="147">
        <f>S568*H568</f>
        <v>0</v>
      </c>
      <c r="AR568" s="148" t="s">
        <v>303</v>
      </c>
      <c r="AT568" s="148" t="s">
        <v>1052</v>
      </c>
      <c r="AU568" s="148" t="s">
        <v>87</v>
      </c>
      <c r="AY568" s="17" t="s">
        <v>253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85</v>
      </c>
      <c r="BK568" s="149">
        <f>ROUND(I568*H568,2)</f>
        <v>0</v>
      </c>
      <c r="BL568" s="17" t="s">
        <v>260</v>
      </c>
      <c r="BM568" s="148" t="s">
        <v>1156</v>
      </c>
    </row>
    <row r="569" spans="2:65" s="14" customFormat="1" ht="11.25">
      <c r="B569" s="169"/>
      <c r="D569" s="155" t="s">
        <v>264</v>
      </c>
      <c r="E569" s="170" t="s">
        <v>1</v>
      </c>
      <c r="F569" s="171" t="s">
        <v>1147</v>
      </c>
      <c r="H569" s="170" t="s">
        <v>1</v>
      </c>
      <c r="I569" s="172"/>
      <c r="L569" s="169"/>
      <c r="M569" s="173"/>
      <c r="T569" s="174"/>
      <c r="AT569" s="170" t="s">
        <v>264</v>
      </c>
      <c r="AU569" s="170" t="s">
        <v>87</v>
      </c>
      <c r="AV569" s="14" t="s">
        <v>85</v>
      </c>
      <c r="AW569" s="14" t="s">
        <v>32</v>
      </c>
      <c r="AX569" s="14" t="s">
        <v>77</v>
      </c>
      <c r="AY569" s="170" t="s">
        <v>253</v>
      </c>
    </row>
    <row r="570" spans="2:65" s="12" customFormat="1" ht="11.25">
      <c r="B570" s="154"/>
      <c r="D570" s="155" t="s">
        <v>264</v>
      </c>
      <c r="E570" s="156" t="s">
        <v>1</v>
      </c>
      <c r="F570" s="157" t="s">
        <v>2897</v>
      </c>
      <c r="H570" s="158">
        <v>11.55</v>
      </c>
      <c r="I570" s="159"/>
      <c r="L570" s="154"/>
      <c r="M570" s="160"/>
      <c r="T570" s="161"/>
      <c r="AT570" s="156" t="s">
        <v>264</v>
      </c>
      <c r="AU570" s="156" t="s">
        <v>87</v>
      </c>
      <c r="AV570" s="12" t="s">
        <v>87</v>
      </c>
      <c r="AW570" s="12" t="s">
        <v>32</v>
      </c>
      <c r="AX570" s="12" t="s">
        <v>77</v>
      </c>
      <c r="AY570" s="156" t="s">
        <v>253</v>
      </c>
    </row>
    <row r="571" spans="2:65" s="13" customFormat="1" ht="11.25">
      <c r="B571" s="162"/>
      <c r="D571" s="155" t="s">
        <v>264</v>
      </c>
      <c r="E571" s="163" t="s">
        <v>1</v>
      </c>
      <c r="F571" s="164" t="s">
        <v>266</v>
      </c>
      <c r="H571" s="165">
        <v>11.55</v>
      </c>
      <c r="I571" s="166"/>
      <c r="L571" s="162"/>
      <c r="M571" s="167"/>
      <c r="T571" s="168"/>
      <c r="AT571" s="163" t="s">
        <v>264</v>
      </c>
      <c r="AU571" s="163" t="s">
        <v>87</v>
      </c>
      <c r="AV571" s="13" t="s">
        <v>260</v>
      </c>
      <c r="AW571" s="13" t="s">
        <v>32</v>
      </c>
      <c r="AX571" s="13" t="s">
        <v>85</v>
      </c>
      <c r="AY571" s="163" t="s">
        <v>253</v>
      </c>
    </row>
    <row r="572" spans="2:65" s="12" customFormat="1" ht="11.25">
      <c r="B572" s="154"/>
      <c r="D572" s="155" t="s">
        <v>264</v>
      </c>
      <c r="F572" s="157" t="s">
        <v>2898</v>
      </c>
      <c r="H572" s="158">
        <v>12.128</v>
      </c>
      <c r="I572" s="159"/>
      <c r="L572" s="154"/>
      <c r="M572" s="160"/>
      <c r="T572" s="161"/>
      <c r="AT572" s="156" t="s">
        <v>264</v>
      </c>
      <c r="AU572" s="156" t="s">
        <v>87</v>
      </c>
      <c r="AV572" s="12" t="s">
        <v>87</v>
      </c>
      <c r="AW572" s="12" t="s">
        <v>4</v>
      </c>
      <c r="AX572" s="12" t="s">
        <v>85</v>
      </c>
      <c r="AY572" s="156" t="s">
        <v>253</v>
      </c>
    </row>
    <row r="573" spans="2:65" s="1" customFormat="1" ht="44.25" customHeight="1">
      <c r="B573" s="32"/>
      <c r="C573" s="137" t="s">
        <v>597</v>
      </c>
      <c r="D573" s="137" t="s">
        <v>255</v>
      </c>
      <c r="E573" s="138" t="s">
        <v>1159</v>
      </c>
      <c r="F573" s="139" t="s">
        <v>1160</v>
      </c>
      <c r="G573" s="140" t="s">
        <v>258</v>
      </c>
      <c r="H573" s="141">
        <v>9.1720000000000006</v>
      </c>
      <c r="I573" s="142"/>
      <c r="J573" s="143">
        <f>ROUND(I573*H573,2)</f>
        <v>0</v>
      </c>
      <c r="K573" s="139" t="s">
        <v>259</v>
      </c>
      <c r="L573" s="32"/>
      <c r="M573" s="144" t="s">
        <v>1</v>
      </c>
      <c r="N573" s="145" t="s">
        <v>42</v>
      </c>
      <c r="P573" s="146">
        <f>O573*H573</f>
        <v>0</v>
      </c>
      <c r="Q573" s="146">
        <v>1.1520000000000001E-2</v>
      </c>
      <c r="R573" s="146">
        <f>Q573*H573</f>
        <v>0.10566144000000001</v>
      </c>
      <c r="S573" s="146">
        <v>0</v>
      </c>
      <c r="T573" s="147">
        <f>S573*H573</f>
        <v>0</v>
      </c>
      <c r="AR573" s="148" t="s">
        <v>260</v>
      </c>
      <c r="AT573" s="148" t="s">
        <v>255</v>
      </c>
      <c r="AU573" s="148" t="s">
        <v>87</v>
      </c>
      <c r="AY573" s="17" t="s">
        <v>253</v>
      </c>
      <c r="BE573" s="149">
        <f>IF(N573="základní",J573,0)</f>
        <v>0</v>
      </c>
      <c r="BF573" s="149">
        <f>IF(N573="snížená",J573,0)</f>
        <v>0</v>
      </c>
      <c r="BG573" s="149">
        <f>IF(N573="zákl. přenesená",J573,0)</f>
        <v>0</v>
      </c>
      <c r="BH573" s="149">
        <f>IF(N573="sníž. přenesená",J573,0)</f>
        <v>0</v>
      </c>
      <c r="BI573" s="149">
        <f>IF(N573="nulová",J573,0)</f>
        <v>0</v>
      </c>
      <c r="BJ573" s="17" t="s">
        <v>85</v>
      </c>
      <c r="BK573" s="149">
        <f>ROUND(I573*H573,2)</f>
        <v>0</v>
      </c>
      <c r="BL573" s="17" t="s">
        <v>260</v>
      </c>
      <c r="BM573" s="148" t="s">
        <v>2899</v>
      </c>
    </row>
    <row r="574" spans="2:65" s="1" customFormat="1" ht="11.25">
      <c r="B574" s="32"/>
      <c r="D574" s="150" t="s">
        <v>262</v>
      </c>
      <c r="F574" s="151" t="s">
        <v>1162</v>
      </c>
      <c r="I574" s="152"/>
      <c r="L574" s="32"/>
      <c r="M574" s="153"/>
      <c r="T574" s="56"/>
      <c r="AT574" s="17" t="s">
        <v>262</v>
      </c>
      <c r="AU574" s="17" t="s">
        <v>87</v>
      </c>
    </row>
    <row r="575" spans="2:65" s="1" customFormat="1" ht="24.2" customHeight="1">
      <c r="B575" s="32"/>
      <c r="C575" s="185" t="s">
        <v>603</v>
      </c>
      <c r="D575" s="185" t="s">
        <v>1052</v>
      </c>
      <c r="E575" s="186" t="s">
        <v>1163</v>
      </c>
      <c r="F575" s="187" t="s">
        <v>1164</v>
      </c>
      <c r="G575" s="188" t="s">
        <v>258</v>
      </c>
      <c r="H575" s="189">
        <v>9.6310000000000002</v>
      </c>
      <c r="I575" s="190"/>
      <c r="J575" s="191">
        <f>ROUND(I575*H575,2)</f>
        <v>0</v>
      </c>
      <c r="K575" s="187" t="s">
        <v>1</v>
      </c>
      <c r="L575" s="192"/>
      <c r="M575" s="193" t="s">
        <v>1</v>
      </c>
      <c r="N575" s="194" t="s">
        <v>42</v>
      </c>
      <c r="P575" s="146">
        <f>O575*H575</f>
        <v>0</v>
      </c>
      <c r="Q575" s="146">
        <v>1.55E-2</v>
      </c>
      <c r="R575" s="146">
        <f>Q575*H575</f>
        <v>0.14928050000000001</v>
      </c>
      <c r="S575" s="146">
        <v>0</v>
      </c>
      <c r="T575" s="147">
        <f>S575*H575</f>
        <v>0</v>
      </c>
      <c r="AR575" s="148" t="s">
        <v>303</v>
      </c>
      <c r="AT575" s="148" t="s">
        <v>1052</v>
      </c>
      <c r="AU575" s="148" t="s">
        <v>87</v>
      </c>
      <c r="AY575" s="17" t="s">
        <v>253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85</v>
      </c>
      <c r="BK575" s="149">
        <f>ROUND(I575*H575,2)</f>
        <v>0</v>
      </c>
      <c r="BL575" s="17" t="s">
        <v>260</v>
      </c>
      <c r="BM575" s="148" t="s">
        <v>1165</v>
      </c>
    </row>
    <row r="576" spans="2:65" s="14" customFormat="1" ht="11.25">
      <c r="B576" s="169"/>
      <c r="D576" s="155" t="s">
        <v>264</v>
      </c>
      <c r="E576" s="170" t="s">
        <v>1</v>
      </c>
      <c r="F576" s="171" t="s">
        <v>1147</v>
      </c>
      <c r="H576" s="170" t="s">
        <v>1</v>
      </c>
      <c r="I576" s="172"/>
      <c r="L576" s="169"/>
      <c r="M576" s="173"/>
      <c r="T576" s="174"/>
      <c r="AT576" s="170" t="s">
        <v>264</v>
      </c>
      <c r="AU576" s="170" t="s">
        <v>87</v>
      </c>
      <c r="AV576" s="14" t="s">
        <v>85</v>
      </c>
      <c r="AW576" s="14" t="s">
        <v>32</v>
      </c>
      <c r="AX576" s="14" t="s">
        <v>77</v>
      </c>
      <c r="AY576" s="170" t="s">
        <v>253</v>
      </c>
    </row>
    <row r="577" spans="2:65" s="12" customFormat="1" ht="11.25">
      <c r="B577" s="154"/>
      <c r="D577" s="155" t="s">
        <v>264</v>
      </c>
      <c r="E577" s="156" t="s">
        <v>1</v>
      </c>
      <c r="F577" s="157" t="s">
        <v>2900</v>
      </c>
      <c r="H577" s="158">
        <v>9.1720000000000006</v>
      </c>
      <c r="I577" s="159"/>
      <c r="L577" s="154"/>
      <c r="M577" s="160"/>
      <c r="T577" s="161"/>
      <c r="AT577" s="156" t="s">
        <v>264</v>
      </c>
      <c r="AU577" s="156" t="s">
        <v>87</v>
      </c>
      <c r="AV577" s="12" t="s">
        <v>87</v>
      </c>
      <c r="AW577" s="12" t="s">
        <v>32</v>
      </c>
      <c r="AX577" s="12" t="s">
        <v>77</v>
      </c>
      <c r="AY577" s="156" t="s">
        <v>253</v>
      </c>
    </row>
    <row r="578" spans="2:65" s="13" customFormat="1" ht="11.25">
      <c r="B578" s="162"/>
      <c r="D578" s="155" t="s">
        <v>264</v>
      </c>
      <c r="E578" s="163" t="s">
        <v>1</v>
      </c>
      <c r="F578" s="164" t="s">
        <v>266</v>
      </c>
      <c r="H578" s="165">
        <v>9.1720000000000006</v>
      </c>
      <c r="I578" s="166"/>
      <c r="L578" s="162"/>
      <c r="M578" s="167"/>
      <c r="T578" s="168"/>
      <c r="AT578" s="163" t="s">
        <v>264</v>
      </c>
      <c r="AU578" s="163" t="s">
        <v>87</v>
      </c>
      <c r="AV578" s="13" t="s">
        <v>260</v>
      </c>
      <c r="AW578" s="13" t="s">
        <v>32</v>
      </c>
      <c r="AX578" s="13" t="s">
        <v>85</v>
      </c>
      <c r="AY578" s="163" t="s">
        <v>253</v>
      </c>
    </row>
    <row r="579" spans="2:65" s="12" customFormat="1" ht="11.25">
      <c r="B579" s="154"/>
      <c r="D579" s="155" t="s">
        <v>264</v>
      </c>
      <c r="F579" s="157" t="s">
        <v>2901</v>
      </c>
      <c r="H579" s="158">
        <v>9.6310000000000002</v>
      </c>
      <c r="I579" s="159"/>
      <c r="L579" s="154"/>
      <c r="M579" s="160"/>
      <c r="T579" s="161"/>
      <c r="AT579" s="156" t="s">
        <v>264</v>
      </c>
      <c r="AU579" s="156" t="s">
        <v>87</v>
      </c>
      <c r="AV579" s="12" t="s">
        <v>87</v>
      </c>
      <c r="AW579" s="12" t="s">
        <v>4</v>
      </c>
      <c r="AX579" s="12" t="s">
        <v>85</v>
      </c>
      <c r="AY579" s="156" t="s">
        <v>253</v>
      </c>
    </row>
    <row r="580" spans="2:65" s="1" customFormat="1" ht="49.15" customHeight="1">
      <c r="B580" s="32"/>
      <c r="C580" s="137" t="s">
        <v>613</v>
      </c>
      <c r="D580" s="137" t="s">
        <v>255</v>
      </c>
      <c r="E580" s="138" t="s">
        <v>1168</v>
      </c>
      <c r="F580" s="139" t="s">
        <v>1169</v>
      </c>
      <c r="G580" s="140" t="s">
        <v>258</v>
      </c>
      <c r="H580" s="141">
        <v>134.161</v>
      </c>
      <c r="I580" s="142"/>
      <c r="J580" s="143">
        <f>ROUND(I580*H580,2)</f>
        <v>0</v>
      </c>
      <c r="K580" s="139" t="s">
        <v>259</v>
      </c>
      <c r="L580" s="32"/>
      <c r="M580" s="144" t="s">
        <v>1</v>
      </c>
      <c r="N580" s="145" t="s">
        <v>42</v>
      </c>
      <c r="P580" s="146">
        <f>O580*H580</f>
        <v>0</v>
      </c>
      <c r="Q580" s="146">
        <v>1.1679999999999999E-2</v>
      </c>
      <c r="R580" s="146">
        <f>Q580*H580</f>
        <v>1.5670004799999999</v>
      </c>
      <c r="S580" s="146">
        <v>0</v>
      </c>
      <c r="T580" s="147">
        <f>S580*H580</f>
        <v>0</v>
      </c>
      <c r="AR580" s="148" t="s">
        <v>260</v>
      </c>
      <c r="AT580" s="148" t="s">
        <v>255</v>
      </c>
      <c r="AU580" s="148" t="s">
        <v>87</v>
      </c>
      <c r="AY580" s="17" t="s">
        <v>253</v>
      </c>
      <c r="BE580" s="149">
        <f>IF(N580="základní",J580,0)</f>
        <v>0</v>
      </c>
      <c r="BF580" s="149">
        <f>IF(N580="snížená",J580,0)</f>
        <v>0</v>
      </c>
      <c r="BG580" s="149">
        <f>IF(N580="zákl. přenesená",J580,0)</f>
        <v>0</v>
      </c>
      <c r="BH580" s="149">
        <f>IF(N580="sníž. přenesená",J580,0)</f>
        <v>0</v>
      </c>
      <c r="BI580" s="149">
        <f>IF(N580="nulová",J580,0)</f>
        <v>0</v>
      </c>
      <c r="BJ580" s="17" t="s">
        <v>85</v>
      </c>
      <c r="BK580" s="149">
        <f>ROUND(I580*H580,2)</f>
        <v>0</v>
      </c>
      <c r="BL580" s="17" t="s">
        <v>260</v>
      </c>
      <c r="BM580" s="148" t="s">
        <v>1170</v>
      </c>
    </row>
    <row r="581" spans="2:65" s="1" customFormat="1" ht="11.25">
      <c r="B581" s="32"/>
      <c r="D581" s="150" t="s">
        <v>262</v>
      </c>
      <c r="F581" s="151" t="s">
        <v>1171</v>
      </c>
      <c r="I581" s="152"/>
      <c r="L581" s="32"/>
      <c r="M581" s="153"/>
      <c r="T581" s="56"/>
      <c r="AT581" s="17" t="s">
        <v>262</v>
      </c>
      <c r="AU581" s="17" t="s">
        <v>87</v>
      </c>
    </row>
    <row r="582" spans="2:65" s="1" customFormat="1" ht="24.2" customHeight="1">
      <c r="B582" s="32"/>
      <c r="C582" s="185" t="s">
        <v>617</v>
      </c>
      <c r="D582" s="185" t="s">
        <v>1052</v>
      </c>
      <c r="E582" s="186" t="s">
        <v>1172</v>
      </c>
      <c r="F582" s="187" t="s">
        <v>1173</v>
      </c>
      <c r="G582" s="188" t="s">
        <v>258</v>
      </c>
      <c r="H582" s="189">
        <v>140.869</v>
      </c>
      <c r="I582" s="190"/>
      <c r="J582" s="191">
        <f>ROUND(I582*H582,2)</f>
        <v>0</v>
      </c>
      <c r="K582" s="187" t="s">
        <v>259</v>
      </c>
      <c r="L582" s="192"/>
      <c r="M582" s="193" t="s">
        <v>1</v>
      </c>
      <c r="N582" s="194" t="s">
        <v>42</v>
      </c>
      <c r="P582" s="146">
        <f>O582*H582</f>
        <v>0</v>
      </c>
      <c r="Q582" s="146">
        <v>2.8000000000000001E-2</v>
      </c>
      <c r="R582" s="146">
        <f>Q582*H582</f>
        <v>3.9443320000000002</v>
      </c>
      <c r="S582" s="146">
        <v>0</v>
      </c>
      <c r="T582" s="147">
        <f>S582*H582</f>
        <v>0</v>
      </c>
      <c r="AR582" s="148" t="s">
        <v>303</v>
      </c>
      <c r="AT582" s="148" t="s">
        <v>1052</v>
      </c>
      <c r="AU582" s="148" t="s">
        <v>87</v>
      </c>
      <c r="AY582" s="17" t="s">
        <v>253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85</v>
      </c>
      <c r="BK582" s="149">
        <f>ROUND(I582*H582,2)</f>
        <v>0</v>
      </c>
      <c r="BL582" s="17" t="s">
        <v>260</v>
      </c>
      <c r="BM582" s="148" t="s">
        <v>1174</v>
      </c>
    </row>
    <row r="583" spans="2:65" s="14" customFormat="1" ht="11.25">
      <c r="B583" s="169"/>
      <c r="D583" s="155" t="s">
        <v>264</v>
      </c>
      <c r="E583" s="170" t="s">
        <v>1</v>
      </c>
      <c r="F583" s="171" t="s">
        <v>1175</v>
      </c>
      <c r="H583" s="170" t="s">
        <v>1</v>
      </c>
      <c r="I583" s="172"/>
      <c r="L583" s="169"/>
      <c r="M583" s="173"/>
      <c r="T583" s="174"/>
      <c r="AT583" s="170" t="s">
        <v>264</v>
      </c>
      <c r="AU583" s="170" t="s">
        <v>87</v>
      </c>
      <c r="AV583" s="14" t="s">
        <v>85</v>
      </c>
      <c r="AW583" s="14" t="s">
        <v>32</v>
      </c>
      <c r="AX583" s="14" t="s">
        <v>77</v>
      </c>
      <c r="AY583" s="170" t="s">
        <v>253</v>
      </c>
    </row>
    <row r="584" spans="2:65" s="14" customFormat="1" ht="11.25">
      <c r="B584" s="169"/>
      <c r="D584" s="155" t="s">
        <v>264</v>
      </c>
      <c r="E584" s="170" t="s">
        <v>1</v>
      </c>
      <c r="F584" s="171" t="s">
        <v>1082</v>
      </c>
      <c r="H584" s="170" t="s">
        <v>1</v>
      </c>
      <c r="I584" s="172"/>
      <c r="L584" s="169"/>
      <c r="M584" s="173"/>
      <c r="T584" s="174"/>
      <c r="AT584" s="170" t="s">
        <v>264</v>
      </c>
      <c r="AU584" s="170" t="s">
        <v>87</v>
      </c>
      <c r="AV584" s="14" t="s">
        <v>85</v>
      </c>
      <c r="AW584" s="14" t="s">
        <v>32</v>
      </c>
      <c r="AX584" s="14" t="s">
        <v>77</v>
      </c>
      <c r="AY584" s="170" t="s">
        <v>253</v>
      </c>
    </row>
    <row r="585" spans="2:65" s="12" customFormat="1" ht="11.25">
      <c r="B585" s="154"/>
      <c r="D585" s="155" t="s">
        <v>264</v>
      </c>
      <c r="E585" s="156" t="s">
        <v>1</v>
      </c>
      <c r="F585" s="157" t="s">
        <v>2877</v>
      </c>
      <c r="H585" s="158">
        <v>142.30600000000001</v>
      </c>
      <c r="I585" s="159"/>
      <c r="L585" s="154"/>
      <c r="M585" s="160"/>
      <c r="T585" s="161"/>
      <c r="AT585" s="156" t="s">
        <v>264</v>
      </c>
      <c r="AU585" s="156" t="s">
        <v>87</v>
      </c>
      <c r="AV585" s="12" t="s">
        <v>87</v>
      </c>
      <c r="AW585" s="12" t="s">
        <v>32</v>
      </c>
      <c r="AX585" s="12" t="s">
        <v>77</v>
      </c>
      <c r="AY585" s="156" t="s">
        <v>253</v>
      </c>
    </row>
    <row r="586" spans="2:65" s="12" customFormat="1" ht="33.75">
      <c r="B586" s="154"/>
      <c r="D586" s="155" t="s">
        <v>264</v>
      </c>
      <c r="E586" s="156" t="s">
        <v>1</v>
      </c>
      <c r="F586" s="157" t="s">
        <v>2878</v>
      </c>
      <c r="H586" s="158">
        <v>-30.195</v>
      </c>
      <c r="I586" s="159"/>
      <c r="L586" s="154"/>
      <c r="M586" s="160"/>
      <c r="T586" s="161"/>
      <c r="AT586" s="156" t="s">
        <v>264</v>
      </c>
      <c r="AU586" s="156" t="s">
        <v>87</v>
      </c>
      <c r="AV586" s="12" t="s">
        <v>87</v>
      </c>
      <c r="AW586" s="12" t="s">
        <v>32</v>
      </c>
      <c r="AX586" s="12" t="s">
        <v>77</v>
      </c>
      <c r="AY586" s="156" t="s">
        <v>253</v>
      </c>
    </row>
    <row r="587" spans="2:65" s="15" customFormat="1" ht="11.25">
      <c r="B587" s="175"/>
      <c r="D587" s="155" t="s">
        <v>264</v>
      </c>
      <c r="E587" s="176" t="s">
        <v>1</v>
      </c>
      <c r="F587" s="177" t="s">
        <v>322</v>
      </c>
      <c r="H587" s="178">
        <v>112.111</v>
      </c>
      <c r="I587" s="179"/>
      <c r="L587" s="175"/>
      <c r="M587" s="180"/>
      <c r="T587" s="181"/>
      <c r="AT587" s="176" t="s">
        <v>264</v>
      </c>
      <c r="AU587" s="176" t="s">
        <v>87</v>
      </c>
      <c r="AV587" s="15" t="s">
        <v>97</v>
      </c>
      <c r="AW587" s="15" t="s">
        <v>32</v>
      </c>
      <c r="AX587" s="15" t="s">
        <v>77</v>
      </c>
      <c r="AY587" s="176" t="s">
        <v>253</v>
      </c>
    </row>
    <row r="588" spans="2:65" s="14" customFormat="1" ht="11.25">
      <c r="B588" s="169"/>
      <c r="D588" s="155" t="s">
        <v>264</v>
      </c>
      <c r="E588" s="170" t="s">
        <v>1</v>
      </c>
      <c r="F588" s="171" t="s">
        <v>1085</v>
      </c>
      <c r="H588" s="170" t="s">
        <v>1</v>
      </c>
      <c r="I588" s="172"/>
      <c r="L588" s="169"/>
      <c r="M588" s="173"/>
      <c r="T588" s="174"/>
      <c r="AT588" s="170" t="s">
        <v>264</v>
      </c>
      <c r="AU588" s="170" t="s">
        <v>87</v>
      </c>
      <c r="AV588" s="14" t="s">
        <v>85</v>
      </c>
      <c r="AW588" s="14" t="s">
        <v>32</v>
      </c>
      <c r="AX588" s="14" t="s">
        <v>77</v>
      </c>
      <c r="AY588" s="170" t="s">
        <v>253</v>
      </c>
    </row>
    <row r="589" spans="2:65" s="12" customFormat="1" ht="11.25">
      <c r="B589" s="154"/>
      <c r="D589" s="155" t="s">
        <v>264</v>
      </c>
      <c r="E589" s="156" t="s">
        <v>1</v>
      </c>
      <c r="F589" s="157" t="s">
        <v>2879</v>
      </c>
      <c r="H589" s="158">
        <v>22.05</v>
      </c>
      <c r="I589" s="159"/>
      <c r="L589" s="154"/>
      <c r="M589" s="160"/>
      <c r="T589" s="161"/>
      <c r="AT589" s="156" t="s">
        <v>264</v>
      </c>
      <c r="AU589" s="156" t="s">
        <v>87</v>
      </c>
      <c r="AV589" s="12" t="s">
        <v>87</v>
      </c>
      <c r="AW589" s="12" t="s">
        <v>32</v>
      </c>
      <c r="AX589" s="12" t="s">
        <v>77</v>
      </c>
      <c r="AY589" s="156" t="s">
        <v>253</v>
      </c>
    </row>
    <row r="590" spans="2:65" s="15" customFormat="1" ht="11.25">
      <c r="B590" s="175"/>
      <c r="D590" s="155" t="s">
        <v>264</v>
      </c>
      <c r="E590" s="176" t="s">
        <v>1</v>
      </c>
      <c r="F590" s="177" t="s">
        <v>322</v>
      </c>
      <c r="H590" s="178">
        <v>22.05</v>
      </c>
      <c r="I590" s="179"/>
      <c r="L590" s="175"/>
      <c r="M590" s="180"/>
      <c r="T590" s="181"/>
      <c r="AT590" s="176" t="s">
        <v>264</v>
      </c>
      <c r="AU590" s="176" t="s">
        <v>87</v>
      </c>
      <c r="AV590" s="15" t="s">
        <v>97</v>
      </c>
      <c r="AW590" s="15" t="s">
        <v>32</v>
      </c>
      <c r="AX590" s="15" t="s">
        <v>77</v>
      </c>
      <c r="AY590" s="176" t="s">
        <v>253</v>
      </c>
    </row>
    <row r="591" spans="2:65" s="13" customFormat="1" ht="11.25">
      <c r="B591" s="162"/>
      <c r="D591" s="155" t="s">
        <v>264</v>
      </c>
      <c r="E591" s="163" t="s">
        <v>1</v>
      </c>
      <c r="F591" s="164" t="s">
        <v>266</v>
      </c>
      <c r="H591" s="165">
        <v>134.161</v>
      </c>
      <c r="I591" s="166"/>
      <c r="L591" s="162"/>
      <c r="M591" s="167"/>
      <c r="T591" s="168"/>
      <c r="AT591" s="163" t="s">
        <v>264</v>
      </c>
      <c r="AU591" s="163" t="s">
        <v>87</v>
      </c>
      <c r="AV591" s="13" t="s">
        <v>260</v>
      </c>
      <c r="AW591" s="13" t="s">
        <v>32</v>
      </c>
      <c r="AX591" s="13" t="s">
        <v>85</v>
      </c>
      <c r="AY591" s="163" t="s">
        <v>253</v>
      </c>
    </row>
    <row r="592" spans="2:65" s="12" customFormat="1" ht="11.25">
      <c r="B592" s="154"/>
      <c r="D592" s="155" t="s">
        <v>264</v>
      </c>
      <c r="F592" s="157" t="s">
        <v>2902</v>
      </c>
      <c r="H592" s="158">
        <v>140.869</v>
      </c>
      <c r="I592" s="159"/>
      <c r="L592" s="154"/>
      <c r="M592" s="160"/>
      <c r="T592" s="161"/>
      <c r="AT592" s="156" t="s">
        <v>264</v>
      </c>
      <c r="AU592" s="156" t="s">
        <v>87</v>
      </c>
      <c r="AV592" s="12" t="s">
        <v>87</v>
      </c>
      <c r="AW592" s="12" t="s">
        <v>4</v>
      </c>
      <c r="AX592" s="12" t="s">
        <v>85</v>
      </c>
      <c r="AY592" s="156" t="s">
        <v>253</v>
      </c>
    </row>
    <row r="593" spans="2:65" s="1" customFormat="1" ht="37.9" customHeight="1">
      <c r="B593" s="32"/>
      <c r="C593" s="137" t="s">
        <v>621</v>
      </c>
      <c r="D593" s="137" t="s">
        <v>255</v>
      </c>
      <c r="E593" s="138" t="s">
        <v>1177</v>
      </c>
      <c r="F593" s="139" t="s">
        <v>1178</v>
      </c>
      <c r="G593" s="140" t="s">
        <v>258</v>
      </c>
      <c r="H593" s="141">
        <v>29.605</v>
      </c>
      <c r="I593" s="142"/>
      <c r="J593" s="143">
        <f>ROUND(I593*H593,2)</f>
        <v>0</v>
      </c>
      <c r="K593" s="139" t="s">
        <v>259</v>
      </c>
      <c r="L593" s="32"/>
      <c r="M593" s="144" t="s">
        <v>1</v>
      </c>
      <c r="N593" s="145" t="s">
        <v>42</v>
      </c>
      <c r="P593" s="146">
        <f>O593*H593</f>
        <v>0</v>
      </c>
      <c r="Q593" s="146">
        <v>8.0000000000000007E-5</v>
      </c>
      <c r="R593" s="146">
        <f>Q593*H593</f>
        <v>2.3684000000000001E-3</v>
      </c>
      <c r="S593" s="146">
        <v>0</v>
      </c>
      <c r="T593" s="147">
        <f>S593*H593</f>
        <v>0</v>
      </c>
      <c r="AR593" s="148" t="s">
        <v>260</v>
      </c>
      <c r="AT593" s="148" t="s">
        <v>255</v>
      </c>
      <c r="AU593" s="148" t="s">
        <v>87</v>
      </c>
      <c r="AY593" s="17" t="s">
        <v>253</v>
      </c>
      <c r="BE593" s="149">
        <f>IF(N593="základní",J593,0)</f>
        <v>0</v>
      </c>
      <c r="BF593" s="149">
        <f>IF(N593="snížená",J593,0)</f>
        <v>0</v>
      </c>
      <c r="BG593" s="149">
        <f>IF(N593="zákl. přenesená",J593,0)</f>
        <v>0</v>
      </c>
      <c r="BH593" s="149">
        <f>IF(N593="sníž. přenesená",J593,0)</f>
        <v>0</v>
      </c>
      <c r="BI593" s="149">
        <f>IF(N593="nulová",J593,0)</f>
        <v>0</v>
      </c>
      <c r="BJ593" s="17" t="s">
        <v>85</v>
      </c>
      <c r="BK593" s="149">
        <f>ROUND(I593*H593,2)</f>
        <v>0</v>
      </c>
      <c r="BL593" s="17" t="s">
        <v>260</v>
      </c>
      <c r="BM593" s="148" t="s">
        <v>2903</v>
      </c>
    </row>
    <row r="594" spans="2:65" s="1" customFormat="1" ht="11.25">
      <c r="B594" s="32"/>
      <c r="D594" s="150" t="s">
        <v>262</v>
      </c>
      <c r="F594" s="151" t="s">
        <v>1180</v>
      </c>
      <c r="I594" s="152"/>
      <c r="L594" s="32"/>
      <c r="M594" s="153"/>
      <c r="T594" s="56"/>
      <c r="AT594" s="17" t="s">
        <v>262</v>
      </c>
      <c r="AU594" s="17" t="s">
        <v>87</v>
      </c>
    </row>
    <row r="595" spans="2:65" s="14" customFormat="1" ht="11.25">
      <c r="B595" s="169"/>
      <c r="D595" s="155" t="s">
        <v>264</v>
      </c>
      <c r="E595" s="170" t="s">
        <v>1</v>
      </c>
      <c r="F595" s="171" t="s">
        <v>1069</v>
      </c>
      <c r="H595" s="170" t="s">
        <v>1</v>
      </c>
      <c r="I595" s="172"/>
      <c r="L595" s="169"/>
      <c r="M595" s="173"/>
      <c r="T595" s="174"/>
      <c r="AT595" s="170" t="s">
        <v>264</v>
      </c>
      <c r="AU595" s="170" t="s">
        <v>87</v>
      </c>
      <c r="AV595" s="14" t="s">
        <v>85</v>
      </c>
      <c r="AW595" s="14" t="s">
        <v>32</v>
      </c>
      <c r="AX595" s="14" t="s">
        <v>77</v>
      </c>
      <c r="AY595" s="170" t="s">
        <v>253</v>
      </c>
    </row>
    <row r="596" spans="2:65" s="12" customFormat="1" ht="11.25">
      <c r="B596" s="154"/>
      <c r="D596" s="155" t="s">
        <v>264</v>
      </c>
      <c r="E596" s="156" t="s">
        <v>1</v>
      </c>
      <c r="F596" s="157" t="s">
        <v>2873</v>
      </c>
      <c r="H596" s="158">
        <v>33.514000000000003</v>
      </c>
      <c r="I596" s="159"/>
      <c r="L596" s="154"/>
      <c r="M596" s="160"/>
      <c r="T596" s="161"/>
      <c r="AT596" s="156" t="s">
        <v>264</v>
      </c>
      <c r="AU596" s="156" t="s">
        <v>87</v>
      </c>
      <c r="AV596" s="12" t="s">
        <v>87</v>
      </c>
      <c r="AW596" s="12" t="s">
        <v>32</v>
      </c>
      <c r="AX596" s="12" t="s">
        <v>77</v>
      </c>
      <c r="AY596" s="156" t="s">
        <v>253</v>
      </c>
    </row>
    <row r="597" spans="2:65" s="12" customFormat="1" ht="11.25">
      <c r="B597" s="154"/>
      <c r="D597" s="155" t="s">
        <v>264</v>
      </c>
      <c r="E597" s="156" t="s">
        <v>1</v>
      </c>
      <c r="F597" s="157" t="s">
        <v>2874</v>
      </c>
      <c r="H597" s="158">
        <v>-2.9249999999999998</v>
      </c>
      <c r="I597" s="159"/>
      <c r="L597" s="154"/>
      <c r="M597" s="160"/>
      <c r="T597" s="161"/>
      <c r="AT597" s="156" t="s">
        <v>264</v>
      </c>
      <c r="AU597" s="156" t="s">
        <v>87</v>
      </c>
      <c r="AV597" s="12" t="s">
        <v>87</v>
      </c>
      <c r="AW597" s="12" t="s">
        <v>32</v>
      </c>
      <c r="AX597" s="12" t="s">
        <v>77</v>
      </c>
      <c r="AY597" s="156" t="s">
        <v>253</v>
      </c>
    </row>
    <row r="598" spans="2:65" s="12" customFormat="1" ht="11.25">
      <c r="B598" s="154"/>
      <c r="D598" s="155" t="s">
        <v>264</v>
      </c>
      <c r="E598" s="156" t="s">
        <v>1</v>
      </c>
      <c r="F598" s="157" t="s">
        <v>2875</v>
      </c>
      <c r="H598" s="158">
        <v>-0.98399999999999999</v>
      </c>
      <c r="I598" s="159"/>
      <c r="L598" s="154"/>
      <c r="M598" s="160"/>
      <c r="T598" s="161"/>
      <c r="AT598" s="156" t="s">
        <v>264</v>
      </c>
      <c r="AU598" s="156" t="s">
        <v>87</v>
      </c>
      <c r="AV598" s="12" t="s">
        <v>87</v>
      </c>
      <c r="AW598" s="12" t="s">
        <v>32</v>
      </c>
      <c r="AX598" s="12" t="s">
        <v>77</v>
      </c>
      <c r="AY598" s="156" t="s">
        <v>253</v>
      </c>
    </row>
    <row r="599" spans="2:65" s="15" customFormat="1" ht="11.25">
      <c r="B599" s="175"/>
      <c r="D599" s="155" t="s">
        <v>264</v>
      </c>
      <c r="E599" s="176" t="s">
        <v>1</v>
      </c>
      <c r="F599" s="177" t="s">
        <v>322</v>
      </c>
      <c r="H599" s="178">
        <v>29.605</v>
      </c>
      <c r="I599" s="179"/>
      <c r="L599" s="175"/>
      <c r="M599" s="180"/>
      <c r="T599" s="181"/>
      <c r="AT599" s="176" t="s">
        <v>264</v>
      </c>
      <c r="AU599" s="176" t="s">
        <v>87</v>
      </c>
      <c r="AV599" s="15" t="s">
        <v>97</v>
      </c>
      <c r="AW599" s="15" t="s">
        <v>32</v>
      </c>
      <c r="AX599" s="15" t="s">
        <v>77</v>
      </c>
      <c r="AY599" s="176" t="s">
        <v>253</v>
      </c>
    </row>
    <row r="600" spans="2:65" s="13" customFormat="1" ht="11.25">
      <c r="B600" s="162"/>
      <c r="D600" s="155" t="s">
        <v>264</v>
      </c>
      <c r="E600" s="163" t="s">
        <v>1</v>
      </c>
      <c r="F600" s="164" t="s">
        <v>266</v>
      </c>
      <c r="H600" s="165">
        <v>29.605</v>
      </c>
      <c r="I600" s="166"/>
      <c r="L600" s="162"/>
      <c r="M600" s="167"/>
      <c r="T600" s="168"/>
      <c r="AT600" s="163" t="s">
        <v>264</v>
      </c>
      <c r="AU600" s="163" t="s">
        <v>87</v>
      </c>
      <c r="AV600" s="13" t="s">
        <v>260</v>
      </c>
      <c r="AW600" s="13" t="s">
        <v>32</v>
      </c>
      <c r="AX600" s="13" t="s">
        <v>85</v>
      </c>
      <c r="AY600" s="163" t="s">
        <v>253</v>
      </c>
    </row>
    <row r="601" spans="2:65" s="1" customFormat="1" ht="37.9" customHeight="1">
      <c r="B601" s="32"/>
      <c r="C601" s="137" t="s">
        <v>625</v>
      </c>
      <c r="D601" s="137" t="s">
        <v>255</v>
      </c>
      <c r="E601" s="138" t="s">
        <v>1181</v>
      </c>
      <c r="F601" s="139" t="s">
        <v>1182</v>
      </c>
      <c r="G601" s="140" t="s">
        <v>258</v>
      </c>
      <c r="H601" s="141">
        <v>166.773</v>
      </c>
      <c r="I601" s="142"/>
      <c r="J601" s="143">
        <f>ROUND(I601*H601,2)</f>
        <v>0</v>
      </c>
      <c r="K601" s="139" t="s">
        <v>259</v>
      </c>
      <c r="L601" s="32"/>
      <c r="M601" s="144" t="s">
        <v>1</v>
      </c>
      <c r="N601" s="145" t="s">
        <v>42</v>
      </c>
      <c r="P601" s="146">
        <f>O601*H601</f>
        <v>0</v>
      </c>
      <c r="Q601" s="146">
        <v>8.0000000000000007E-5</v>
      </c>
      <c r="R601" s="146">
        <f>Q601*H601</f>
        <v>1.3341840000000001E-2</v>
      </c>
      <c r="S601" s="146">
        <v>0</v>
      </c>
      <c r="T601" s="147">
        <f>S601*H601</f>
        <v>0</v>
      </c>
      <c r="AR601" s="148" t="s">
        <v>260</v>
      </c>
      <c r="AT601" s="148" t="s">
        <v>255</v>
      </c>
      <c r="AU601" s="148" t="s">
        <v>87</v>
      </c>
      <c r="AY601" s="17" t="s">
        <v>253</v>
      </c>
      <c r="BE601" s="149">
        <f>IF(N601="základní",J601,0)</f>
        <v>0</v>
      </c>
      <c r="BF601" s="149">
        <f>IF(N601="snížená",J601,0)</f>
        <v>0</v>
      </c>
      <c r="BG601" s="149">
        <f>IF(N601="zákl. přenesená",J601,0)</f>
        <v>0</v>
      </c>
      <c r="BH601" s="149">
        <f>IF(N601="sníž. přenesená",J601,0)</f>
        <v>0</v>
      </c>
      <c r="BI601" s="149">
        <f>IF(N601="nulová",J601,0)</f>
        <v>0</v>
      </c>
      <c r="BJ601" s="17" t="s">
        <v>85</v>
      </c>
      <c r="BK601" s="149">
        <f>ROUND(I601*H601,2)</f>
        <v>0</v>
      </c>
      <c r="BL601" s="17" t="s">
        <v>260</v>
      </c>
      <c r="BM601" s="148" t="s">
        <v>2904</v>
      </c>
    </row>
    <row r="602" spans="2:65" s="1" customFormat="1" ht="11.25">
      <c r="B602" s="32"/>
      <c r="D602" s="150" t="s">
        <v>262</v>
      </c>
      <c r="F602" s="151" t="s">
        <v>1184</v>
      </c>
      <c r="I602" s="152"/>
      <c r="L602" s="32"/>
      <c r="M602" s="153"/>
      <c r="T602" s="56"/>
      <c r="AT602" s="17" t="s">
        <v>262</v>
      </c>
      <c r="AU602" s="17" t="s">
        <v>87</v>
      </c>
    </row>
    <row r="603" spans="2:65" s="14" customFormat="1" ht="11.25">
      <c r="B603" s="169"/>
      <c r="D603" s="155" t="s">
        <v>264</v>
      </c>
      <c r="E603" s="170" t="s">
        <v>1</v>
      </c>
      <c r="F603" s="171" t="s">
        <v>1147</v>
      </c>
      <c r="H603" s="170" t="s">
        <v>1</v>
      </c>
      <c r="I603" s="172"/>
      <c r="L603" s="169"/>
      <c r="M603" s="173"/>
      <c r="T603" s="174"/>
      <c r="AT603" s="170" t="s">
        <v>264</v>
      </c>
      <c r="AU603" s="170" t="s">
        <v>87</v>
      </c>
      <c r="AV603" s="14" t="s">
        <v>85</v>
      </c>
      <c r="AW603" s="14" t="s">
        <v>32</v>
      </c>
      <c r="AX603" s="14" t="s">
        <v>77</v>
      </c>
      <c r="AY603" s="170" t="s">
        <v>253</v>
      </c>
    </row>
    <row r="604" spans="2:65" s="12" customFormat="1" ht="11.25">
      <c r="B604" s="154"/>
      <c r="D604" s="155" t="s">
        <v>264</v>
      </c>
      <c r="E604" s="156" t="s">
        <v>1</v>
      </c>
      <c r="F604" s="157" t="s">
        <v>2894</v>
      </c>
      <c r="H604" s="158">
        <v>11.89</v>
      </c>
      <c r="I604" s="159"/>
      <c r="L604" s="154"/>
      <c r="M604" s="160"/>
      <c r="T604" s="161"/>
      <c r="AT604" s="156" t="s">
        <v>264</v>
      </c>
      <c r="AU604" s="156" t="s">
        <v>87</v>
      </c>
      <c r="AV604" s="12" t="s">
        <v>87</v>
      </c>
      <c r="AW604" s="12" t="s">
        <v>32</v>
      </c>
      <c r="AX604" s="12" t="s">
        <v>77</v>
      </c>
      <c r="AY604" s="156" t="s">
        <v>253</v>
      </c>
    </row>
    <row r="605" spans="2:65" s="15" customFormat="1" ht="11.25">
      <c r="B605" s="175"/>
      <c r="D605" s="155" t="s">
        <v>264</v>
      </c>
      <c r="E605" s="176" t="s">
        <v>1</v>
      </c>
      <c r="F605" s="177" t="s">
        <v>322</v>
      </c>
      <c r="H605" s="178">
        <v>11.89</v>
      </c>
      <c r="I605" s="179"/>
      <c r="L605" s="175"/>
      <c r="M605" s="180"/>
      <c r="T605" s="181"/>
      <c r="AT605" s="176" t="s">
        <v>264</v>
      </c>
      <c r="AU605" s="176" t="s">
        <v>87</v>
      </c>
      <c r="AV605" s="15" t="s">
        <v>97</v>
      </c>
      <c r="AW605" s="15" t="s">
        <v>32</v>
      </c>
      <c r="AX605" s="15" t="s">
        <v>77</v>
      </c>
      <c r="AY605" s="176" t="s">
        <v>253</v>
      </c>
    </row>
    <row r="606" spans="2:65" s="14" customFormat="1" ht="11.25">
      <c r="B606" s="169"/>
      <c r="D606" s="155" t="s">
        <v>264</v>
      </c>
      <c r="E606" s="170" t="s">
        <v>1</v>
      </c>
      <c r="F606" s="171" t="s">
        <v>1147</v>
      </c>
      <c r="H606" s="170" t="s">
        <v>1</v>
      </c>
      <c r="I606" s="172"/>
      <c r="L606" s="169"/>
      <c r="M606" s="173"/>
      <c r="T606" s="174"/>
      <c r="AT606" s="170" t="s">
        <v>264</v>
      </c>
      <c r="AU606" s="170" t="s">
        <v>87</v>
      </c>
      <c r="AV606" s="14" t="s">
        <v>85</v>
      </c>
      <c r="AW606" s="14" t="s">
        <v>32</v>
      </c>
      <c r="AX606" s="14" t="s">
        <v>77</v>
      </c>
      <c r="AY606" s="170" t="s">
        <v>253</v>
      </c>
    </row>
    <row r="607" spans="2:65" s="12" customFormat="1" ht="11.25">
      <c r="B607" s="154"/>
      <c r="D607" s="155" t="s">
        <v>264</v>
      </c>
      <c r="E607" s="156" t="s">
        <v>1</v>
      </c>
      <c r="F607" s="157" t="s">
        <v>2897</v>
      </c>
      <c r="H607" s="158">
        <v>11.55</v>
      </c>
      <c r="I607" s="159"/>
      <c r="L607" s="154"/>
      <c r="M607" s="160"/>
      <c r="T607" s="161"/>
      <c r="AT607" s="156" t="s">
        <v>264</v>
      </c>
      <c r="AU607" s="156" t="s">
        <v>87</v>
      </c>
      <c r="AV607" s="12" t="s">
        <v>87</v>
      </c>
      <c r="AW607" s="12" t="s">
        <v>32</v>
      </c>
      <c r="AX607" s="12" t="s">
        <v>77</v>
      </c>
      <c r="AY607" s="156" t="s">
        <v>253</v>
      </c>
    </row>
    <row r="608" spans="2:65" s="15" customFormat="1" ht="11.25">
      <c r="B608" s="175"/>
      <c r="D608" s="155" t="s">
        <v>264</v>
      </c>
      <c r="E608" s="176" t="s">
        <v>1</v>
      </c>
      <c r="F608" s="177" t="s">
        <v>322</v>
      </c>
      <c r="H608" s="178">
        <v>11.55</v>
      </c>
      <c r="I608" s="179"/>
      <c r="L608" s="175"/>
      <c r="M608" s="180"/>
      <c r="T608" s="181"/>
      <c r="AT608" s="176" t="s">
        <v>264</v>
      </c>
      <c r="AU608" s="176" t="s">
        <v>87</v>
      </c>
      <c r="AV608" s="15" t="s">
        <v>97</v>
      </c>
      <c r="AW608" s="15" t="s">
        <v>32</v>
      </c>
      <c r="AX608" s="15" t="s">
        <v>77</v>
      </c>
      <c r="AY608" s="176" t="s">
        <v>253</v>
      </c>
    </row>
    <row r="609" spans="2:65" s="14" customFormat="1" ht="11.25">
      <c r="B609" s="169"/>
      <c r="D609" s="155" t="s">
        <v>264</v>
      </c>
      <c r="E609" s="170" t="s">
        <v>1</v>
      </c>
      <c r="F609" s="171" t="s">
        <v>1147</v>
      </c>
      <c r="H609" s="170" t="s">
        <v>1</v>
      </c>
      <c r="I609" s="172"/>
      <c r="L609" s="169"/>
      <c r="M609" s="173"/>
      <c r="T609" s="174"/>
      <c r="AT609" s="170" t="s">
        <v>264</v>
      </c>
      <c r="AU609" s="170" t="s">
        <v>87</v>
      </c>
      <c r="AV609" s="14" t="s">
        <v>85</v>
      </c>
      <c r="AW609" s="14" t="s">
        <v>32</v>
      </c>
      <c r="AX609" s="14" t="s">
        <v>77</v>
      </c>
      <c r="AY609" s="170" t="s">
        <v>253</v>
      </c>
    </row>
    <row r="610" spans="2:65" s="12" customFormat="1" ht="11.25">
      <c r="B610" s="154"/>
      <c r="D610" s="155" t="s">
        <v>264</v>
      </c>
      <c r="E610" s="156" t="s">
        <v>1</v>
      </c>
      <c r="F610" s="157" t="s">
        <v>2900</v>
      </c>
      <c r="H610" s="158">
        <v>9.1720000000000006</v>
      </c>
      <c r="I610" s="159"/>
      <c r="L610" s="154"/>
      <c r="M610" s="160"/>
      <c r="T610" s="161"/>
      <c r="AT610" s="156" t="s">
        <v>264</v>
      </c>
      <c r="AU610" s="156" t="s">
        <v>87</v>
      </c>
      <c r="AV610" s="12" t="s">
        <v>87</v>
      </c>
      <c r="AW610" s="12" t="s">
        <v>32</v>
      </c>
      <c r="AX610" s="12" t="s">
        <v>77</v>
      </c>
      <c r="AY610" s="156" t="s">
        <v>253</v>
      </c>
    </row>
    <row r="611" spans="2:65" s="15" customFormat="1" ht="11.25">
      <c r="B611" s="175"/>
      <c r="D611" s="155" t="s">
        <v>264</v>
      </c>
      <c r="E611" s="176" t="s">
        <v>1</v>
      </c>
      <c r="F611" s="177" t="s">
        <v>322</v>
      </c>
      <c r="H611" s="178">
        <v>9.1720000000000006</v>
      </c>
      <c r="I611" s="179"/>
      <c r="L611" s="175"/>
      <c r="M611" s="180"/>
      <c r="T611" s="181"/>
      <c r="AT611" s="176" t="s">
        <v>264</v>
      </c>
      <c r="AU611" s="176" t="s">
        <v>87</v>
      </c>
      <c r="AV611" s="15" t="s">
        <v>97</v>
      </c>
      <c r="AW611" s="15" t="s">
        <v>32</v>
      </c>
      <c r="AX611" s="15" t="s">
        <v>77</v>
      </c>
      <c r="AY611" s="176" t="s">
        <v>253</v>
      </c>
    </row>
    <row r="612" spans="2:65" s="14" customFormat="1" ht="11.25">
      <c r="B612" s="169"/>
      <c r="D612" s="155" t="s">
        <v>264</v>
      </c>
      <c r="E612" s="170" t="s">
        <v>1</v>
      </c>
      <c r="F612" s="171" t="s">
        <v>1175</v>
      </c>
      <c r="H612" s="170" t="s">
        <v>1</v>
      </c>
      <c r="I612" s="172"/>
      <c r="L612" s="169"/>
      <c r="M612" s="173"/>
      <c r="T612" s="174"/>
      <c r="AT612" s="170" t="s">
        <v>264</v>
      </c>
      <c r="AU612" s="170" t="s">
        <v>87</v>
      </c>
      <c r="AV612" s="14" t="s">
        <v>85</v>
      </c>
      <c r="AW612" s="14" t="s">
        <v>32</v>
      </c>
      <c r="AX612" s="14" t="s">
        <v>77</v>
      </c>
      <c r="AY612" s="170" t="s">
        <v>253</v>
      </c>
    </row>
    <row r="613" spans="2:65" s="14" customFormat="1" ht="11.25">
      <c r="B613" s="169"/>
      <c r="D613" s="155" t="s">
        <v>264</v>
      </c>
      <c r="E613" s="170" t="s">
        <v>1</v>
      </c>
      <c r="F613" s="171" t="s">
        <v>1082</v>
      </c>
      <c r="H613" s="170" t="s">
        <v>1</v>
      </c>
      <c r="I613" s="172"/>
      <c r="L613" s="169"/>
      <c r="M613" s="173"/>
      <c r="T613" s="174"/>
      <c r="AT613" s="170" t="s">
        <v>264</v>
      </c>
      <c r="AU613" s="170" t="s">
        <v>87</v>
      </c>
      <c r="AV613" s="14" t="s">
        <v>85</v>
      </c>
      <c r="AW613" s="14" t="s">
        <v>32</v>
      </c>
      <c r="AX613" s="14" t="s">
        <v>77</v>
      </c>
      <c r="AY613" s="170" t="s">
        <v>253</v>
      </c>
    </row>
    <row r="614" spans="2:65" s="12" customFormat="1" ht="11.25">
      <c r="B614" s="154"/>
      <c r="D614" s="155" t="s">
        <v>264</v>
      </c>
      <c r="E614" s="156" t="s">
        <v>1</v>
      </c>
      <c r="F614" s="157" t="s">
        <v>2877</v>
      </c>
      <c r="H614" s="158">
        <v>142.30600000000001</v>
      </c>
      <c r="I614" s="159"/>
      <c r="L614" s="154"/>
      <c r="M614" s="160"/>
      <c r="T614" s="161"/>
      <c r="AT614" s="156" t="s">
        <v>264</v>
      </c>
      <c r="AU614" s="156" t="s">
        <v>87</v>
      </c>
      <c r="AV614" s="12" t="s">
        <v>87</v>
      </c>
      <c r="AW614" s="12" t="s">
        <v>32</v>
      </c>
      <c r="AX614" s="12" t="s">
        <v>77</v>
      </c>
      <c r="AY614" s="156" t="s">
        <v>253</v>
      </c>
    </row>
    <row r="615" spans="2:65" s="12" customFormat="1" ht="33.75">
      <c r="B615" s="154"/>
      <c r="D615" s="155" t="s">
        <v>264</v>
      </c>
      <c r="E615" s="156" t="s">
        <v>1</v>
      </c>
      <c r="F615" s="157" t="s">
        <v>2878</v>
      </c>
      <c r="H615" s="158">
        <v>-30.195</v>
      </c>
      <c r="I615" s="159"/>
      <c r="L615" s="154"/>
      <c r="M615" s="160"/>
      <c r="T615" s="161"/>
      <c r="AT615" s="156" t="s">
        <v>264</v>
      </c>
      <c r="AU615" s="156" t="s">
        <v>87</v>
      </c>
      <c r="AV615" s="12" t="s">
        <v>87</v>
      </c>
      <c r="AW615" s="12" t="s">
        <v>32</v>
      </c>
      <c r="AX615" s="12" t="s">
        <v>77</v>
      </c>
      <c r="AY615" s="156" t="s">
        <v>253</v>
      </c>
    </row>
    <row r="616" spans="2:65" s="15" customFormat="1" ht="11.25">
      <c r="B616" s="175"/>
      <c r="D616" s="155" t="s">
        <v>264</v>
      </c>
      <c r="E616" s="176" t="s">
        <v>1</v>
      </c>
      <c r="F616" s="177" t="s">
        <v>322</v>
      </c>
      <c r="H616" s="178">
        <v>112.111</v>
      </c>
      <c r="I616" s="179"/>
      <c r="L616" s="175"/>
      <c r="M616" s="180"/>
      <c r="T616" s="181"/>
      <c r="AT616" s="176" t="s">
        <v>264</v>
      </c>
      <c r="AU616" s="176" t="s">
        <v>87</v>
      </c>
      <c r="AV616" s="15" t="s">
        <v>97</v>
      </c>
      <c r="AW616" s="15" t="s">
        <v>32</v>
      </c>
      <c r="AX616" s="15" t="s">
        <v>77</v>
      </c>
      <c r="AY616" s="176" t="s">
        <v>253</v>
      </c>
    </row>
    <row r="617" spans="2:65" s="14" customFormat="1" ht="11.25">
      <c r="B617" s="169"/>
      <c r="D617" s="155" t="s">
        <v>264</v>
      </c>
      <c r="E617" s="170" t="s">
        <v>1</v>
      </c>
      <c r="F617" s="171" t="s">
        <v>1085</v>
      </c>
      <c r="H617" s="170" t="s">
        <v>1</v>
      </c>
      <c r="I617" s="172"/>
      <c r="L617" s="169"/>
      <c r="M617" s="173"/>
      <c r="T617" s="174"/>
      <c r="AT617" s="170" t="s">
        <v>264</v>
      </c>
      <c r="AU617" s="170" t="s">
        <v>87</v>
      </c>
      <c r="AV617" s="14" t="s">
        <v>85</v>
      </c>
      <c r="AW617" s="14" t="s">
        <v>32</v>
      </c>
      <c r="AX617" s="14" t="s">
        <v>77</v>
      </c>
      <c r="AY617" s="170" t="s">
        <v>253</v>
      </c>
    </row>
    <row r="618" spans="2:65" s="12" customFormat="1" ht="11.25">
      <c r="B618" s="154"/>
      <c r="D618" s="155" t="s">
        <v>264</v>
      </c>
      <c r="E618" s="156" t="s">
        <v>1</v>
      </c>
      <c r="F618" s="157" t="s">
        <v>2879</v>
      </c>
      <c r="H618" s="158">
        <v>22.05</v>
      </c>
      <c r="I618" s="159"/>
      <c r="L618" s="154"/>
      <c r="M618" s="160"/>
      <c r="T618" s="161"/>
      <c r="AT618" s="156" t="s">
        <v>264</v>
      </c>
      <c r="AU618" s="156" t="s">
        <v>87</v>
      </c>
      <c r="AV618" s="12" t="s">
        <v>87</v>
      </c>
      <c r="AW618" s="12" t="s">
        <v>32</v>
      </c>
      <c r="AX618" s="12" t="s">
        <v>77</v>
      </c>
      <c r="AY618" s="156" t="s">
        <v>253</v>
      </c>
    </row>
    <row r="619" spans="2:65" s="15" customFormat="1" ht="11.25">
      <c r="B619" s="175"/>
      <c r="D619" s="155" t="s">
        <v>264</v>
      </c>
      <c r="E619" s="176" t="s">
        <v>1</v>
      </c>
      <c r="F619" s="177" t="s">
        <v>322</v>
      </c>
      <c r="H619" s="178">
        <v>22.05</v>
      </c>
      <c r="I619" s="179"/>
      <c r="L619" s="175"/>
      <c r="M619" s="180"/>
      <c r="T619" s="181"/>
      <c r="AT619" s="176" t="s">
        <v>264</v>
      </c>
      <c r="AU619" s="176" t="s">
        <v>87</v>
      </c>
      <c r="AV619" s="15" t="s">
        <v>97</v>
      </c>
      <c r="AW619" s="15" t="s">
        <v>32</v>
      </c>
      <c r="AX619" s="15" t="s">
        <v>77</v>
      </c>
      <c r="AY619" s="176" t="s">
        <v>253</v>
      </c>
    </row>
    <row r="620" spans="2:65" s="13" customFormat="1" ht="11.25">
      <c r="B620" s="162"/>
      <c r="D620" s="155" t="s">
        <v>264</v>
      </c>
      <c r="E620" s="163" t="s">
        <v>1</v>
      </c>
      <c r="F620" s="164" t="s">
        <v>266</v>
      </c>
      <c r="H620" s="165">
        <v>166.773</v>
      </c>
      <c r="I620" s="166"/>
      <c r="L620" s="162"/>
      <c r="M620" s="167"/>
      <c r="T620" s="168"/>
      <c r="AT620" s="163" t="s">
        <v>264</v>
      </c>
      <c r="AU620" s="163" t="s">
        <v>87</v>
      </c>
      <c r="AV620" s="13" t="s">
        <v>260</v>
      </c>
      <c r="AW620" s="13" t="s">
        <v>32</v>
      </c>
      <c r="AX620" s="13" t="s">
        <v>85</v>
      </c>
      <c r="AY620" s="163" t="s">
        <v>253</v>
      </c>
    </row>
    <row r="621" spans="2:65" s="1" customFormat="1" ht="24.2" customHeight="1">
      <c r="B621" s="32"/>
      <c r="C621" s="137" t="s">
        <v>629</v>
      </c>
      <c r="D621" s="137" t="s">
        <v>255</v>
      </c>
      <c r="E621" s="138" t="s">
        <v>1185</v>
      </c>
      <c r="F621" s="139" t="s">
        <v>1186</v>
      </c>
      <c r="G621" s="140" t="s">
        <v>258</v>
      </c>
      <c r="H621" s="141">
        <v>55</v>
      </c>
      <c r="I621" s="142"/>
      <c r="J621" s="143">
        <f>ROUND(I621*H621,2)</f>
        <v>0</v>
      </c>
      <c r="K621" s="139" t="s">
        <v>259</v>
      </c>
      <c r="L621" s="32"/>
      <c r="M621" s="144" t="s">
        <v>1</v>
      </c>
      <c r="N621" s="145" t="s">
        <v>42</v>
      </c>
      <c r="P621" s="146">
        <f>O621*H621</f>
        <v>0</v>
      </c>
      <c r="Q621" s="146">
        <v>3.7799999999999999E-3</v>
      </c>
      <c r="R621" s="146">
        <f>Q621*H621</f>
        <v>0.2079</v>
      </c>
      <c r="S621" s="146">
        <v>0</v>
      </c>
      <c r="T621" s="147">
        <f>S621*H621</f>
        <v>0</v>
      </c>
      <c r="AR621" s="148" t="s">
        <v>260</v>
      </c>
      <c r="AT621" s="148" t="s">
        <v>255</v>
      </c>
      <c r="AU621" s="148" t="s">
        <v>87</v>
      </c>
      <c r="AY621" s="17" t="s">
        <v>253</v>
      </c>
      <c r="BE621" s="149">
        <f>IF(N621="základní",J621,0)</f>
        <v>0</v>
      </c>
      <c r="BF621" s="149">
        <f>IF(N621="snížená",J621,0)</f>
        <v>0</v>
      </c>
      <c r="BG621" s="149">
        <f>IF(N621="zákl. přenesená",J621,0)</f>
        <v>0</v>
      </c>
      <c r="BH621" s="149">
        <f>IF(N621="sníž. přenesená",J621,0)</f>
        <v>0</v>
      </c>
      <c r="BI621" s="149">
        <f>IF(N621="nulová",J621,0)</f>
        <v>0</v>
      </c>
      <c r="BJ621" s="17" t="s">
        <v>85</v>
      </c>
      <c r="BK621" s="149">
        <f>ROUND(I621*H621,2)</f>
        <v>0</v>
      </c>
      <c r="BL621" s="17" t="s">
        <v>260</v>
      </c>
      <c r="BM621" s="148" t="s">
        <v>2905</v>
      </c>
    </row>
    <row r="622" spans="2:65" s="1" customFormat="1" ht="11.25">
      <c r="B622" s="32"/>
      <c r="D622" s="150" t="s">
        <v>262</v>
      </c>
      <c r="F622" s="151" t="s">
        <v>1188</v>
      </c>
      <c r="I622" s="152"/>
      <c r="L622" s="32"/>
      <c r="M622" s="153"/>
      <c r="T622" s="56"/>
      <c r="AT622" s="17" t="s">
        <v>262</v>
      </c>
      <c r="AU622" s="17" t="s">
        <v>87</v>
      </c>
    </row>
    <row r="623" spans="2:65" s="12" customFormat="1" ht="11.25">
      <c r="B623" s="154"/>
      <c r="D623" s="155" t="s">
        <v>264</v>
      </c>
      <c r="E623" s="156" t="s">
        <v>1</v>
      </c>
      <c r="F623" s="157" t="s">
        <v>1189</v>
      </c>
      <c r="H623" s="158">
        <v>55</v>
      </c>
      <c r="I623" s="159"/>
      <c r="L623" s="154"/>
      <c r="M623" s="160"/>
      <c r="T623" s="161"/>
      <c r="AT623" s="156" t="s">
        <v>264</v>
      </c>
      <c r="AU623" s="156" t="s">
        <v>87</v>
      </c>
      <c r="AV623" s="12" t="s">
        <v>87</v>
      </c>
      <c r="AW623" s="12" t="s">
        <v>32</v>
      </c>
      <c r="AX623" s="12" t="s">
        <v>85</v>
      </c>
      <c r="AY623" s="156" t="s">
        <v>253</v>
      </c>
    </row>
    <row r="624" spans="2:65" s="1" customFormat="1" ht="24.2" customHeight="1">
      <c r="B624" s="32"/>
      <c r="C624" s="137" t="s">
        <v>635</v>
      </c>
      <c r="D624" s="137" t="s">
        <v>255</v>
      </c>
      <c r="E624" s="138" t="s">
        <v>1190</v>
      </c>
      <c r="F624" s="139" t="s">
        <v>1191</v>
      </c>
      <c r="G624" s="140" t="s">
        <v>313</v>
      </c>
      <c r="H624" s="141">
        <v>50.73</v>
      </c>
      <c r="I624" s="142"/>
      <c r="J624" s="143">
        <f>ROUND(I624*H624,2)</f>
        <v>0</v>
      </c>
      <c r="K624" s="139" t="s">
        <v>259</v>
      </c>
      <c r="L624" s="32"/>
      <c r="M624" s="144" t="s">
        <v>1</v>
      </c>
      <c r="N624" s="145" t="s">
        <v>42</v>
      </c>
      <c r="P624" s="146">
        <f>O624*H624</f>
        <v>0</v>
      </c>
      <c r="Q624" s="146">
        <v>3.0000000000000001E-5</v>
      </c>
      <c r="R624" s="146">
        <f>Q624*H624</f>
        <v>1.5218999999999999E-3</v>
      </c>
      <c r="S624" s="146">
        <v>0</v>
      </c>
      <c r="T624" s="147">
        <f>S624*H624</f>
        <v>0</v>
      </c>
      <c r="AR624" s="148" t="s">
        <v>260</v>
      </c>
      <c r="AT624" s="148" t="s">
        <v>255</v>
      </c>
      <c r="AU624" s="148" t="s">
        <v>87</v>
      </c>
      <c r="AY624" s="17" t="s">
        <v>253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7" t="s">
        <v>85</v>
      </c>
      <c r="BK624" s="149">
        <f>ROUND(I624*H624,2)</f>
        <v>0</v>
      </c>
      <c r="BL624" s="17" t="s">
        <v>260</v>
      </c>
      <c r="BM624" s="148" t="s">
        <v>1192</v>
      </c>
    </row>
    <row r="625" spans="2:65" s="1" customFormat="1" ht="11.25">
      <c r="B625" s="32"/>
      <c r="D625" s="150" t="s">
        <v>262</v>
      </c>
      <c r="F625" s="151" t="s">
        <v>1193</v>
      </c>
      <c r="I625" s="152"/>
      <c r="L625" s="32"/>
      <c r="M625" s="153"/>
      <c r="T625" s="56"/>
      <c r="AT625" s="17" t="s">
        <v>262</v>
      </c>
      <c r="AU625" s="17" t="s">
        <v>87</v>
      </c>
    </row>
    <row r="626" spans="2:65" s="1" customFormat="1" ht="24.2" customHeight="1">
      <c r="B626" s="32"/>
      <c r="C626" s="185" t="s">
        <v>639</v>
      </c>
      <c r="D626" s="185" t="s">
        <v>1052</v>
      </c>
      <c r="E626" s="186" t="s">
        <v>1194</v>
      </c>
      <c r="F626" s="187" t="s">
        <v>1195</v>
      </c>
      <c r="G626" s="188" t="s">
        <v>313</v>
      </c>
      <c r="H626" s="189">
        <v>53.267000000000003</v>
      </c>
      <c r="I626" s="190"/>
      <c r="J626" s="191">
        <f>ROUND(I626*H626,2)</f>
        <v>0</v>
      </c>
      <c r="K626" s="187" t="s">
        <v>259</v>
      </c>
      <c r="L626" s="192"/>
      <c r="M626" s="193" t="s">
        <v>1</v>
      </c>
      <c r="N626" s="194" t="s">
        <v>42</v>
      </c>
      <c r="P626" s="146">
        <f>O626*H626</f>
        <v>0</v>
      </c>
      <c r="Q626" s="146">
        <v>1.6000000000000001E-4</v>
      </c>
      <c r="R626" s="146">
        <f>Q626*H626</f>
        <v>8.522720000000001E-3</v>
      </c>
      <c r="S626" s="146">
        <v>0</v>
      </c>
      <c r="T626" s="147">
        <f>S626*H626</f>
        <v>0</v>
      </c>
      <c r="AR626" s="148" t="s">
        <v>303</v>
      </c>
      <c r="AT626" s="148" t="s">
        <v>1052</v>
      </c>
      <c r="AU626" s="148" t="s">
        <v>87</v>
      </c>
      <c r="AY626" s="17" t="s">
        <v>253</v>
      </c>
      <c r="BE626" s="149">
        <f>IF(N626="základní",J626,0)</f>
        <v>0</v>
      </c>
      <c r="BF626" s="149">
        <f>IF(N626="snížená",J626,0)</f>
        <v>0</v>
      </c>
      <c r="BG626" s="149">
        <f>IF(N626="zákl. přenesená",J626,0)</f>
        <v>0</v>
      </c>
      <c r="BH626" s="149">
        <f>IF(N626="sníž. přenesená",J626,0)</f>
        <v>0</v>
      </c>
      <c r="BI626" s="149">
        <f>IF(N626="nulová",J626,0)</f>
        <v>0</v>
      </c>
      <c r="BJ626" s="17" t="s">
        <v>85</v>
      </c>
      <c r="BK626" s="149">
        <f>ROUND(I626*H626,2)</f>
        <v>0</v>
      </c>
      <c r="BL626" s="17" t="s">
        <v>260</v>
      </c>
      <c r="BM626" s="148" t="s">
        <v>1196</v>
      </c>
    </row>
    <row r="627" spans="2:65" s="12" customFormat="1" ht="11.25">
      <c r="B627" s="154"/>
      <c r="D627" s="155" t="s">
        <v>264</v>
      </c>
      <c r="E627" s="156" t="s">
        <v>1</v>
      </c>
      <c r="F627" s="157" t="s">
        <v>1197</v>
      </c>
      <c r="H627" s="158">
        <v>50.73</v>
      </c>
      <c r="I627" s="159"/>
      <c r="L627" s="154"/>
      <c r="M627" s="160"/>
      <c r="T627" s="161"/>
      <c r="AT627" s="156" t="s">
        <v>264</v>
      </c>
      <c r="AU627" s="156" t="s">
        <v>87</v>
      </c>
      <c r="AV627" s="12" t="s">
        <v>87</v>
      </c>
      <c r="AW627" s="12" t="s">
        <v>32</v>
      </c>
      <c r="AX627" s="12" t="s">
        <v>77</v>
      </c>
      <c r="AY627" s="156" t="s">
        <v>253</v>
      </c>
    </row>
    <row r="628" spans="2:65" s="13" customFormat="1" ht="11.25">
      <c r="B628" s="162"/>
      <c r="D628" s="155" t="s">
        <v>264</v>
      </c>
      <c r="E628" s="163" t="s">
        <v>1</v>
      </c>
      <c r="F628" s="164" t="s">
        <v>266</v>
      </c>
      <c r="H628" s="165">
        <v>50.73</v>
      </c>
      <c r="I628" s="166"/>
      <c r="L628" s="162"/>
      <c r="M628" s="167"/>
      <c r="T628" s="168"/>
      <c r="AT628" s="163" t="s">
        <v>264</v>
      </c>
      <c r="AU628" s="163" t="s">
        <v>87</v>
      </c>
      <c r="AV628" s="13" t="s">
        <v>260</v>
      </c>
      <c r="AW628" s="13" t="s">
        <v>32</v>
      </c>
      <c r="AX628" s="13" t="s">
        <v>85</v>
      </c>
      <c r="AY628" s="163" t="s">
        <v>253</v>
      </c>
    </row>
    <row r="629" spans="2:65" s="12" customFormat="1" ht="11.25">
      <c r="B629" s="154"/>
      <c r="D629" s="155" t="s">
        <v>264</v>
      </c>
      <c r="F629" s="157" t="s">
        <v>1198</v>
      </c>
      <c r="H629" s="158">
        <v>53.267000000000003</v>
      </c>
      <c r="I629" s="159"/>
      <c r="L629" s="154"/>
      <c r="M629" s="160"/>
      <c r="T629" s="161"/>
      <c r="AT629" s="156" t="s">
        <v>264</v>
      </c>
      <c r="AU629" s="156" t="s">
        <v>87</v>
      </c>
      <c r="AV629" s="12" t="s">
        <v>87</v>
      </c>
      <c r="AW629" s="12" t="s">
        <v>4</v>
      </c>
      <c r="AX629" s="12" t="s">
        <v>85</v>
      </c>
      <c r="AY629" s="156" t="s">
        <v>253</v>
      </c>
    </row>
    <row r="630" spans="2:65" s="1" customFormat="1" ht="16.5" customHeight="1">
      <c r="B630" s="32"/>
      <c r="C630" s="137" t="s">
        <v>644</v>
      </c>
      <c r="D630" s="137" t="s">
        <v>255</v>
      </c>
      <c r="E630" s="138" t="s">
        <v>1199</v>
      </c>
      <c r="F630" s="139" t="s">
        <v>1200</v>
      </c>
      <c r="G630" s="140" t="s">
        <v>313</v>
      </c>
      <c r="H630" s="141">
        <v>162.25</v>
      </c>
      <c r="I630" s="142"/>
      <c r="J630" s="143">
        <f>ROUND(I630*H630,2)</f>
        <v>0</v>
      </c>
      <c r="K630" s="139" t="s">
        <v>259</v>
      </c>
      <c r="L630" s="32"/>
      <c r="M630" s="144" t="s">
        <v>1</v>
      </c>
      <c r="N630" s="145" t="s">
        <v>42</v>
      </c>
      <c r="P630" s="146">
        <f>O630*H630</f>
        <v>0</v>
      </c>
      <c r="Q630" s="146">
        <v>0</v>
      </c>
      <c r="R630" s="146">
        <f>Q630*H630</f>
        <v>0</v>
      </c>
      <c r="S630" s="146">
        <v>0</v>
      </c>
      <c r="T630" s="147">
        <f>S630*H630</f>
        <v>0</v>
      </c>
      <c r="AR630" s="148" t="s">
        <v>260</v>
      </c>
      <c r="AT630" s="148" t="s">
        <v>255</v>
      </c>
      <c r="AU630" s="148" t="s">
        <v>87</v>
      </c>
      <c r="AY630" s="17" t="s">
        <v>253</v>
      </c>
      <c r="BE630" s="149">
        <f>IF(N630="základní",J630,0)</f>
        <v>0</v>
      </c>
      <c r="BF630" s="149">
        <f>IF(N630="snížená",J630,0)</f>
        <v>0</v>
      </c>
      <c r="BG630" s="149">
        <f>IF(N630="zákl. přenesená",J630,0)</f>
        <v>0</v>
      </c>
      <c r="BH630" s="149">
        <f>IF(N630="sníž. přenesená",J630,0)</f>
        <v>0</v>
      </c>
      <c r="BI630" s="149">
        <f>IF(N630="nulová",J630,0)</f>
        <v>0</v>
      </c>
      <c r="BJ630" s="17" t="s">
        <v>85</v>
      </c>
      <c r="BK630" s="149">
        <f>ROUND(I630*H630,2)</f>
        <v>0</v>
      </c>
      <c r="BL630" s="17" t="s">
        <v>260</v>
      </c>
      <c r="BM630" s="148" t="s">
        <v>1201</v>
      </c>
    </row>
    <row r="631" spans="2:65" s="1" customFormat="1" ht="11.25">
      <c r="B631" s="32"/>
      <c r="D631" s="150" t="s">
        <v>262</v>
      </c>
      <c r="F631" s="151" t="s">
        <v>1202</v>
      </c>
      <c r="I631" s="152"/>
      <c r="L631" s="32"/>
      <c r="M631" s="153"/>
      <c r="T631" s="56"/>
      <c r="AT631" s="17" t="s">
        <v>262</v>
      </c>
      <c r="AU631" s="17" t="s">
        <v>87</v>
      </c>
    </row>
    <row r="632" spans="2:65" s="1" customFormat="1" ht="24.2" customHeight="1">
      <c r="B632" s="32"/>
      <c r="C632" s="185" t="s">
        <v>648</v>
      </c>
      <c r="D632" s="185" t="s">
        <v>1052</v>
      </c>
      <c r="E632" s="186" t="s">
        <v>1203</v>
      </c>
      <c r="F632" s="187" t="s">
        <v>1204</v>
      </c>
      <c r="G632" s="188" t="s">
        <v>313</v>
      </c>
      <c r="H632" s="189">
        <v>75.39</v>
      </c>
      <c r="I632" s="190"/>
      <c r="J632" s="191">
        <f>ROUND(I632*H632,2)</f>
        <v>0</v>
      </c>
      <c r="K632" s="187" t="s">
        <v>259</v>
      </c>
      <c r="L632" s="192"/>
      <c r="M632" s="193" t="s">
        <v>1</v>
      </c>
      <c r="N632" s="194" t="s">
        <v>42</v>
      </c>
      <c r="P632" s="146">
        <f>O632*H632</f>
        <v>0</v>
      </c>
      <c r="Q632" s="146">
        <v>1E-4</v>
      </c>
      <c r="R632" s="146">
        <f>Q632*H632</f>
        <v>7.5390000000000006E-3</v>
      </c>
      <c r="S632" s="146">
        <v>0</v>
      </c>
      <c r="T632" s="147">
        <f>S632*H632</f>
        <v>0</v>
      </c>
      <c r="AR632" s="148" t="s">
        <v>303</v>
      </c>
      <c r="AT632" s="148" t="s">
        <v>1052</v>
      </c>
      <c r="AU632" s="148" t="s">
        <v>87</v>
      </c>
      <c r="AY632" s="17" t="s">
        <v>253</v>
      </c>
      <c r="BE632" s="149">
        <f>IF(N632="základní",J632,0)</f>
        <v>0</v>
      </c>
      <c r="BF632" s="149">
        <f>IF(N632="snížená",J632,0)</f>
        <v>0</v>
      </c>
      <c r="BG632" s="149">
        <f>IF(N632="zákl. přenesená",J632,0)</f>
        <v>0</v>
      </c>
      <c r="BH632" s="149">
        <f>IF(N632="sníž. přenesená",J632,0)</f>
        <v>0</v>
      </c>
      <c r="BI632" s="149">
        <f>IF(N632="nulová",J632,0)</f>
        <v>0</v>
      </c>
      <c r="BJ632" s="17" t="s">
        <v>85</v>
      </c>
      <c r="BK632" s="149">
        <f>ROUND(I632*H632,2)</f>
        <v>0</v>
      </c>
      <c r="BL632" s="17" t="s">
        <v>260</v>
      </c>
      <c r="BM632" s="148" t="s">
        <v>1205</v>
      </c>
    </row>
    <row r="633" spans="2:65" s="12" customFormat="1" ht="33.75">
      <c r="B633" s="154"/>
      <c r="D633" s="155" t="s">
        <v>264</v>
      </c>
      <c r="E633" s="156" t="s">
        <v>1</v>
      </c>
      <c r="F633" s="157" t="s">
        <v>2906</v>
      </c>
      <c r="H633" s="158">
        <v>53.15</v>
      </c>
      <c r="I633" s="159"/>
      <c r="L633" s="154"/>
      <c r="M633" s="160"/>
      <c r="T633" s="161"/>
      <c r="AT633" s="156" t="s">
        <v>264</v>
      </c>
      <c r="AU633" s="156" t="s">
        <v>87</v>
      </c>
      <c r="AV633" s="12" t="s">
        <v>87</v>
      </c>
      <c r="AW633" s="12" t="s">
        <v>32</v>
      </c>
      <c r="AX633" s="12" t="s">
        <v>77</v>
      </c>
      <c r="AY633" s="156" t="s">
        <v>253</v>
      </c>
    </row>
    <row r="634" spans="2:65" s="12" customFormat="1" ht="11.25">
      <c r="B634" s="154"/>
      <c r="D634" s="155" t="s">
        <v>264</v>
      </c>
      <c r="E634" s="156" t="s">
        <v>1</v>
      </c>
      <c r="F634" s="157" t="s">
        <v>2907</v>
      </c>
      <c r="H634" s="158">
        <v>18.649999999999999</v>
      </c>
      <c r="I634" s="159"/>
      <c r="L634" s="154"/>
      <c r="M634" s="160"/>
      <c r="T634" s="161"/>
      <c r="AT634" s="156" t="s">
        <v>264</v>
      </c>
      <c r="AU634" s="156" t="s">
        <v>87</v>
      </c>
      <c r="AV634" s="12" t="s">
        <v>87</v>
      </c>
      <c r="AW634" s="12" t="s">
        <v>32</v>
      </c>
      <c r="AX634" s="12" t="s">
        <v>77</v>
      </c>
      <c r="AY634" s="156" t="s">
        <v>253</v>
      </c>
    </row>
    <row r="635" spans="2:65" s="13" customFormat="1" ht="11.25">
      <c r="B635" s="162"/>
      <c r="D635" s="155" t="s">
        <v>264</v>
      </c>
      <c r="E635" s="163" t="s">
        <v>1</v>
      </c>
      <c r="F635" s="164" t="s">
        <v>266</v>
      </c>
      <c r="H635" s="165">
        <v>71.8</v>
      </c>
      <c r="I635" s="166"/>
      <c r="L635" s="162"/>
      <c r="M635" s="167"/>
      <c r="T635" s="168"/>
      <c r="AT635" s="163" t="s">
        <v>264</v>
      </c>
      <c r="AU635" s="163" t="s">
        <v>87</v>
      </c>
      <c r="AV635" s="13" t="s">
        <v>260</v>
      </c>
      <c r="AW635" s="13" t="s">
        <v>32</v>
      </c>
      <c r="AX635" s="13" t="s">
        <v>85</v>
      </c>
      <c r="AY635" s="163" t="s">
        <v>253</v>
      </c>
    </row>
    <row r="636" spans="2:65" s="12" customFormat="1" ht="11.25">
      <c r="B636" s="154"/>
      <c r="D636" s="155" t="s">
        <v>264</v>
      </c>
      <c r="F636" s="157" t="s">
        <v>2908</v>
      </c>
      <c r="H636" s="158">
        <v>75.39</v>
      </c>
      <c r="I636" s="159"/>
      <c r="L636" s="154"/>
      <c r="M636" s="160"/>
      <c r="T636" s="161"/>
      <c r="AT636" s="156" t="s">
        <v>264</v>
      </c>
      <c r="AU636" s="156" t="s">
        <v>87</v>
      </c>
      <c r="AV636" s="12" t="s">
        <v>87</v>
      </c>
      <c r="AW636" s="12" t="s">
        <v>4</v>
      </c>
      <c r="AX636" s="12" t="s">
        <v>85</v>
      </c>
      <c r="AY636" s="156" t="s">
        <v>253</v>
      </c>
    </row>
    <row r="637" spans="2:65" s="1" customFormat="1" ht="24.2" customHeight="1">
      <c r="B637" s="32"/>
      <c r="C637" s="185" t="s">
        <v>657</v>
      </c>
      <c r="D637" s="185" t="s">
        <v>1052</v>
      </c>
      <c r="E637" s="186" t="s">
        <v>1209</v>
      </c>
      <c r="F637" s="187" t="s">
        <v>1210</v>
      </c>
      <c r="G637" s="188" t="s">
        <v>313</v>
      </c>
      <c r="H637" s="189">
        <v>43.784999999999997</v>
      </c>
      <c r="I637" s="190"/>
      <c r="J637" s="191">
        <f>ROUND(I637*H637,2)</f>
        <v>0</v>
      </c>
      <c r="K637" s="187" t="s">
        <v>259</v>
      </c>
      <c r="L637" s="192"/>
      <c r="M637" s="193" t="s">
        <v>1</v>
      </c>
      <c r="N637" s="194" t="s">
        <v>42</v>
      </c>
      <c r="P637" s="146">
        <f>O637*H637</f>
        <v>0</v>
      </c>
      <c r="Q637" s="146">
        <v>4.0000000000000003E-5</v>
      </c>
      <c r="R637" s="146">
        <f>Q637*H637</f>
        <v>1.7514E-3</v>
      </c>
      <c r="S637" s="146">
        <v>0</v>
      </c>
      <c r="T637" s="147">
        <f>S637*H637</f>
        <v>0</v>
      </c>
      <c r="AR637" s="148" t="s">
        <v>303</v>
      </c>
      <c r="AT637" s="148" t="s">
        <v>1052</v>
      </c>
      <c r="AU637" s="148" t="s">
        <v>87</v>
      </c>
      <c r="AY637" s="17" t="s">
        <v>253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85</v>
      </c>
      <c r="BK637" s="149">
        <f>ROUND(I637*H637,2)</f>
        <v>0</v>
      </c>
      <c r="BL637" s="17" t="s">
        <v>260</v>
      </c>
      <c r="BM637" s="148" t="s">
        <v>1211</v>
      </c>
    </row>
    <row r="638" spans="2:65" s="14" customFormat="1" ht="11.25">
      <c r="B638" s="169"/>
      <c r="D638" s="155" t="s">
        <v>264</v>
      </c>
      <c r="E638" s="170" t="s">
        <v>1</v>
      </c>
      <c r="F638" s="171" t="s">
        <v>1212</v>
      </c>
      <c r="H638" s="170" t="s">
        <v>1</v>
      </c>
      <c r="I638" s="172"/>
      <c r="L638" s="169"/>
      <c r="M638" s="173"/>
      <c r="T638" s="174"/>
      <c r="AT638" s="170" t="s">
        <v>264</v>
      </c>
      <c r="AU638" s="170" t="s">
        <v>87</v>
      </c>
      <c r="AV638" s="14" t="s">
        <v>85</v>
      </c>
      <c r="AW638" s="14" t="s">
        <v>32</v>
      </c>
      <c r="AX638" s="14" t="s">
        <v>77</v>
      </c>
      <c r="AY638" s="170" t="s">
        <v>253</v>
      </c>
    </row>
    <row r="639" spans="2:65" s="12" customFormat="1" ht="22.5">
      <c r="B639" s="154"/>
      <c r="D639" s="155" t="s">
        <v>264</v>
      </c>
      <c r="E639" s="156" t="s">
        <v>1</v>
      </c>
      <c r="F639" s="157" t="s">
        <v>2909</v>
      </c>
      <c r="H639" s="158">
        <v>41.7</v>
      </c>
      <c r="I639" s="159"/>
      <c r="L639" s="154"/>
      <c r="M639" s="160"/>
      <c r="T639" s="161"/>
      <c r="AT639" s="156" t="s">
        <v>264</v>
      </c>
      <c r="AU639" s="156" t="s">
        <v>87</v>
      </c>
      <c r="AV639" s="12" t="s">
        <v>87</v>
      </c>
      <c r="AW639" s="12" t="s">
        <v>32</v>
      </c>
      <c r="AX639" s="12" t="s">
        <v>77</v>
      </c>
      <c r="AY639" s="156" t="s">
        <v>253</v>
      </c>
    </row>
    <row r="640" spans="2:65" s="13" customFormat="1" ht="11.25">
      <c r="B640" s="162"/>
      <c r="D640" s="155" t="s">
        <v>264</v>
      </c>
      <c r="E640" s="163" t="s">
        <v>1</v>
      </c>
      <c r="F640" s="164" t="s">
        <v>266</v>
      </c>
      <c r="H640" s="165">
        <v>41.7</v>
      </c>
      <c r="I640" s="166"/>
      <c r="L640" s="162"/>
      <c r="M640" s="167"/>
      <c r="T640" s="168"/>
      <c r="AT640" s="163" t="s">
        <v>264</v>
      </c>
      <c r="AU640" s="163" t="s">
        <v>87</v>
      </c>
      <c r="AV640" s="13" t="s">
        <v>260</v>
      </c>
      <c r="AW640" s="13" t="s">
        <v>32</v>
      </c>
      <c r="AX640" s="13" t="s">
        <v>85</v>
      </c>
      <c r="AY640" s="163" t="s">
        <v>253</v>
      </c>
    </row>
    <row r="641" spans="2:65" s="12" customFormat="1" ht="11.25">
      <c r="B641" s="154"/>
      <c r="D641" s="155" t="s">
        <v>264</v>
      </c>
      <c r="F641" s="157" t="s">
        <v>2910</v>
      </c>
      <c r="H641" s="158">
        <v>43.784999999999997</v>
      </c>
      <c r="I641" s="159"/>
      <c r="L641" s="154"/>
      <c r="M641" s="160"/>
      <c r="T641" s="161"/>
      <c r="AT641" s="156" t="s">
        <v>264</v>
      </c>
      <c r="AU641" s="156" t="s">
        <v>87</v>
      </c>
      <c r="AV641" s="12" t="s">
        <v>87</v>
      </c>
      <c r="AW641" s="12" t="s">
        <v>4</v>
      </c>
      <c r="AX641" s="12" t="s">
        <v>85</v>
      </c>
      <c r="AY641" s="156" t="s">
        <v>253</v>
      </c>
    </row>
    <row r="642" spans="2:65" s="1" customFormat="1" ht="24.2" customHeight="1">
      <c r="B642" s="32"/>
      <c r="C642" s="185" t="s">
        <v>663</v>
      </c>
      <c r="D642" s="185" t="s">
        <v>1052</v>
      </c>
      <c r="E642" s="186" t="s">
        <v>1215</v>
      </c>
      <c r="F642" s="187" t="s">
        <v>1216</v>
      </c>
      <c r="G642" s="188" t="s">
        <v>313</v>
      </c>
      <c r="H642" s="189">
        <v>19.215</v>
      </c>
      <c r="I642" s="190"/>
      <c r="J642" s="191">
        <f>ROUND(I642*H642,2)</f>
        <v>0</v>
      </c>
      <c r="K642" s="187" t="s">
        <v>259</v>
      </c>
      <c r="L642" s="192"/>
      <c r="M642" s="193" t="s">
        <v>1</v>
      </c>
      <c r="N642" s="194" t="s">
        <v>42</v>
      </c>
      <c r="P642" s="146">
        <f>O642*H642</f>
        <v>0</v>
      </c>
      <c r="Q642" s="146">
        <v>2.9999999999999997E-4</v>
      </c>
      <c r="R642" s="146">
        <f>Q642*H642</f>
        <v>5.7644999999999997E-3</v>
      </c>
      <c r="S642" s="146">
        <v>0</v>
      </c>
      <c r="T642" s="147">
        <f>S642*H642</f>
        <v>0</v>
      </c>
      <c r="AR642" s="148" t="s">
        <v>303</v>
      </c>
      <c r="AT642" s="148" t="s">
        <v>1052</v>
      </c>
      <c r="AU642" s="148" t="s">
        <v>87</v>
      </c>
      <c r="AY642" s="17" t="s">
        <v>253</v>
      </c>
      <c r="BE642" s="149">
        <f>IF(N642="základní",J642,0)</f>
        <v>0</v>
      </c>
      <c r="BF642" s="149">
        <f>IF(N642="snížená",J642,0)</f>
        <v>0</v>
      </c>
      <c r="BG642" s="149">
        <f>IF(N642="zákl. přenesená",J642,0)</f>
        <v>0</v>
      </c>
      <c r="BH642" s="149">
        <f>IF(N642="sníž. přenesená",J642,0)</f>
        <v>0</v>
      </c>
      <c r="BI642" s="149">
        <f>IF(N642="nulová",J642,0)</f>
        <v>0</v>
      </c>
      <c r="BJ642" s="17" t="s">
        <v>85</v>
      </c>
      <c r="BK642" s="149">
        <f>ROUND(I642*H642,2)</f>
        <v>0</v>
      </c>
      <c r="BL642" s="17" t="s">
        <v>260</v>
      </c>
      <c r="BM642" s="148" t="s">
        <v>1217</v>
      </c>
    </row>
    <row r="643" spans="2:65" s="14" customFormat="1" ht="11.25">
      <c r="B643" s="169"/>
      <c r="D643" s="155" t="s">
        <v>264</v>
      </c>
      <c r="E643" s="170" t="s">
        <v>1</v>
      </c>
      <c r="F643" s="171" t="s">
        <v>1218</v>
      </c>
      <c r="H643" s="170" t="s">
        <v>1</v>
      </c>
      <c r="I643" s="172"/>
      <c r="L643" s="169"/>
      <c r="M643" s="173"/>
      <c r="T643" s="174"/>
      <c r="AT643" s="170" t="s">
        <v>264</v>
      </c>
      <c r="AU643" s="170" t="s">
        <v>87</v>
      </c>
      <c r="AV643" s="14" t="s">
        <v>85</v>
      </c>
      <c r="AW643" s="14" t="s">
        <v>32</v>
      </c>
      <c r="AX643" s="14" t="s">
        <v>77</v>
      </c>
      <c r="AY643" s="170" t="s">
        <v>253</v>
      </c>
    </row>
    <row r="644" spans="2:65" s="12" customFormat="1" ht="11.25">
      <c r="B644" s="154"/>
      <c r="D644" s="155" t="s">
        <v>264</v>
      </c>
      <c r="E644" s="156" t="s">
        <v>1</v>
      </c>
      <c r="F644" s="157" t="s">
        <v>2911</v>
      </c>
      <c r="H644" s="158">
        <v>18.3</v>
      </c>
      <c r="I644" s="159"/>
      <c r="L644" s="154"/>
      <c r="M644" s="160"/>
      <c r="T644" s="161"/>
      <c r="AT644" s="156" t="s">
        <v>264</v>
      </c>
      <c r="AU644" s="156" t="s">
        <v>87</v>
      </c>
      <c r="AV644" s="12" t="s">
        <v>87</v>
      </c>
      <c r="AW644" s="12" t="s">
        <v>32</v>
      </c>
      <c r="AX644" s="12" t="s">
        <v>77</v>
      </c>
      <c r="AY644" s="156" t="s">
        <v>253</v>
      </c>
    </row>
    <row r="645" spans="2:65" s="13" customFormat="1" ht="11.25">
      <c r="B645" s="162"/>
      <c r="D645" s="155" t="s">
        <v>264</v>
      </c>
      <c r="E645" s="163" t="s">
        <v>1</v>
      </c>
      <c r="F645" s="164" t="s">
        <v>266</v>
      </c>
      <c r="H645" s="165">
        <v>18.3</v>
      </c>
      <c r="I645" s="166"/>
      <c r="L645" s="162"/>
      <c r="M645" s="167"/>
      <c r="T645" s="168"/>
      <c r="AT645" s="163" t="s">
        <v>264</v>
      </c>
      <c r="AU645" s="163" t="s">
        <v>87</v>
      </c>
      <c r="AV645" s="13" t="s">
        <v>260</v>
      </c>
      <c r="AW645" s="13" t="s">
        <v>32</v>
      </c>
      <c r="AX645" s="13" t="s">
        <v>85</v>
      </c>
      <c r="AY645" s="163" t="s">
        <v>253</v>
      </c>
    </row>
    <row r="646" spans="2:65" s="12" customFormat="1" ht="11.25">
      <c r="B646" s="154"/>
      <c r="D646" s="155" t="s">
        <v>264</v>
      </c>
      <c r="F646" s="157" t="s">
        <v>2912</v>
      </c>
      <c r="H646" s="158">
        <v>19.215</v>
      </c>
      <c r="I646" s="159"/>
      <c r="L646" s="154"/>
      <c r="M646" s="160"/>
      <c r="T646" s="161"/>
      <c r="AT646" s="156" t="s">
        <v>264</v>
      </c>
      <c r="AU646" s="156" t="s">
        <v>87</v>
      </c>
      <c r="AV646" s="12" t="s">
        <v>87</v>
      </c>
      <c r="AW646" s="12" t="s">
        <v>4</v>
      </c>
      <c r="AX646" s="12" t="s">
        <v>85</v>
      </c>
      <c r="AY646" s="156" t="s">
        <v>253</v>
      </c>
    </row>
    <row r="647" spans="2:65" s="1" customFormat="1" ht="24.2" customHeight="1">
      <c r="B647" s="32"/>
      <c r="C647" s="185" t="s">
        <v>667</v>
      </c>
      <c r="D647" s="185" t="s">
        <v>1052</v>
      </c>
      <c r="E647" s="186" t="s">
        <v>1221</v>
      </c>
      <c r="F647" s="187" t="s">
        <v>1222</v>
      </c>
      <c r="G647" s="188" t="s">
        <v>313</v>
      </c>
      <c r="H647" s="189">
        <v>12.39</v>
      </c>
      <c r="I647" s="190"/>
      <c r="J647" s="191">
        <f>ROUND(I647*H647,2)</f>
        <v>0</v>
      </c>
      <c r="K647" s="187" t="s">
        <v>259</v>
      </c>
      <c r="L647" s="192"/>
      <c r="M647" s="193" t="s">
        <v>1</v>
      </c>
      <c r="N647" s="194" t="s">
        <v>42</v>
      </c>
      <c r="P647" s="146">
        <f>O647*H647</f>
        <v>0</v>
      </c>
      <c r="Q647" s="146">
        <v>2.0000000000000001E-4</v>
      </c>
      <c r="R647" s="146">
        <f>Q647*H647</f>
        <v>2.4780000000000002E-3</v>
      </c>
      <c r="S647" s="146">
        <v>0</v>
      </c>
      <c r="T647" s="147">
        <f>S647*H647</f>
        <v>0</v>
      </c>
      <c r="AR647" s="148" t="s">
        <v>303</v>
      </c>
      <c r="AT647" s="148" t="s">
        <v>1052</v>
      </c>
      <c r="AU647" s="148" t="s">
        <v>87</v>
      </c>
      <c r="AY647" s="17" t="s">
        <v>253</v>
      </c>
      <c r="BE647" s="149">
        <f>IF(N647="základní",J647,0)</f>
        <v>0</v>
      </c>
      <c r="BF647" s="149">
        <f>IF(N647="snížená",J647,0)</f>
        <v>0</v>
      </c>
      <c r="BG647" s="149">
        <f>IF(N647="zákl. přenesená",J647,0)</f>
        <v>0</v>
      </c>
      <c r="BH647" s="149">
        <f>IF(N647="sníž. přenesená",J647,0)</f>
        <v>0</v>
      </c>
      <c r="BI647" s="149">
        <f>IF(N647="nulová",J647,0)</f>
        <v>0</v>
      </c>
      <c r="BJ647" s="17" t="s">
        <v>85</v>
      </c>
      <c r="BK647" s="149">
        <f>ROUND(I647*H647,2)</f>
        <v>0</v>
      </c>
      <c r="BL647" s="17" t="s">
        <v>260</v>
      </c>
      <c r="BM647" s="148" t="s">
        <v>1223</v>
      </c>
    </row>
    <row r="648" spans="2:65" s="14" customFormat="1" ht="11.25">
      <c r="B648" s="169"/>
      <c r="D648" s="155" t="s">
        <v>264</v>
      </c>
      <c r="E648" s="170" t="s">
        <v>1</v>
      </c>
      <c r="F648" s="171" t="s">
        <v>1224</v>
      </c>
      <c r="H648" s="170" t="s">
        <v>1</v>
      </c>
      <c r="I648" s="172"/>
      <c r="L648" s="169"/>
      <c r="M648" s="173"/>
      <c r="T648" s="174"/>
      <c r="AT648" s="170" t="s">
        <v>264</v>
      </c>
      <c r="AU648" s="170" t="s">
        <v>87</v>
      </c>
      <c r="AV648" s="14" t="s">
        <v>85</v>
      </c>
      <c r="AW648" s="14" t="s">
        <v>32</v>
      </c>
      <c r="AX648" s="14" t="s">
        <v>77</v>
      </c>
      <c r="AY648" s="170" t="s">
        <v>253</v>
      </c>
    </row>
    <row r="649" spans="2:65" s="12" customFormat="1" ht="11.25">
      <c r="B649" s="154"/>
      <c r="D649" s="155" t="s">
        <v>264</v>
      </c>
      <c r="E649" s="156" t="s">
        <v>1</v>
      </c>
      <c r="F649" s="157" t="s">
        <v>2913</v>
      </c>
      <c r="H649" s="158">
        <v>11.8</v>
      </c>
      <c r="I649" s="159"/>
      <c r="L649" s="154"/>
      <c r="M649" s="160"/>
      <c r="T649" s="161"/>
      <c r="AT649" s="156" t="s">
        <v>264</v>
      </c>
      <c r="AU649" s="156" t="s">
        <v>87</v>
      </c>
      <c r="AV649" s="12" t="s">
        <v>87</v>
      </c>
      <c r="AW649" s="12" t="s">
        <v>32</v>
      </c>
      <c r="AX649" s="12" t="s">
        <v>77</v>
      </c>
      <c r="AY649" s="156" t="s">
        <v>253</v>
      </c>
    </row>
    <row r="650" spans="2:65" s="13" customFormat="1" ht="11.25">
      <c r="B650" s="162"/>
      <c r="D650" s="155" t="s">
        <v>264</v>
      </c>
      <c r="E650" s="163" t="s">
        <v>1</v>
      </c>
      <c r="F650" s="164" t="s">
        <v>266</v>
      </c>
      <c r="H650" s="165">
        <v>11.8</v>
      </c>
      <c r="I650" s="166"/>
      <c r="L650" s="162"/>
      <c r="M650" s="167"/>
      <c r="T650" s="168"/>
      <c r="AT650" s="163" t="s">
        <v>264</v>
      </c>
      <c r="AU650" s="163" t="s">
        <v>87</v>
      </c>
      <c r="AV650" s="13" t="s">
        <v>260</v>
      </c>
      <c r="AW650" s="13" t="s">
        <v>32</v>
      </c>
      <c r="AX650" s="13" t="s">
        <v>85</v>
      </c>
      <c r="AY650" s="163" t="s">
        <v>253</v>
      </c>
    </row>
    <row r="651" spans="2:65" s="12" customFormat="1" ht="11.25">
      <c r="B651" s="154"/>
      <c r="D651" s="155" t="s">
        <v>264</v>
      </c>
      <c r="F651" s="157" t="s">
        <v>2914</v>
      </c>
      <c r="H651" s="158">
        <v>12.39</v>
      </c>
      <c r="I651" s="159"/>
      <c r="L651" s="154"/>
      <c r="M651" s="160"/>
      <c r="T651" s="161"/>
      <c r="AT651" s="156" t="s">
        <v>264</v>
      </c>
      <c r="AU651" s="156" t="s">
        <v>87</v>
      </c>
      <c r="AV651" s="12" t="s">
        <v>87</v>
      </c>
      <c r="AW651" s="12" t="s">
        <v>4</v>
      </c>
      <c r="AX651" s="12" t="s">
        <v>85</v>
      </c>
      <c r="AY651" s="156" t="s">
        <v>253</v>
      </c>
    </row>
    <row r="652" spans="2:65" s="1" customFormat="1" ht="24.2" customHeight="1">
      <c r="B652" s="32"/>
      <c r="C652" s="185" t="s">
        <v>675</v>
      </c>
      <c r="D652" s="185" t="s">
        <v>1052</v>
      </c>
      <c r="E652" s="186" t="s">
        <v>1227</v>
      </c>
      <c r="F652" s="187" t="s">
        <v>1228</v>
      </c>
      <c r="G652" s="188" t="s">
        <v>313</v>
      </c>
      <c r="H652" s="189">
        <v>18.649999999999999</v>
      </c>
      <c r="I652" s="190"/>
      <c r="J652" s="191">
        <f>ROUND(I652*H652,2)</f>
        <v>0</v>
      </c>
      <c r="K652" s="187" t="s">
        <v>259</v>
      </c>
      <c r="L652" s="192"/>
      <c r="M652" s="193" t="s">
        <v>1</v>
      </c>
      <c r="N652" s="194" t="s">
        <v>42</v>
      </c>
      <c r="P652" s="146">
        <f>O652*H652</f>
        <v>0</v>
      </c>
      <c r="Q652" s="146">
        <v>1E-4</v>
      </c>
      <c r="R652" s="146">
        <f>Q652*H652</f>
        <v>1.8649999999999999E-3</v>
      </c>
      <c r="S652" s="146">
        <v>0</v>
      </c>
      <c r="T652" s="147">
        <f>S652*H652</f>
        <v>0</v>
      </c>
      <c r="AR652" s="148" t="s">
        <v>303</v>
      </c>
      <c r="AT652" s="148" t="s">
        <v>1052</v>
      </c>
      <c r="AU652" s="148" t="s">
        <v>87</v>
      </c>
      <c r="AY652" s="17" t="s">
        <v>253</v>
      </c>
      <c r="BE652" s="149">
        <f>IF(N652="základní",J652,0)</f>
        <v>0</v>
      </c>
      <c r="BF652" s="149">
        <f>IF(N652="snížená",J652,0)</f>
        <v>0</v>
      </c>
      <c r="BG652" s="149">
        <f>IF(N652="zákl. přenesená",J652,0)</f>
        <v>0</v>
      </c>
      <c r="BH652" s="149">
        <f>IF(N652="sníž. přenesená",J652,0)</f>
        <v>0</v>
      </c>
      <c r="BI652" s="149">
        <f>IF(N652="nulová",J652,0)</f>
        <v>0</v>
      </c>
      <c r="BJ652" s="17" t="s">
        <v>85</v>
      </c>
      <c r="BK652" s="149">
        <f>ROUND(I652*H652,2)</f>
        <v>0</v>
      </c>
      <c r="BL652" s="17" t="s">
        <v>260</v>
      </c>
      <c r="BM652" s="148" t="s">
        <v>2915</v>
      </c>
    </row>
    <row r="653" spans="2:65" s="14" customFormat="1" ht="11.25">
      <c r="B653" s="169"/>
      <c r="D653" s="155" t="s">
        <v>264</v>
      </c>
      <c r="E653" s="170" t="s">
        <v>1</v>
      </c>
      <c r="F653" s="171" t="s">
        <v>1230</v>
      </c>
      <c r="H653" s="170" t="s">
        <v>1</v>
      </c>
      <c r="I653" s="172"/>
      <c r="L653" s="169"/>
      <c r="M653" s="173"/>
      <c r="T653" s="174"/>
      <c r="AT653" s="170" t="s">
        <v>264</v>
      </c>
      <c r="AU653" s="170" t="s">
        <v>87</v>
      </c>
      <c r="AV653" s="14" t="s">
        <v>85</v>
      </c>
      <c r="AW653" s="14" t="s">
        <v>32</v>
      </c>
      <c r="AX653" s="14" t="s">
        <v>77</v>
      </c>
      <c r="AY653" s="170" t="s">
        <v>253</v>
      </c>
    </row>
    <row r="654" spans="2:65" s="12" customFormat="1" ht="11.25">
      <c r="B654" s="154"/>
      <c r="D654" s="155" t="s">
        <v>264</v>
      </c>
      <c r="E654" s="156" t="s">
        <v>1</v>
      </c>
      <c r="F654" s="157" t="s">
        <v>2916</v>
      </c>
      <c r="H654" s="158">
        <v>18.649999999999999</v>
      </c>
      <c r="I654" s="159"/>
      <c r="L654" s="154"/>
      <c r="M654" s="160"/>
      <c r="T654" s="161"/>
      <c r="AT654" s="156" t="s">
        <v>264</v>
      </c>
      <c r="AU654" s="156" t="s">
        <v>87</v>
      </c>
      <c r="AV654" s="12" t="s">
        <v>87</v>
      </c>
      <c r="AW654" s="12" t="s">
        <v>32</v>
      </c>
      <c r="AX654" s="12" t="s">
        <v>77</v>
      </c>
      <c r="AY654" s="156" t="s">
        <v>253</v>
      </c>
    </row>
    <row r="655" spans="2:65" s="13" customFormat="1" ht="11.25">
      <c r="B655" s="162"/>
      <c r="D655" s="155" t="s">
        <v>264</v>
      </c>
      <c r="E655" s="163" t="s">
        <v>1</v>
      </c>
      <c r="F655" s="164" t="s">
        <v>266</v>
      </c>
      <c r="H655" s="165">
        <v>18.649999999999999</v>
      </c>
      <c r="I655" s="166"/>
      <c r="L655" s="162"/>
      <c r="M655" s="167"/>
      <c r="T655" s="168"/>
      <c r="AT655" s="163" t="s">
        <v>264</v>
      </c>
      <c r="AU655" s="163" t="s">
        <v>87</v>
      </c>
      <c r="AV655" s="13" t="s">
        <v>260</v>
      </c>
      <c r="AW655" s="13" t="s">
        <v>32</v>
      </c>
      <c r="AX655" s="13" t="s">
        <v>85</v>
      </c>
      <c r="AY655" s="163" t="s">
        <v>253</v>
      </c>
    </row>
    <row r="656" spans="2:65" s="1" customFormat="1" ht="24.2" customHeight="1">
      <c r="B656" s="32"/>
      <c r="C656" s="137" t="s">
        <v>679</v>
      </c>
      <c r="D656" s="137" t="s">
        <v>255</v>
      </c>
      <c r="E656" s="138" t="s">
        <v>1232</v>
      </c>
      <c r="F656" s="139" t="s">
        <v>1233</v>
      </c>
      <c r="G656" s="140" t="s">
        <v>258</v>
      </c>
      <c r="H656" s="141">
        <v>169.58799999999999</v>
      </c>
      <c r="I656" s="142"/>
      <c r="J656" s="143">
        <f>ROUND(I656*H656,2)</f>
        <v>0</v>
      </c>
      <c r="K656" s="139" t="s">
        <v>259</v>
      </c>
      <c r="L656" s="32"/>
      <c r="M656" s="144" t="s">
        <v>1</v>
      </c>
      <c r="N656" s="145" t="s">
        <v>42</v>
      </c>
      <c r="P656" s="146">
        <f>O656*H656</f>
        <v>0</v>
      </c>
      <c r="Q656" s="146">
        <v>2.0500000000000001E-2</v>
      </c>
      <c r="R656" s="146">
        <f>Q656*H656</f>
        <v>3.4765540000000001</v>
      </c>
      <c r="S656" s="146">
        <v>0</v>
      </c>
      <c r="T656" s="147">
        <f>S656*H656</f>
        <v>0</v>
      </c>
      <c r="AR656" s="148" t="s">
        <v>260</v>
      </c>
      <c r="AT656" s="148" t="s">
        <v>255</v>
      </c>
      <c r="AU656" s="148" t="s">
        <v>87</v>
      </c>
      <c r="AY656" s="17" t="s">
        <v>253</v>
      </c>
      <c r="BE656" s="149">
        <f>IF(N656="základní",J656,0)</f>
        <v>0</v>
      </c>
      <c r="BF656" s="149">
        <f>IF(N656="snížená",J656,0)</f>
        <v>0</v>
      </c>
      <c r="BG656" s="149">
        <f>IF(N656="zákl. přenesená",J656,0)</f>
        <v>0</v>
      </c>
      <c r="BH656" s="149">
        <f>IF(N656="sníž. přenesená",J656,0)</f>
        <v>0</v>
      </c>
      <c r="BI656" s="149">
        <f>IF(N656="nulová",J656,0)</f>
        <v>0</v>
      </c>
      <c r="BJ656" s="17" t="s">
        <v>85</v>
      </c>
      <c r="BK656" s="149">
        <f>ROUND(I656*H656,2)</f>
        <v>0</v>
      </c>
      <c r="BL656" s="17" t="s">
        <v>260</v>
      </c>
      <c r="BM656" s="148" t="s">
        <v>1234</v>
      </c>
    </row>
    <row r="657" spans="2:51" s="1" customFormat="1" ht="11.25">
      <c r="B657" s="32"/>
      <c r="D657" s="150" t="s">
        <v>262</v>
      </c>
      <c r="F657" s="151" t="s">
        <v>1235</v>
      </c>
      <c r="I657" s="152"/>
      <c r="L657" s="32"/>
      <c r="M657" s="153"/>
      <c r="T657" s="56"/>
      <c r="AT657" s="17" t="s">
        <v>262</v>
      </c>
      <c r="AU657" s="17" t="s">
        <v>87</v>
      </c>
    </row>
    <row r="658" spans="2:51" s="14" customFormat="1" ht="11.25">
      <c r="B658" s="169"/>
      <c r="D658" s="155" t="s">
        <v>264</v>
      </c>
      <c r="E658" s="170" t="s">
        <v>1</v>
      </c>
      <c r="F658" s="171" t="s">
        <v>1079</v>
      </c>
      <c r="H658" s="170" t="s">
        <v>1</v>
      </c>
      <c r="I658" s="172"/>
      <c r="L658" s="169"/>
      <c r="M658" s="173"/>
      <c r="T658" s="174"/>
      <c r="AT658" s="170" t="s">
        <v>264</v>
      </c>
      <c r="AU658" s="170" t="s">
        <v>87</v>
      </c>
      <c r="AV658" s="14" t="s">
        <v>85</v>
      </c>
      <c r="AW658" s="14" t="s">
        <v>32</v>
      </c>
      <c r="AX658" s="14" t="s">
        <v>77</v>
      </c>
      <c r="AY658" s="170" t="s">
        <v>253</v>
      </c>
    </row>
    <row r="659" spans="2:51" s="14" customFormat="1" ht="11.25">
      <c r="B659" s="169"/>
      <c r="D659" s="155" t="s">
        <v>264</v>
      </c>
      <c r="E659" s="170" t="s">
        <v>1</v>
      </c>
      <c r="F659" s="171" t="s">
        <v>1080</v>
      </c>
      <c r="H659" s="170" t="s">
        <v>1</v>
      </c>
      <c r="I659" s="172"/>
      <c r="L659" s="169"/>
      <c r="M659" s="173"/>
      <c r="T659" s="174"/>
      <c r="AT659" s="170" t="s">
        <v>264</v>
      </c>
      <c r="AU659" s="170" t="s">
        <v>87</v>
      </c>
      <c r="AV659" s="14" t="s">
        <v>85</v>
      </c>
      <c r="AW659" s="14" t="s">
        <v>32</v>
      </c>
      <c r="AX659" s="14" t="s">
        <v>77</v>
      </c>
      <c r="AY659" s="170" t="s">
        <v>253</v>
      </c>
    </row>
    <row r="660" spans="2:51" s="14" customFormat="1" ht="11.25">
      <c r="B660" s="169"/>
      <c r="D660" s="155" t="s">
        <v>264</v>
      </c>
      <c r="E660" s="170" t="s">
        <v>1</v>
      </c>
      <c r="F660" s="171" t="s">
        <v>1070</v>
      </c>
      <c r="H660" s="170" t="s">
        <v>1</v>
      </c>
      <c r="I660" s="172"/>
      <c r="L660" s="169"/>
      <c r="M660" s="173"/>
      <c r="T660" s="174"/>
      <c r="AT660" s="170" t="s">
        <v>264</v>
      </c>
      <c r="AU660" s="170" t="s">
        <v>87</v>
      </c>
      <c r="AV660" s="14" t="s">
        <v>85</v>
      </c>
      <c r="AW660" s="14" t="s">
        <v>32</v>
      </c>
      <c r="AX660" s="14" t="s">
        <v>77</v>
      </c>
      <c r="AY660" s="170" t="s">
        <v>253</v>
      </c>
    </row>
    <row r="661" spans="2:51" s="12" customFormat="1" ht="11.25">
      <c r="B661" s="154"/>
      <c r="D661" s="155" t="s">
        <v>264</v>
      </c>
      <c r="E661" s="156" t="s">
        <v>1</v>
      </c>
      <c r="F661" s="157" t="s">
        <v>2873</v>
      </c>
      <c r="H661" s="158">
        <v>33.514000000000003</v>
      </c>
      <c r="I661" s="159"/>
      <c r="L661" s="154"/>
      <c r="M661" s="160"/>
      <c r="T661" s="161"/>
      <c r="AT661" s="156" t="s">
        <v>264</v>
      </c>
      <c r="AU661" s="156" t="s">
        <v>87</v>
      </c>
      <c r="AV661" s="12" t="s">
        <v>87</v>
      </c>
      <c r="AW661" s="12" t="s">
        <v>32</v>
      </c>
      <c r="AX661" s="12" t="s">
        <v>77</v>
      </c>
      <c r="AY661" s="156" t="s">
        <v>253</v>
      </c>
    </row>
    <row r="662" spans="2:51" s="12" customFormat="1" ht="11.25">
      <c r="B662" s="154"/>
      <c r="D662" s="155" t="s">
        <v>264</v>
      </c>
      <c r="E662" s="156" t="s">
        <v>1</v>
      </c>
      <c r="F662" s="157" t="s">
        <v>2874</v>
      </c>
      <c r="H662" s="158">
        <v>-2.9249999999999998</v>
      </c>
      <c r="I662" s="159"/>
      <c r="L662" s="154"/>
      <c r="M662" s="160"/>
      <c r="T662" s="161"/>
      <c r="AT662" s="156" t="s">
        <v>264</v>
      </c>
      <c r="AU662" s="156" t="s">
        <v>87</v>
      </c>
      <c r="AV662" s="12" t="s">
        <v>87</v>
      </c>
      <c r="AW662" s="12" t="s">
        <v>32</v>
      </c>
      <c r="AX662" s="12" t="s">
        <v>77</v>
      </c>
      <c r="AY662" s="156" t="s">
        <v>253</v>
      </c>
    </row>
    <row r="663" spans="2:51" s="15" customFormat="1" ht="11.25">
      <c r="B663" s="175"/>
      <c r="D663" s="155" t="s">
        <v>264</v>
      </c>
      <c r="E663" s="176" t="s">
        <v>1</v>
      </c>
      <c r="F663" s="177" t="s">
        <v>322</v>
      </c>
      <c r="H663" s="178">
        <v>30.588999999999999</v>
      </c>
      <c r="I663" s="179"/>
      <c r="L663" s="175"/>
      <c r="M663" s="180"/>
      <c r="T663" s="181"/>
      <c r="AT663" s="176" t="s">
        <v>264</v>
      </c>
      <c r="AU663" s="176" t="s">
        <v>87</v>
      </c>
      <c r="AV663" s="15" t="s">
        <v>97</v>
      </c>
      <c r="AW663" s="15" t="s">
        <v>32</v>
      </c>
      <c r="AX663" s="15" t="s">
        <v>77</v>
      </c>
      <c r="AY663" s="176" t="s">
        <v>253</v>
      </c>
    </row>
    <row r="664" spans="2:51" s="14" customFormat="1" ht="11.25">
      <c r="B664" s="169"/>
      <c r="D664" s="155" t="s">
        <v>264</v>
      </c>
      <c r="E664" s="170" t="s">
        <v>1</v>
      </c>
      <c r="F664" s="171" t="s">
        <v>1236</v>
      </c>
      <c r="H664" s="170" t="s">
        <v>1</v>
      </c>
      <c r="I664" s="172"/>
      <c r="L664" s="169"/>
      <c r="M664" s="173"/>
      <c r="T664" s="174"/>
      <c r="AT664" s="170" t="s">
        <v>264</v>
      </c>
      <c r="AU664" s="170" t="s">
        <v>87</v>
      </c>
      <c r="AV664" s="14" t="s">
        <v>85</v>
      </c>
      <c r="AW664" s="14" t="s">
        <v>32</v>
      </c>
      <c r="AX664" s="14" t="s">
        <v>77</v>
      </c>
      <c r="AY664" s="170" t="s">
        <v>253</v>
      </c>
    </row>
    <row r="665" spans="2:51" s="14" customFormat="1" ht="11.25">
      <c r="B665" s="169"/>
      <c r="D665" s="155" t="s">
        <v>264</v>
      </c>
      <c r="E665" s="170" t="s">
        <v>1</v>
      </c>
      <c r="F665" s="171" t="s">
        <v>1082</v>
      </c>
      <c r="H665" s="170" t="s">
        <v>1</v>
      </c>
      <c r="I665" s="172"/>
      <c r="L665" s="169"/>
      <c r="M665" s="173"/>
      <c r="T665" s="174"/>
      <c r="AT665" s="170" t="s">
        <v>264</v>
      </c>
      <c r="AU665" s="170" t="s">
        <v>87</v>
      </c>
      <c r="AV665" s="14" t="s">
        <v>85</v>
      </c>
      <c r="AW665" s="14" t="s">
        <v>32</v>
      </c>
      <c r="AX665" s="14" t="s">
        <v>77</v>
      </c>
      <c r="AY665" s="170" t="s">
        <v>253</v>
      </c>
    </row>
    <row r="666" spans="2:51" s="12" customFormat="1" ht="11.25">
      <c r="B666" s="154"/>
      <c r="D666" s="155" t="s">
        <v>264</v>
      </c>
      <c r="E666" s="156" t="s">
        <v>1</v>
      </c>
      <c r="F666" s="157" t="s">
        <v>2877</v>
      </c>
      <c r="H666" s="158">
        <v>142.30600000000001</v>
      </c>
      <c r="I666" s="159"/>
      <c r="L666" s="154"/>
      <c r="M666" s="160"/>
      <c r="T666" s="161"/>
      <c r="AT666" s="156" t="s">
        <v>264</v>
      </c>
      <c r="AU666" s="156" t="s">
        <v>87</v>
      </c>
      <c r="AV666" s="12" t="s">
        <v>87</v>
      </c>
      <c r="AW666" s="12" t="s">
        <v>32</v>
      </c>
      <c r="AX666" s="12" t="s">
        <v>77</v>
      </c>
      <c r="AY666" s="156" t="s">
        <v>253</v>
      </c>
    </row>
    <row r="667" spans="2:51" s="12" customFormat="1" ht="33.75">
      <c r="B667" s="154"/>
      <c r="D667" s="155" t="s">
        <v>264</v>
      </c>
      <c r="E667" s="156" t="s">
        <v>1</v>
      </c>
      <c r="F667" s="157" t="s">
        <v>2878</v>
      </c>
      <c r="H667" s="158">
        <v>-30.195</v>
      </c>
      <c r="I667" s="159"/>
      <c r="L667" s="154"/>
      <c r="M667" s="160"/>
      <c r="T667" s="161"/>
      <c r="AT667" s="156" t="s">
        <v>264</v>
      </c>
      <c r="AU667" s="156" t="s">
        <v>87</v>
      </c>
      <c r="AV667" s="12" t="s">
        <v>87</v>
      </c>
      <c r="AW667" s="12" t="s">
        <v>32</v>
      </c>
      <c r="AX667" s="12" t="s">
        <v>77</v>
      </c>
      <c r="AY667" s="156" t="s">
        <v>253</v>
      </c>
    </row>
    <row r="668" spans="2:51" s="15" customFormat="1" ht="11.25">
      <c r="B668" s="175"/>
      <c r="D668" s="155" t="s">
        <v>264</v>
      </c>
      <c r="E668" s="176" t="s">
        <v>1</v>
      </c>
      <c r="F668" s="177" t="s">
        <v>322</v>
      </c>
      <c r="H668" s="178">
        <v>112.111</v>
      </c>
      <c r="I668" s="179"/>
      <c r="L668" s="175"/>
      <c r="M668" s="180"/>
      <c r="T668" s="181"/>
      <c r="AT668" s="176" t="s">
        <v>264</v>
      </c>
      <c r="AU668" s="176" t="s">
        <v>87</v>
      </c>
      <c r="AV668" s="15" t="s">
        <v>97</v>
      </c>
      <c r="AW668" s="15" t="s">
        <v>32</v>
      </c>
      <c r="AX668" s="15" t="s">
        <v>77</v>
      </c>
      <c r="AY668" s="176" t="s">
        <v>253</v>
      </c>
    </row>
    <row r="669" spans="2:51" s="14" customFormat="1" ht="11.25">
      <c r="B669" s="169"/>
      <c r="D669" s="155" t="s">
        <v>264</v>
      </c>
      <c r="E669" s="170" t="s">
        <v>1</v>
      </c>
      <c r="F669" s="171" t="s">
        <v>1085</v>
      </c>
      <c r="H669" s="170" t="s">
        <v>1</v>
      </c>
      <c r="I669" s="172"/>
      <c r="L669" s="169"/>
      <c r="M669" s="173"/>
      <c r="T669" s="174"/>
      <c r="AT669" s="170" t="s">
        <v>264</v>
      </c>
      <c r="AU669" s="170" t="s">
        <v>87</v>
      </c>
      <c r="AV669" s="14" t="s">
        <v>85</v>
      </c>
      <c r="AW669" s="14" t="s">
        <v>32</v>
      </c>
      <c r="AX669" s="14" t="s">
        <v>77</v>
      </c>
      <c r="AY669" s="170" t="s">
        <v>253</v>
      </c>
    </row>
    <row r="670" spans="2:51" s="12" customFormat="1" ht="11.25">
      <c r="B670" s="154"/>
      <c r="D670" s="155" t="s">
        <v>264</v>
      </c>
      <c r="E670" s="156" t="s">
        <v>1</v>
      </c>
      <c r="F670" s="157" t="s">
        <v>2879</v>
      </c>
      <c r="H670" s="158">
        <v>22.05</v>
      </c>
      <c r="I670" s="159"/>
      <c r="L670" s="154"/>
      <c r="M670" s="160"/>
      <c r="T670" s="161"/>
      <c r="AT670" s="156" t="s">
        <v>264</v>
      </c>
      <c r="AU670" s="156" t="s">
        <v>87</v>
      </c>
      <c r="AV670" s="12" t="s">
        <v>87</v>
      </c>
      <c r="AW670" s="12" t="s">
        <v>32</v>
      </c>
      <c r="AX670" s="12" t="s">
        <v>77</v>
      </c>
      <c r="AY670" s="156" t="s">
        <v>253</v>
      </c>
    </row>
    <row r="671" spans="2:51" s="15" customFormat="1" ht="11.25">
      <c r="B671" s="175"/>
      <c r="D671" s="155" t="s">
        <v>264</v>
      </c>
      <c r="E671" s="176" t="s">
        <v>1</v>
      </c>
      <c r="F671" s="177" t="s">
        <v>322</v>
      </c>
      <c r="H671" s="178">
        <v>22.05</v>
      </c>
      <c r="I671" s="179"/>
      <c r="L671" s="175"/>
      <c r="M671" s="180"/>
      <c r="T671" s="181"/>
      <c r="AT671" s="176" t="s">
        <v>264</v>
      </c>
      <c r="AU671" s="176" t="s">
        <v>87</v>
      </c>
      <c r="AV671" s="15" t="s">
        <v>97</v>
      </c>
      <c r="AW671" s="15" t="s">
        <v>32</v>
      </c>
      <c r="AX671" s="15" t="s">
        <v>77</v>
      </c>
      <c r="AY671" s="176" t="s">
        <v>253</v>
      </c>
    </row>
    <row r="672" spans="2:51" s="14" customFormat="1" ht="11.25">
      <c r="B672" s="169"/>
      <c r="D672" s="155" t="s">
        <v>264</v>
      </c>
      <c r="E672" s="170" t="s">
        <v>1</v>
      </c>
      <c r="F672" s="171" t="s">
        <v>1087</v>
      </c>
      <c r="H672" s="170" t="s">
        <v>1</v>
      </c>
      <c r="I672" s="172"/>
      <c r="L672" s="169"/>
      <c r="M672" s="173"/>
      <c r="T672" s="174"/>
      <c r="AT672" s="170" t="s">
        <v>264</v>
      </c>
      <c r="AU672" s="170" t="s">
        <v>87</v>
      </c>
      <c r="AV672" s="14" t="s">
        <v>85</v>
      </c>
      <c r="AW672" s="14" t="s">
        <v>32</v>
      </c>
      <c r="AX672" s="14" t="s">
        <v>77</v>
      </c>
      <c r="AY672" s="170" t="s">
        <v>253</v>
      </c>
    </row>
    <row r="673" spans="2:65" s="12" customFormat="1" ht="11.25">
      <c r="B673" s="154"/>
      <c r="D673" s="155" t="s">
        <v>264</v>
      </c>
      <c r="E673" s="156" t="s">
        <v>1</v>
      </c>
      <c r="F673" s="157" t="s">
        <v>2880</v>
      </c>
      <c r="H673" s="158">
        <v>4.8380000000000001</v>
      </c>
      <c r="I673" s="159"/>
      <c r="L673" s="154"/>
      <c r="M673" s="160"/>
      <c r="T673" s="161"/>
      <c r="AT673" s="156" t="s">
        <v>264</v>
      </c>
      <c r="AU673" s="156" t="s">
        <v>87</v>
      </c>
      <c r="AV673" s="12" t="s">
        <v>87</v>
      </c>
      <c r="AW673" s="12" t="s">
        <v>32</v>
      </c>
      <c r="AX673" s="12" t="s">
        <v>77</v>
      </c>
      <c r="AY673" s="156" t="s">
        <v>253</v>
      </c>
    </row>
    <row r="674" spans="2:65" s="15" customFormat="1" ht="11.25">
      <c r="B674" s="175"/>
      <c r="D674" s="155" t="s">
        <v>264</v>
      </c>
      <c r="E674" s="176" t="s">
        <v>1</v>
      </c>
      <c r="F674" s="177" t="s">
        <v>322</v>
      </c>
      <c r="H674" s="178">
        <v>4.8380000000000001</v>
      </c>
      <c r="I674" s="179"/>
      <c r="L674" s="175"/>
      <c r="M674" s="180"/>
      <c r="T674" s="181"/>
      <c r="AT674" s="176" t="s">
        <v>264</v>
      </c>
      <c r="AU674" s="176" t="s">
        <v>87</v>
      </c>
      <c r="AV674" s="15" t="s">
        <v>97</v>
      </c>
      <c r="AW674" s="15" t="s">
        <v>32</v>
      </c>
      <c r="AX674" s="15" t="s">
        <v>77</v>
      </c>
      <c r="AY674" s="176" t="s">
        <v>253</v>
      </c>
    </row>
    <row r="675" spans="2:65" s="13" customFormat="1" ht="11.25">
      <c r="B675" s="162"/>
      <c r="D675" s="155" t="s">
        <v>264</v>
      </c>
      <c r="E675" s="163" t="s">
        <v>1</v>
      </c>
      <c r="F675" s="164" t="s">
        <v>266</v>
      </c>
      <c r="H675" s="165">
        <v>169.58799999999999</v>
      </c>
      <c r="I675" s="166"/>
      <c r="L675" s="162"/>
      <c r="M675" s="167"/>
      <c r="T675" s="168"/>
      <c r="AT675" s="163" t="s">
        <v>264</v>
      </c>
      <c r="AU675" s="163" t="s">
        <v>87</v>
      </c>
      <c r="AV675" s="13" t="s">
        <v>260</v>
      </c>
      <c r="AW675" s="13" t="s">
        <v>32</v>
      </c>
      <c r="AX675" s="13" t="s">
        <v>85</v>
      </c>
      <c r="AY675" s="163" t="s">
        <v>253</v>
      </c>
    </row>
    <row r="676" spans="2:65" s="1" customFormat="1" ht="33" customHeight="1">
      <c r="B676" s="32"/>
      <c r="C676" s="137" t="s">
        <v>685</v>
      </c>
      <c r="D676" s="137" t="s">
        <v>255</v>
      </c>
      <c r="E676" s="138" t="s">
        <v>1237</v>
      </c>
      <c r="F676" s="139" t="s">
        <v>1238</v>
      </c>
      <c r="G676" s="140" t="s">
        <v>258</v>
      </c>
      <c r="H676" s="141">
        <v>164.75</v>
      </c>
      <c r="I676" s="142"/>
      <c r="J676" s="143">
        <f>ROUND(I676*H676,2)</f>
        <v>0</v>
      </c>
      <c r="K676" s="139" t="s">
        <v>1</v>
      </c>
      <c r="L676" s="32"/>
      <c r="M676" s="144" t="s">
        <v>1</v>
      </c>
      <c r="N676" s="145" t="s">
        <v>42</v>
      </c>
      <c r="P676" s="146">
        <f>O676*H676</f>
        <v>0</v>
      </c>
      <c r="Q676" s="146">
        <v>1.9E-3</v>
      </c>
      <c r="R676" s="146">
        <f>Q676*H676</f>
        <v>0.313025</v>
      </c>
      <c r="S676" s="146">
        <v>0</v>
      </c>
      <c r="T676" s="147">
        <f>S676*H676</f>
        <v>0</v>
      </c>
      <c r="AR676" s="148" t="s">
        <v>260</v>
      </c>
      <c r="AT676" s="148" t="s">
        <v>255</v>
      </c>
      <c r="AU676" s="148" t="s">
        <v>87</v>
      </c>
      <c r="AY676" s="17" t="s">
        <v>253</v>
      </c>
      <c r="BE676" s="149">
        <f>IF(N676="základní",J676,0)</f>
        <v>0</v>
      </c>
      <c r="BF676" s="149">
        <f>IF(N676="snížená",J676,0)</f>
        <v>0</v>
      </c>
      <c r="BG676" s="149">
        <f>IF(N676="zákl. přenesená",J676,0)</f>
        <v>0</v>
      </c>
      <c r="BH676" s="149">
        <f>IF(N676="sníž. přenesená",J676,0)</f>
        <v>0</v>
      </c>
      <c r="BI676" s="149">
        <f>IF(N676="nulová",J676,0)</f>
        <v>0</v>
      </c>
      <c r="BJ676" s="17" t="s">
        <v>85</v>
      </c>
      <c r="BK676" s="149">
        <f>ROUND(I676*H676,2)</f>
        <v>0</v>
      </c>
      <c r="BL676" s="17" t="s">
        <v>260</v>
      </c>
      <c r="BM676" s="148" t="s">
        <v>1239</v>
      </c>
    </row>
    <row r="677" spans="2:65" s="14" customFormat="1" ht="11.25">
      <c r="B677" s="169"/>
      <c r="D677" s="155" t="s">
        <v>264</v>
      </c>
      <c r="E677" s="170" t="s">
        <v>1</v>
      </c>
      <c r="F677" s="171" t="s">
        <v>1079</v>
      </c>
      <c r="H677" s="170" t="s">
        <v>1</v>
      </c>
      <c r="I677" s="172"/>
      <c r="L677" s="169"/>
      <c r="M677" s="173"/>
      <c r="T677" s="174"/>
      <c r="AT677" s="170" t="s">
        <v>264</v>
      </c>
      <c r="AU677" s="170" t="s">
        <v>87</v>
      </c>
      <c r="AV677" s="14" t="s">
        <v>85</v>
      </c>
      <c r="AW677" s="14" t="s">
        <v>32</v>
      </c>
      <c r="AX677" s="14" t="s">
        <v>77</v>
      </c>
      <c r="AY677" s="170" t="s">
        <v>253</v>
      </c>
    </row>
    <row r="678" spans="2:65" s="14" customFormat="1" ht="11.25">
      <c r="B678" s="169"/>
      <c r="D678" s="155" t="s">
        <v>264</v>
      </c>
      <c r="E678" s="170" t="s">
        <v>1</v>
      </c>
      <c r="F678" s="171" t="s">
        <v>1098</v>
      </c>
      <c r="H678" s="170" t="s">
        <v>1</v>
      </c>
      <c r="I678" s="172"/>
      <c r="L678" s="169"/>
      <c r="M678" s="173"/>
      <c r="T678" s="174"/>
      <c r="AT678" s="170" t="s">
        <v>264</v>
      </c>
      <c r="AU678" s="170" t="s">
        <v>87</v>
      </c>
      <c r="AV678" s="14" t="s">
        <v>85</v>
      </c>
      <c r="AW678" s="14" t="s">
        <v>32</v>
      </c>
      <c r="AX678" s="14" t="s">
        <v>77</v>
      </c>
      <c r="AY678" s="170" t="s">
        <v>253</v>
      </c>
    </row>
    <row r="679" spans="2:65" s="14" customFormat="1" ht="11.25">
      <c r="B679" s="169"/>
      <c r="D679" s="155" t="s">
        <v>264</v>
      </c>
      <c r="E679" s="170" t="s">
        <v>1</v>
      </c>
      <c r="F679" s="171" t="s">
        <v>1070</v>
      </c>
      <c r="H679" s="170" t="s">
        <v>1</v>
      </c>
      <c r="I679" s="172"/>
      <c r="L679" s="169"/>
      <c r="M679" s="173"/>
      <c r="T679" s="174"/>
      <c r="AT679" s="170" t="s">
        <v>264</v>
      </c>
      <c r="AU679" s="170" t="s">
        <v>87</v>
      </c>
      <c r="AV679" s="14" t="s">
        <v>85</v>
      </c>
      <c r="AW679" s="14" t="s">
        <v>32</v>
      </c>
      <c r="AX679" s="14" t="s">
        <v>77</v>
      </c>
      <c r="AY679" s="170" t="s">
        <v>253</v>
      </c>
    </row>
    <row r="680" spans="2:65" s="12" customFormat="1" ht="11.25">
      <c r="B680" s="154"/>
      <c r="D680" s="155" t="s">
        <v>264</v>
      </c>
      <c r="E680" s="156" t="s">
        <v>1</v>
      </c>
      <c r="F680" s="157" t="s">
        <v>2873</v>
      </c>
      <c r="H680" s="158">
        <v>33.514000000000003</v>
      </c>
      <c r="I680" s="159"/>
      <c r="L680" s="154"/>
      <c r="M680" s="160"/>
      <c r="T680" s="161"/>
      <c r="AT680" s="156" t="s">
        <v>264</v>
      </c>
      <c r="AU680" s="156" t="s">
        <v>87</v>
      </c>
      <c r="AV680" s="12" t="s">
        <v>87</v>
      </c>
      <c r="AW680" s="12" t="s">
        <v>32</v>
      </c>
      <c r="AX680" s="12" t="s">
        <v>77</v>
      </c>
      <c r="AY680" s="156" t="s">
        <v>253</v>
      </c>
    </row>
    <row r="681" spans="2:65" s="12" customFormat="1" ht="11.25">
      <c r="B681" s="154"/>
      <c r="D681" s="155" t="s">
        <v>264</v>
      </c>
      <c r="E681" s="156" t="s">
        <v>1</v>
      </c>
      <c r="F681" s="157" t="s">
        <v>2874</v>
      </c>
      <c r="H681" s="158">
        <v>-2.9249999999999998</v>
      </c>
      <c r="I681" s="159"/>
      <c r="L681" s="154"/>
      <c r="M681" s="160"/>
      <c r="T681" s="161"/>
      <c r="AT681" s="156" t="s">
        <v>264</v>
      </c>
      <c r="AU681" s="156" t="s">
        <v>87</v>
      </c>
      <c r="AV681" s="12" t="s">
        <v>87</v>
      </c>
      <c r="AW681" s="12" t="s">
        <v>32</v>
      </c>
      <c r="AX681" s="12" t="s">
        <v>77</v>
      </c>
      <c r="AY681" s="156" t="s">
        <v>253</v>
      </c>
    </row>
    <row r="682" spans="2:65" s="15" customFormat="1" ht="11.25">
      <c r="B682" s="175"/>
      <c r="D682" s="155" t="s">
        <v>264</v>
      </c>
      <c r="E682" s="176" t="s">
        <v>1</v>
      </c>
      <c r="F682" s="177" t="s">
        <v>322</v>
      </c>
      <c r="H682" s="178">
        <v>30.588999999999999</v>
      </c>
      <c r="I682" s="179"/>
      <c r="L682" s="175"/>
      <c r="M682" s="180"/>
      <c r="T682" s="181"/>
      <c r="AT682" s="176" t="s">
        <v>264</v>
      </c>
      <c r="AU682" s="176" t="s">
        <v>87</v>
      </c>
      <c r="AV682" s="15" t="s">
        <v>97</v>
      </c>
      <c r="AW682" s="15" t="s">
        <v>32</v>
      </c>
      <c r="AX682" s="15" t="s">
        <v>77</v>
      </c>
      <c r="AY682" s="176" t="s">
        <v>253</v>
      </c>
    </row>
    <row r="683" spans="2:65" s="14" customFormat="1" ht="11.25">
      <c r="B683" s="169"/>
      <c r="D683" s="155" t="s">
        <v>264</v>
      </c>
      <c r="E683" s="170" t="s">
        <v>1</v>
      </c>
      <c r="F683" s="171" t="s">
        <v>1099</v>
      </c>
      <c r="H683" s="170" t="s">
        <v>1</v>
      </c>
      <c r="I683" s="172"/>
      <c r="L683" s="169"/>
      <c r="M683" s="173"/>
      <c r="T683" s="174"/>
      <c r="AT683" s="170" t="s">
        <v>264</v>
      </c>
      <c r="AU683" s="170" t="s">
        <v>87</v>
      </c>
      <c r="AV683" s="14" t="s">
        <v>85</v>
      </c>
      <c r="AW683" s="14" t="s">
        <v>32</v>
      </c>
      <c r="AX683" s="14" t="s">
        <v>77</v>
      </c>
      <c r="AY683" s="170" t="s">
        <v>253</v>
      </c>
    </row>
    <row r="684" spans="2:65" s="14" customFormat="1" ht="11.25">
      <c r="B684" s="169"/>
      <c r="D684" s="155" t="s">
        <v>264</v>
      </c>
      <c r="E684" s="170" t="s">
        <v>1</v>
      </c>
      <c r="F684" s="171" t="s">
        <v>1082</v>
      </c>
      <c r="H684" s="170" t="s">
        <v>1</v>
      </c>
      <c r="I684" s="172"/>
      <c r="L684" s="169"/>
      <c r="M684" s="173"/>
      <c r="T684" s="174"/>
      <c r="AT684" s="170" t="s">
        <v>264</v>
      </c>
      <c r="AU684" s="170" t="s">
        <v>87</v>
      </c>
      <c r="AV684" s="14" t="s">
        <v>85</v>
      </c>
      <c r="AW684" s="14" t="s">
        <v>32</v>
      </c>
      <c r="AX684" s="14" t="s">
        <v>77</v>
      </c>
      <c r="AY684" s="170" t="s">
        <v>253</v>
      </c>
    </row>
    <row r="685" spans="2:65" s="12" customFormat="1" ht="11.25">
      <c r="B685" s="154"/>
      <c r="D685" s="155" t="s">
        <v>264</v>
      </c>
      <c r="E685" s="156" t="s">
        <v>1</v>
      </c>
      <c r="F685" s="157" t="s">
        <v>2877</v>
      </c>
      <c r="H685" s="158">
        <v>142.30600000000001</v>
      </c>
      <c r="I685" s="159"/>
      <c r="L685" s="154"/>
      <c r="M685" s="160"/>
      <c r="T685" s="161"/>
      <c r="AT685" s="156" t="s">
        <v>264</v>
      </c>
      <c r="AU685" s="156" t="s">
        <v>87</v>
      </c>
      <c r="AV685" s="12" t="s">
        <v>87</v>
      </c>
      <c r="AW685" s="12" t="s">
        <v>32</v>
      </c>
      <c r="AX685" s="12" t="s">
        <v>77</v>
      </c>
      <c r="AY685" s="156" t="s">
        <v>253</v>
      </c>
    </row>
    <row r="686" spans="2:65" s="12" customFormat="1" ht="33.75">
      <c r="B686" s="154"/>
      <c r="D686" s="155" t="s">
        <v>264</v>
      </c>
      <c r="E686" s="156" t="s">
        <v>1</v>
      </c>
      <c r="F686" s="157" t="s">
        <v>2878</v>
      </c>
      <c r="H686" s="158">
        <v>-30.195</v>
      </c>
      <c r="I686" s="159"/>
      <c r="L686" s="154"/>
      <c r="M686" s="160"/>
      <c r="T686" s="161"/>
      <c r="AT686" s="156" t="s">
        <v>264</v>
      </c>
      <c r="AU686" s="156" t="s">
        <v>87</v>
      </c>
      <c r="AV686" s="12" t="s">
        <v>87</v>
      </c>
      <c r="AW686" s="12" t="s">
        <v>32</v>
      </c>
      <c r="AX686" s="12" t="s">
        <v>77</v>
      </c>
      <c r="AY686" s="156" t="s">
        <v>253</v>
      </c>
    </row>
    <row r="687" spans="2:65" s="15" customFormat="1" ht="11.25">
      <c r="B687" s="175"/>
      <c r="D687" s="155" t="s">
        <v>264</v>
      </c>
      <c r="E687" s="176" t="s">
        <v>1</v>
      </c>
      <c r="F687" s="177" t="s">
        <v>322</v>
      </c>
      <c r="H687" s="178">
        <v>112.111</v>
      </c>
      <c r="I687" s="179"/>
      <c r="L687" s="175"/>
      <c r="M687" s="180"/>
      <c r="T687" s="181"/>
      <c r="AT687" s="176" t="s">
        <v>264</v>
      </c>
      <c r="AU687" s="176" t="s">
        <v>87</v>
      </c>
      <c r="AV687" s="15" t="s">
        <v>97</v>
      </c>
      <c r="AW687" s="15" t="s">
        <v>32</v>
      </c>
      <c r="AX687" s="15" t="s">
        <v>77</v>
      </c>
      <c r="AY687" s="176" t="s">
        <v>253</v>
      </c>
    </row>
    <row r="688" spans="2:65" s="14" customFormat="1" ht="11.25">
      <c r="B688" s="169"/>
      <c r="D688" s="155" t="s">
        <v>264</v>
      </c>
      <c r="E688" s="170" t="s">
        <v>1</v>
      </c>
      <c r="F688" s="171" t="s">
        <v>1085</v>
      </c>
      <c r="H688" s="170" t="s">
        <v>1</v>
      </c>
      <c r="I688" s="172"/>
      <c r="L688" s="169"/>
      <c r="M688" s="173"/>
      <c r="T688" s="174"/>
      <c r="AT688" s="170" t="s">
        <v>264</v>
      </c>
      <c r="AU688" s="170" t="s">
        <v>87</v>
      </c>
      <c r="AV688" s="14" t="s">
        <v>85</v>
      </c>
      <c r="AW688" s="14" t="s">
        <v>32</v>
      </c>
      <c r="AX688" s="14" t="s">
        <v>77</v>
      </c>
      <c r="AY688" s="170" t="s">
        <v>253</v>
      </c>
    </row>
    <row r="689" spans="2:65" s="12" customFormat="1" ht="11.25">
      <c r="B689" s="154"/>
      <c r="D689" s="155" t="s">
        <v>264</v>
      </c>
      <c r="E689" s="156" t="s">
        <v>1</v>
      </c>
      <c r="F689" s="157" t="s">
        <v>2879</v>
      </c>
      <c r="H689" s="158">
        <v>22.05</v>
      </c>
      <c r="I689" s="159"/>
      <c r="L689" s="154"/>
      <c r="M689" s="160"/>
      <c r="T689" s="161"/>
      <c r="AT689" s="156" t="s">
        <v>264</v>
      </c>
      <c r="AU689" s="156" t="s">
        <v>87</v>
      </c>
      <c r="AV689" s="12" t="s">
        <v>87</v>
      </c>
      <c r="AW689" s="12" t="s">
        <v>32</v>
      </c>
      <c r="AX689" s="12" t="s">
        <v>77</v>
      </c>
      <c r="AY689" s="156" t="s">
        <v>253</v>
      </c>
    </row>
    <row r="690" spans="2:65" s="15" customFormat="1" ht="11.25">
      <c r="B690" s="175"/>
      <c r="D690" s="155" t="s">
        <v>264</v>
      </c>
      <c r="E690" s="176" t="s">
        <v>1</v>
      </c>
      <c r="F690" s="177" t="s">
        <v>322</v>
      </c>
      <c r="H690" s="178">
        <v>22.05</v>
      </c>
      <c r="I690" s="179"/>
      <c r="L690" s="175"/>
      <c r="M690" s="180"/>
      <c r="T690" s="181"/>
      <c r="AT690" s="176" t="s">
        <v>264</v>
      </c>
      <c r="AU690" s="176" t="s">
        <v>87</v>
      </c>
      <c r="AV690" s="15" t="s">
        <v>97</v>
      </c>
      <c r="AW690" s="15" t="s">
        <v>32</v>
      </c>
      <c r="AX690" s="15" t="s">
        <v>77</v>
      </c>
      <c r="AY690" s="176" t="s">
        <v>253</v>
      </c>
    </row>
    <row r="691" spans="2:65" s="13" customFormat="1" ht="11.25">
      <c r="B691" s="162"/>
      <c r="D691" s="155" t="s">
        <v>264</v>
      </c>
      <c r="E691" s="163" t="s">
        <v>1</v>
      </c>
      <c r="F691" s="164" t="s">
        <v>266</v>
      </c>
      <c r="H691" s="165">
        <v>164.75</v>
      </c>
      <c r="I691" s="166"/>
      <c r="L691" s="162"/>
      <c r="M691" s="167"/>
      <c r="T691" s="168"/>
      <c r="AT691" s="163" t="s">
        <v>264</v>
      </c>
      <c r="AU691" s="163" t="s">
        <v>87</v>
      </c>
      <c r="AV691" s="13" t="s">
        <v>260</v>
      </c>
      <c r="AW691" s="13" t="s">
        <v>32</v>
      </c>
      <c r="AX691" s="13" t="s">
        <v>85</v>
      </c>
      <c r="AY691" s="163" t="s">
        <v>253</v>
      </c>
    </row>
    <row r="692" spans="2:65" s="1" customFormat="1" ht="24.2" customHeight="1">
      <c r="B692" s="32"/>
      <c r="C692" s="137" t="s">
        <v>689</v>
      </c>
      <c r="D692" s="137" t="s">
        <v>255</v>
      </c>
      <c r="E692" s="138" t="s">
        <v>1240</v>
      </c>
      <c r="F692" s="139" t="s">
        <v>1241</v>
      </c>
      <c r="G692" s="140" t="s">
        <v>313</v>
      </c>
      <c r="H692" s="141">
        <v>21.324999999999999</v>
      </c>
      <c r="I692" s="142"/>
      <c r="J692" s="143">
        <f>ROUND(I692*H692,2)</f>
        <v>0</v>
      </c>
      <c r="K692" s="139" t="s">
        <v>259</v>
      </c>
      <c r="L692" s="32"/>
      <c r="M692" s="144" t="s">
        <v>1</v>
      </c>
      <c r="N692" s="145" t="s">
        <v>42</v>
      </c>
      <c r="P692" s="146">
        <f>O692*H692</f>
        <v>0</v>
      </c>
      <c r="Q692" s="146">
        <v>2.0650000000000002E-2</v>
      </c>
      <c r="R692" s="146">
        <f>Q692*H692</f>
        <v>0.44036125000000004</v>
      </c>
      <c r="S692" s="146">
        <v>0</v>
      </c>
      <c r="T692" s="147">
        <f>S692*H692</f>
        <v>0</v>
      </c>
      <c r="AR692" s="148" t="s">
        <v>260</v>
      </c>
      <c r="AT692" s="148" t="s">
        <v>255</v>
      </c>
      <c r="AU692" s="148" t="s">
        <v>87</v>
      </c>
      <c r="AY692" s="17" t="s">
        <v>253</v>
      </c>
      <c r="BE692" s="149">
        <f>IF(N692="základní",J692,0)</f>
        <v>0</v>
      </c>
      <c r="BF692" s="149">
        <f>IF(N692="snížená",J692,0)</f>
        <v>0</v>
      </c>
      <c r="BG692" s="149">
        <f>IF(N692="zákl. přenesená",J692,0)</f>
        <v>0</v>
      </c>
      <c r="BH692" s="149">
        <f>IF(N692="sníž. přenesená",J692,0)</f>
        <v>0</v>
      </c>
      <c r="BI692" s="149">
        <f>IF(N692="nulová",J692,0)</f>
        <v>0</v>
      </c>
      <c r="BJ692" s="17" t="s">
        <v>85</v>
      </c>
      <c r="BK692" s="149">
        <f>ROUND(I692*H692,2)</f>
        <v>0</v>
      </c>
      <c r="BL692" s="17" t="s">
        <v>260</v>
      </c>
      <c r="BM692" s="148" t="s">
        <v>2917</v>
      </c>
    </row>
    <row r="693" spans="2:65" s="1" customFormat="1" ht="11.25">
      <c r="B693" s="32"/>
      <c r="D693" s="150" t="s">
        <v>262</v>
      </c>
      <c r="F693" s="151" t="s">
        <v>1243</v>
      </c>
      <c r="I693" s="152"/>
      <c r="L693" s="32"/>
      <c r="M693" s="153"/>
      <c r="T693" s="56"/>
      <c r="AT693" s="17" t="s">
        <v>262</v>
      </c>
      <c r="AU693" s="17" t="s">
        <v>87</v>
      </c>
    </row>
    <row r="694" spans="2:65" s="14" customFormat="1" ht="11.25">
      <c r="B694" s="169"/>
      <c r="D694" s="155" t="s">
        <v>264</v>
      </c>
      <c r="E694" s="170" t="s">
        <v>1</v>
      </c>
      <c r="F694" s="171" t="s">
        <v>1244</v>
      </c>
      <c r="H694" s="170" t="s">
        <v>1</v>
      </c>
      <c r="I694" s="172"/>
      <c r="L694" s="169"/>
      <c r="M694" s="173"/>
      <c r="T694" s="174"/>
      <c r="AT694" s="170" t="s">
        <v>264</v>
      </c>
      <c r="AU694" s="170" t="s">
        <v>87</v>
      </c>
      <c r="AV694" s="14" t="s">
        <v>85</v>
      </c>
      <c r="AW694" s="14" t="s">
        <v>32</v>
      </c>
      <c r="AX694" s="14" t="s">
        <v>77</v>
      </c>
      <c r="AY694" s="170" t="s">
        <v>253</v>
      </c>
    </row>
    <row r="695" spans="2:65" s="12" customFormat="1" ht="11.25">
      <c r="B695" s="154"/>
      <c r="D695" s="155" t="s">
        <v>264</v>
      </c>
      <c r="E695" s="156" t="s">
        <v>1</v>
      </c>
      <c r="F695" s="157" t="s">
        <v>2918</v>
      </c>
      <c r="H695" s="158">
        <v>21.324999999999999</v>
      </c>
      <c r="I695" s="159"/>
      <c r="L695" s="154"/>
      <c r="M695" s="160"/>
      <c r="T695" s="161"/>
      <c r="AT695" s="156" t="s">
        <v>264</v>
      </c>
      <c r="AU695" s="156" t="s">
        <v>87</v>
      </c>
      <c r="AV695" s="12" t="s">
        <v>87</v>
      </c>
      <c r="AW695" s="12" t="s">
        <v>32</v>
      </c>
      <c r="AX695" s="12" t="s">
        <v>77</v>
      </c>
      <c r="AY695" s="156" t="s">
        <v>253</v>
      </c>
    </row>
    <row r="696" spans="2:65" s="13" customFormat="1" ht="11.25">
      <c r="B696" s="162"/>
      <c r="D696" s="155" t="s">
        <v>264</v>
      </c>
      <c r="E696" s="163" t="s">
        <v>1</v>
      </c>
      <c r="F696" s="164" t="s">
        <v>266</v>
      </c>
      <c r="H696" s="165">
        <v>21.324999999999999</v>
      </c>
      <c r="I696" s="166"/>
      <c r="L696" s="162"/>
      <c r="M696" s="167"/>
      <c r="T696" s="168"/>
      <c r="AT696" s="163" t="s">
        <v>264</v>
      </c>
      <c r="AU696" s="163" t="s">
        <v>87</v>
      </c>
      <c r="AV696" s="13" t="s">
        <v>260</v>
      </c>
      <c r="AW696" s="13" t="s">
        <v>32</v>
      </c>
      <c r="AX696" s="13" t="s">
        <v>85</v>
      </c>
      <c r="AY696" s="163" t="s">
        <v>253</v>
      </c>
    </row>
    <row r="697" spans="2:65" s="1" customFormat="1" ht="33" customHeight="1">
      <c r="B697" s="32"/>
      <c r="C697" s="137" t="s">
        <v>695</v>
      </c>
      <c r="D697" s="137" t="s">
        <v>255</v>
      </c>
      <c r="E697" s="138" t="s">
        <v>1246</v>
      </c>
      <c r="F697" s="139" t="s">
        <v>1247</v>
      </c>
      <c r="G697" s="140" t="s">
        <v>202</v>
      </c>
      <c r="H697" s="141">
        <v>5.2370000000000001</v>
      </c>
      <c r="I697" s="142"/>
      <c r="J697" s="143">
        <f>ROUND(I697*H697,2)</f>
        <v>0</v>
      </c>
      <c r="K697" s="139" t="s">
        <v>259</v>
      </c>
      <c r="L697" s="32"/>
      <c r="M697" s="144" t="s">
        <v>1</v>
      </c>
      <c r="N697" s="145" t="s">
        <v>42</v>
      </c>
      <c r="P697" s="146">
        <f>O697*H697</f>
        <v>0</v>
      </c>
      <c r="Q697" s="146">
        <v>2.3010199999999998</v>
      </c>
      <c r="R697" s="146">
        <f>Q697*H697</f>
        <v>12.05044174</v>
      </c>
      <c r="S697" s="146">
        <v>0</v>
      </c>
      <c r="T697" s="147">
        <f>S697*H697</f>
        <v>0</v>
      </c>
      <c r="AR697" s="148" t="s">
        <v>260</v>
      </c>
      <c r="AT697" s="148" t="s">
        <v>255</v>
      </c>
      <c r="AU697" s="148" t="s">
        <v>87</v>
      </c>
      <c r="AY697" s="17" t="s">
        <v>253</v>
      </c>
      <c r="BE697" s="149">
        <f>IF(N697="základní",J697,0)</f>
        <v>0</v>
      </c>
      <c r="BF697" s="149">
        <f>IF(N697="snížená",J697,0)</f>
        <v>0</v>
      </c>
      <c r="BG697" s="149">
        <f>IF(N697="zákl. přenesená",J697,0)</f>
        <v>0</v>
      </c>
      <c r="BH697" s="149">
        <f>IF(N697="sníž. přenesená",J697,0)</f>
        <v>0</v>
      </c>
      <c r="BI697" s="149">
        <f>IF(N697="nulová",J697,0)</f>
        <v>0</v>
      </c>
      <c r="BJ697" s="17" t="s">
        <v>85</v>
      </c>
      <c r="BK697" s="149">
        <f>ROUND(I697*H697,2)</f>
        <v>0</v>
      </c>
      <c r="BL697" s="17" t="s">
        <v>260</v>
      </c>
      <c r="BM697" s="148" t="s">
        <v>2919</v>
      </c>
    </row>
    <row r="698" spans="2:65" s="1" customFormat="1" ht="11.25">
      <c r="B698" s="32"/>
      <c r="D698" s="150" t="s">
        <v>262</v>
      </c>
      <c r="F698" s="151" t="s">
        <v>1249</v>
      </c>
      <c r="I698" s="152"/>
      <c r="L698" s="32"/>
      <c r="M698" s="153"/>
      <c r="T698" s="56"/>
      <c r="AT698" s="17" t="s">
        <v>262</v>
      </c>
      <c r="AU698" s="17" t="s">
        <v>87</v>
      </c>
    </row>
    <row r="699" spans="2:65" s="14" customFormat="1" ht="11.25">
      <c r="B699" s="169"/>
      <c r="D699" s="155" t="s">
        <v>264</v>
      </c>
      <c r="E699" s="170" t="s">
        <v>1</v>
      </c>
      <c r="F699" s="171" t="s">
        <v>1250</v>
      </c>
      <c r="H699" s="170" t="s">
        <v>1</v>
      </c>
      <c r="I699" s="172"/>
      <c r="L699" s="169"/>
      <c r="M699" s="173"/>
      <c r="T699" s="174"/>
      <c r="AT699" s="170" t="s">
        <v>264</v>
      </c>
      <c r="AU699" s="170" t="s">
        <v>87</v>
      </c>
      <c r="AV699" s="14" t="s">
        <v>85</v>
      </c>
      <c r="AW699" s="14" t="s">
        <v>32</v>
      </c>
      <c r="AX699" s="14" t="s">
        <v>77</v>
      </c>
      <c r="AY699" s="170" t="s">
        <v>253</v>
      </c>
    </row>
    <row r="700" spans="2:65" s="14" customFormat="1" ht="11.25">
      <c r="B700" s="169"/>
      <c r="D700" s="155" t="s">
        <v>264</v>
      </c>
      <c r="E700" s="170" t="s">
        <v>1</v>
      </c>
      <c r="F700" s="171" t="s">
        <v>880</v>
      </c>
      <c r="H700" s="170" t="s">
        <v>1</v>
      </c>
      <c r="I700" s="172"/>
      <c r="L700" s="169"/>
      <c r="M700" s="173"/>
      <c r="T700" s="174"/>
      <c r="AT700" s="170" t="s">
        <v>264</v>
      </c>
      <c r="AU700" s="170" t="s">
        <v>87</v>
      </c>
      <c r="AV700" s="14" t="s">
        <v>85</v>
      </c>
      <c r="AW700" s="14" t="s">
        <v>32</v>
      </c>
      <c r="AX700" s="14" t="s">
        <v>77</v>
      </c>
      <c r="AY700" s="170" t="s">
        <v>253</v>
      </c>
    </row>
    <row r="701" spans="2:65" s="12" customFormat="1" ht="11.25">
      <c r="B701" s="154"/>
      <c r="D701" s="155" t="s">
        <v>264</v>
      </c>
      <c r="E701" s="156" t="s">
        <v>1</v>
      </c>
      <c r="F701" s="157" t="s">
        <v>2920</v>
      </c>
      <c r="H701" s="158">
        <v>5.2370000000000001</v>
      </c>
      <c r="I701" s="159"/>
      <c r="L701" s="154"/>
      <c r="M701" s="160"/>
      <c r="T701" s="161"/>
      <c r="AT701" s="156" t="s">
        <v>264</v>
      </c>
      <c r="AU701" s="156" t="s">
        <v>87</v>
      </c>
      <c r="AV701" s="12" t="s">
        <v>87</v>
      </c>
      <c r="AW701" s="12" t="s">
        <v>32</v>
      </c>
      <c r="AX701" s="12" t="s">
        <v>77</v>
      </c>
      <c r="AY701" s="156" t="s">
        <v>253</v>
      </c>
    </row>
    <row r="702" spans="2:65" s="13" customFormat="1" ht="11.25">
      <c r="B702" s="162"/>
      <c r="D702" s="155" t="s">
        <v>264</v>
      </c>
      <c r="E702" s="163" t="s">
        <v>1</v>
      </c>
      <c r="F702" s="164" t="s">
        <v>266</v>
      </c>
      <c r="H702" s="165">
        <v>5.2370000000000001</v>
      </c>
      <c r="I702" s="166"/>
      <c r="L702" s="162"/>
      <c r="M702" s="167"/>
      <c r="T702" s="168"/>
      <c r="AT702" s="163" t="s">
        <v>264</v>
      </c>
      <c r="AU702" s="163" t="s">
        <v>87</v>
      </c>
      <c r="AV702" s="13" t="s">
        <v>260</v>
      </c>
      <c r="AW702" s="13" t="s">
        <v>32</v>
      </c>
      <c r="AX702" s="13" t="s">
        <v>85</v>
      </c>
      <c r="AY702" s="163" t="s">
        <v>253</v>
      </c>
    </row>
    <row r="703" spans="2:65" s="1" customFormat="1" ht="33" customHeight="1">
      <c r="B703" s="32"/>
      <c r="C703" s="137" t="s">
        <v>700</v>
      </c>
      <c r="D703" s="137" t="s">
        <v>255</v>
      </c>
      <c r="E703" s="138" t="s">
        <v>1252</v>
      </c>
      <c r="F703" s="139" t="s">
        <v>1253</v>
      </c>
      <c r="G703" s="140" t="s">
        <v>202</v>
      </c>
      <c r="H703" s="141">
        <v>0.53200000000000003</v>
      </c>
      <c r="I703" s="142"/>
      <c r="J703" s="143">
        <f>ROUND(I703*H703,2)</f>
        <v>0</v>
      </c>
      <c r="K703" s="139" t="s">
        <v>259</v>
      </c>
      <c r="L703" s="32"/>
      <c r="M703" s="144" t="s">
        <v>1</v>
      </c>
      <c r="N703" s="145" t="s">
        <v>42</v>
      </c>
      <c r="P703" s="146">
        <f>O703*H703</f>
        <v>0</v>
      </c>
      <c r="Q703" s="146">
        <v>2.5018699999999998</v>
      </c>
      <c r="R703" s="146">
        <f>Q703*H703</f>
        <v>1.33099484</v>
      </c>
      <c r="S703" s="146">
        <v>0</v>
      </c>
      <c r="T703" s="147">
        <f>S703*H703</f>
        <v>0</v>
      </c>
      <c r="AR703" s="148" t="s">
        <v>260</v>
      </c>
      <c r="AT703" s="148" t="s">
        <v>255</v>
      </c>
      <c r="AU703" s="148" t="s">
        <v>87</v>
      </c>
      <c r="AY703" s="17" t="s">
        <v>253</v>
      </c>
      <c r="BE703" s="149">
        <f>IF(N703="základní",J703,0)</f>
        <v>0</v>
      </c>
      <c r="BF703" s="149">
        <f>IF(N703="snížená",J703,0)</f>
        <v>0</v>
      </c>
      <c r="BG703" s="149">
        <f>IF(N703="zákl. přenesená",J703,0)</f>
        <v>0</v>
      </c>
      <c r="BH703" s="149">
        <f>IF(N703="sníž. přenesená",J703,0)</f>
        <v>0</v>
      </c>
      <c r="BI703" s="149">
        <f>IF(N703="nulová",J703,0)</f>
        <v>0</v>
      </c>
      <c r="BJ703" s="17" t="s">
        <v>85</v>
      </c>
      <c r="BK703" s="149">
        <f>ROUND(I703*H703,2)</f>
        <v>0</v>
      </c>
      <c r="BL703" s="17" t="s">
        <v>260</v>
      </c>
      <c r="BM703" s="148" t="s">
        <v>1254</v>
      </c>
    </row>
    <row r="704" spans="2:65" s="1" customFormat="1" ht="11.25">
      <c r="B704" s="32"/>
      <c r="D704" s="150" t="s">
        <v>262</v>
      </c>
      <c r="F704" s="151" t="s">
        <v>1255</v>
      </c>
      <c r="I704" s="152"/>
      <c r="L704" s="32"/>
      <c r="M704" s="153"/>
      <c r="T704" s="56"/>
      <c r="AT704" s="17" t="s">
        <v>262</v>
      </c>
      <c r="AU704" s="17" t="s">
        <v>87</v>
      </c>
    </row>
    <row r="705" spans="2:65" s="14" customFormat="1" ht="11.25">
      <c r="B705" s="169"/>
      <c r="D705" s="155" t="s">
        <v>264</v>
      </c>
      <c r="E705" s="170" t="s">
        <v>1</v>
      </c>
      <c r="F705" s="171" t="s">
        <v>1256</v>
      </c>
      <c r="H705" s="170" t="s">
        <v>1</v>
      </c>
      <c r="I705" s="172"/>
      <c r="L705" s="169"/>
      <c r="M705" s="173"/>
      <c r="T705" s="174"/>
      <c r="AT705" s="170" t="s">
        <v>264</v>
      </c>
      <c r="AU705" s="170" t="s">
        <v>87</v>
      </c>
      <c r="AV705" s="14" t="s">
        <v>85</v>
      </c>
      <c r="AW705" s="14" t="s">
        <v>32</v>
      </c>
      <c r="AX705" s="14" t="s">
        <v>77</v>
      </c>
      <c r="AY705" s="170" t="s">
        <v>253</v>
      </c>
    </row>
    <row r="706" spans="2:65" s="14" customFormat="1" ht="11.25">
      <c r="B706" s="169"/>
      <c r="D706" s="155" t="s">
        <v>264</v>
      </c>
      <c r="E706" s="170" t="s">
        <v>1</v>
      </c>
      <c r="F706" s="171" t="s">
        <v>2822</v>
      </c>
      <c r="H706" s="170" t="s">
        <v>1</v>
      </c>
      <c r="I706" s="172"/>
      <c r="L706" s="169"/>
      <c r="M706" s="173"/>
      <c r="T706" s="174"/>
      <c r="AT706" s="170" t="s">
        <v>264</v>
      </c>
      <c r="AU706" s="170" t="s">
        <v>87</v>
      </c>
      <c r="AV706" s="14" t="s">
        <v>85</v>
      </c>
      <c r="AW706" s="14" t="s">
        <v>32</v>
      </c>
      <c r="AX706" s="14" t="s">
        <v>77</v>
      </c>
      <c r="AY706" s="170" t="s">
        <v>253</v>
      </c>
    </row>
    <row r="707" spans="2:65" s="12" customFormat="1" ht="11.25">
      <c r="B707" s="154"/>
      <c r="D707" s="155" t="s">
        <v>264</v>
      </c>
      <c r="E707" s="156" t="s">
        <v>1</v>
      </c>
      <c r="F707" s="157" t="s">
        <v>2921</v>
      </c>
      <c r="H707" s="158">
        <v>0.53200000000000003</v>
      </c>
      <c r="I707" s="159"/>
      <c r="L707" s="154"/>
      <c r="M707" s="160"/>
      <c r="T707" s="161"/>
      <c r="AT707" s="156" t="s">
        <v>264</v>
      </c>
      <c r="AU707" s="156" t="s">
        <v>87</v>
      </c>
      <c r="AV707" s="12" t="s">
        <v>87</v>
      </c>
      <c r="AW707" s="12" t="s">
        <v>32</v>
      </c>
      <c r="AX707" s="12" t="s">
        <v>77</v>
      </c>
      <c r="AY707" s="156" t="s">
        <v>253</v>
      </c>
    </row>
    <row r="708" spans="2:65" s="13" customFormat="1" ht="11.25">
      <c r="B708" s="162"/>
      <c r="D708" s="155" t="s">
        <v>264</v>
      </c>
      <c r="E708" s="163" t="s">
        <v>1</v>
      </c>
      <c r="F708" s="164" t="s">
        <v>266</v>
      </c>
      <c r="H708" s="165">
        <v>0.53200000000000003</v>
      </c>
      <c r="I708" s="166"/>
      <c r="L708" s="162"/>
      <c r="M708" s="167"/>
      <c r="T708" s="168"/>
      <c r="AT708" s="163" t="s">
        <v>264</v>
      </c>
      <c r="AU708" s="163" t="s">
        <v>87</v>
      </c>
      <c r="AV708" s="13" t="s">
        <v>260</v>
      </c>
      <c r="AW708" s="13" t="s">
        <v>32</v>
      </c>
      <c r="AX708" s="13" t="s">
        <v>85</v>
      </c>
      <c r="AY708" s="163" t="s">
        <v>253</v>
      </c>
    </row>
    <row r="709" spans="2:65" s="1" customFormat="1" ht="33" customHeight="1">
      <c r="B709" s="32"/>
      <c r="C709" s="137" t="s">
        <v>705</v>
      </c>
      <c r="D709" s="137" t="s">
        <v>255</v>
      </c>
      <c r="E709" s="138" t="s">
        <v>1258</v>
      </c>
      <c r="F709" s="139" t="s">
        <v>1259</v>
      </c>
      <c r="G709" s="140" t="s">
        <v>202</v>
      </c>
      <c r="H709" s="141">
        <v>0.105</v>
      </c>
      <c r="I709" s="142"/>
      <c r="J709" s="143">
        <f>ROUND(I709*H709,2)</f>
        <v>0</v>
      </c>
      <c r="K709" s="139" t="s">
        <v>259</v>
      </c>
      <c r="L709" s="32"/>
      <c r="M709" s="144" t="s">
        <v>1</v>
      </c>
      <c r="N709" s="145" t="s">
        <v>42</v>
      </c>
      <c r="P709" s="146">
        <f>O709*H709</f>
        <v>0</v>
      </c>
      <c r="Q709" s="146">
        <v>2.5018699999999998</v>
      </c>
      <c r="R709" s="146">
        <f>Q709*H709</f>
        <v>0.26269634999999997</v>
      </c>
      <c r="S709" s="146">
        <v>0</v>
      </c>
      <c r="T709" s="147">
        <f>S709*H709</f>
        <v>0</v>
      </c>
      <c r="AR709" s="148" t="s">
        <v>260</v>
      </c>
      <c r="AT709" s="148" t="s">
        <v>255</v>
      </c>
      <c r="AU709" s="148" t="s">
        <v>87</v>
      </c>
      <c r="AY709" s="17" t="s">
        <v>253</v>
      </c>
      <c r="BE709" s="149">
        <f>IF(N709="základní",J709,0)</f>
        <v>0</v>
      </c>
      <c r="BF709" s="149">
        <f>IF(N709="snížená",J709,0)</f>
        <v>0</v>
      </c>
      <c r="BG709" s="149">
        <f>IF(N709="zákl. přenesená",J709,0)</f>
        <v>0</v>
      </c>
      <c r="BH709" s="149">
        <f>IF(N709="sníž. přenesená",J709,0)</f>
        <v>0</v>
      </c>
      <c r="BI709" s="149">
        <f>IF(N709="nulová",J709,0)</f>
        <v>0</v>
      </c>
      <c r="BJ709" s="17" t="s">
        <v>85</v>
      </c>
      <c r="BK709" s="149">
        <f>ROUND(I709*H709,2)</f>
        <v>0</v>
      </c>
      <c r="BL709" s="17" t="s">
        <v>260</v>
      </c>
      <c r="BM709" s="148" t="s">
        <v>2922</v>
      </c>
    </row>
    <row r="710" spans="2:65" s="1" customFormat="1" ht="11.25">
      <c r="B710" s="32"/>
      <c r="D710" s="150" t="s">
        <v>262</v>
      </c>
      <c r="F710" s="151" t="s">
        <v>1261</v>
      </c>
      <c r="I710" s="152"/>
      <c r="L710" s="32"/>
      <c r="M710" s="153"/>
      <c r="T710" s="56"/>
      <c r="AT710" s="17" t="s">
        <v>262</v>
      </c>
      <c r="AU710" s="17" t="s">
        <v>87</v>
      </c>
    </row>
    <row r="711" spans="2:65" s="14" customFormat="1" ht="11.25">
      <c r="B711" s="169"/>
      <c r="D711" s="155" t="s">
        <v>264</v>
      </c>
      <c r="E711" s="170" t="s">
        <v>1</v>
      </c>
      <c r="F711" s="171" t="s">
        <v>1262</v>
      </c>
      <c r="H711" s="170" t="s">
        <v>1</v>
      </c>
      <c r="I711" s="172"/>
      <c r="L711" s="169"/>
      <c r="M711" s="173"/>
      <c r="T711" s="174"/>
      <c r="AT711" s="170" t="s">
        <v>264</v>
      </c>
      <c r="AU711" s="170" t="s">
        <v>87</v>
      </c>
      <c r="AV711" s="14" t="s">
        <v>85</v>
      </c>
      <c r="AW711" s="14" t="s">
        <v>32</v>
      </c>
      <c r="AX711" s="14" t="s">
        <v>77</v>
      </c>
      <c r="AY711" s="170" t="s">
        <v>253</v>
      </c>
    </row>
    <row r="712" spans="2:65" s="12" customFormat="1" ht="11.25">
      <c r="B712" s="154"/>
      <c r="D712" s="155" t="s">
        <v>264</v>
      </c>
      <c r="E712" s="156" t="s">
        <v>1</v>
      </c>
      <c r="F712" s="157" t="s">
        <v>2923</v>
      </c>
      <c r="H712" s="158">
        <v>6.3E-2</v>
      </c>
      <c r="I712" s="159"/>
      <c r="L712" s="154"/>
      <c r="M712" s="160"/>
      <c r="T712" s="161"/>
      <c r="AT712" s="156" t="s">
        <v>264</v>
      </c>
      <c r="AU712" s="156" t="s">
        <v>87</v>
      </c>
      <c r="AV712" s="12" t="s">
        <v>87</v>
      </c>
      <c r="AW712" s="12" t="s">
        <v>32</v>
      </c>
      <c r="AX712" s="12" t="s">
        <v>77</v>
      </c>
      <c r="AY712" s="156" t="s">
        <v>253</v>
      </c>
    </row>
    <row r="713" spans="2:65" s="12" customFormat="1" ht="11.25">
      <c r="B713" s="154"/>
      <c r="D713" s="155" t="s">
        <v>264</v>
      </c>
      <c r="E713" s="156" t="s">
        <v>1</v>
      </c>
      <c r="F713" s="157" t="s">
        <v>2924</v>
      </c>
      <c r="H713" s="158">
        <v>4.2000000000000003E-2</v>
      </c>
      <c r="I713" s="159"/>
      <c r="L713" s="154"/>
      <c r="M713" s="160"/>
      <c r="T713" s="161"/>
      <c r="AT713" s="156" t="s">
        <v>264</v>
      </c>
      <c r="AU713" s="156" t="s">
        <v>87</v>
      </c>
      <c r="AV713" s="12" t="s">
        <v>87</v>
      </c>
      <c r="AW713" s="12" t="s">
        <v>32</v>
      </c>
      <c r="AX713" s="12" t="s">
        <v>77</v>
      </c>
      <c r="AY713" s="156" t="s">
        <v>253</v>
      </c>
    </row>
    <row r="714" spans="2:65" s="13" customFormat="1" ht="11.25">
      <c r="B714" s="162"/>
      <c r="D714" s="155" t="s">
        <v>264</v>
      </c>
      <c r="E714" s="163" t="s">
        <v>1</v>
      </c>
      <c r="F714" s="164" t="s">
        <v>266</v>
      </c>
      <c r="H714" s="165">
        <v>0.105</v>
      </c>
      <c r="I714" s="166"/>
      <c r="L714" s="162"/>
      <c r="M714" s="167"/>
      <c r="T714" s="168"/>
      <c r="AT714" s="163" t="s">
        <v>264</v>
      </c>
      <c r="AU714" s="163" t="s">
        <v>87</v>
      </c>
      <c r="AV714" s="13" t="s">
        <v>260</v>
      </c>
      <c r="AW714" s="13" t="s">
        <v>32</v>
      </c>
      <c r="AX714" s="13" t="s">
        <v>85</v>
      </c>
      <c r="AY714" s="163" t="s">
        <v>253</v>
      </c>
    </row>
    <row r="715" spans="2:65" s="1" customFormat="1" ht="24.2" customHeight="1">
      <c r="B715" s="32"/>
      <c r="C715" s="137" t="s">
        <v>710</v>
      </c>
      <c r="D715" s="137" t="s">
        <v>255</v>
      </c>
      <c r="E715" s="138" t="s">
        <v>1264</v>
      </c>
      <c r="F715" s="139" t="s">
        <v>1265</v>
      </c>
      <c r="G715" s="140" t="s">
        <v>202</v>
      </c>
      <c r="H715" s="141">
        <v>5.7690000000000001</v>
      </c>
      <c r="I715" s="142"/>
      <c r="J715" s="143">
        <f>ROUND(I715*H715,2)</f>
        <v>0</v>
      </c>
      <c r="K715" s="139" t="s">
        <v>259</v>
      </c>
      <c r="L715" s="32"/>
      <c r="M715" s="144" t="s">
        <v>1</v>
      </c>
      <c r="N715" s="145" t="s">
        <v>42</v>
      </c>
      <c r="P715" s="146">
        <f>O715*H715</f>
        <v>0</v>
      </c>
      <c r="Q715" s="146">
        <v>0</v>
      </c>
      <c r="R715" s="146">
        <f>Q715*H715</f>
        <v>0</v>
      </c>
      <c r="S715" s="146">
        <v>0</v>
      </c>
      <c r="T715" s="147">
        <f>S715*H715</f>
        <v>0</v>
      </c>
      <c r="AR715" s="148" t="s">
        <v>260</v>
      </c>
      <c r="AT715" s="148" t="s">
        <v>255</v>
      </c>
      <c r="AU715" s="148" t="s">
        <v>87</v>
      </c>
      <c r="AY715" s="17" t="s">
        <v>253</v>
      </c>
      <c r="BE715" s="149">
        <f>IF(N715="základní",J715,0)</f>
        <v>0</v>
      </c>
      <c r="BF715" s="149">
        <f>IF(N715="snížená",J715,0)</f>
        <v>0</v>
      </c>
      <c r="BG715" s="149">
        <f>IF(N715="zákl. přenesená",J715,0)</f>
        <v>0</v>
      </c>
      <c r="BH715" s="149">
        <f>IF(N715="sníž. přenesená",J715,0)</f>
        <v>0</v>
      </c>
      <c r="BI715" s="149">
        <f>IF(N715="nulová",J715,0)</f>
        <v>0</v>
      </c>
      <c r="BJ715" s="17" t="s">
        <v>85</v>
      </c>
      <c r="BK715" s="149">
        <f>ROUND(I715*H715,2)</f>
        <v>0</v>
      </c>
      <c r="BL715" s="17" t="s">
        <v>260</v>
      </c>
      <c r="BM715" s="148" t="s">
        <v>1266</v>
      </c>
    </row>
    <row r="716" spans="2:65" s="1" customFormat="1" ht="11.25">
      <c r="B716" s="32"/>
      <c r="D716" s="150" t="s">
        <v>262</v>
      </c>
      <c r="F716" s="151" t="s">
        <v>1267</v>
      </c>
      <c r="I716" s="152"/>
      <c r="L716" s="32"/>
      <c r="M716" s="153"/>
      <c r="T716" s="56"/>
      <c r="AT716" s="17" t="s">
        <v>262</v>
      </c>
      <c r="AU716" s="17" t="s">
        <v>87</v>
      </c>
    </row>
    <row r="717" spans="2:65" s="14" customFormat="1" ht="11.25">
      <c r="B717" s="169"/>
      <c r="D717" s="155" t="s">
        <v>264</v>
      </c>
      <c r="E717" s="170" t="s">
        <v>1</v>
      </c>
      <c r="F717" s="171" t="s">
        <v>1250</v>
      </c>
      <c r="H717" s="170" t="s">
        <v>1</v>
      </c>
      <c r="I717" s="172"/>
      <c r="L717" s="169"/>
      <c r="M717" s="173"/>
      <c r="T717" s="174"/>
      <c r="AT717" s="170" t="s">
        <v>264</v>
      </c>
      <c r="AU717" s="170" t="s">
        <v>87</v>
      </c>
      <c r="AV717" s="14" t="s">
        <v>85</v>
      </c>
      <c r="AW717" s="14" t="s">
        <v>32</v>
      </c>
      <c r="AX717" s="14" t="s">
        <v>77</v>
      </c>
      <c r="AY717" s="170" t="s">
        <v>253</v>
      </c>
    </row>
    <row r="718" spans="2:65" s="14" customFormat="1" ht="11.25">
      <c r="B718" s="169"/>
      <c r="D718" s="155" t="s">
        <v>264</v>
      </c>
      <c r="E718" s="170" t="s">
        <v>1</v>
      </c>
      <c r="F718" s="171" t="s">
        <v>880</v>
      </c>
      <c r="H718" s="170" t="s">
        <v>1</v>
      </c>
      <c r="I718" s="172"/>
      <c r="L718" s="169"/>
      <c r="M718" s="173"/>
      <c r="T718" s="174"/>
      <c r="AT718" s="170" t="s">
        <v>264</v>
      </c>
      <c r="AU718" s="170" t="s">
        <v>87</v>
      </c>
      <c r="AV718" s="14" t="s">
        <v>85</v>
      </c>
      <c r="AW718" s="14" t="s">
        <v>32</v>
      </c>
      <c r="AX718" s="14" t="s">
        <v>77</v>
      </c>
      <c r="AY718" s="170" t="s">
        <v>253</v>
      </c>
    </row>
    <row r="719" spans="2:65" s="12" customFormat="1" ht="11.25">
      <c r="B719" s="154"/>
      <c r="D719" s="155" t="s">
        <v>264</v>
      </c>
      <c r="E719" s="156" t="s">
        <v>1</v>
      </c>
      <c r="F719" s="157" t="s">
        <v>2920</v>
      </c>
      <c r="H719" s="158">
        <v>5.2370000000000001</v>
      </c>
      <c r="I719" s="159"/>
      <c r="L719" s="154"/>
      <c r="M719" s="160"/>
      <c r="T719" s="161"/>
      <c r="AT719" s="156" t="s">
        <v>264</v>
      </c>
      <c r="AU719" s="156" t="s">
        <v>87</v>
      </c>
      <c r="AV719" s="12" t="s">
        <v>87</v>
      </c>
      <c r="AW719" s="12" t="s">
        <v>32</v>
      </c>
      <c r="AX719" s="12" t="s">
        <v>77</v>
      </c>
      <c r="AY719" s="156" t="s">
        <v>253</v>
      </c>
    </row>
    <row r="720" spans="2:65" s="15" customFormat="1" ht="11.25">
      <c r="B720" s="175"/>
      <c r="D720" s="155" t="s">
        <v>264</v>
      </c>
      <c r="E720" s="176" t="s">
        <v>1</v>
      </c>
      <c r="F720" s="177" t="s">
        <v>322</v>
      </c>
      <c r="H720" s="178">
        <v>5.2370000000000001</v>
      </c>
      <c r="I720" s="179"/>
      <c r="L720" s="175"/>
      <c r="M720" s="180"/>
      <c r="T720" s="181"/>
      <c r="AT720" s="176" t="s">
        <v>264</v>
      </c>
      <c r="AU720" s="176" t="s">
        <v>87</v>
      </c>
      <c r="AV720" s="15" t="s">
        <v>97</v>
      </c>
      <c r="AW720" s="15" t="s">
        <v>32</v>
      </c>
      <c r="AX720" s="15" t="s">
        <v>77</v>
      </c>
      <c r="AY720" s="176" t="s">
        <v>253</v>
      </c>
    </row>
    <row r="721" spans="2:65" s="14" customFormat="1" ht="11.25">
      <c r="B721" s="169"/>
      <c r="D721" s="155" t="s">
        <v>264</v>
      </c>
      <c r="E721" s="170" t="s">
        <v>1</v>
      </c>
      <c r="F721" s="171" t="s">
        <v>1256</v>
      </c>
      <c r="H721" s="170" t="s">
        <v>1</v>
      </c>
      <c r="I721" s="172"/>
      <c r="L721" s="169"/>
      <c r="M721" s="173"/>
      <c r="T721" s="174"/>
      <c r="AT721" s="170" t="s">
        <v>264</v>
      </c>
      <c r="AU721" s="170" t="s">
        <v>87</v>
      </c>
      <c r="AV721" s="14" t="s">
        <v>85</v>
      </c>
      <c r="AW721" s="14" t="s">
        <v>32</v>
      </c>
      <c r="AX721" s="14" t="s">
        <v>77</v>
      </c>
      <c r="AY721" s="170" t="s">
        <v>253</v>
      </c>
    </row>
    <row r="722" spans="2:65" s="14" customFormat="1" ht="11.25">
      <c r="B722" s="169"/>
      <c r="D722" s="155" t="s">
        <v>264</v>
      </c>
      <c r="E722" s="170" t="s">
        <v>1</v>
      </c>
      <c r="F722" s="171" t="s">
        <v>2822</v>
      </c>
      <c r="H722" s="170" t="s">
        <v>1</v>
      </c>
      <c r="I722" s="172"/>
      <c r="L722" s="169"/>
      <c r="M722" s="173"/>
      <c r="T722" s="174"/>
      <c r="AT722" s="170" t="s">
        <v>264</v>
      </c>
      <c r="AU722" s="170" t="s">
        <v>87</v>
      </c>
      <c r="AV722" s="14" t="s">
        <v>85</v>
      </c>
      <c r="AW722" s="14" t="s">
        <v>32</v>
      </c>
      <c r="AX722" s="14" t="s">
        <v>77</v>
      </c>
      <c r="AY722" s="170" t="s">
        <v>253</v>
      </c>
    </row>
    <row r="723" spans="2:65" s="12" customFormat="1" ht="11.25">
      <c r="B723" s="154"/>
      <c r="D723" s="155" t="s">
        <v>264</v>
      </c>
      <c r="E723" s="156" t="s">
        <v>1</v>
      </c>
      <c r="F723" s="157" t="s">
        <v>2921</v>
      </c>
      <c r="H723" s="158">
        <v>0.53200000000000003</v>
      </c>
      <c r="I723" s="159"/>
      <c r="L723" s="154"/>
      <c r="M723" s="160"/>
      <c r="T723" s="161"/>
      <c r="AT723" s="156" t="s">
        <v>264</v>
      </c>
      <c r="AU723" s="156" t="s">
        <v>87</v>
      </c>
      <c r="AV723" s="12" t="s">
        <v>87</v>
      </c>
      <c r="AW723" s="12" t="s">
        <v>32</v>
      </c>
      <c r="AX723" s="12" t="s">
        <v>77</v>
      </c>
      <c r="AY723" s="156" t="s">
        <v>253</v>
      </c>
    </row>
    <row r="724" spans="2:65" s="15" customFormat="1" ht="11.25">
      <c r="B724" s="175"/>
      <c r="D724" s="155" t="s">
        <v>264</v>
      </c>
      <c r="E724" s="176" t="s">
        <v>1</v>
      </c>
      <c r="F724" s="177" t="s">
        <v>322</v>
      </c>
      <c r="H724" s="178">
        <v>0.53200000000000003</v>
      </c>
      <c r="I724" s="179"/>
      <c r="L724" s="175"/>
      <c r="M724" s="180"/>
      <c r="T724" s="181"/>
      <c r="AT724" s="176" t="s">
        <v>264</v>
      </c>
      <c r="AU724" s="176" t="s">
        <v>87</v>
      </c>
      <c r="AV724" s="15" t="s">
        <v>97</v>
      </c>
      <c r="AW724" s="15" t="s">
        <v>32</v>
      </c>
      <c r="AX724" s="15" t="s">
        <v>77</v>
      </c>
      <c r="AY724" s="176" t="s">
        <v>253</v>
      </c>
    </row>
    <row r="725" spans="2:65" s="13" customFormat="1" ht="11.25">
      <c r="B725" s="162"/>
      <c r="D725" s="155" t="s">
        <v>264</v>
      </c>
      <c r="E725" s="163" t="s">
        <v>1</v>
      </c>
      <c r="F725" s="164" t="s">
        <v>266</v>
      </c>
      <c r="H725" s="165">
        <v>5.7690000000000001</v>
      </c>
      <c r="I725" s="166"/>
      <c r="L725" s="162"/>
      <c r="M725" s="167"/>
      <c r="T725" s="168"/>
      <c r="AT725" s="163" t="s">
        <v>264</v>
      </c>
      <c r="AU725" s="163" t="s">
        <v>87</v>
      </c>
      <c r="AV725" s="13" t="s">
        <v>260</v>
      </c>
      <c r="AW725" s="13" t="s">
        <v>32</v>
      </c>
      <c r="AX725" s="13" t="s">
        <v>85</v>
      </c>
      <c r="AY725" s="163" t="s">
        <v>253</v>
      </c>
    </row>
    <row r="726" spans="2:65" s="1" customFormat="1" ht="24.2" customHeight="1">
      <c r="B726" s="32"/>
      <c r="C726" s="137" t="s">
        <v>715</v>
      </c>
      <c r="D726" s="137" t="s">
        <v>255</v>
      </c>
      <c r="E726" s="138" t="s">
        <v>1268</v>
      </c>
      <c r="F726" s="139" t="s">
        <v>1269</v>
      </c>
      <c r="G726" s="140" t="s">
        <v>202</v>
      </c>
      <c r="H726" s="141">
        <v>0.105</v>
      </c>
      <c r="I726" s="142"/>
      <c r="J726" s="143">
        <f>ROUND(I726*H726,2)</f>
        <v>0</v>
      </c>
      <c r="K726" s="139" t="s">
        <v>259</v>
      </c>
      <c r="L726" s="32"/>
      <c r="M726" s="144" t="s">
        <v>1</v>
      </c>
      <c r="N726" s="145" t="s">
        <v>42</v>
      </c>
      <c r="P726" s="146">
        <f>O726*H726</f>
        <v>0</v>
      </c>
      <c r="Q726" s="146">
        <v>0</v>
      </c>
      <c r="R726" s="146">
        <f>Q726*H726</f>
        <v>0</v>
      </c>
      <c r="S726" s="146">
        <v>0</v>
      </c>
      <c r="T726" s="147">
        <f>S726*H726</f>
        <v>0</v>
      </c>
      <c r="AR726" s="148" t="s">
        <v>260</v>
      </c>
      <c r="AT726" s="148" t="s">
        <v>255</v>
      </c>
      <c r="AU726" s="148" t="s">
        <v>87</v>
      </c>
      <c r="AY726" s="17" t="s">
        <v>253</v>
      </c>
      <c r="BE726" s="149">
        <f>IF(N726="základní",J726,0)</f>
        <v>0</v>
      </c>
      <c r="BF726" s="149">
        <f>IF(N726="snížená",J726,0)</f>
        <v>0</v>
      </c>
      <c r="BG726" s="149">
        <f>IF(N726="zákl. přenesená",J726,0)</f>
        <v>0</v>
      </c>
      <c r="BH726" s="149">
        <f>IF(N726="sníž. přenesená",J726,0)</f>
        <v>0</v>
      </c>
      <c r="BI726" s="149">
        <f>IF(N726="nulová",J726,0)</f>
        <v>0</v>
      </c>
      <c r="BJ726" s="17" t="s">
        <v>85</v>
      </c>
      <c r="BK726" s="149">
        <f>ROUND(I726*H726,2)</f>
        <v>0</v>
      </c>
      <c r="BL726" s="17" t="s">
        <v>260</v>
      </c>
      <c r="BM726" s="148" t="s">
        <v>2925</v>
      </c>
    </row>
    <row r="727" spans="2:65" s="1" customFormat="1" ht="11.25">
      <c r="B727" s="32"/>
      <c r="D727" s="150" t="s">
        <v>262</v>
      </c>
      <c r="F727" s="151" t="s">
        <v>1271</v>
      </c>
      <c r="I727" s="152"/>
      <c r="L727" s="32"/>
      <c r="M727" s="153"/>
      <c r="T727" s="56"/>
      <c r="AT727" s="17" t="s">
        <v>262</v>
      </c>
      <c r="AU727" s="17" t="s">
        <v>87</v>
      </c>
    </row>
    <row r="728" spans="2:65" s="14" customFormat="1" ht="11.25">
      <c r="B728" s="169"/>
      <c r="D728" s="155" t="s">
        <v>264</v>
      </c>
      <c r="E728" s="170" t="s">
        <v>1</v>
      </c>
      <c r="F728" s="171" t="s">
        <v>1262</v>
      </c>
      <c r="H728" s="170" t="s">
        <v>1</v>
      </c>
      <c r="I728" s="172"/>
      <c r="L728" s="169"/>
      <c r="M728" s="173"/>
      <c r="T728" s="174"/>
      <c r="AT728" s="170" t="s">
        <v>264</v>
      </c>
      <c r="AU728" s="170" t="s">
        <v>87</v>
      </c>
      <c r="AV728" s="14" t="s">
        <v>85</v>
      </c>
      <c r="AW728" s="14" t="s">
        <v>32</v>
      </c>
      <c r="AX728" s="14" t="s">
        <v>77</v>
      </c>
      <c r="AY728" s="170" t="s">
        <v>253</v>
      </c>
    </row>
    <row r="729" spans="2:65" s="12" customFormat="1" ht="11.25">
      <c r="B729" s="154"/>
      <c r="D729" s="155" t="s">
        <v>264</v>
      </c>
      <c r="E729" s="156" t="s">
        <v>1</v>
      </c>
      <c r="F729" s="157" t="s">
        <v>2923</v>
      </c>
      <c r="H729" s="158">
        <v>6.3E-2</v>
      </c>
      <c r="I729" s="159"/>
      <c r="L729" s="154"/>
      <c r="M729" s="160"/>
      <c r="T729" s="161"/>
      <c r="AT729" s="156" t="s">
        <v>264</v>
      </c>
      <c r="AU729" s="156" t="s">
        <v>87</v>
      </c>
      <c r="AV729" s="12" t="s">
        <v>87</v>
      </c>
      <c r="AW729" s="12" t="s">
        <v>32</v>
      </c>
      <c r="AX729" s="12" t="s">
        <v>77</v>
      </c>
      <c r="AY729" s="156" t="s">
        <v>253</v>
      </c>
    </row>
    <row r="730" spans="2:65" s="12" customFormat="1" ht="11.25">
      <c r="B730" s="154"/>
      <c r="D730" s="155" t="s">
        <v>264</v>
      </c>
      <c r="E730" s="156" t="s">
        <v>1</v>
      </c>
      <c r="F730" s="157" t="s">
        <v>2924</v>
      </c>
      <c r="H730" s="158">
        <v>4.2000000000000003E-2</v>
      </c>
      <c r="I730" s="159"/>
      <c r="L730" s="154"/>
      <c r="M730" s="160"/>
      <c r="T730" s="161"/>
      <c r="AT730" s="156" t="s">
        <v>264</v>
      </c>
      <c r="AU730" s="156" t="s">
        <v>87</v>
      </c>
      <c r="AV730" s="12" t="s">
        <v>87</v>
      </c>
      <c r="AW730" s="12" t="s">
        <v>32</v>
      </c>
      <c r="AX730" s="12" t="s">
        <v>77</v>
      </c>
      <c r="AY730" s="156" t="s">
        <v>253</v>
      </c>
    </row>
    <row r="731" spans="2:65" s="13" customFormat="1" ht="11.25">
      <c r="B731" s="162"/>
      <c r="D731" s="155" t="s">
        <v>264</v>
      </c>
      <c r="E731" s="163" t="s">
        <v>1</v>
      </c>
      <c r="F731" s="164" t="s">
        <v>266</v>
      </c>
      <c r="H731" s="165">
        <v>0.105</v>
      </c>
      <c r="I731" s="166"/>
      <c r="L731" s="162"/>
      <c r="M731" s="167"/>
      <c r="T731" s="168"/>
      <c r="AT731" s="163" t="s">
        <v>264</v>
      </c>
      <c r="AU731" s="163" t="s">
        <v>87</v>
      </c>
      <c r="AV731" s="13" t="s">
        <v>260</v>
      </c>
      <c r="AW731" s="13" t="s">
        <v>32</v>
      </c>
      <c r="AX731" s="13" t="s">
        <v>85</v>
      </c>
      <c r="AY731" s="163" t="s">
        <v>253</v>
      </c>
    </row>
    <row r="732" spans="2:65" s="1" customFormat="1" ht="16.5" customHeight="1">
      <c r="B732" s="32"/>
      <c r="C732" s="137" t="s">
        <v>720</v>
      </c>
      <c r="D732" s="137" t="s">
        <v>255</v>
      </c>
      <c r="E732" s="138" t="s">
        <v>1272</v>
      </c>
      <c r="F732" s="139" t="s">
        <v>1273</v>
      </c>
      <c r="G732" s="140" t="s">
        <v>418</v>
      </c>
      <c r="H732" s="141">
        <v>2.3E-2</v>
      </c>
      <c r="I732" s="142"/>
      <c r="J732" s="143">
        <f>ROUND(I732*H732,2)</f>
        <v>0</v>
      </c>
      <c r="K732" s="139" t="s">
        <v>259</v>
      </c>
      <c r="L732" s="32"/>
      <c r="M732" s="144" t="s">
        <v>1</v>
      </c>
      <c r="N732" s="145" t="s">
        <v>42</v>
      </c>
      <c r="P732" s="146">
        <f>O732*H732</f>
        <v>0</v>
      </c>
      <c r="Q732" s="146">
        <v>1.06277</v>
      </c>
      <c r="R732" s="146">
        <f>Q732*H732</f>
        <v>2.444371E-2</v>
      </c>
      <c r="S732" s="146">
        <v>0</v>
      </c>
      <c r="T732" s="147">
        <f>S732*H732</f>
        <v>0</v>
      </c>
      <c r="AR732" s="148" t="s">
        <v>260</v>
      </c>
      <c r="AT732" s="148" t="s">
        <v>255</v>
      </c>
      <c r="AU732" s="148" t="s">
        <v>87</v>
      </c>
      <c r="AY732" s="17" t="s">
        <v>253</v>
      </c>
      <c r="BE732" s="149">
        <f>IF(N732="základní",J732,0)</f>
        <v>0</v>
      </c>
      <c r="BF732" s="149">
        <f>IF(N732="snížená",J732,0)</f>
        <v>0</v>
      </c>
      <c r="BG732" s="149">
        <f>IF(N732="zákl. přenesená",J732,0)</f>
        <v>0</v>
      </c>
      <c r="BH732" s="149">
        <f>IF(N732="sníž. přenesená",J732,0)</f>
        <v>0</v>
      </c>
      <c r="BI732" s="149">
        <f>IF(N732="nulová",J732,0)</f>
        <v>0</v>
      </c>
      <c r="BJ732" s="17" t="s">
        <v>85</v>
      </c>
      <c r="BK732" s="149">
        <f>ROUND(I732*H732,2)</f>
        <v>0</v>
      </c>
      <c r="BL732" s="17" t="s">
        <v>260</v>
      </c>
      <c r="BM732" s="148" t="s">
        <v>1274</v>
      </c>
    </row>
    <row r="733" spans="2:65" s="1" customFormat="1" ht="11.25">
      <c r="B733" s="32"/>
      <c r="D733" s="150" t="s">
        <v>262</v>
      </c>
      <c r="F733" s="151" t="s">
        <v>1275</v>
      </c>
      <c r="I733" s="152"/>
      <c r="L733" s="32"/>
      <c r="M733" s="153"/>
      <c r="T733" s="56"/>
      <c r="AT733" s="17" t="s">
        <v>262</v>
      </c>
      <c r="AU733" s="17" t="s">
        <v>87</v>
      </c>
    </row>
    <row r="734" spans="2:65" s="14" customFormat="1" ht="11.25">
      <c r="B734" s="169"/>
      <c r="D734" s="155" t="s">
        <v>264</v>
      </c>
      <c r="E734" s="170" t="s">
        <v>1</v>
      </c>
      <c r="F734" s="171" t="s">
        <v>1276</v>
      </c>
      <c r="H734" s="170" t="s">
        <v>1</v>
      </c>
      <c r="I734" s="172"/>
      <c r="L734" s="169"/>
      <c r="M734" s="173"/>
      <c r="T734" s="174"/>
      <c r="AT734" s="170" t="s">
        <v>264</v>
      </c>
      <c r="AU734" s="170" t="s">
        <v>87</v>
      </c>
      <c r="AV734" s="14" t="s">
        <v>85</v>
      </c>
      <c r="AW734" s="14" t="s">
        <v>32</v>
      </c>
      <c r="AX734" s="14" t="s">
        <v>77</v>
      </c>
      <c r="AY734" s="170" t="s">
        <v>253</v>
      </c>
    </row>
    <row r="735" spans="2:65" s="14" customFormat="1" ht="11.25">
      <c r="B735" s="169"/>
      <c r="D735" s="155" t="s">
        <v>264</v>
      </c>
      <c r="E735" s="170" t="s">
        <v>1</v>
      </c>
      <c r="F735" s="171" t="s">
        <v>2822</v>
      </c>
      <c r="H735" s="170" t="s">
        <v>1</v>
      </c>
      <c r="I735" s="172"/>
      <c r="L735" s="169"/>
      <c r="M735" s="173"/>
      <c r="T735" s="174"/>
      <c r="AT735" s="170" t="s">
        <v>264</v>
      </c>
      <c r="AU735" s="170" t="s">
        <v>87</v>
      </c>
      <c r="AV735" s="14" t="s">
        <v>85</v>
      </c>
      <c r="AW735" s="14" t="s">
        <v>32</v>
      </c>
      <c r="AX735" s="14" t="s">
        <v>77</v>
      </c>
      <c r="AY735" s="170" t="s">
        <v>253</v>
      </c>
    </row>
    <row r="736" spans="2:65" s="12" customFormat="1" ht="11.25">
      <c r="B736" s="154"/>
      <c r="D736" s="155" t="s">
        <v>264</v>
      </c>
      <c r="E736" s="156" t="s">
        <v>1</v>
      </c>
      <c r="F736" s="157" t="s">
        <v>2926</v>
      </c>
      <c r="H736" s="158">
        <v>2.3E-2</v>
      </c>
      <c r="I736" s="159"/>
      <c r="L736" s="154"/>
      <c r="M736" s="160"/>
      <c r="T736" s="161"/>
      <c r="AT736" s="156" t="s">
        <v>264</v>
      </c>
      <c r="AU736" s="156" t="s">
        <v>87</v>
      </c>
      <c r="AV736" s="12" t="s">
        <v>87</v>
      </c>
      <c r="AW736" s="12" t="s">
        <v>32</v>
      </c>
      <c r="AX736" s="12" t="s">
        <v>77</v>
      </c>
      <c r="AY736" s="156" t="s">
        <v>253</v>
      </c>
    </row>
    <row r="737" spans="2:65" s="13" customFormat="1" ht="11.25">
      <c r="B737" s="162"/>
      <c r="D737" s="155" t="s">
        <v>264</v>
      </c>
      <c r="E737" s="163" t="s">
        <v>1</v>
      </c>
      <c r="F737" s="164" t="s">
        <v>266</v>
      </c>
      <c r="H737" s="165">
        <v>2.3E-2</v>
      </c>
      <c r="I737" s="166"/>
      <c r="L737" s="162"/>
      <c r="M737" s="167"/>
      <c r="T737" s="168"/>
      <c r="AT737" s="163" t="s">
        <v>264</v>
      </c>
      <c r="AU737" s="163" t="s">
        <v>87</v>
      </c>
      <c r="AV737" s="13" t="s">
        <v>260</v>
      </c>
      <c r="AW737" s="13" t="s">
        <v>32</v>
      </c>
      <c r="AX737" s="13" t="s">
        <v>85</v>
      </c>
      <c r="AY737" s="163" t="s">
        <v>253</v>
      </c>
    </row>
    <row r="738" spans="2:65" s="1" customFormat="1" ht="24.2" customHeight="1">
      <c r="B738" s="32"/>
      <c r="C738" s="137" t="s">
        <v>727</v>
      </c>
      <c r="D738" s="137" t="s">
        <v>255</v>
      </c>
      <c r="E738" s="138" t="s">
        <v>1278</v>
      </c>
      <c r="F738" s="139" t="s">
        <v>1279</v>
      </c>
      <c r="G738" s="140" t="s">
        <v>258</v>
      </c>
      <c r="H738" s="141">
        <v>122.7</v>
      </c>
      <c r="I738" s="142"/>
      <c r="J738" s="143">
        <f>ROUND(I738*H738,2)</f>
        <v>0</v>
      </c>
      <c r="K738" s="139" t="s">
        <v>259</v>
      </c>
      <c r="L738" s="32"/>
      <c r="M738" s="144" t="s">
        <v>1</v>
      </c>
      <c r="N738" s="145" t="s">
        <v>42</v>
      </c>
      <c r="P738" s="146">
        <f>O738*H738</f>
        <v>0</v>
      </c>
      <c r="Q738" s="146">
        <v>0.11</v>
      </c>
      <c r="R738" s="146">
        <f>Q738*H738</f>
        <v>13.497</v>
      </c>
      <c r="S738" s="146">
        <v>0</v>
      </c>
      <c r="T738" s="147">
        <f>S738*H738</f>
        <v>0</v>
      </c>
      <c r="AR738" s="148" t="s">
        <v>260</v>
      </c>
      <c r="AT738" s="148" t="s">
        <v>255</v>
      </c>
      <c r="AU738" s="148" t="s">
        <v>87</v>
      </c>
      <c r="AY738" s="17" t="s">
        <v>253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85</v>
      </c>
      <c r="BK738" s="149">
        <f>ROUND(I738*H738,2)</f>
        <v>0</v>
      </c>
      <c r="BL738" s="17" t="s">
        <v>260</v>
      </c>
      <c r="BM738" s="148" t="s">
        <v>1280</v>
      </c>
    </row>
    <row r="739" spans="2:65" s="1" customFormat="1" ht="11.25">
      <c r="B739" s="32"/>
      <c r="D739" s="150" t="s">
        <v>262</v>
      </c>
      <c r="F739" s="151" t="s">
        <v>1281</v>
      </c>
      <c r="I739" s="152"/>
      <c r="L739" s="32"/>
      <c r="M739" s="153"/>
      <c r="T739" s="56"/>
      <c r="AT739" s="17" t="s">
        <v>262</v>
      </c>
      <c r="AU739" s="17" t="s">
        <v>87</v>
      </c>
    </row>
    <row r="740" spans="2:65" s="14" customFormat="1" ht="11.25">
      <c r="B740" s="169"/>
      <c r="D740" s="155" t="s">
        <v>264</v>
      </c>
      <c r="E740" s="170" t="s">
        <v>1</v>
      </c>
      <c r="F740" s="171" t="s">
        <v>1282</v>
      </c>
      <c r="H740" s="170" t="s">
        <v>1</v>
      </c>
      <c r="I740" s="172"/>
      <c r="L740" s="169"/>
      <c r="M740" s="173"/>
      <c r="T740" s="174"/>
      <c r="AT740" s="170" t="s">
        <v>264</v>
      </c>
      <c r="AU740" s="170" t="s">
        <v>87</v>
      </c>
      <c r="AV740" s="14" t="s">
        <v>85</v>
      </c>
      <c r="AW740" s="14" t="s">
        <v>32</v>
      </c>
      <c r="AX740" s="14" t="s">
        <v>77</v>
      </c>
      <c r="AY740" s="170" t="s">
        <v>253</v>
      </c>
    </row>
    <row r="741" spans="2:65" s="14" customFormat="1" ht="11.25">
      <c r="B741" s="169"/>
      <c r="D741" s="155" t="s">
        <v>264</v>
      </c>
      <c r="E741" s="170" t="s">
        <v>1</v>
      </c>
      <c r="F741" s="171" t="s">
        <v>2822</v>
      </c>
      <c r="H741" s="170" t="s">
        <v>1</v>
      </c>
      <c r="I741" s="172"/>
      <c r="L741" s="169"/>
      <c r="M741" s="173"/>
      <c r="T741" s="174"/>
      <c r="AT741" s="170" t="s">
        <v>264</v>
      </c>
      <c r="AU741" s="170" t="s">
        <v>87</v>
      </c>
      <c r="AV741" s="14" t="s">
        <v>85</v>
      </c>
      <c r="AW741" s="14" t="s">
        <v>32</v>
      </c>
      <c r="AX741" s="14" t="s">
        <v>77</v>
      </c>
      <c r="AY741" s="170" t="s">
        <v>253</v>
      </c>
    </row>
    <row r="742" spans="2:65" s="12" customFormat="1" ht="11.25">
      <c r="B742" s="154"/>
      <c r="D742" s="155" t="s">
        <v>264</v>
      </c>
      <c r="E742" s="156" t="s">
        <v>1</v>
      </c>
      <c r="F742" s="157" t="s">
        <v>2927</v>
      </c>
      <c r="H742" s="158">
        <v>116.1</v>
      </c>
      <c r="I742" s="159"/>
      <c r="L742" s="154"/>
      <c r="M742" s="160"/>
      <c r="T742" s="161"/>
      <c r="AT742" s="156" t="s">
        <v>264</v>
      </c>
      <c r="AU742" s="156" t="s">
        <v>87</v>
      </c>
      <c r="AV742" s="12" t="s">
        <v>87</v>
      </c>
      <c r="AW742" s="12" t="s">
        <v>32</v>
      </c>
      <c r="AX742" s="12" t="s">
        <v>77</v>
      </c>
      <c r="AY742" s="156" t="s">
        <v>253</v>
      </c>
    </row>
    <row r="743" spans="2:65" s="12" customFormat="1" ht="11.25">
      <c r="B743" s="154"/>
      <c r="D743" s="155" t="s">
        <v>264</v>
      </c>
      <c r="E743" s="156" t="s">
        <v>1</v>
      </c>
      <c r="F743" s="157" t="s">
        <v>2928</v>
      </c>
      <c r="H743" s="158">
        <v>6.3</v>
      </c>
      <c r="I743" s="159"/>
      <c r="L743" s="154"/>
      <c r="M743" s="160"/>
      <c r="T743" s="161"/>
      <c r="AT743" s="156" t="s">
        <v>264</v>
      </c>
      <c r="AU743" s="156" t="s">
        <v>87</v>
      </c>
      <c r="AV743" s="12" t="s">
        <v>87</v>
      </c>
      <c r="AW743" s="12" t="s">
        <v>32</v>
      </c>
      <c r="AX743" s="12" t="s">
        <v>77</v>
      </c>
      <c r="AY743" s="156" t="s">
        <v>253</v>
      </c>
    </row>
    <row r="744" spans="2:65" s="12" customFormat="1" ht="11.25">
      <c r="B744" s="154"/>
      <c r="D744" s="155" t="s">
        <v>264</v>
      </c>
      <c r="E744" s="156" t="s">
        <v>1</v>
      </c>
      <c r="F744" s="157" t="s">
        <v>1285</v>
      </c>
      <c r="H744" s="158">
        <v>0.3</v>
      </c>
      <c r="I744" s="159"/>
      <c r="L744" s="154"/>
      <c r="M744" s="160"/>
      <c r="T744" s="161"/>
      <c r="AT744" s="156" t="s">
        <v>264</v>
      </c>
      <c r="AU744" s="156" t="s">
        <v>87</v>
      </c>
      <c r="AV744" s="12" t="s">
        <v>87</v>
      </c>
      <c r="AW744" s="12" t="s">
        <v>32</v>
      </c>
      <c r="AX744" s="12" t="s">
        <v>77</v>
      </c>
      <c r="AY744" s="156" t="s">
        <v>253</v>
      </c>
    </row>
    <row r="745" spans="2:65" s="13" customFormat="1" ht="11.25">
      <c r="B745" s="162"/>
      <c r="D745" s="155" t="s">
        <v>264</v>
      </c>
      <c r="E745" s="163" t="s">
        <v>1</v>
      </c>
      <c r="F745" s="164" t="s">
        <v>266</v>
      </c>
      <c r="H745" s="165">
        <v>122.7</v>
      </c>
      <c r="I745" s="166"/>
      <c r="L745" s="162"/>
      <c r="M745" s="167"/>
      <c r="T745" s="168"/>
      <c r="AT745" s="163" t="s">
        <v>264</v>
      </c>
      <c r="AU745" s="163" t="s">
        <v>87</v>
      </c>
      <c r="AV745" s="13" t="s">
        <v>260</v>
      </c>
      <c r="AW745" s="13" t="s">
        <v>32</v>
      </c>
      <c r="AX745" s="13" t="s">
        <v>85</v>
      </c>
      <c r="AY745" s="163" t="s">
        <v>253</v>
      </c>
    </row>
    <row r="746" spans="2:65" s="1" customFormat="1" ht="24.2" customHeight="1">
      <c r="B746" s="32"/>
      <c r="C746" s="137" t="s">
        <v>734</v>
      </c>
      <c r="D746" s="137" t="s">
        <v>255</v>
      </c>
      <c r="E746" s="138" t="s">
        <v>1292</v>
      </c>
      <c r="F746" s="139" t="s">
        <v>1293</v>
      </c>
      <c r="G746" s="140" t="s">
        <v>313</v>
      </c>
      <c r="H746" s="141">
        <v>9.4</v>
      </c>
      <c r="I746" s="142"/>
      <c r="J746" s="143">
        <f>ROUND(I746*H746,2)</f>
        <v>0</v>
      </c>
      <c r="K746" s="139" t="s">
        <v>259</v>
      </c>
      <c r="L746" s="32"/>
      <c r="M746" s="144" t="s">
        <v>1</v>
      </c>
      <c r="N746" s="145" t="s">
        <v>42</v>
      </c>
      <c r="P746" s="146">
        <f>O746*H746</f>
        <v>0</v>
      </c>
      <c r="Q746" s="146">
        <v>1.115E-2</v>
      </c>
      <c r="R746" s="146">
        <f>Q746*H746</f>
        <v>0.10481</v>
      </c>
      <c r="S746" s="146">
        <v>0</v>
      </c>
      <c r="T746" s="147">
        <f>S746*H746</f>
        <v>0</v>
      </c>
      <c r="AR746" s="148" t="s">
        <v>260</v>
      </c>
      <c r="AT746" s="148" t="s">
        <v>255</v>
      </c>
      <c r="AU746" s="148" t="s">
        <v>87</v>
      </c>
      <c r="AY746" s="17" t="s">
        <v>253</v>
      </c>
      <c r="BE746" s="149">
        <f>IF(N746="základní",J746,0)</f>
        <v>0</v>
      </c>
      <c r="BF746" s="149">
        <f>IF(N746="snížená",J746,0)</f>
        <v>0</v>
      </c>
      <c r="BG746" s="149">
        <f>IF(N746="zákl. přenesená",J746,0)</f>
        <v>0</v>
      </c>
      <c r="BH746" s="149">
        <f>IF(N746="sníž. přenesená",J746,0)</f>
        <v>0</v>
      </c>
      <c r="BI746" s="149">
        <f>IF(N746="nulová",J746,0)</f>
        <v>0</v>
      </c>
      <c r="BJ746" s="17" t="s">
        <v>85</v>
      </c>
      <c r="BK746" s="149">
        <f>ROUND(I746*H746,2)</f>
        <v>0</v>
      </c>
      <c r="BL746" s="17" t="s">
        <v>260</v>
      </c>
      <c r="BM746" s="148" t="s">
        <v>1294</v>
      </c>
    </row>
    <row r="747" spans="2:65" s="1" customFormat="1" ht="11.25">
      <c r="B747" s="32"/>
      <c r="D747" s="150" t="s">
        <v>262</v>
      </c>
      <c r="F747" s="151" t="s">
        <v>1295</v>
      </c>
      <c r="I747" s="152"/>
      <c r="L747" s="32"/>
      <c r="M747" s="153"/>
      <c r="T747" s="56"/>
      <c r="AT747" s="17" t="s">
        <v>262</v>
      </c>
      <c r="AU747" s="17" t="s">
        <v>87</v>
      </c>
    </row>
    <row r="748" spans="2:65" s="12" customFormat="1" ht="11.25">
      <c r="B748" s="154"/>
      <c r="D748" s="155" t="s">
        <v>264</v>
      </c>
      <c r="E748" s="156" t="s">
        <v>1</v>
      </c>
      <c r="F748" s="157" t="s">
        <v>1296</v>
      </c>
      <c r="H748" s="158">
        <v>3.4</v>
      </c>
      <c r="I748" s="159"/>
      <c r="L748" s="154"/>
      <c r="M748" s="160"/>
      <c r="T748" s="161"/>
      <c r="AT748" s="156" t="s">
        <v>264</v>
      </c>
      <c r="AU748" s="156" t="s">
        <v>87</v>
      </c>
      <c r="AV748" s="12" t="s">
        <v>87</v>
      </c>
      <c r="AW748" s="12" t="s">
        <v>32</v>
      </c>
      <c r="AX748" s="12" t="s">
        <v>77</v>
      </c>
      <c r="AY748" s="156" t="s">
        <v>253</v>
      </c>
    </row>
    <row r="749" spans="2:65" s="12" customFormat="1" ht="11.25">
      <c r="B749" s="154"/>
      <c r="D749" s="155" t="s">
        <v>264</v>
      </c>
      <c r="E749" s="156" t="s">
        <v>1</v>
      </c>
      <c r="F749" s="157" t="s">
        <v>2929</v>
      </c>
      <c r="H749" s="158">
        <v>3</v>
      </c>
      <c r="I749" s="159"/>
      <c r="L749" s="154"/>
      <c r="M749" s="160"/>
      <c r="T749" s="161"/>
      <c r="AT749" s="156" t="s">
        <v>264</v>
      </c>
      <c r="AU749" s="156" t="s">
        <v>87</v>
      </c>
      <c r="AV749" s="12" t="s">
        <v>87</v>
      </c>
      <c r="AW749" s="12" t="s">
        <v>32</v>
      </c>
      <c r="AX749" s="12" t="s">
        <v>77</v>
      </c>
      <c r="AY749" s="156" t="s">
        <v>253</v>
      </c>
    </row>
    <row r="750" spans="2:65" s="12" customFormat="1" ht="11.25">
      <c r="B750" s="154"/>
      <c r="D750" s="155" t="s">
        <v>264</v>
      </c>
      <c r="E750" s="156" t="s">
        <v>1</v>
      </c>
      <c r="F750" s="157" t="s">
        <v>1298</v>
      </c>
      <c r="H750" s="158">
        <v>2.4</v>
      </c>
      <c r="I750" s="159"/>
      <c r="L750" s="154"/>
      <c r="M750" s="160"/>
      <c r="T750" s="161"/>
      <c r="AT750" s="156" t="s">
        <v>264</v>
      </c>
      <c r="AU750" s="156" t="s">
        <v>87</v>
      </c>
      <c r="AV750" s="12" t="s">
        <v>87</v>
      </c>
      <c r="AW750" s="12" t="s">
        <v>32</v>
      </c>
      <c r="AX750" s="12" t="s">
        <v>77</v>
      </c>
      <c r="AY750" s="156" t="s">
        <v>253</v>
      </c>
    </row>
    <row r="751" spans="2:65" s="12" customFormat="1" ht="11.25">
      <c r="B751" s="154"/>
      <c r="D751" s="155" t="s">
        <v>264</v>
      </c>
      <c r="E751" s="156" t="s">
        <v>1</v>
      </c>
      <c r="F751" s="157" t="s">
        <v>1299</v>
      </c>
      <c r="H751" s="158">
        <v>0.6</v>
      </c>
      <c r="I751" s="159"/>
      <c r="L751" s="154"/>
      <c r="M751" s="160"/>
      <c r="T751" s="161"/>
      <c r="AT751" s="156" t="s">
        <v>264</v>
      </c>
      <c r="AU751" s="156" t="s">
        <v>87</v>
      </c>
      <c r="AV751" s="12" t="s">
        <v>87</v>
      </c>
      <c r="AW751" s="12" t="s">
        <v>32</v>
      </c>
      <c r="AX751" s="12" t="s">
        <v>77</v>
      </c>
      <c r="AY751" s="156" t="s">
        <v>253</v>
      </c>
    </row>
    <row r="752" spans="2:65" s="13" customFormat="1" ht="11.25">
      <c r="B752" s="162"/>
      <c r="D752" s="155" t="s">
        <v>264</v>
      </c>
      <c r="E752" s="163" t="s">
        <v>1</v>
      </c>
      <c r="F752" s="164" t="s">
        <v>266</v>
      </c>
      <c r="H752" s="165">
        <v>9.4</v>
      </c>
      <c r="I752" s="166"/>
      <c r="L752" s="162"/>
      <c r="M752" s="167"/>
      <c r="T752" s="168"/>
      <c r="AT752" s="163" t="s">
        <v>264</v>
      </c>
      <c r="AU752" s="163" t="s">
        <v>87</v>
      </c>
      <c r="AV752" s="13" t="s">
        <v>260</v>
      </c>
      <c r="AW752" s="13" t="s">
        <v>32</v>
      </c>
      <c r="AX752" s="13" t="s">
        <v>85</v>
      </c>
      <c r="AY752" s="163" t="s">
        <v>253</v>
      </c>
    </row>
    <row r="753" spans="2:65" s="1" customFormat="1" ht="21.75" customHeight="1">
      <c r="B753" s="32"/>
      <c r="C753" s="185" t="s">
        <v>738</v>
      </c>
      <c r="D753" s="185" t="s">
        <v>1052</v>
      </c>
      <c r="E753" s="186" t="s">
        <v>1300</v>
      </c>
      <c r="F753" s="187" t="s">
        <v>1301</v>
      </c>
      <c r="G753" s="188" t="s">
        <v>313</v>
      </c>
      <c r="H753" s="189">
        <v>9.4</v>
      </c>
      <c r="I753" s="190"/>
      <c r="J753" s="191">
        <f>ROUND(I753*H753,2)</f>
        <v>0</v>
      </c>
      <c r="K753" s="187" t="s">
        <v>1</v>
      </c>
      <c r="L753" s="192"/>
      <c r="M753" s="193" t="s">
        <v>1</v>
      </c>
      <c r="N753" s="194" t="s">
        <v>42</v>
      </c>
      <c r="P753" s="146">
        <f>O753*H753</f>
        <v>0</v>
      </c>
      <c r="Q753" s="146">
        <v>4.0000000000000001E-3</v>
      </c>
      <c r="R753" s="146">
        <f>Q753*H753</f>
        <v>3.7600000000000001E-2</v>
      </c>
      <c r="S753" s="146">
        <v>0</v>
      </c>
      <c r="T753" s="147">
        <f>S753*H753</f>
        <v>0</v>
      </c>
      <c r="AR753" s="148" t="s">
        <v>303</v>
      </c>
      <c r="AT753" s="148" t="s">
        <v>1052</v>
      </c>
      <c r="AU753" s="148" t="s">
        <v>87</v>
      </c>
      <c r="AY753" s="17" t="s">
        <v>253</v>
      </c>
      <c r="BE753" s="149">
        <f>IF(N753="základní",J753,0)</f>
        <v>0</v>
      </c>
      <c r="BF753" s="149">
        <f>IF(N753="snížená",J753,0)</f>
        <v>0</v>
      </c>
      <c r="BG753" s="149">
        <f>IF(N753="zákl. přenesená",J753,0)</f>
        <v>0</v>
      </c>
      <c r="BH753" s="149">
        <f>IF(N753="sníž. přenesená",J753,0)</f>
        <v>0</v>
      </c>
      <c r="BI753" s="149">
        <f>IF(N753="nulová",J753,0)</f>
        <v>0</v>
      </c>
      <c r="BJ753" s="17" t="s">
        <v>85</v>
      </c>
      <c r="BK753" s="149">
        <f>ROUND(I753*H753,2)</f>
        <v>0</v>
      </c>
      <c r="BL753" s="17" t="s">
        <v>260</v>
      </c>
      <c r="BM753" s="148" t="s">
        <v>1302</v>
      </c>
    </row>
    <row r="754" spans="2:65" s="12" customFormat="1" ht="11.25">
      <c r="B754" s="154"/>
      <c r="D754" s="155" t="s">
        <v>264</v>
      </c>
      <c r="E754" s="156" t="s">
        <v>1</v>
      </c>
      <c r="F754" s="157" t="s">
        <v>1296</v>
      </c>
      <c r="H754" s="158">
        <v>3.4</v>
      </c>
      <c r="I754" s="159"/>
      <c r="L754" s="154"/>
      <c r="M754" s="160"/>
      <c r="T754" s="161"/>
      <c r="AT754" s="156" t="s">
        <v>264</v>
      </c>
      <c r="AU754" s="156" t="s">
        <v>87</v>
      </c>
      <c r="AV754" s="12" t="s">
        <v>87</v>
      </c>
      <c r="AW754" s="12" t="s">
        <v>32</v>
      </c>
      <c r="AX754" s="12" t="s">
        <v>77</v>
      </c>
      <c r="AY754" s="156" t="s">
        <v>253</v>
      </c>
    </row>
    <row r="755" spans="2:65" s="12" customFormat="1" ht="11.25">
      <c r="B755" s="154"/>
      <c r="D755" s="155" t="s">
        <v>264</v>
      </c>
      <c r="E755" s="156" t="s">
        <v>1</v>
      </c>
      <c r="F755" s="157" t="s">
        <v>2929</v>
      </c>
      <c r="H755" s="158">
        <v>3</v>
      </c>
      <c r="I755" s="159"/>
      <c r="L755" s="154"/>
      <c r="M755" s="160"/>
      <c r="T755" s="161"/>
      <c r="AT755" s="156" t="s">
        <v>264</v>
      </c>
      <c r="AU755" s="156" t="s">
        <v>87</v>
      </c>
      <c r="AV755" s="12" t="s">
        <v>87</v>
      </c>
      <c r="AW755" s="12" t="s">
        <v>32</v>
      </c>
      <c r="AX755" s="12" t="s">
        <v>77</v>
      </c>
      <c r="AY755" s="156" t="s">
        <v>253</v>
      </c>
    </row>
    <row r="756" spans="2:65" s="12" customFormat="1" ht="11.25">
      <c r="B756" s="154"/>
      <c r="D756" s="155" t="s">
        <v>264</v>
      </c>
      <c r="E756" s="156" t="s">
        <v>1</v>
      </c>
      <c r="F756" s="157" t="s">
        <v>1298</v>
      </c>
      <c r="H756" s="158">
        <v>2.4</v>
      </c>
      <c r="I756" s="159"/>
      <c r="L756" s="154"/>
      <c r="M756" s="160"/>
      <c r="T756" s="161"/>
      <c r="AT756" s="156" t="s">
        <v>264</v>
      </c>
      <c r="AU756" s="156" t="s">
        <v>87</v>
      </c>
      <c r="AV756" s="12" t="s">
        <v>87</v>
      </c>
      <c r="AW756" s="12" t="s">
        <v>32</v>
      </c>
      <c r="AX756" s="12" t="s">
        <v>77</v>
      </c>
      <c r="AY756" s="156" t="s">
        <v>253</v>
      </c>
    </row>
    <row r="757" spans="2:65" s="12" customFormat="1" ht="11.25">
      <c r="B757" s="154"/>
      <c r="D757" s="155" t="s">
        <v>264</v>
      </c>
      <c r="E757" s="156" t="s">
        <v>1</v>
      </c>
      <c r="F757" s="157" t="s">
        <v>1299</v>
      </c>
      <c r="H757" s="158">
        <v>0.6</v>
      </c>
      <c r="I757" s="159"/>
      <c r="L757" s="154"/>
      <c r="M757" s="160"/>
      <c r="T757" s="161"/>
      <c r="AT757" s="156" t="s">
        <v>264</v>
      </c>
      <c r="AU757" s="156" t="s">
        <v>87</v>
      </c>
      <c r="AV757" s="12" t="s">
        <v>87</v>
      </c>
      <c r="AW757" s="12" t="s">
        <v>32</v>
      </c>
      <c r="AX757" s="12" t="s">
        <v>77</v>
      </c>
      <c r="AY757" s="156" t="s">
        <v>253</v>
      </c>
    </row>
    <row r="758" spans="2:65" s="13" customFormat="1" ht="11.25">
      <c r="B758" s="162"/>
      <c r="D758" s="155" t="s">
        <v>264</v>
      </c>
      <c r="E758" s="163" t="s">
        <v>1</v>
      </c>
      <c r="F758" s="164" t="s">
        <v>266</v>
      </c>
      <c r="H758" s="165">
        <v>9.4</v>
      </c>
      <c r="I758" s="166"/>
      <c r="L758" s="162"/>
      <c r="M758" s="167"/>
      <c r="T758" s="168"/>
      <c r="AT758" s="163" t="s">
        <v>264</v>
      </c>
      <c r="AU758" s="163" t="s">
        <v>87</v>
      </c>
      <c r="AV758" s="13" t="s">
        <v>260</v>
      </c>
      <c r="AW758" s="13" t="s">
        <v>32</v>
      </c>
      <c r="AX758" s="13" t="s">
        <v>85</v>
      </c>
      <c r="AY758" s="163" t="s">
        <v>253</v>
      </c>
    </row>
    <row r="759" spans="2:65" s="11" customFormat="1" ht="22.9" customHeight="1">
      <c r="B759" s="125"/>
      <c r="D759" s="126" t="s">
        <v>76</v>
      </c>
      <c r="E759" s="135" t="s">
        <v>310</v>
      </c>
      <c r="F759" s="135" t="s">
        <v>454</v>
      </c>
      <c r="I759" s="128"/>
      <c r="J759" s="136">
        <f>BK759</f>
        <v>0</v>
      </c>
      <c r="L759" s="125"/>
      <c r="M759" s="130"/>
      <c r="P759" s="131">
        <f>SUM(P760:P857)</f>
        <v>0</v>
      </c>
      <c r="R759" s="131">
        <f>SUM(R760:R857)</f>
        <v>6.4121499999999998E-2</v>
      </c>
      <c r="T759" s="132">
        <f>SUM(T760:T857)</f>
        <v>0</v>
      </c>
      <c r="AR759" s="126" t="s">
        <v>85</v>
      </c>
      <c r="AT759" s="133" t="s">
        <v>76</v>
      </c>
      <c r="AU759" s="133" t="s">
        <v>85</v>
      </c>
      <c r="AY759" s="126" t="s">
        <v>253</v>
      </c>
      <c r="BK759" s="134">
        <f>SUM(BK760:BK857)</f>
        <v>0</v>
      </c>
    </row>
    <row r="760" spans="2:65" s="1" customFormat="1" ht="37.9" customHeight="1">
      <c r="B760" s="32"/>
      <c r="C760" s="137" t="s">
        <v>742</v>
      </c>
      <c r="D760" s="137" t="s">
        <v>255</v>
      </c>
      <c r="E760" s="138" t="s">
        <v>1303</v>
      </c>
      <c r="F760" s="139" t="s">
        <v>1304</v>
      </c>
      <c r="G760" s="140" t="s">
        <v>258</v>
      </c>
      <c r="H760" s="141">
        <v>205.71799999999999</v>
      </c>
      <c r="I760" s="142"/>
      <c r="J760" s="143">
        <f>ROUND(I760*H760,2)</f>
        <v>0</v>
      </c>
      <c r="K760" s="139" t="s">
        <v>259</v>
      </c>
      <c r="L760" s="32"/>
      <c r="M760" s="144" t="s">
        <v>1</v>
      </c>
      <c r="N760" s="145" t="s">
        <v>42</v>
      </c>
      <c r="P760" s="146">
        <f>O760*H760</f>
        <v>0</v>
      </c>
      <c r="Q760" s="146">
        <v>0</v>
      </c>
      <c r="R760" s="146">
        <f>Q760*H760</f>
        <v>0</v>
      </c>
      <c r="S760" s="146">
        <v>0</v>
      </c>
      <c r="T760" s="147">
        <f>S760*H760</f>
        <v>0</v>
      </c>
      <c r="AR760" s="148" t="s">
        <v>260</v>
      </c>
      <c r="AT760" s="148" t="s">
        <v>255</v>
      </c>
      <c r="AU760" s="148" t="s">
        <v>87</v>
      </c>
      <c r="AY760" s="17" t="s">
        <v>253</v>
      </c>
      <c r="BE760" s="149">
        <f>IF(N760="základní",J760,0)</f>
        <v>0</v>
      </c>
      <c r="BF760" s="149">
        <f>IF(N760="snížená",J760,0)</f>
        <v>0</v>
      </c>
      <c r="BG760" s="149">
        <f>IF(N760="zákl. přenesená",J760,0)</f>
        <v>0</v>
      </c>
      <c r="BH760" s="149">
        <f>IF(N760="sníž. přenesená",J760,0)</f>
        <v>0</v>
      </c>
      <c r="BI760" s="149">
        <f>IF(N760="nulová",J760,0)</f>
        <v>0</v>
      </c>
      <c r="BJ760" s="17" t="s">
        <v>85</v>
      </c>
      <c r="BK760" s="149">
        <f>ROUND(I760*H760,2)</f>
        <v>0</v>
      </c>
      <c r="BL760" s="17" t="s">
        <v>260</v>
      </c>
      <c r="BM760" s="148" t="s">
        <v>1305</v>
      </c>
    </row>
    <row r="761" spans="2:65" s="1" customFormat="1" ht="11.25">
      <c r="B761" s="32"/>
      <c r="D761" s="150" t="s">
        <v>262</v>
      </c>
      <c r="F761" s="151" t="s">
        <v>1306</v>
      </c>
      <c r="I761" s="152"/>
      <c r="L761" s="32"/>
      <c r="M761" s="153"/>
      <c r="T761" s="56"/>
      <c r="AT761" s="17" t="s">
        <v>262</v>
      </c>
      <c r="AU761" s="17" t="s">
        <v>87</v>
      </c>
    </row>
    <row r="762" spans="2:65" s="12" customFormat="1" ht="11.25">
      <c r="B762" s="154"/>
      <c r="D762" s="155" t="s">
        <v>264</v>
      </c>
      <c r="E762" s="156" t="s">
        <v>1</v>
      </c>
      <c r="F762" s="157" t="s">
        <v>2930</v>
      </c>
      <c r="H762" s="158">
        <v>205.71799999999999</v>
      </c>
      <c r="I762" s="159"/>
      <c r="L762" s="154"/>
      <c r="M762" s="160"/>
      <c r="T762" s="161"/>
      <c r="AT762" s="156" t="s">
        <v>264</v>
      </c>
      <c r="AU762" s="156" t="s">
        <v>87</v>
      </c>
      <c r="AV762" s="12" t="s">
        <v>87</v>
      </c>
      <c r="AW762" s="12" t="s">
        <v>32</v>
      </c>
      <c r="AX762" s="12" t="s">
        <v>77</v>
      </c>
      <c r="AY762" s="156" t="s">
        <v>253</v>
      </c>
    </row>
    <row r="763" spans="2:65" s="15" customFormat="1" ht="11.25">
      <c r="B763" s="175"/>
      <c r="D763" s="155" t="s">
        <v>264</v>
      </c>
      <c r="E763" s="176" t="s">
        <v>781</v>
      </c>
      <c r="F763" s="177" t="s">
        <v>322</v>
      </c>
      <c r="H763" s="178">
        <v>205.71799999999999</v>
      </c>
      <c r="I763" s="179"/>
      <c r="L763" s="175"/>
      <c r="M763" s="180"/>
      <c r="T763" s="181"/>
      <c r="AT763" s="176" t="s">
        <v>264</v>
      </c>
      <c r="AU763" s="176" t="s">
        <v>87</v>
      </c>
      <c r="AV763" s="15" t="s">
        <v>97</v>
      </c>
      <c r="AW763" s="15" t="s">
        <v>32</v>
      </c>
      <c r="AX763" s="15" t="s">
        <v>77</v>
      </c>
      <c r="AY763" s="176" t="s">
        <v>253</v>
      </c>
    </row>
    <row r="764" spans="2:65" s="13" customFormat="1" ht="11.25">
      <c r="B764" s="162"/>
      <c r="D764" s="155" t="s">
        <v>264</v>
      </c>
      <c r="E764" s="163" t="s">
        <v>1</v>
      </c>
      <c r="F764" s="164" t="s">
        <v>266</v>
      </c>
      <c r="H764" s="165">
        <v>205.71799999999999</v>
      </c>
      <c r="I764" s="166"/>
      <c r="L764" s="162"/>
      <c r="M764" s="167"/>
      <c r="T764" s="168"/>
      <c r="AT764" s="163" t="s">
        <v>264</v>
      </c>
      <c r="AU764" s="163" t="s">
        <v>87</v>
      </c>
      <c r="AV764" s="13" t="s">
        <v>260</v>
      </c>
      <c r="AW764" s="13" t="s">
        <v>32</v>
      </c>
      <c r="AX764" s="13" t="s">
        <v>85</v>
      </c>
      <c r="AY764" s="163" t="s">
        <v>253</v>
      </c>
    </row>
    <row r="765" spans="2:65" s="1" customFormat="1" ht="37.9" customHeight="1">
      <c r="B765" s="32"/>
      <c r="C765" s="137" t="s">
        <v>746</v>
      </c>
      <c r="D765" s="137" t="s">
        <v>255</v>
      </c>
      <c r="E765" s="138" t="s">
        <v>1308</v>
      </c>
      <c r="F765" s="139" t="s">
        <v>1309</v>
      </c>
      <c r="G765" s="140" t="s">
        <v>258</v>
      </c>
      <c r="H765" s="141">
        <v>19131.774000000001</v>
      </c>
      <c r="I765" s="142"/>
      <c r="J765" s="143">
        <f>ROUND(I765*H765,2)</f>
        <v>0</v>
      </c>
      <c r="K765" s="139" t="s">
        <v>259</v>
      </c>
      <c r="L765" s="32"/>
      <c r="M765" s="144" t="s">
        <v>1</v>
      </c>
      <c r="N765" s="145" t="s">
        <v>42</v>
      </c>
      <c r="P765" s="146">
        <f>O765*H765</f>
        <v>0</v>
      </c>
      <c r="Q765" s="146">
        <v>0</v>
      </c>
      <c r="R765" s="146">
        <f>Q765*H765</f>
        <v>0</v>
      </c>
      <c r="S765" s="146">
        <v>0</v>
      </c>
      <c r="T765" s="147">
        <f>S765*H765</f>
        <v>0</v>
      </c>
      <c r="AR765" s="148" t="s">
        <v>260</v>
      </c>
      <c r="AT765" s="148" t="s">
        <v>255</v>
      </c>
      <c r="AU765" s="148" t="s">
        <v>87</v>
      </c>
      <c r="AY765" s="17" t="s">
        <v>253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85</v>
      </c>
      <c r="BK765" s="149">
        <f>ROUND(I765*H765,2)</f>
        <v>0</v>
      </c>
      <c r="BL765" s="17" t="s">
        <v>260</v>
      </c>
      <c r="BM765" s="148" t="s">
        <v>1310</v>
      </c>
    </row>
    <row r="766" spans="2:65" s="1" customFormat="1" ht="11.25">
      <c r="B766" s="32"/>
      <c r="D766" s="150" t="s">
        <v>262</v>
      </c>
      <c r="F766" s="151" t="s">
        <v>1311</v>
      </c>
      <c r="I766" s="152"/>
      <c r="L766" s="32"/>
      <c r="M766" s="153"/>
      <c r="T766" s="56"/>
      <c r="AT766" s="17" t="s">
        <v>262</v>
      </c>
      <c r="AU766" s="17" t="s">
        <v>87</v>
      </c>
    </row>
    <row r="767" spans="2:65" s="12" customFormat="1" ht="11.25">
      <c r="B767" s="154"/>
      <c r="D767" s="155" t="s">
        <v>264</v>
      </c>
      <c r="E767" s="156" t="s">
        <v>1</v>
      </c>
      <c r="F767" s="157" t="s">
        <v>1312</v>
      </c>
      <c r="H767" s="158">
        <v>19131.774000000001</v>
      </c>
      <c r="I767" s="159"/>
      <c r="L767" s="154"/>
      <c r="M767" s="160"/>
      <c r="T767" s="161"/>
      <c r="AT767" s="156" t="s">
        <v>264</v>
      </c>
      <c r="AU767" s="156" t="s">
        <v>87</v>
      </c>
      <c r="AV767" s="12" t="s">
        <v>87</v>
      </c>
      <c r="AW767" s="12" t="s">
        <v>32</v>
      </c>
      <c r="AX767" s="12" t="s">
        <v>85</v>
      </c>
      <c r="AY767" s="156" t="s">
        <v>253</v>
      </c>
    </row>
    <row r="768" spans="2:65" s="1" customFormat="1" ht="44.25" customHeight="1">
      <c r="B768" s="32"/>
      <c r="C768" s="137" t="s">
        <v>750</v>
      </c>
      <c r="D768" s="137" t="s">
        <v>255</v>
      </c>
      <c r="E768" s="138" t="s">
        <v>1313</v>
      </c>
      <c r="F768" s="139" t="s">
        <v>1314</v>
      </c>
      <c r="G768" s="140" t="s">
        <v>269</v>
      </c>
      <c r="H768" s="141">
        <v>1</v>
      </c>
      <c r="I768" s="142"/>
      <c r="J768" s="143">
        <f>ROUND(I768*H768,2)</f>
        <v>0</v>
      </c>
      <c r="K768" s="139" t="s">
        <v>259</v>
      </c>
      <c r="L768" s="32"/>
      <c r="M768" s="144" t="s">
        <v>1</v>
      </c>
      <c r="N768" s="145" t="s">
        <v>42</v>
      </c>
      <c r="P768" s="146">
        <f>O768*H768</f>
        <v>0</v>
      </c>
      <c r="Q768" s="146">
        <v>0</v>
      </c>
      <c r="R768" s="146">
        <f>Q768*H768</f>
        <v>0</v>
      </c>
      <c r="S768" s="146">
        <v>0</v>
      </c>
      <c r="T768" s="147">
        <f>S768*H768</f>
        <v>0</v>
      </c>
      <c r="AR768" s="148" t="s">
        <v>260</v>
      </c>
      <c r="AT768" s="148" t="s">
        <v>255</v>
      </c>
      <c r="AU768" s="148" t="s">
        <v>87</v>
      </c>
      <c r="AY768" s="17" t="s">
        <v>253</v>
      </c>
      <c r="BE768" s="149">
        <f>IF(N768="základní",J768,0)</f>
        <v>0</v>
      </c>
      <c r="BF768" s="149">
        <f>IF(N768="snížená",J768,0)</f>
        <v>0</v>
      </c>
      <c r="BG768" s="149">
        <f>IF(N768="zákl. přenesená",J768,0)</f>
        <v>0</v>
      </c>
      <c r="BH768" s="149">
        <f>IF(N768="sníž. přenesená",J768,0)</f>
        <v>0</v>
      </c>
      <c r="BI768" s="149">
        <f>IF(N768="nulová",J768,0)</f>
        <v>0</v>
      </c>
      <c r="BJ768" s="17" t="s">
        <v>85</v>
      </c>
      <c r="BK768" s="149">
        <f>ROUND(I768*H768,2)</f>
        <v>0</v>
      </c>
      <c r="BL768" s="17" t="s">
        <v>260</v>
      </c>
      <c r="BM768" s="148" t="s">
        <v>2931</v>
      </c>
    </row>
    <row r="769" spans="2:65" s="1" customFormat="1" ht="11.25">
      <c r="B769" s="32"/>
      <c r="D769" s="150" t="s">
        <v>262</v>
      </c>
      <c r="F769" s="151" t="s">
        <v>1316</v>
      </c>
      <c r="I769" s="152"/>
      <c r="L769" s="32"/>
      <c r="M769" s="153"/>
      <c r="T769" s="56"/>
      <c r="AT769" s="17" t="s">
        <v>262</v>
      </c>
      <c r="AU769" s="17" t="s">
        <v>87</v>
      </c>
    </row>
    <row r="770" spans="2:65" s="1" customFormat="1" ht="37.9" customHeight="1">
      <c r="B770" s="32"/>
      <c r="C770" s="137" t="s">
        <v>754</v>
      </c>
      <c r="D770" s="137" t="s">
        <v>255</v>
      </c>
      <c r="E770" s="138" t="s">
        <v>1317</v>
      </c>
      <c r="F770" s="139" t="s">
        <v>1318</v>
      </c>
      <c r="G770" s="140" t="s">
        <v>258</v>
      </c>
      <c r="H770" s="141">
        <v>205.71799999999999</v>
      </c>
      <c r="I770" s="142"/>
      <c r="J770" s="143">
        <f>ROUND(I770*H770,2)</f>
        <v>0</v>
      </c>
      <c r="K770" s="139" t="s">
        <v>259</v>
      </c>
      <c r="L770" s="32"/>
      <c r="M770" s="144" t="s">
        <v>1</v>
      </c>
      <c r="N770" s="145" t="s">
        <v>42</v>
      </c>
      <c r="P770" s="146">
        <f>O770*H770</f>
        <v>0</v>
      </c>
      <c r="Q770" s="146">
        <v>0</v>
      </c>
      <c r="R770" s="146">
        <f>Q770*H770</f>
        <v>0</v>
      </c>
      <c r="S770" s="146">
        <v>0</v>
      </c>
      <c r="T770" s="147">
        <f>S770*H770</f>
        <v>0</v>
      </c>
      <c r="AR770" s="148" t="s">
        <v>260</v>
      </c>
      <c r="AT770" s="148" t="s">
        <v>255</v>
      </c>
      <c r="AU770" s="148" t="s">
        <v>87</v>
      </c>
      <c r="AY770" s="17" t="s">
        <v>253</v>
      </c>
      <c r="BE770" s="149">
        <f>IF(N770="základní",J770,0)</f>
        <v>0</v>
      </c>
      <c r="BF770" s="149">
        <f>IF(N770="snížená",J770,0)</f>
        <v>0</v>
      </c>
      <c r="BG770" s="149">
        <f>IF(N770="zákl. přenesená",J770,0)</f>
        <v>0</v>
      </c>
      <c r="BH770" s="149">
        <f>IF(N770="sníž. přenesená",J770,0)</f>
        <v>0</v>
      </c>
      <c r="BI770" s="149">
        <f>IF(N770="nulová",J770,0)</f>
        <v>0</v>
      </c>
      <c r="BJ770" s="17" t="s">
        <v>85</v>
      </c>
      <c r="BK770" s="149">
        <f>ROUND(I770*H770,2)</f>
        <v>0</v>
      </c>
      <c r="BL770" s="17" t="s">
        <v>260</v>
      </c>
      <c r="BM770" s="148" t="s">
        <v>1319</v>
      </c>
    </row>
    <row r="771" spans="2:65" s="1" customFormat="1" ht="11.25">
      <c r="B771" s="32"/>
      <c r="D771" s="150" t="s">
        <v>262</v>
      </c>
      <c r="F771" s="151" t="s">
        <v>1320</v>
      </c>
      <c r="I771" s="152"/>
      <c r="L771" s="32"/>
      <c r="M771" s="153"/>
      <c r="T771" s="56"/>
      <c r="AT771" s="17" t="s">
        <v>262</v>
      </c>
      <c r="AU771" s="17" t="s">
        <v>87</v>
      </c>
    </row>
    <row r="772" spans="2:65" s="12" customFormat="1" ht="11.25">
      <c r="B772" s="154"/>
      <c r="D772" s="155" t="s">
        <v>264</v>
      </c>
      <c r="E772" s="156" t="s">
        <v>1</v>
      </c>
      <c r="F772" s="157" t="s">
        <v>781</v>
      </c>
      <c r="H772" s="158">
        <v>205.71799999999999</v>
      </c>
      <c r="I772" s="159"/>
      <c r="L772" s="154"/>
      <c r="M772" s="160"/>
      <c r="T772" s="161"/>
      <c r="AT772" s="156" t="s">
        <v>264</v>
      </c>
      <c r="AU772" s="156" t="s">
        <v>87</v>
      </c>
      <c r="AV772" s="12" t="s">
        <v>87</v>
      </c>
      <c r="AW772" s="12" t="s">
        <v>32</v>
      </c>
      <c r="AX772" s="12" t="s">
        <v>85</v>
      </c>
      <c r="AY772" s="156" t="s">
        <v>253</v>
      </c>
    </row>
    <row r="773" spans="2:65" s="1" customFormat="1" ht="16.5" customHeight="1">
      <c r="B773" s="32"/>
      <c r="C773" s="137" t="s">
        <v>758</v>
      </c>
      <c r="D773" s="137" t="s">
        <v>255</v>
      </c>
      <c r="E773" s="138" t="s">
        <v>1321</v>
      </c>
      <c r="F773" s="139" t="s">
        <v>1322</v>
      </c>
      <c r="G773" s="140" t="s">
        <v>258</v>
      </c>
      <c r="H773" s="141">
        <v>205.71799999999999</v>
      </c>
      <c r="I773" s="142"/>
      <c r="J773" s="143">
        <f>ROUND(I773*H773,2)</f>
        <v>0</v>
      </c>
      <c r="K773" s="139" t="s">
        <v>259</v>
      </c>
      <c r="L773" s="32"/>
      <c r="M773" s="144" t="s">
        <v>1</v>
      </c>
      <c r="N773" s="145" t="s">
        <v>42</v>
      </c>
      <c r="P773" s="146">
        <f>O773*H773</f>
        <v>0</v>
      </c>
      <c r="Q773" s="146">
        <v>0</v>
      </c>
      <c r="R773" s="146">
        <f>Q773*H773</f>
        <v>0</v>
      </c>
      <c r="S773" s="146">
        <v>0</v>
      </c>
      <c r="T773" s="147">
        <f>S773*H773</f>
        <v>0</v>
      </c>
      <c r="AR773" s="148" t="s">
        <v>260</v>
      </c>
      <c r="AT773" s="148" t="s">
        <v>255</v>
      </c>
      <c r="AU773" s="148" t="s">
        <v>87</v>
      </c>
      <c r="AY773" s="17" t="s">
        <v>253</v>
      </c>
      <c r="BE773" s="149">
        <f>IF(N773="základní",J773,0)</f>
        <v>0</v>
      </c>
      <c r="BF773" s="149">
        <f>IF(N773="snížená",J773,0)</f>
        <v>0</v>
      </c>
      <c r="BG773" s="149">
        <f>IF(N773="zákl. přenesená",J773,0)</f>
        <v>0</v>
      </c>
      <c r="BH773" s="149">
        <f>IF(N773="sníž. přenesená",J773,0)</f>
        <v>0</v>
      </c>
      <c r="BI773" s="149">
        <f>IF(N773="nulová",J773,0)</f>
        <v>0</v>
      </c>
      <c r="BJ773" s="17" t="s">
        <v>85</v>
      </c>
      <c r="BK773" s="149">
        <f>ROUND(I773*H773,2)</f>
        <v>0</v>
      </c>
      <c r="BL773" s="17" t="s">
        <v>260</v>
      </c>
      <c r="BM773" s="148" t="s">
        <v>2932</v>
      </c>
    </row>
    <row r="774" spans="2:65" s="1" customFormat="1" ht="11.25">
      <c r="B774" s="32"/>
      <c r="D774" s="150" t="s">
        <v>262</v>
      </c>
      <c r="F774" s="151" t="s">
        <v>1324</v>
      </c>
      <c r="I774" s="152"/>
      <c r="L774" s="32"/>
      <c r="M774" s="153"/>
      <c r="T774" s="56"/>
      <c r="AT774" s="17" t="s">
        <v>262</v>
      </c>
      <c r="AU774" s="17" t="s">
        <v>87</v>
      </c>
    </row>
    <row r="775" spans="2:65" s="12" customFormat="1" ht="11.25">
      <c r="B775" s="154"/>
      <c r="D775" s="155" t="s">
        <v>264</v>
      </c>
      <c r="E775" s="156" t="s">
        <v>1</v>
      </c>
      <c r="F775" s="157" t="s">
        <v>781</v>
      </c>
      <c r="H775" s="158">
        <v>205.71799999999999</v>
      </c>
      <c r="I775" s="159"/>
      <c r="L775" s="154"/>
      <c r="M775" s="160"/>
      <c r="T775" s="161"/>
      <c r="AT775" s="156" t="s">
        <v>264</v>
      </c>
      <c r="AU775" s="156" t="s">
        <v>87</v>
      </c>
      <c r="AV775" s="12" t="s">
        <v>87</v>
      </c>
      <c r="AW775" s="12" t="s">
        <v>32</v>
      </c>
      <c r="AX775" s="12" t="s">
        <v>85</v>
      </c>
      <c r="AY775" s="156" t="s">
        <v>253</v>
      </c>
    </row>
    <row r="776" spans="2:65" s="1" customFormat="1" ht="16.5" customHeight="1">
      <c r="B776" s="32"/>
      <c r="C776" s="137" t="s">
        <v>762</v>
      </c>
      <c r="D776" s="137" t="s">
        <v>255</v>
      </c>
      <c r="E776" s="138" t="s">
        <v>1325</v>
      </c>
      <c r="F776" s="139" t="s">
        <v>1326</v>
      </c>
      <c r="G776" s="140" t="s">
        <v>258</v>
      </c>
      <c r="H776" s="141">
        <v>205.71799999999999</v>
      </c>
      <c r="I776" s="142"/>
      <c r="J776" s="143">
        <f>ROUND(I776*H776,2)</f>
        <v>0</v>
      </c>
      <c r="K776" s="139" t="s">
        <v>259</v>
      </c>
      <c r="L776" s="32"/>
      <c r="M776" s="144" t="s">
        <v>1</v>
      </c>
      <c r="N776" s="145" t="s">
        <v>42</v>
      </c>
      <c r="P776" s="146">
        <f>O776*H776</f>
        <v>0</v>
      </c>
      <c r="Q776" s="146">
        <v>0</v>
      </c>
      <c r="R776" s="146">
        <f>Q776*H776</f>
        <v>0</v>
      </c>
      <c r="S776" s="146">
        <v>0</v>
      </c>
      <c r="T776" s="147">
        <f>S776*H776</f>
        <v>0</v>
      </c>
      <c r="AR776" s="148" t="s">
        <v>260</v>
      </c>
      <c r="AT776" s="148" t="s">
        <v>255</v>
      </c>
      <c r="AU776" s="148" t="s">
        <v>87</v>
      </c>
      <c r="AY776" s="17" t="s">
        <v>253</v>
      </c>
      <c r="BE776" s="149">
        <f>IF(N776="základní",J776,0)</f>
        <v>0</v>
      </c>
      <c r="BF776" s="149">
        <f>IF(N776="snížená",J776,0)</f>
        <v>0</v>
      </c>
      <c r="BG776" s="149">
        <f>IF(N776="zákl. přenesená",J776,0)</f>
        <v>0</v>
      </c>
      <c r="BH776" s="149">
        <f>IF(N776="sníž. přenesená",J776,0)</f>
        <v>0</v>
      </c>
      <c r="BI776" s="149">
        <f>IF(N776="nulová",J776,0)</f>
        <v>0</v>
      </c>
      <c r="BJ776" s="17" t="s">
        <v>85</v>
      </c>
      <c r="BK776" s="149">
        <f>ROUND(I776*H776,2)</f>
        <v>0</v>
      </c>
      <c r="BL776" s="17" t="s">
        <v>260</v>
      </c>
      <c r="BM776" s="148" t="s">
        <v>2933</v>
      </c>
    </row>
    <row r="777" spans="2:65" s="1" customFormat="1" ht="11.25">
      <c r="B777" s="32"/>
      <c r="D777" s="150" t="s">
        <v>262</v>
      </c>
      <c r="F777" s="151" t="s">
        <v>1328</v>
      </c>
      <c r="I777" s="152"/>
      <c r="L777" s="32"/>
      <c r="M777" s="153"/>
      <c r="T777" s="56"/>
      <c r="AT777" s="17" t="s">
        <v>262</v>
      </c>
      <c r="AU777" s="17" t="s">
        <v>87</v>
      </c>
    </row>
    <row r="778" spans="2:65" s="12" customFormat="1" ht="11.25">
      <c r="B778" s="154"/>
      <c r="D778" s="155" t="s">
        <v>264</v>
      </c>
      <c r="E778" s="156" t="s">
        <v>1</v>
      </c>
      <c r="F778" s="157" t="s">
        <v>781</v>
      </c>
      <c r="H778" s="158">
        <v>205.71799999999999</v>
      </c>
      <c r="I778" s="159"/>
      <c r="L778" s="154"/>
      <c r="M778" s="160"/>
      <c r="T778" s="161"/>
      <c r="AT778" s="156" t="s">
        <v>264</v>
      </c>
      <c r="AU778" s="156" t="s">
        <v>87</v>
      </c>
      <c r="AV778" s="12" t="s">
        <v>87</v>
      </c>
      <c r="AW778" s="12" t="s">
        <v>32</v>
      </c>
      <c r="AX778" s="12" t="s">
        <v>85</v>
      </c>
      <c r="AY778" s="156" t="s">
        <v>253</v>
      </c>
    </row>
    <row r="779" spans="2:65" s="1" customFormat="1" ht="21.75" customHeight="1">
      <c r="B779" s="32"/>
      <c r="C779" s="137" t="s">
        <v>766</v>
      </c>
      <c r="D779" s="137" t="s">
        <v>255</v>
      </c>
      <c r="E779" s="138" t="s">
        <v>1329</v>
      </c>
      <c r="F779" s="139" t="s">
        <v>1330</v>
      </c>
      <c r="G779" s="140" t="s">
        <v>258</v>
      </c>
      <c r="H779" s="141">
        <v>205.71799999999999</v>
      </c>
      <c r="I779" s="142"/>
      <c r="J779" s="143">
        <f>ROUND(I779*H779,2)</f>
        <v>0</v>
      </c>
      <c r="K779" s="139" t="s">
        <v>259</v>
      </c>
      <c r="L779" s="32"/>
      <c r="M779" s="144" t="s">
        <v>1</v>
      </c>
      <c r="N779" s="145" t="s">
        <v>42</v>
      </c>
      <c r="P779" s="146">
        <f>O779*H779</f>
        <v>0</v>
      </c>
      <c r="Q779" s="146">
        <v>0</v>
      </c>
      <c r="R779" s="146">
        <f>Q779*H779</f>
        <v>0</v>
      </c>
      <c r="S779" s="146">
        <v>0</v>
      </c>
      <c r="T779" s="147">
        <f>S779*H779</f>
        <v>0</v>
      </c>
      <c r="AR779" s="148" t="s">
        <v>260</v>
      </c>
      <c r="AT779" s="148" t="s">
        <v>255</v>
      </c>
      <c r="AU779" s="148" t="s">
        <v>87</v>
      </c>
      <c r="AY779" s="17" t="s">
        <v>253</v>
      </c>
      <c r="BE779" s="149">
        <f>IF(N779="základní",J779,0)</f>
        <v>0</v>
      </c>
      <c r="BF779" s="149">
        <f>IF(N779="snížená",J779,0)</f>
        <v>0</v>
      </c>
      <c r="BG779" s="149">
        <f>IF(N779="zákl. přenesená",J779,0)</f>
        <v>0</v>
      </c>
      <c r="BH779" s="149">
        <f>IF(N779="sníž. přenesená",J779,0)</f>
        <v>0</v>
      </c>
      <c r="BI779" s="149">
        <f>IF(N779="nulová",J779,0)</f>
        <v>0</v>
      </c>
      <c r="BJ779" s="17" t="s">
        <v>85</v>
      </c>
      <c r="BK779" s="149">
        <f>ROUND(I779*H779,2)</f>
        <v>0</v>
      </c>
      <c r="BL779" s="17" t="s">
        <v>260</v>
      </c>
      <c r="BM779" s="148" t="s">
        <v>2934</v>
      </c>
    </row>
    <row r="780" spans="2:65" s="1" customFormat="1" ht="11.25">
      <c r="B780" s="32"/>
      <c r="D780" s="150" t="s">
        <v>262</v>
      </c>
      <c r="F780" s="151" t="s">
        <v>1332</v>
      </c>
      <c r="I780" s="152"/>
      <c r="L780" s="32"/>
      <c r="M780" s="153"/>
      <c r="T780" s="56"/>
      <c r="AT780" s="17" t="s">
        <v>262</v>
      </c>
      <c r="AU780" s="17" t="s">
        <v>87</v>
      </c>
    </row>
    <row r="781" spans="2:65" s="12" customFormat="1" ht="11.25">
      <c r="B781" s="154"/>
      <c r="D781" s="155" t="s">
        <v>264</v>
      </c>
      <c r="E781" s="156" t="s">
        <v>1</v>
      </c>
      <c r="F781" s="157" t="s">
        <v>781</v>
      </c>
      <c r="H781" s="158">
        <v>205.71799999999999</v>
      </c>
      <c r="I781" s="159"/>
      <c r="L781" s="154"/>
      <c r="M781" s="160"/>
      <c r="T781" s="161"/>
      <c r="AT781" s="156" t="s">
        <v>264</v>
      </c>
      <c r="AU781" s="156" t="s">
        <v>87</v>
      </c>
      <c r="AV781" s="12" t="s">
        <v>87</v>
      </c>
      <c r="AW781" s="12" t="s">
        <v>32</v>
      </c>
      <c r="AX781" s="12" t="s">
        <v>85</v>
      </c>
      <c r="AY781" s="156" t="s">
        <v>253</v>
      </c>
    </row>
    <row r="782" spans="2:65" s="1" customFormat="1" ht="37.9" customHeight="1">
      <c r="B782" s="32"/>
      <c r="C782" s="137" t="s">
        <v>771</v>
      </c>
      <c r="D782" s="137" t="s">
        <v>255</v>
      </c>
      <c r="E782" s="138" t="s">
        <v>1333</v>
      </c>
      <c r="F782" s="139" t="s">
        <v>1334</v>
      </c>
      <c r="G782" s="140" t="s">
        <v>258</v>
      </c>
      <c r="H782" s="141">
        <v>130</v>
      </c>
      <c r="I782" s="142"/>
      <c r="J782" s="143">
        <f>ROUND(I782*H782,2)</f>
        <v>0</v>
      </c>
      <c r="K782" s="139" t="s">
        <v>259</v>
      </c>
      <c r="L782" s="32"/>
      <c r="M782" s="144" t="s">
        <v>1</v>
      </c>
      <c r="N782" s="145" t="s">
        <v>42</v>
      </c>
      <c r="P782" s="146">
        <f>O782*H782</f>
        <v>0</v>
      </c>
      <c r="Q782" s="146">
        <v>2.1000000000000001E-4</v>
      </c>
      <c r="R782" s="146">
        <f>Q782*H782</f>
        <v>2.7300000000000001E-2</v>
      </c>
      <c r="S782" s="146">
        <v>0</v>
      </c>
      <c r="T782" s="147">
        <f>S782*H782</f>
        <v>0</v>
      </c>
      <c r="AR782" s="148" t="s">
        <v>260</v>
      </c>
      <c r="AT782" s="148" t="s">
        <v>255</v>
      </c>
      <c r="AU782" s="148" t="s">
        <v>87</v>
      </c>
      <c r="AY782" s="17" t="s">
        <v>253</v>
      </c>
      <c r="BE782" s="149">
        <f>IF(N782="základní",J782,0)</f>
        <v>0</v>
      </c>
      <c r="BF782" s="149">
        <f>IF(N782="snížená",J782,0)</f>
        <v>0</v>
      </c>
      <c r="BG782" s="149">
        <f>IF(N782="zákl. přenesená",J782,0)</f>
        <v>0</v>
      </c>
      <c r="BH782" s="149">
        <f>IF(N782="sníž. přenesená",J782,0)</f>
        <v>0</v>
      </c>
      <c r="BI782" s="149">
        <f>IF(N782="nulová",J782,0)</f>
        <v>0</v>
      </c>
      <c r="BJ782" s="17" t="s">
        <v>85</v>
      </c>
      <c r="BK782" s="149">
        <f>ROUND(I782*H782,2)</f>
        <v>0</v>
      </c>
      <c r="BL782" s="17" t="s">
        <v>260</v>
      </c>
      <c r="BM782" s="148" t="s">
        <v>1335</v>
      </c>
    </row>
    <row r="783" spans="2:65" s="1" customFormat="1" ht="11.25">
      <c r="B783" s="32"/>
      <c r="D783" s="150" t="s">
        <v>262</v>
      </c>
      <c r="F783" s="151" t="s">
        <v>1336</v>
      </c>
      <c r="I783" s="152"/>
      <c r="L783" s="32"/>
      <c r="M783" s="153"/>
      <c r="T783" s="56"/>
      <c r="AT783" s="17" t="s">
        <v>262</v>
      </c>
      <c r="AU783" s="17" t="s">
        <v>87</v>
      </c>
    </row>
    <row r="784" spans="2:65" s="12" customFormat="1" ht="11.25">
      <c r="B784" s="154"/>
      <c r="D784" s="155" t="s">
        <v>264</v>
      </c>
      <c r="E784" s="156" t="s">
        <v>1</v>
      </c>
      <c r="F784" s="157" t="s">
        <v>2935</v>
      </c>
      <c r="H784" s="158">
        <v>130</v>
      </c>
      <c r="I784" s="159"/>
      <c r="L784" s="154"/>
      <c r="M784" s="160"/>
      <c r="T784" s="161"/>
      <c r="AT784" s="156" t="s">
        <v>264</v>
      </c>
      <c r="AU784" s="156" t="s">
        <v>87</v>
      </c>
      <c r="AV784" s="12" t="s">
        <v>87</v>
      </c>
      <c r="AW784" s="12" t="s">
        <v>32</v>
      </c>
      <c r="AX784" s="12" t="s">
        <v>77</v>
      </c>
      <c r="AY784" s="156" t="s">
        <v>253</v>
      </c>
    </row>
    <row r="785" spans="2:65" s="13" customFormat="1" ht="11.25">
      <c r="B785" s="162"/>
      <c r="D785" s="155" t="s">
        <v>264</v>
      </c>
      <c r="E785" s="163" t="s">
        <v>1</v>
      </c>
      <c r="F785" s="164" t="s">
        <v>266</v>
      </c>
      <c r="H785" s="165">
        <v>130</v>
      </c>
      <c r="I785" s="166"/>
      <c r="L785" s="162"/>
      <c r="M785" s="167"/>
      <c r="T785" s="168"/>
      <c r="AT785" s="163" t="s">
        <v>264</v>
      </c>
      <c r="AU785" s="163" t="s">
        <v>87</v>
      </c>
      <c r="AV785" s="13" t="s">
        <v>260</v>
      </c>
      <c r="AW785" s="13" t="s">
        <v>32</v>
      </c>
      <c r="AX785" s="13" t="s">
        <v>85</v>
      </c>
      <c r="AY785" s="163" t="s">
        <v>253</v>
      </c>
    </row>
    <row r="786" spans="2:65" s="1" customFormat="1" ht="24.2" customHeight="1">
      <c r="B786" s="32"/>
      <c r="C786" s="137" t="s">
        <v>776</v>
      </c>
      <c r="D786" s="137" t="s">
        <v>255</v>
      </c>
      <c r="E786" s="138" t="s">
        <v>1338</v>
      </c>
      <c r="F786" s="139" t="s">
        <v>1339</v>
      </c>
      <c r="G786" s="140" t="s">
        <v>258</v>
      </c>
      <c r="H786" s="141">
        <v>130</v>
      </c>
      <c r="I786" s="142"/>
      <c r="J786" s="143">
        <f>ROUND(I786*H786,2)</f>
        <v>0</v>
      </c>
      <c r="K786" s="139" t="s">
        <v>259</v>
      </c>
      <c r="L786" s="32"/>
      <c r="M786" s="144" t="s">
        <v>1</v>
      </c>
      <c r="N786" s="145" t="s">
        <v>42</v>
      </c>
      <c r="P786" s="146">
        <f>O786*H786</f>
        <v>0</v>
      </c>
      <c r="Q786" s="146">
        <v>4.0000000000000003E-5</v>
      </c>
      <c r="R786" s="146">
        <f>Q786*H786</f>
        <v>5.2000000000000006E-3</v>
      </c>
      <c r="S786" s="146">
        <v>0</v>
      </c>
      <c r="T786" s="147">
        <f>S786*H786</f>
        <v>0</v>
      </c>
      <c r="AR786" s="148" t="s">
        <v>260</v>
      </c>
      <c r="AT786" s="148" t="s">
        <v>255</v>
      </c>
      <c r="AU786" s="148" t="s">
        <v>87</v>
      </c>
      <c r="AY786" s="17" t="s">
        <v>253</v>
      </c>
      <c r="BE786" s="149">
        <f>IF(N786="základní",J786,0)</f>
        <v>0</v>
      </c>
      <c r="BF786" s="149">
        <f>IF(N786="snížená",J786,0)</f>
        <v>0</v>
      </c>
      <c r="BG786" s="149">
        <f>IF(N786="zákl. přenesená",J786,0)</f>
        <v>0</v>
      </c>
      <c r="BH786" s="149">
        <f>IF(N786="sníž. přenesená",J786,0)</f>
        <v>0</v>
      </c>
      <c r="BI786" s="149">
        <f>IF(N786="nulová",J786,0)</f>
        <v>0</v>
      </c>
      <c r="BJ786" s="17" t="s">
        <v>85</v>
      </c>
      <c r="BK786" s="149">
        <f>ROUND(I786*H786,2)</f>
        <v>0</v>
      </c>
      <c r="BL786" s="17" t="s">
        <v>260</v>
      </c>
      <c r="BM786" s="148" t="s">
        <v>1340</v>
      </c>
    </row>
    <row r="787" spans="2:65" s="1" customFormat="1" ht="11.25">
      <c r="B787" s="32"/>
      <c r="D787" s="150" t="s">
        <v>262</v>
      </c>
      <c r="F787" s="151" t="s">
        <v>1341</v>
      </c>
      <c r="I787" s="152"/>
      <c r="L787" s="32"/>
      <c r="M787" s="153"/>
      <c r="T787" s="56"/>
      <c r="AT787" s="17" t="s">
        <v>262</v>
      </c>
      <c r="AU787" s="17" t="s">
        <v>87</v>
      </c>
    </row>
    <row r="788" spans="2:65" s="12" customFormat="1" ht="11.25">
      <c r="B788" s="154"/>
      <c r="D788" s="155" t="s">
        <v>264</v>
      </c>
      <c r="E788" s="156" t="s">
        <v>1</v>
      </c>
      <c r="F788" s="157" t="s">
        <v>2935</v>
      </c>
      <c r="H788" s="158">
        <v>130</v>
      </c>
      <c r="I788" s="159"/>
      <c r="L788" s="154"/>
      <c r="M788" s="160"/>
      <c r="T788" s="161"/>
      <c r="AT788" s="156" t="s">
        <v>264</v>
      </c>
      <c r="AU788" s="156" t="s">
        <v>87</v>
      </c>
      <c r="AV788" s="12" t="s">
        <v>87</v>
      </c>
      <c r="AW788" s="12" t="s">
        <v>32</v>
      </c>
      <c r="AX788" s="12" t="s">
        <v>77</v>
      </c>
      <c r="AY788" s="156" t="s">
        <v>253</v>
      </c>
    </row>
    <row r="789" spans="2:65" s="13" customFormat="1" ht="11.25">
      <c r="B789" s="162"/>
      <c r="D789" s="155" t="s">
        <v>264</v>
      </c>
      <c r="E789" s="163" t="s">
        <v>1</v>
      </c>
      <c r="F789" s="164" t="s">
        <v>266</v>
      </c>
      <c r="H789" s="165">
        <v>130</v>
      </c>
      <c r="I789" s="166"/>
      <c r="L789" s="162"/>
      <c r="M789" s="167"/>
      <c r="T789" s="168"/>
      <c r="AT789" s="163" t="s">
        <v>264</v>
      </c>
      <c r="AU789" s="163" t="s">
        <v>87</v>
      </c>
      <c r="AV789" s="13" t="s">
        <v>260</v>
      </c>
      <c r="AW789" s="13" t="s">
        <v>32</v>
      </c>
      <c r="AX789" s="13" t="s">
        <v>85</v>
      </c>
      <c r="AY789" s="163" t="s">
        <v>253</v>
      </c>
    </row>
    <row r="790" spans="2:65" s="1" customFormat="1" ht="55.5" customHeight="1">
      <c r="B790" s="32"/>
      <c r="C790" s="137" t="s">
        <v>1342</v>
      </c>
      <c r="D790" s="137" t="s">
        <v>255</v>
      </c>
      <c r="E790" s="138" t="s">
        <v>1343</v>
      </c>
      <c r="F790" s="139" t="s">
        <v>1344</v>
      </c>
      <c r="G790" s="140" t="s">
        <v>258</v>
      </c>
      <c r="H790" s="141">
        <v>1.05</v>
      </c>
      <c r="I790" s="142"/>
      <c r="J790" s="143">
        <f>ROUND(I790*H790,2)</f>
        <v>0</v>
      </c>
      <c r="K790" s="139" t="s">
        <v>1</v>
      </c>
      <c r="L790" s="32"/>
      <c r="M790" s="144" t="s">
        <v>1</v>
      </c>
      <c r="N790" s="145" t="s">
        <v>42</v>
      </c>
      <c r="P790" s="146">
        <f>O790*H790</f>
        <v>0</v>
      </c>
      <c r="Q790" s="146">
        <v>8.3000000000000001E-4</v>
      </c>
      <c r="R790" s="146">
        <f>Q790*H790</f>
        <v>8.715000000000001E-4</v>
      </c>
      <c r="S790" s="146">
        <v>0</v>
      </c>
      <c r="T790" s="147">
        <f>S790*H790</f>
        <v>0</v>
      </c>
      <c r="AR790" s="148" t="s">
        <v>369</v>
      </c>
      <c r="AT790" s="148" t="s">
        <v>255</v>
      </c>
      <c r="AU790" s="148" t="s">
        <v>87</v>
      </c>
      <c r="AY790" s="17" t="s">
        <v>253</v>
      </c>
      <c r="BE790" s="149">
        <f>IF(N790="základní",J790,0)</f>
        <v>0</v>
      </c>
      <c r="BF790" s="149">
        <f>IF(N790="snížená",J790,0)</f>
        <v>0</v>
      </c>
      <c r="BG790" s="149">
        <f>IF(N790="zákl. přenesená",J790,0)</f>
        <v>0</v>
      </c>
      <c r="BH790" s="149">
        <f>IF(N790="sníž. přenesená",J790,0)</f>
        <v>0</v>
      </c>
      <c r="BI790" s="149">
        <f>IF(N790="nulová",J790,0)</f>
        <v>0</v>
      </c>
      <c r="BJ790" s="17" t="s">
        <v>85</v>
      </c>
      <c r="BK790" s="149">
        <f>ROUND(I790*H790,2)</f>
        <v>0</v>
      </c>
      <c r="BL790" s="17" t="s">
        <v>369</v>
      </c>
      <c r="BM790" s="148" t="s">
        <v>1345</v>
      </c>
    </row>
    <row r="791" spans="2:65" s="1" customFormat="1" ht="48.75">
      <c r="B791" s="32"/>
      <c r="D791" s="155" t="s">
        <v>1346</v>
      </c>
      <c r="F791" s="195" t="s">
        <v>1347</v>
      </c>
      <c r="I791" s="152"/>
      <c r="L791" s="32"/>
      <c r="M791" s="153"/>
      <c r="T791" s="56"/>
      <c r="AT791" s="17" t="s">
        <v>1346</v>
      </c>
      <c r="AU791" s="17" t="s">
        <v>87</v>
      </c>
    </row>
    <row r="792" spans="2:65" s="14" customFormat="1" ht="11.25">
      <c r="B792" s="169"/>
      <c r="D792" s="155" t="s">
        <v>264</v>
      </c>
      <c r="E792" s="170" t="s">
        <v>1</v>
      </c>
      <c r="F792" s="171" t="s">
        <v>1348</v>
      </c>
      <c r="H792" s="170" t="s">
        <v>1</v>
      </c>
      <c r="I792" s="172"/>
      <c r="L792" s="169"/>
      <c r="M792" s="173"/>
      <c r="T792" s="174"/>
      <c r="AT792" s="170" t="s">
        <v>264</v>
      </c>
      <c r="AU792" s="170" t="s">
        <v>87</v>
      </c>
      <c r="AV792" s="14" t="s">
        <v>85</v>
      </c>
      <c r="AW792" s="14" t="s">
        <v>32</v>
      </c>
      <c r="AX792" s="14" t="s">
        <v>77</v>
      </c>
      <c r="AY792" s="170" t="s">
        <v>253</v>
      </c>
    </row>
    <row r="793" spans="2:65" s="12" customFormat="1" ht="11.25">
      <c r="B793" s="154"/>
      <c r="D793" s="155" t="s">
        <v>264</v>
      </c>
      <c r="E793" s="156" t="s">
        <v>1</v>
      </c>
      <c r="F793" s="157" t="s">
        <v>2936</v>
      </c>
      <c r="H793" s="158">
        <v>0.63</v>
      </c>
      <c r="I793" s="159"/>
      <c r="L793" s="154"/>
      <c r="M793" s="160"/>
      <c r="T793" s="161"/>
      <c r="AT793" s="156" t="s">
        <v>264</v>
      </c>
      <c r="AU793" s="156" t="s">
        <v>87</v>
      </c>
      <c r="AV793" s="12" t="s">
        <v>87</v>
      </c>
      <c r="AW793" s="12" t="s">
        <v>32</v>
      </c>
      <c r="AX793" s="12" t="s">
        <v>77</v>
      </c>
      <c r="AY793" s="156" t="s">
        <v>253</v>
      </c>
    </row>
    <row r="794" spans="2:65" s="12" customFormat="1" ht="11.25">
      <c r="B794" s="154"/>
      <c r="D794" s="155" t="s">
        <v>264</v>
      </c>
      <c r="E794" s="156" t="s">
        <v>1</v>
      </c>
      <c r="F794" s="157" t="s">
        <v>2937</v>
      </c>
      <c r="H794" s="158">
        <v>0.42</v>
      </c>
      <c r="I794" s="159"/>
      <c r="L794" s="154"/>
      <c r="M794" s="160"/>
      <c r="T794" s="161"/>
      <c r="AT794" s="156" t="s">
        <v>264</v>
      </c>
      <c r="AU794" s="156" t="s">
        <v>87</v>
      </c>
      <c r="AV794" s="12" t="s">
        <v>87</v>
      </c>
      <c r="AW794" s="12" t="s">
        <v>32</v>
      </c>
      <c r="AX794" s="12" t="s">
        <v>77</v>
      </c>
      <c r="AY794" s="156" t="s">
        <v>253</v>
      </c>
    </row>
    <row r="795" spans="2:65" s="13" customFormat="1" ht="11.25">
      <c r="B795" s="162"/>
      <c r="D795" s="155" t="s">
        <v>264</v>
      </c>
      <c r="E795" s="163" t="s">
        <v>1</v>
      </c>
      <c r="F795" s="164" t="s">
        <v>266</v>
      </c>
      <c r="H795" s="165">
        <v>1.05</v>
      </c>
      <c r="I795" s="166"/>
      <c r="L795" s="162"/>
      <c r="M795" s="167"/>
      <c r="T795" s="168"/>
      <c r="AT795" s="163" t="s">
        <v>264</v>
      </c>
      <c r="AU795" s="163" t="s">
        <v>87</v>
      </c>
      <c r="AV795" s="13" t="s">
        <v>260</v>
      </c>
      <c r="AW795" s="13" t="s">
        <v>32</v>
      </c>
      <c r="AX795" s="13" t="s">
        <v>85</v>
      </c>
      <c r="AY795" s="163" t="s">
        <v>253</v>
      </c>
    </row>
    <row r="796" spans="2:65" s="1" customFormat="1" ht="66.75" customHeight="1">
      <c r="B796" s="32"/>
      <c r="C796" s="137" t="s">
        <v>1350</v>
      </c>
      <c r="D796" s="137" t="s">
        <v>255</v>
      </c>
      <c r="E796" s="138" t="s">
        <v>1351</v>
      </c>
      <c r="F796" s="139" t="s">
        <v>1352</v>
      </c>
      <c r="G796" s="140" t="s">
        <v>258</v>
      </c>
      <c r="H796" s="141">
        <v>3</v>
      </c>
      <c r="I796" s="142"/>
      <c r="J796" s="143">
        <f>ROUND(I796*H796,2)</f>
        <v>0</v>
      </c>
      <c r="K796" s="139" t="s">
        <v>1</v>
      </c>
      <c r="L796" s="32"/>
      <c r="M796" s="144" t="s">
        <v>1</v>
      </c>
      <c r="N796" s="145" t="s">
        <v>42</v>
      </c>
      <c r="P796" s="146">
        <f>O796*H796</f>
        <v>0</v>
      </c>
      <c r="Q796" s="146">
        <v>8.3000000000000001E-4</v>
      </c>
      <c r="R796" s="146">
        <f>Q796*H796</f>
        <v>2.49E-3</v>
      </c>
      <c r="S796" s="146">
        <v>0</v>
      </c>
      <c r="T796" s="147">
        <f>S796*H796</f>
        <v>0</v>
      </c>
      <c r="AR796" s="148" t="s">
        <v>369</v>
      </c>
      <c r="AT796" s="148" t="s">
        <v>255</v>
      </c>
      <c r="AU796" s="148" t="s">
        <v>87</v>
      </c>
      <c r="AY796" s="17" t="s">
        <v>253</v>
      </c>
      <c r="BE796" s="149">
        <f>IF(N796="základní",J796,0)</f>
        <v>0</v>
      </c>
      <c r="BF796" s="149">
        <f>IF(N796="snížená",J796,0)</f>
        <v>0</v>
      </c>
      <c r="BG796" s="149">
        <f>IF(N796="zákl. přenesená",J796,0)</f>
        <v>0</v>
      </c>
      <c r="BH796" s="149">
        <f>IF(N796="sníž. přenesená",J796,0)</f>
        <v>0</v>
      </c>
      <c r="BI796" s="149">
        <f>IF(N796="nulová",J796,0)</f>
        <v>0</v>
      </c>
      <c r="BJ796" s="17" t="s">
        <v>85</v>
      </c>
      <c r="BK796" s="149">
        <f>ROUND(I796*H796,2)</f>
        <v>0</v>
      </c>
      <c r="BL796" s="17" t="s">
        <v>369</v>
      </c>
      <c r="BM796" s="148" t="s">
        <v>1353</v>
      </c>
    </row>
    <row r="797" spans="2:65" s="1" customFormat="1" ht="48.75">
      <c r="B797" s="32"/>
      <c r="D797" s="155" t="s">
        <v>1346</v>
      </c>
      <c r="F797" s="195" t="s">
        <v>1354</v>
      </c>
      <c r="I797" s="152"/>
      <c r="L797" s="32"/>
      <c r="M797" s="153"/>
      <c r="T797" s="56"/>
      <c r="AT797" s="17" t="s">
        <v>1346</v>
      </c>
      <c r="AU797" s="17" t="s">
        <v>87</v>
      </c>
    </row>
    <row r="798" spans="2:65" s="14" customFormat="1" ht="11.25">
      <c r="B798" s="169"/>
      <c r="D798" s="155" t="s">
        <v>264</v>
      </c>
      <c r="E798" s="170" t="s">
        <v>1</v>
      </c>
      <c r="F798" s="171" t="s">
        <v>1355</v>
      </c>
      <c r="H798" s="170" t="s">
        <v>1</v>
      </c>
      <c r="I798" s="172"/>
      <c r="L798" s="169"/>
      <c r="M798" s="173"/>
      <c r="T798" s="174"/>
      <c r="AT798" s="170" t="s">
        <v>264</v>
      </c>
      <c r="AU798" s="170" t="s">
        <v>87</v>
      </c>
      <c r="AV798" s="14" t="s">
        <v>85</v>
      </c>
      <c r="AW798" s="14" t="s">
        <v>32</v>
      </c>
      <c r="AX798" s="14" t="s">
        <v>77</v>
      </c>
      <c r="AY798" s="170" t="s">
        <v>253</v>
      </c>
    </row>
    <row r="799" spans="2:65" s="12" customFormat="1" ht="11.25">
      <c r="B799" s="154"/>
      <c r="D799" s="155" t="s">
        <v>264</v>
      </c>
      <c r="E799" s="156" t="s">
        <v>1</v>
      </c>
      <c r="F799" s="157" t="s">
        <v>2938</v>
      </c>
      <c r="H799" s="158">
        <v>1.6</v>
      </c>
      <c r="I799" s="159"/>
      <c r="L799" s="154"/>
      <c r="M799" s="160"/>
      <c r="T799" s="161"/>
      <c r="AT799" s="156" t="s">
        <v>264</v>
      </c>
      <c r="AU799" s="156" t="s">
        <v>87</v>
      </c>
      <c r="AV799" s="12" t="s">
        <v>87</v>
      </c>
      <c r="AW799" s="12" t="s">
        <v>32</v>
      </c>
      <c r="AX799" s="12" t="s">
        <v>77</v>
      </c>
      <c r="AY799" s="156" t="s">
        <v>253</v>
      </c>
    </row>
    <row r="800" spans="2:65" s="12" customFormat="1" ht="11.25">
      <c r="B800" s="154"/>
      <c r="D800" s="155" t="s">
        <v>264</v>
      </c>
      <c r="E800" s="156" t="s">
        <v>1</v>
      </c>
      <c r="F800" s="157" t="s">
        <v>2939</v>
      </c>
      <c r="H800" s="158">
        <v>1.4</v>
      </c>
      <c r="I800" s="159"/>
      <c r="L800" s="154"/>
      <c r="M800" s="160"/>
      <c r="T800" s="161"/>
      <c r="AT800" s="156" t="s">
        <v>264</v>
      </c>
      <c r="AU800" s="156" t="s">
        <v>87</v>
      </c>
      <c r="AV800" s="12" t="s">
        <v>87</v>
      </c>
      <c r="AW800" s="12" t="s">
        <v>32</v>
      </c>
      <c r="AX800" s="12" t="s">
        <v>77</v>
      </c>
      <c r="AY800" s="156" t="s">
        <v>253</v>
      </c>
    </row>
    <row r="801" spans="2:65" s="13" customFormat="1" ht="11.25">
      <c r="B801" s="162"/>
      <c r="D801" s="155" t="s">
        <v>264</v>
      </c>
      <c r="E801" s="163" t="s">
        <v>1</v>
      </c>
      <c r="F801" s="164" t="s">
        <v>266</v>
      </c>
      <c r="H801" s="165">
        <v>3</v>
      </c>
      <c r="I801" s="166"/>
      <c r="L801" s="162"/>
      <c r="M801" s="167"/>
      <c r="T801" s="168"/>
      <c r="AT801" s="163" t="s">
        <v>264</v>
      </c>
      <c r="AU801" s="163" t="s">
        <v>87</v>
      </c>
      <c r="AV801" s="13" t="s">
        <v>260</v>
      </c>
      <c r="AW801" s="13" t="s">
        <v>32</v>
      </c>
      <c r="AX801" s="13" t="s">
        <v>85</v>
      </c>
      <c r="AY801" s="163" t="s">
        <v>253</v>
      </c>
    </row>
    <row r="802" spans="2:65" s="1" customFormat="1" ht="16.5" customHeight="1">
      <c r="B802" s="32"/>
      <c r="C802" s="137" t="s">
        <v>1358</v>
      </c>
      <c r="D802" s="137" t="s">
        <v>255</v>
      </c>
      <c r="E802" s="138" t="s">
        <v>1359</v>
      </c>
      <c r="F802" s="139" t="s">
        <v>1360</v>
      </c>
      <c r="G802" s="140" t="s">
        <v>269</v>
      </c>
      <c r="H802" s="141">
        <v>1</v>
      </c>
      <c r="I802" s="142"/>
      <c r="J802" s="143">
        <f>ROUND(I802*H802,2)</f>
        <v>0</v>
      </c>
      <c r="K802" s="139" t="s">
        <v>259</v>
      </c>
      <c r="L802" s="32"/>
      <c r="M802" s="144" t="s">
        <v>1</v>
      </c>
      <c r="N802" s="145" t="s">
        <v>42</v>
      </c>
      <c r="P802" s="146">
        <f>O802*H802</f>
        <v>0</v>
      </c>
      <c r="Q802" s="146">
        <v>1.8000000000000001E-4</v>
      </c>
      <c r="R802" s="146">
        <f>Q802*H802</f>
        <v>1.8000000000000001E-4</v>
      </c>
      <c r="S802" s="146">
        <v>0</v>
      </c>
      <c r="T802" s="147">
        <f>S802*H802</f>
        <v>0</v>
      </c>
      <c r="AR802" s="148" t="s">
        <v>260</v>
      </c>
      <c r="AT802" s="148" t="s">
        <v>255</v>
      </c>
      <c r="AU802" s="148" t="s">
        <v>87</v>
      </c>
      <c r="AY802" s="17" t="s">
        <v>253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7" t="s">
        <v>85</v>
      </c>
      <c r="BK802" s="149">
        <f>ROUND(I802*H802,2)</f>
        <v>0</v>
      </c>
      <c r="BL802" s="17" t="s">
        <v>260</v>
      </c>
      <c r="BM802" s="148" t="s">
        <v>1361</v>
      </c>
    </row>
    <row r="803" spans="2:65" s="1" customFormat="1" ht="11.25">
      <c r="B803" s="32"/>
      <c r="D803" s="150" t="s">
        <v>262</v>
      </c>
      <c r="F803" s="151" t="s">
        <v>1362</v>
      </c>
      <c r="I803" s="152"/>
      <c r="L803" s="32"/>
      <c r="M803" s="153"/>
      <c r="T803" s="56"/>
      <c r="AT803" s="17" t="s">
        <v>262</v>
      </c>
      <c r="AU803" s="17" t="s">
        <v>87</v>
      </c>
    </row>
    <row r="804" spans="2:65" s="1" customFormat="1" ht="16.5" customHeight="1">
      <c r="B804" s="32"/>
      <c r="C804" s="185" t="s">
        <v>1363</v>
      </c>
      <c r="D804" s="185" t="s">
        <v>1052</v>
      </c>
      <c r="E804" s="186" t="s">
        <v>1364</v>
      </c>
      <c r="F804" s="187" t="s">
        <v>1365</v>
      </c>
      <c r="G804" s="188" t="s">
        <v>269</v>
      </c>
      <c r="H804" s="189">
        <v>1</v>
      </c>
      <c r="I804" s="190"/>
      <c r="J804" s="191">
        <f>ROUND(I804*H804,2)</f>
        <v>0</v>
      </c>
      <c r="K804" s="187" t="s">
        <v>1</v>
      </c>
      <c r="L804" s="192"/>
      <c r="M804" s="193" t="s">
        <v>1</v>
      </c>
      <c r="N804" s="194" t="s">
        <v>42</v>
      </c>
      <c r="P804" s="146">
        <f>O804*H804</f>
        <v>0</v>
      </c>
      <c r="Q804" s="146">
        <v>1.2E-2</v>
      </c>
      <c r="R804" s="146">
        <f>Q804*H804</f>
        <v>1.2E-2</v>
      </c>
      <c r="S804" s="146">
        <v>0</v>
      </c>
      <c r="T804" s="147">
        <f>S804*H804</f>
        <v>0</v>
      </c>
      <c r="AR804" s="148" t="s">
        <v>303</v>
      </c>
      <c r="AT804" s="148" t="s">
        <v>1052</v>
      </c>
      <c r="AU804" s="148" t="s">
        <v>87</v>
      </c>
      <c r="AY804" s="17" t="s">
        <v>253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85</v>
      </c>
      <c r="BK804" s="149">
        <f>ROUND(I804*H804,2)</f>
        <v>0</v>
      </c>
      <c r="BL804" s="17" t="s">
        <v>260</v>
      </c>
      <c r="BM804" s="148" t="s">
        <v>1366</v>
      </c>
    </row>
    <row r="805" spans="2:65" s="1" customFormat="1" ht="39">
      <c r="B805" s="32"/>
      <c r="D805" s="155" t="s">
        <v>1346</v>
      </c>
      <c r="F805" s="195" t="s">
        <v>1367</v>
      </c>
      <c r="I805" s="152"/>
      <c r="L805" s="32"/>
      <c r="M805" s="153"/>
      <c r="T805" s="56"/>
      <c r="AT805" s="17" t="s">
        <v>1346</v>
      </c>
      <c r="AU805" s="17" t="s">
        <v>87</v>
      </c>
    </row>
    <row r="806" spans="2:65" s="14" customFormat="1" ht="11.25">
      <c r="B806" s="169"/>
      <c r="D806" s="155" t="s">
        <v>264</v>
      </c>
      <c r="E806" s="170" t="s">
        <v>1</v>
      </c>
      <c r="F806" s="171" t="s">
        <v>1368</v>
      </c>
      <c r="H806" s="170" t="s">
        <v>1</v>
      </c>
      <c r="I806" s="172"/>
      <c r="L806" s="169"/>
      <c r="M806" s="173"/>
      <c r="T806" s="174"/>
      <c r="AT806" s="170" t="s">
        <v>264</v>
      </c>
      <c r="AU806" s="170" t="s">
        <v>87</v>
      </c>
      <c r="AV806" s="14" t="s">
        <v>85</v>
      </c>
      <c r="AW806" s="14" t="s">
        <v>32</v>
      </c>
      <c r="AX806" s="14" t="s">
        <v>77</v>
      </c>
      <c r="AY806" s="170" t="s">
        <v>253</v>
      </c>
    </row>
    <row r="807" spans="2:65" s="12" customFormat="1" ht="11.25">
      <c r="B807" s="154"/>
      <c r="D807" s="155" t="s">
        <v>264</v>
      </c>
      <c r="E807" s="156" t="s">
        <v>1</v>
      </c>
      <c r="F807" s="157" t="s">
        <v>1369</v>
      </c>
      <c r="H807" s="158">
        <v>1</v>
      </c>
      <c r="I807" s="159"/>
      <c r="L807" s="154"/>
      <c r="M807" s="160"/>
      <c r="T807" s="161"/>
      <c r="AT807" s="156" t="s">
        <v>264</v>
      </c>
      <c r="AU807" s="156" t="s">
        <v>87</v>
      </c>
      <c r="AV807" s="12" t="s">
        <v>87</v>
      </c>
      <c r="AW807" s="12" t="s">
        <v>32</v>
      </c>
      <c r="AX807" s="12" t="s">
        <v>77</v>
      </c>
      <c r="AY807" s="156" t="s">
        <v>253</v>
      </c>
    </row>
    <row r="808" spans="2:65" s="13" customFormat="1" ht="11.25">
      <c r="B808" s="162"/>
      <c r="D808" s="155" t="s">
        <v>264</v>
      </c>
      <c r="E808" s="163" t="s">
        <v>1</v>
      </c>
      <c r="F808" s="164" t="s">
        <v>266</v>
      </c>
      <c r="H808" s="165">
        <v>1</v>
      </c>
      <c r="I808" s="166"/>
      <c r="L808" s="162"/>
      <c r="M808" s="167"/>
      <c r="T808" s="168"/>
      <c r="AT808" s="163" t="s">
        <v>264</v>
      </c>
      <c r="AU808" s="163" t="s">
        <v>87</v>
      </c>
      <c r="AV808" s="13" t="s">
        <v>260</v>
      </c>
      <c r="AW808" s="13" t="s">
        <v>32</v>
      </c>
      <c r="AX808" s="13" t="s">
        <v>85</v>
      </c>
      <c r="AY808" s="163" t="s">
        <v>253</v>
      </c>
    </row>
    <row r="809" spans="2:65" s="1" customFormat="1" ht="24.2" customHeight="1">
      <c r="B809" s="32"/>
      <c r="C809" s="137" t="s">
        <v>1370</v>
      </c>
      <c r="D809" s="137" t="s">
        <v>255</v>
      </c>
      <c r="E809" s="138" t="s">
        <v>1371</v>
      </c>
      <c r="F809" s="139" t="s">
        <v>1372</v>
      </c>
      <c r="G809" s="140" t="s">
        <v>269</v>
      </c>
      <c r="H809" s="141">
        <v>96</v>
      </c>
      <c r="I809" s="142"/>
      <c r="J809" s="143">
        <f>ROUND(I809*H809,2)</f>
        <v>0</v>
      </c>
      <c r="K809" s="139" t="s">
        <v>259</v>
      </c>
      <c r="L809" s="32"/>
      <c r="M809" s="144" t="s">
        <v>1</v>
      </c>
      <c r="N809" s="145" t="s">
        <v>42</v>
      </c>
      <c r="P809" s="146">
        <f>O809*H809</f>
        <v>0</v>
      </c>
      <c r="Q809" s="146">
        <v>1.0000000000000001E-5</v>
      </c>
      <c r="R809" s="146">
        <f>Q809*H809</f>
        <v>9.6000000000000013E-4</v>
      </c>
      <c r="S809" s="146">
        <v>0</v>
      </c>
      <c r="T809" s="147">
        <f>S809*H809</f>
        <v>0</v>
      </c>
      <c r="AR809" s="148" t="s">
        <v>260</v>
      </c>
      <c r="AT809" s="148" t="s">
        <v>255</v>
      </c>
      <c r="AU809" s="148" t="s">
        <v>87</v>
      </c>
      <c r="AY809" s="17" t="s">
        <v>253</v>
      </c>
      <c r="BE809" s="149">
        <f>IF(N809="základní",J809,0)</f>
        <v>0</v>
      </c>
      <c r="BF809" s="149">
        <f>IF(N809="snížená",J809,0)</f>
        <v>0</v>
      </c>
      <c r="BG809" s="149">
        <f>IF(N809="zákl. přenesená",J809,0)</f>
        <v>0</v>
      </c>
      <c r="BH809" s="149">
        <f>IF(N809="sníž. přenesená",J809,0)</f>
        <v>0</v>
      </c>
      <c r="BI809" s="149">
        <f>IF(N809="nulová",J809,0)</f>
        <v>0</v>
      </c>
      <c r="BJ809" s="17" t="s">
        <v>85</v>
      </c>
      <c r="BK809" s="149">
        <f>ROUND(I809*H809,2)</f>
        <v>0</v>
      </c>
      <c r="BL809" s="17" t="s">
        <v>260</v>
      </c>
      <c r="BM809" s="148" t="s">
        <v>2940</v>
      </c>
    </row>
    <row r="810" spans="2:65" s="1" customFormat="1" ht="11.25">
      <c r="B810" s="32"/>
      <c r="D810" s="150" t="s">
        <v>262</v>
      </c>
      <c r="F810" s="151" t="s">
        <v>1374</v>
      </c>
      <c r="I810" s="152"/>
      <c r="L810" s="32"/>
      <c r="M810" s="153"/>
      <c r="T810" s="56"/>
      <c r="AT810" s="17" t="s">
        <v>262</v>
      </c>
      <c r="AU810" s="17" t="s">
        <v>87</v>
      </c>
    </row>
    <row r="811" spans="2:65" s="12" customFormat="1" ht="11.25">
      <c r="B811" s="154"/>
      <c r="D811" s="155" t="s">
        <v>264</v>
      </c>
      <c r="E811" s="156" t="s">
        <v>1</v>
      </c>
      <c r="F811" s="157" t="s">
        <v>1375</v>
      </c>
      <c r="H811" s="158">
        <v>60</v>
      </c>
      <c r="I811" s="159"/>
      <c r="L811" s="154"/>
      <c r="M811" s="160"/>
      <c r="T811" s="161"/>
      <c r="AT811" s="156" t="s">
        <v>264</v>
      </c>
      <c r="AU811" s="156" t="s">
        <v>87</v>
      </c>
      <c r="AV811" s="12" t="s">
        <v>87</v>
      </c>
      <c r="AW811" s="12" t="s">
        <v>32</v>
      </c>
      <c r="AX811" s="12" t="s">
        <v>77</v>
      </c>
      <c r="AY811" s="156" t="s">
        <v>253</v>
      </c>
    </row>
    <row r="812" spans="2:65" s="12" customFormat="1" ht="11.25">
      <c r="B812" s="154"/>
      <c r="D812" s="155" t="s">
        <v>264</v>
      </c>
      <c r="E812" s="156" t="s">
        <v>1</v>
      </c>
      <c r="F812" s="157" t="s">
        <v>1376</v>
      </c>
      <c r="H812" s="158">
        <v>24</v>
      </c>
      <c r="I812" s="159"/>
      <c r="L812" s="154"/>
      <c r="M812" s="160"/>
      <c r="T812" s="161"/>
      <c r="AT812" s="156" t="s">
        <v>264</v>
      </c>
      <c r="AU812" s="156" t="s">
        <v>87</v>
      </c>
      <c r="AV812" s="12" t="s">
        <v>87</v>
      </c>
      <c r="AW812" s="12" t="s">
        <v>32</v>
      </c>
      <c r="AX812" s="12" t="s">
        <v>77</v>
      </c>
      <c r="AY812" s="156" t="s">
        <v>253</v>
      </c>
    </row>
    <row r="813" spans="2:65" s="12" customFormat="1" ht="11.25">
      <c r="B813" s="154"/>
      <c r="D813" s="155" t="s">
        <v>264</v>
      </c>
      <c r="E813" s="156" t="s">
        <v>1</v>
      </c>
      <c r="F813" s="157" t="s">
        <v>1377</v>
      </c>
      <c r="H813" s="158">
        <v>8</v>
      </c>
      <c r="I813" s="159"/>
      <c r="L813" s="154"/>
      <c r="M813" s="160"/>
      <c r="T813" s="161"/>
      <c r="AT813" s="156" t="s">
        <v>264</v>
      </c>
      <c r="AU813" s="156" t="s">
        <v>87</v>
      </c>
      <c r="AV813" s="12" t="s">
        <v>87</v>
      </c>
      <c r="AW813" s="12" t="s">
        <v>32</v>
      </c>
      <c r="AX813" s="12" t="s">
        <v>77</v>
      </c>
      <c r="AY813" s="156" t="s">
        <v>253</v>
      </c>
    </row>
    <row r="814" spans="2:65" s="12" customFormat="1" ht="11.25">
      <c r="B814" s="154"/>
      <c r="D814" s="155" t="s">
        <v>264</v>
      </c>
      <c r="E814" s="156" t="s">
        <v>1</v>
      </c>
      <c r="F814" s="157" t="s">
        <v>1378</v>
      </c>
      <c r="H814" s="158">
        <v>4</v>
      </c>
      <c r="I814" s="159"/>
      <c r="L814" s="154"/>
      <c r="M814" s="160"/>
      <c r="T814" s="161"/>
      <c r="AT814" s="156" t="s">
        <v>264</v>
      </c>
      <c r="AU814" s="156" t="s">
        <v>87</v>
      </c>
      <c r="AV814" s="12" t="s">
        <v>87</v>
      </c>
      <c r="AW814" s="12" t="s">
        <v>32</v>
      </c>
      <c r="AX814" s="12" t="s">
        <v>77</v>
      </c>
      <c r="AY814" s="156" t="s">
        <v>253</v>
      </c>
    </row>
    <row r="815" spans="2:65" s="13" customFormat="1" ht="11.25">
      <c r="B815" s="162"/>
      <c r="D815" s="155" t="s">
        <v>264</v>
      </c>
      <c r="E815" s="163" t="s">
        <v>1</v>
      </c>
      <c r="F815" s="164" t="s">
        <v>266</v>
      </c>
      <c r="H815" s="165">
        <v>96</v>
      </c>
      <c r="I815" s="166"/>
      <c r="L815" s="162"/>
      <c r="M815" s="167"/>
      <c r="T815" s="168"/>
      <c r="AT815" s="163" t="s">
        <v>264</v>
      </c>
      <c r="AU815" s="163" t="s">
        <v>87</v>
      </c>
      <c r="AV815" s="13" t="s">
        <v>260</v>
      </c>
      <c r="AW815" s="13" t="s">
        <v>32</v>
      </c>
      <c r="AX815" s="13" t="s">
        <v>85</v>
      </c>
      <c r="AY815" s="163" t="s">
        <v>253</v>
      </c>
    </row>
    <row r="816" spans="2:65" s="1" customFormat="1" ht="24.2" customHeight="1">
      <c r="B816" s="32"/>
      <c r="C816" s="137" t="s">
        <v>1379</v>
      </c>
      <c r="D816" s="137" t="s">
        <v>255</v>
      </c>
      <c r="E816" s="138" t="s">
        <v>1380</v>
      </c>
      <c r="F816" s="139" t="s">
        <v>1381</v>
      </c>
      <c r="G816" s="140" t="s">
        <v>269</v>
      </c>
      <c r="H816" s="141">
        <v>60</v>
      </c>
      <c r="I816" s="142"/>
      <c r="J816" s="143">
        <f>ROUND(I816*H816,2)</f>
        <v>0</v>
      </c>
      <c r="K816" s="139" t="s">
        <v>259</v>
      </c>
      <c r="L816" s="32"/>
      <c r="M816" s="144" t="s">
        <v>1</v>
      </c>
      <c r="N816" s="145" t="s">
        <v>42</v>
      </c>
      <c r="P816" s="146">
        <f>O816*H816</f>
        <v>0</v>
      </c>
      <c r="Q816" s="146">
        <v>2.0000000000000002E-5</v>
      </c>
      <c r="R816" s="146">
        <f>Q816*H816</f>
        <v>1.2000000000000001E-3</v>
      </c>
      <c r="S816" s="146">
        <v>0</v>
      </c>
      <c r="T816" s="147">
        <f>S816*H816</f>
        <v>0</v>
      </c>
      <c r="AR816" s="148" t="s">
        <v>260</v>
      </c>
      <c r="AT816" s="148" t="s">
        <v>255</v>
      </c>
      <c r="AU816" s="148" t="s">
        <v>87</v>
      </c>
      <c r="AY816" s="17" t="s">
        <v>253</v>
      </c>
      <c r="BE816" s="149">
        <f>IF(N816="základní",J816,0)</f>
        <v>0</v>
      </c>
      <c r="BF816" s="149">
        <f>IF(N816="snížená",J816,0)</f>
        <v>0</v>
      </c>
      <c r="BG816" s="149">
        <f>IF(N816="zákl. přenesená",J816,0)</f>
        <v>0</v>
      </c>
      <c r="BH816" s="149">
        <f>IF(N816="sníž. přenesená",J816,0)</f>
        <v>0</v>
      </c>
      <c r="BI816" s="149">
        <f>IF(N816="nulová",J816,0)</f>
        <v>0</v>
      </c>
      <c r="BJ816" s="17" t="s">
        <v>85</v>
      </c>
      <c r="BK816" s="149">
        <f>ROUND(I816*H816,2)</f>
        <v>0</v>
      </c>
      <c r="BL816" s="17" t="s">
        <v>260</v>
      </c>
      <c r="BM816" s="148" t="s">
        <v>2941</v>
      </c>
    </row>
    <row r="817" spans="2:65" s="1" customFormat="1" ht="11.25">
      <c r="B817" s="32"/>
      <c r="D817" s="150" t="s">
        <v>262</v>
      </c>
      <c r="F817" s="151" t="s">
        <v>1383</v>
      </c>
      <c r="I817" s="152"/>
      <c r="L817" s="32"/>
      <c r="M817" s="153"/>
      <c r="T817" s="56"/>
      <c r="AT817" s="17" t="s">
        <v>262</v>
      </c>
      <c r="AU817" s="17" t="s">
        <v>87</v>
      </c>
    </row>
    <row r="818" spans="2:65" s="12" customFormat="1" ht="11.25">
      <c r="B818" s="154"/>
      <c r="D818" s="155" t="s">
        <v>264</v>
      </c>
      <c r="E818" s="156" t="s">
        <v>1</v>
      </c>
      <c r="F818" s="157" t="s">
        <v>1384</v>
      </c>
      <c r="H818" s="158">
        <v>60</v>
      </c>
      <c r="I818" s="159"/>
      <c r="L818" s="154"/>
      <c r="M818" s="160"/>
      <c r="T818" s="161"/>
      <c r="AT818" s="156" t="s">
        <v>264</v>
      </c>
      <c r="AU818" s="156" t="s">
        <v>87</v>
      </c>
      <c r="AV818" s="12" t="s">
        <v>87</v>
      </c>
      <c r="AW818" s="12" t="s">
        <v>32</v>
      </c>
      <c r="AX818" s="12" t="s">
        <v>77</v>
      </c>
      <c r="AY818" s="156" t="s">
        <v>253</v>
      </c>
    </row>
    <row r="819" spans="2:65" s="13" customFormat="1" ht="11.25">
      <c r="B819" s="162"/>
      <c r="D819" s="155" t="s">
        <v>264</v>
      </c>
      <c r="E819" s="163" t="s">
        <v>1</v>
      </c>
      <c r="F819" s="164" t="s">
        <v>266</v>
      </c>
      <c r="H819" s="165">
        <v>60</v>
      </c>
      <c r="I819" s="166"/>
      <c r="L819" s="162"/>
      <c r="M819" s="167"/>
      <c r="T819" s="168"/>
      <c r="AT819" s="163" t="s">
        <v>264</v>
      </c>
      <c r="AU819" s="163" t="s">
        <v>87</v>
      </c>
      <c r="AV819" s="13" t="s">
        <v>260</v>
      </c>
      <c r="AW819" s="13" t="s">
        <v>32</v>
      </c>
      <c r="AX819" s="13" t="s">
        <v>85</v>
      </c>
      <c r="AY819" s="163" t="s">
        <v>253</v>
      </c>
    </row>
    <row r="820" spans="2:65" s="1" customFormat="1" ht="21.75" customHeight="1">
      <c r="B820" s="32"/>
      <c r="C820" s="137" t="s">
        <v>1385</v>
      </c>
      <c r="D820" s="137" t="s">
        <v>255</v>
      </c>
      <c r="E820" s="138" t="s">
        <v>1386</v>
      </c>
      <c r="F820" s="139" t="s">
        <v>1387</v>
      </c>
      <c r="G820" s="140" t="s">
        <v>269</v>
      </c>
      <c r="H820" s="141">
        <v>60</v>
      </c>
      <c r="I820" s="142"/>
      <c r="J820" s="143">
        <f>ROUND(I820*H820,2)</f>
        <v>0</v>
      </c>
      <c r="K820" s="139" t="s">
        <v>259</v>
      </c>
      <c r="L820" s="32"/>
      <c r="M820" s="144" t="s">
        <v>1</v>
      </c>
      <c r="N820" s="145" t="s">
        <v>42</v>
      </c>
      <c r="P820" s="146">
        <f>O820*H820</f>
        <v>0</v>
      </c>
      <c r="Q820" s="146">
        <v>1.2999999999999999E-4</v>
      </c>
      <c r="R820" s="146">
        <f>Q820*H820</f>
        <v>7.7999999999999996E-3</v>
      </c>
      <c r="S820" s="146">
        <v>0</v>
      </c>
      <c r="T820" s="147">
        <f>S820*H820</f>
        <v>0</v>
      </c>
      <c r="AR820" s="148" t="s">
        <v>260</v>
      </c>
      <c r="AT820" s="148" t="s">
        <v>255</v>
      </c>
      <c r="AU820" s="148" t="s">
        <v>87</v>
      </c>
      <c r="AY820" s="17" t="s">
        <v>253</v>
      </c>
      <c r="BE820" s="149">
        <f>IF(N820="základní",J820,0)</f>
        <v>0</v>
      </c>
      <c r="BF820" s="149">
        <f>IF(N820="snížená",J820,0)</f>
        <v>0</v>
      </c>
      <c r="BG820" s="149">
        <f>IF(N820="zákl. přenesená",J820,0)</f>
        <v>0</v>
      </c>
      <c r="BH820" s="149">
        <f>IF(N820="sníž. přenesená",J820,0)</f>
        <v>0</v>
      </c>
      <c r="BI820" s="149">
        <f>IF(N820="nulová",J820,0)</f>
        <v>0</v>
      </c>
      <c r="BJ820" s="17" t="s">
        <v>85</v>
      </c>
      <c r="BK820" s="149">
        <f>ROUND(I820*H820,2)</f>
        <v>0</v>
      </c>
      <c r="BL820" s="17" t="s">
        <v>260</v>
      </c>
      <c r="BM820" s="148" t="s">
        <v>2942</v>
      </c>
    </row>
    <row r="821" spans="2:65" s="1" customFormat="1" ht="11.25">
      <c r="B821" s="32"/>
      <c r="D821" s="150" t="s">
        <v>262</v>
      </c>
      <c r="F821" s="151" t="s">
        <v>1389</v>
      </c>
      <c r="I821" s="152"/>
      <c r="L821" s="32"/>
      <c r="M821" s="153"/>
      <c r="T821" s="56"/>
      <c r="AT821" s="17" t="s">
        <v>262</v>
      </c>
      <c r="AU821" s="17" t="s">
        <v>87</v>
      </c>
    </row>
    <row r="822" spans="2:65" s="12" customFormat="1" ht="11.25">
      <c r="B822" s="154"/>
      <c r="D822" s="155" t="s">
        <v>264</v>
      </c>
      <c r="E822" s="156" t="s">
        <v>1</v>
      </c>
      <c r="F822" s="157" t="s">
        <v>1390</v>
      </c>
      <c r="H822" s="158">
        <v>30</v>
      </c>
      <c r="I822" s="159"/>
      <c r="L822" s="154"/>
      <c r="M822" s="160"/>
      <c r="T822" s="161"/>
      <c r="AT822" s="156" t="s">
        <v>264</v>
      </c>
      <c r="AU822" s="156" t="s">
        <v>87</v>
      </c>
      <c r="AV822" s="12" t="s">
        <v>87</v>
      </c>
      <c r="AW822" s="12" t="s">
        <v>32</v>
      </c>
      <c r="AX822" s="12" t="s">
        <v>77</v>
      </c>
      <c r="AY822" s="156" t="s">
        <v>253</v>
      </c>
    </row>
    <row r="823" spans="2:65" s="12" customFormat="1" ht="11.25">
      <c r="B823" s="154"/>
      <c r="D823" s="155" t="s">
        <v>264</v>
      </c>
      <c r="E823" s="156" t="s">
        <v>1</v>
      </c>
      <c r="F823" s="157" t="s">
        <v>1376</v>
      </c>
      <c r="H823" s="158">
        <v>24</v>
      </c>
      <c r="I823" s="159"/>
      <c r="L823" s="154"/>
      <c r="M823" s="160"/>
      <c r="T823" s="161"/>
      <c r="AT823" s="156" t="s">
        <v>264</v>
      </c>
      <c r="AU823" s="156" t="s">
        <v>87</v>
      </c>
      <c r="AV823" s="12" t="s">
        <v>87</v>
      </c>
      <c r="AW823" s="12" t="s">
        <v>32</v>
      </c>
      <c r="AX823" s="12" t="s">
        <v>77</v>
      </c>
      <c r="AY823" s="156" t="s">
        <v>253</v>
      </c>
    </row>
    <row r="824" spans="2:65" s="12" customFormat="1" ht="11.25">
      <c r="B824" s="154"/>
      <c r="D824" s="155" t="s">
        <v>264</v>
      </c>
      <c r="E824" s="156" t="s">
        <v>1</v>
      </c>
      <c r="F824" s="157" t="s">
        <v>1391</v>
      </c>
      <c r="H824" s="158">
        <v>4</v>
      </c>
      <c r="I824" s="159"/>
      <c r="L824" s="154"/>
      <c r="M824" s="160"/>
      <c r="T824" s="161"/>
      <c r="AT824" s="156" t="s">
        <v>264</v>
      </c>
      <c r="AU824" s="156" t="s">
        <v>87</v>
      </c>
      <c r="AV824" s="12" t="s">
        <v>87</v>
      </c>
      <c r="AW824" s="12" t="s">
        <v>32</v>
      </c>
      <c r="AX824" s="12" t="s">
        <v>77</v>
      </c>
      <c r="AY824" s="156" t="s">
        <v>253</v>
      </c>
    </row>
    <row r="825" spans="2:65" s="12" customFormat="1" ht="11.25">
      <c r="B825" s="154"/>
      <c r="D825" s="155" t="s">
        <v>264</v>
      </c>
      <c r="E825" s="156" t="s">
        <v>1</v>
      </c>
      <c r="F825" s="157" t="s">
        <v>1392</v>
      </c>
      <c r="H825" s="158">
        <v>2</v>
      </c>
      <c r="I825" s="159"/>
      <c r="L825" s="154"/>
      <c r="M825" s="160"/>
      <c r="T825" s="161"/>
      <c r="AT825" s="156" t="s">
        <v>264</v>
      </c>
      <c r="AU825" s="156" t="s">
        <v>87</v>
      </c>
      <c r="AV825" s="12" t="s">
        <v>87</v>
      </c>
      <c r="AW825" s="12" t="s">
        <v>32</v>
      </c>
      <c r="AX825" s="12" t="s">
        <v>77</v>
      </c>
      <c r="AY825" s="156" t="s">
        <v>253</v>
      </c>
    </row>
    <row r="826" spans="2:65" s="13" customFormat="1" ht="11.25">
      <c r="B826" s="162"/>
      <c r="D826" s="155" t="s">
        <v>264</v>
      </c>
      <c r="E826" s="163" t="s">
        <v>1</v>
      </c>
      <c r="F826" s="164" t="s">
        <v>266</v>
      </c>
      <c r="H826" s="165">
        <v>60</v>
      </c>
      <c r="I826" s="166"/>
      <c r="L826" s="162"/>
      <c r="M826" s="167"/>
      <c r="T826" s="168"/>
      <c r="AT826" s="163" t="s">
        <v>264</v>
      </c>
      <c r="AU826" s="163" t="s">
        <v>87</v>
      </c>
      <c r="AV826" s="13" t="s">
        <v>260</v>
      </c>
      <c r="AW826" s="13" t="s">
        <v>32</v>
      </c>
      <c r="AX826" s="13" t="s">
        <v>85</v>
      </c>
      <c r="AY826" s="163" t="s">
        <v>253</v>
      </c>
    </row>
    <row r="827" spans="2:65" s="1" customFormat="1" ht="21.75" customHeight="1">
      <c r="B827" s="32"/>
      <c r="C827" s="137" t="s">
        <v>1393</v>
      </c>
      <c r="D827" s="137" t="s">
        <v>255</v>
      </c>
      <c r="E827" s="138" t="s">
        <v>1394</v>
      </c>
      <c r="F827" s="139" t="s">
        <v>1395</v>
      </c>
      <c r="G827" s="140" t="s">
        <v>269</v>
      </c>
      <c r="H827" s="141">
        <v>6</v>
      </c>
      <c r="I827" s="142"/>
      <c r="J827" s="143">
        <f>ROUND(I827*H827,2)</f>
        <v>0</v>
      </c>
      <c r="K827" s="139" t="s">
        <v>259</v>
      </c>
      <c r="L827" s="32"/>
      <c r="M827" s="144" t="s">
        <v>1</v>
      </c>
      <c r="N827" s="145" t="s">
        <v>42</v>
      </c>
      <c r="P827" s="146">
        <f>O827*H827</f>
        <v>0</v>
      </c>
      <c r="Q827" s="146">
        <v>2.0000000000000001E-4</v>
      </c>
      <c r="R827" s="146">
        <f>Q827*H827</f>
        <v>1.2000000000000001E-3</v>
      </c>
      <c r="S827" s="146">
        <v>0</v>
      </c>
      <c r="T827" s="147">
        <f>S827*H827</f>
        <v>0</v>
      </c>
      <c r="AR827" s="148" t="s">
        <v>260</v>
      </c>
      <c r="AT827" s="148" t="s">
        <v>255</v>
      </c>
      <c r="AU827" s="148" t="s">
        <v>87</v>
      </c>
      <c r="AY827" s="17" t="s">
        <v>253</v>
      </c>
      <c r="BE827" s="149">
        <f>IF(N827="základní",J827,0)</f>
        <v>0</v>
      </c>
      <c r="BF827" s="149">
        <f>IF(N827="snížená",J827,0)</f>
        <v>0</v>
      </c>
      <c r="BG827" s="149">
        <f>IF(N827="zákl. přenesená",J827,0)</f>
        <v>0</v>
      </c>
      <c r="BH827" s="149">
        <f>IF(N827="sníž. přenesená",J827,0)</f>
        <v>0</v>
      </c>
      <c r="BI827" s="149">
        <f>IF(N827="nulová",J827,0)</f>
        <v>0</v>
      </c>
      <c r="BJ827" s="17" t="s">
        <v>85</v>
      </c>
      <c r="BK827" s="149">
        <f>ROUND(I827*H827,2)</f>
        <v>0</v>
      </c>
      <c r="BL827" s="17" t="s">
        <v>260</v>
      </c>
      <c r="BM827" s="148" t="s">
        <v>2943</v>
      </c>
    </row>
    <row r="828" spans="2:65" s="1" customFormat="1" ht="11.25">
      <c r="B828" s="32"/>
      <c r="D828" s="150" t="s">
        <v>262</v>
      </c>
      <c r="F828" s="151" t="s">
        <v>1397</v>
      </c>
      <c r="I828" s="152"/>
      <c r="L828" s="32"/>
      <c r="M828" s="153"/>
      <c r="T828" s="56"/>
      <c r="AT828" s="17" t="s">
        <v>262</v>
      </c>
      <c r="AU828" s="17" t="s">
        <v>87</v>
      </c>
    </row>
    <row r="829" spans="2:65" s="12" customFormat="1" ht="11.25">
      <c r="B829" s="154"/>
      <c r="D829" s="155" t="s">
        <v>264</v>
      </c>
      <c r="E829" s="156" t="s">
        <v>1</v>
      </c>
      <c r="F829" s="157" t="s">
        <v>1391</v>
      </c>
      <c r="H829" s="158">
        <v>4</v>
      </c>
      <c r="I829" s="159"/>
      <c r="L829" s="154"/>
      <c r="M829" s="160"/>
      <c r="T829" s="161"/>
      <c r="AT829" s="156" t="s">
        <v>264</v>
      </c>
      <c r="AU829" s="156" t="s">
        <v>87</v>
      </c>
      <c r="AV829" s="12" t="s">
        <v>87</v>
      </c>
      <c r="AW829" s="12" t="s">
        <v>32</v>
      </c>
      <c r="AX829" s="12" t="s">
        <v>77</v>
      </c>
      <c r="AY829" s="156" t="s">
        <v>253</v>
      </c>
    </row>
    <row r="830" spans="2:65" s="12" customFormat="1" ht="11.25">
      <c r="B830" s="154"/>
      <c r="D830" s="155" t="s">
        <v>264</v>
      </c>
      <c r="E830" s="156" t="s">
        <v>1</v>
      </c>
      <c r="F830" s="157" t="s">
        <v>1392</v>
      </c>
      <c r="H830" s="158">
        <v>2</v>
      </c>
      <c r="I830" s="159"/>
      <c r="L830" s="154"/>
      <c r="M830" s="160"/>
      <c r="T830" s="161"/>
      <c r="AT830" s="156" t="s">
        <v>264</v>
      </c>
      <c r="AU830" s="156" t="s">
        <v>87</v>
      </c>
      <c r="AV830" s="12" t="s">
        <v>87</v>
      </c>
      <c r="AW830" s="12" t="s">
        <v>32</v>
      </c>
      <c r="AX830" s="12" t="s">
        <v>77</v>
      </c>
      <c r="AY830" s="156" t="s">
        <v>253</v>
      </c>
    </row>
    <row r="831" spans="2:65" s="13" customFormat="1" ht="11.25">
      <c r="B831" s="162"/>
      <c r="D831" s="155" t="s">
        <v>264</v>
      </c>
      <c r="E831" s="163" t="s">
        <v>1</v>
      </c>
      <c r="F831" s="164" t="s">
        <v>266</v>
      </c>
      <c r="H831" s="165">
        <v>6</v>
      </c>
      <c r="I831" s="166"/>
      <c r="L831" s="162"/>
      <c r="M831" s="167"/>
      <c r="T831" s="168"/>
      <c r="AT831" s="163" t="s">
        <v>264</v>
      </c>
      <c r="AU831" s="163" t="s">
        <v>87</v>
      </c>
      <c r="AV831" s="13" t="s">
        <v>260</v>
      </c>
      <c r="AW831" s="13" t="s">
        <v>32</v>
      </c>
      <c r="AX831" s="13" t="s">
        <v>85</v>
      </c>
      <c r="AY831" s="163" t="s">
        <v>253</v>
      </c>
    </row>
    <row r="832" spans="2:65" s="1" customFormat="1" ht="21.75" customHeight="1">
      <c r="B832" s="32"/>
      <c r="C832" s="137" t="s">
        <v>1398</v>
      </c>
      <c r="D832" s="137" t="s">
        <v>255</v>
      </c>
      <c r="E832" s="138" t="s">
        <v>1399</v>
      </c>
      <c r="F832" s="139" t="s">
        <v>1400</v>
      </c>
      <c r="G832" s="140" t="s">
        <v>269</v>
      </c>
      <c r="H832" s="141">
        <v>15</v>
      </c>
      <c r="I832" s="142"/>
      <c r="J832" s="143">
        <f>ROUND(I832*H832,2)</f>
        <v>0</v>
      </c>
      <c r="K832" s="139" t="s">
        <v>259</v>
      </c>
      <c r="L832" s="32"/>
      <c r="M832" s="144" t="s">
        <v>1</v>
      </c>
      <c r="N832" s="145" t="s">
        <v>42</v>
      </c>
      <c r="P832" s="146">
        <f>O832*H832</f>
        <v>0</v>
      </c>
      <c r="Q832" s="146">
        <v>2.7999999999999998E-4</v>
      </c>
      <c r="R832" s="146">
        <f>Q832*H832</f>
        <v>4.1999999999999997E-3</v>
      </c>
      <c r="S832" s="146">
        <v>0</v>
      </c>
      <c r="T832" s="147">
        <f>S832*H832</f>
        <v>0</v>
      </c>
      <c r="AR832" s="148" t="s">
        <v>260</v>
      </c>
      <c r="AT832" s="148" t="s">
        <v>255</v>
      </c>
      <c r="AU832" s="148" t="s">
        <v>87</v>
      </c>
      <c r="AY832" s="17" t="s">
        <v>253</v>
      </c>
      <c r="BE832" s="149">
        <f>IF(N832="základní",J832,0)</f>
        <v>0</v>
      </c>
      <c r="BF832" s="149">
        <f>IF(N832="snížená",J832,0)</f>
        <v>0</v>
      </c>
      <c r="BG832" s="149">
        <f>IF(N832="zákl. přenesená",J832,0)</f>
        <v>0</v>
      </c>
      <c r="BH832" s="149">
        <f>IF(N832="sníž. přenesená",J832,0)</f>
        <v>0</v>
      </c>
      <c r="BI832" s="149">
        <f>IF(N832="nulová",J832,0)</f>
        <v>0</v>
      </c>
      <c r="BJ832" s="17" t="s">
        <v>85</v>
      </c>
      <c r="BK832" s="149">
        <f>ROUND(I832*H832,2)</f>
        <v>0</v>
      </c>
      <c r="BL832" s="17" t="s">
        <v>260</v>
      </c>
      <c r="BM832" s="148" t="s">
        <v>2944</v>
      </c>
    </row>
    <row r="833" spans="2:65" s="1" customFormat="1" ht="11.25">
      <c r="B833" s="32"/>
      <c r="D833" s="150" t="s">
        <v>262</v>
      </c>
      <c r="F833" s="151" t="s">
        <v>1402</v>
      </c>
      <c r="I833" s="152"/>
      <c r="L833" s="32"/>
      <c r="M833" s="153"/>
      <c r="T833" s="56"/>
      <c r="AT833" s="17" t="s">
        <v>262</v>
      </c>
      <c r="AU833" s="17" t="s">
        <v>87</v>
      </c>
    </row>
    <row r="834" spans="2:65" s="12" customFormat="1" ht="11.25">
      <c r="B834" s="154"/>
      <c r="D834" s="155" t="s">
        <v>264</v>
      </c>
      <c r="E834" s="156" t="s">
        <v>1</v>
      </c>
      <c r="F834" s="157" t="s">
        <v>1403</v>
      </c>
      <c r="H834" s="158">
        <v>15</v>
      </c>
      <c r="I834" s="159"/>
      <c r="L834" s="154"/>
      <c r="M834" s="160"/>
      <c r="T834" s="161"/>
      <c r="AT834" s="156" t="s">
        <v>264</v>
      </c>
      <c r="AU834" s="156" t="s">
        <v>87</v>
      </c>
      <c r="AV834" s="12" t="s">
        <v>87</v>
      </c>
      <c r="AW834" s="12" t="s">
        <v>32</v>
      </c>
      <c r="AX834" s="12" t="s">
        <v>77</v>
      </c>
      <c r="AY834" s="156" t="s">
        <v>253</v>
      </c>
    </row>
    <row r="835" spans="2:65" s="13" customFormat="1" ht="11.25">
      <c r="B835" s="162"/>
      <c r="D835" s="155" t="s">
        <v>264</v>
      </c>
      <c r="E835" s="163" t="s">
        <v>1</v>
      </c>
      <c r="F835" s="164" t="s">
        <v>266</v>
      </c>
      <c r="H835" s="165">
        <v>15</v>
      </c>
      <c r="I835" s="166"/>
      <c r="L835" s="162"/>
      <c r="M835" s="167"/>
      <c r="T835" s="168"/>
      <c r="AT835" s="163" t="s">
        <v>264</v>
      </c>
      <c r="AU835" s="163" t="s">
        <v>87</v>
      </c>
      <c r="AV835" s="13" t="s">
        <v>260</v>
      </c>
      <c r="AW835" s="13" t="s">
        <v>32</v>
      </c>
      <c r="AX835" s="13" t="s">
        <v>85</v>
      </c>
      <c r="AY835" s="163" t="s">
        <v>253</v>
      </c>
    </row>
    <row r="836" spans="2:65" s="1" customFormat="1" ht="44.25" customHeight="1">
      <c r="B836" s="32"/>
      <c r="C836" s="137" t="s">
        <v>1404</v>
      </c>
      <c r="D836" s="137" t="s">
        <v>255</v>
      </c>
      <c r="E836" s="138" t="s">
        <v>2945</v>
      </c>
      <c r="F836" s="139" t="s">
        <v>2946</v>
      </c>
      <c r="G836" s="140" t="s">
        <v>447</v>
      </c>
      <c r="H836" s="141">
        <v>1</v>
      </c>
      <c r="I836" s="142"/>
      <c r="J836" s="143">
        <f t="shared" ref="J836:J848" si="0">ROUND(I836*H836,2)</f>
        <v>0</v>
      </c>
      <c r="K836" s="139" t="s">
        <v>1</v>
      </c>
      <c r="L836" s="32"/>
      <c r="M836" s="144" t="s">
        <v>1</v>
      </c>
      <c r="N836" s="145" t="s">
        <v>42</v>
      </c>
      <c r="P836" s="146">
        <f t="shared" ref="P836:P848" si="1">O836*H836</f>
        <v>0</v>
      </c>
      <c r="Q836" s="146">
        <v>0</v>
      </c>
      <c r="R836" s="146">
        <f t="shared" ref="R836:R848" si="2">Q836*H836</f>
        <v>0</v>
      </c>
      <c r="S836" s="146">
        <v>0</v>
      </c>
      <c r="T836" s="147">
        <f t="shared" ref="T836:T848" si="3">S836*H836</f>
        <v>0</v>
      </c>
      <c r="AR836" s="148" t="s">
        <v>260</v>
      </c>
      <c r="AT836" s="148" t="s">
        <v>255</v>
      </c>
      <c r="AU836" s="148" t="s">
        <v>87</v>
      </c>
      <c r="AY836" s="17" t="s">
        <v>253</v>
      </c>
      <c r="BE836" s="149">
        <f t="shared" ref="BE836:BE848" si="4">IF(N836="základní",J836,0)</f>
        <v>0</v>
      </c>
      <c r="BF836" s="149">
        <f t="shared" ref="BF836:BF848" si="5">IF(N836="snížená",J836,0)</f>
        <v>0</v>
      </c>
      <c r="BG836" s="149">
        <f t="shared" ref="BG836:BG848" si="6">IF(N836="zákl. přenesená",J836,0)</f>
        <v>0</v>
      </c>
      <c r="BH836" s="149">
        <f t="shared" ref="BH836:BH848" si="7">IF(N836="sníž. přenesená",J836,0)</f>
        <v>0</v>
      </c>
      <c r="BI836" s="149">
        <f t="shared" ref="BI836:BI848" si="8">IF(N836="nulová",J836,0)</f>
        <v>0</v>
      </c>
      <c r="BJ836" s="17" t="s">
        <v>85</v>
      </c>
      <c r="BK836" s="149">
        <f t="shared" ref="BK836:BK848" si="9">ROUND(I836*H836,2)</f>
        <v>0</v>
      </c>
      <c r="BL836" s="17" t="s">
        <v>260</v>
      </c>
      <c r="BM836" s="148" t="s">
        <v>2947</v>
      </c>
    </row>
    <row r="837" spans="2:65" s="1" customFormat="1" ht="44.25" customHeight="1">
      <c r="B837" s="32"/>
      <c r="C837" s="137" t="s">
        <v>1408</v>
      </c>
      <c r="D837" s="137" t="s">
        <v>255</v>
      </c>
      <c r="E837" s="138" t="s">
        <v>2948</v>
      </c>
      <c r="F837" s="139" t="s">
        <v>2949</v>
      </c>
      <c r="G837" s="140" t="s">
        <v>447</v>
      </c>
      <c r="H837" s="141">
        <v>1</v>
      </c>
      <c r="I837" s="142"/>
      <c r="J837" s="143">
        <f t="shared" si="0"/>
        <v>0</v>
      </c>
      <c r="K837" s="139" t="s">
        <v>1</v>
      </c>
      <c r="L837" s="32"/>
      <c r="M837" s="144" t="s">
        <v>1</v>
      </c>
      <c r="N837" s="145" t="s">
        <v>42</v>
      </c>
      <c r="P837" s="146">
        <f t="shared" si="1"/>
        <v>0</v>
      </c>
      <c r="Q837" s="146">
        <v>0</v>
      </c>
      <c r="R837" s="146">
        <f t="shared" si="2"/>
        <v>0</v>
      </c>
      <c r="S837" s="146">
        <v>0</v>
      </c>
      <c r="T837" s="147">
        <f t="shared" si="3"/>
        <v>0</v>
      </c>
      <c r="AR837" s="148" t="s">
        <v>260</v>
      </c>
      <c r="AT837" s="148" t="s">
        <v>255</v>
      </c>
      <c r="AU837" s="148" t="s">
        <v>87</v>
      </c>
      <c r="AY837" s="17" t="s">
        <v>253</v>
      </c>
      <c r="BE837" s="149">
        <f t="shared" si="4"/>
        <v>0</v>
      </c>
      <c r="BF837" s="149">
        <f t="shared" si="5"/>
        <v>0</v>
      </c>
      <c r="BG837" s="149">
        <f t="shared" si="6"/>
        <v>0</v>
      </c>
      <c r="BH837" s="149">
        <f t="shared" si="7"/>
        <v>0</v>
      </c>
      <c r="BI837" s="149">
        <f t="shared" si="8"/>
        <v>0</v>
      </c>
      <c r="BJ837" s="17" t="s">
        <v>85</v>
      </c>
      <c r="BK837" s="149">
        <f t="shared" si="9"/>
        <v>0</v>
      </c>
      <c r="BL837" s="17" t="s">
        <v>260</v>
      </c>
      <c r="BM837" s="148" t="s">
        <v>2950</v>
      </c>
    </row>
    <row r="838" spans="2:65" s="1" customFormat="1" ht="44.25" customHeight="1">
      <c r="B838" s="32"/>
      <c r="C838" s="137" t="s">
        <v>1412</v>
      </c>
      <c r="D838" s="137" t="s">
        <v>255</v>
      </c>
      <c r="E838" s="138" t="s">
        <v>2951</v>
      </c>
      <c r="F838" s="139" t="s">
        <v>2952</v>
      </c>
      <c r="G838" s="140" t="s">
        <v>447</v>
      </c>
      <c r="H838" s="141">
        <v>1</v>
      </c>
      <c r="I838" s="142"/>
      <c r="J838" s="143">
        <f t="shared" si="0"/>
        <v>0</v>
      </c>
      <c r="K838" s="139" t="s">
        <v>1</v>
      </c>
      <c r="L838" s="32"/>
      <c r="M838" s="144" t="s">
        <v>1</v>
      </c>
      <c r="N838" s="145" t="s">
        <v>42</v>
      </c>
      <c r="P838" s="146">
        <f t="shared" si="1"/>
        <v>0</v>
      </c>
      <c r="Q838" s="146">
        <v>0</v>
      </c>
      <c r="R838" s="146">
        <f t="shared" si="2"/>
        <v>0</v>
      </c>
      <c r="S838" s="146">
        <v>0</v>
      </c>
      <c r="T838" s="147">
        <f t="shared" si="3"/>
        <v>0</v>
      </c>
      <c r="AR838" s="148" t="s">
        <v>260</v>
      </c>
      <c r="AT838" s="148" t="s">
        <v>255</v>
      </c>
      <c r="AU838" s="148" t="s">
        <v>87</v>
      </c>
      <c r="AY838" s="17" t="s">
        <v>253</v>
      </c>
      <c r="BE838" s="149">
        <f t="shared" si="4"/>
        <v>0</v>
      </c>
      <c r="BF838" s="149">
        <f t="shared" si="5"/>
        <v>0</v>
      </c>
      <c r="BG838" s="149">
        <f t="shared" si="6"/>
        <v>0</v>
      </c>
      <c r="BH838" s="149">
        <f t="shared" si="7"/>
        <v>0</v>
      </c>
      <c r="BI838" s="149">
        <f t="shared" si="8"/>
        <v>0</v>
      </c>
      <c r="BJ838" s="17" t="s">
        <v>85</v>
      </c>
      <c r="BK838" s="149">
        <f t="shared" si="9"/>
        <v>0</v>
      </c>
      <c r="BL838" s="17" t="s">
        <v>260</v>
      </c>
      <c r="BM838" s="148" t="s">
        <v>2953</v>
      </c>
    </row>
    <row r="839" spans="2:65" s="1" customFormat="1" ht="55.5" customHeight="1">
      <c r="B839" s="32"/>
      <c r="C839" s="137" t="s">
        <v>1416</v>
      </c>
      <c r="D839" s="137" t="s">
        <v>255</v>
      </c>
      <c r="E839" s="138" t="s">
        <v>2954</v>
      </c>
      <c r="F839" s="139" t="s">
        <v>2955</v>
      </c>
      <c r="G839" s="140" t="s">
        <v>447</v>
      </c>
      <c r="H839" s="141">
        <v>1</v>
      </c>
      <c r="I839" s="142"/>
      <c r="J839" s="143">
        <f t="shared" si="0"/>
        <v>0</v>
      </c>
      <c r="K839" s="139" t="s">
        <v>1</v>
      </c>
      <c r="L839" s="32"/>
      <c r="M839" s="144" t="s">
        <v>1</v>
      </c>
      <c r="N839" s="145" t="s">
        <v>42</v>
      </c>
      <c r="P839" s="146">
        <f t="shared" si="1"/>
        <v>0</v>
      </c>
      <c r="Q839" s="146">
        <v>0</v>
      </c>
      <c r="R839" s="146">
        <f t="shared" si="2"/>
        <v>0</v>
      </c>
      <c r="S839" s="146">
        <v>0</v>
      </c>
      <c r="T839" s="147">
        <f t="shared" si="3"/>
        <v>0</v>
      </c>
      <c r="AR839" s="148" t="s">
        <v>260</v>
      </c>
      <c r="AT839" s="148" t="s">
        <v>255</v>
      </c>
      <c r="AU839" s="148" t="s">
        <v>87</v>
      </c>
      <c r="AY839" s="17" t="s">
        <v>253</v>
      </c>
      <c r="BE839" s="149">
        <f t="shared" si="4"/>
        <v>0</v>
      </c>
      <c r="BF839" s="149">
        <f t="shared" si="5"/>
        <v>0</v>
      </c>
      <c r="BG839" s="149">
        <f t="shared" si="6"/>
        <v>0</v>
      </c>
      <c r="BH839" s="149">
        <f t="shared" si="7"/>
        <v>0</v>
      </c>
      <c r="BI839" s="149">
        <f t="shared" si="8"/>
        <v>0</v>
      </c>
      <c r="BJ839" s="17" t="s">
        <v>85</v>
      </c>
      <c r="BK839" s="149">
        <f t="shared" si="9"/>
        <v>0</v>
      </c>
      <c r="BL839" s="17" t="s">
        <v>260</v>
      </c>
      <c r="BM839" s="148" t="s">
        <v>2956</v>
      </c>
    </row>
    <row r="840" spans="2:65" s="1" customFormat="1" ht="55.5" customHeight="1">
      <c r="B840" s="32"/>
      <c r="C840" s="137" t="s">
        <v>1420</v>
      </c>
      <c r="D840" s="137" t="s">
        <v>255</v>
      </c>
      <c r="E840" s="138" t="s">
        <v>2957</v>
      </c>
      <c r="F840" s="139" t="s">
        <v>2958</v>
      </c>
      <c r="G840" s="140" t="s">
        <v>447</v>
      </c>
      <c r="H840" s="141">
        <v>1</v>
      </c>
      <c r="I840" s="142"/>
      <c r="J840" s="143">
        <f t="shared" si="0"/>
        <v>0</v>
      </c>
      <c r="K840" s="139" t="s">
        <v>1</v>
      </c>
      <c r="L840" s="32"/>
      <c r="M840" s="144" t="s">
        <v>1</v>
      </c>
      <c r="N840" s="145" t="s">
        <v>42</v>
      </c>
      <c r="P840" s="146">
        <f t="shared" si="1"/>
        <v>0</v>
      </c>
      <c r="Q840" s="146">
        <v>0</v>
      </c>
      <c r="R840" s="146">
        <f t="shared" si="2"/>
        <v>0</v>
      </c>
      <c r="S840" s="146">
        <v>0</v>
      </c>
      <c r="T840" s="147">
        <f t="shared" si="3"/>
        <v>0</v>
      </c>
      <c r="AR840" s="148" t="s">
        <v>260</v>
      </c>
      <c r="AT840" s="148" t="s">
        <v>255</v>
      </c>
      <c r="AU840" s="148" t="s">
        <v>87</v>
      </c>
      <c r="AY840" s="17" t="s">
        <v>253</v>
      </c>
      <c r="BE840" s="149">
        <f t="shared" si="4"/>
        <v>0</v>
      </c>
      <c r="BF840" s="149">
        <f t="shared" si="5"/>
        <v>0</v>
      </c>
      <c r="BG840" s="149">
        <f t="shared" si="6"/>
        <v>0</v>
      </c>
      <c r="BH840" s="149">
        <f t="shared" si="7"/>
        <v>0</v>
      </c>
      <c r="BI840" s="149">
        <f t="shared" si="8"/>
        <v>0</v>
      </c>
      <c r="BJ840" s="17" t="s">
        <v>85</v>
      </c>
      <c r="BK840" s="149">
        <f t="shared" si="9"/>
        <v>0</v>
      </c>
      <c r="BL840" s="17" t="s">
        <v>260</v>
      </c>
      <c r="BM840" s="148" t="s">
        <v>2959</v>
      </c>
    </row>
    <row r="841" spans="2:65" s="1" customFormat="1" ht="55.5" customHeight="1">
      <c r="B841" s="32"/>
      <c r="C841" s="137" t="s">
        <v>1424</v>
      </c>
      <c r="D841" s="137" t="s">
        <v>255</v>
      </c>
      <c r="E841" s="138" t="s">
        <v>2960</v>
      </c>
      <c r="F841" s="139" t="s">
        <v>2961</v>
      </c>
      <c r="G841" s="140" t="s">
        <v>447</v>
      </c>
      <c r="H841" s="141">
        <v>1</v>
      </c>
      <c r="I841" s="142"/>
      <c r="J841" s="143">
        <f t="shared" si="0"/>
        <v>0</v>
      </c>
      <c r="K841" s="139" t="s">
        <v>1</v>
      </c>
      <c r="L841" s="32"/>
      <c r="M841" s="144" t="s">
        <v>1</v>
      </c>
      <c r="N841" s="145" t="s">
        <v>42</v>
      </c>
      <c r="P841" s="146">
        <f t="shared" si="1"/>
        <v>0</v>
      </c>
      <c r="Q841" s="146">
        <v>0</v>
      </c>
      <c r="R841" s="146">
        <f t="shared" si="2"/>
        <v>0</v>
      </c>
      <c r="S841" s="146">
        <v>0</v>
      </c>
      <c r="T841" s="147">
        <f t="shared" si="3"/>
        <v>0</v>
      </c>
      <c r="AR841" s="148" t="s">
        <v>260</v>
      </c>
      <c r="AT841" s="148" t="s">
        <v>255</v>
      </c>
      <c r="AU841" s="148" t="s">
        <v>87</v>
      </c>
      <c r="AY841" s="17" t="s">
        <v>253</v>
      </c>
      <c r="BE841" s="149">
        <f t="shared" si="4"/>
        <v>0</v>
      </c>
      <c r="BF841" s="149">
        <f t="shared" si="5"/>
        <v>0</v>
      </c>
      <c r="BG841" s="149">
        <f t="shared" si="6"/>
        <v>0</v>
      </c>
      <c r="BH841" s="149">
        <f t="shared" si="7"/>
        <v>0</v>
      </c>
      <c r="BI841" s="149">
        <f t="shared" si="8"/>
        <v>0</v>
      </c>
      <c r="BJ841" s="17" t="s">
        <v>85</v>
      </c>
      <c r="BK841" s="149">
        <f t="shared" si="9"/>
        <v>0</v>
      </c>
      <c r="BL841" s="17" t="s">
        <v>260</v>
      </c>
      <c r="BM841" s="148" t="s">
        <v>2962</v>
      </c>
    </row>
    <row r="842" spans="2:65" s="1" customFormat="1" ht="55.5" customHeight="1">
      <c r="B842" s="32"/>
      <c r="C842" s="137" t="s">
        <v>1428</v>
      </c>
      <c r="D842" s="137" t="s">
        <v>255</v>
      </c>
      <c r="E842" s="138" t="s">
        <v>2963</v>
      </c>
      <c r="F842" s="139" t="s">
        <v>2964</v>
      </c>
      <c r="G842" s="140" t="s">
        <v>447</v>
      </c>
      <c r="H842" s="141">
        <v>1</v>
      </c>
      <c r="I842" s="142"/>
      <c r="J842" s="143">
        <f t="shared" si="0"/>
        <v>0</v>
      </c>
      <c r="K842" s="139" t="s">
        <v>1</v>
      </c>
      <c r="L842" s="32"/>
      <c r="M842" s="144" t="s">
        <v>1</v>
      </c>
      <c r="N842" s="145" t="s">
        <v>42</v>
      </c>
      <c r="P842" s="146">
        <f t="shared" si="1"/>
        <v>0</v>
      </c>
      <c r="Q842" s="146">
        <v>0</v>
      </c>
      <c r="R842" s="146">
        <f t="shared" si="2"/>
        <v>0</v>
      </c>
      <c r="S842" s="146">
        <v>0</v>
      </c>
      <c r="T842" s="147">
        <f t="shared" si="3"/>
        <v>0</v>
      </c>
      <c r="AR842" s="148" t="s">
        <v>260</v>
      </c>
      <c r="AT842" s="148" t="s">
        <v>255</v>
      </c>
      <c r="AU842" s="148" t="s">
        <v>87</v>
      </c>
      <c r="AY842" s="17" t="s">
        <v>253</v>
      </c>
      <c r="BE842" s="149">
        <f t="shared" si="4"/>
        <v>0</v>
      </c>
      <c r="BF842" s="149">
        <f t="shared" si="5"/>
        <v>0</v>
      </c>
      <c r="BG842" s="149">
        <f t="shared" si="6"/>
        <v>0</v>
      </c>
      <c r="BH842" s="149">
        <f t="shared" si="7"/>
        <v>0</v>
      </c>
      <c r="BI842" s="149">
        <f t="shared" si="8"/>
        <v>0</v>
      </c>
      <c r="BJ842" s="17" t="s">
        <v>85</v>
      </c>
      <c r="BK842" s="149">
        <f t="shared" si="9"/>
        <v>0</v>
      </c>
      <c r="BL842" s="17" t="s">
        <v>260</v>
      </c>
      <c r="BM842" s="148" t="s">
        <v>2965</v>
      </c>
    </row>
    <row r="843" spans="2:65" s="1" customFormat="1" ht="44.25" customHeight="1">
      <c r="B843" s="32"/>
      <c r="C843" s="137" t="s">
        <v>1432</v>
      </c>
      <c r="D843" s="137" t="s">
        <v>255</v>
      </c>
      <c r="E843" s="138" t="s">
        <v>2966</v>
      </c>
      <c r="F843" s="139" t="s">
        <v>2967</v>
      </c>
      <c r="G843" s="140" t="s">
        <v>447</v>
      </c>
      <c r="H843" s="141">
        <v>1</v>
      </c>
      <c r="I843" s="142"/>
      <c r="J843" s="143">
        <f t="shared" si="0"/>
        <v>0</v>
      </c>
      <c r="K843" s="139" t="s">
        <v>1</v>
      </c>
      <c r="L843" s="32"/>
      <c r="M843" s="144" t="s">
        <v>1</v>
      </c>
      <c r="N843" s="145" t="s">
        <v>42</v>
      </c>
      <c r="P843" s="146">
        <f t="shared" si="1"/>
        <v>0</v>
      </c>
      <c r="Q843" s="146">
        <v>0</v>
      </c>
      <c r="R843" s="146">
        <f t="shared" si="2"/>
        <v>0</v>
      </c>
      <c r="S843" s="146">
        <v>0</v>
      </c>
      <c r="T843" s="147">
        <f t="shared" si="3"/>
        <v>0</v>
      </c>
      <c r="AR843" s="148" t="s">
        <v>260</v>
      </c>
      <c r="AT843" s="148" t="s">
        <v>255</v>
      </c>
      <c r="AU843" s="148" t="s">
        <v>87</v>
      </c>
      <c r="AY843" s="17" t="s">
        <v>253</v>
      </c>
      <c r="BE843" s="149">
        <f t="shared" si="4"/>
        <v>0</v>
      </c>
      <c r="BF843" s="149">
        <f t="shared" si="5"/>
        <v>0</v>
      </c>
      <c r="BG843" s="149">
        <f t="shared" si="6"/>
        <v>0</v>
      </c>
      <c r="BH843" s="149">
        <f t="shared" si="7"/>
        <v>0</v>
      </c>
      <c r="BI843" s="149">
        <f t="shared" si="8"/>
        <v>0</v>
      </c>
      <c r="BJ843" s="17" t="s">
        <v>85</v>
      </c>
      <c r="BK843" s="149">
        <f t="shared" si="9"/>
        <v>0</v>
      </c>
      <c r="BL843" s="17" t="s">
        <v>260</v>
      </c>
      <c r="BM843" s="148" t="s">
        <v>2968</v>
      </c>
    </row>
    <row r="844" spans="2:65" s="1" customFormat="1" ht="44.25" customHeight="1">
      <c r="B844" s="32"/>
      <c r="C844" s="137" t="s">
        <v>1436</v>
      </c>
      <c r="D844" s="137" t="s">
        <v>255</v>
      </c>
      <c r="E844" s="138" t="s">
        <v>2969</v>
      </c>
      <c r="F844" s="139" t="s">
        <v>2970</v>
      </c>
      <c r="G844" s="140" t="s">
        <v>447</v>
      </c>
      <c r="H844" s="141">
        <v>1</v>
      </c>
      <c r="I844" s="142"/>
      <c r="J844" s="143">
        <f t="shared" si="0"/>
        <v>0</v>
      </c>
      <c r="K844" s="139" t="s">
        <v>1</v>
      </c>
      <c r="L844" s="32"/>
      <c r="M844" s="144" t="s">
        <v>1</v>
      </c>
      <c r="N844" s="145" t="s">
        <v>42</v>
      </c>
      <c r="P844" s="146">
        <f t="shared" si="1"/>
        <v>0</v>
      </c>
      <c r="Q844" s="146">
        <v>0</v>
      </c>
      <c r="R844" s="146">
        <f t="shared" si="2"/>
        <v>0</v>
      </c>
      <c r="S844" s="146">
        <v>0</v>
      </c>
      <c r="T844" s="147">
        <f t="shared" si="3"/>
        <v>0</v>
      </c>
      <c r="AR844" s="148" t="s">
        <v>260</v>
      </c>
      <c r="AT844" s="148" t="s">
        <v>255</v>
      </c>
      <c r="AU844" s="148" t="s">
        <v>87</v>
      </c>
      <c r="AY844" s="17" t="s">
        <v>253</v>
      </c>
      <c r="BE844" s="149">
        <f t="shared" si="4"/>
        <v>0</v>
      </c>
      <c r="BF844" s="149">
        <f t="shared" si="5"/>
        <v>0</v>
      </c>
      <c r="BG844" s="149">
        <f t="shared" si="6"/>
        <v>0</v>
      </c>
      <c r="BH844" s="149">
        <f t="shared" si="7"/>
        <v>0</v>
      </c>
      <c r="BI844" s="149">
        <f t="shared" si="8"/>
        <v>0</v>
      </c>
      <c r="BJ844" s="17" t="s">
        <v>85</v>
      </c>
      <c r="BK844" s="149">
        <f t="shared" si="9"/>
        <v>0</v>
      </c>
      <c r="BL844" s="17" t="s">
        <v>260</v>
      </c>
      <c r="BM844" s="148" t="s">
        <v>2971</v>
      </c>
    </row>
    <row r="845" spans="2:65" s="1" customFormat="1" ht="44.25" customHeight="1">
      <c r="B845" s="32"/>
      <c r="C845" s="137" t="s">
        <v>1440</v>
      </c>
      <c r="D845" s="137" t="s">
        <v>255</v>
      </c>
      <c r="E845" s="138" t="s">
        <v>2972</v>
      </c>
      <c r="F845" s="139" t="s">
        <v>2973</v>
      </c>
      <c r="G845" s="140" t="s">
        <v>447</v>
      </c>
      <c r="H845" s="141">
        <v>1</v>
      </c>
      <c r="I845" s="142"/>
      <c r="J845" s="143">
        <f t="shared" si="0"/>
        <v>0</v>
      </c>
      <c r="K845" s="139" t="s">
        <v>1</v>
      </c>
      <c r="L845" s="32"/>
      <c r="M845" s="144" t="s">
        <v>1</v>
      </c>
      <c r="N845" s="145" t="s">
        <v>42</v>
      </c>
      <c r="P845" s="146">
        <f t="shared" si="1"/>
        <v>0</v>
      </c>
      <c r="Q845" s="146">
        <v>0</v>
      </c>
      <c r="R845" s="146">
        <f t="shared" si="2"/>
        <v>0</v>
      </c>
      <c r="S845" s="146">
        <v>0</v>
      </c>
      <c r="T845" s="147">
        <f t="shared" si="3"/>
        <v>0</v>
      </c>
      <c r="AR845" s="148" t="s">
        <v>260</v>
      </c>
      <c r="AT845" s="148" t="s">
        <v>255</v>
      </c>
      <c r="AU845" s="148" t="s">
        <v>87</v>
      </c>
      <c r="AY845" s="17" t="s">
        <v>253</v>
      </c>
      <c r="BE845" s="149">
        <f t="shared" si="4"/>
        <v>0</v>
      </c>
      <c r="BF845" s="149">
        <f t="shared" si="5"/>
        <v>0</v>
      </c>
      <c r="BG845" s="149">
        <f t="shared" si="6"/>
        <v>0</v>
      </c>
      <c r="BH845" s="149">
        <f t="shared" si="7"/>
        <v>0</v>
      </c>
      <c r="BI845" s="149">
        <f t="shared" si="8"/>
        <v>0</v>
      </c>
      <c r="BJ845" s="17" t="s">
        <v>85</v>
      </c>
      <c r="BK845" s="149">
        <f t="shared" si="9"/>
        <v>0</v>
      </c>
      <c r="BL845" s="17" t="s">
        <v>260</v>
      </c>
      <c r="BM845" s="148" t="s">
        <v>2974</v>
      </c>
    </row>
    <row r="846" spans="2:65" s="1" customFormat="1" ht="44.25" customHeight="1">
      <c r="B846" s="32"/>
      <c r="C846" s="137" t="s">
        <v>1444</v>
      </c>
      <c r="D846" s="137" t="s">
        <v>255</v>
      </c>
      <c r="E846" s="138" t="s">
        <v>2975</v>
      </c>
      <c r="F846" s="139" t="s">
        <v>2976</v>
      </c>
      <c r="G846" s="140" t="s">
        <v>447</v>
      </c>
      <c r="H846" s="141">
        <v>1</v>
      </c>
      <c r="I846" s="142"/>
      <c r="J846" s="143">
        <f t="shared" si="0"/>
        <v>0</v>
      </c>
      <c r="K846" s="139" t="s">
        <v>1</v>
      </c>
      <c r="L846" s="32"/>
      <c r="M846" s="144" t="s">
        <v>1</v>
      </c>
      <c r="N846" s="145" t="s">
        <v>42</v>
      </c>
      <c r="P846" s="146">
        <f t="shared" si="1"/>
        <v>0</v>
      </c>
      <c r="Q846" s="146">
        <v>0</v>
      </c>
      <c r="R846" s="146">
        <f t="shared" si="2"/>
        <v>0</v>
      </c>
      <c r="S846" s="146">
        <v>0</v>
      </c>
      <c r="T846" s="147">
        <f t="shared" si="3"/>
        <v>0</v>
      </c>
      <c r="AR846" s="148" t="s">
        <v>260</v>
      </c>
      <c r="AT846" s="148" t="s">
        <v>255</v>
      </c>
      <c r="AU846" s="148" t="s">
        <v>87</v>
      </c>
      <c r="AY846" s="17" t="s">
        <v>253</v>
      </c>
      <c r="BE846" s="149">
        <f t="shared" si="4"/>
        <v>0</v>
      </c>
      <c r="BF846" s="149">
        <f t="shared" si="5"/>
        <v>0</v>
      </c>
      <c r="BG846" s="149">
        <f t="shared" si="6"/>
        <v>0</v>
      </c>
      <c r="BH846" s="149">
        <f t="shared" si="7"/>
        <v>0</v>
      </c>
      <c r="BI846" s="149">
        <f t="shared" si="8"/>
        <v>0</v>
      </c>
      <c r="BJ846" s="17" t="s">
        <v>85</v>
      </c>
      <c r="BK846" s="149">
        <f t="shared" si="9"/>
        <v>0</v>
      </c>
      <c r="BL846" s="17" t="s">
        <v>260</v>
      </c>
      <c r="BM846" s="148" t="s">
        <v>2977</v>
      </c>
    </row>
    <row r="847" spans="2:65" s="1" customFormat="1" ht="37.9" customHeight="1">
      <c r="B847" s="32"/>
      <c r="C847" s="137" t="s">
        <v>1448</v>
      </c>
      <c r="D847" s="137" t="s">
        <v>255</v>
      </c>
      <c r="E847" s="138" t="s">
        <v>2978</v>
      </c>
      <c r="F847" s="139" t="s">
        <v>2979</v>
      </c>
      <c r="G847" s="140" t="s">
        <v>258</v>
      </c>
      <c r="H847" s="141">
        <v>0.39</v>
      </c>
      <c r="I847" s="142"/>
      <c r="J847" s="143">
        <f t="shared" si="0"/>
        <v>0</v>
      </c>
      <c r="K847" s="139" t="s">
        <v>1</v>
      </c>
      <c r="L847" s="32"/>
      <c r="M847" s="144" t="s">
        <v>1</v>
      </c>
      <c r="N847" s="145" t="s">
        <v>42</v>
      </c>
      <c r="P847" s="146">
        <f t="shared" si="1"/>
        <v>0</v>
      </c>
      <c r="Q847" s="146">
        <v>0</v>
      </c>
      <c r="R847" s="146">
        <f t="shared" si="2"/>
        <v>0</v>
      </c>
      <c r="S847" s="146">
        <v>0</v>
      </c>
      <c r="T847" s="147">
        <f t="shared" si="3"/>
        <v>0</v>
      </c>
      <c r="AR847" s="148" t="s">
        <v>260</v>
      </c>
      <c r="AT847" s="148" t="s">
        <v>255</v>
      </c>
      <c r="AU847" s="148" t="s">
        <v>87</v>
      </c>
      <c r="AY847" s="17" t="s">
        <v>253</v>
      </c>
      <c r="BE847" s="149">
        <f t="shared" si="4"/>
        <v>0</v>
      </c>
      <c r="BF847" s="149">
        <f t="shared" si="5"/>
        <v>0</v>
      </c>
      <c r="BG847" s="149">
        <f t="shared" si="6"/>
        <v>0</v>
      </c>
      <c r="BH847" s="149">
        <f t="shared" si="7"/>
        <v>0</v>
      </c>
      <c r="BI847" s="149">
        <f t="shared" si="8"/>
        <v>0</v>
      </c>
      <c r="BJ847" s="17" t="s">
        <v>85</v>
      </c>
      <c r="BK847" s="149">
        <f t="shared" si="9"/>
        <v>0</v>
      </c>
      <c r="BL847" s="17" t="s">
        <v>260</v>
      </c>
      <c r="BM847" s="148" t="s">
        <v>2980</v>
      </c>
    </row>
    <row r="848" spans="2:65" s="1" customFormat="1" ht="33" customHeight="1">
      <c r="B848" s="32"/>
      <c r="C848" s="137" t="s">
        <v>1452</v>
      </c>
      <c r="D848" s="137" t="s">
        <v>255</v>
      </c>
      <c r="E848" s="138" t="s">
        <v>1461</v>
      </c>
      <c r="F848" s="139" t="s">
        <v>1462</v>
      </c>
      <c r="G848" s="140" t="s">
        <v>269</v>
      </c>
      <c r="H848" s="141">
        <v>6</v>
      </c>
      <c r="I848" s="142"/>
      <c r="J848" s="143">
        <f t="shared" si="0"/>
        <v>0</v>
      </c>
      <c r="K848" s="139" t="s">
        <v>259</v>
      </c>
      <c r="L848" s="32"/>
      <c r="M848" s="144" t="s">
        <v>1</v>
      </c>
      <c r="N848" s="145" t="s">
        <v>42</v>
      </c>
      <c r="P848" s="146">
        <f t="shared" si="1"/>
        <v>0</v>
      </c>
      <c r="Q848" s="146">
        <v>9.0000000000000006E-5</v>
      </c>
      <c r="R848" s="146">
        <f t="shared" si="2"/>
        <v>5.4000000000000001E-4</v>
      </c>
      <c r="S848" s="146">
        <v>0</v>
      </c>
      <c r="T848" s="147">
        <f t="shared" si="3"/>
        <v>0</v>
      </c>
      <c r="AR848" s="148" t="s">
        <v>260</v>
      </c>
      <c r="AT848" s="148" t="s">
        <v>255</v>
      </c>
      <c r="AU848" s="148" t="s">
        <v>87</v>
      </c>
      <c r="AY848" s="17" t="s">
        <v>253</v>
      </c>
      <c r="BE848" s="149">
        <f t="shared" si="4"/>
        <v>0</v>
      </c>
      <c r="BF848" s="149">
        <f t="shared" si="5"/>
        <v>0</v>
      </c>
      <c r="BG848" s="149">
        <f t="shared" si="6"/>
        <v>0</v>
      </c>
      <c r="BH848" s="149">
        <f t="shared" si="7"/>
        <v>0</v>
      </c>
      <c r="BI848" s="149">
        <f t="shared" si="8"/>
        <v>0</v>
      </c>
      <c r="BJ848" s="17" t="s">
        <v>85</v>
      </c>
      <c r="BK848" s="149">
        <f t="shared" si="9"/>
        <v>0</v>
      </c>
      <c r="BL848" s="17" t="s">
        <v>260</v>
      </c>
      <c r="BM848" s="148" t="s">
        <v>2981</v>
      </c>
    </row>
    <row r="849" spans="2:65" s="1" customFormat="1" ht="11.25">
      <c r="B849" s="32"/>
      <c r="D849" s="150" t="s">
        <v>262</v>
      </c>
      <c r="F849" s="151" t="s">
        <v>1464</v>
      </c>
      <c r="I849" s="152"/>
      <c r="L849" s="32"/>
      <c r="M849" s="153"/>
      <c r="T849" s="56"/>
      <c r="AT849" s="17" t="s">
        <v>262</v>
      </c>
      <c r="AU849" s="17" t="s">
        <v>87</v>
      </c>
    </row>
    <row r="850" spans="2:65" s="12" customFormat="1" ht="11.25">
      <c r="B850" s="154"/>
      <c r="D850" s="155" t="s">
        <v>264</v>
      </c>
      <c r="E850" s="156" t="s">
        <v>1</v>
      </c>
      <c r="F850" s="157" t="s">
        <v>1465</v>
      </c>
      <c r="H850" s="158">
        <v>2</v>
      </c>
      <c r="I850" s="159"/>
      <c r="L850" s="154"/>
      <c r="M850" s="160"/>
      <c r="T850" s="161"/>
      <c r="AT850" s="156" t="s">
        <v>264</v>
      </c>
      <c r="AU850" s="156" t="s">
        <v>87</v>
      </c>
      <c r="AV850" s="12" t="s">
        <v>87</v>
      </c>
      <c r="AW850" s="12" t="s">
        <v>32</v>
      </c>
      <c r="AX850" s="12" t="s">
        <v>77</v>
      </c>
      <c r="AY850" s="156" t="s">
        <v>253</v>
      </c>
    </row>
    <row r="851" spans="2:65" s="12" customFormat="1" ht="11.25">
      <c r="B851" s="154"/>
      <c r="D851" s="155" t="s">
        <v>264</v>
      </c>
      <c r="E851" s="156" t="s">
        <v>1</v>
      </c>
      <c r="F851" s="157" t="s">
        <v>1466</v>
      </c>
      <c r="H851" s="158">
        <v>0</v>
      </c>
      <c r="I851" s="159"/>
      <c r="L851" s="154"/>
      <c r="M851" s="160"/>
      <c r="T851" s="161"/>
      <c r="AT851" s="156" t="s">
        <v>264</v>
      </c>
      <c r="AU851" s="156" t="s">
        <v>87</v>
      </c>
      <c r="AV851" s="12" t="s">
        <v>87</v>
      </c>
      <c r="AW851" s="12" t="s">
        <v>32</v>
      </c>
      <c r="AX851" s="12" t="s">
        <v>77</v>
      </c>
      <c r="AY851" s="156" t="s">
        <v>253</v>
      </c>
    </row>
    <row r="852" spans="2:65" s="12" customFormat="1" ht="11.25">
      <c r="B852" s="154"/>
      <c r="D852" s="155" t="s">
        <v>264</v>
      </c>
      <c r="E852" s="156" t="s">
        <v>1</v>
      </c>
      <c r="F852" s="157" t="s">
        <v>2982</v>
      </c>
      <c r="H852" s="158">
        <v>0</v>
      </c>
      <c r="I852" s="159"/>
      <c r="L852" s="154"/>
      <c r="M852" s="160"/>
      <c r="T852" s="161"/>
      <c r="AT852" s="156" t="s">
        <v>264</v>
      </c>
      <c r="AU852" s="156" t="s">
        <v>87</v>
      </c>
      <c r="AV852" s="12" t="s">
        <v>87</v>
      </c>
      <c r="AW852" s="12" t="s">
        <v>32</v>
      </c>
      <c r="AX852" s="12" t="s">
        <v>77</v>
      </c>
      <c r="AY852" s="156" t="s">
        <v>253</v>
      </c>
    </row>
    <row r="853" spans="2:65" s="12" customFormat="1" ht="11.25">
      <c r="B853" s="154"/>
      <c r="D853" s="155" t="s">
        <v>264</v>
      </c>
      <c r="E853" s="156" t="s">
        <v>1</v>
      </c>
      <c r="F853" s="157" t="s">
        <v>1468</v>
      </c>
      <c r="H853" s="158">
        <v>2</v>
      </c>
      <c r="I853" s="159"/>
      <c r="L853" s="154"/>
      <c r="M853" s="160"/>
      <c r="T853" s="161"/>
      <c r="AT853" s="156" t="s">
        <v>264</v>
      </c>
      <c r="AU853" s="156" t="s">
        <v>87</v>
      </c>
      <c r="AV853" s="12" t="s">
        <v>87</v>
      </c>
      <c r="AW853" s="12" t="s">
        <v>32</v>
      </c>
      <c r="AX853" s="12" t="s">
        <v>77</v>
      </c>
      <c r="AY853" s="156" t="s">
        <v>253</v>
      </c>
    </row>
    <row r="854" spans="2:65" s="12" customFormat="1" ht="11.25">
      <c r="B854" s="154"/>
      <c r="D854" s="155" t="s">
        <v>264</v>
      </c>
      <c r="E854" s="156" t="s">
        <v>1</v>
      </c>
      <c r="F854" s="157" t="s">
        <v>2983</v>
      </c>
      <c r="H854" s="158">
        <v>2</v>
      </c>
      <c r="I854" s="159"/>
      <c r="L854" s="154"/>
      <c r="M854" s="160"/>
      <c r="T854" s="161"/>
      <c r="AT854" s="156" t="s">
        <v>264</v>
      </c>
      <c r="AU854" s="156" t="s">
        <v>87</v>
      </c>
      <c r="AV854" s="12" t="s">
        <v>87</v>
      </c>
      <c r="AW854" s="12" t="s">
        <v>32</v>
      </c>
      <c r="AX854" s="12" t="s">
        <v>77</v>
      </c>
      <c r="AY854" s="156" t="s">
        <v>253</v>
      </c>
    </row>
    <row r="855" spans="2:65" s="13" customFormat="1" ht="11.25">
      <c r="B855" s="162"/>
      <c r="D855" s="155" t="s">
        <v>264</v>
      </c>
      <c r="E855" s="163" t="s">
        <v>1</v>
      </c>
      <c r="F855" s="164" t="s">
        <v>266</v>
      </c>
      <c r="H855" s="165">
        <v>6</v>
      </c>
      <c r="I855" s="166"/>
      <c r="L855" s="162"/>
      <c r="M855" s="167"/>
      <c r="T855" s="168"/>
      <c r="AT855" s="163" t="s">
        <v>264</v>
      </c>
      <c r="AU855" s="163" t="s">
        <v>87</v>
      </c>
      <c r="AV855" s="13" t="s">
        <v>260</v>
      </c>
      <c r="AW855" s="13" t="s">
        <v>32</v>
      </c>
      <c r="AX855" s="13" t="s">
        <v>85</v>
      </c>
      <c r="AY855" s="163" t="s">
        <v>253</v>
      </c>
    </row>
    <row r="856" spans="2:65" s="1" customFormat="1" ht="21.75" customHeight="1">
      <c r="B856" s="32"/>
      <c r="C856" s="137" t="s">
        <v>1456</v>
      </c>
      <c r="D856" s="137" t="s">
        <v>255</v>
      </c>
      <c r="E856" s="138" t="s">
        <v>1471</v>
      </c>
      <c r="F856" s="139" t="s">
        <v>1472</v>
      </c>
      <c r="G856" s="140" t="s">
        <v>269</v>
      </c>
      <c r="H856" s="141">
        <v>6</v>
      </c>
      <c r="I856" s="142"/>
      <c r="J856" s="143">
        <f>ROUND(I856*H856,2)</f>
        <v>0</v>
      </c>
      <c r="K856" s="139" t="s">
        <v>259</v>
      </c>
      <c r="L856" s="32"/>
      <c r="M856" s="144" t="s">
        <v>1</v>
      </c>
      <c r="N856" s="145" t="s">
        <v>42</v>
      </c>
      <c r="P856" s="146">
        <f>O856*H856</f>
        <v>0</v>
      </c>
      <c r="Q856" s="146">
        <v>3.0000000000000001E-5</v>
      </c>
      <c r="R856" s="146">
        <f>Q856*H856</f>
        <v>1.8000000000000001E-4</v>
      </c>
      <c r="S856" s="146">
        <v>0</v>
      </c>
      <c r="T856" s="147">
        <f>S856*H856</f>
        <v>0</v>
      </c>
      <c r="AR856" s="148" t="s">
        <v>260</v>
      </c>
      <c r="AT856" s="148" t="s">
        <v>255</v>
      </c>
      <c r="AU856" s="148" t="s">
        <v>87</v>
      </c>
      <c r="AY856" s="17" t="s">
        <v>253</v>
      </c>
      <c r="BE856" s="149">
        <f>IF(N856="základní",J856,0)</f>
        <v>0</v>
      </c>
      <c r="BF856" s="149">
        <f>IF(N856="snížená",J856,0)</f>
        <v>0</v>
      </c>
      <c r="BG856" s="149">
        <f>IF(N856="zákl. přenesená",J856,0)</f>
        <v>0</v>
      </c>
      <c r="BH856" s="149">
        <f>IF(N856="sníž. přenesená",J856,0)</f>
        <v>0</v>
      </c>
      <c r="BI856" s="149">
        <f>IF(N856="nulová",J856,0)</f>
        <v>0</v>
      </c>
      <c r="BJ856" s="17" t="s">
        <v>85</v>
      </c>
      <c r="BK856" s="149">
        <f>ROUND(I856*H856,2)</f>
        <v>0</v>
      </c>
      <c r="BL856" s="17" t="s">
        <v>260</v>
      </c>
      <c r="BM856" s="148" t="s">
        <v>2984</v>
      </c>
    </row>
    <row r="857" spans="2:65" s="1" customFormat="1" ht="11.25">
      <c r="B857" s="32"/>
      <c r="D857" s="150" t="s">
        <v>262</v>
      </c>
      <c r="F857" s="151" t="s">
        <v>1474</v>
      </c>
      <c r="I857" s="152"/>
      <c r="L857" s="32"/>
      <c r="M857" s="153"/>
      <c r="T857" s="56"/>
      <c r="AT857" s="17" t="s">
        <v>262</v>
      </c>
      <c r="AU857" s="17" t="s">
        <v>87</v>
      </c>
    </row>
    <row r="858" spans="2:65" s="11" customFormat="1" ht="22.9" customHeight="1">
      <c r="B858" s="125"/>
      <c r="D858" s="126" t="s">
        <v>76</v>
      </c>
      <c r="E858" s="135" t="s">
        <v>1475</v>
      </c>
      <c r="F858" s="135" t="s">
        <v>1476</v>
      </c>
      <c r="I858" s="128"/>
      <c r="J858" s="136">
        <f>BK858</f>
        <v>0</v>
      </c>
      <c r="L858" s="125"/>
      <c r="M858" s="130"/>
      <c r="P858" s="131">
        <f>SUM(P859:P860)</f>
        <v>0</v>
      </c>
      <c r="R858" s="131">
        <f>SUM(R859:R860)</f>
        <v>0</v>
      </c>
      <c r="T858" s="132">
        <f>SUM(T859:T860)</f>
        <v>0</v>
      </c>
      <c r="AR858" s="126" t="s">
        <v>85</v>
      </c>
      <c r="AT858" s="133" t="s">
        <v>76</v>
      </c>
      <c r="AU858" s="133" t="s">
        <v>85</v>
      </c>
      <c r="AY858" s="126" t="s">
        <v>253</v>
      </c>
      <c r="BK858" s="134">
        <f>SUM(BK859:BK860)</f>
        <v>0</v>
      </c>
    </row>
    <row r="859" spans="2:65" s="1" customFormat="1" ht="16.5" customHeight="1">
      <c r="B859" s="32"/>
      <c r="C859" s="137" t="s">
        <v>1460</v>
      </c>
      <c r="D859" s="137" t="s">
        <v>255</v>
      </c>
      <c r="E859" s="138" t="s">
        <v>1478</v>
      </c>
      <c r="F859" s="139" t="s">
        <v>1479</v>
      </c>
      <c r="G859" s="140" t="s">
        <v>418</v>
      </c>
      <c r="H859" s="141">
        <v>199.322</v>
      </c>
      <c r="I859" s="142"/>
      <c r="J859" s="143">
        <f>ROUND(I859*H859,2)</f>
        <v>0</v>
      </c>
      <c r="K859" s="139" t="s">
        <v>259</v>
      </c>
      <c r="L859" s="32"/>
      <c r="M859" s="144" t="s">
        <v>1</v>
      </c>
      <c r="N859" s="145" t="s">
        <v>42</v>
      </c>
      <c r="P859" s="146">
        <f>O859*H859</f>
        <v>0</v>
      </c>
      <c r="Q859" s="146">
        <v>0</v>
      </c>
      <c r="R859" s="146">
        <f>Q859*H859</f>
        <v>0</v>
      </c>
      <c r="S859" s="146">
        <v>0</v>
      </c>
      <c r="T859" s="147">
        <f>S859*H859</f>
        <v>0</v>
      </c>
      <c r="AR859" s="148" t="s">
        <v>260</v>
      </c>
      <c r="AT859" s="148" t="s">
        <v>255</v>
      </c>
      <c r="AU859" s="148" t="s">
        <v>87</v>
      </c>
      <c r="AY859" s="17" t="s">
        <v>253</v>
      </c>
      <c r="BE859" s="149">
        <f>IF(N859="základní",J859,0)</f>
        <v>0</v>
      </c>
      <c r="BF859" s="149">
        <f>IF(N859="snížená",J859,0)</f>
        <v>0</v>
      </c>
      <c r="BG859" s="149">
        <f>IF(N859="zákl. přenesená",J859,0)</f>
        <v>0</v>
      </c>
      <c r="BH859" s="149">
        <f>IF(N859="sníž. přenesená",J859,0)</f>
        <v>0</v>
      </c>
      <c r="BI859" s="149">
        <f>IF(N859="nulová",J859,0)</f>
        <v>0</v>
      </c>
      <c r="BJ859" s="17" t="s">
        <v>85</v>
      </c>
      <c r="BK859" s="149">
        <f>ROUND(I859*H859,2)</f>
        <v>0</v>
      </c>
      <c r="BL859" s="17" t="s">
        <v>260</v>
      </c>
      <c r="BM859" s="148" t="s">
        <v>1480</v>
      </c>
    </row>
    <row r="860" spans="2:65" s="1" customFormat="1" ht="11.25">
      <c r="B860" s="32"/>
      <c r="D860" s="150" t="s">
        <v>262</v>
      </c>
      <c r="F860" s="151" t="s">
        <v>1481</v>
      </c>
      <c r="I860" s="152"/>
      <c r="L860" s="32"/>
      <c r="M860" s="153"/>
      <c r="T860" s="56"/>
      <c r="AT860" s="17" t="s">
        <v>262</v>
      </c>
      <c r="AU860" s="17" t="s">
        <v>87</v>
      </c>
    </row>
    <row r="861" spans="2:65" s="11" customFormat="1" ht="25.9" customHeight="1">
      <c r="B861" s="125"/>
      <c r="D861" s="126" t="s">
        <v>76</v>
      </c>
      <c r="E861" s="127" t="s">
        <v>609</v>
      </c>
      <c r="F861" s="127" t="s">
        <v>610</v>
      </c>
      <c r="I861" s="128"/>
      <c r="J861" s="129">
        <f>BK861</f>
        <v>0</v>
      </c>
      <c r="L861" s="125"/>
      <c r="M861" s="130"/>
      <c r="P861" s="131">
        <f>P862+P931+P1007+P1080+P1103+P1112+P1436+P1492+P1543+P1576+P1637+P1646+P1666+P1739+P1784+P1841+P1893+P1970</f>
        <v>0</v>
      </c>
      <c r="R861" s="131">
        <f>R862+R931+R1007+R1080+R1103+R1112+R1436+R1492+R1543+R1576+R1637+R1646+R1666+R1739+R1784+R1841+R1893+R1970</f>
        <v>25.968081320000003</v>
      </c>
      <c r="T861" s="132">
        <f>T862+T931+T1007+T1080+T1103+T1112+T1436+T1492+T1543+T1576+T1637+T1646+T1666+T1739+T1784+T1841+T1893+T1970</f>
        <v>0</v>
      </c>
      <c r="AR861" s="126" t="s">
        <v>87</v>
      </c>
      <c r="AT861" s="133" t="s">
        <v>76</v>
      </c>
      <c r="AU861" s="133" t="s">
        <v>77</v>
      </c>
      <c r="AY861" s="126" t="s">
        <v>253</v>
      </c>
      <c r="BK861" s="134">
        <f>BK862+BK931+BK1007+BK1080+BK1103+BK1112+BK1436+BK1492+BK1543+BK1576+BK1637+BK1646+BK1666+BK1739+BK1784+BK1841+BK1893+BK1970</f>
        <v>0</v>
      </c>
    </row>
    <row r="862" spans="2:65" s="11" customFormat="1" ht="22.9" customHeight="1">
      <c r="B862" s="125"/>
      <c r="D862" s="126" t="s">
        <v>76</v>
      </c>
      <c r="E862" s="135" t="s">
        <v>1482</v>
      </c>
      <c r="F862" s="135" t="s">
        <v>1483</v>
      </c>
      <c r="I862" s="128"/>
      <c r="J862" s="136">
        <f>BK862</f>
        <v>0</v>
      </c>
      <c r="L862" s="125"/>
      <c r="M862" s="130"/>
      <c r="P862" s="131">
        <f>SUM(P863:P930)</f>
        <v>0</v>
      </c>
      <c r="R862" s="131">
        <f>SUM(R863:R930)</f>
        <v>2.4999181000000004</v>
      </c>
      <c r="T862" s="132">
        <f>SUM(T863:T930)</f>
        <v>0</v>
      </c>
      <c r="AR862" s="126" t="s">
        <v>87</v>
      </c>
      <c r="AT862" s="133" t="s">
        <v>76</v>
      </c>
      <c r="AU862" s="133" t="s">
        <v>85</v>
      </c>
      <c r="AY862" s="126" t="s">
        <v>253</v>
      </c>
      <c r="BK862" s="134">
        <f>SUM(BK863:BK930)</f>
        <v>0</v>
      </c>
    </row>
    <row r="863" spans="2:65" s="1" customFormat="1" ht="24.2" customHeight="1">
      <c r="B863" s="32"/>
      <c r="C863" s="137" t="s">
        <v>1470</v>
      </c>
      <c r="D863" s="137" t="s">
        <v>255</v>
      </c>
      <c r="E863" s="138" t="s">
        <v>1485</v>
      </c>
      <c r="F863" s="139" t="s">
        <v>1486</v>
      </c>
      <c r="G863" s="140" t="s">
        <v>258</v>
      </c>
      <c r="H863" s="141">
        <v>154.47999999999999</v>
      </c>
      <c r="I863" s="142"/>
      <c r="J863" s="143">
        <f>ROUND(I863*H863,2)</f>
        <v>0</v>
      </c>
      <c r="K863" s="139" t="s">
        <v>259</v>
      </c>
      <c r="L863" s="32"/>
      <c r="M863" s="144" t="s">
        <v>1</v>
      </c>
      <c r="N863" s="145" t="s">
        <v>42</v>
      </c>
      <c r="P863" s="146">
        <f>O863*H863</f>
        <v>0</v>
      </c>
      <c r="Q863" s="146">
        <v>0</v>
      </c>
      <c r="R863" s="146">
        <f>Q863*H863</f>
        <v>0</v>
      </c>
      <c r="S863" s="146">
        <v>0</v>
      </c>
      <c r="T863" s="147">
        <f>S863*H863</f>
        <v>0</v>
      </c>
      <c r="AR863" s="148" t="s">
        <v>369</v>
      </c>
      <c r="AT863" s="148" t="s">
        <v>255</v>
      </c>
      <c r="AU863" s="148" t="s">
        <v>87</v>
      </c>
      <c r="AY863" s="17" t="s">
        <v>253</v>
      </c>
      <c r="BE863" s="149">
        <f>IF(N863="základní",J863,0)</f>
        <v>0</v>
      </c>
      <c r="BF863" s="149">
        <f>IF(N863="snížená",J863,0)</f>
        <v>0</v>
      </c>
      <c r="BG863" s="149">
        <f>IF(N863="zákl. přenesená",J863,0)</f>
        <v>0</v>
      </c>
      <c r="BH863" s="149">
        <f>IF(N863="sníž. přenesená",J863,0)</f>
        <v>0</v>
      </c>
      <c r="BI863" s="149">
        <f>IF(N863="nulová",J863,0)</f>
        <v>0</v>
      </c>
      <c r="BJ863" s="17" t="s">
        <v>85</v>
      </c>
      <c r="BK863" s="149">
        <f>ROUND(I863*H863,2)</f>
        <v>0</v>
      </c>
      <c r="BL863" s="17" t="s">
        <v>369</v>
      </c>
      <c r="BM863" s="148" t="s">
        <v>1487</v>
      </c>
    </row>
    <row r="864" spans="2:65" s="1" customFormat="1" ht="11.25">
      <c r="B864" s="32"/>
      <c r="D864" s="150" t="s">
        <v>262</v>
      </c>
      <c r="F864" s="151" t="s">
        <v>1488</v>
      </c>
      <c r="I864" s="152"/>
      <c r="L864" s="32"/>
      <c r="M864" s="153"/>
      <c r="T864" s="56"/>
      <c r="AT864" s="17" t="s">
        <v>262</v>
      </c>
      <c r="AU864" s="17" t="s">
        <v>87</v>
      </c>
    </row>
    <row r="865" spans="2:65" s="1" customFormat="1" ht="16.5" customHeight="1">
      <c r="B865" s="32"/>
      <c r="C865" s="185" t="s">
        <v>1477</v>
      </c>
      <c r="D865" s="185" t="s">
        <v>1052</v>
      </c>
      <c r="E865" s="186" t="s">
        <v>1490</v>
      </c>
      <c r="F865" s="187" t="s">
        <v>1491</v>
      </c>
      <c r="G865" s="188" t="s">
        <v>1492</v>
      </c>
      <c r="H865" s="189">
        <v>61.792000000000002</v>
      </c>
      <c r="I865" s="190"/>
      <c r="J865" s="191">
        <f>ROUND(I865*H865,2)</f>
        <v>0</v>
      </c>
      <c r="K865" s="187" t="s">
        <v>259</v>
      </c>
      <c r="L865" s="192"/>
      <c r="M865" s="193" t="s">
        <v>1</v>
      </c>
      <c r="N865" s="194" t="s">
        <v>42</v>
      </c>
      <c r="P865" s="146">
        <f>O865*H865</f>
        <v>0</v>
      </c>
      <c r="Q865" s="146">
        <v>1E-3</v>
      </c>
      <c r="R865" s="146">
        <f>Q865*H865</f>
        <v>6.1792E-2</v>
      </c>
      <c r="S865" s="146">
        <v>0</v>
      </c>
      <c r="T865" s="147">
        <f>S865*H865</f>
        <v>0</v>
      </c>
      <c r="AR865" s="148" t="s">
        <v>455</v>
      </c>
      <c r="AT865" s="148" t="s">
        <v>1052</v>
      </c>
      <c r="AU865" s="148" t="s">
        <v>87</v>
      </c>
      <c r="AY865" s="17" t="s">
        <v>253</v>
      </c>
      <c r="BE865" s="149">
        <f>IF(N865="základní",J865,0)</f>
        <v>0</v>
      </c>
      <c r="BF865" s="149">
        <f>IF(N865="snížená",J865,0)</f>
        <v>0</v>
      </c>
      <c r="BG865" s="149">
        <f>IF(N865="zákl. přenesená",J865,0)</f>
        <v>0</v>
      </c>
      <c r="BH865" s="149">
        <f>IF(N865="sníž. přenesená",J865,0)</f>
        <v>0</v>
      </c>
      <c r="BI865" s="149">
        <f>IF(N865="nulová",J865,0)</f>
        <v>0</v>
      </c>
      <c r="BJ865" s="17" t="s">
        <v>85</v>
      </c>
      <c r="BK865" s="149">
        <f>ROUND(I865*H865,2)</f>
        <v>0</v>
      </c>
      <c r="BL865" s="17" t="s">
        <v>369</v>
      </c>
      <c r="BM865" s="148" t="s">
        <v>1493</v>
      </c>
    </row>
    <row r="866" spans="2:65" s="14" customFormat="1" ht="11.25">
      <c r="B866" s="169"/>
      <c r="D866" s="155" t="s">
        <v>264</v>
      </c>
      <c r="E866" s="170" t="s">
        <v>1</v>
      </c>
      <c r="F866" s="171" t="s">
        <v>1494</v>
      </c>
      <c r="H866" s="170" t="s">
        <v>1</v>
      </c>
      <c r="I866" s="172"/>
      <c r="L866" s="169"/>
      <c r="M866" s="173"/>
      <c r="T866" s="174"/>
      <c r="AT866" s="170" t="s">
        <v>264</v>
      </c>
      <c r="AU866" s="170" t="s">
        <v>87</v>
      </c>
      <c r="AV866" s="14" t="s">
        <v>85</v>
      </c>
      <c r="AW866" s="14" t="s">
        <v>32</v>
      </c>
      <c r="AX866" s="14" t="s">
        <v>77</v>
      </c>
      <c r="AY866" s="170" t="s">
        <v>253</v>
      </c>
    </row>
    <row r="867" spans="2:65" s="12" customFormat="1" ht="11.25">
      <c r="B867" s="154"/>
      <c r="D867" s="155" t="s">
        <v>264</v>
      </c>
      <c r="E867" s="156" t="s">
        <v>1</v>
      </c>
      <c r="F867" s="157" t="s">
        <v>2985</v>
      </c>
      <c r="H867" s="158">
        <v>154.47999999999999</v>
      </c>
      <c r="I867" s="159"/>
      <c r="L867" s="154"/>
      <c r="M867" s="160"/>
      <c r="T867" s="161"/>
      <c r="AT867" s="156" t="s">
        <v>264</v>
      </c>
      <c r="AU867" s="156" t="s">
        <v>87</v>
      </c>
      <c r="AV867" s="12" t="s">
        <v>87</v>
      </c>
      <c r="AW867" s="12" t="s">
        <v>32</v>
      </c>
      <c r="AX867" s="12" t="s">
        <v>77</v>
      </c>
      <c r="AY867" s="156" t="s">
        <v>253</v>
      </c>
    </row>
    <row r="868" spans="2:65" s="13" customFormat="1" ht="11.25">
      <c r="B868" s="162"/>
      <c r="D868" s="155" t="s">
        <v>264</v>
      </c>
      <c r="E868" s="163" t="s">
        <v>1</v>
      </c>
      <c r="F868" s="164" t="s">
        <v>266</v>
      </c>
      <c r="H868" s="165">
        <v>154.47999999999999</v>
      </c>
      <c r="I868" s="166"/>
      <c r="L868" s="162"/>
      <c r="M868" s="167"/>
      <c r="T868" s="168"/>
      <c r="AT868" s="163" t="s">
        <v>264</v>
      </c>
      <c r="AU868" s="163" t="s">
        <v>87</v>
      </c>
      <c r="AV868" s="13" t="s">
        <v>260</v>
      </c>
      <c r="AW868" s="13" t="s">
        <v>32</v>
      </c>
      <c r="AX868" s="13" t="s">
        <v>85</v>
      </c>
      <c r="AY868" s="163" t="s">
        <v>253</v>
      </c>
    </row>
    <row r="869" spans="2:65" s="12" customFormat="1" ht="11.25">
      <c r="B869" s="154"/>
      <c r="D869" s="155" t="s">
        <v>264</v>
      </c>
      <c r="F869" s="157" t="s">
        <v>2986</v>
      </c>
      <c r="H869" s="158">
        <v>61.792000000000002</v>
      </c>
      <c r="I869" s="159"/>
      <c r="L869" s="154"/>
      <c r="M869" s="160"/>
      <c r="T869" s="161"/>
      <c r="AT869" s="156" t="s">
        <v>264</v>
      </c>
      <c r="AU869" s="156" t="s">
        <v>87</v>
      </c>
      <c r="AV869" s="12" t="s">
        <v>87</v>
      </c>
      <c r="AW869" s="12" t="s">
        <v>4</v>
      </c>
      <c r="AX869" s="12" t="s">
        <v>85</v>
      </c>
      <c r="AY869" s="156" t="s">
        <v>253</v>
      </c>
    </row>
    <row r="870" spans="2:65" s="1" customFormat="1" ht="24.2" customHeight="1">
      <c r="B870" s="32"/>
      <c r="C870" s="137" t="s">
        <v>1484</v>
      </c>
      <c r="D870" s="137" t="s">
        <v>255</v>
      </c>
      <c r="E870" s="138" t="s">
        <v>1498</v>
      </c>
      <c r="F870" s="139" t="s">
        <v>1499</v>
      </c>
      <c r="G870" s="140" t="s">
        <v>258</v>
      </c>
      <c r="H870" s="141">
        <v>39.753</v>
      </c>
      <c r="I870" s="142"/>
      <c r="J870" s="143">
        <f>ROUND(I870*H870,2)</f>
        <v>0</v>
      </c>
      <c r="K870" s="139" t="s">
        <v>259</v>
      </c>
      <c r="L870" s="32"/>
      <c r="M870" s="144" t="s">
        <v>1</v>
      </c>
      <c r="N870" s="145" t="s">
        <v>42</v>
      </c>
      <c r="P870" s="146">
        <f>O870*H870</f>
        <v>0</v>
      </c>
      <c r="Q870" s="146">
        <v>0</v>
      </c>
      <c r="R870" s="146">
        <f>Q870*H870</f>
        <v>0</v>
      </c>
      <c r="S870" s="146">
        <v>0</v>
      </c>
      <c r="T870" s="147">
        <f>S870*H870</f>
        <v>0</v>
      </c>
      <c r="AR870" s="148" t="s">
        <v>369</v>
      </c>
      <c r="AT870" s="148" t="s">
        <v>255</v>
      </c>
      <c r="AU870" s="148" t="s">
        <v>87</v>
      </c>
      <c r="AY870" s="17" t="s">
        <v>253</v>
      </c>
      <c r="BE870" s="149">
        <f>IF(N870="základní",J870,0)</f>
        <v>0</v>
      </c>
      <c r="BF870" s="149">
        <f>IF(N870="snížená",J870,0)</f>
        <v>0</v>
      </c>
      <c r="BG870" s="149">
        <f>IF(N870="zákl. přenesená",J870,0)</f>
        <v>0</v>
      </c>
      <c r="BH870" s="149">
        <f>IF(N870="sníž. přenesená",J870,0)</f>
        <v>0</v>
      </c>
      <c r="BI870" s="149">
        <f>IF(N870="nulová",J870,0)</f>
        <v>0</v>
      </c>
      <c r="BJ870" s="17" t="s">
        <v>85</v>
      </c>
      <c r="BK870" s="149">
        <f>ROUND(I870*H870,2)</f>
        <v>0</v>
      </c>
      <c r="BL870" s="17" t="s">
        <v>369</v>
      </c>
      <c r="BM870" s="148" t="s">
        <v>1500</v>
      </c>
    </row>
    <row r="871" spans="2:65" s="1" customFormat="1" ht="11.25">
      <c r="B871" s="32"/>
      <c r="D871" s="150" t="s">
        <v>262</v>
      </c>
      <c r="F871" s="151" t="s">
        <v>1501</v>
      </c>
      <c r="I871" s="152"/>
      <c r="L871" s="32"/>
      <c r="M871" s="153"/>
      <c r="T871" s="56"/>
      <c r="AT871" s="17" t="s">
        <v>262</v>
      </c>
      <c r="AU871" s="17" t="s">
        <v>87</v>
      </c>
    </row>
    <row r="872" spans="2:65" s="1" customFormat="1" ht="16.5" customHeight="1">
      <c r="B872" s="32"/>
      <c r="C872" s="185" t="s">
        <v>1489</v>
      </c>
      <c r="D872" s="185" t="s">
        <v>1052</v>
      </c>
      <c r="E872" s="186" t="s">
        <v>1490</v>
      </c>
      <c r="F872" s="187" t="s">
        <v>1491</v>
      </c>
      <c r="G872" s="188" t="s">
        <v>1492</v>
      </c>
      <c r="H872" s="189">
        <v>15.901</v>
      </c>
      <c r="I872" s="190"/>
      <c r="J872" s="191">
        <f>ROUND(I872*H872,2)</f>
        <v>0</v>
      </c>
      <c r="K872" s="187" t="s">
        <v>259</v>
      </c>
      <c r="L872" s="192"/>
      <c r="M872" s="193" t="s">
        <v>1</v>
      </c>
      <c r="N872" s="194" t="s">
        <v>42</v>
      </c>
      <c r="P872" s="146">
        <f>O872*H872</f>
        <v>0</v>
      </c>
      <c r="Q872" s="146">
        <v>1E-3</v>
      </c>
      <c r="R872" s="146">
        <f>Q872*H872</f>
        <v>1.5900999999999998E-2</v>
      </c>
      <c r="S872" s="146">
        <v>0</v>
      </c>
      <c r="T872" s="147">
        <f>S872*H872</f>
        <v>0</v>
      </c>
      <c r="AR872" s="148" t="s">
        <v>455</v>
      </c>
      <c r="AT872" s="148" t="s">
        <v>1052</v>
      </c>
      <c r="AU872" s="148" t="s">
        <v>87</v>
      </c>
      <c r="AY872" s="17" t="s">
        <v>253</v>
      </c>
      <c r="BE872" s="149">
        <f>IF(N872="základní",J872,0)</f>
        <v>0</v>
      </c>
      <c r="BF872" s="149">
        <f>IF(N872="snížená",J872,0)</f>
        <v>0</v>
      </c>
      <c r="BG872" s="149">
        <f>IF(N872="zákl. přenesená",J872,0)</f>
        <v>0</v>
      </c>
      <c r="BH872" s="149">
        <f>IF(N872="sníž. přenesená",J872,0)</f>
        <v>0</v>
      </c>
      <c r="BI872" s="149">
        <f>IF(N872="nulová",J872,0)</f>
        <v>0</v>
      </c>
      <c r="BJ872" s="17" t="s">
        <v>85</v>
      </c>
      <c r="BK872" s="149">
        <f>ROUND(I872*H872,2)</f>
        <v>0</v>
      </c>
      <c r="BL872" s="17" t="s">
        <v>369</v>
      </c>
      <c r="BM872" s="148" t="s">
        <v>1503</v>
      </c>
    </row>
    <row r="873" spans="2:65" s="14" customFormat="1" ht="11.25">
      <c r="B873" s="169"/>
      <c r="D873" s="155" t="s">
        <v>264</v>
      </c>
      <c r="E873" s="170" t="s">
        <v>1</v>
      </c>
      <c r="F873" s="171" t="s">
        <v>1504</v>
      </c>
      <c r="H873" s="170" t="s">
        <v>1</v>
      </c>
      <c r="I873" s="172"/>
      <c r="L873" s="169"/>
      <c r="M873" s="173"/>
      <c r="T873" s="174"/>
      <c r="AT873" s="170" t="s">
        <v>264</v>
      </c>
      <c r="AU873" s="170" t="s">
        <v>87</v>
      </c>
      <c r="AV873" s="14" t="s">
        <v>85</v>
      </c>
      <c r="AW873" s="14" t="s">
        <v>32</v>
      </c>
      <c r="AX873" s="14" t="s">
        <v>77</v>
      </c>
      <c r="AY873" s="170" t="s">
        <v>253</v>
      </c>
    </row>
    <row r="874" spans="2:65" s="14" customFormat="1" ht="11.25">
      <c r="B874" s="169"/>
      <c r="D874" s="155" t="s">
        <v>264</v>
      </c>
      <c r="E874" s="170" t="s">
        <v>1</v>
      </c>
      <c r="F874" s="171" t="s">
        <v>1505</v>
      </c>
      <c r="H874" s="170" t="s">
        <v>1</v>
      </c>
      <c r="I874" s="172"/>
      <c r="L874" s="169"/>
      <c r="M874" s="173"/>
      <c r="T874" s="174"/>
      <c r="AT874" s="170" t="s">
        <v>264</v>
      </c>
      <c r="AU874" s="170" t="s">
        <v>87</v>
      </c>
      <c r="AV874" s="14" t="s">
        <v>85</v>
      </c>
      <c r="AW874" s="14" t="s">
        <v>32</v>
      </c>
      <c r="AX874" s="14" t="s">
        <v>77</v>
      </c>
      <c r="AY874" s="170" t="s">
        <v>253</v>
      </c>
    </row>
    <row r="875" spans="2:65" s="12" customFormat="1" ht="11.25">
      <c r="B875" s="154"/>
      <c r="D875" s="155" t="s">
        <v>264</v>
      </c>
      <c r="E875" s="156" t="s">
        <v>1</v>
      </c>
      <c r="F875" s="157" t="s">
        <v>2987</v>
      </c>
      <c r="H875" s="158">
        <v>10.206</v>
      </c>
      <c r="I875" s="159"/>
      <c r="L875" s="154"/>
      <c r="M875" s="160"/>
      <c r="T875" s="161"/>
      <c r="AT875" s="156" t="s">
        <v>264</v>
      </c>
      <c r="AU875" s="156" t="s">
        <v>87</v>
      </c>
      <c r="AV875" s="12" t="s">
        <v>87</v>
      </c>
      <c r="AW875" s="12" t="s">
        <v>32</v>
      </c>
      <c r="AX875" s="12" t="s">
        <v>77</v>
      </c>
      <c r="AY875" s="156" t="s">
        <v>253</v>
      </c>
    </row>
    <row r="876" spans="2:65" s="15" customFormat="1" ht="11.25">
      <c r="B876" s="175"/>
      <c r="D876" s="155" t="s">
        <v>264</v>
      </c>
      <c r="E876" s="176" t="s">
        <v>1</v>
      </c>
      <c r="F876" s="177" t="s">
        <v>322</v>
      </c>
      <c r="H876" s="178">
        <v>10.206</v>
      </c>
      <c r="I876" s="179"/>
      <c r="L876" s="175"/>
      <c r="M876" s="180"/>
      <c r="T876" s="181"/>
      <c r="AT876" s="176" t="s">
        <v>264</v>
      </c>
      <c r="AU876" s="176" t="s">
        <v>87</v>
      </c>
      <c r="AV876" s="15" t="s">
        <v>97</v>
      </c>
      <c r="AW876" s="15" t="s">
        <v>32</v>
      </c>
      <c r="AX876" s="15" t="s">
        <v>77</v>
      </c>
      <c r="AY876" s="176" t="s">
        <v>253</v>
      </c>
    </row>
    <row r="877" spans="2:65" s="14" customFormat="1" ht="11.25">
      <c r="B877" s="169"/>
      <c r="D877" s="155" t="s">
        <v>264</v>
      </c>
      <c r="E877" s="170" t="s">
        <v>1</v>
      </c>
      <c r="F877" s="171" t="s">
        <v>1504</v>
      </c>
      <c r="H877" s="170" t="s">
        <v>1</v>
      </c>
      <c r="I877" s="172"/>
      <c r="L877" s="169"/>
      <c r="M877" s="173"/>
      <c r="T877" s="174"/>
      <c r="AT877" s="170" t="s">
        <v>264</v>
      </c>
      <c r="AU877" s="170" t="s">
        <v>87</v>
      </c>
      <c r="AV877" s="14" t="s">
        <v>85</v>
      </c>
      <c r="AW877" s="14" t="s">
        <v>32</v>
      </c>
      <c r="AX877" s="14" t="s">
        <v>77</v>
      </c>
      <c r="AY877" s="170" t="s">
        <v>253</v>
      </c>
    </row>
    <row r="878" spans="2:65" s="14" customFormat="1" ht="11.25">
      <c r="B878" s="169"/>
      <c r="D878" s="155" t="s">
        <v>264</v>
      </c>
      <c r="E878" s="170" t="s">
        <v>1</v>
      </c>
      <c r="F878" s="171" t="s">
        <v>1507</v>
      </c>
      <c r="H878" s="170" t="s">
        <v>1</v>
      </c>
      <c r="I878" s="172"/>
      <c r="L878" s="169"/>
      <c r="M878" s="173"/>
      <c r="T878" s="174"/>
      <c r="AT878" s="170" t="s">
        <v>264</v>
      </c>
      <c r="AU878" s="170" t="s">
        <v>87</v>
      </c>
      <c r="AV878" s="14" t="s">
        <v>85</v>
      </c>
      <c r="AW878" s="14" t="s">
        <v>32</v>
      </c>
      <c r="AX878" s="14" t="s">
        <v>77</v>
      </c>
      <c r="AY878" s="170" t="s">
        <v>253</v>
      </c>
    </row>
    <row r="879" spans="2:65" s="12" customFormat="1" ht="33.75">
      <c r="B879" s="154"/>
      <c r="D879" s="155" t="s">
        <v>264</v>
      </c>
      <c r="E879" s="156" t="s">
        <v>1</v>
      </c>
      <c r="F879" s="157" t="s">
        <v>2988</v>
      </c>
      <c r="H879" s="158">
        <v>29.547000000000001</v>
      </c>
      <c r="I879" s="159"/>
      <c r="L879" s="154"/>
      <c r="M879" s="160"/>
      <c r="T879" s="161"/>
      <c r="AT879" s="156" t="s">
        <v>264</v>
      </c>
      <c r="AU879" s="156" t="s">
        <v>87</v>
      </c>
      <c r="AV879" s="12" t="s">
        <v>87</v>
      </c>
      <c r="AW879" s="12" t="s">
        <v>32</v>
      </c>
      <c r="AX879" s="12" t="s">
        <v>77</v>
      </c>
      <c r="AY879" s="156" t="s">
        <v>253</v>
      </c>
    </row>
    <row r="880" spans="2:65" s="15" customFormat="1" ht="11.25">
      <c r="B880" s="175"/>
      <c r="D880" s="155" t="s">
        <v>264</v>
      </c>
      <c r="E880" s="176" t="s">
        <v>1</v>
      </c>
      <c r="F880" s="177" t="s">
        <v>322</v>
      </c>
      <c r="H880" s="178">
        <v>29.547000000000001</v>
      </c>
      <c r="I880" s="179"/>
      <c r="L880" s="175"/>
      <c r="M880" s="180"/>
      <c r="T880" s="181"/>
      <c r="AT880" s="176" t="s">
        <v>264</v>
      </c>
      <c r="AU880" s="176" t="s">
        <v>87</v>
      </c>
      <c r="AV880" s="15" t="s">
        <v>97</v>
      </c>
      <c r="AW880" s="15" t="s">
        <v>32</v>
      </c>
      <c r="AX880" s="15" t="s">
        <v>77</v>
      </c>
      <c r="AY880" s="176" t="s">
        <v>253</v>
      </c>
    </row>
    <row r="881" spans="2:65" s="13" customFormat="1" ht="11.25">
      <c r="B881" s="162"/>
      <c r="D881" s="155" t="s">
        <v>264</v>
      </c>
      <c r="E881" s="163" t="s">
        <v>1</v>
      </c>
      <c r="F881" s="164" t="s">
        <v>266</v>
      </c>
      <c r="H881" s="165">
        <v>39.753</v>
      </c>
      <c r="I881" s="166"/>
      <c r="L881" s="162"/>
      <c r="M881" s="167"/>
      <c r="T881" s="168"/>
      <c r="AT881" s="163" t="s">
        <v>264</v>
      </c>
      <c r="AU881" s="163" t="s">
        <v>87</v>
      </c>
      <c r="AV881" s="13" t="s">
        <v>260</v>
      </c>
      <c r="AW881" s="13" t="s">
        <v>32</v>
      </c>
      <c r="AX881" s="13" t="s">
        <v>85</v>
      </c>
      <c r="AY881" s="163" t="s">
        <v>253</v>
      </c>
    </row>
    <row r="882" spans="2:65" s="12" customFormat="1" ht="11.25">
      <c r="B882" s="154"/>
      <c r="D882" s="155" t="s">
        <v>264</v>
      </c>
      <c r="F882" s="157" t="s">
        <v>2989</v>
      </c>
      <c r="H882" s="158">
        <v>15.901</v>
      </c>
      <c r="I882" s="159"/>
      <c r="L882" s="154"/>
      <c r="M882" s="160"/>
      <c r="T882" s="161"/>
      <c r="AT882" s="156" t="s">
        <v>264</v>
      </c>
      <c r="AU882" s="156" t="s">
        <v>87</v>
      </c>
      <c r="AV882" s="12" t="s">
        <v>87</v>
      </c>
      <c r="AW882" s="12" t="s">
        <v>4</v>
      </c>
      <c r="AX882" s="12" t="s">
        <v>85</v>
      </c>
      <c r="AY882" s="156" t="s">
        <v>253</v>
      </c>
    </row>
    <row r="883" spans="2:65" s="1" customFormat="1" ht="24.2" customHeight="1">
      <c r="B883" s="32"/>
      <c r="C883" s="137" t="s">
        <v>1497</v>
      </c>
      <c r="D883" s="137" t="s">
        <v>255</v>
      </c>
      <c r="E883" s="138" t="s">
        <v>1511</v>
      </c>
      <c r="F883" s="139" t="s">
        <v>1512</v>
      </c>
      <c r="G883" s="140" t="s">
        <v>258</v>
      </c>
      <c r="H883" s="141">
        <v>312.95999999999998</v>
      </c>
      <c r="I883" s="142"/>
      <c r="J883" s="143">
        <f>ROUND(I883*H883,2)</f>
        <v>0</v>
      </c>
      <c r="K883" s="139" t="s">
        <v>259</v>
      </c>
      <c r="L883" s="32"/>
      <c r="M883" s="144" t="s">
        <v>1</v>
      </c>
      <c r="N883" s="145" t="s">
        <v>42</v>
      </c>
      <c r="P883" s="146">
        <f>O883*H883</f>
        <v>0</v>
      </c>
      <c r="Q883" s="146">
        <v>4.0000000000000002E-4</v>
      </c>
      <c r="R883" s="146">
        <f>Q883*H883</f>
        <v>0.12518399999999999</v>
      </c>
      <c r="S883" s="146">
        <v>0</v>
      </c>
      <c r="T883" s="147">
        <f>S883*H883</f>
        <v>0</v>
      </c>
      <c r="AR883" s="148" t="s">
        <v>369</v>
      </c>
      <c r="AT883" s="148" t="s">
        <v>255</v>
      </c>
      <c r="AU883" s="148" t="s">
        <v>87</v>
      </c>
      <c r="AY883" s="17" t="s">
        <v>253</v>
      </c>
      <c r="BE883" s="149">
        <f>IF(N883="základní",J883,0)</f>
        <v>0</v>
      </c>
      <c r="BF883" s="149">
        <f>IF(N883="snížená",J883,0)</f>
        <v>0</v>
      </c>
      <c r="BG883" s="149">
        <f>IF(N883="zákl. přenesená",J883,0)</f>
        <v>0</v>
      </c>
      <c r="BH883" s="149">
        <f>IF(N883="sníž. přenesená",J883,0)</f>
        <v>0</v>
      </c>
      <c r="BI883" s="149">
        <f>IF(N883="nulová",J883,0)</f>
        <v>0</v>
      </c>
      <c r="BJ883" s="17" t="s">
        <v>85</v>
      </c>
      <c r="BK883" s="149">
        <f>ROUND(I883*H883,2)</f>
        <v>0</v>
      </c>
      <c r="BL883" s="17" t="s">
        <v>369</v>
      </c>
      <c r="BM883" s="148" t="s">
        <v>1513</v>
      </c>
    </row>
    <row r="884" spans="2:65" s="1" customFormat="1" ht="11.25">
      <c r="B884" s="32"/>
      <c r="D884" s="150" t="s">
        <v>262</v>
      </c>
      <c r="F884" s="151" t="s">
        <v>1514</v>
      </c>
      <c r="I884" s="152"/>
      <c r="L884" s="32"/>
      <c r="M884" s="153"/>
      <c r="T884" s="56"/>
      <c r="AT884" s="17" t="s">
        <v>262</v>
      </c>
      <c r="AU884" s="17" t="s">
        <v>87</v>
      </c>
    </row>
    <row r="885" spans="2:65" s="1" customFormat="1" ht="49.15" customHeight="1">
      <c r="B885" s="32"/>
      <c r="C885" s="185" t="s">
        <v>1502</v>
      </c>
      <c r="D885" s="185" t="s">
        <v>1052</v>
      </c>
      <c r="E885" s="186" t="s">
        <v>1516</v>
      </c>
      <c r="F885" s="187" t="s">
        <v>1517</v>
      </c>
      <c r="G885" s="188" t="s">
        <v>258</v>
      </c>
      <c r="H885" s="189">
        <v>364.755</v>
      </c>
      <c r="I885" s="190"/>
      <c r="J885" s="191">
        <f>ROUND(I885*H885,2)</f>
        <v>0</v>
      </c>
      <c r="K885" s="187" t="s">
        <v>259</v>
      </c>
      <c r="L885" s="192"/>
      <c r="M885" s="193" t="s">
        <v>1</v>
      </c>
      <c r="N885" s="194" t="s">
        <v>42</v>
      </c>
      <c r="P885" s="146">
        <f>O885*H885</f>
        <v>0</v>
      </c>
      <c r="Q885" s="146">
        <v>4.7000000000000002E-3</v>
      </c>
      <c r="R885" s="146">
        <f>Q885*H885</f>
        <v>1.7143485000000001</v>
      </c>
      <c r="S885" s="146">
        <v>0</v>
      </c>
      <c r="T885" s="147">
        <f>S885*H885</f>
        <v>0</v>
      </c>
      <c r="AR885" s="148" t="s">
        <v>455</v>
      </c>
      <c r="AT885" s="148" t="s">
        <v>1052</v>
      </c>
      <c r="AU885" s="148" t="s">
        <v>87</v>
      </c>
      <c r="AY885" s="17" t="s">
        <v>253</v>
      </c>
      <c r="BE885" s="149">
        <f>IF(N885="základní",J885,0)</f>
        <v>0</v>
      </c>
      <c r="BF885" s="149">
        <f>IF(N885="snížená",J885,0)</f>
        <v>0</v>
      </c>
      <c r="BG885" s="149">
        <f>IF(N885="zákl. přenesená",J885,0)</f>
        <v>0</v>
      </c>
      <c r="BH885" s="149">
        <f>IF(N885="sníž. přenesená",J885,0)</f>
        <v>0</v>
      </c>
      <c r="BI885" s="149">
        <f>IF(N885="nulová",J885,0)</f>
        <v>0</v>
      </c>
      <c r="BJ885" s="17" t="s">
        <v>85</v>
      </c>
      <c r="BK885" s="149">
        <f>ROUND(I885*H885,2)</f>
        <v>0</v>
      </c>
      <c r="BL885" s="17" t="s">
        <v>369</v>
      </c>
      <c r="BM885" s="148" t="s">
        <v>2990</v>
      </c>
    </row>
    <row r="886" spans="2:65" s="14" customFormat="1" ht="11.25">
      <c r="B886" s="169"/>
      <c r="D886" s="155" t="s">
        <v>264</v>
      </c>
      <c r="E886" s="170" t="s">
        <v>1</v>
      </c>
      <c r="F886" s="171" t="s">
        <v>1519</v>
      </c>
      <c r="H886" s="170" t="s">
        <v>1</v>
      </c>
      <c r="I886" s="172"/>
      <c r="L886" s="169"/>
      <c r="M886" s="173"/>
      <c r="T886" s="174"/>
      <c r="AT886" s="170" t="s">
        <v>264</v>
      </c>
      <c r="AU886" s="170" t="s">
        <v>87</v>
      </c>
      <c r="AV886" s="14" t="s">
        <v>85</v>
      </c>
      <c r="AW886" s="14" t="s">
        <v>32</v>
      </c>
      <c r="AX886" s="14" t="s">
        <v>77</v>
      </c>
      <c r="AY886" s="170" t="s">
        <v>253</v>
      </c>
    </row>
    <row r="887" spans="2:65" s="12" customFormat="1" ht="11.25">
      <c r="B887" s="154"/>
      <c r="D887" s="155" t="s">
        <v>264</v>
      </c>
      <c r="E887" s="156" t="s">
        <v>1</v>
      </c>
      <c r="F887" s="157" t="s">
        <v>2991</v>
      </c>
      <c r="H887" s="158">
        <v>308.95999999999998</v>
      </c>
      <c r="I887" s="159"/>
      <c r="L887" s="154"/>
      <c r="M887" s="160"/>
      <c r="T887" s="161"/>
      <c r="AT887" s="156" t="s">
        <v>264</v>
      </c>
      <c r="AU887" s="156" t="s">
        <v>87</v>
      </c>
      <c r="AV887" s="12" t="s">
        <v>87</v>
      </c>
      <c r="AW887" s="12" t="s">
        <v>32</v>
      </c>
      <c r="AX887" s="12" t="s">
        <v>77</v>
      </c>
      <c r="AY887" s="156" t="s">
        <v>253</v>
      </c>
    </row>
    <row r="888" spans="2:65" s="12" customFormat="1" ht="11.25">
      <c r="B888" s="154"/>
      <c r="D888" s="155" t="s">
        <v>264</v>
      </c>
      <c r="E888" s="156" t="s">
        <v>1</v>
      </c>
      <c r="F888" s="157" t="s">
        <v>1521</v>
      </c>
      <c r="H888" s="158">
        <v>4</v>
      </c>
      <c r="I888" s="159"/>
      <c r="L888" s="154"/>
      <c r="M888" s="160"/>
      <c r="T888" s="161"/>
      <c r="AT888" s="156" t="s">
        <v>264</v>
      </c>
      <c r="AU888" s="156" t="s">
        <v>87</v>
      </c>
      <c r="AV888" s="12" t="s">
        <v>87</v>
      </c>
      <c r="AW888" s="12" t="s">
        <v>32</v>
      </c>
      <c r="AX888" s="12" t="s">
        <v>77</v>
      </c>
      <c r="AY888" s="156" t="s">
        <v>253</v>
      </c>
    </row>
    <row r="889" spans="2:65" s="13" customFormat="1" ht="11.25">
      <c r="B889" s="162"/>
      <c r="D889" s="155" t="s">
        <v>264</v>
      </c>
      <c r="E889" s="163" t="s">
        <v>1</v>
      </c>
      <c r="F889" s="164" t="s">
        <v>266</v>
      </c>
      <c r="H889" s="165">
        <v>312.95999999999998</v>
      </c>
      <c r="I889" s="166"/>
      <c r="L889" s="162"/>
      <c r="M889" s="167"/>
      <c r="T889" s="168"/>
      <c r="AT889" s="163" t="s">
        <v>264</v>
      </c>
      <c r="AU889" s="163" t="s">
        <v>87</v>
      </c>
      <c r="AV889" s="13" t="s">
        <v>260</v>
      </c>
      <c r="AW889" s="13" t="s">
        <v>32</v>
      </c>
      <c r="AX889" s="13" t="s">
        <v>85</v>
      </c>
      <c r="AY889" s="163" t="s">
        <v>253</v>
      </c>
    </row>
    <row r="890" spans="2:65" s="12" customFormat="1" ht="11.25">
      <c r="B890" s="154"/>
      <c r="D890" s="155" t="s">
        <v>264</v>
      </c>
      <c r="F890" s="157" t="s">
        <v>2992</v>
      </c>
      <c r="H890" s="158">
        <v>364.755</v>
      </c>
      <c r="I890" s="159"/>
      <c r="L890" s="154"/>
      <c r="M890" s="160"/>
      <c r="T890" s="161"/>
      <c r="AT890" s="156" t="s">
        <v>264</v>
      </c>
      <c r="AU890" s="156" t="s">
        <v>87</v>
      </c>
      <c r="AV890" s="12" t="s">
        <v>87</v>
      </c>
      <c r="AW890" s="12" t="s">
        <v>4</v>
      </c>
      <c r="AX890" s="12" t="s">
        <v>85</v>
      </c>
      <c r="AY890" s="156" t="s">
        <v>253</v>
      </c>
    </row>
    <row r="891" spans="2:65" s="1" customFormat="1" ht="24.2" customHeight="1">
      <c r="B891" s="32"/>
      <c r="C891" s="137" t="s">
        <v>1510</v>
      </c>
      <c r="D891" s="137" t="s">
        <v>255</v>
      </c>
      <c r="E891" s="138" t="s">
        <v>1524</v>
      </c>
      <c r="F891" s="139" t="s">
        <v>1525</v>
      </c>
      <c r="G891" s="140" t="s">
        <v>258</v>
      </c>
      <c r="H891" s="141">
        <v>79.507000000000005</v>
      </c>
      <c r="I891" s="142"/>
      <c r="J891" s="143">
        <f>ROUND(I891*H891,2)</f>
        <v>0</v>
      </c>
      <c r="K891" s="139" t="s">
        <v>259</v>
      </c>
      <c r="L891" s="32"/>
      <c r="M891" s="144" t="s">
        <v>1</v>
      </c>
      <c r="N891" s="145" t="s">
        <v>42</v>
      </c>
      <c r="P891" s="146">
        <f>O891*H891</f>
        <v>0</v>
      </c>
      <c r="Q891" s="146">
        <v>4.0000000000000002E-4</v>
      </c>
      <c r="R891" s="146">
        <f>Q891*H891</f>
        <v>3.1802800000000006E-2</v>
      </c>
      <c r="S891" s="146">
        <v>0</v>
      </c>
      <c r="T891" s="147">
        <f>S891*H891</f>
        <v>0</v>
      </c>
      <c r="AR891" s="148" t="s">
        <v>369</v>
      </c>
      <c r="AT891" s="148" t="s">
        <v>255</v>
      </c>
      <c r="AU891" s="148" t="s">
        <v>87</v>
      </c>
      <c r="AY891" s="17" t="s">
        <v>253</v>
      </c>
      <c r="BE891" s="149">
        <f>IF(N891="základní",J891,0)</f>
        <v>0</v>
      </c>
      <c r="BF891" s="149">
        <f>IF(N891="snížená",J891,0)</f>
        <v>0</v>
      </c>
      <c r="BG891" s="149">
        <f>IF(N891="zákl. přenesená",J891,0)</f>
        <v>0</v>
      </c>
      <c r="BH891" s="149">
        <f>IF(N891="sníž. přenesená",J891,0)</f>
        <v>0</v>
      </c>
      <c r="BI891" s="149">
        <f>IF(N891="nulová",J891,0)</f>
        <v>0</v>
      </c>
      <c r="BJ891" s="17" t="s">
        <v>85</v>
      </c>
      <c r="BK891" s="149">
        <f>ROUND(I891*H891,2)</f>
        <v>0</v>
      </c>
      <c r="BL891" s="17" t="s">
        <v>369</v>
      </c>
      <c r="BM891" s="148" t="s">
        <v>1526</v>
      </c>
    </row>
    <row r="892" spans="2:65" s="1" customFormat="1" ht="11.25">
      <c r="B892" s="32"/>
      <c r="D892" s="150" t="s">
        <v>262</v>
      </c>
      <c r="F892" s="151" t="s">
        <v>1527</v>
      </c>
      <c r="I892" s="152"/>
      <c r="L892" s="32"/>
      <c r="M892" s="153"/>
      <c r="T892" s="56"/>
      <c r="AT892" s="17" t="s">
        <v>262</v>
      </c>
      <c r="AU892" s="17" t="s">
        <v>87</v>
      </c>
    </row>
    <row r="893" spans="2:65" s="1" customFormat="1" ht="49.15" customHeight="1">
      <c r="B893" s="32"/>
      <c r="C893" s="185" t="s">
        <v>1515</v>
      </c>
      <c r="D893" s="185" t="s">
        <v>1052</v>
      </c>
      <c r="E893" s="186" t="s">
        <v>1516</v>
      </c>
      <c r="F893" s="187" t="s">
        <v>1517</v>
      </c>
      <c r="G893" s="188" t="s">
        <v>258</v>
      </c>
      <c r="H893" s="189">
        <v>97.078000000000003</v>
      </c>
      <c r="I893" s="190"/>
      <c r="J893" s="191">
        <f>ROUND(I893*H893,2)</f>
        <v>0</v>
      </c>
      <c r="K893" s="187" t="s">
        <v>259</v>
      </c>
      <c r="L893" s="192"/>
      <c r="M893" s="193" t="s">
        <v>1</v>
      </c>
      <c r="N893" s="194" t="s">
        <v>42</v>
      </c>
      <c r="P893" s="146">
        <f>O893*H893</f>
        <v>0</v>
      </c>
      <c r="Q893" s="146">
        <v>4.7000000000000002E-3</v>
      </c>
      <c r="R893" s="146">
        <f>Q893*H893</f>
        <v>0.45626660000000002</v>
      </c>
      <c r="S893" s="146">
        <v>0</v>
      </c>
      <c r="T893" s="147">
        <f>S893*H893</f>
        <v>0</v>
      </c>
      <c r="AR893" s="148" t="s">
        <v>455</v>
      </c>
      <c r="AT893" s="148" t="s">
        <v>1052</v>
      </c>
      <c r="AU893" s="148" t="s">
        <v>87</v>
      </c>
      <c r="AY893" s="17" t="s">
        <v>253</v>
      </c>
      <c r="BE893" s="149">
        <f>IF(N893="základní",J893,0)</f>
        <v>0</v>
      </c>
      <c r="BF893" s="149">
        <f>IF(N893="snížená",J893,0)</f>
        <v>0</v>
      </c>
      <c r="BG893" s="149">
        <f>IF(N893="zákl. přenesená",J893,0)</f>
        <v>0</v>
      </c>
      <c r="BH893" s="149">
        <f>IF(N893="sníž. přenesená",J893,0)</f>
        <v>0</v>
      </c>
      <c r="BI893" s="149">
        <f>IF(N893="nulová",J893,0)</f>
        <v>0</v>
      </c>
      <c r="BJ893" s="17" t="s">
        <v>85</v>
      </c>
      <c r="BK893" s="149">
        <f>ROUND(I893*H893,2)</f>
        <v>0</v>
      </c>
      <c r="BL893" s="17" t="s">
        <v>369</v>
      </c>
      <c r="BM893" s="148" t="s">
        <v>2993</v>
      </c>
    </row>
    <row r="894" spans="2:65" s="14" customFormat="1" ht="11.25">
      <c r="B894" s="169"/>
      <c r="D894" s="155" t="s">
        <v>264</v>
      </c>
      <c r="E894" s="170" t="s">
        <v>1</v>
      </c>
      <c r="F894" s="171" t="s">
        <v>1530</v>
      </c>
      <c r="H894" s="170" t="s">
        <v>1</v>
      </c>
      <c r="I894" s="172"/>
      <c r="L894" s="169"/>
      <c r="M894" s="173"/>
      <c r="T894" s="174"/>
      <c r="AT894" s="170" t="s">
        <v>264</v>
      </c>
      <c r="AU894" s="170" t="s">
        <v>87</v>
      </c>
      <c r="AV894" s="14" t="s">
        <v>85</v>
      </c>
      <c r="AW894" s="14" t="s">
        <v>32</v>
      </c>
      <c r="AX894" s="14" t="s">
        <v>77</v>
      </c>
      <c r="AY894" s="170" t="s">
        <v>253</v>
      </c>
    </row>
    <row r="895" spans="2:65" s="14" customFormat="1" ht="11.25">
      <c r="B895" s="169"/>
      <c r="D895" s="155" t="s">
        <v>264</v>
      </c>
      <c r="E895" s="170" t="s">
        <v>1</v>
      </c>
      <c r="F895" s="171" t="s">
        <v>1505</v>
      </c>
      <c r="H895" s="170" t="s">
        <v>1</v>
      </c>
      <c r="I895" s="172"/>
      <c r="L895" s="169"/>
      <c r="M895" s="173"/>
      <c r="T895" s="174"/>
      <c r="AT895" s="170" t="s">
        <v>264</v>
      </c>
      <c r="AU895" s="170" t="s">
        <v>87</v>
      </c>
      <c r="AV895" s="14" t="s">
        <v>85</v>
      </c>
      <c r="AW895" s="14" t="s">
        <v>32</v>
      </c>
      <c r="AX895" s="14" t="s">
        <v>77</v>
      </c>
      <c r="AY895" s="170" t="s">
        <v>253</v>
      </c>
    </row>
    <row r="896" spans="2:65" s="12" customFormat="1" ht="11.25">
      <c r="B896" s="154"/>
      <c r="D896" s="155" t="s">
        <v>264</v>
      </c>
      <c r="E896" s="156" t="s">
        <v>1</v>
      </c>
      <c r="F896" s="157" t="s">
        <v>2994</v>
      </c>
      <c r="H896" s="158">
        <v>20.411999999999999</v>
      </c>
      <c r="I896" s="159"/>
      <c r="L896" s="154"/>
      <c r="M896" s="160"/>
      <c r="T896" s="161"/>
      <c r="AT896" s="156" t="s">
        <v>264</v>
      </c>
      <c r="AU896" s="156" t="s">
        <v>87</v>
      </c>
      <c r="AV896" s="12" t="s">
        <v>87</v>
      </c>
      <c r="AW896" s="12" t="s">
        <v>32</v>
      </c>
      <c r="AX896" s="12" t="s">
        <v>77</v>
      </c>
      <c r="AY896" s="156" t="s">
        <v>253</v>
      </c>
    </row>
    <row r="897" spans="2:65" s="15" customFormat="1" ht="11.25">
      <c r="B897" s="175"/>
      <c r="D897" s="155" t="s">
        <v>264</v>
      </c>
      <c r="E897" s="176" t="s">
        <v>1</v>
      </c>
      <c r="F897" s="177" t="s">
        <v>322</v>
      </c>
      <c r="H897" s="178">
        <v>20.411999999999999</v>
      </c>
      <c r="I897" s="179"/>
      <c r="L897" s="175"/>
      <c r="M897" s="180"/>
      <c r="T897" s="181"/>
      <c r="AT897" s="176" t="s">
        <v>264</v>
      </c>
      <c r="AU897" s="176" t="s">
        <v>87</v>
      </c>
      <c r="AV897" s="15" t="s">
        <v>97</v>
      </c>
      <c r="AW897" s="15" t="s">
        <v>32</v>
      </c>
      <c r="AX897" s="15" t="s">
        <v>77</v>
      </c>
      <c r="AY897" s="176" t="s">
        <v>253</v>
      </c>
    </row>
    <row r="898" spans="2:65" s="14" customFormat="1" ht="11.25">
      <c r="B898" s="169"/>
      <c r="D898" s="155" t="s">
        <v>264</v>
      </c>
      <c r="E898" s="170" t="s">
        <v>1</v>
      </c>
      <c r="F898" s="171" t="s">
        <v>1532</v>
      </c>
      <c r="H898" s="170" t="s">
        <v>1</v>
      </c>
      <c r="I898" s="172"/>
      <c r="L898" s="169"/>
      <c r="M898" s="173"/>
      <c r="T898" s="174"/>
      <c r="AT898" s="170" t="s">
        <v>264</v>
      </c>
      <c r="AU898" s="170" t="s">
        <v>87</v>
      </c>
      <c r="AV898" s="14" t="s">
        <v>85</v>
      </c>
      <c r="AW898" s="14" t="s">
        <v>32</v>
      </c>
      <c r="AX898" s="14" t="s">
        <v>77</v>
      </c>
      <c r="AY898" s="170" t="s">
        <v>253</v>
      </c>
    </row>
    <row r="899" spans="2:65" s="14" customFormat="1" ht="11.25">
      <c r="B899" s="169"/>
      <c r="D899" s="155" t="s">
        <v>264</v>
      </c>
      <c r="E899" s="170" t="s">
        <v>1</v>
      </c>
      <c r="F899" s="171" t="s">
        <v>1507</v>
      </c>
      <c r="H899" s="170" t="s">
        <v>1</v>
      </c>
      <c r="I899" s="172"/>
      <c r="L899" s="169"/>
      <c r="M899" s="173"/>
      <c r="T899" s="174"/>
      <c r="AT899" s="170" t="s">
        <v>264</v>
      </c>
      <c r="AU899" s="170" t="s">
        <v>87</v>
      </c>
      <c r="AV899" s="14" t="s">
        <v>85</v>
      </c>
      <c r="AW899" s="14" t="s">
        <v>32</v>
      </c>
      <c r="AX899" s="14" t="s">
        <v>77</v>
      </c>
      <c r="AY899" s="170" t="s">
        <v>253</v>
      </c>
    </row>
    <row r="900" spans="2:65" s="12" customFormat="1" ht="33.75">
      <c r="B900" s="154"/>
      <c r="D900" s="155" t="s">
        <v>264</v>
      </c>
      <c r="E900" s="156" t="s">
        <v>1</v>
      </c>
      <c r="F900" s="157" t="s">
        <v>2995</v>
      </c>
      <c r="H900" s="158">
        <v>59.094999999999999</v>
      </c>
      <c r="I900" s="159"/>
      <c r="L900" s="154"/>
      <c r="M900" s="160"/>
      <c r="T900" s="161"/>
      <c r="AT900" s="156" t="s">
        <v>264</v>
      </c>
      <c r="AU900" s="156" t="s">
        <v>87</v>
      </c>
      <c r="AV900" s="12" t="s">
        <v>87</v>
      </c>
      <c r="AW900" s="12" t="s">
        <v>32</v>
      </c>
      <c r="AX900" s="12" t="s">
        <v>77</v>
      </c>
      <c r="AY900" s="156" t="s">
        <v>253</v>
      </c>
    </row>
    <row r="901" spans="2:65" s="15" customFormat="1" ht="11.25">
      <c r="B901" s="175"/>
      <c r="D901" s="155" t="s">
        <v>264</v>
      </c>
      <c r="E901" s="176" t="s">
        <v>1</v>
      </c>
      <c r="F901" s="177" t="s">
        <v>322</v>
      </c>
      <c r="H901" s="178">
        <v>59.094999999999999</v>
      </c>
      <c r="I901" s="179"/>
      <c r="L901" s="175"/>
      <c r="M901" s="180"/>
      <c r="T901" s="181"/>
      <c r="AT901" s="176" t="s">
        <v>264</v>
      </c>
      <c r="AU901" s="176" t="s">
        <v>87</v>
      </c>
      <c r="AV901" s="15" t="s">
        <v>97</v>
      </c>
      <c r="AW901" s="15" t="s">
        <v>32</v>
      </c>
      <c r="AX901" s="15" t="s">
        <v>77</v>
      </c>
      <c r="AY901" s="176" t="s">
        <v>253</v>
      </c>
    </row>
    <row r="902" spans="2:65" s="13" customFormat="1" ht="11.25">
      <c r="B902" s="162"/>
      <c r="D902" s="155" t="s">
        <v>264</v>
      </c>
      <c r="E902" s="163" t="s">
        <v>1</v>
      </c>
      <c r="F902" s="164" t="s">
        <v>266</v>
      </c>
      <c r="H902" s="165">
        <v>79.507000000000005</v>
      </c>
      <c r="I902" s="166"/>
      <c r="L902" s="162"/>
      <c r="M902" s="167"/>
      <c r="T902" s="168"/>
      <c r="AT902" s="163" t="s">
        <v>264</v>
      </c>
      <c r="AU902" s="163" t="s">
        <v>87</v>
      </c>
      <c r="AV902" s="13" t="s">
        <v>260</v>
      </c>
      <c r="AW902" s="13" t="s">
        <v>32</v>
      </c>
      <c r="AX902" s="13" t="s">
        <v>85</v>
      </c>
      <c r="AY902" s="163" t="s">
        <v>253</v>
      </c>
    </row>
    <row r="903" spans="2:65" s="12" customFormat="1" ht="11.25">
      <c r="B903" s="154"/>
      <c r="D903" s="155" t="s">
        <v>264</v>
      </c>
      <c r="F903" s="157" t="s">
        <v>2996</v>
      </c>
      <c r="H903" s="158">
        <v>97.078000000000003</v>
      </c>
      <c r="I903" s="159"/>
      <c r="L903" s="154"/>
      <c r="M903" s="160"/>
      <c r="T903" s="161"/>
      <c r="AT903" s="156" t="s">
        <v>264</v>
      </c>
      <c r="AU903" s="156" t="s">
        <v>87</v>
      </c>
      <c r="AV903" s="12" t="s">
        <v>87</v>
      </c>
      <c r="AW903" s="12" t="s">
        <v>4</v>
      </c>
      <c r="AX903" s="12" t="s">
        <v>85</v>
      </c>
      <c r="AY903" s="156" t="s">
        <v>253</v>
      </c>
    </row>
    <row r="904" spans="2:65" s="1" customFormat="1" ht="33" customHeight="1">
      <c r="B904" s="32"/>
      <c r="C904" s="137" t="s">
        <v>1523</v>
      </c>
      <c r="D904" s="137" t="s">
        <v>255</v>
      </c>
      <c r="E904" s="138" t="s">
        <v>1536</v>
      </c>
      <c r="F904" s="139" t="s">
        <v>1537</v>
      </c>
      <c r="G904" s="140" t="s">
        <v>258</v>
      </c>
      <c r="H904" s="141">
        <v>10</v>
      </c>
      <c r="I904" s="142"/>
      <c r="J904" s="143">
        <f>ROUND(I904*H904,2)</f>
        <v>0</v>
      </c>
      <c r="K904" s="139" t="s">
        <v>259</v>
      </c>
      <c r="L904" s="32"/>
      <c r="M904" s="144" t="s">
        <v>1</v>
      </c>
      <c r="N904" s="145" t="s">
        <v>42</v>
      </c>
      <c r="P904" s="146">
        <f>O904*H904</f>
        <v>0</v>
      </c>
      <c r="Q904" s="146">
        <v>0</v>
      </c>
      <c r="R904" s="146">
        <f>Q904*H904</f>
        <v>0</v>
      </c>
      <c r="S904" s="146">
        <v>0</v>
      </c>
      <c r="T904" s="147">
        <f>S904*H904</f>
        <v>0</v>
      </c>
      <c r="AR904" s="148" t="s">
        <v>369</v>
      </c>
      <c r="AT904" s="148" t="s">
        <v>255</v>
      </c>
      <c r="AU904" s="148" t="s">
        <v>87</v>
      </c>
      <c r="AY904" s="17" t="s">
        <v>253</v>
      </c>
      <c r="BE904" s="149">
        <f>IF(N904="základní",J904,0)</f>
        <v>0</v>
      </c>
      <c r="BF904" s="149">
        <f>IF(N904="snížená",J904,0)</f>
        <v>0</v>
      </c>
      <c r="BG904" s="149">
        <f>IF(N904="zákl. přenesená",J904,0)</f>
        <v>0</v>
      </c>
      <c r="BH904" s="149">
        <f>IF(N904="sníž. přenesená",J904,0)</f>
        <v>0</v>
      </c>
      <c r="BI904" s="149">
        <f>IF(N904="nulová",J904,0)</f>
        <v>0</v>
      </c>
      <c r="BJ904" s="17" t="s">
        <v>85</v>
      </c>
      <c r="BK904" s="149">
        <f>ROUND(I904*H904,2)</f>
        <v>0</v>
      </c>
      <c r="BL904" s="17" t="s">
        <v>369</v>
      </c>
      <c r="BM904" s="148" t="s">
        <v>2997</v>
      </c>
    </row>
    <row r="905" spans="2:65" s="1" customFormat="1" ht="11.25">
      <c r="B905" s="32"/>
      <c r="D905" s="150" t="s">
        <v>262</v>
      </c>
      <c r="F905" s="151" t="s">
        <v>1539</v>
      </c>
      <c r="I905" s="152"/>
      <c r="L905" s="32"/>
      <c r="M905" s="153"/>
      <c r="T905" s="56"/>
      <c r="AT905" s="17" t="s">
        <v>262</v>
      </c>
      <c r="AU905" s="17" t="s">
        <v>87</v>
      </c>
    </row>
    <row r="906" spans="2:65" s="1" customFormat="1" ht="24.2" customHeight="1">
      <c r="B906" s="32"/>
      <c r="C906" s="185" t="s">
        <v>1528</v>
      </c>
      <c r="D906" s="185" t="s">
        <v>1052</v>
      </c>
      <c r="E906" s="186" t="s">
        <v>1541</v>
      </c>
      <c r="F906" s="187" t="s">
        <v>1542</v>
      </c>
      <c r="G906" s="188" t="s">
        <v>1543</v>
      </c>
      <c r="H906" s="189">
        <v>35</v>
      </c>
      <c r="I906" s="190"/>
      <c r="J906" s="191">
        <f>ROUND(I906*H906,2)</f>
        <v>0</v>
      </c>
      <c r="K906" s="187" t="s">
        <v>259</v>
      </c>
      <c r="L906" s="192"/>
      <c r="M906" s="193" t="s">
        <v>1</v>
      </c>
      <c r="N906" s="194" t="s">
        <v>42</v>
      </c>
      <c r="P906" s="146">
        <f>O906*H906</f>
        <v>0</v>
      </c>
      <c r="Q906" s="146">
        <v>1E-3</v>
      </c>
      <c r="R906" s="146">
        <f>Q906*H906</f>
        <v>3.5000000000000003E-2</v>
      </c>
      <c r="S906" s="146">
        <v>0</v>
      </c>
      <c r="T906" s="147">
        <f>S906*H906</f>
        <v>0</v>
      </c>
      <c r="AR906" s="148" t="s">
        <v>455</v>
      </c>
      <c r="AT906" s="148" t="s">
        <v>1052</v>
      </c>
      <c r="AU906" s="148" t="s">
        <v>87</v>
      </c>
      <c r="AY906" s="17" t="s">
        <v>253</v>
      </c>
      <c r="BE906" s="149">
        <f>IF(N906="základní",J906,0)</f>
        <v>0</v>
      </c>
      <c r="BF906" s="149">
        <f>IF(N906="snížená",J906,0)</f>
        <v>0</v>
      </c>
      <c r="BG906" s="149">
        <f>IF(N906="zákl. přenesená",J906,0)</f>
        <v>0</v>
      </c>
      <c r="BH906" s="149">
        <f>IF(N906="sníž. přenesená",J906,0)</f>
        <v>0</v>
      </c>
      <c r="BI906" s="149">
        <f>IF(N906="nulová",J906,0)</f>
        <v>0</v>
      </c>
      <c r="BJ906" s="17" t="s">
        <v>85</v>
      </c>
      <c r="BK906" s="149">
        <f>ROUND(I906*H906,2)</f>
        <v>0</v>
      </c>
      <c r="BL906" s="17" t="s">
        <v>369</v>
      </c>
      <c r="BM906" s="148" t="s">
        <v>2998</v>
      </c>
    </row>
    <row r="907" spans="2:65" s="12" customFormat="1" ht="11.25">
      <c r="B907" s="154"/>
      <c r="D907" s="155" t="s">
        <v>264</v>
      </c>
      <c r="E907" s="156" t="s">
        <v>1</v>
      </c>
      <c r="F907" s="157" t="s">
        <v>317</v>
      </c>
      <c r="H907" s="158">
        <v>10</v>
      </c>
      <c r="I907" s="159"/>
      <c r="L907" s="154"/>
      <c r="M907" s="160"/>
      <c r="T907" s="161"/>
      <c r="AT907" s="156" t="s">
        <v>264</v>
      </c>
      <c r="AU907" s="156" t="s">
        <v>87</v>
      </c>
      <c r="AV907" s="12" t="s">
        <v>87</v>
      </c>
      <c r="AW907" s="12" t="s">
        <v>32</v>
      </c>
      <c r="AX907" s="12" t="s">
        <v>85</v>
      </c>
      <c r="AY907" s="156" t="s">
        <v>253</v>
      </c>
    </row>
    <row r="908" spans="2:65" s="12" customFormat="1" ht="11.25">
      <c r="B908" s="154"/>
      <c r="D908" s="155" t="s">
        <v>264</v>
      </c>
      <c r="F908" s="157" t="s">
        <v>1545</v>
      </c>
      <c r="H908" s="158">
        <v>35</v>
      </c>
      <c r="I908" s="159"/>
      <c r="L908" s="154"/>
      <c r="M908" s="160"/>
      <c r="T908" s="161"/>
      <c r="AT908" s="156" t="s">
        <v>264</v>
      </c>
      <c r="AU908" s="156" t="s">
        <v>87</v>
      </c>
      <c r="AV908" s="12" t="s">
        <v>87</v>
      </c>
      <c r="AW908" s="12" t="s">
        <v>4</v>
      </c>
      <c r="AX908" s="12" t="s">
        <v>85</v>
      </c>
      <c r="AY908" s="156" t="s">
        <v>253</v>
      </c>
    </row>
    <row r="909" spans="2:65" s="1" customFormat="1" ht="24.2" customHeight="1">
      <c r="B909" s="32"/>
      <c r="C909" s="137" t="s">
        <v>1535</v>
      </c>
      <c r="D909" s="137" t="s">
        <v>255</v>
      </c>
      <c r="E909" s="138" t="s">
        <v>1547</v>
      </c>
      <c r="F909" s="139" t="s">
        <v>1548</v>
      </c>
      <c r="G909" s="140" t="s">
        <v>258</v>
      </c>
      <c r="H909" s="141">
        <v>130.93</v>
      </c>
      <c r="I909" s="142"/>
      <c r="J909" s="143">
        <f>ROUND(I909*H909,2)</f>
        <v>0</v>
      </c>
      <c r="K909" s="139" t="s">
        <v>259</v>
      </c>
      <c r="L909" s="32"/>
      <c r="M909" s="144" t="s">
        <v>1</v>
      </c>
      <c r="N909" s="145" t="s">
        <v>42</v>
      </c>
      <c r="P909" s="146">
        <f>O909*H909</f>
        <v>0</v>
      </c>
      <c r="Q909" s="146">
        <v>0</v>
      </c>
      <c r="R909" s="146">
        <f>Q909*H909</f>
        <v>0</v>
      </c>
      <c r="S909" s="146">
        <v>0</v>
      </c>
      <c r="T909" s="147">
        <f>S909*H909</f>
        <v>0</v>
      </c>
      <c r="AR909" s="148" t="s">
        <v>369</v>
      </c>
      <c r="AT909" s="148" t="s">
        <v>255</v>
      </c>
      <c r="AU909" s="148" t="s">
        <v>87</v>
      </c>
      <c r="AY909" s="17" t="s">
        <v>253</v>
      </c>
      <c r="BE909" s="149">
        <f>IF(N909="základní",J909,0)</f>
        <v>0</v>
      </c>
      <c r="BF909" s="149">
        <f>IF(N909="snížená",J909,0)</f>
        <v>0</v>
      </c>
      <c r="BG909" s="149">
        <f>IF(N909="zákl. přenesená",J909,0)</f>
        <v>0</v>
      </c>
      <c r="BH909" s="149">
        <f>IF(N909="sníž. přenesená",J909,0)</f>
        <v>0</v>
      </c>
      <c r="BI909" s="149">
        <f>IF(N909="nulová",J909,0)</f>
        <v>0</v>
      </c>
      <c r="BJ909" s="17" t="s">
        <v>85</v>
      </c>
      <c r="BK909" s="149">
        <f>ROUND(I909*H909,2)</f>
        <v>0</v>
      </c>
      <c r="BL909" s="17" t="s">
        <v>369</v>
      </c>
      <c r="BM909" s="148" t="s">
        <v>1549</v>
      </c>
    </row>
    <row r="910" spans="2:65" s="1" customFormat="1" ht="11.25">
      <c r="B910" s="32"/>
      <c r="D910" s="150" t="s">
        <v>262</v>
      </c>
      <c r="F910" s="151" t="s">
        <v>1550</v>
      </c>
      <c r="I910" s="152"/>
      <c r="L910" s="32"/>
      <c r="M910" s="153"/>
      <c r="T910" s="56"/>
      <c r="AT910" s="17" t="s">
        <v>262</v>
      </c>
      <c r="AU910" s="17" t="s">
        <v>87</v>
      </c>
    </row>
    <row r="911" spans="2:65" s="1" customFormat="1" ht="16.5" customHeight="1">
      <c r="B911" s="32"/>
      <c r="C911" s="185" t="s">
        <v>1540</v>
      </c>
      <c r="D911" s="185" t="s">
        <v>1052</v>
      </c>
      <c r="E911" s="186" t="s">
        <v>1552</v>
      </c>
      <c r="F911" s="187" t="s">
        <v>1553</v>
      </c>
      <c r="G911" s="188" t="s">
        <v>258</v>
      </c>
      <c r="H911" s="189">
        <v>137.477</v>
      </c>
      <c r="I911" s="190"/>
      <c r="J911" s="191">
        <f>ROUND(I911*H911,2)</f>
        <v>0</v>
      </c>
      <c r="K911" s="187" t="s">
        <v>259</v>
      </c>
      <c r="L911" s="192"/>
      <c r="M911" s="193" t="s">
        <v>1</v>
      </c>
      <c r="N911" s="194" t="s">
        <v>42</v>
      </c>
      <c r="P911" s="146">
        <f>O911*H911</f>
        <v>0</v>
      </c>
      <c r="Q911" s="146">
        <v>2.9999999999999997E-4</v>
      </c>
      <c r="R911" s="146">
        <f>Q911*H911</f>
        <v>4.1243099999999998E-2</v>
      </c>
      <c r="S911" s="146">
        <v>0</v>
      </c>
      <c r="T911" s="147">
        <f>S911*H911</f>
        <v>0</v>
      </c>
      <c r="AR911" s="148" t="s">
        <v>455</v>
      </c>
      <c r="AT911" s="148" t="s">
        <v>1052</v>
      </c>
      <c r="AU911" s="148" t="s">
        <v>87</v>
      </c>
      <c r="AY911" s="17" t="s">
        <v>253</v>
      </c>
      <c r="BE911" s="149">
        <f>IF(N911="základní",J911,0)</f>
        <v>0</v>
      </c>
      <c r="BF911" s="149">
        <f>IF(N911="snížená",J911,0)</f>
        <v>0</v>
      </c>
      <c r="BG911" s="149">
        <f>IF(N911="zákl. přenesená",J911,0)</f>
        <v>0</v>
      </c>
      <c r="BH911" s="149">
        <f>IF(N911="sníž. přenesená",J911,0)</f>
        <v>0</v>
      </c>
      <c r="BI911" s="149">
        <f>IF(N911="nulová",J911,0)</f>
        <v>0</v>
      </c>
      <c r="BJ911" s="17" t="s">
        <v>85</v>
      </c>
      <c r="BK911" s="149">
        <f>ROUND(I911*H911,2)</f>
        <v>0</v>
      </c>
      <c r="BL911" s="17" t="s">
        <v>369</v>
      </c>
      <c r="BM911" s="148" t="s">
        <v>1554</v>
      </c>
    </row>
    <row r="912" spans="2:65" s="14" customFormat="1" ht="11.25">
      <c r="B912" s="169"/>
      <c r="D912" s="155" t="s">
        <v>264</v>
      </c>
      <c r="E912" s="170" t="s">
        <v>1</v>
      </c>
      <c r="F912" s="171" t="s">
        <v>1555</v>
      </c>
      <c r="H912" s="170" t="s">
        <v>1</v>
      </c>
      <c r="I912" s="172"/>
      <c r="L912" s="169"/>
      <c r="M912" s="173"/>
      <c r="T912" s="174"/>
      <c r="AT912" s="170" t="s">
        <v>264</v>
      </c>
      <c r="AU912" s="170" t="s">
        <v>87</v>
      </c>
      <c r="AV912" s="14" t="s">
        <v>85</v>
      </c>
      <c r="AW912" s="14" t="s">
        <v>32</v>
      </c>
      <c r="AX912" s="14" t="s">
        <v>77</v>
      </c>
      <c r="AY912" s="170" t="s">
        <v>253</v>
      </c>
    </row>
    <row r="913" spans="2:65" s="14" customFormat="1" ht="11.25">
      <c r="B913" s="169"/>
      <c r="D913" s="155" t="s">
        <v>264</v>
      </c>
      <c r="E913" s="170" t="s">
        <v>1</v>
      </c>
      <c r="F913" s="171" t="s">
        <v>880</v>
      </c>
      <c r="H913" s="170" t="s">
        <v>1</v>
      </c>
      <c r="I913" s="172"/>
      <c r="L913" s="169"/>
      <c r="M913" s="173"/>
      <c r="T913" s="174"/>
      <c r="AT913" s="170" t="s">
        <v>264</v>
      </c>
      <c r="AU913" s="170" t="s">
        <v>87</v>
      </c>
      <c r="AV913" s="14" t="s">
        <v>85</v>
      </c>
      <c r="AW913" s="14" t="s">
        <v>32</v>
      </c>
      <c r="AX913" s="14" t="s">
        <v>77</v>
      </c>
      <c r="AY913" s="170" t="s">
        <v>253</v>
      </c>
    </row>
    <row r="914" spans="2:65" s="12" customFormat="1" ht="11.25">
      <c r="B914" s="154"/>
      <c r="D914" s="155" t="s">
        <v>264</v>
      </c>
      <c r="E914" s="156" t="s">
        <v>1</v>
      </c>
      <c r="F914" s="157" t="s">
        <v>2999</v>
      </c>
      <c r="H914" s="158">
        <v>130.93</v>
      </c>
      <c r="I914" s="159"/>
      <c r="L914" s="154"/>
      <c r="M914" s="160"/>
      <c r="T914" s="161"/>
      <c r="AT914" s="156" t="s">
        <v>264</v>
      </c>
      <c r="AU914" s="156" t="s">
        <v>87</v>
      </c>
      <c r="AV914" s="12" t="s">
        <v>87</v>
      </c>
      <c r="AW914" s="12" t="s">
        <v>32</v>
      </c>
      <c r="AX914" s="12" t="s">
        <v>77</v>
      </c>
      <c r="AY914" s="156" t="s">
        <v>253</v>
      </c>
    </row>
    <row r="915" spans="2:65" s="13" customFormat="1" ht="11.25">
      <c r="B915" s="162"/>
      <c r="D915" s="155" t="s">
        <v>264</v>
      </c>
      <c r="E915" s="163" t="s">
        <v>1</v>
      </c>
      <c r="F915" s="164" t="s">
        <v>266</v>
      </c>
      <c r="H915" s="165">
        <v>130.93</v>
      </c>
      <c r="I915" s="166"/>
      <c r="L915" s="162"/>
      <c r="M915" s="167"/>
      <c r="T915" s="168"/>
      <c r="AT915" s="163" t="s">
        <v>264</v>
      </c>
      <c r="AU915" s="163" t="s">
        <v>87</v>
      </c>
      <c r="AV915" s="13" t="s">
        <v>260</v>
      </c>
      <c r="AW915" s="13" t="s">
        <v>32</v>
      </c>
      <c r="AX915" s="13" t="s">
        <v>85</v>
      </c>
      <c r="AY915" s="163" t="s">
        <v>253</v>
      </c>
    </row>
    <row r="916" spans="2:65" s="12" customFormat="1" ht="11.25">
      <c r="B916" s="154"/>
      <c r="D916" s="155" t="s">
        <v>264</v>
      </c>
      <c r="F916" s="157" t="s">
        <v>3000</v>
      </c>
      <c r="H916" s="158">
        <v>137.477</v>
      </c>
      <c r="I916" s="159"/>
      <c r="L916" s="154"/>
      <c r="M916" s="160"/>
      <c r="T916" s="161"/>
      <c r="AT916" s="156" t="s">
        <v>264</v>
      </c>
      <c r="AU916" s="156" t="s">
        <v>87</v>
      </c>
      <c r="AV916" s="12" t="s">
        <v>87</v>
      </c>
      <c r="AW916" s="12" t="s">
        <v>4</v>
      </c>
      <c r="AX916" s="12" t="s">
        <v>85</v>
      </c>
      <c r="AY916" s="156" t="s">
        <v>253</v>
      </c>
    </row>
    <row r="917" spans="2:65" s="1" customFormat="1" ht="24.2" customHeight="1">
      <c r="B917" s="32"/>
      <c r="C917" s="137" t="s">
        <v>1546</v>
      </c>
      <c r="D917" s="137" t="s">
        <v>255</v>
      </c>
      <c r="E917" s="138" t="s">
        <v>1558</v>
      </c>
      <c r="F917" s="139" t="s">
        <v>1559</v>
      </c>
      <c r="G917" s="140" t="s">
        <v>258</v>
      </c>
      <c r="H917" s="141">
        <v>50.73</v>
      </c>
      <c r="I917" s="142"/>
      <c r="J917" s="143">
        <f>ROUND(I917*H917,2)</f>
        <v>0</v>
      </c>
      <c r="K917" s="139" t="s">
        <v>259</v>
      </c>
      <c r="L917" s="32"/>
      <c r="M917" s="144" t="s">
        <v>1</v>
      </c>
      <c r="N917" s="145" t="s">
        <v>42</v>
      </c>
      <c r="P917" s="146">
        <f>O917*H917</f>
        <v>0</v>
      </c>
      <c r="Q917" s="146">
        <v>0</v>
      </c>
      <c r="R917" s="146">
        <f>Q917*H917</f>
        <v>0</v>
      </c>
      <c r="S917" s="146">
        <v>0</v>
      </c>
      <c r="T917" s="147">
        <f>S917*H917</f>
        <v>0</v>
      </c>
      <c r="AR917" s="148" t="s">
        <v>369</v>
      </c>
      <c r="AT917" s="148" t="s">
        <v>255</v>
      </c>
      <c r="AU917" s="148" t="s">
        <v>87</v>
      </c>
      <c r="AY917" s="17" t="s">
        <v>253</v>
      </c>
      <c r="BE917" s="149">
        <f>IF(N917="základní",J917,0)</f>
        <v>0</v>
      </c>
      <c r="BF917" s="149">
        <f>IF(N917="snížená",J917,0)</f>
        <v>0</v>
      </c>
      <c r="BG917" s="149">
        <f>IF(N917="zákl. přenesená",J917,0)</f>
        <v>0</v>
      </c>
      <c r="BH917" s="149">
        <f>IF(N917="sníž. přenesená",J917,0)</f>
        <v>0</v>
      </c>
      <c r="BI917" s="149">
        <f>IF(N917="nulová",J917,0)</f>
        <v>0</v>
      </c>
      <c r="BJ917" s="17" t="s">
        <v>85</v>
      </c>
      <c r="BK917" s="149">
        <f>ROUND(I917*H917,2)</f>
        <v>0</v>
      </c>
      <c r="BL917" s="17" t="s">
        <v>369</v>
      </c>
      <c r="BM917" s="148" t="s">
        <v>1560</v>
      </c>
    </row>
    <row r="918" spans="2:65" s="1" customFormat="1" ht="11.25">
      <c r="B918" s="32"/>
      <c r="D918" s="150" t="s">
        <v>262</v>
      </c>
      <c r="F918" s="151" t="s">
        <v>1561</v>
      </c>
      <c r="I918" s="152"/>
      <c r="L918" s="32"/>
      <c r="M918" s="153"/>
      <c r="T918" s="56"/>
      <c r="AT918" s="17" t="s">
        <v>262</v>
      </c>
      <c r="AU918" s="17" t="s">
        <v>87</v>
      </c>
    </row>
    <row r="919" spans="2:65" s="1" customFormat="1" ht="16.5" customHeight="1">
      <c r="B919" s="32"/>
      <c r="C919" s="185" t="s">
        <v>1551</v>
      </c>
      <c r="D919" s="185" t="s">
        <v>1052</v>
      </c>
      <c r="E919" s="186" t="s">
        <v>1552</v>
      </c>
      <c r="F919" s="187" t="s">
        <v>1553</v>
      </c>
      <c r="G919" s="188" t="s">
        <v>258</v>
      </c>
      <c r="H919" s="189">
        <v>53.267000000000003</v>
      </c>
      <c r="I919" s="190"/>
      <c r="J919" s="191">
        <f>ROUND(I919*H919,2)</f>
        <v>0</v>
      </c>
      <c r="K919" s="187" t="s">
        <v>259</v>
      </c>
      <c r="L919" s="192"/>
      <c r="M919" s="193" t="s">
        <v>1</v>
      </c>
      <c r="N919" s="194" t="s">
        <v>42</v>
      </c>
      <c r="P919" s="146">
        <f>O919*H919</f>
        <v>0</v>
      </c>
      <c r="Q919" s="146">
        <v>2.9999999999999997E-4</v>
      </c>
      <c r="R919" s="146">
        <f>Q919*H919</f>
        <v>1.5980100000000001E-2</v>
      </c>
      <c r="S919" s="146">
        <v>0</v>
      </c>
      <c r="T919" s="147">
        <f>S919*H919</f>
        <v>0</v>
      </c>
      <c r="AR919" s="148" t="s">
        <v>455</v>
      </c>
      <c r="AT919" s="148" t="s">
        <v>1052</v>
      </c>
      <c r="AU919" s="148" t="s">
        <v>87</v>
      </c>
      <c r="AY919" s="17" t="s">
        <v>253</v>
      </c>
      <c r="BE919" s="149">
        <f>IF(N919="základní",J919,0)</f>
        <v>0</v>
      </c>
      <c r="BF919" s="149">
        <f>IF(N919="snížená",J919,0)</f>
        <v>0</v>
      </c>
      <c r="BG919" s="149">
        <f>IF(N919="zákl. přenesená",J919,0)</f>
        <v>0</v>
      </c>
      <c r="BH919" s="149">
        <f>IF(N919="sníž. přenesená",J919,0)</f>
        <v>0</v>
      </c>
      <c r="BI919" s="149">
        <f>IF(N919="nulová",J919,0)</f>
        <v>0</v>
      </c>
      <c r="BJ919" s="17" t="s">
        <v>85</v>
      </c>
      <c r="BK919" s="149">
        <f>ROUND(I919*H919,2)</f>
        <v>0</v>
      </c>
      <c r="BL919" s="17" t="s">
        <v>369</v>
      </c>
      <c r="BM919" s="148" t="s">
        <v>1563</v>
      </c>
    </row>
    <row r="920" spans="2:65" s="14" customFormat="1" ht="11.25">
      <c r="B920" s="169"/>
      <c r="D920" s="155" t="s">
        <v>264</v>
      </c>
      <c r="E920" s="170" t="s">
        <v>1</v>
      </c>
      <c r="F920" s="171" t="s">
        <v>1564</v>
      </c>
      <c r="H920" s="170" t="s">
        <v>1</v>
      </c>
      <c r="I920" s="172"/>
      <c r="L920" s="169"/>
      <c r="M920" s="173"/>
      <c r="T920" s="174"/>
      <c r="AT920" s="170" t="s">
        <v>264</v>
      </c>
      <c r="AU920" s="170" t="s">
        <v>87</v>
      </c>
      <c r="AV920" s="14" t="s">
        <v>85</v>
      </c>
      <c r="AW920" s="14" t="s">
        <v>32</v>
      </c>
      <c r="AX920" s="14" t="s">
        <v>77</v>
      </c>
      <c r="AY920" s="170" t="s">
        <v>253</v>
      </c>
    </row>
    <row r="921" spans="2:65" s="14" customFormat="1" ht="11.25">
      <c r="B921" s="169"/>
      <c r="D921" s="155" t="s">
        <v>264</v>
      </c>
      <c r="E921" s="170" t="s">
        <v>1</v>
      </c>
      <c r="F921" s="171" t="s">
        <v>1082</v>
      </c>
      <c r="H921" s="170" t="s">
        <v>1</v>
      </c>
      <c r="I921" s="172"/>
      <c r="L921" s="169"/>
      <c r="M921" s="173"/>
      <c r="T921" s="174"/>
      <c r="AT921" s="170" t="s">
        <v>264</v>
      </c>
      <c r="AU921" s="170" t="s">
        <v>87</v>
      </c>
      <c r="AV921" s="14" t="s">
        <v>85</v>
      </c>
      <c r="AW921" s="14" t="s">
        <v>32</v>
      </c>
      <c r="AX921" s="14" t="s">
        <v>77</v>
      </c>
      <c r="AY921" s="170" t="s">
        <v>253</v>
      </c>
    </row>
    <row r="922" spans="2:65" s="12" customFormat="1" ht="33.75">
      <c r="B922" s="154"/>
      <c r="D922" s="155" t="s">
        <v>264</v>
      </c>
      <c r="E922" s="156" t="s">
        <v>1</v>
      </c>
      <c r="F922" s="157" t="s">
        <v>3001</v>
      </c>
      <c r="H922" s="158">
        <v>45.01</v>
      </c>
      <c r="I922" s="159"/>
      <c r="L922" s="154"/>
      <c r="M922" s="160"/>
      <c r="T922" s="161"/>
      <c r="AT922" s="156" t="s">
        <v>264</v>
      </c>
      <c r="AU922" s="156" t="s">
        <v>87</v>
      </c>
      <c r="AV922" s="12" t="s">
        <v>87</v>
      </c>
      <c r="AW922" s="12" t="s">
        <v>32</v>
      </c>
      <c r="AX922" s="12" t="s">
        <v>77</v>
      </c>
      <c r="AY922" s="156" t="s">
        <v>253</v>
      </c>
    </row>
    <row r="923" spans="2:65" s="12" customFormat="1" ht="11.25">
      <c r="B923" s="154"/>
      <c r="D923" s="155" t="s">
        <v>264</v>
      </c>
      <c r="E923" s="156" t="s">
        <v>1</v>
      </c>
      <c r="F923" s="157" t="s">
        <v>3002</v>
      </c>
      <c r="H923" s="158">
        <v>5.72</v>
      </c>
      <c r="I923" s="159"/>
      <c r="L923" s="154"/>
      <c r="M923" s="160"/>
      <c r="T923" s="161"/>
      <c r="AT923" s="156" t="s">
        <v>264</v>
      </c>
      <c r="AU923" s="156" t="s">
        <v>87</v>
      </c>
      <c r="AV923" s="12" t="s">
        <v>87</v>
      </c>
      <c r="AW923" s="12" t="s">
        <v>32</v>
      </c>
      <c r="AX923" s="12" t="s">
        <v>77</v>
      </c>
      <c r="AY923" s="156" t="s">
        <v>253</v>
      </c>
    </row>
    <row r="924" spans="2:65" s="15" customFormat="1" ht="11.25">
      <c r="B924" s="175"/>
      <c r="D924" s="155" t="s">
        <v>264</v>
      </c>
      <c r="E924" s="176" t="s">
        <v>1</v>
      </c>
      <c r="F924" s="177" t="s">
        <v>322</v>
      </c>
      <c r="H924" s="178">
        <v>50.73</v>
      </c>
      <c r="I924" s="179"/>
      <c r="L924" s="175"/>
      <c r="M924" s="180"/>
      <c r="T924" s="181"/>
      <c r="AT924" s="176" t="s">
        <v>264</v>
      </c>
      <c r="AU924" s="176" t="s">
        <v>87</v>
      </c>
      <c r="AV924" s="15" t="s">
        <v>97</v>
      </c>
      <c r="AW924" s="15" t="s">
        <v>32</v>
      </c>
      <c r="AX924" s="15" t="s">
        <v>77</v>
      </c>
      <c r="AY924" s="176" t="s">
        <v>253</v>
      </c>
    </row>
    <row r="925" spans="2:65" s="13" customFormat="1" ht="11.25">
      <c r="B925" s="162"/>
      <c r="D925" s="155" t="s">
        <v>264</v>
      </c>
      <c r="E925" s="163" t="s">
        <v>1</v>
      </c>
      <c r="F925" s="164" t="s">
        <v>266</v>
      </c>
      <c r="H925" s="165">
        <v>50.73</v>
      </c>
      <c r="I925" s="166"/>
      <c r="L925" s="162"/>
      <c r="M925" s="167"/>
      <c r="T925" s="168"/>
      <c r="AT925" s="163" t="s">
        <v>264</v>
      </c>
      <c r="AU925" s="163" t="s">
        <v>87</v>
      </c>
      <c r="AV925" s="13" t="s">
        <v>260</v>
      </c>
      <c r="AW925" s="13" t="s">
        <v>32</v>
      </c>
      <c r="AX925" s="13" t="s">
        <v>85</v>
      </c>
      <c r="AY925" s="163" t="s">
        <v>253</v>
      </c>
    </row>
    <row r="926" spans="2:65" s="12" customFormat="1" ht="11.25">
      <c r="B926" s="154"/>
      <c r="D926" s="155" t="s">
        <v>264</v>
      </c>
      <c r="F926" s="157" t="s">
        <v>1198</v>
      </c>
      <c r="H926" s="158">
        <v>53.267000000000003</v>
      </c>
      <c r="I926" s="159"/>
      <c r="L926" s="154"/>
      <c r="M926" s="160"/>
      <c r="T926" s="161"/>
      <c r="AT926" s="156" t="s">
        <v>264</v>
      </c>
      <c r="AU926" s="156" t="s">
        <v>87</v>
      </c>
      <c r="AV926" s="12" t="s">
        <v>87</v>
      </c>
      <c r="AW926" s="12" t="s">
        <v>4</v>
      </c>
      <c r="AX926" s="12" t="s">
        <v>85</v>
      </c>
      <c r="AY926" s="156" t="s">
        <v>253</v>
      </c>
    </row>
    <row r="927" spans="2:65" s="1" customFormat="1" ht="24.2" customHeight="1">
      <c r="B927" s="32"/>
      <c r="C927" s="137" t="s">
        <v>1557</v>
      </c>
      <c r="D927" s="137" t="s">
        <v>255</v>
      </c>
      <c r="E927" s="138" t="s">
        <v>1569</v>
      </c>
      <c r="F927" s="139" t="s">
        <v>1570</v>
      </c>
      <c r="G927" s="140" t="s">
        <v>269</v>
      </c>
      <c r="H927" s="141">
        <v>8</v>
      </c>
      <c r="I927" s="142"/>
      <c r="J927" s="143">
        <f>ROUND(I927*H927,2)</f>
        <v>0</v>
      </c>
      <c r="K927" s="139" t="s">
        <v>259</v>
      </c>
      <c r="L927" s="32"/>
      <c r="M927" s="144" t="s">
        <v>1</v>
      </c>
      <c r="N927" s="145" t="s">
        <v>42</v>
      </c>
      <c r="P927" s="146">
        <f>O927*H927</f>
        <v>0</v>
      </c>
      <c r="Q927" s="146">
        <v>2.9999999999999997E-4</v>
      </c>
      <c r="R927" s="146">
        <f>Q927*H927</f>
        <v>2.3999999999999998E-3</v>
      </c>
      <c r="S927" s="146">
        <v>0</v>
      </c>
      <c r="T927" s="147">
        <f>S927*H927</f>
        <v>0</v>
      </c>
      <c r="AR927" s="148" t="s">
        <v>369</v>
      </c>
      <c r="AT927" s="148" t="s">
        <v>255</v>
      </c>
      <c r="AU927" s="148" t="s">
        <v>87</v>
      </c>
      <c r="AY927" s="17" t="s">
        <v>253</v>
      </c>
      <c r="BE927" s="149">
        <f>IF(N927="základní",J927,0)</f>
        <v>0</v>
      </c>
      <c r="BF927" s="149">
        <f>IF(N927="snížená",J927,0)</f>
        <v>0</v>
      </c>
      <c r="BG927" s="149">
        <f>IF(N927="zákl. přenesená",J927,0)</f>
        <v>0</v>
      </c>
      <c r="BH927" s="149">
        <f>IF(N927="sníž. přenesená",J927,0)</f>
        <v>0</v>
      </c>
      <c r="BI927" s="149">
        <f>IF(N927="nulová",J927,0)</f>
        <v>0</v>
      </c>
      <c r="BJ927" s="17" t="s">
        <v>85</v>
      </c>
      <c r="BK927" s="149">
        <f>ROUND(I927*H927,2)</f>
        <v>0</v>
      </c>
      <c r="BL927" s="17" t="s">
        <v>369</v>
      </c>
      <c r="BM927" s="148" t="s">
        <v>3003</v>
      </c>
    </row>
    <row r="928" spans="2:65" s="1" customFormat="1" ht="11.25">
      <c r="B928" s="32"/>
      <c r="D928" s="150" t="s">
        <v>262</v>
      </c>
      <c r="F928" s="151" t="s">
        <v>1572</v>
      </c>
      <c r="I928" s="152"/>
      <c r="L928" s="32"/>
      <c r="M928" s="153"/>
      <c r="T928" s="56"/>
      <c r="AT928" s="17" t="s">
        <v>262</v>
      </c>
      <c r="AU928" s="17" t="s">
        <v>87</v>
      </c>
    </row>
    <row r="929" spans="2:65" s="1" customFormat="1" ht="24.2" customHeight="1">
      <c r="B929" s="32"/>
      <c r="C929" s="137" t="s">
        <v>1562</v>
      </c>
      <c r="D929" s="137" t="s">
        <v>255</v>
      </c>
      <c r="E929" s="138" t="s">
        <v>1574</v>
      </c>
      <c r="F929" s="139" t="s">
        <v>1575</v>
      </c>
      <c r="G929" s="140" t="s">
        <v>1576</v>
      </c>
      <c r="H929" s="196"/>
      <c r="I929" s="142"/>
      <c r="J929" s="143">
        <f>ROUND(I929*H929,2)</f>
        <v>0</v>
      </c>
      <c r="K929" s="139" t="s">
        <v>259</v>
      </c>
      <c r="L929" s="32"/>
      <c r="M929" s="144" t="s">
        <v>1</v>
      </c>
      <c r="N929" s="145" t="s">
        <v>42</v>
      </c>
      <c r="P929" s="146">
        <f>O929*H929</f>
        <v>0</v>
      </c>
      <c r="Q929" s="146">
        <v>0</v>
      </c>
      <c r="R929" s="146">
        <f>Q929*H929</f>
        <v>0</v>
      </c>
      <c r="S929" s="146">
        <v>0</v>
      </c>
      <c r="T929" s="147">
        <f>S929*H929</f>
        <v>0</v>
      </c>
      <c r="AR929" s="148" t="s">
        <v>369</v>
      </c>
      <c r="AT929" s="148" t="s">
        <v>255</v>
      </c>
      <c r="AU929" s="148" t="s">
        <v>87</v>
      </c>
      <c r="AY929" s="17" t="s">
        <v>253</v>
      </c>
      <c r="BE929" s="149">
        <f>IF(N929="základní",J929,0)</f>
        <v>0</v>
      </c>
      <c r="BF929" s="149">
        <f>IF(N929="snížená",J929,0)</f>
        <v>0</v>
      </c>
      <c r="BG929" s="149">
        <f>IF(N929="zákl. přenesená",J929,0)</f>
        <v>0</v>
      </c>
      <c r="BH929" s="149">
        <f>IF(N929="sníž. přenesená",J929,0)</f>
        <v>0</v>
      </c>
      <c r="BI929" s="149">
        <f>IF(N929="nulová",J929,0)</f>
        <v>0</v>
      </c>
      <c r="BJ929" s="17" t="s">
        <v>85</v>
      </c>
      <c r="BK929" s="149">
        <f>ROUND(I929*H929,2)</f>
        <v>0</v>
      </c>
      <c r="BL929" s="17" t="s">
        <v>369</v>
      </c>
      <c r="BM929" s="148" t="s">
        <v>1577</v>
      </c>
    </row>
    <row r="930" spans="2:65" s="1" customFormat="1" ht="11.25">
      <c r="B930" s="32"/>
      <c r="D930" s="150" t="s">
        <v>262</v>
      </c>
      <c r="F930" s="151" t="s">
        <v>1578</v>
      </c>
      <c r="I930" s="152"/>
      <c r="L930" s="32"/>
      <c r="M930" s="153"/>
      <c r="T930" s="56"/>
      <c r="AT930" s="17" t="s">
        <v>262</v>
      </c>
      <c r="AU930" s="17" t="s">
        <v>87</v>
      </c>
    </row>
    <row r="931" spans="2:65" s="11" customFormat="1" ht="22.9" customHeight="1">
      <c r="B931" s="125"/>
      <c r="D931" s="126" t="s">
        <v>76</v>
      </c>
      <c r="E931" s="135" t="s">
        <v>1579</v>
      </c>
      <c r="F931" s="135" t="s">
        <v>1580</v>
      </c>
      <c r="I931" s="128"/>
      <c r="J931" s="136">
        <f>BK931</f>
        <v>0</v>
      </c>
      <c r="L931" s="125"/>
      <c r="M931" s="130"/>
      <c r="P931" s="131">
        <f>SUM(P932:P1006)</f>
        <v>0</v>
      </c>
      <c r="R931" s="131">
        <f>SUM(R932:R1006)</f>
        <v>1.2324683400000003</v>
      </c>
      <c r="T931" s="132">
        <f>SUM(T932:T1006)</f>
        <v>0</v>
      </c>
      <c r="AR931" s="126" t="s">
        <v>87</v>
      </c>
      <c r="AT931" s="133" t="s">
        <v>76</v>
      </c>
      <c r="AU931" s="133" t="s">
        <v>85</v>
      </c>
      <c r="AY931" s="126" t="s">
        <v>253</v>
      </c>
      <c r="BK931" s="134">
        <f>SUM(BK932:BK1006)</f>
        <v>0</v>
      </c>
    </row>
    <row r="932" spans="2:65" s="1" customFormat="1" ht="24.2" customHeight="1">
      <c r="B932" s="32"/>
      <c r="C932" s="137" t="s">
        <v>1568</v>
      </c>
      <c r="D932" s="137" t="s">
        <v>255</v>
      </c>
      <c r="E932" s="138" t="s">
        <v>1582</v>
      </c>
      <c r="F932" s="139" t="s">
        <v>1583</v>
      </c>
      <c r="G932" s="140" t="s">
        <v>258</v>
      </c>
      <c r="H932" s="141">
        <v>23.167000000000002</v>
      </c>
      <c r="I932" s="142"/>
      <c r="J932" s="143">
        <f>ROUND(I932*H932,2)</f>
        <v>0</v>
      </c>
      <c r="K932" s="139" t="s">
        <v>259</v>
      </c>
      <c r="L932" s="32"/>
      <c r="M932" s="144" t="s">
        <v>1</v>
      </c>
      <c r="N932" s="145" t="s">
        <v>42</v>
      </c>
      <c r="P932" s="146">
        <f>O932*H932</f>
        <v>0</v>
      </c>
      <c r="Q932" s="146">
        <v>0</v>
      </c>
      <c r="R932" s="146">
        <f>Q932*H932</f>
        <v>0</v>
      </c>
      <c r="S932" s="146">
        <v>0</v>
      </c>
      <c r="T932" s="147">
        <f>S932*H932</f>
        <v>0</v>
      </c>
      <c r="AR932" s="148" t="s">
        <v>369</v>
      </c>
      <c r="AT932" s="148" t="s">
        <v>255</v>
      </c>
      <c r="AU932" s="148" t="s">
        <v>87</v>
      </c>
      <c r="AY932" s="17" t="s">
        <v>253</v>
      </c>
      <c r="BE932" s="149">
        <f>IF(N932="základní",J932,0)</f>
        <v>0</v>
      </c>
      <c r="BF932" s="149">
        <f>IF(N932="snížená",J932,0)</f>
        <v>0</v>
      </c>
      <c r="BG932" s="149">
        <f>IF(N932="zákl. přenesená",J932,0)</f>
        <v>0</v>
      </c>
      <c r="BH932" s="149">
        <f>IF(N932="sníž. přenesená",J932,0)</f>
        <v>0</v>
      </c>
      <c r="BI932" s="149">
        <f>IF(N932="nulová",J932,0)</f>
        <v>0</v>
      </c>
      <c r="BJ932" s="17" t="s">
        <v>85</v>
      </c>
      <c r="BK932" s="149">
        <f>ROUND(I932*H932,2)</f>
        <v>0</v>
      </c>
      <c r="BL932" s="17" t="s">
        <v>369</v>
      </c>
      <c r="BM932" s="148" t="s">
        <v>3004</v>
      </c>
    </row>
    <row r="933" spans="2:65" s="1" customFormat="1" ht="11.25">
      <c r="B933" s="32"/>
      <c r="D933" s="150" t="s">
        <v>262</v>
      </c>
      <c r="F933" s="151" t="s">
        <v>1585</v>
      </c>
      <c r="I933" s="152"/>
      <c r="L933" s="32"/>
      <c r="M933" s="153"/>
      <c r="T933" s="56"/>
      <c r="AT933" s="17" t="s">
        <v>262</v>
      </c>
      <c r="AU933" s="17" t="s">
        <v>87</v>
      </c>
    </row>
    <row r="934" spans="2:65" s="1" customFormat="1" ht="16.5" customHeight="1">
      <c r="B934" s="32"/>
      <c r="C934" s="185" t="s">
        <v>1573</v>
      </c>
      <c r="D934" s="185" t="s">
        <v>1052</v>
      </c>
      <c r="E934" s="186" t="s">
        <v>1490</v>
      </c>
      <c r="F934" s="187" t="s">
        <v>1491</v>
      </c>
      <c r="G934" s="188" t="s">
        <v>1492</v>
      </c>
      <c r="H934" s="189">
        <v>9.2669999999999995</v>
      </c>
      <c r="I934" s="190"/>
      <c r="J934" s="191">
        <f>ROUND(I934*H934,2)</f>
        <v>0</v>
      </c>
      <c r="K934" s="187" t="s">
        <v>259</v>
      </c>
      <c r="L934" s="192"/>
      <c r="M934" s="193" t="s">
        <v>1</v>
      </c>
      <c r="N934" s="194" t="s">
        <v>42</v>
      </c>
      <c r="P934" s="146">
        <f>O934*H934</f>
        <v>0</v>
      </c>
      <c r="Q934" s="146">
        <v>1E-3</v>
      </c>
      <c r="R934" s="146">
        <f>Q934*H934</f>
        <v>9.2669999999999992E-3</v>
      </c>
      <c r="S934" s="146">
        <v>0</v>
      </c>
      <c r="T934" s="147">
        <f>S934*H934</f>
        <v>0</v>
      </c>
      <c r="AR934" s="148" t="s">
        <v>455</v>
      </c>
      <c r="AT934" s="148" t="s">
        <v>1052</v>
      </c>
      <c r="AU934" s="148" t="s">
        <v>87</v>
      </c>
      <c r="AY934" s="17" t="s">
        <v>253</v>
      </c>
      <c r="BE934" s="149">
        <f>IF(N934="základní",J934,0)</f>
        <v>0</v>
      </c>
      <c r="BF934" s="149">
        <f>IF(N934="snížená",J934,0)</f>
        <v>0</v>
      </c>
      <c r="BG934" s="149">
        <f>IF(N934="zákl. přenesená",J934,0)</f>
        <v>0</v>
      </c>
      <c r="BH934" s="149">
        <f>IF(N934="sníž. přenesená",J934,0)</f>
        <v>0</v>
      </c>
      <c r="BI934" s="149">
        <f>IF(N934="nulová",J934,0)</f>
        <v>0</v>
      </c>
      <c r="BJ934" s="17" t="s">
        <v>85</v>
      </c>
      <c r="BK934" s="149">
        <f>ROUND(I934*H934,2)</f>
        <v>0</v>
      </c>
      <c r="BL934" s="17" t="s">
        <v>369</v>
      </c>
      <c r="BM934" s="148" t="s">
        <v>3005</v>
      </c>
    </row>
    <row r="935" spans="2:65" s="14" customFormat="1" ht="11.25">
      <c r="B935" s="169"/>
      <c r="D935" s="155" t="s">
        <v>264</v>
      </c>
      <c r="E935" s="170" t="s">
        <v>1</v>
      </c>
      <c r="F935" s="171" t="s">
        <v>1588</v>
      </c>
      <c r="H935" s="170" t="s">
        <v>1</v>
      </c>
      <c r="I935" s="172"/>
      <c r="L935" s="169"/>
      <c r="M935" s="173"/>
      <c r="T935" s="174"/>
      <c r="AT935" s="170" t="s">
        <v>264</v>
      </c>
      <c r="AU935" s="170" t="s">
        <v>87</v>
      </c>
      <c r="AV935" s="14" t="s">
        <v>85</v>
      </c>
      <c r="AW935" s="14" t="s">
        <v>32</v>
      </c>
      <c r="AX935" s="14" t="s">
        <v>77</v>
      </c>
      <c r="AY935" s="170" t="s">
        <v>253</v>
      </c>
    </row>
    <row r="936" spans="2:65" s="12" customFormat="1" ht="11.25">
      <c r="B936" s="154"/>
      <c r="D936" s="155" t="s">
        <v>264</v>
      </c>
      <c r="E936" s="156" t="s">
        <v>1</v>
      </c>
      <c r="F936" s="157" t="s">
        <v>1589</v>
      </c>
      <c r="H936" s="158">
        <v>12.321999999999999</v>
      </c>
      <c r="I936" s="159"/>
      <c r="L936" s="154"/>
      <c r="M936" s="160"/>
      <c r="T936" s="161"/>
      <c r="AT936" s="156" t="s">
        <v>264</v>
      </c>
      <c r="AU936" s="156" t="s">
        <v>87</v>
      </c>
      <c r="AV936" s="12" t="s">
        <v>87</v>
      </c>
      <c r="AW936" s="12" t="s">
        <v>32</v>
      </c>
      <c r="AX936" s="12" t="s">
        <v>77</v>
      </c>
      <c r="AY936" s="156" t="s">
        <v>253</v>
      </c>
    </row>
    <row r="937" spans="2:65" s="12" customFormat="1" ht="11.25">
      <c r="B937" s="154"/>
      <c r="D937" s="155" t="s">
        <v>264</v>
      </c>
      <c r="E937" s="156" t="s">
        <v>1</v>
      </c>
      <c r="F937" s="157" t="s">
        <v>1590</v>
      </c>
      <c r="H937" s="158">
        <v>10.845000000000001</v>
      </c>
      <c r="I937" s="159"/>
      <c r="L937" s="154"/>
      <c r="M937" s="160"/>
      <c r="T937" s="161"/>
      <c r="AT937" s="156" t="s">
        <v>264</v>
      </c>
      <c r="AU937" s="156" t="s">
        <v>87</v>
      </c>
      <c r="AV937" s="12" t="s">
        <v>87</v>
      </c>
      <c r="AW937" s="12" t="s">
        <v>32</v>
      </c>
      <c r="AX937" s="12" t="s">
        <v>77</v>
      </c>
      <c r="AY937" s="156" t="s">
        <v>253</v>
      </c>
    </row>
    <row r="938" spans="2:65" s="13" customFormat="1" ht="11.25">
      <c r="B938" s="162"/>
      <c r="D938" s="155" t="s">
        <v>264</v>
      </c>
      <c r="E938" s="163" t="s">
        <v>1</v>
      </c>
      <c r="F938" s="164" t="s">
        <v>266</v>
      </c>
      <c r="H938" s="165">
        <v>23.167000000000002</v>
      </c>
      <c r="I938" s="166"/>
      <c r="L938" s="162"/>
      <c r="M938" s="167"/>
      <c r="T938" s="168"/>
      <c r="AT938" s="163" t="s">
        <v>264</v>
      </c>
      <c r="AU938" s="163" t="s">
        <v>87</v>
      </c>
      <c r="AV938" s="13" t="s">
        <v>260</v>
      </c>
      <c r="AW938" s="13" t="s">
        <v>32</v>
      </c>
      <c r="AX938" s="13" t="s">
        <v>85</v>
      </c>
      <c r="AY938" s="163" t="s">
        <v>253</v>
      </c>
    </row>
    <row r="939" spans="2:65" s="12" customFormat="1" ht="11.25">
      <c r="B939" s="154"/>
      <c r="D939" s="155" t="s">
        <v>264</v>
      </c>
      <c r="F939" s="157" t="s">
        <v>1591</v>
      </c>
      <c r="H939" s="158">
        <v>9.2669999999999995</v>
      </c>
      <c r="I939" s="159"/>
      <c r="L939" s="154"/>
      <c r="M939" s="160"/>
      <c r="T939" s="161"/>
      <c r="AT939" s="156" t="s">
        <v>264</v>
      </c>
      <c r="AU939" s="156" t="s">
        <v>87</v>
      </c>
      <c r="AV939" s="12" t="s">
        <v>87</v>
      </c>
      <c r="AW939" s="12" t="s">
        <v>4</v>
      </c>
      <c r="AX939" s="12" t="s">
        <v>85</v>
      </c>
      <c r="AY939" s="156" t="s">
        <v>253</v>
      </c>
    </row>
    <row r="940" spans="2:65" s="1" customFormat="1" ht="24.2" customHeight="1">
      <c r="B940" s="32"/>
      <c r="C940" s="137" t="s">
        <v>1581</v>
      </c>
      <c r="D940" s="137" t="s">
        <v>255</v>
      </c>
      <c r="E940" s="138" t="s">
        <v>1593</v>
      </c>
      <c r="F940" s="139" t="s">
        <v>1594</v>
      </c>
      <c r="G940" s="140" t="s">
        <v>258</v>
      </c>
      <c r="H940" s="141">
        <v>173.51400000000001</v>
      </c>
      <c r="I940" s="142"/>
      <c r="J940" s="143">
        <f>ROUND(I940*H940,2)</f>
        <v>0</v>
      </c>
      <c r="K940" s="139" t="s">
        <v>259</v>
      </c>
      <c r="L940" s="32"/>
      <c r="M940" s="144" t="s">
        <v>1</v>
      </c>
      <c r="N940" s="145" t="s">
        <v>42</v>
      </c>
      <c r="P940" s="146">
        <f>O940*H940</f>
        <v>0</v>
      </c>
      <c r="Q940" s="146">
        <v>0</v>
      </c>
      <c r="R940" s="146">
        <f>Q940*H940</f>
        <v>0</v>
      </c>
      <c r="S940" s="146">
        <v>0</v>
      </c>
      <c r="T940" s="147">
        <f>S940*H940</f>
        <v>0</v>
      </c>
      <c r="AR940" s="148" t="s">
        <v>369</v>
      </c>
      <c r="AT940" s="148" t="s">
        <v>255</v>
      </c>
      <c r="AU940" s="148" t="s">
        <v>87</v>
      </c>
      <c r="AY940" s="17" t="s">
        <v>253</v>
      </c>
      <c r="BE940" s="149">
        <f>IF(N940="základní",J940,0)</f>
        <v>0</v>
      </c>
      <c r="BF940" s="149">
        <f>IF(N940="snížená",J940,0)</f>
        <v>0</v>
      </c>
      <c r="BG940" s="149">
        <f>IF(N940="zákl. přenesená",J940,0)</f>
        <v>0</v>
      </c>
      <c r="BH940" s="149">
        <f>IF(N940="sníž. přenesená",J940,0)</f>
        <v>0</v>
      </c>
      <c r="BI940" s="149">
        <f>IF(N940="nulová",J940,0)</f>
        <v>0</v>
      </c>
      <c r="BJ940" s="17" t="s">
        <v>85</v>
      </c>
      <c r="BK940" s="149">
        <f>ROUND(I940*H940,2)</f>
        <v>0</v>
      </c>
      <c r="BL940" s="17" t="s">
        <v>369</v>
      </c>
      <c r="BM940" s="148" t="s">
        <v>3006</v>
      </c>
    </row>
    <row r="941" spans="2:65" s="1" customFormat="1" ht="11.25">
      <c r="B941" s="32"/>
      <c r="D941" s="150" t="s">
        <v>262</v>
      </c>
      <c r="F941" s="151" t="s">
        <v>1596</v>
      </c>
      <c r="I941" s="152"/>
      <c r="L941" s="32"/>
      <c r="M941" s="153"/>
      <c r="T941" s="56"/>
      <c r="AT941" s="17" t="s">
        <v>262</v>
      </c>
      <c r="AU941" s="17" t="s">
        <v>87</v>
      </c>
    </row>
    <row r="942" spans="2:65" s="1" customFormat="1" ht="49.15" customHeight="1">
      <c r="B942" s="32"/>
      <c r="C942" s="185" t="s">
        <v>1586</v>
      </c>
      <c r="D942" s="185" t="s">
        <v>1052</v>
      </c>
      <c r="E942" s="186" t="s">
        <v>1598</v>
      </c>
      <c r="F942" s="187" t="s">
        <v>1599</v>
      </c>
      <c r="G942" s="188" t="s">
        <v>258</v>
      </c>
      <c r="H942" s="189">
        <v>202.23099999999999</v>
      </c>
      <c r="I942" s="190"/>
      <c r="J942" s="191">
        <f>ROUND(I942*H942,2)</f>
        <v>0</v>
      </c>
      <c r="K942" s="187" t="s">
        <v>259</v>
      </c>
      <c r="L942" s="192"/>
      <c r="M942" s="193" t="s">
        <v>1</v>
      </c>
      <c r="N942" s="194" t="s">
        <v>42</v>
      </c>
      <c r="P942" s="146">
        <f>O942*H942</f>
        <v>0</v>
      </c>
      <c r="Q942" s="146">
        <v>4.0000000000000001E-3</v>
      </c>
      <c r="R942" s="146">
        <f>Q942*H942</f>
        <v>0.80892399999999998</v>
      </c>
      <c r="S942" s="146">
        <v>0</v>
      </c>
      <c r="T942" s="147">
        <f>S942*H942</f>
        <v>0</v>
      </c>
      <c r="AR942" s="148" t="s">
        <v>455</v>
      </c>
      <c r="AT942" s="148" t="s">
        <v>1052</v>
      </c>
      <c r="AU942" s="148" t="s">
        <v>87</v>
      </c>
      <c r="AY942" s="17" t="s">
        <v>253</v>
      </c>
      <c r="BE942" s="149">
        <f>IF(N942="základní",J942,0)</f>
        <v>0</v>
      </c>
      <c r="BF942" s="149">
        <f>IF(N942="snížená",J942,0)</f>
        <v>0</v>
      </c>
      <c r="BG942" s="149">
        <f>IF(N942="zákl. přenesená",J942,0)</f>
        <v>0</v>
      </c>
      <c r="BH942" s="149">
        <f>IF(N942="sníž. přenesená",J942,0)</f>
        <v>0</v>
      </c>
      <c r="BI942" s="149">
        <f>IF(N942="nulová",J942,0)</f>
        <v>0</v>
      </c>
      <c r="BJ942" s="17" t="s">
        <v>85</v>
      </c>
      <c r="BK942" s="149">
        <f>ROUND(I942*H942,2)</f>
        <v>0</v>
      </c>
      <c r="BL942" s="17" t="s">
        <v>369</v>
      </c>
      <c r="BM942" s="148" t="s">
        <v>1600</v>
      </c>
    </row>
    <row r="943" spans="2:65" s="14" customFormat="1" ht="11.25">
      <c r="B943" s="169"/>
      <c r="D943" s="155" t="s">
        <v>264</v>
      </c>
      <c r="E943" s="170" t="s">
        <v>1</v>
      </c>
      <c r="F943" s="171" t="s">
        <v>1601</v>
      </c>
      <c r="H943" s="170" t="s">
        <v>1</v>
      </c>
      <c r="I943" s="172"/>
      <c r="L943" s="169"/>
      <c r="M943" s="173"/>
      <c r="T943" s="174"/>
      <c r="AT943" s="170" t="s">
        <v>264</v>
      </c>
      <c r="AU943" s="170" t="s">
        <v>87</v>
      </c>
      <c r="AV943" s="14" t="s">
        <v>85</v>
      </c>
      <c r="AW943" s="14" t="s">
        <v>32</v>
      </c>
      <c r="AX943" s="14" t="s">
        <v>77</v>
      </c>
      <c r="AY943" s="170" t="s">
        <v>253</v>
      </c>
    </row>
    <row r="944" spans="2:65" s="12" customFormat="1" ht="11.25">
      <c r="B944" s="154"/>
      <c r="D944" s="155" t="s">
        <v>264</v>
      </c>
      <c r="E944" s="156" t="s">
        <v>1</v>
      </c>
      <c r="F944" s="157" t="s">
        <v>3007</v>
      </c>
      <c r="H944" s="158">
        <v>154.39400000000001</v>
      </c>
      <c r="I944" s="159"/>
      <c r="L944" s="154"/>
      <c r="M944" s="160"/>
      <c r="T944" s="161"/>
      <c r="AT944" s="156" t="s">
        <v>264</v>
      </c>
      <c r="AU944" s="156" t="s">
        <v>87</v>
      </c>
      <c r="AV944" s="12" t="s">
        <v>87</v>
      </c>
      <c r="AW944" s="12" t="s">
        <v>32</v>
      </c>
      <c r="AX944" s="12" t="s">
        <v>77</v>
      </c>
      <c r="AY944" s="156" t="s">
        <v>253</v>
      </c>
    </row>
    <row r="945" spans="2:65" s="15" customFormat="1" ht="11.25">
      <c r="B945" s="175"/>
      <c r="D945" s="155" t="s">
        <v>264</v>
      </c>
      <c r="E945" s="176" t="s">
        <v>1</v>
      </c>
      <c r="F945" s="177" t="s">
        <v>322</v>
      </c>
      <c r="H945" s="178">
        <v>154.39400000000001</v>
      </c>
      <c r="I945" s="179"/>
      <c r="L945" s="175"/>
      <c r="M945" s="180"/>
      <c r="T945" s="181"/>
      <c r="AT945" s="176" t="s">
        <v>264</v>
      </c>
      <c r="AU945" s="176" t="s">
        <v>87</v>
      </c>
      <c r="AV945" s="15" t="s">
        <v>97</v>
      </c>
      <c r="AW945" s="15" t="s">
        <v>32</v>
      </c>
      <c r="AX945" s="15" t="s">
        <v>77</v>
      </c>
      <c r="AY945" s="176" t="s">
        <v>253</v>
      </c>
    </row>
    <row r="946" spans="2:65" s="12" customFormat="1" ht="11.25">
      <c r="B946" s="154"/>
      <c r="D946" s="155" t="s">
        <v>264</v>
      </c>
      <c r="E946" s="156" t="s">
        <v>1</v>
      </c>
      <c r="F946" s="157" t="s">
        <v>3008</v>
      </c>
      <c r="H946" s="158">
        <v>19.12</v>
      </c>
      <c r="I946" s="159"/>
      <c r="L946" s="154"/>
      <c r="M946" s="160"/>
      <c r="T946" s="161"/>
      <c r="AT946" s="156" t="s">
        <v>264</v>
      </c>
      <c r="AU946" s="156" t="s">
        <v>87</v>
      </c>
      <c r="AV946" s="12" t="s">
        <v>87</v>
      </c>
      <c r="AW946" s="12" t="s">
        <v>32</v>
      </c>
      <c r="AX946" s="12" t="s">
        <v>77</v>
      </c>
      <c r="AY946" s="156" t="s">
        <v>253</v>
      </c>
    </row>
    <row r="947" spans="2:65" s="15" customFormat="1" ht="11.25">
      <c r="B947" s="175"/>
      <c r="D947" s="155" t="s">
        <v>264</v>
      </c>
      <c r="E947" s="176" t="s">
        <v>1</v>
      </c>
      <c r="F947" s="177" t="s">
        <v>322</v>
      </c>
      <c r="H947" s="178">
        <v>19.12</v>
      </c>
      <c r="I947" s="179"/>
      <c r="L947" s="175"/>
      <c r="M947" s="180"/>
      <c r="T947" s="181"/>
      <c r="AT947" s="176" t="s">
        <v>264</v>
      </c>
      <c r="AU947" s="176" t="s">
        <v>87</v>
      </c>
      <c r="AV947" s="15" t="s">
        <v>97</v>
      </c>
      <c r="AW947" s="15" t="s">
        <v>32</v>
      </c>
      <c r="AX947" s="15" t="s">
        <v>77</v>
      </c>
      <c r="AY947" s="176" t="s">
        <v>253</v>
      </c>
    </row>
    <row r="948" spans="2:65" s="13" customFormat="1" ht="11.25">
      <c r="B948" s="162"/>
      <c r="D948" s="155" t="s">
        <v>264</v>
      </c>
      <c r="E948" s="163" t="s">
        <v>1</v>
      </c>
      <c r="F948" s="164" t="s">
        <v>266</v>
      </c>
      <c r="H948" s="165">
        <v>173.51400000000001</v>
      </c>
      <c r="I948" s="166"/>
      <c r="L948" s="162"/>
      <c r="M948" s="167"/>
      <c r="T948" s="168"/>
      <c r="AT948" s="163" t="s">
        <v>264</v>
      </c>
      <c r="AU948" s="163" t="s">
        <v>87</v>
      </c>
      <c r="AV948" s="13" t="s">
        <v>260</v>
      </c>
      <c r="AW948" s="13" t="s">
        <v>32</v>
      </c>
      <c r="AX948" s="13" t="s">
        <v>85</v>
      </c>
      <c r="AY948" s="163" t="s">
        <v>253</v>
      </c>
    </row>
    <row r="949" spans="2:65" s="12" customFormat="1" ht="11.25">
      <c r="B949" s="154"/>
      <c r="D949" s="155" t="s">
        <v>264</v>
      </c>
      <c r="F949" s="157" t="s">
        <v>3009</v>
      </c>
      <c r="H949" s="158">
        <v>202.23099999999999</v>
      </c>
      <c r="I949" s="159"/>
      <c r="L949" s="154"/>
      <c r="M949" s="160"/>
      <c r="T949" s="161"/>
      <c r="AT949" s="156" t="s">
        <v>264</v>
      </c>
      <c r="AU949" s="156" t="s">
        <v>87</v>
      </c>
      <c r="AV949" s="12" t="s">
        <v>87</v>
      </c>
      <c r="AW949" s="12" t="s">
        <v>4</v>
      </c>
      <c r="AX949" s="12" t="s">
        <v>85</v>
      </c>
      <c r="AY949" s="156" t="s">
        <v>253</v>
      </c>
    </row>
    <row r="950" spans="2:65" s="1" customFormat="1" ht="24.2" customHeight="1">
      <c r="B950" s="32"/>
      <c r="C950" s="137" t="s">
        <v>1592</v>
      </c>
      <c r="D950" s="137" t="s">
        <v>255</v>
      </c>
      <c r="E950" s="138" t="s">
        <v>1606</v>
      </c>
      <c r="F950" s="139" t="s">
        <v>1607</v>
      </c>
      <c r="G950" s="140" t="s">
        <v>258</v>
      </c>
      <c r="H950" s="141">
        <v>23.167000000000002</v>
      </c>
      <c r="I950" s="142"/>
      <c r="J950" s="143">
        <f>ROUND(I950*H950,2)</f>
        <v>0</v>
      </c>
      <c r="K950" s="139" t="s">
        <v>259</v>
      </c>
      <c r="L950" s="32"/>
      <c r="M950" s="144" t="s">
        <v>1</v>
      </c>
      <c r="N950" s="145" t="s">
        <v>42</v>
      </c>
      <c r="P950" s="146">
        <f>O950*H950</f>
        <v>0</v>
      </c>
      <c r="Q950" s="146">
        <v>8.8000000000000003E-4</v>
      </c>
      <c r="R950" s="146">
        <f>Q950*H950</f>
        <v>2.0386960000000003E-2</v>
      </c>
      <c r="S950" s="146">
        <v>0</v>
      </c>
      <c r="T950" s="147">
        <f>S950*H950</f>
        <v>0</v>
      </c>
      <c r="AR950" s="148" t="s">
        <v>369</v>
      </c>
      <c r="AT950" s="148" t="s">
        <v>255</v>
      </c>
      <c r="AU950" s="148" t="s">
        <v>87</v>
      </c>
      <c r="AY950" s="17" t="s">
        <v>253</v>
      </c>
      <c r="BE950" s="149">
        <f>IF(N950="základní",J950,0)</f>
        <v>0</v>
      </c>
      <c r="BF950" s="149">
        <f>IF(N950="snížená",J950,0)</f>
        <v>0</v>
      </c>
      <c r="BG950" s="149">
        <f>IF(N950="zákl. přenesená",J950,0)</f>
        <v>0</v>
      </c>
      <c r="BH950" s="149">
        <f>IF(N950="sníž. přenesená",J950,0)</f>
        <v>0</v>
      </c>
      <c r="BI950" s="149">
        <f>IF(N950="nulová",J950,0)</f>
        <v>0</v>
      </c>
      <c r="BJ950" s="17" t="s">
        <v>85</v>
      </c>
      <c r="BK950" s="149">
        <f>ROUND(I950*H950,2)</f>
        <v>0</v>
      </c>
      <c r="BL950" s="17" t="s">
        <v>369</v>
      </c>
      <c r="BM950" s="148" t="s">
        <v>3010</v>
      </c>
    </row>
    <row r="951" spans="2:65" s="1" customFormat="1" ht="11.25">
      <c r="B951" s="32"/>
      <c r="D951" s="150" t="s">
        <v>262</v>
      </c>
      <c r="F951" s="151" t="s">
        <v>1609</v>
      </c>
      <c r="I951" s="152"/>
      <c r="L951" s="32"/>
      <c r="M951" s="153"/>
      <c r="T951" s="56"/>
      <c r="AT951" s="17" t="s">
        <v>262</v>
      </c>
      <c r="AU951" s="17" t="s">
        <v>87</v>
      </c>
    </row>
    <row r="952" spans="2:65" s="1" customFormat="1" ht="49.15" customHeight="1">
      <c r="B952" s="32"/>
      <c r="C952" s="185" t="s">
        <v>1597</v>
      </c>
      <c r="D952" s="185" t="s">
        <v>1052</v>
      </c>
      <c r="E952" s="186" t="s">
        <v>1611</v>
      </c>
      <c r="F952" s="187" t="s">
        <v>1612</v>
      </c>
      <c r="G952" s="188" t="s">
        <v>258</v>
      </c>
      <c r="H952" s="189">
        <v>27.001000000000001</v>
      </c>
      <c r="I952" s="190"/>
      <c r="J952" s="191">
        <f>ROUND(I952*H952,2)</f>
        <v>0</v>
      </c>
      <c r="K952" s="187" t="s">
        <v>259</v>
      </c>
      <c r="L952" s="192"/>
      <c r="M952" s="193" t="s">
        <v>1</v>
      </c>
      <c r="N952" s="194" t="s">
        <v>42</v>
      </c>
      <c r="P952" s="146">
        <f>O952*H952</f>
        <v>0</v>
      </c>
      <c r="Q952" s="146">
        <v>5.4000000000000003E-3</v>
      </c>
      <c r="R952" s="146">
        <f>Q952*H952</f>
        <v>0.1458054</v>
      </c>
      <c r="S952" s="146">
        <v>0</v>
      </c>
      <c r="T952" s="147">
        <f>S952*H952</f>
        <v>0</v>
      </c>
      <c r="AR952" s="148" t="s">
        <v>455</v>
      </c>
      <c r="AT952" s="148" t="s">
        <v>1052</v>
      </c>
      <c r="AU952" s="148" t="s">
        <v>87</v>
      </c>
      <c r="AY952" s="17" t="s">
        <v>253</v>
      </c>
      <c r="BE952" s="149">
        <f>IF(N952="základní",J952,0)</f>
        <v>0</v>
      </c>
      <c r="BF952" s="149">
        <f>IF(N952="snížená",J952,0)</f>
        <v>0</v>
      </c>
      <c r="BG952" s="149">
        <f>IF(N952="zákl. přenesená",J952,0)</f>
        <v>0</v>
      </c>
      <c r="BH952" s="149">
        <f>IF(N952="sníž. přenesená",J952,0)</f>
        <v>0</v>
      </c>
      <c r="BI952" s="149">
        <f>IF(N952="nulová",J952,0)</f>
        <v>0</v>
      </c>
      <c r="BJ952" s="17" t="s">
        <v>85</v>
      </c>
      <c r="BK952" s="149">
        <f>ROUND(I952*H952,2)</f>
        <v>0</v>
      </c>
      <c r="BL952" s="17" t="s">
        <v>369</v>
      </c>
      <c r="BM952" s="148" t="s">
        <v>3011</v>
      </c>
    </row>
    <row r="953" spans="2:65" s="14" customFormat="1" ht="11.25">
      <c r="B953" s="169"/>
      <c r="D953" s="155" t="s">
        <v>264</v>
      </c>
      <c r="E953" s="170" t="s">
        <v>1</v>
      </c>
      <c r="F953" s="171" t="s">
        <v>1588</v>
      </c>
      <c r="H953" s="170" t="s">
        <v>1</v>
      </c>
      <c r="I953" s="172"/>
      <c r="L953" s="169"/>
      <c r="M953" s="173"/>
      <c r="T953" s="174"/>
      <c r="AT953" s="170" t="s">
        <v>264</v>
      </c>
      <c r="AU953" s="170" t="s">
        <v>87</v>
      </c>
      <c r="AV953" s="14" t="s">
        <v>85</v>
      </c>
      <c r="AW953" s="14" t="s">
        <v>32</v>
      </c>
      <c r="AX953" s="14" t="s">
        <v>77</v>
      </c>
      <c r="AY953" s="170" t="s">
        <v>253</v>
      </c>
    </row>
    <row r="954" spans="2:65" s="12" customFormat="1" ht="11.25">
      <c r="B954" s="154"/>
      <c r="D954" s="155" t="s">
        <v>264</v>
      </c>
      <c r="E954" s="156" t="s">
        <v>1</v>
      </c>
      <c r="F954" s="157" t="s">
        <v>1589</v>
      </c>
      <c r="H954" s="158">
        <v>12.321999999999999</v>
      </c>
      <c r="I954" s="159"/>
      <c r="L954" s="154"/>
      <c r="M954" s="160"/>
      <c r="T954" s="161"/>
      <c r="AT954" s="156" t="s">
        <v>264</v>
      </c>
      <c r="AU954" s="156" t="s">
        <v>87</v>
      </c>
      <c r="AV954" s="12" t="s">
        <v>87</v>
      </c>
      <c r="AW954" s="12" t="s">
        <v>32</v>
      </c>
      <c r="AX954" s="12" t="s">
        <v>77</v>
      </c>
      <c r="AY954" s="156" t="s">
        <v>253</v>
      </c>
    </row>
    <row r="955" spans="2:65" s="12" customFormat="1" ht="11.25">
      <c r="B955" s="154"/>
      <c r="D955" s="155" t="s">
        <v>264</v>
      </c>
      <c r="E955" s="156" t="s">
        <v>1</v>
      </c>
      <c r="F955" s="157" t="s">
        <v>1590</v>
      </c>
      <c r="H955" s="158">
        <v>10.845000000000001</v>
      </c>
      <c r="I955" s="159"/>
      <c r="L955" s="154"/>
      <c r="M955" s="160"/>
      <c r="T955" s="161"/>
      <c r="AT955" s="156" t="s">
        <v>264</v>
      </c>
      <c r="AU955" s="156" t="s">
        <v>87</v>
      </c>
      <c r="AV955" s="12" t="s">
        <v>87</v>
      </c>
      <c r="AW955" s="12" t="s">
        <v>32</v>
      </c>
      <c r="AX955" s="12" t="s">
        <v>77</v>
      </c>
      <c r="AY955" s="156" t="s">
        <v>253</v>
      </c>
    </row>
    <row r="956" spans="2:65" s="13" customFormat="1" ht="11.25">
      <c r="B956" s="162"/>
      <c r="D956" s="155" t="s">
        <v>264</v>
      </c>
      <c r="E956" s="163" t="s">
        <v>1</v>
      </c>
      <c r="F956" s="164" t="s">
        <v>266</v>
      </c>
      <c r="H956" s="165">
        <v>23.167000000000002</v>
      </c>
      <c r="I956" s="166"/>
      <c r="L956" s="162"/>
      <c r="M956" s="167"/>
      <c r="T956" s="168"/>
      <c r="AT956" s="163" t="s">
        <v>264</v>
      </c>
      <c r="AU956" s="163" t="s">
        <v>87</v>
      </c>
      <c r="AV956" s="13" t="s">
        <v>260</v>
      </c>
      <c r="AW956" s="13" t="s">
        <v>32</v>
      </c>
      <c r="AX956" s="13" t="s">
        <v>85</v>
      </c>
      <c r="AY956" s="163" t="s">
        <v>253</v>
      </c>
    </row>
    <row r="957" spans="2:65" s="12" customFormat="1" ht="11.25">
      <c r="B957" s="154"/>
      <c r="D957" s="155" t="s">
        <v>264</v>
      </c>
      <c r="F957" s="157" t="s">
        <v>1614</v>
      </c>
      <c r="H957" s="158">
        <v>27.001000000000001</v>
      </c>
      <c r="I957" s="159"/>
      <c r="L957" s="154"/>
      <c r="M957" s="160"/>
      <c r="T957" s="161"/>
      <c r="AT957" s="156" t="s">
        <v>264</v>
      </c>
      <c r="AU957" s="156" t="s">
        <v>87</v>
      </c>
      <c r="AV957" s="12" t="s">
        <v>87</v>
      </c>
      <c r="AW957" s="12" t="s">
        <v>4</v>
      </c>
      <c r="AX957" s="12" t="s">
        <v>85</v>
      </c>
      <c r="AY957" s="156" t="s">
        <v>253</v>
      </c>
    </row>
    <row r="958" spans="2:65" s="1" customFormat="1" ht="37.9" customHeight="1">
      <c r="B958" s="32"/>
      <c r="C958" s="137" t="s">
        <v>1605</v>
      </c>
      <c r="D958" s="137" t="s">
        <v>255</v>
      </c>
      <c r="E958" s="138" t="s">
        <v>1623</v>
      </c>
      <c r="F958" s="139" t="s">
        <v>1624</v>
      </c>
      <c r="G958" s="140" t="s">
        <v>313</v>
      </c>
      <c r="H958" s="141">
        <v>30</v>
      </c>
      <c r="I958" s="142"/>
      <c r="J958" s="143">
        <f>ROUND(I958*H958,2)</f>
        <v>0</v>
      </c>
      <c r="K958" s="139" t="s">
        <v>1</v>
      </c>
      <c r="L958" s="32"/>
      <c r="M958" s="144" t="s">
        <v>1</v>
      </c>
      <c r="N958" s="145" t="s">
        <v>42</v>
      </c>
      <c r="P958" s="146">
        <f>O958*H958</f>
        <v>0</v>
      </c>
      <c r="Q958" s="146">
        <v>8.3000000000000001E-4</v>
      </c>
      <c r="R958" s="146">
        <f>Q958*H958</f>
        <v>2.4899999999999999E-2</v>
      </c>
      <c r="S958" s="146">
        <v>0</v>
      </c>
      <c r="T958" s="147">
        <f>S958*H958</f>
        <v>0</v>
      </c>
      <c r="AR958" s="148" t="s">
        <v>369</v>
      </c>
      <c r="AT958" s="148" t="s">
        <v>255</v>
      </c>
      <c r="AU958" s="148" t="s">
        <v>87</v>
      </c>
      <c r="AY958" s="17" t="s">
        <v>253</v>
      </c>
      <c r="BE958" s="149">
        <f>IF(N958="základní",J958,0)</f>
        <v>0</v>
      </c>
      <c r="BF958" s="149">
        <f>IF(N958="snížená",J958,0)</f>
        <v>0</v>
      </c>
      <c r="BG958" s="149">
        <f>IF(N958="zákl. přenesená",J958,0)</f>
        <v>0</v>
      </c>
      <c r="BH958" s="149">
        <f>IF(N958="sníž. přenesená",J958,0)</f>
        <v>0</v>
      </c>
      <c r="BI958" s="149">
        <f>IF(N958="nulová",J958,0)</f>
        <v>0</v>
      </c>
      <c r="BJ958" s="17" t="s">
        <v>85</v>
      </c>
      <c r="BK958" s="149">
        <f>ROUND(I958*H958,2)</f>
        <v>0</v>
      </c>
      <c r="BL958" s="17" t="s">
        <v>369</v>
      </c>
      <c r="BM958" s="148" t="s">
        <v>1625</v>
      </c>
    </row>
    <row r="959" spans="2:65" s="1" customFormat="1" ht="68.25">
      <c r="B959" s="32"/>
      <c r="D959" s="155" t="s">
        <v>1346</v>
      </c>
      <c r="F959" s="195" t="s">
        <v>1626</v>
      </c>
      <c r="I959" s="152"/>
      <c r="L959" s="32"/>
      <c r="M959" s="153"/>
      <c r="T959" s="56"/>
      <c r="AT959" s="17" t="s">
        <v>1346</v>
      </c>
      <c r="AU959" s="17" t="s">
        <v>87</v>
      </c>
    </row>
    <row r="960" spans="2:65" s="14" customFormat="1" ht="33.75">
      <c r="B960" s="169"/>
      <c r="D960" s="155" t="s">
        <v>264</v>
      </c>
      <c r="E960" s="170" t="s">
        <v>1</v>
      </c>
      <c r="F960" s="171" t="s">
        <v>1627</v>
      </c>
      <c r="H960" s="170" t="s">
        <v>1</v>
      </c>
      <c r="I960" s="172"/>
      <c r="L960" s="169"/>
      <c r="M960" s="173"/>
      <c r="T960" s="174"/>
      <c r="AT960" s="170" t="s">
        <v>264</v>
      </c>
      <c r="AU960" s="170" t="s">
        <v>87</v>
      </c>
      <c r="AV960" s="14" t="s">
        <v>85</v>
      </c>
      <c r="AW960" s="14" t="s">
        <v>32</v>
      </c>
      <c r="AX960" s="14" t="s">
        <v>77</v>
      </c>
      <c r="AY960" s="170" t="s">
        <v>253</v>
      </c>
    </row>
    <row r="961" spans="2:65" s="12" customFormat="1" ht="11.25">
      <c r="B961" s="154"/>
      <c r="D961" s="155" t="s">
        <v>264</v>
      </c>
      <c r="E961" s="156" t="s">
        <v>1</v>
      </c>
      <c r="F961" s="157" t="s">
        <v>3012</v>
      </c>
      <c r="H961" s="158">
        <v>30</v>
      </c>
      <c r="I961" s="159"/>
      <c r="L961" s="154"/>
      <c r="M961" s="160"/>
      <c r="T961" s="161"/>
      <c r="AT961" s="156" t="s">
        <v>264</v>
      </c>
      <c r="AU961" s="156" t="s">
        <v>87</v>
      </c>
      <c r="AV961" s="12" t="s">
        <v>87</v>
      </c>
      <c r="AW961" s="12" t="s">
        <v>32</v>
      </c>
      <c r="AX961" s="12" t="s">
        <v>77</v>
      </c>
      <c r="AY961" s="156" t="s">
        <v>253</v>
      </c>
    </row>
    <row r="962" spans="2:65" s="13" customFormat="1" ht="11.25">
      <c r="B962" s="162"/>
      <c r="D962" s="155" t="s">
        <v>264</v>
      </c>
      <c r="E962" s="163" t="s">
        <v>1</v>
      </c>
      <c r="F962" s="164" t="s">
        <v>266</v>
      </c>
      <c r="H962" s="165">
        <v>30</v>
      </c>
      <c r="I962" s="166"/>
      <c r="L962" s="162"/>
      <c r="M962" s="167"/>
      <c r="T962" s="168"/>
      <c r="AT962" s="163" t="s">
        <v>264</v>
      </c>
      <c r="AU962" s="163" t="s">
        <v>87</v>
      </c>
      <c r="AV962" s="13" t="s">
        <v>260</v>
      </c>
      <c r="AW962" s="13" t="s">
        <v>32</v>
      </c>
      <c r="AX962" s="13" t="s">
        <v>85</v>
      </c>
      <c r="AY962" s="163" t="s">
        <v>253</v>
      </c>
    </row>
    <row r="963" spans="2:65" s="1" customFormat="1" ht="37.9" customHeight="1">
      <c r="B963" s="32"/>
      <c r="C963" s="137" t="s">
        <v>1610</v>
      </c>
      <c r="D963" s="137" t="s">
        <v>255</v>
      </c>
      <c r="E963" s="138" t="s">
        <v>1637</v>
      </c>
      <c r="F963" s="139" t="s">
        <v>1638</v>
      </c>
      <c r="G963" s="140" t="s">
        <v>313</v>
      </c>
      <c r="H963" s="141">
        <v>4</v>
      </c>
      <c r="I963" s="142"/>
      <c r="J963" s="143">
        <f>ROUND(I963*H963,2)</f>
        <v>0</v>
      </c>
      <c r="K963" s="139" t="s">
        <v>1</v>
      </c>
      <c r="L963" s="32"/>
      <c r="M963" s="144" t="s">
        <v>1</v>
      </c>
      <c r="N963" s="145" t="s">
        <v>42</v>
      </c>
      <c r="P963" s="146">
        <f>O963*H963</f>
        <v>0</v>
      </c>
      <c r="Q963" s="146">
        <v>8.3000000000000001E-4</v>
      </c>
      <c r="R963" s="146">
        <f>Q963*H963</f>
        <v>3.32E-3</v>
      </c>
      <c r="S963" s="146">
        <v>0</v>
      </c>
      <c r="T963" s="147">
        <f>S963*H963</f>
        <v>0</v>
      </c>
      <c r="AR963" s="148" t="s">
        <v>369</v>
      </c>
      <c r="AT963" s="148" t="s">
        <v>255</v>
      </c>
      <c r="AU963" s="148" t="s">
        <v>87</v>
      </c>
      <c r="AY963" s="17" t="s">
        <v>253</v>
      </c>
      <c r="BE963" s="149">
        <f>IF(N963="základní",J963,0)</f>
        <v>0</v>
      </c>
      <c r="BF963" s="149">
        <f>IF(N963="snížená",J963,0)</f>
        <v>0</v>
      </c>
      <c r="BG963" s="149">
        <f>IF(N963="zákl. přenesená",J963,0)</f>
        <v>0</v>
      </c>
      <c r="BH963" s="149">
        <f>IF(N963="sníž. přenesená",J963,0)</f>
        <v>0</v>
      </c>
      <c r="BI963" s="149">
        <f>IF(N963="nulová",J963,0)</f>
        <v>0</v>
      </c>
      <c r="BJ963" s="17" t="s">
        <v>85</v>
      </c>
      <c r="BK963" s="149">
        <f>ROUND(I963*H963,2)</f>
        <v>0</v>
      </c>
      <c r="BL963" s="17" t="s">
        <v>369</v>
      </c>
      <c r="BM963" s="148" t="s">
        <v>1639</v>
      </c>
    </row>
    <row r="964" spans="2:65" s="1" customFormat="1" ht="48.75">
      <c r="B964" s="32"/>
      <c r="D964" s="155" t="s">
        <v>1346</v>
      </c>
      <c r="F964" s="195" t="s">
        <v>1640</v>
      </c>
      <c r="I964" s="152"/>
      <c r="L964" s="32"/>
      <c r="M964" s="153"/>
      <c r="T964" s="56"/>
      <c r="AT964" s="17" t="s">
        <v>1346</v>
      </c>
      <c r="AU964" s="17" t="s">
        <v>87</v>
      </c>
    </row>
    <row r="965" spans="2:65" s="12" customFormat="1" ht="11.25">
      <c r="B965" s="154"/>
      <c r="D965" s="155" t="s">
        <v>264</v>
      </c>
      <c r="E965" s="156" t="s">
        <v>1</v>
      </c>
      <c r="F965" s="157" t="s">
        <v>1641</v>
      </c>
      <c r="H965" s="158">
        <v>4</v>
      </c>
      <c r="I965" s="159"/>
      <c r="L965" s="154"/>
      <c r="M965" s="160"/>
      <c r="T965" s="161"/>
      <c r="AT965" s="156" t="s">
        <v>264</v>
      </c>
      <c r="AU965" s="156" t="s">
        <v>87</v>
      </c>
      <c r="AV965" s="12" t="s">
        <v>87</v>
      </c>
      <c r="AW965" s="12" t="s">
        <v>32</v>
      </c>
      <c r="AX965" s="12" t="s">
        <v>77</v>
      </c>
      <c r="AY965" s="156" t="s">
        <v>253</v>
      </c>
    </row>
    <row r="966" spans="2:65" s="13" customFormat="1" ht="11.25">
      <c r="B966" s="162"/>
      <c r="D966" s="155" t="s">
        <v>264</v>
      </c>
      <c r="E966" s="163" t="s">
        <v>1</v>
      </c>
      <c r="F966" s="164" t="s">
        <v>266</v>
      </c>
      <c r="H966" s="165">
        <v>4</v>
      </c>
      <c r="I966" s="166"/>
      <c r="L966" s="162"/>
      <c r="M966" s="167"/>
      <c r="T966" s="168"/>
      <c r="AT966" s="163" t="s">
        <v>264</v>
      </c>
      <c r="AU966" s="163" t="s">
        <v>87</v>
      </c>
      <c r="AV966" s="13" t="s">
        <v>260</v>
      </c>
      <c r="AW966" s="13" t="s">
        <v>32</v>
      </c>
      <c r="AX966" s="13" t="s">
        <v>85</v>
      </c>
      <c r="AY966" s="163" t="s">
        <v>253</v>
      </c>
    </row>
    <row r="967" spans="2:65" s="1" customFormat="1" ht="37.9" customHeight="1">
      <c r="B967" s="32"/>
      <c r="C967" s="137" t="s">
        <v>1615</v>
      </c>
      <c r="D967" s="137" t="s">
        <v>255</v>
      </c>
      <c r="E967" s="138" t="s">
        <v>1643</v>
      </c>
      <c r="F967" s="139" t="s">
        <v>1644</v>
      </c>
      <c r="G967" s="140" t="s">
        <v>313</v>
      </c>
      <c r="H967" s="141">
        <v>31</v>
      </c>
      <c r="I967" s="142"/>
      <c r="J967" s="143">
        <f>ROUND(I967*H967,2)</f>
        <v>0</v>
      </c>
      <c r="K967" s="139" t="s">
        <v>1</v>
      </c>
      <c r="L967" s="32"/>
      <c r="M967" s="144" t="s">
        <v>1</v>
      </c>
      <c r="N967" s="145" t="s">
        <v>42</v>
      </c>
      <c r="P967" s="146">
        <f>O967*H967</f>
        <v>0</v>
      </c>
      <c r="Q967" s="146">
        <v>8.3000000000000001E-4</v>
      </c>
      <c r="R967" s="146">
        <f>Q967*H967</f>
        <v>2.5729999999999999E-2</v>
      </c>
      <c r="S967" s="146">
        <v>0</v>
      </c>
      <c r="T967" s="147">
        <f>S967*H967</f>
        <v>0</v>
      </c>
      <c r="AR967" s="148" t="s">
        <v>369</v>
      </c>
      <c r="AT967" s="148" t="s">
        <v>255</v>
      </c>
      <c r="AU967" s="148" t="s">
        <v>87</v>
      </c>
      <c r="AY967" s="17" t="s">
        <v>253</v>
      </c>
      <c r="BE967" s="149">
        <f>IF(N967="základní",J967,0)</f>
        <v>0</v>
      </c>
      <c r="BF967" s="149">
        <f>IF(N967="snížená",J967,0)</f>
        <v>0</v>
      </c>
      <c r="BG967" s="149">
        <f>IF(N967="zákl. přenesená",J967,0)</f>
        <v>0</v>
      </c>
      <c r="BH967" s="149">
        <f>IF(N967="sníž. přenesená",J967,0)</f>
        <v>0</v>
      </c>
      <c r="BI967" s="149">
        <f>IF(N967="nulová",J967,0)</f>
        <v>0</v>
      </c>
      <c r="BJ967" s="17" t="s">
        <v>85</v>
      </c>
      <c r="BK967" s="149">
        <f>ROUND(I967*H967,2)</f>
        <v>0</v>
      </c>
      <c r="BL967" s="17" t="s">
        <v>369</v>
      </c>
      <c r="BM967" s="148" t="s">
        <v>1645</v>
      </c>
    </row>
    <row r="968" spans="2:65" s="1" customFormat="1" ht="68.25">
      <c r="B968" s="32"/>
      <c r="D968" s="155" t="s">
        <v>1346</v>
      </c>
      <c r="F968" s="195" t="s">
        <v>1646</v>
      </c>
      <c r="I968" s="152"/>
      <c r="L968" s="32"/>
      <c r="M968" s="153"/>
      <c r="T968" s="56"/>
      <c r="AT968" s="17" t="s">
        <v>1346</v>
      </c>
      <c r="AU968" s="17" t="s">
        <v>87</v>
      </c>
    </row>
    <row r="969" spans="2:65" s="14" customFormat="1" ht="33.75">
      <c r="B969" s="169"/>
      <c r="D969" s="155" t="s">
        <v>264</v>
      </c>
      <c r="E969" s="170" t="s">
        <v>1</v>
      </c>
      <c r="F969" s="171" t="s">
        <v>1647</v>
      </c>
      <c r="H969" s="170" t="s">
        <v>1</v>
      </c>
      <c r="I969" s="172"/>
      <c r="L969" s="169"/>
      <c r="M969" s="173"/>
      <c r="T969" s="174"/>
      <c r="AT969" s="170" t="s">
        <v>264</v>
      </c>
      <c r="AU969" s="170" t="s">
        <v>87</v>
      </c>
      <c r="AV969" s="14" t="s">
        <v>85</v>
      </c>
      <c r="AW969" s="14" t="s">
        <v>32</v>
      </c>
      <c r="AX969" s="14" t="s">
        <v>77</v>
      </c>
      <c r="AY969" s="170" t="s">
        <v>253</v>
      </c>
    </row>
    <row r="970" spans="2:65" s="12" customFormat="1" ht="11.25">
      <c r="B970" s="154"/>
      <c r="D970" s="155" t="s">
        <v>264</v>
      </c>
      <c r="E970" s="156" t="s">
        <v>1</v>
      </c>
      <c r="F970" s="157" t="s">
        <v>3013</v>
      </c>
      <c r="H970" s="158">
        <v>31</v>
      </c>
      <c r="I970" s="159"/>
      <c r="L970" s="154"/>
      <c r="M970" s="160"/>
      <c r="T970" s="161"/>
      <c r="AT970" s="156" t="s">
        <v>264</v>
      </c>
      <c r="AU970" s="156" t="s">
        <v>87</v>
      </c>
      <c r="AV970" s="12" t="s">
        <v>87</v>
      </c>
      <c r="AW970" s="12" t="s">
        <v>32</v>
      </c>
      <c r="AX970" s="12" t="s">
        <v>77</v>
      </c>
      <c r="AY970" s="156" t="s">
        <v>253</v>
      </c>
    </row>
    <row r="971" spans="2:65" s="13" customFormat="1" ht="11.25">
      <c r="B971" s="162"/>
      <c r="D971" s="155" t="s">
        <v>264</v>
      </c>
      <c r="E971" s="163" t="s">
        <v>1</v>
      </c>
      <c r="F971" s="164" t="s">
        <v>266</v>
      </c>
      <c r="H971" s="165">
        <v>31</v>
      </c>
      <c r="I971" s="166"/>
      <c r="L971" s="162"/>
      <c r="M971" s="167"/>
      <c r="T971" s="168"/>
      <c r="AT971" s="163" t="s">
        <v>264</v>
      </c>
      <c r="AU971" s="163" t="s">
        <v>87</v>
      </c>
      <c r="AV971" s="13" t="s">
        <v>260</v>
      </c>
      <c r="AW971" s="13" t="s">
        <v>32</v>
      </c>
      <c r="AX971" s="13" t="s">
        <v>85</v>
      </c>
      <c r="AY971" s="163" t="s">
        <v>253</v>
      </c>
    </row>
    <row r="972" spans="2:65" s="1" customFormat="1" ht="24.2" customHeight="1">
      <c r="B972" s="32"/>
      <c r="C972" s="137" t="s">
        <v>1622</v>
      </c>
      <c r="D972" s="137" t="s">
        <v>255</v>
      </c>
      <c r="E972" s="138" t="s">
        <v>1650</v>
      </c>
      <c r="F972" s="139" t="s">
        <v>1651</v>
      </c>
      <c r="G972" s="140" t="s">
        <v>447</v>
      </c>
      <c r="H972" s="141">
        <v>1</v>
      </c>
      <c r="I972" s="142"/>
      <c r="J972" s="143">
        <f>ROUND(I972*H972,2)</f>
        <v>0</v>
      </c>
      <c r="K972" s="139" t="s">
        <v>1</v>
      </c>
      <c r="L972" s="32"/>
      <c r="M972" s="144" t="s">
        <v>1</v>
      </c>
      <c r="N972" s="145" t="s">
        <v>42</v>
      </c>
      <c r="P972" s="146">
        <f>O972*H972</f>
        <v>0</v>
      </c>
      <c r="Q972" s="146">
        <v>8.3000000000000001E-4</v>
      </c>
      <c r="R972" s="146">
        <f>Q972*H972</f>
        <v>8.3000000000000001E-4</v>
      </c>
      <c r="S972" s="146">
        <v>0</v>
      </c>
      <c r="T972" s="147">
        <f>S972*H972</f>
        <v>0</v>
      </c>
      <c r="AR972" s="148" t="s">
        <v>369</v>
      </c>
      <c r="AT972" s="148" t="s">
        <v>255</v>
      </c>
      <c r="AU972" s="148" t="s">
        <v>87</v>
      </c>
      <c r="AY972" s="17" t="s">
        <v>253</v>
      </c>
      <c r="BE972" s="149">
        <f>IF(N972="základní",J972,0)</f>
        <v>0</v>
      </c>
      <c r="BF972" s="149">
        <f>IF(N972="snížená",J972,0)</f>
        <v>0</v>
      </c>
      <c r="BG972" s="149">
        <f>IF(N972="zákl. přenesená",J972,0)</f>
        <v>0</v>
      </c>
      <c r="BH972" s="149">
        <f>IF(N972="sníž. přenesená",J972,0)</f>
        <v>0</v>
      </c>
      <c r="BI972" s="149">
        <f>IF(N972="nulová",J972,0)</f>
        <v>0</v>
      </c>
      <c r="BJ972" s="17" t="s">
        <v>85</v>
      </c>
      <c r="BK972" s="149">
        <f>ROUND(I972*H972,2)</f>
        <v>0</v>
      </c>
      <c r="BL972" s="17" t="s">
        <v>369</v>
      </c>
      <c r="BM972" s="148" t="s">
        <v>1652</v>
      </c>
    </row>
    <row r="973" spans="2:65" s="1" customFormat="1" ht="48.75">
      <c r="B973" s="32"/>
      <c r="D973" s="155" t="s">
        <v>1346</v>
      </c>
      <c r="F973" s="195" t="s">
        <v>1653</v>
      </c>
      <c r="I973" s="152"/>
      <c r="L973" s="32"/>
      <c r="M973" s="153"/>
      <c r="T973" s="56"/>
      <c r="AT973" s="17" t="s">
        <v>1346</v>
      </c>
      <c r="AU973" s="17" t="s">
        <v>87</v>
      </c>
    </row>
    <row r="974" spans="2:65" s="14" customFormat="1" ht="11.25">
      <c r="B974" s="169"/>
      <c r="D974" s="155" t="s">
        <v>264</v>
      </c>
      <c r="E974" s="170" t="s">
        <v>1</v>
      </c>
      <c r="F974" s="171" t="s">
        <v>1654</v>
      </c>
      <c r="H974" s="170" t="s">
        <v>1</v>
      </c>
      <c r="I974" s="172"/>
      <c r="L974" s="169"/>
      <c r="M974" s="173"/>
      <c r="T974" s="174"/>
      <c r="AT974" s="170" t="s">
        <v>264</v>
      </c>
      <c r="AU974" s="170" t="s">
        <v>87</v>
      </c>
      <c r="AV974" s="14" t="s">
        <v>85</v>
      </c>
      <c r="AW974" s="14" t="s">
        <v>32</v>
      </c>
      <c r="AX974" s="14" t="s">
        <v>77</v>
      </c>
      <c r="AY974" s="170" t="s">
        <v>253</v>
      </c>
    </row>
    <row r="975" spans="2:65" s="12" customFormat="1" ht="22.5">
      <c r="B975" s="154"/>
      <c r="D975" s="155" t="s">
        <v>264</v>
      </c>
      <c r="E975" s="156" t="s">
        <v>1</v>
      </c>
      <c r="F975" s="157" t="s">
        <v>3014</v>
      </c>
      <c r="H975" s="158">
        <v>1</v>
      </c>
      <c r="I975" s="159"/>
      <c r="L975" s="154"/>
      <c r="M975" s="160"/>
      <c r="T975" s="161"/>
      <c r="AT975" s="156" t="s">
        <v>264</v>
      </c>
      <c r="AU975" s="156" t="s">
        <v>87</v>
      </c>
      <c r="AV975" s="12" t="s">
        <v>87</v>
      </c>
      <c r="AW975" s="12" t="s">
        <v>32</v>
      </c>
      <c r="AX975" s="12" t="s">
        <v>77</v>
      </c>
      <c r="AY975" s="156" t="s">
        <v>253</v>
      </c>
    </row>
    <row r="976" spans="2:65" s="13" customFormat="1" ht="11.25">
      <c r="B976" s="162"/>
      <c r="D976" s="155" t="s">
        <v>264</v>
      </c>
      <c r="E976" s="163" t="s">
        <v>1</v>
      </c>
      <c r="F976" s="164" t="s">
        <v>266</v>
      </c>
      <c r="H976" s="165">
        <v>1</v>
      </c>
      <c r="I976" s="166"/>
      <c r="L976" s="162"/>
      <c r="M976" s="167"/>
      <c r="T976" s="168"/>
      <c r="AT976" s="163" t="s">
        <v>264</v>
      </c>
      <c r="AU976" s="163" t="s">
        <v>87</v>
      </c>
      <c r="AV976" s="13" t="s">
        <v>260</v>
      </c>
      <c r="AW976" s="13" t="s">
        <v>32</v>
      </c>
      <c r="AX976" s="13" t="s">
        <v>85</v>
      </c>
      <c r="AY976" s="163" t="s">
        <v>253</v>
      </c>
    </row>
    <row r="977" spans="2:65" s="1" customFormat="1" ht="55.5" customHeight="1">
      <c r="B977" s="32"/>
      <c r="C977" s="137" t="s">
        <v>1629</v>
      </c>
      <c r="D977" s="137" t="s">
        <v>255</v>
      </c>
      <c r="E977" s="138" t="s">
        <v>1658</v>
      </c>
      <c r="F977" s="139" t="s">
        <v>1659</v>
      </c>
      <c r="G977" s="140" t="s">
        <v>447</v>
      </c>
      <c r="H977" s="141">
        <v>1</v>
      </c>
      <c r="I977" s="142"/>
      <c r="J977" s="143">
        <f>ROUND(I977*H977,2)</f>
        <v>0</v>
      </c>
      <c r="K977" s="139" t="s">
        <v>1</v>
      </c>
      <c r="L977" s="32"/>
      <c r="M977" s="144" t="s">
        <v>1</v>
      </c>
      <c r="N977" s="145" t="s">
        <v>42</v>
      </c>
      <c r="P977" s="146">
        <f>O977*H977</f>
        <v>0</v>
      </c>
      <c r="Q977" s="146">
        <v>8.3000000000000001E-4</v>
      </c>
      <c r="R977" s="146">
        <f>Q977*H977</f>
        <v>8.3000000000000001E-4</v>
      </c>
      <c r="S977" s="146">
        <v>0</v>
      </c>
      <c r="T977" s="147">
        <f>S977*H977</f>
        <v>0</v>
      </c>
      <c r="AR977" s="148" t="s">
        <v>369</v>
      </c>
      <c r="AT977" s="148" t="s">
        <v>255</v>
      </c>
      <c r="AU977" s="148" t="s">
        <v>87</v>
      </c>
      <c r="AY977" s="17" t="s">
        <v>253</v>
      </c>
      <c r="BE977" s="149">
        <f>IF(N977="základní",J977,0)</f>
        <v>0</v>
      </c>
      <c r="BF977" s="149">
        <f>IF(N977="snížená",J977,0)</f>
        <v>0</v>
      </c>
      <c r="BG977" s="149">
        <f>IF(N977="zákl. přenesená",J977,0)</f>
        <v>0</v>
      </c>
      <c r="BH977" s="149">
        <f>IF(N977="sníž. přenesená",J977,0)</f>
        <v>0</v>
      </c>
      <c r="BI977" s="149">
        <f>IF(N977="nulová",J977,0)</f>
        <v>0</v>
      </c>
      <c r="BJ977" s="17" t="s">
        <v>85</v>
      </c>
      <c r="BK977" s="149">
        <f>ROUND(I977*H977,2)</f>
        <v>0</v>
      </c>
      <c r="BL977" s="17" t="s">
        <v>369</v>
      </c>
      <c r="BM977" s="148" t="s">
        <v>1660</v>
      </c>
    </row>
    <row r="978" spans="2:65" s="1" customFormat="1" ht="48.75">
      <c r="B978" s="32"/>
      <c r="D978" s="155" t="s">
        <v>1346</v>
      </c>
      <c r="F978" s="195" t="s">
        <v>1661</v>
      </c>
      <c r="I978" s="152"/>
      <c r="L978" s="32"/>
      <c r="M978" s="153"/>
      <c r="T978" s="56"/>
      <c r="AT978" s="17" t="s">
        <v>1346</v>
      </c>
      <c r="AU978" s="17" t="s">
        <v>87</v>
      </c>
    </row>
    <row r="979" spans="2:65" s="12" customFormat="1" ht="11.25">
      <c r="B979" s="154"/>
      <c r="D979" s="155" t="s">
        <v>264</v>
      </c>
      <c r="E979" s="156" t="s">
        <v>1</v>
      </c>
      <c r="F979" s="157" t="s">
        <v>1662</v>
      </c>
      <c r="H979" s="158">
        <v>1</v>
      </c>
      <c r="I979" s="159"/>
      <c r="L979" s="154"/>
      <c r="M979" s="160"/>
      <c r="T979" s="161"/>
      <c r="AT979" s="156" t="s">
        <v>264</v>
      </c>
      <c r="AU979" s="156" t="s">
        <v>87</v>
      </c>
      <c r="AV979" s="12" t="s">
        <v>87</v>
      </c>
      <c r="AW979" s="12" t="s">
        <v>32</v>
      </c>
      <c r="AX979" s="12" t="s">
        <v>77</v>
      </c>
      <c r="AY979" s="156" t="s">
        <v>253</v>
      </c>
    </row>
    <row r="980" spans="2:65" s="13" customFormat="1" ht="11.25">
      <c r="B980" s="162"/>
      <c r="D980" s="155" t="s">
        <v>264</v>
      </c>
      <c r="E980" s="163" t="s">
        <v>1</v>
      </c>
      <c r="F980" s="164" t="s">
        <v>266</v>
      </c>
      <c r="H980" s="165">
        <v>1</v>
      </c>
      <c r="I980" s="166"/>
      <c r="L980" s="162"/>
      <c r="M980" s="167"/>
      <c r="T980" s="168"/>
      <c r="AT980" s="163" t="s">
        <v>264</v>
      </c>
      <c r="AU980" s="163" t="s">
        <v>87</v>
      </c>
      <c r="AV980" s="13" t="s">
        <v>260</v>
      </c>
      <c r="AW980" s="13" t="s">
        <v>32</v>
      </c>
      <c r="AX980" s="13" t="s">
        <v>85</v>
      </c>
      <c r="AY980" s="163" t="s">
        <v>253</v>
      </c>
    </row>
    <row r="981" spans="2:65" s="1" customFormat="1" ht="66.75" customHeight="1">
      <c r="B981" s="32"/>
      <c r="C981" s="137" t="s">
        <v>1636</v>
      </c>
      <c r="D981" s="137" t="s">
        <v>255</v>
      </c>
      <c r="E981" s="138" t="s">
        <v>1664</v>
      </c>
      <c r="F981" s="139" t="s">
        <v>1665</v>
      </c>
      <c r="G981" s="140" t="s">
        <v>258</v>
      </c>
      <c r="H981" s="141">
        <v>177.52600000000001</v>
      </c>
      <c r="I981" s="142"/>
      <c r="J981" s="143">
        <f>ROUND(I981*H981,2)</f>
        <v>0</v>
      </c>
      <c r="K981" s="139" t="s">
        <v>1</v>
      </c>
      <c r="L981" s="32"/>
      <c r="M981" s="144" t="s">
        <v>1</v>
      </c>
      <c r="N981" s="145" t="s">
        <v>42</v>
      </c>
      <c r="P981" s="146">
        <f>O981*H981</f>
        <v>0</v>
      </c>
      <c r="Q981" s="146">
        <v>8.3000000000000001E-4</v>
      </c>
      <c r="R981" s="146">
        <f>Q981*H981</f>
        <v>0.14734658</v>
      </c>
      <c r="S981" s="146">
        <v>0</v>
      </c>
      <c r="T981" s="147">
        <f>S981*H981</f>
        <v>0</v>
      </c>
      <c r="AR981" s="148" t="s">
        <v>369</v>
      </c>
      <c r="AT981" s="148" t="s">
        <v>255</v>
      </c>
      <c r="AU981" s="148" t="s">
        <v>87</v>
      </c>
      <c r="AY981" s="17" t="s">
        <v>253</v>
      </c>
      <c r="BE981" s="149">
        <f>IF(N981="základní",J981,0)</f>
        <v>0</v>
      </c>
      <c r="BF981" s="149">
        <f>IF(N981="snížená",J981,0)</f>
        <v>0</v>
      </c>
      <c r="BG981" s="149">
        <f>IF(N981="zákl. přenesená",J981,0)</f>
        <v>0</v>
      </c>
      <c r="BH981" s="149">
        <f>IF(N981="sníž. přenesená",J981,0)</f>
        <v>0</v>
      </c>
      <c r="BI981" s="149">
        <f>IF(N981="nulová",J981,0)</f>
        <v>0</v>
      </c>
      <c r="BJ981" s="17" t="s">
        <v>85</v>
      </c>
      <c r="BK981" s="149">
        <f>ROUND(I981*H981,2)</f>
        <v>0</v>
      </c>
      <c r="BL981" s="17" t="s">
        <v>369</v>
      </c>
      <c r="BM981" s="148" t="s">
        <v>3015</v>
      </c>
    </row>
    <row r="982" spans="2:65" s="1" customFormat="1" ht="29.25">
      <c r="B982" s="32"/>
      <c r="D982" s="155" t="s">
        <v>1346</v>
      </c>
      <c r="F982" s="195" t="s">
        <v>1667</v>
      </c>
      <c r="I982" s="152"/>
      <c r="L982" s="32"/>
      <c r="M982" s="153"/>
      <c r="T982" s="56"/>
      <c r="AT982" s="17" t="s">
        <v>1346</v>
      </c>
      <c r="AU982" s="17" t="s">
        <v>87</v>
      </c>
    </row>
    <row r="983" spans="2:65" s="14" customFormat="1" ht="11.25">
      <c r="B983" s="169"/>
      <c r="D983" s="155" t="s">
        <v>264</v>
      </c>
      <c r="E983" s="170" t="s">
        <v>1</v>
      </c>
      <c r="F983" s="171" t="s">
        <v>1668</v>
      </c>
      <c r="H983" s="170" t="s">
        <v>1</v>
      </c>
      <c r="I983" s="172"/>
      <c r="L983" s="169"/>
      <c r="M983" s="173"/>
      <c r="T983" s="174"/>
      <c r="AT983" s="170" t="s">
        <v>264</v>
      </c>
      <c r="AU983" s="170" t="s">
        <v>87</v>
      </c>
      <c r="AV983" s="14" t="s">
        <v>85</v>
      </c>
      <c r="AW983" s="14" t="s">
        <v>32</v>
      </c>
      <c r="AX983" s="14" t="s">
        <v>77</v>
      </c>
      <c r="AY983" s="170" t="s">
        <v>253</v>
      </c>
    </row>
    <row r="984" spans="2:65" s="14" customFormat="1" ht="11.25">
      <c r="B984" s="169"/>
      <c r="D984" s="155" t="s">
        <v>264</v>
      </c>
      <c r="E984" s="170" t="s">
        <v>1</v>
      </c>
      <c r="F984" s="171" t="s">
        <v>1669</v>
      </c>
      <c r="H984" s="170" t="s">
        <v>1</v>
      </c>
      <c r="I984" s="172"/>
      <c r="L984" s="169"/>
      <c r="M984" s="173"/>
      <c r="T984" s="174"/>
      <c r="AT984" s="170" t="s">
        <v>264</v>
      </c>
      <c r="AU984" s="170" t="s">
        <v>87</v>
      </c>
      <c r="AV984" s="14" t="s">
        <v>85</v>
      </c>
      <c r="AW984" s="14" t="s">
        <v>32</v>
      </c>
      <c r="AX984" s="14" t="s">
        <v>77</v>
      </c>
      <c r="AY984" s="170" t="s">
        <v>253</v>
      </c>
    </row>
    <row r="985" spans="2:65" s="12" customFormat="1" ht="11.25">
      <c r="B985" s="154"/>
      <c r="D985" s="155" t="s">
        <v>264</v>
      </c>
      <c r="E985" s="156" t="s">
        <v>1</v>
      </c>
      <c r="F985" s="157" t="s">
        <v>3007</v>
      </c>
      <c r="H985" s="158">
        <v>154.39400000000001</v>
      </c>
      <c r="I985" s="159"/>
      <c r="L985" s="154"/>
      <c r="M985" s="160"/>
      <c r="T985" s="161"/>
      <c r="AT985" s="156" t="s">
        <v>264</v>
      </c>
      <c r="AU985" s="156" t="s">
        <v>87</v>
      </c>
      <c r="AV985" s="12" t="s">
        <v>87</v>
      </c>
      <c r="AW985" s="12" t="s">
        <v>32</v>
      </c>
      <c r="AX985" s="12" t="s">
        <v>77</v>
      </c>
      <c r="AY985" s="156" t="s">
        <v>253</v>
      </c>
    </row>
    <row r="986" spans="2:65" s="15" customFormat="1" ht="11.25">
      <c r="B986" s="175"/>
      <c r="D986" s="155" t="s">
        <v>264</v>
      </c>
      <c r="E986" s="176" t="s">
        <v>1</v>
      </c>
      <c r="F986" s="177" t="s">
        <v>322</v>
      </c>
      <c r="H986" s="178">
        <v>154.39400000000001</v>
      </c>
      <c r="I986" s="179"/>
      <c r="L986" s="175"/>
      <c r="M986" s="180"/>
      <c r="T986" s="181"/>
      <c r="AT986" s="176" t="s">
        <v>264</v>
      </c>
      <c r="AU986" s="176" t="s">
        <v>87</v>
      </c>
      <c r="AV986" s="15" t="s">
        <v>97</v>
      </c>
      <c r="AW986" s="15" t="s">
        <v>32</v>
      </c>
      <c r="AX986" s="15" t="s">
        <v>77</v>
      </c>
      <c r="AY986" s="176" t="s">
        <v>253</v>
      </c>
    </row>
    <row r="987" spans="2:65" s="12" customFormat="1" ht="11.25">
      <c r="B987" s="154"/>
      <c r="D987" s="155" t="s">
        <v>264</v>
      </c>
      <c r="E987" s="156" t="s">
        <v>1</v>
      </c>
      <c r="F987" s="157" t="s">
        <v>3016</v>
      </c>
      <c r="H987" s="158">
        <v>23.132000000000001</v>
      </c>
      <c r="I987" s="159"/>
      <c r="L987" s="154"/>
      <c r="M987" s="160"/>
      <c r="T987" s="161"/>
      <c r="AT987" s="156" t="s">
        <v>264</v>
      </c>
      <c r="AU987" s="156" t="s">
        <v>87</v>
      </c>
      <c r="AV987" s="12" t="s">
        <v>87</v>
      </c>
      <c r="AW987" s="12" t="s">
        <v>32</v>
      </c>
      <c r="AX987" s="12" t="s">
        <v>77</v>
      </c>
      <c r="AY987" s="156" t="s">
        <v>253</v>
      </c>
    </row>
    <row r="988" spans="2:65" s="15" customFormat="1" ht="11.25">
      <c r="B988" s="175"/>
      <c r="D988" s="155" t="s">
        <v>264</v>
      </c>
      <c r="E988" s="176" t="s">
        <v>1</v>
      </c>
      <c r="F988" s="177" t="s">
        <v>322</v>
      </c>
      <c r="H988" s="178">
        <v>23.132000000000001</v>
      </c>
      <c r="I988" s="179"/>
      <c r="L988" s="175"/>
      <c r="M988" s="180"/>
      <c r="T988" s="181"/>
      <c r="AT988" s="176" t="s">
        <v>264</v>
      </c>
      <c r="AU988" s="176" t="s">
        <v>87</v>
      </c>
      <c r="AV988" s="15" t="s">
        <v>97</v>
      </c>
      <c r="AW988" s="15" t="s">
        <v>32</v>
      </c>
      <c r="AX988" s="15" t="s">
        <v>77</v>
      </c>
      <c r="AY988" s="176" t="s">
        <v>253</v>
      </c>
    </row>
    <row r="989" spans="2:65" s="13" customFormat="1" ht="11.25">
      <c r="B989" s="162"/>
      <c r="D989" s="155" t="s">
        <v>264</v>
      </c>
      <c r="E989" s="163" t="s">
        <v>1</v>
      </c>
      <c r="F989" s="164" t="s">
        <v>266</v>
      </c>
      <c r="H989" s="165">
        <v>177.52600000000001</v>
      </c>
      <c r="I989" s="166"/>
      <c r="L989" s="162"/>
      <c r="M989" s="167"/>
      <c r="T989" s="168"/>
      <c r="AT989" s="163" t="s">
        <v>264</v>
      </c>
      <c r="AU989" s="163" t="s">
        <v>87</v>
      </c>
      <c r="AV989" s="13" t="s">
        <v>260</v>
      </c>
      <c r="AW989" s="13" t="s">
        <v>32</v>
      </c>
      <c r="AX989" s="13" t="s">
        <v>85</v>
      </c>
      <c r="AY989" s="163" t="s">
        <v>253</v>
      </c>
    </row>
    <row r="990" spans="2:65" s="1" customFormat="1" ht="24.2" customHeight="1">
      <c r="B990" s="32"/>
      <c r="C990" s="137" t="s">
        <v>1642</v>
      </c>
      <c r="D990" s="137" t="s">
        <v>255</v>
      </c>
      <c r="E990" s="138" t="s">
        <v>3017</v>
      </c>
      <c r="F990" s="139" t="s">
        <v>3018</v>
      </c>
      <c r="G990" s="140" t="s">
        <v>258</v>
      </c>
      <c r="H990" s="141">
        <v>186.56800000000001</v>
      </c>
      <c r="I990" s="142"/>
      <c r="J990" s="143">
        <f>ROUND(I990*H990,2)</f>
        <v>0</v>
      </c>
      <c r="K990" s="139" t="s">
        <v>259</v>
      </c>
      <c r="L990" s="32"/>
      <c r="M990" s="144" t="s">
        <v>1</v>
      </c>
      <c r="N990" s="145" t="s">
        <v>42</v>
      </c>
      <c r="P990" s="146">
        <f>O990*H990</f>
        <v>0</v>
      </c>
      <c r="Q990" s="146">
        <v>0</v>
      </c>
      <c r="R990" s="146">
        <f>Q990*H990</f>
        <v>0</v>
      </c>
      <c r="S990" s="146">
        <v>0</v>
      </c>
      <c r="T990" s="147">
        <f>S990*H990</f>
        <v>0</v>
      </c>
      <c r="AR990" s="148" t="s">
        <v>369</v>
      </c>
      <c r="AT990" s="148" t="s">
        <v>255</v>
      </c>
      <c r="AU990" s="148" t="s">
        <v>87</v>
      </c>
      <c r="AY990" s="17" t="s">
        <v>253</v>
      </c>
      <c r="BE990" s="149">
        <f>IF(N990="základní",J990,0)</f>
        <v>0</v>
      </c>
      <c r="BF990" s="149">
        <f>IF(N990="snížená",J990,0)</f>
        <v>0</v>
      </c>
      <c r="BG990" s="149">
        <f>IF(N990="zákl. přenesená",J990,0)</f>
        <v>0</v>
      </c>
      <c r="BH990" s="149">
        <f>IF(N990="sníž. přenesená",J990,0)</f>
        <v>0</v>
      </c>
      <c r="BI990" s="149">
        <f>IF(N990="nulová",J990,0)</f>
        <v>0</v>
      </c>
      <c r="BJ990" s="17" t="s">
        <v>85</v>
      </c>
      <c r="BK990" s="149">
        <f>ROUND(I990*H990,2)</f>
        <v>0</v>
      </c>
      <c r="BL990" s="17" t="s">
        <v>369</v>
      </c>
      <c r="BM990" s="148" t="s">
        <v>3019</v>
      </c>
    </row>
    <row r="991" spans="2:65" s="1" customFormat="1" ht="11.25">
      <c r="B991" s="32"/>
      <c r="D991" s="150" t="s">
        <v>262</v>
      </c>
      <c r="F991" s="151" t="s">
        <v>3020</v>
      </c>
      <c r="I991" s="152"/>
      <c r="L991" s="32"/>
      <c r="M991" s="153"/>
      <c r="T991" s="56"/>
      <c r="AT991" s="17" t="s">
        <v>262</v>
      </c>
      <c r="AU991" s="17" t="s">
        <v>87</v>
      </c>
    </row>
    <row r="992" spans="2:65" s="1" customFormat="1" ht="16.5" customHeight="1">
      <c r="B992" s="32"/>
      <c r="C992" s="185" t="s">
        <v>1649</v>
      </c>
      <c r="D992" s="185" t="s">
        <v>1052</v>
      </c>
      <c r="E992" s="186" t="s">
        <v>1677</v>
      </c>
      <c r="F992" s="187" t="s">
        <v>1678</v>
      </c>
      <c r="G992" s="188" t="s">
        <v>258</v>
      </c>
      <c r="H992" s="189">
        <v>195.17400000000001</v>
      </c>
      <c r="I992" s="190"/>
      <c r="J992" s="191">
        <f>ROUND(I992*H992,2)</f>
        <v>0</v>
      </c>
      <c r="K992" s="187" t="s">
        <v>259</v>
      </c>
      <c r="L992" s="192"/>
      <c r="M992" s="193" t="s">
        <v>1</v>
      </c>
      <c r="N992" s="194" t="s">
        <v>42</v>
      </c>
      <c r="P992" s="146">
        <f>O992*H992</f>
        <v>0</v>
      </c>
      <c r="Q992" s="146">
        <v>2.0000000000000001E-4</v>
      </c>
      <c r="R992" s="146">
        <f>Q992*H992</f>
        <v>3.9034800000000001E-2</v>
      </c>
      <c r="S992" s="146">
        <v>0</v>
      </c>
      <c r="T992" s="147">
        <f>S992*H992</f>
        <v>0</v>
      </c>
      <c r="AR992" s="148" t="s">
        <v>455</v>
      </c>
      <c r="AT992" s="148" t="s">
        <v>1052</v>
      </c>
      <c r="AU992" s="148" t="s">
        <v>87</v>
      </c>
      <c r="AY992" s="17" t="s">
        <v>253</v>
      </c>
      <c r="BE992" s="149">
        <f>IF(N992="základní",J992,0)</f>
        <v>0</v>
      </c>
      <c r="BF992" s="149">
        <f>IF(N992="snížená",J992,0)</f>
        <v>0</v>
      </c>
      <c r="BG992" s="149">
        <f>IF(N992="zákl. přenesená",J992,0)</f>
        <v>0</v>
      </c>
      <c r="BH992" s="149">
        <f>IF(N992="sníž. přenesená",J992,0)</f>
        <v>0</v>
      </c>
      <c r="BI992" s="149">
        <f>IF(N992="nulová",J992,0)</f>
        <v>0</v>
      </c>
      <c r="BJ992" s="17" t="s">
        <v>85</v>
      </c>
      <c r="BK992" s="149">
        <f>ROUND(I992*H992,2)</f>
        <v>0</v>
      </c>
      <c r="BL992" s="17" t="s">
        <v>369</v>
      </c>
      <c r="BM992" s="148" t="s">
        <v>1679</v>
      </c>
    </row>
    <row r="993" spans="2:65" s="14" customFormat="1" ht="11.25">
      <c r="B993" s="169"/>
      <c r="D993" s="155" t="s">
        <v>264</v>
      </c>
      <c r="E993" s="170" t="s">
        <v>1</v>
      </c>
      <c r="F993" s="171" t="s">
        <v>1668</v>
      </c>
      <c r="H993" s="170" t="s">
        <v>1</v>
      </c>
      <c r="I993" s="172"/>
      <c r="L993" s="169"/>
      <c r="M993" s="173"/>
      <c r="T993" s="174"/>
      <c r="AT993" s="170" t="s">
        <v>264</v>
      </c>
      <c r="AU993" s="170" t="s">
        <v>87</v>
      </c>
      <c r="AV993" s="14" t="s">
        <v>85</v>
      </c>
      <c r="AW993" s="14" t="s">
        <v>32</v>
      </c>
      <c r="AX993" s="14" t="s">
        <v>77</v>
      </c>
      <c r="AY993" s="170" t="s">
        <v>253</v>
      </c>
    </row>
    <row r="994" spans="2:65" s="14" customFormat="1" ht="11.25">
      <c r="B994" s="169"/>
      <c r="D994" s="155" t="s">
        <v>264</v>
      </c>
      <c r="E994" s="170" t="s">
        <v>1</v>
      </c>
      <c r="F994" s="171" t="s">
        <v>1680</v>
      </c>
      <c r="H994" s="170" t="s">
        <v>1</v>
      </c>
      <c r="I994" s="172"/>
      <c r="L994" s="169"/>
      <c r="M994" s="173"/>
      <c r="T994" s="174"/>
      <c r="AT994" s="170" t="s">
        <v>264</v>
      </c>
      <c r="AU994" s="170" t="s">
        <v>87</v>
      </c>
      <c r="AV994" s="14" t="s">
        <v>85</v>
      </c>
      <c r="AW994" s="14" t="s">
        <v>32</v>
      </c>
      <c r="AX994" s="14" t="s">
        <v>77</v>
      </c>
      <c r="AY994" s="170" t="s">
        <v>253</v>
      </c>
    </row>
    <row r="995" spans="2:65" s="12" customFormat="1" ht="11.25">
      <c r="B995" s="154"/>
      <c r="D995" s="155" t="s">
        <v>264</v>
      </c>
      <c r="E995" s="156" t="s">
        <v>1</v>
      </c>
      <c r="F995" s="157" t="s">
        <v>3007</v>
      </c>
      <c r="H995" s="158">
        <v>154.39400000000001</v>
      </c>
      <c r="I995" s="159"/>
      <c r="L995" s="154"/>
      <c r="M995" s="160"/>
      <c r="T995" s="161"/>
      <c r="AT995" s="156" t="s">
        <v>264</v>
      </c>
      <c r="AU995" s="156" t="s">
        <v>87</v>
      </c>
      <c r="AV995" s="12" t="s">
        <v>87</v>
      </c>
      <c r="AW995" s="12" t="s">
        <v>32</v>
      </c>
      <c r="AX995" s="12" t="s">
        <v>77</v>
      </c>
      <c r="AY995" s="156" t="s">
        <v>253</v>
      </c>
    </row>
    <row r="996" spans="2:65" s="15" customFormat="1" ht="11.25">
      <c r="B996" s="175"/>
      <c r="D996" s="155" t="s">
        <v>264</v>
      </c>
      <c r="E996" s="176" t="s">
        <v>1</v>
      </c>
      <c r="F996" s="177" t="s">
        <v>322</v>
      </c>
      <c r="H996" s="178">
        <v>154.39400000000001</v>
      </c>
      <c r="I996" s="179"/>
      <c r="L996" s="175"/>
      <c r="M996" s="180"/>
      <c r="T996" s="181"/>
      <c r="AT996" s="176" t="s">
        <v>264</v>
      </c>
      <c r="AU996" s="176" t="s">
        <v>87</v>
      </c>
      <c r="AV996" s="15" t="s">
        <v>97</v>
      </c>
      <c r="AW996" s="15" t="s">
        <v>32</v>
      </c>
      <c r="AX996" s="15" t="s">
        <v>77</v>
      </c>
      <c r="AY996" s="176" t="s">
        <v>253</v>
      </c>
    </row>
    <row r="997" spans="2:65" s="12" customFormat="1" ht="11.25">
      <c r="B997" s="154"/>
      <c r="D997" s="155" t="s">
        <v>264</v>
      </c>
      <c r="E997" s="156" t="s">
        <v>1</v>
      </c>
      <c r="F997" s="157" t="s">
        <v>3021</v>
      </c>
      <c r="H997" s="158">
        <v>14.587999999999999</v>
      </c>
      <c r="I997" s="159"/>
      <c r="L997" s="154"/>
      <c r="M997" s="160"/>
      <c r="T997" s="161"/>
      <c r="AT997" s="156" t="s">
        <v>264</v>
      </c>
      <c r="AU997" s="156" t="s">
        <v>87</v>
      </c>
      <c r="AV997" s="12" t="s">
        <v>87</v>
      </c>
      <c r="AW997" s="12" t="s">
        <v>32</v>
      </c>
      <c r="AX997" s="12" t="s">
        <v>77</v>
      </c>
      <c r="AY997" s="156" t="s">
        <v>253</v>
      </c>
    </row>
    <row r="998" spans="2:65" s="15" customFormat="1" ht="11.25">
      <c r="B998" s="175"/>
      <c r="D998" s="155" t="s">
        <v>264</v>
      </c>
      <c r="E998" s="176" t="s">
        <v>1</v>
      </c>
      <c r="F998" s="177" t="s">
        <v>322</v>
      </c>
      <c r="H998" s="178">
        <v>14.587999999999999</v>
      </c>
      <c r="I998" s="179"/>
      <c r="L998" s="175"/>
      <c r="M998" s="180"/>
      <c r="T998" s="181"/>
      <c r="AT998" s="176" t="s">
        <v>264</v>
      </c>
      <c r="AU998" s="176" t="s">
        <v>87</v>
      </c>
      <c r="AV998" s="15" t="s">
        <v>97</v>
      </c>
      <c r="AW998" s="15" t="s">
        <v>32</v>
      </c>
      <c r="AX998" s="15" t="s">
        <v>77</v>
      </c>
      <c r="AY998" s="176" t="s">
        <v>253</v>
      </c>
    </row>
    <row r="999" spans="2:65" s="13" customFormat="1" ht="11.25">
      <c r="B999" s="162"/>
      <c r="D999" s="155" t="s">
        <v>264</v>
      </c>
      <c r="E999" s="163" t="s">
        <v>1</v>
      </c>
      <c r="F999" s="164" t="s">
        <v>266</v>
      </c>
      <c r="H999" s="165">
        <v>168.982</v>
      </c>
      <c r="I999" s="166"/>
      <c r="L999" s="162"/>
      <c r="M999" s="167"/>
      <c r="T999" s="168"/>
      <c r="AT999" s="163" t="s">
        <v>264</v>
      </c>
      <c r="AU999" s="163" t="s">
        <v>87</v>
      </c>
      <c r="AV999" s="13" t="s">
        <v>260</v>
      </c>
      <c r="AW999" s="13" t="s">
        <v>32</v>
      </c>
      <c r="AX999" s="13" t="s">
        <v>85</v>
      </c>
      <c r="AY999" s="163" t="s">
        <v>253</v>
      </c>
    </row>
    <row r="1000" spans="2:65" s="12" customFormat="1" ht="11.25">
      <c r="B1000" s="154"/>
      <c r="D1000" s="155" t="s">
        <v>264</v>
      </c>
      <c r="F1000" s="157" t="s">
        <v>3022</v>
      </c>
      <c r="H1000" s="158">
        <v>195.17400000000001</v>
      </c>
      <c r="I1000" s="159"/>
      <c r="L1000" s="154"/>
      <c r="M1000" s="160"/>
      <c r="T1000" s="161"/>
      <c r="AT1000" s="156" t="s">
        <v>264</v>
      </c>
      <c r="AU1000" s="156" t="s">
        <v>87</v>
      </c>
      <c r="AV1000" s="12" t="s">
        <v>87</v>
      </c>
      <c r="AW1000" s="12" t="s">
        <v>4</v>
      </c>
      <c r="AX1000" s="12" t="s">
        <v>85</v>
      </c>
      <c r="AY1000" s="156" t="s">
        <v>253</v>
      </c>
    </row>
    <row r="1001" spans="2:65" s="1" customFormat="1" ht="16.5" customHeight="1">
      <c r="B1001" s="32"/>
      <c r="C1001" s="185" t="s">
        <v>1657</v>
      </c>
      <c r="D1001" s="185" t="s">
        <v>1052</v>
      </c>
      <c r="E1001" s="186" t="s">
        <v>1552</v>
      </c>
      <c r="F1001" s="187" t="s">
        <v>1553</v>
      </c>
      <c r="G1001" s="188" t="s">
        <v>258</v>
      </c>
      <c r="H1001" s="189">
        <v>20.312000000000001</v>
      </c>
      <c r="I1001" s="190"/>
      <c r="J1001" s="191">
        <f>ROUND(I1001*H1001,2)</f>
        <v>0</v>
      </c>
      <c r="K1001" s="187" t="s">
        <v>259</v>
      </c>
      <c r="L1001" s="192"/>
      <c r="M1001" s="193" t="s">
        <v>1</v>
      </c>
      <c r="N1001" s="194" t="s">
        <v>42</v>
      </c>
      <c r="P1001" s="146">
        <f>O1001*H1001</f>
        <v>0</v>
      </c>
      <c r="Q1001" s="146">
        <v>2.9999999999999997E-4</v>
      </c>
      <c r="R1001" s="146">
        <f>Q1001*H1001</f>
        <v>6.0936000000000002E-3</v>
      </c>
      <c r="S1001" s="146">
        <v>0</v>
      </c>
      <c r="T1001" s="147">
        <f>S1001*H1001</f>
        <v>0</v>
      </c>
      <c r="AR1001" s="148" t="s">
        <v>455</v>
      </c>
      <c r="AT1001" s="148" t="s">
        <v>1052</v>
      </c>
      <c r="AU1001" s="148" t="s">
        <v>87</v>
      </c>
      <c r="AY1001" s="17" t="s">
        <v>253</v>
      </c>
      <c r="BE1001" s="149">
        <f>IF(N1001="základní",J1001,0)</f>
        <v>0</v>
      </c>
      <c r="BF1001" s="149">
        <f>IF(N1001="snížená",J1001,0)</f>
        <v>0</v>
      </c>
      <c r="BG1001" s="149">
        <f>IF(N1001="zákl. přenesená",J1001,0)</f>
        <v>0</v>
      </c>
      <c r="BH1001" s="149">
        <f>IF(N1001="sníž. přenesená",J1001,0)</f>
        <v>0</v>
      </c>
      <c r="BI1001" s="149">
        <f>IF(N1001="nulová",J1001,0)</f>
        <v>0</v>
      </c>
      <c r="BJ1001" s="17" t="s">
        <v>85</v>
      </c>
      <c r="BK1001" s="149">
        <f>ROUND(I1001*H1001,2)</f>
        <v>0</v>
      </c>
      <c r="BL1001" s="17" t="s">
        <v>369</v>
      </c>
      <c r="BM1001" s="148" t="s">
        <v>3023</v>
      </c>
    </row>
    <row r="1002" spans="2:65" s="12" customFormat="1" ht="22.5">
      <c r="B1002" s="154"/>
      <c r="D1002" s="155" t="s">
        <v>264</v>
      </c>
      <c r="E1002" s="156" t="s">
        <v>1</v>
      </c>
      <c r="F1002" s="157" t="s">
        <v>1684</v>
      </c>
      <c r="H1002" s="158">
        <v>17.585999999999999</v>
      </c>
      <c r="I1002" s="159"/>
      <c r="L1002" s="154"/>
      <c r="M1002" s="160"/>
      <c r="T1002" s="161"/>
      <c r="AT1002" s="156" t="s">
        <v>264</v>
      </c>
      <c r="AU1002" s="156" t="s">
        <v>87</v>
      </c>
      <c r="AV1002" s="12" t="s">
        <v>87</v>
      </c>
      <c r="AW1002" s="12" t="s">
        <v>32</v>
      </c>
      <c r="AX1002" s="12" t="s">
        <v>77</v>
      </c>
      <c r="AY1002" s="156" t="s">
        <v>253</v>
      </c>
    </row>
    <row r="1003" spans="2:65" s="13" customFormat="1" ht="11.25">
      <c r="B1003" s="162"/>
      <c r="D1003" s="155" t="s">
        <v>264</v>
      </c>
      <c r="E1003" s="163" t="s">
        <v>1</v>
      </c>
      <c r="F1003" s="164" t="s">
        <v>266</v>
      </c>
      <c r="H1003" s="165">
        <v>17.585999999999999</v>
      </c>
      <c r="I1003" s="166"/>
      <c r="L1003" s="162"/>
      <c r="M1003" s="167"/>
      <c r="T1003" s="168"/>
      <c r="AT1003" s="163" t="s">
        <v>264</v>
      </c>
      <c r="AU1003" s="163" t="s">
        <v>87</v>
      </c>
      <c r="AV1003" s="13" t="s">
        <v>260</v>
      </c>
      <c r="AW1003" s="13" t="s">
        <v>32</v>
      </c>
      <c r="AX1003" s="13" t="s">
        <v>85</v>
      </c>
      <c r="AY1003" s="163" t="s">
        <v>253</v>
      </c>
    </row>
    <row r="1004" spans="2:65" s="12" customFormat="1" ht="11.25">
      <c r="B1004" s="154"/>
      <c r="D1004" s="155" t="s">
        <v>264</v>
      </c>
      <c r="F1004" s="157" t="s">
        <v>1685</v>
      </c>
      <c r="H1004" s="158">
        <v>20.312000000000001</v>
      </c>
      <c r="I1004" s="159"/>
      <c r="L1004" s="154"/>
      <c r="M1004" s="160"/>
      <c r="T1004" s="161"/>
      <c r="AT1004" s="156" t="s">
        <v>264</v>
      </c>
      <c r="AU1004" s="156" t="s">
        <v>87</v>
      </c>
      <c r="AV1004" s="12" t="s">
        <v>87</v>
      </c>
      <c r="AW1004" s="12" t="s">
        <v>4</v>
      </c>
      <c r="AX1004" s="12" t="s">
        <v>85</v>
      </c>
      <c r="AY1004" s="156" t="s">
        <v>253</v>
      </c>
    </row>
    <row r="1005" spans="2:65" s="1" customFormat="1" ht="24.2" customHeight="1">
      <c r="B1005" s="32"/>
      <c r="C1005" s="137" t="s">
        <v>1663</v>
      </c>
      <c r="D1005" s="137" t="s">
        <v>255</v>
      </c>
      <c r="E1005" s="138" t="s">
        <v>1687</v>
      </c>
      <c r="F1005" s="139" t="s">
        <v>1688</v>
      </c>
      <c r="G1005" s="140" t="s">
        <v>1576</v>
      </c>
      <c r="H1005" s="196"/>
      <c r="I1005" s="142"/>
      <c r="J1005" s="143">
        <f>ROUND(I1005*H1005,2)</f>
        <v>0</v>
      </c>
      <c r="K1005" s="139" t="s">
        <v>259</v>
      </c>
      <c r="L1005" s="32"/>
      <c r="M1005" s="144" t="s">
        <v>1</v>
      </c>
      <c r="N1005" s="145" t="s">
        <v>42</v>
      </c>
      <c r="P1005" s="146">
        <f>O1005*H1005</f>
        <v>0</v>
      </c>
      <c r="Q1005" s="146">
        <v>0</v>
      </c>
      <c r="R1005" s="146">
        <f>Q1005*H1005</f>
        <v>0</v>
      </c>
      <c r="S1005" s="146">
        <v>0</v>
      </c>
      <c r="T1005" s="147">
        <f>S1005*H1005</f>
        <v>0</v>
      </c>
      <c r="AR1005" s="148" t="s">
        <v>369</v>
      </c>
      <c r="AT1005" s="148" t="s">
        <v>255</v>
      </c>
      <c r="AU1005" s="148" t="s">
        <v>87</v>
      </c>
      <c r="AY1005" s="17" t="s">
        <v>253</v>
      </c>
      <c r="BE1005" s="149">
        <f>IF(N1005="základní",J1005,0)</f>
        <v>0</v>
      </c>
      <c r="BF1005" s="149">
        <f>IF(N1005="snížená",J1005,0)</f>
        <v>0</v>
      </c>
      <c r="BG1005" s="149">
        <f>IF(N1005="zákl. přenesená",J1005,0)</f>
        <v>0</v>
      </c>
      <c r="BH1005" s="149">
        <f>IF(N1005="sníž. přenesená",J1005,0)</f>
        <v>0</v>
      </c>
      <c r="BI1005" s="149">
        <f>IF(N1005="nulová",J1005,0)</f>
        <v>0</v>
      </c>
      <c r="BJ1005" s="17" t="s">
        <v>85</v>
      </c>
      <c r="BK1005" s="149">
        <f>ROUND(I1005*H1005,2)</f>
        <v>0</v>
      </c>
      <c r="BL1005" s="17" t="s">
        <v>369</v>
      </c>
      <c r="BM1005" s="148" t="s">
        <v>1689</v>
      </c>
    </row>
    <row r="1006" spans="2:65" s="1" customFormat="1" ht="11.25">
      <c r="B1006" s="32"/>
      <c r="D1006" s="150" t="s">
        <v>262</v>
      </c>
      <c r="F1006" s="151" t="s">
        <v>1690</v>
      </c>
      <c r="I1006" s="152"/>
      <c r="L1006" s="32"/>
      <c r="M1006" s="153"/>
      <c r="T1006" s="56"/>
      <c r="AT1006" s="17" t="s">
        <v>262</v>
      </c>
      <c r="AU1006" s="17" t="s">
        <v>87</v>
      </c>
    </row>
    <row r="1007" spans="2:65" s="11" customFormat="1" ht="22.9" customHeight="1">
      <c r="B1007" s="125"/>
      <c r="D1007" s="126" t="s">
        <v>76</v>
      </c>
      <c r="E1007" s="135" t="s">
        <v>1691</v>
      </c>
      <c r="F1007" s="135" t="s">
        <v>1692</v>
      </c>
      <c r="I1007" s="128"/>
      <c r="J1007" s="136">
        <f>BK1007</f>
        <v>0</v>
      </c>
      <c r="L1007" s="125"/>
      <c r="M1007" s="130"/>
      <c r="P1007" s="131">
        <f>SUM(P1008:P1079)</f>
        <v>0</v>
      </c>
      <c r="R1007" s="131">
        <f>SUM(R1008:R1079)</f>
        <v>2.3952025000000003</v>
      </c>
      <c r="T1007" s="132">
        <f>SUM(T1008:T1079)</f>
        <v>0</v>
      </c>
      <c r="AR1007" s="126" t="s">
        <v>87</v>
      </c>
      <c r="AT1007" s="133" t="s">
        <v>76</v>
      </c>
      <c r="AU1007" s="133" t="s">
        <v>85</v>
      </c>
      <c r="AY1007" s="126" t="s">
        <v>253</v>
      </c>
      <c r="BK1007" s="134">
        <f>SUM(BK1008:BK1079)</f>
        <v>0</v>
      </c>
    </row>
    <row r="1008" spans="2:65" s="1" customFormat="1" ht="24.2" customHeight="1">
      <c r="B1008" s="32"/>
      <c r="C1008" s="137" t="s">
        <v>1671</v>
      </c>
      <c r="D1008" s="137" t="s">
        <v>255</v>
      </c>
      <c r="E1008" s="138" t="s">
        <v>1694</v>
      </c>
      <c r="F1008" s="139" t="s">
        <v>1695</v>
      </c>
      <c r="G1008" s="140" t="s">
        <v>258</v>
      </c>
      <c r="H1008" s="141">
        <v>260.60000000000002</v>
      </c>
      <c r="I1008" s="142"/>
      <c r="J1008" s="143">
        <f>ROUND(I1008*H1008,2)</f>
        <v>0</v>
      </c>
      <c r="K1008" s="139" t="s">
        <v>259</v>
      </c>
      <c r="L1008" s="32"/>
      <c r="M1008" s="144" t="s">
        <v>1</v>
      </c>
      <c r="N1008" s="145" t="s">
        <v>42</v>
      </c>
      <c r="P1008" s="146">
        <f>O1008*H1008</f>
        <v>0</v>
      </c>
      <c r="Q1008" s="146">
        <v>0</v>
      </c>
      <c r="R1008" s="146">
        <f>Q1008*H1008</f>
        <v>0</v>
      </c>
      <c r="S1008" s="146">
        <v>0</v>
      </c>
      <c r="T1008" s="147">
        <f>S1008*H1008</f>
        <v>0</v>
      </c>
      <c r="AR1008" s="148" t="s">
        <v>369</v>
      </c>
      <c r="AT1008" s="148" t="s">
        <v>255</v>
      </c>
      <c r="AU1008" s="148" t="s">
        <v>87</v>
      </c>
      <c r="AY1008" s="17" t="s">
        <v>253</v>
      </c>
      <c r="BE1008" s="149">
        <f>IF(N1008="základní",J1008,0)</f>
        <v>0</v>
      </c>
      <c r="BF1008" s="149">
        <f>IF(N1008="snížená",J1008,0)</f>
        <v>0</v>
      </c>
      <c r="BG1008" s="149">
        <f>IF(N1008="zákl. přenesená",J1008,0)</f>
        <v>0</v>
      </c>
      <c r="BH1008" s="149">
        <f>IF(N1008="sníž. přenesená",J1008,0)</f>
        <v>0</v>
      </c>
      <c r="BI1008" s="149">
        <f>IF(N1008="nulová",J1008,0)</f>
        <v>0</v>
      </c>
      <c r="BJ1008" s="17" t="s">
        <v>85</v>
      </c>
      <c r="BK1008" s="149">
        <f>ROUND(I1008*H1008,2)</f>
        <v>0</v>
      </c>
      <c r="BL1008" s="17" t="s">
        <v>369</v>
      </c>
      <c r="BM1008" s="148" t="s">
        <v>1696</v>
      </c>
    </row>
    <row r="1009" spans="2:65" s="1" customFormat="1" ht="11.25">
      <c r="B1009" s="32"/>
      <c r="D1009" s="150" t="s">
        <v>262</v>
      </c>
      <c r="F1009" s="151" t="s">
        <v>1697</v>
      </c>
      <c r="I1009" s="152"/>
      <c r="L1009" s="32"/>
      <c r="M1009" s="153"/>
      <c r="T1009" s="56"/>
      <c r="AT1009" s="17" t="s">
        <v>262</v>
      </c>
      <c r="AU1009" s="17" t="s">
        <v>87</v>
      </c>
    </row>
    <row r="1010" spans="2:65" s="1" customFormat="1" ht="24.2" customHeight="1">
      <c r="B1010" s="32"/>
      <c r="C1010" s="185" t="s">
        <v>1676</v>
      </c>
      <c r="D1010" s="185" t="s">
        <v>1052</v>
      </c>
      <c r="E1010" s="186" t="s">
        <v>1699</v>
      </c>
      <c r="F1010" s="187" t="s">
        <v>1700</v>
      </c>
      <c r="G1010" s="188" t="s">
        <v>258</v>
      </c>
      <c r="H1010" s="189">
        <v>136.815</v>
      </c>
      <c r="I1010" s="190"/>
      <c r="J1010" s="191">
        <f>ROUND(I1010*H1010,2)</f>
        <v>0</v>
      </c>
      <c r="K1010" s="187" t="s">
        <v>259</v>
      </c>
      <c r="L1010" s="192"/>
      <c r="M1010" s="193" t="s">
        <v>1</v>
      </c>
      <c r="N1010" s="194" t="s">
        <v>42</v>
      </c>
      <c r="P1010" s="146">
        <f>O1010*H1010</f>
        <v>0</v>
      </c>
      <c r="Q1010" s="146">
        <v>3.8999999999999999E-4</v>
      </c>
      <c r="R1010" s="146">
        <f>Q1010*H1010</f>
        <v>5.3357849999999998E-2</v>
      </c>
      <c r="S1010" s="146">
        <v>0</v>
      </c>
      <c r="T1010" s="147">
        <f>S1010*H1010</f>
        <v>0</v>
      </c>
      <c r="AR1010" s="148" t="s">
        <v>455</v>
      </c>
      <c r="AT1010" s="148" t="s">
        <v>1052</v>
      </c>
      <c r="AU1010" s="148" t="s">
        <v>87</v>
      </c>
      <c r="AY1010" s="17" t="s">
        <v>253</v>
      </c>
      <c r="BE1010" s="149">
        <f>IF(N1010="základní",J1010,0)</f>
        <v>0</v>
      </c>
      <c r="BF1010" s="149">
        <f>IF(N1010="snížená",J1010,0)</f>
        <v>0</v>
      </c>
      <c r="BG1010" s="149">
        <f>IF(N1010="zákl. přenesená",J1010,0)</f>
        <v>0</v>
      </c>
      <c r="BH1010" s="149">
        <f>IF(N1010="sníž. přenesená",J1010,0)</f>
        <v>0</v>
      </c>
      <c r="BI1010" s="149">
        <f>IF(N1010="nulová",J1010,0)</f>
        <v>0</v>
      </c>
      <c r="BJ1010" s="17" t="s">
        <v>85</v>
      </c>
      <c r="BK1010" s="149">
        <f>ROUND(I1010*H1010,2)</f>
        <v>0</v>
      </c>
      <c r="BL1010" s="17" t="s">
        <v>369</v>
      </c>
      <c r="BM1010" s="148" t="s">
        <v>1701</v>
      </c>
    </row>
    <row r="1011" spans="2:65" s="14" customFormat="1" ht="11.25">
      <c r="B1011" s="169"/>
      <c r="D1011" s="155" t="s">
        <v>264</v>
      </c>
      <c r="E1011" s="170" t="s">
        <v>1</v>
      </c>
      <c r="F1011" s="171" t="s">
        <v>1702</v>
      </c>
      <c r="H1011" s="170" t="s">
        <v>1</v>
      </c>
      <c r="I1011" s="172"/>
      <c r="L1011" s="169"/>
      <c r="M1011" s="173"/>
      <c r="T1011" s="174"/>
      <c r="AT1011" s="170" t="s">
        <v>264</v>
      </c>
      <c r="AU1011" s="170" t="s">
        <v>87</v>
      </c>
      <c r="AV1011" s="14" t="s">
        <v>85</v>
      </c>
      <c r="AW1011" s="14" t="s">
        <v>32</v>
      </c>
      <c r="AX1011" s="14" t="s">
        <v>77</v>
      </c>
      <c r="AY1011" s="170" t="s">
        <v>253</v>
      </c>
    </row>
    <row r="1012" spans="2:65" s="14" customFormat="1" ht="11.25">
      <c r="B1012" s="169"/>
      <c r="D1012" s="155" t="s">
        <v>264</v>
      </c>
      <c r="E1012" s="170" t="s">
        <v>1</v>
      </c>
      <c r="F1012" s="171" t="s">
        <v>2822</v>
      </c>
      <c r="H1012" s="170" t="s">
        <v>1</v>
      </c>
      <c r="I1012" s="172"/>
      <c r="L1012" s="169"/>
      <c r="M1012" s="173"/>
      <c r="T1012" s="174"/>
      <c r="AT1012" s="170" t="s">
        <v>264</v>
      </c>
      <c r="AU1012" s="170" t="s">
        <v>87</v>
      </c>
      <c r="AV1012" s="14" t="s">
        <v>85</v>
      </c>
      <c r="AW1012" s="14" t="s">
        <v>32</v>
      </c>
      <c r="AX1012" s="14" t="s">
        <v>77</v>
      </c>
      <c r="AY1012" s="170" t="s">
        <v>253</v>
      </c>
    </row>
    <row r="1013" spans="2:65" s="12" customFormat="1" ht="11.25">
      <c r="B1013" s="154"/>
      <c r="D1013" s="155" t="s">
        <v>264</v>
      </c>
      <c r="E1013" s="156" t="s">
        <v>1</v>
      </c>
      <c r="F1013" s="157" t="s">
        <v>2927</v>
      </c>
      <c r="H1013" s="158">
        <v>116.1</v>
      </c>
      <c r="I1013" s="159"/>
      <c r="L1013" s="154"/>
      <c r="M1013" s="160"/>
      <c r="T1013" s="161"/>
      <c r="AT1013" s="156" t="s">
        <v>264</v>
      </c>
      <c r="AU1013" s="156" t="s">
        <v>87</v>
      </c>
      <c r="AV1013" s="12" t="s">
        <v>87</v>
      </c>
      <c r="AW1013" s="12" t="s">
        <v>32</v>
      </c>
      <c r="AX1013" s="12" t="s">
        <v>77</v>
      </c>
      <c r="AY1013" s="156" t="s">
        <v>253</v>
      </c>
    </row>
    <row r="1014" spans="2:65" s="12" customFormat="1" ht="11.25">
      <c r="B1014" s="154"/>
      <c r="D1014" s="155" t="s">
        <v>264</v>
      </c>
      <c r="E1014" s="156" t="s">
        <v>1</v>
      </c>
      <c r="F1014" s="157" t="s">
        <v>3024</v>
      </c>
      <c r="H1014" s="158">
        <v>7.6</v>
      </c>
      <c r="I1014" s="159"/>
      <c r="L1014" s="154"/>
      <c r="M1014" s="160"/>
      <c r="T1014" s="161"/>
      <c r="AT1014" s="156" t="s">
        <v>264</v>
      </c>
      <c r="AU1014" s="156" t="s">
        <v>87</v>
      </c>
      <c r="AV1014" s="12" t="s">
        <v>87</v>
      </c>
      <c r="AW1014" s="12" t="s">
        <v>32</v>
      </c>
      <c r="AX1014" s="12" t="s">
        <v>77</v>
      </c>
      <c r="AY1014" s="156" t="s">
        <v>253</v>
      </c>
    </row>
    <row r="1015" spans="2:65" s="12" customFormat="1" ht="11.25">
      <c r="B1015" s="154"/>
      <c r="D1015" s="155" t="s">
        <v>264</v>
      </c>
      <c r="E1015" s="156" t="s">
        <v>1</v>
      </c>
      <c r="F1015" s="157" t="s">
        <v>2928</v>
      </c>
      <c r="H1015" s="158">
        <v>6.3</v>
      </c>
      <c r="I1015" s="159"/>
      <c r="L1015" s="154"/>
      <c r="M1015" s="160"/>
      <c r="T1015" s="161"/>
      <c r="AT1015" s="156" t="s">
        <v>264</v>
      </c>
      <c r="AU1015" s="156" t="s">
        <v>87</v>
      </c>
      <c r="AV1015" s="12" t="s">
        <v>87</v>
      </c>
      <c r="AW1015" s="12" t="s">
        <v>32</v>
      </c>
      <c r="AX1015" s="12" t="s">
        <v>77</v>
      </c>
      <c r="AY1015" s="156" t="s">
        <v>253</v>
      </c>
    </row>
    <row r="1016" spans="2:65" s="12" customFormat="1" ht="11.25">
      <c r="B1016" s="154"/>
      <c r="D1016" s="155" t="s">
        <v>264</v>
      </c>
      <c r="E1016" s="156" t="s">
        <v>1</v>
      </c>
      <c r="F1016" s="157" t="s">
        <v>1285</v>
      </c>
      <c r="H1016" s="158">
        <v>0.3</v>
      </c>
      <c r="I1016" s="159"/>
      <c r="L1016" s="154"/>
      <c r="M1016" s="160"/>
      <c r="T1016" s="161"/>
      <c r="AT1016" s="156" t="s">
        <v>264</v>
      </c>
      <c r="AU1016" s="156" t="s">
        <v>87</v>
      </c>
      <c r="AV1016" s="12" t="s">
        <v>87</v>
      </c>
      <c r="AW1016" s="12" t="s">
        <v>32</v>
      </c>
      <c r="AX1016" s="12" t="s">
        <v>77</v>
      </c>
      <c r="AY1016" s="156" t="s">
        <v>253</v>
      </c>
    </row>
    <row r="1017" spans="2:65" s="13" customFormat="1" ht="11.25">
      <c r="B1017" s="162"/>
      <c r="D1017" s="155" t="s">
        <v>264</v>
      </c>
      <c r="E1017" s="163" t="s">
        <v>1</v>
      </c>
      <c r="F1017" s="164" t="s">
        <v>266</v>
      </c>
      <c r="H1017" s="165">
        <v>130.30000000000001</v>
      </c>
      <c r="I1017" s="166"/>
      <c r="L1017" s="162"/>
      <c r="M1017" s="167"/>
      <c r="T1017" s="168"/>
      <c r="AT1017" s="163" t="s">
        <v>264</v>
      </c>
      <c r="AU1017" s="163" t="s">
        <v>87</v>
      </c>
      <c r="AV1017" s="13" t="s">
        <v>260</v>
      </c>
      <c r="AW1017" s="13" t="s">
        <v>32</v>
      </c>
      <c r="AX1017" s="13" t="s">
        <v>85</v>
      </c>
      <c r="AY1017" s="163" t="s">
        <v>253</v>
      </c>
    </row>
    <row r="1018" spans="2:65" s="12" customFormat="1" ht="11.25">
      <c r="B1018" s="154"/>
      <c r="D1018" s="155" t="s">
        <v>264</v>
      </c>
      <c r="F1018" s="157" t="s">
        <v>3025</v>
      </c>
      <c r="H1018" s="158">
        <v>136.815</v>
      </c>
      <c r="I1018" s="159"/>
      <c r="L1018" s="154"/>
      <c r="M1018" s="160"/>
      <c r="T1018" s="161"/>
      <c r="AT1018" s="156" t="s">
        <v>264</v>
      </c>
      <c r="AU1018" s="156" t="s">
        <v>87</v>
      </c>
      <c r="AV1018" s="12" t="s">
        <v>87</v>
      </c>
      <c r="AW1018" s="12" t="s">
        <v>4</v>
      </c>
      <c r="AX1018" s="12" t="s">
        <v>85</v>
      </c>
      <c r="AY1018" s="156" t="s">
        <v>253</v>
      </c>
    </row>
    <row r="1019" spans="2:65" s="1" customFormat="1" ht="24.2" customHeight="1">
      <c r="B1019" s="32"/>
      <c r="C1019" s="185" t="s">
        <v>608</v>
      </c>
      <c r="D1019" s="185" t="s">
        <v>1052</v>
      </c>
      <c r="E1019" s="186" t="s">
        <v>1706</v>
      </c>
      <c r="F1019" s="187" t="s">
        <v>1707</v>
      </c>
      <c r="G1019" s="188" t="s">
        <v>258</v>
      </c>
      <c r="H1019" s="189">
        <v>128.83500000000001</v>
      </c>
      <c r="I1019" s="190"/>
      <c r="J1019" s="191">
        <f>ROUND(I1019*H1019,2)</f>
        <v>0</v>
      </c>
      <c r="K1019" s="187" t="s">
        <v>259</v>
      </c>
      <c r="L1019" s="192"/>
      <c r="M1019" s="193" t="s">
        <v>1</v>
      </c>
      <c r="N1019" s="194" t="s">
        <v>42</v>
      </c>
      <c r="P1019" s="146">
        <f>O1019*H1019</f>
        <v>0</v>
      </c>
      <c r="Q1019" s="146">
        <v>4.5500000000000002E-3</v>
      </c>
      <c r="R1019" s="146">
        <f>Q1019*H1019</f>
        <v>0.58619925000000006</v>
      </c>
      <c r="S1019" s="146">
        <v>0</v>
      </c>
      <c r="T1019" s="147">
        <f>S1019*H1019</f>
        <v>0</v>
      </c>
      <c r="AR1019" s="148" t="s">
        <v>455</v>
      </c>
      <c r="AT1019" s="148" t="s">
        <v>1052</v>
      </c>
      <c r="AU1019" s="148" t="s">
        <v>87</v>
      </c>
      <c r="AY1019" s="17" t="s">
        <v>253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85</v>
      </c>
      <c r="BK1019" s="149">
        <f>ROUND(I1019*H1019,2)</f>
        <v>0</v>
      </c>
      <c r="BL1019" s="17" t="s">
        <v>369</v>
      </c>
      <c r="BM1019" s="148" t="s">
        <v>1708</v>
      </c>
    </row>
    <row r="1020" spans="2:65" s="14" customFormat="1" ht="11.25">
      <c r="B1020" s="169"/>
      <c r="D1020" s="155" t="s">
        <v>264</v>
      </c>
      <c r="E1020" s="170" t="s">
        <v>1</v>
      </c>
      <c r="F1020" s="171" t="s">
        <v>1709</v>
      </c>
      <c r="H1020" s="170" t="s">
        <v>1</v>
      </c>
      <c r="I1020" s="172"/>
      <c r="L1020" s="169"/>
      <c r="M1020" s="173"/>
      <c r="T1020" s="174"/>
      <c r="AT1020" s="170" t="s">
        <v>264</v>
      </c>
      <c r="AU1020" s="170" t="s">
        <v>87</v>
      </c>
      <c r="AV1020" s="14" t="s">
        <v>85</v>
      </c>
      <c r="AW1020" s="14" t="s">
        <v>32</v>
      </c>
      <c r="AX1020" s="14" t="s">
        <v>77</v>
      </c>
      <c r="AY1020" s="170" t="s">
        <v>253</v>
      </c>
    </row>
    <row r="1021" spans="2:65" s="14" customFormat="1" ht="11.25">
      <c r="B1021" s="169"/>
      <c r="D1021" s="155" t="s">
        <v>264</v>
      </c>
      <c r="E1021" s="170" t="s">
        <v>1</v>
      </c>
      <c r="F1021" s="171" t="s">
        <v>2822</v>
      </c>
      <c r="H1021" s="170" t="s">
        <v>1</v>
      </c>
      <c r="I1021" s="172"/>
      <c r="L1021" s="169"/>
      <c r="M1021" s="173"/>
      <c r="T1021" s="174"/>
      <c r="AT1021" s="170" t="s">
        <v>264</v>
      </c>
      <c r="AU1021" s="170" t="s">
        <v>87</v>
      </c>
      <c r="AV1021" s="14" t="s">
        <v>85</v>
      </c>
      <c r="AW1021" s="14" t="s">
        <v>32</v>
      </c>
      <c r="AX1021" s="14" t="s">
        <v>77</v>
      </c>
      <c r="AY1021" s="170" t="s">
        <v>253</v>
      </c>
    </row>
    <row r="1022" spans="2:65" s="12" customFormat="1" ht="11.25">
      <c r="B1022" s="154"/>
      <c r="D1022" s="155" t="s">
        <v>264</v>
      </c>
      <c r="E1022" s="156" t="s">
        <v>1</v>
      </c>
      <c r="F1022" s="157" t="s">
        <v>2927</v>
      </c>
      <c r="H1022" s="158">
        <v>116.1</v>
      </c>
      <c r="I1022" s="159"/>
      <c r="L1022" s="154"/>
      <c r="M1022" s="160"/>
      <c r="T1022" s="161"/>
      <c r="AT1022" s="156" t="s">
        <v>264</v>
      </c>
      <c r="AU1022" s="156" t="s">
        <v>87</v>
      </c>
      <c r="AV1022" s="12" t="s">
        <v>87</v>
      </c>
      <c r="AW1022" s="12" t="s">
        <v>32</v>
      </c>
      <c r="AX1022" s="12" t="s">
        <v>77</v>
      </c>
      <c r="AY1022" s="156" t="s">
        <v>253</v>
      </c>
    </row>
    <row r="1023" spans="2:65" s="12" customFormat="1" ht="11.25">
      <c r="B1023" s="154"/>
      <c r="D1023" s="155" t="s">
        <v>264</v>
      </c>
      <c r="E1023" s="156" t="s">
        <v>1</v>
      </c>
      <c r="F1023" s="157" t="s">
        <v>2928</v>
      </c>
      <c r="H1023" s="158">
        <v>6.3</v>
      </c>
      <c r="I1023" s="159"/>
      <c r="L1023" s="154"/>
      <c r="M1023" s="160"/>
      <c r="T1023" s="161"/>
      <c r="AT1023" s="156" t="s">
        <v>264</v>
      </c>
      <c r="AU1023" s="156" t="s">
        <v>87</v>
      </c>
      <c r="AV1023" s="12" t="s">
        <v>87</v>
      </c>
      <c r="AW1023" s="12" t="s">
        <v>32</v>
      </c>
      <c r="AX1023" s="12" t="s">
        <v>77</v>
      </c>
      <c r="AY1023" s="156" t="s">
        <v>253</v>
      </c>
    </row>
    <row r="1024" spans="2:65" s="12" customFormat="1" ht="11.25">
      <c r="B1024" s="154"/>
      <c r="D1024" s="155" t="s">
        <v>264</v>
      </c>
      <c r="E1024" s="156" t="s">
        <v>1</v>
      </c>
      <c r="F1024" s="157" t="s">
        <v>1285</v>
      </c>
      <c r="H1024" s="158">
        <v>0.3</v>
      </c>
      <c r="I1024" s="159"/>
      <c r="L1024" s="154"/>
      <c r="M1024" s="160"/>
      <c r="T1024" s="161"/>
      <c r="AT1024" s="156" t="s">
        <v>264</v>
      </c>
      <c r="AU1024" s="156" t="s">
        <v>87</v>
      </c>
      <c r="AV1024" s="12" t="s">
        <v>87</v>
      </c>
      <c r="AW1024" s="12" t="s">
        <v>32</v>
      </c>
      <c r="AX1024" s="12" t="s">
        <v>77</v>
      </c>
      <c r="AY1024" s="156" t="s">
        <v>253</v>
      </c>
    </row>
    <row r="1025" spans="2:65" s="13" customFormat="1" ht="11.25">
      <c r="B1025" s="162"/>
      <c r="D1025" s="155" t="s">
        <v>264</v>
      </c>
      <c r="E1025" s="163" t="s">
        <v>1</v>
      </c>
      <c r="F1025" s="164" t="s">
        <v>266</v>
      </c>
      <c r="H1025" s="165">
        <v>122.7</v>
      </c>
      <c r="I1025" s="166"/>
      <c r="L1025" s="162"/>
      <c r="M1025" s="167"/>
      <c r="T1025" s="168"/>
      <c r="AT1025" s="163" t="s">
        <v>264</v>
      </c>
      <c r="AU1025" s="163" t="s">
        <v>87</v>
      </c>
      <c r="AV1025" s="13" t="s">
        <v>260</v>
      </c>
      <c r="AW1025" s="13" t="s">
        <v>32</v>
      </c>
      <c r="AX1025" s="13" t="s">
        <v>85</v>
      </c>
      <c r="AY1025" s="163" t="s">
        <v>253</v>
      </c>
    </row>
    <row r="1026" spans="2:65" s="12" customFormat="1" ht="11.25">
      <c r="B1026" s="154"/>
      <c r="D1026" s="155" t="s">
        <v>264</v>
      </c>
      <c r="F1026" s="157" t="s">
        <v>3026</v>
      </c>
      <c r="H1026" s="158">
        <v>128.83500000000001</v>
      </c>
      <c r="I1026" s="159"/>
      <c r="L1026" s="154"/>
      <c r="M1026" s="160"/>
      <c r="T1026" s="161"/>
      <c r="AT1026" s="156" t="s">
        <v>264</v>
      </c>
      <c r="AU1026" s="156" t="s">
        <v>87</v>
      </c>
      <c r="AV1026" s="12" t="s">
        <v>87</v>
      </c>
      <c r="AW1026" s="12" t="s">
        <v>4</v>
      </c>
      <c r="AX1026" s="12" t="s">
        <v>85</v>
      </c>
      <c r="AY1026" s="156" t="s">
        <v>253</v>
      </c>
    </row>
    <row r="1027" spans="2:65" s="1" customFormat="1" ht="24.2" customHeight="1">
      <c r="B1027" s="32"/>
      <c r="C1027" s="185" t="s">
        <v>1686</v>
      </c>
      <c r="D1027" s="185" t="s">
        <v>1052</v>
      </c>
      <c r="E1027" s="186" t="s">
        <v>1712</v>
      </c>
      <c r="F1027" s="187" t="s">
        <v>1713</v>
      </c>
      <c r="G1027" s="188" t="s">
        <v>258</v>
      </c>
      <c r="H1027" s="189">
        <v>7.98</v>
      </c>
      <c r="I1027" s="190"/>
      <c r="J1027" s="191">
        <f>ROUND(I1027*H1027,2)</f>
        <v>0</v>
      </c>
      <c r="K1027" s="187" t="s">
        <v>259</v>
      </c>
      <c r="L1027" s="192"/>
      <c r="M1027" s="193" t="s">
        <v>1</v>
      </c>
      <c r="N1027" s="194" t="s">
        <v>42</v>
      </c>
      <c r="P1027" s="146">
        <f>O1027*H1027</f>
        <v>0</v>
      </c>
      <c r="Q1027" s="146">
        <v>3.8500000000000001E-3</v>
      </c>
      <c r="R1027" s="146">
        <f>Q1027*H1027</f>
        <v>3.0723000000000004E-2</v>
      </c>
      <c r="S1027" s="146">
        <v>0</v>
      </c>
      <c r="T1027" s="147">
        <f>S1027*H1027</f>
        <v>0</v>
      </c>
      <c r="AR1027" s="148" t="s">
        <v>455</v>
      </c>
      <c r="AT1027" s="148" t="s">
        <v>1052</v>
      </c>
      <c r="AU1027" s="148" t="s">
        <v>87</v>
      </c>
      <c r="AY1027" s="17" t="s">
        <v>253</v>
      </c>
      <c r="BE1027" s="149">
        <f>IF(N1027="základní",J1027,0)</f>
        <v>0</v>
      </c>
      <c r="BF1027" s="149">
        <f>IF(N1027="snížená",J1027,0)</f>
        <v>0</v>
      </c>
      <c r="BG1027" s="149">
        <f>IF(N1027="zákl. přenesená",J1027,0)</f>
        <v>0</v>
      </c>
      <c r="BH1027" s="149">
        <f>IF(N1027="sníž. přenesená",J1027,0)</f>
        <v>0</v>
      </c>
      <c r="BI1027" s="149">
        <f>IF(N1027="nulová",J1027,0)</f>
        <v>0</v>
      </c>
      <c r="BJ1027" s="17" t="s">
        <v>85</v>
      </c>
      <c r="BK1027" s="149">
        <f>ROUND(I1027*H1027,2)</f>
        <v>0</v>
      </c>
      <c r="BL1027" s="17" t="s">
        <v>369</v>
      </c>
      <c r="BM1027" s="148" t="s">
        <v>1714</v>
      </c>
    </row>
    <row r="1028" spans="2:65" s="14" customFormat="1" ht="11.25">
      <c r="B1028" s="169"/>
      <c r="D1028" s="155" t="s">
        <v>264</v>
      </c>
      <c r="E1028" s="170" t="s">
        <v>1</v>
      </c>
      <c r="F1028" s="171" t="s">
        <v>1709</v>
      </c>
      <c r="H1028" s="170" t="s">
        <v>1</v>
      </c>
      <c r="I1028" s="172"/>
      <c r="L1028" s="169"/>
      <c r="M1028" s="173"/>
      <c r="T1028" s="174"/>
      <c r="AT1028" s="170" t="s">
        <v>264</v>
      </c>
      <c r="AU1028" s="170" t="s">
        <v>87</v>
      </c>
      <c r="AV1028" s="14" t="s">
        <v>85</v>
      </c>
      <c r="AW1028" s="14" t="s">
        <v>32</v>
      </c>
      <c r="AX1028" s="14" t="s">
        <v>77</v>
      </c>
      <c r="AY1028" s="170" t="s">
        <v>253</v>
      </c>
    </row>
    <row r="1029" spans="2:65" s="14" customFormat="1" ht="11.25">
      <c r="B1029" s="169"/>
      <c r="D1029" s="155" t="s">
        <v>264</v>
      </c>
      <c r="E1029" s="170" t="s">
        <v>1</v>
      </c>
      <c r="F1029" s="171" t="s">
        <v>2822</v>
      </c>
      <c r="H1029" s="170" t="s">
        <v>1</v>
      </c>
      <c r="I1029" s="172"/>
      <c r="L1029" s="169"/>
      <c r="M1029" s="173"/>
      <c r="T1029" s="174"/>
      <c r="AT1029" s="170" t="s">
        <v>264</v>
      </c>
      <c r="AU1029" s="170" t="s">
        <v>87</v>
      </c>
      <c r="AV1029" s="14" t="s">
        <v>85</v>
      </c>
      <c r="AW1029" s="14" t="s">
        <v>32</v>
      </c>
      <c r="AX1029" s="14" t="s">
        <v>77</v>
      </c>
      <c r="AY1029" s="170" t="s">
        <v>253</v>
      </c>
    </row>
    <row r="1030" spans="2:65" s="12" customFormat="1" ht="11.25">
      <c r="B1030" s="154"/>
      <c r="D1030" s="155" t="s">
        <v>264</v>
      </c>
      <c r="E1030" s="156" t="s">
        <v>1</v>
      </c>
      <c r="F1030" s="157" t="s">
        <v>3024</v>
      </c>
      <c r="H1030" s="158">
        <v>7.6</v>
      </c>
      <c r="I1030" s="159"/>
      <c r="L1030" s="154"/>
      <c r="M1030" s="160"/>
      <c r="T1030" s="161"/>
      <c r="AT1030" s="156" t="s">
        <v>264</v>
      </c>
      <c r="AU1030" s="156" t="s">
        <v>87</v>
      </c>
      <c r="AV1030" s="12" t="s">
        <v>87</v>
      </c>
      <c r="AW1030" s="12" t="s">
        <v>32</v>
      </c>
      <c r="AX1030" s="12" t="s">
        <v>77</v>
      </c>
      <c r="AY1030" s="156" t="s">
        <v>253</v>
      </c>
    </row>
    <row r="1031" spans="2:65" s="13" customFormat="1" ht="11.25">
      <c r="B1031" s="162"/>
      <c r="D1031" s="155" t="s">
        <v>264</v>
      </c>
      <c r="E1031" s="163" t="s">
        <v>1</v>
      </c>
      <c r="F1031" s="164" t="s">
        <v>266</v>
      </c>
      <c r="H1031" s="165">
        <v>7.6</v>
      </c>
      <c r="I1031" s="166"/>
      <c r="L1031" s="162"/>
      <c r="M1031" s="167"/>
      <c r="T1031" s="168"/>
      <c r="AT1031" s="163" t="s">
        <v>264</v>
      </c>
      <c r="AU1031" s="163" t="s">
        <v>87</v>
      </c>
      <c r="AV1031" s="13" t="s">
        <v>260</v>
      </c>
      <c r="AW1031" s="13" t="s">
        <v>32</v>
      </c>
      <c r="AX1031" s="13" t="s">
        <v>85</v>
      </c>
      <c r="AY1031" s="163" t="s">
        <v>253</v>
      </c>
    </row>
    <row r="1032" spans="2:65" s="12" customFormat="1" ht="11.25">
      <c r="B1032" s="154"/>
      <c r="D1032" s="155" t="s">
        <v>264</v>
      </c>
      <c r="F1032" s="157" t="s">
        <v>3027</v>
      </c>
      <c r="H1032" s="158">
        <v>7.98</v>
      </c>
      <c r="I1032" s="159"/>
      <c r="L1032" s="154"/>
      <c r="M1032" s="160"/>
      <c r="T1032" s="161"/>
      <c r="AT1032" s="156" t="s">
        <v>264</v>
      </c>
      <c r="AU1032" s="156" t="s">
        <v>87</v>
      </c>
      <c r="AV1032" s="12" t="s">
        <v>87</v>
      </c>
      <c r="AW1032" s="12" t="s">
        <v>4</v>
      </c>
      <c r="AX1032" s="12" t="s">
        <v>85</v>
      </c>
      <c r="AY1032" s="156" t="s">
        <v>253</v>
      </c>
    </row>
    <row r="1033" spans="2:65" s="1" customFormat="1" ht="24.2" customHeight="1">
      <c r="B1033" s="32"/>
      <c r="C1033" s="137" t="s">
        <v>1693</v>
      </c>
      <c r="D1033" s="137" t="s">
        <v>255</v>
      </c>
      <c r="E1033" s="138" t="s">
        <v>1717</v>
      </c>
      <c r="F1033" s="139" t="s">
        <v>1718</v>
      </c>
      <c r="G1033" s="140" t="s">
        <v>258</v>
      </c>
      <c r="H1033" s="141">
        <v>57.518000000000001</v>
      </c>
      <c r="I1033" s="142"/>
      <c r="J1033" s="143">
        <f>ROUND(I1033*H1033,2)</f>
        <v>0</v>
      </c>
      <c r="K1033" s="139" t="s">
        <v>259</v>
      </c>
      <c r="L1033" s="32"/>
      <c r="M1033" s="144" t="s">
        <v>1</v>
      </c>
      <c r="N1033" s="145" t="s">
        <v>42</v>
      </c>
      <c r="P1033" s="146">
        <f>O1033*H1033</f>
        <v>0</v>
      </c>
      <c r="Q1033" s="146">
        <v>6.0000000000000001E-3</v>
      </c>
      <c r="R1033" s="146">
        <f>Q1033*H1033</f>
        <v>0.34510800000000003</v>
      </c>
      <c r="S1033" s="146">
        <v>0</v>
      </c>
      <c r="T1033" s="147">
        <f>S1033*H1033</f>
        <v>0</v>
      </c>
      <c r="AR1033" s="148" t="s">
        <v>369</v>
      </c>
      <c r="AT1033" s="148" t="s">
        <v>255</v>
      </c>
      <c r="AU1033" s="148" t="s">
        <v>87</v>
      </c>
      <c r="AY1033" s="17" t="s">
        <v>253</v>
      </c>
      <c r="BE1033" s="149">
        <f>IF(N1033="základní",J1033,0)</f>
        <v>0</v>
      </c>
      <c r="BF1033" s="149">
        <f>IF(N1033="snížená",J1033,0)</f>
        <v>0</v>
      </c>
      <c r="BG1033" s="149">
        <f>IF(N1033="zákl. přenesená",J1033,0)</f>
        <v>0</v>
      </c>
      <c r="BH1033" s="149">
        <f>IF(N1033="sníž. přenesená",J1033,0)</f>
        <v>0</v>
      </c>
      <c r="BI1033" s="149">
        <f>IF(N1033="nulová",J1033,0)</f>
        <v>0</v>
      </c>
      <c r="BJ1033" s="17" t="s">
        <v>85</v>
      </c>
      <c r="BK1033" s="149">
        <f>ROUND(I1033*H1033,2)</f>
        <v>0</v>
      </c>
      <c r="BL1033" s="17" t="s">
        <v>369</v>
      </c>
      <c r="BM1033" s="148" t="s">
        <v>1719</v>
      </c>
    </row>
    <row r="1034" spans="2:65" s="1" customFormat="1" ht="11.25">
      <c r="B1034" s="32"/>
      <c r="D1034" s="150" t="s">
        <v>262</v>
      </c>
      <c r="F1034" s="151" t="s">
        <v>1720</v>
      </c>
      <c r="I1034" s="152"/>
      <c r="L1034" s="32"/>
      <c r="M1034" s="153"/>
      <c r="T1034" s="56"/>
      <c r="AT1034" s="17" t="s">
        <v>262</v>
      </c>
      <c r="AU1034" s="17" t="s">
        <v>87</v>
      </c>
    </row>
    <row r="1035" spans="2:65" s="1" customFormat="1" ht="24.2" customHeight="1">
      <c r="B1035" s="32"/>
      <c r="C1035" s="185" t="s">
        <v>1698</v>
      </c>
      <c r="D1035" s="185" t="s">
        <v>1052</v>
      </c>
      <c r="E1035" s="186" t="s">
        <v>1722</v>
      </c>
      <c r="F1035" s="187" t="s">
        <v>1067</v>
      </c>
      <c r="G1035" s="188" t="s">
        <v>258</v>
      </c>
      <c r="H1035" s="189">
        <v>55.314</v>
      </c>
      <c r="I1035" s="190"/>
      <c r="J1035" s="191">
        <f>ROUND(I1035*H1035,2)</f>
        <v>0</v>
      </c>
      <c r="K1035" s="187" t="s">
        <v>1</v>
      </c>
      <c r="L1035" s="192"/>
      <c r="M1035" s="193" t="s">
        <v>1</v>
      </c>
      <c r="N1035" s="194" t="s">
        <v>42</v>
      </c>
      <c r="P1035" s="146">
        <f>O1035*H1035</f>
        <v>0</v>
      </c>
      <c r="Q1035" s="146">
        <v>6.3E-3</v>
      </c>
      <c r="R1035" s="146">
        <f>Q1035*H1035</f>
        <v>0.34847820000000002</v>
      </c>
      <c r="S1035" s="146">
        <v>0</v>
      </c>
      <c r="T1035" s="147">
        <f>S1035*H1035</f>
        <v>0</v>
      </c>
      <c r="AR1035" s="148" t="s">
        <v>455</v>
      </c>
      <c r="AT1035" s="148" t="s">
        <v>1052</v>
      </c>
      <c r="AU1035" s="148" t="s">
        <v>87</v>
      </c>
      <c r="AY1035" s="17" t="s">
        <v>253</v>
      </c>
      <c r="BE1035" s="149">
        <f>IF(N1035="základní",J1035,0)</f>
        <v>0</v>
      </c>
      <c r="BF1035" s="149">
        <f>IF(N1035="snížená",J1035,0)</f>
        <v>0</v>
      </c>
      <c r="BG1035" s="149">
        <f>IF(N1035="zákl. přenesená",J1035,0)</f>
        <v>0</v>
      </c>
      <c r="BH1035" s="149">
        <f>IF(N1035="sníž. přenesená",J1035,0)</f>
        <v>0</v>
      </c>
      <c r="BI1035" s="149">
        <f>IF(N1035="nulová",J1035,0)</f>
        <v>0</v>
      </c>
      <c r="BJ1035" s="17" t="s">
        <v>85</v>
      </c>
      <c r="BK1035" s="149">
        <f>ROUND(I1035*H1035,2)</f>
        <v>0</v>
      </c>
      <c r="BL1035" s="17" t="s">
        <v>369</v>
      </c>
      <c r="BM1035" s="148" t="s">
        <v>1723</v>
      </c>
    </row>
    <row r="1036" spans="2:65" s="14" customFormat="1" ht="11.25">
      <c r="B1036" s="169"/>
      <c r="D1036" s="155" t="s">
        <v>264</v>
      </c>
      <c r="E1036" s="170" t="s">
        <v>1</v>
      </c>
      <c r="F1036" s="171" t="s">
        <v>1564</v>
      </c>
      <c r="H1036" s="170" t="s">
        <v>1</v>
      </c>
      <c r="I1036" s="172"/>
      <c r="L1036" s="169"/>
      <c r="M1036" s="173"/>
      <c r="T1036" s="174"/>
      <c r="AT1036" s="170" t="s">
        <v>264</v>
      </c>
      <c r="AU1036" s="170" t="s">
        <v>87</v>
      </c>
      <c r="AV1036" s="14" t="s">
        <v>85</v>
      </c>
      <c r="AW1036" s="14" t="s">
        <v>32</v>
      </c>
      <c r="AX1036" s="14" t="s">
        <v>77</v>
      </c>
      <c r="AY1036" s="170" t="s">
        <v>253</v>
      </c>
    </row>
    <row r="1037" spans="2:65" s="12" customFormat="1" ht="33.75">
      <c r="B1037" s="154"/>
      <c r="D1037" s="155" t="s">
        <v>264</v>
      </c>
      <c r="E1037" s="156" t="s">
        <v>1</v>
      </c>
      <c r="F1037" s="157" t="s">
        <v>3001</v>
      </c>
      <c r="H1037" s="158">
        <v>45.01</v>
      </c>
      <c r="I1037" s="159"/>
      <c r="L1037" s="154"/>
      <c r="M1037" s="160"/>
      <c r="T1037" s="161"/>
      <c r="AT1037" s="156" t="s">
        <v>264</v>
      </c>
      <c r="AU1037" s="156" t="s">
        <v>87</v>
      </c>
      <c r="AV1037" s="12" t="s">
        <v>87</v>
      </c>
      <c r="AW1037" s="12" t="s">
        <v>32</v>
      </c>
      <c r="AX1037" s="12" t="s">
        <v>77</v>
      </c>
      <c r="AY1037" s="156" t="s">
        <v>253</v>
      </c>
    </row>
    <row r="1038" spans="2:65" s="12" customFormat="1" ht="11.25">
      <c r="B1038" s="154"/>
      <c r="D1038" s="155" t="s">
        <v>264</v>
      </c>
      <c r="E1038" s="156" t="s">
        <v>1</v>
      </c>
      <c r="F1038" s="157" t="s">
        <v>3002</v>
      </c>
      <c r="H1038" s="158">
        <v>5.72</v>
      </c>
      <c r="I1038" s="159"/>
      <c r="L1038" s="154"/>
      <c r="M1038" s="160"/>
      <c r="T1038" s="161"/>
      <c r="AT1038" s="156" t="s">
        <v>264</v>
      </c>
      <c r="AU1038" s="156" t="s">
        <v>87</v>
      </c>
      <c r="AV1038" s="12" t="s">
        <v>87</v>
      </c>
      <c r="AW1038" s="12" t="s">
        <v>32</v>
      </c>
      <c r="AX1038" s="12" t="s">
        <v>77</v>
      </c>
      <c r="AY1038" s="156" t="s">
        <v>253</v>
      </c>
    </row>
    <row r="1039" spans="2:65" s="12" customFormat="1" ht="11.25">
      <c r="B1039" s="154"/>
      <c r="D1039" s="155" t="s">
        <v>264</v>
      </c>
      <c r="E1039" s="156" t="s">
        <v>1</v>
      </c>
      <c r="F1039" s="157" t="s">
        <v>3028</v>
      </c>
      <c r="H1039" s="158">
        <v>1.95</v>
      </c>
      <c r="I1039" s="159"/>
      <c r="L1039" s="154"/>
      <c r="M1039" s="160"/>
      <c r="T1039" s="161"/>
      <c r="AT1039" s="156" t="s">
        <v>264</v>
      </c>
      <c r="AU1039" s="156" t="s">
        <v>87</v>
      </c>
      <c r="AV1039" s="12" t="s">
        <v>87</v>
      </c>
      <c r="AW1039" s="12" t="s">
        <v>32</v>
      </c>
      <c r="AX1039" s="12" t="s">
        <v>77</v>
      </c>
      <c r="AY1039" s="156" t="s">
        <v>253</v>
      </c>
    </row>
    <row r="1040" spans="2:65" s="13" customFormat="1" ht="11.25">
      <c r="B1040" s="162"/>
      <c r="D1040" s="155" t="s">
        <v>264</v>
      </c>
      <c r="E1040" s="163" t="s">
        <v>1</v>
      </c>
      <c r="F1040" s="164" t="s">
        <v>266</v>
      </c>
      <c r="H1040" s="165">
        <v>52.68</v>
      </c>
      <c r="I1040" s="166"/>
      <c r="L1040" s="162"/>
      <c r="M1040" s="167"/>
      <c r="T1040" s="168"/>
      <c r="AT1040" s="163" t="s">
        <v>264</v>
      </c>
      <c r="AU1040" s="163" t="s">
        <v>87</v>
      </c>
      <c r="AV1040" s="13" t="s">
        <v>260</v>
      </c>
      <c r="AW1040" s="13" t="s">
        <v>32</v>
      </c>
      <c r="AX1040" s="13" t="s">
        <v>85</v>
      </c>
      <c r="AY1040" s="163" t="s">
        <v>253</v>
      </c>
    </row>
    <row r="1041" spans="2:65" s="12" customFormat="1" ht="11.25">
      <c r="B1041" s="154"/>
      <c r="D1041" s="155" t="s">
        <v>264</v>
      </c>
      <c r="F1041" s="157" t="s">
        <v>3029</v>
      </c>
      <c r="H1041" s="158">
        <v>55.314</v>
      </c>
      <c r="I1041" s="159"/>
      <c r="L1041" s="154"/>
      <c r="M1041" s="160"/>
      <c r="T1041" s="161"/>
      <c r="AT1041" s="156" t="s">
        <v>264</v>
      </c>
      <c r="AU1041" s="156" t="s">
        <v>87</v>
      </c>
      <c r="AV1041" s="12" t="s">
        <v>87</v>
      </c>
      <c r="AW1041" s="12" t="s">
        <v>4</v>
      </c>
      <c r="AX1041" s="12" t="s">
        <v>85</v>
      </c>
      <c r="AY1041" s="156" t="s">
        <v>253</v>
      </c>
    </row>
    <row r="1042" spans="2:65" s="1" customFormat="1" ht="24.2" customHeight="1">
      <c r="B1042" s="32"/>
      <c r="C1042" s="185" t="s">
        <v>1705</v>
      </c>
      <c r="D1042" s="185" t="s">
        <v>1052</v>
      </c>
      <c r="E1042" s="186" t="s">
        <v>1727</v>
      </c>
      <c r="F1042" s="187" t="s">
        <v>1728</v>
      </c>
      <c r="G1042" s="188" t="s">
        <v>258</v>
      </c>
      <c r="H1042" s="189">
        <v>5.08</v>
      </c>
      <c r="I1042" s="190"/>
      <c r="J1042" s="191">
        <f>ROUND(I1042*H1042,2)</f>
        <v>0</v>
      </c>
      <c r="K1042" s="187" t="s">
        <v>1729</v>
      </c>
      <c r="L1042" s="192"/>
      <c r="M1042" s="193" t="s">
        <v>1</v>
      </c>
      <c r="N1042" s="194" t="s">
        <v>42</v>
      </c>
      <c r="P1042" s="146">
        <f>O1042*H1042</f>
        <v>0</v>
      </c>
      <c r="Q1042" s="146">
        <v>6.9999999999999999E-4</v>
      </c>
      <c r="R1042" s="146">
        <f>Q1042*H1042</f>
        <v>3.5560000000000001E-3</v>
      </c>
      <c r="S1042" s="146">
        <v>0</v>
      </c>
      <c r="T1042" s="147">
        <f>S1042*H1042</f>
        <v>0</v>
      </c>
      <c r="AR1042" s="148" t="s">
        <v>455</v>
      </c>
      <c r="AT1042" s="148" t="s">
        <v>1052</v>
      </c>
      <c r="AU1042" s="148" t="s">
        <v>87</v>
      </c>
      <c r="AY1042" s="17" t="s">
        <v>253</v>
      </c>
      <c r="BE1042" s="149">
        <f>IF(N1042="základní",J1042,0)</f>
        <v>0</v>
      </c>
      <c r="BF1042" s="149">
        <f>IF(N1042="snížená",J1042,0)</f>
        <v>0</v>
      </c>
      <c r="BG1042" s="149">
        <f>IF(N1042="zákl. přenesená",J1042,0)</f>
        <v>0</v>
      </c>
      <c r="BH1042" s="149">
        <f>IF(N1042="sníž. přenesená",J1042,0)</f>
        <v>0</v>
      </c>
      <c r="BI1042" s="149">
        <f>IF(N1042="nulová",J1042,0)</f>
        <v>0</v>
      </c>
      <c r="BJ1042" s="17" t="s">
        <v>85</v>
      </c>
      <c r="BK1042" s="149">
        <f>ROUND(I1042*H1042,2)</f>
        <v>0</v>
      </c>
      <c r="BL1042" s="17" t="s">
        <v>369</v>
      </c>
      <c r="BM1042" s="148" t="s">
        <v>1730</v>
      </c>
    </row>
    <row r="1043" spans="2:65" s="14" customFormat="1" ht="11.25">
      <c r="B1043" s="169"/>
      <c r="D1043" s="155" t="s">
        <v>264</v>
      </c>
      <c r="E1043" s="170" t="s">
        <v>1</v>
      </c>
      <c r="F1043" s="171" t="s">
        <v>1087</v>
      </c>
      <c r="H1043" s="170" t="s">
        <v>1</v>
      </c>
      <c r="I1043" s="172"/>
      <c r="L1043" s="169"/>
      <c r="M1043" s="173"/>
      <c r="T1043" s="174"/>
      <c r="AT1043" s="170" t="s">
        <v>264</v>
      </c>
      <c r="AU1043" s="170" t="s">
        <v>87</v>
      </c>
      <c r="AV1043" s="14" t="s">
        <v>85</v>
      </c>
      <c r="AW1043" s="14" t="s">
        <v>32</v>
      </c>
      <c r="AX1043" s="14" t="s">
        <v>77</v>
      </c>
      <c r="AY1043" s="170" t="s">
        <v>253</v>
      </c>
    </row>
    <row r="1044" spans="2:65" s="12" customFormat="1" ht="11.25">
      <c r="B1044" s="154"/>
      <c r="D1044" s="155" t="s">
        <v>264</v>
      </c>
      <c r="E1044" s="156" t="s">
        <v>1</v>
      </c>
      <c r="F1044" s="157" t="s">
        <v>2880</v>
      </c>
      <c r="H1044" s="158">
        <v>4.8380000000000001</v>
      </c>
      <c r="I1044" s="159"/>
      <c r="L1044" s="154"/>
      <c r="M1044" s="160"/>
      <c r="T1044" s="161"/>
      <c r="AT1044" s="156" t="s">
        <v>264</v>
      </c>
      <c r="AU1044" s="156" t="s">
        <v>87</v>
      </c>
      <c r="AV1044" s="12" t="s">
        <v>87</v>
      </c>
      <c r="AW1044" s="12" t="s">
        <v>32</v>
      </c>
      <c r="AX1044" s="12" t="s">
        <v>77</v>
      </c>
      <c r="AY1044" s="156" t="s">
        <v>253</v>
      </c>
    </row>
    <row r="1045" spans="2:65" s="13" customFormat="1" ht="11.25">
      <c r="B1045" s="162"/>
      <c r="D1045" s="155" t="s">
        <v>264</v>
      </c>
      <c r="E1045" s="163" t="s">
        <v>1</v>
      </c>
      <c r="F1045" s="164" t="s">
        <v>266</v>
      </c>
      <c r="H1045" s="165">
        <v>4.8380000000000001</v>
      </c>
      <c r="I1045" s="166"/>
      <c r="L1045" s="162"/>
      <c r="M1045" s="167"/>
      <c r="T1045" s="168"/>
      <c r="AT1045" s="163" t="s">
        <v>264</v>
      </c>
      <c r="AU1045" s="163" t="s">
        <v>87</v>
      </c>
      <c r="AV1045" s="13" t="s">
        <v>260</v>
      </c>
      <c r="AW1045" s="13" t="s">
        <v>32</v>
      </c>
      <c r="AX1045" s="13" t="s">
        <v>85</v>
      </c>
      <c r="AY1045" s="163" t="s">
        <v>253</v>
      </c>
    </row>
    <row r="1046" spans="2:65" s="12" customFormat="1" ht="11.25">
      <c r="B1046" s="154"/>
      <c r="D1046" s="155" t="s">
        <v>264</v>
      </c>
      <c r="F1046" s="157" t="s">
        <v>3030</v>
      </c>
      <c r="H1046" s="158">
        <v>5.08</v>
      </c>
      <c r="I1046" s="159"/>
      <c r="L1046" s="154"/>
      <c r="M1046" s="160"/>
      <c r="T1046" s="161"/>
      <c r="AT1046" s="156" t="s">
        <v>264</v>
      </c>
      <c r="AU1046" s="156" t="s">
        <v>87</v>
      </c>
      <c r="AV1046" s="12" t="s">
        <v>87</v>
      </c>
      <c r="AW1046" s="12" t="s">
        <v>4</v>
      </c>
      <c r="AX1046" s="12" t="s">
        <v>85</v>
      </c>
      <c r="AY1046" s="156" t="s">
        <v>253</v>
      </c>
    </row>
    <row r="1047" spans="2:65" s="1" customFormat="1" ht="24.2" customHeight="1">
      <c r="B1047" s="32"/>
      <c r="C1047" s="137" t="s">
        <v>1711</v>
      </c>
      <c r="D1047" s="137" t="s">
        <v>255</v>
      </c>
      <c r="E1047" s="138" t="s">
        <v>1733</v>
      </c>
      <c r="F1047" s="139" t="s">
        <v>1734</v>
      </c>
      <c r="G1047" s="140" t="s">
        <v>313</v>
      </c>
      <c r="H1047" s="141">
        <v>21.324999999999999</v>
      </c>
      <c r="I1047" s="142"/>
      <c r="J1047" s="143">
        <f>ROUND(I1047*H1047,2)</f>
        <v>0</v>
      </c>
      <c r="K1047" s="139" t="s">
        <v>259</v>
      </c>
      <c r="L1047" s="32"/>
      <c r="M1047" s="144" t="s">
        <v>1</v>
      </c>
      <c r="N1047" s="145" t="s">
        <v>42</v>
      </c>
      <c r="P1047" s="146">
        <f>O1047*H1047</f>
        <v>0</v>
      </c>
      <c r="Q1047" s="146">
        <v>1.6000000000000001E-4</v>
      </c>
      <c r="R1047" s="146">
        <f>Q1047*H1047</f>
        <v>3.4120000000000001E-3</v>
      </c>
      <c r="S1047" s="146">
        <v>0</v>
      </c>
      <c r="T1047" s="147">
        <f>S1047*H1047</f>
        <v>0</v>
      </c>
      <c r="AR1047" s="148" t="s">
        <v>369</v>
      </c>
      <c r="AT1047" s="148" t="s">
        <v>255</v>
      </c>
      <c r="AU1047" s="148" t="s">
        <v>87</v>
      </c>
      <c r="AY1047" s="17" t="s">
        <v>253</v>
      </c>
      <c r="BE1047" s="149">
        <f>IF(N1047="základní",J1047,0)</f>
        <v>0</v>
      </c>
      <c r="BF1047" s="149">
        <f>IF(N1047="snížená",J1047,0)</f>
        <v>0</v>
      </c>
      <c r="BG1047" s="149">
        <f>IF(N1047="zákl. přenesená",J1047,0)</f>
        <v>0</v>
      </c>
      <c r="BH1047" s="149">
        <f>IF(N1047="sníž. přenesená",J1047,0)</f>
        <v>0</v>
      </c>
      <c r="BI1047" s="149">
        <f>IF(N1047="nulová",J1047,0)</f>
        <v>0</v>
      </c>
      <c r="BJ1047" s="17" t="s">
        <v>85</v>
      </c>
      <c r="BK1047" s="149">
        <f>ROUND(I1047*H1047,2)</f>
        <v>0</v>
      </c>
      <c r="BL1047" s="17" t="s">
        <v>369</v>
      </c>
      <c r="BM1047" s="148" t="s">
        <v>1735</v>
      </c>
    </row>
    <row r="1048" spans="2:65" s="1" customFormat="1" ht="11.25">
      <c r="B1048" s="32"/>
      <c r="D1048" s="150" t="s">
        <v>262</v>
      </c>
      <c r="F1048" s="151" t="s">
        <v>1736</v>
      </c>
      <c r="I1048" s="152"/>
      <c r="L1048" s="32"/>
      <c r="M1048" s="153"/>
      <c r="T1048" s="56"/>
      <c r="AT1048" s="17" t="s">
        <v>262</v>
      </c>
      <c r="AU1048" s="17" t="s">
        <v>87</v>
      </c>
    </row>
    <row r="1049" spans="2:65" s="14" customFormat="1" ht="11.25">
      <c r="B1049" s="169"/>
      <c r="D1049" s="155" t="s">
        <v>264</v>
      </c>
      <c r="E1049" s="170" t="s">
        <v>1</v>
      </c>
      <c r="F1049" s="171" t="s">
        <v>1737</v>
      </c>
      <c r="H1049" s="170" t="s">
        <v>1</v>
      </c>
      <c r="I1049" s="172"/>
      <c r="L1049" s="169"/>
      <c r="M1049" s="173"/>
      <c r="T1049" s="174"/>
      <c r="AT1049" s="170" t="s">
        <v>264</v>
      </c>
      <c r="AU1049" s="170" t="s">
        <v>87</v>
      </c>
      <c r="AV1049" s="14" t="s">
        <v>85</v>
      </c>
      <c r="AW1049" s="14" t="s">
        <v>32</v>
      </c>
      <c r="AX1049" s="14" t="s">
        <v>77</v>
      </c>
      <c r="AY1049" s="170" t="s">
        <v>253</v>
      </c>
    </row>
    <row r="1050" spans="2:65" s="12" customFormat="1" ht="11.25">
      <c r="B1050" s="154"/>
      <c r="D1050" s="155" t="s">
        <v>264</v>
      </c>
      <c r="E1050" s="156" t="s">
        <v>1</v>
      </c>
      <c r="F1050" s="157" t="s">
        <v>2918</v>
      </c>
      <c r="H1050" s="158">
        <v>21.324999999999999</v>
      </c>
      <c r="I1050" s="159"/>
      <c r="L1050" s="154"/>
      <c r="M1050" s="160"/>
      <c r="T1050" s="161"/>
      <c r="AT1050" s="156" t="s">
        <v>264</v>
      </c>
      <c r="AU1050" s="156" t="s">
        <v>87</v>
      </c>
      <c r="AV1050" s="12" t="s">
        <v>87</v>
      </c>
      <c r="AW1050" s="12" t="s">
        <v>32</v>
      </c>
      <c r="AX1050" s="12" t="s">
        <v>77</v>
      </c>
      <c r="AY1050" s="156" t="s">
        <v>253</v>
      </c>
    </row>
    <row r="1051" spans="2:65" s="13" customFormat="1" ht="11.25">
      <c r="B1051" s="162"/>
      <c r="D1051" s="155" t="s">
        <v>264</v>
      </c>
      <c r="E1051" s="163" t="s">
        <v>1</v>
      </c>
      <c r="F1051" s="164" t="s">
        <v>266</v>
      </c>
      <c r="H1051" s="165">
        <v>21.324999999999999</v>
      </c>
      <c r="I1051" s="166"/>
      <c r="L1051" s="162"/>
      <c r="M1051" s="167"/>
      <c r="T1051" s="168"/>
      <c r="AT1051" s="163" t="s">
        <v>264</v>
      </c>
      <c r="AU1051" s="163" t="s">
        <v>87</v>
      </c>
      <c r="AV1051" s="13" t="s">
        <v>260</v>
      </c>
      <c r="AW1051" s="13" t="s">
        <v>32</v>
      </c>
      <c r="AX1051" s="13" t="s">
        <v>85</v>
      </c>
      <c r="AY1051" s="163" t="s">
        <v>253</v>
      </c>
    </row>
    <row r="1052" spans="2:65" s="1" customFormat="1" ht="24.2" customHeight="1">
      <c r="B1052" s="32"/>
      <c r="C1052" s="185" t="s">
        <v>1716</v>
      </c>
      <c r="D1052" s="185" t="s">
        <v>1052</v>
      </c>
      <c r="E1052" s="186" t="s">
        <v>1739</v>
      </c>
      <c r="F1052" s="187" t="s">
        <v>1740</v>
      </c>
      <c r="G1052" s="188" t="s">
        <v>258</v>
      </c>
      <c r="H1052" s="189">
        <v>4.4779999999999998</v>
      </c>
      <c r="I1052" s="190"/>
      <c r="J1052" s="191">
        <f>ROUND(I1052*H1052,2)</f>
        <v>0</v>
      </c>
      <c r="K1052" s="187" t="s">
        <v>259</v>
      </c>
      <c r="L1052" s="192"/>
      <c r="M1052" s="193" t="s">
        <v>1</v>
      </c>
      <c r="N1052" s="194" t="s">
        <v>42</v>
      </c>
      <c r="P1052" s="146">
        <f>O1052*H1052</f>
        <v>0</v>
      </c>
      <c r="Q1052" s="146">
        <v>5.1999999999999998E-3</v>
      </c>
      <c r="R1052" s="146">
        <f>Q1052*H1052</f>
        <v>2.3285599999999997E-2</v>
      </c>
      <c r="S1052" s="146">
        <v>0</v>
      </c>
      <c r="T1052" s="147">
        <f>S1052*H1052</f>
        <v>0</v>
      </c>
      <c r="AR1052" s="148" t="s">
        <v>455</v>
      </c>
      <c r="AT1052" s="148" t="s">
        <v>1052</v>
      </c>
      <c r="AU1052" s="148" t="s">
        <v>87</v>
      </c>
      <c r="AY1052" s="17" t="s">
        <v>253</v>
      </c>
      <c r="BE1052" s="149">
        <f>IF(N1052="základní",J1052,0)</f>
        <v>0</v>
      </c>
      <c r="BF1052" s="149">
        <f>IF(N1052="snížená",J1052,0)</f>
        <v>0</v>
      </c>
      <c r="BG1052" s="149">
        <f>IF(N1052="zákl. přenesená",J1052,0)</f>
        <v>0</v>
      </c>
      <c r="BH1052" s="149">
        <f>IF(N1052="sníž. přenesená",J1052,0)</f>
        <v>0</v>
      </c>
      <c r="BI1052" s="149">
        <f>IF(N1052="nulová",J1052,0)</f>
        <v>0</v>
      </c>
      <c r="BJ1052" s="17" t="s">
        <v>85</v>
      </c>
      <c r="BK1052" s="149">
        <f>ROUND(I1052*H1052,2)</f>
        <v>0</v>
      </c>
      <c r="BL1052" s="17" t="s">
        <v>369</v>
      </c>
      <c r="BM1052" s="148" t="s">
        <v>1741</v>
      </c>
    </row>
    <row r="1053" spans="2:65" s="14" customFormat="1" ht="11.25">
      <c r="B1053" s="169"/>
      <c r="D1053" s="155" t="s">
        <v>264</v>
      </c>
      <c r="E1053" s="170" t="s">
        <v>1</v>
      </c>
      <c r="F1053" s="171" t="s">
        <v>1737</v>
      </c>
      <c r="H1053" s="170" t="s">
        <v>1</v>
      </c>
      <c r="I1053" s="172"/>
      <c r="L1053" s="169"/>
      <c r="M1053" s="173"/>
      <c r="T1053" s="174"/>
      <c r="AT1053" s="170" t="s">
        <v>264</v>
      </c>
      <c r="AU1053" s="170" t="s">
        <v>87</v>
      </c>
      <c r="AV1053" s="14" t="s">
        <v>85</v>
      </c>
      <c r="AW1053" s="14" t="s">
        <v>32</v>
      </c>
      <c r="AX1053" s="14" t="s">
        <v>77</v>
      </c>
      <c r="AY1053" s="170" t="s">
        <v>253</v>
      </c>
    </row>
    <row r="1054" spans="2:65" s="12" customFormat="1" ht="11.25">
      <c r="B1054" s="154"/>
      <c r="D1054" s="155" t="s">
        <v>264</v>
      </c>
      <c r="E1054" s="156" t="s">
        <v>1</v>
      </c>
      <c r="F1054" s="157" t="s">
        <v>3031</v>
      </c>
      <c r="H1054" s="158">
        <v>4.2649999999999997</v>
      </c>
      <c r="I1054" s="159"/>
      <c r="L1054" s="154"/>
      <c r="M1054" s="160"/>
      <c r="T1054" s="161"/>
      <c r="AT1054" s="156" t="s">
        <v>264</v>
      </c>
      <c r="AU1054" s="156" t="s">
        <v>87</v>
      </c>
      <c r="AV1054" s="12" t="s">
        <v>87</v>
      </c>
      <c r="AW1054" s="12" t="s">
        <v>32</v>
      </c>
      <c r="AX1054" s="12" t="s">
        <v>77</v>
      </c>
      <c r="AY1054" s="156" t="s">
        <v>253</v>
      </c>
    </row>
    <row r="1055" spans="2:65" s="13" customFormat="1" ht="11.25">
      <c r="B1055" s="162"/>
      <c r="D1055" s="155" t="s">
        <v>264</v>
      </c>
      <c r="E1055" s="163" t="s">
        <v>1</v>
      </c>
      <c r="F1055" s="164" t="s">
        <v>266</v>
      </c>
      <c r="H1055" s="165">
        <v>4.2649999999999997</v>
      </c>
      <c r="I1055" s="166"/>
      <c r="L1055" s="162"/>
      <c r="M1055" s="167"/>
      <c r="T1055" s="168"/>
      <c r="AT1055" s="163" t="s">
        <v>264</v>
      </c>
      <c r="AU1055" s="163" t="s">
        <v>87</v>
      </c>
      <c r="AV1055" s="13" t="s">
        <v>260</v>
      </c>
      <c r="AW1055" s="13" t="s">
        <v>32</v>
      </c>
      <c r="AX1055" s="13" t="s">
        <v>85</v>
      </c>
      <c r="AY1055" s="163" t="s">
        <v>253</v>
      </c>
    </row>
    <row r="1056" spans="2:65" s="12" customFormat="1" ht="11.25">
      <c r="B1056" s="154"/>
      <c r="D1056" s="155" t="s">
        <v>264</v>
      </c>
      <c r="F1056" s="157" t="s">
        <v>1743</v>
      </c>
      <c r="H1056" s="158">
        <v>4.4779999999999998</v>
      </c>
      <c r="I1056" s="159"/>
      <c r="L1056" s="154"/>
      <c r="M1056" s="160"/>
      <c r="T1056" s="161"/>
      <c r="AT1056" s="156" t="s">
        <v>264</v>
      </c>
      <c r="AU1056" s="156" t="s">
        <v>87</v>
      </c>
      <c r="AV1056" s="12" t="s">
        <v>87</v>
      </c>
      <c r="AW1056" s="12" t="s">
        <v>4</v>
      </c>
      <c r="AX1056" s="12" t="s">
        <v>85</v>
      </c>
      <c r="AY1056" s="156" t="s">
        <v>253</v>
      </c>
    </row>
    <row r="1057" spans="2:65" s="1" customFormat="1" ht="33" customHeight="1">
      <c r="B1057" s="32"/>
      <c r="C1057" s="137" t="s">
        <v>1721</v>
      </c>
      <c r="D1057" s="137" t="s">
        <v>255</v>
      </c>
      <c r="E1057" s="138" t="s">
        <v>1745</v>
      </c>
      <c r="F1057" s="139" t="s">
        <v>1746</v>
      </c>
      <c r="G1057" s="140" t="s">
        <v>258</v>
      </c>
      <c r="H1057" s="141">
        <v>4.2649999999999997</v>
      </c>
      <c r="I1057" s="142"/>
      <c r="J1057" s="143">
        <f>ROUND(I1057*H1057,2)</f>
        <v>0</v>
      </c>
      <c r="K1057" s="139" t="s">
        <v>259</v>
      </c>
      <c r="L1057" s="32"/>
      <c r="M1057" s="144" t="s">
        <v>1</v>
      </c>
      <c r="N1057" s="145" t="s">
        <v>42</v>
      </c>
      <c r="P1057" s="146">
        <f>O1057*H1057</f>
        <v>0</v>
      </c>
      <c r="Q1057" s="146">
        <v>1.9000000000000001E-4</v>
      </c>
      <c r="R1057" s="146">
        <f>Q1057*H1057</f>
        <v>8.1034999999999994E-4</v>
      </c>
      <c r="S1057" s="146">
        <v>0</v>
      </c>
      <c r="T1057" s="147">
        <f>S1057*H1057</f>
        <v>0</v>
      </c>
      <c r="AR1057" s="148" t="s">
        <v>369</v>
      </c>
      <c r="AT1057" s="148" t="s">
        <v>255</v>
      </c>
      <c r="AU1057" s="148" t="s">
        <v>87</v>
      </c>
      <c r="AY1057" s="17" t="s">
        <v>253</v>
      </c>
      <c r="BE1057" s="149">
        <f>IF(N1057="základní",J1057,0)</f>
        <v>0</v>
      </c>
      <c r="BF1057" s="149">
        <f>IF(N1057="snížená",J1057,0)</f>
        <v>0</v>
      </c>
      <c r="BG1057" s="149">
        <f>IF(N1057="zákl. přenesená",J1057,0)</f>
        <v>0</v>
      </c>
      <c r="BH1057" s="149">
        <f>IF(N1057="sníž. přenesená",J1057,0)</f>
        <v>0</v>
      </c>
      <c r="BI1057" s="149">
        <f>IF(N1057="nulová",J1057,0)</f>
        <v>0</v>
      </c>
      <c r="BJ1057" s="17" t="s">
        <v>85</v>
      </c>
      <c r="BK1057" s="149">
        <f>ROUND(I1057*H1057,2)</f>
        <v>0</v>
      </c>
      <c r="BL1057" s="17" t="s">
        <v>369</v>
      </c>
      <c r="BM1057" s="148" t="s">
        <v>1747</v>
      </c>
    </row>
    <row r="1058" spans="2:65" s="1" customFormat="1" ht="11.25">
      <c r="B1058" s="32"/>
      <c r="D1058" s="150" t="s">
        <v>262</v>
      </c>
      <c r="F1058" s="151" t="s">
        <v>1748</v>
      </c>
      <c r="I1058" s="152"/>
      <c r="L1058" s="32"/>
      <c r="M1058" s="153"/>
      <c r="T1058" s="56"/>
      <c r="AT1058" s="17" t="s">
        <v>262</v>
      </c>
      <c r="AU1058" s="17" t="s">
        <v>87</v>
      </c>
    </row>
    <row r="1059" spans="2:65" s="1" customFormat="1" ht="24.2" customHeight="1">
      <c r="B1059" s="32"/>
      <c r="C1059" s="185" t="s">
        <v>1726</v>
      </c>
      <c r="D1059" s="185" t="s">
        <v>1052</v>
      </c>
      <c r="E1059" s="186" t="s">
        <v>1750</v>
      </c>
      <c r="F1059" s="187" t="s">
        <v>1751</v>
      </c>
      <c r="G1059" s="188" t="s">
        <v>258</v>
      </c>
      <c r="H1059" s="189">
        <v>4.4779999999999998</v>
      </c>
      <c r="I1059" s="190"/>
      <c r="J1059" s="191">
        <f>ROUND(I1059*H1059,2)</f>
        <v>0</v>
      </c>
      <c r="K1059" s="187" t="s">
        <v>259</v>
      </c>
      <c r="L1059" s="192"/>
      <c r="M1059" s="193" t="s">
        <v>1</v>
      </c>
      <c r="N1059" s="194" t="s">
        <v>42</v>
      </c>
      <c r="P1059" s="146">
        <f>O1059*H1059</f>
        <v>0</v>
      </c>
      <c r="Q1059" s="146">
        <v>4.1000000000000003E-3</v>
      </c>
      <c r="R1059" s="146">
        <f>Q1059*H1059</f>
        <v>1.8359799999999999E-2</v>
      </c>
      <c r="S1059" s="146">
        <v>0</v>
      </c>
      <c r="T1059" s="147">
        <f>S1059*H1059</f>
        <v>0</v>
      </c>
      <c r="AR1059" s="148" t="s">
        <v>455</v>
      </c>
      <c r="AT1059" s="148" t="s">
        <v>1052</v>
      </c>
      <c r="AU1059" s="148" t="s">
        <v>87</v>
      </c>
      <c r="AY1059" s="17" t="s">
        <v>253</v>
      </c>
      <c r="BE1059" s="149">
        <f>IF(N1059="základní",J1059,0)</f>
        <v>0</v>
      </c>
      <c r="BF1059" s="149">
        <f>IF(N1059="snížená",J1059,0)</f>
        <v>0</v>
      </c>
      <c r="BG1059" s="149">
        <f>IF(N1059="zákl. přenesená",J1059,0)</f>
        <v>0</v>
      </c>
      <c r="BH1059" s="149">
        <f>IF(N1059="sníž. přenesená",J1059,0)</f>
        <v>0</v>
      </c>
      <c r="BI1059" s="149">
        <f>IF(N1059="nulová",J1059,0)</f>
        <v>0</v>
      </c>
      <c r="BJ1059" s="17" t="s">
        <v>85</v>
      </c>
      <c r="BK1059" s="149">
        <f>ROUND(I1059*H1059,2)</f>
        <v>0</v>
      </c>
      <c r="BL1059" s="17" t="s">
        <v>369</v>
      </c>
      <c r="BM1059" s="148" t="s">
        <v>1752</v>
      </c>
    </row>
    <row r="1060" spans="2:65" s="14" customFormat="1" ht="11.25">
      <c r="B1060" s="169"/>
      <c r="D1060" s="155" t="s">
        <v>264</v>
      </c>
      <c r="E1060" s="170" t="s">
        <v>1</v>
      </c>
      <c r="F1060" s="171" t="s">
        <v>1737</v>
      </c>
      <c r="H1060" s="170" t="s">
        <v>1</v>
      </c>
      <c r="I1060" s="172"/>
      <c r="L1060" s="169"/>
      <c r="M1060" s="173"/>
      <c r="T1060" s="174"/>
      <c r="AT1060" s="170" t="s">
        <v>264</v>
      </c>
      <c r="AU1060" s="170" t="s">
        <v>87</v>
      </c>
      <c r="AV1060" s="14" t="s">
        <v>85</v>
      </c>
      <c r="AW1060" s="14" t="s">
        <v>32</v>
      </c>
      <c r="AX1060" s="14" t="s">
        <v>77</v>
      </c>
      <c r="AY1060" s="170" t="s">
        <v>253</v>
      </c>
    </row>
    <row r="1061" spans="2:65" s="12" customFormat="1" ht="11.25">
      <c r="B1061" s="154"/>
      <c r="D1061" s="155" t="s">
        <v>264</v>
      </c>
      <c r="E1061" s="156" t="s">
        <v>1</v>
      </c>
      <c r="F1061" s="157" t="s">
        <v>3031</v>
      </c>
      <c r="H1061" s="158">
        <v>4.2649999999999997</v>
      </c>
      <c r="I1061" s="159"/>
      <c r="L1061" s="154"/>
      <c r="M1061" s="160"/>
      <c r="T1061" s="161"/>
      <c r="AT1061" s="156" t="s">
        <v>264</v>
      </c>
      <c r="AU1061" s="156" t="s">
        <v>87</v>
      </c>
      <c r="AV1061" s="12" t="s">
        <v>87</v>
      </c>
      <c r="AW1061" s="12" t="s">
        <v>32</v>
      </c>
      <c r="AX1061" s="12" t="s">
        <v>77</v>
      </c>
      <c r="AY1061" s="156" t="s">
        <v>253</v>
      </c>
    </row>
    <row r="1062" spans="2:65" s="13" customFormat="1" ht="11.25">
      <c r="B1062" s="162"/>
      <c r="D1062" s="155" t="s">
        <v>264</v>
      </c>
      <c r="E1062" s="163" t="s">
        <v>1</v>
      </c>
      <c r="F1062" s="164" t="s">
        <v>266</v>
      </c>
      <c r="H1062" s="165">
        <v>4.2649999999999997</v>
      </c>
      <c r="I1062" s="166"/>
      <c r="L1062" s="162"/>
      <c r="M1062" s="167"/>
      <c r="T1062" s="168"/>
      <c r="AT1062" s="163" t="s">
        <v>264</v>
      </c>
      <c r="AU1062" s="163" t="s">
        <v>87</v>
      </c>
      <c r="AV1062" s="13" t="s">
        <v>260</v>
      </c>
      <c r="AW1062" s="13" t="s">
        <v>32</v>
      </c>
      <c r="AX1062" s="13" t="s">
        <v>85</v>
      </c>
      <c r="AY1062" s="163" t="s">
        <v>253</v>
      </c>
    </row>
    <row r="1063" spans="2:65" s="12" customFormat="1" ht="11.25">
      <c r="B1063" s="154"/>
      <c r="D1063" s="155" t="s">
        <v>264</v>
      </c>
      <c r="F1063" s="157" t="s">
        <v>1743</v>
      </c>
      <c r="H1063" s="158">
        <v>4.4779999999999998</v>
      </c>
      <c r="I1063" s="159"/>
      <c r="L1063" s="154"/>
      <c r="M1063" s="160"/>
      <c r="T1063" s="161"/>
      <c r="AT1063" s="156" t="s">
        <v>264</v>
      </c>
      <c r="AU1063" s="156" t="s">
        <v>87</v>
      </c>
      <c r="AV1063" s="12" t="s">
        <v>87</v>
      </c>
      <c r="AW1063" s="12" t="s">
        <v>4</v>
      </c>
      <c r="AX1063" s="12" t="s">
        <v>85</v>
      </c>
      <c r="AY1063" s="156" t="s">
        <v>253</v>
      </c>
    </row>
    <row r="1064" spans="2:65" s="1" customFormat="1" ht="33" customHeight="1">
      <c r="B1064" s="32"/>
      <c r="C1064" s="137" t="s">
        <v>1732</v>
      </c>
      <c r="D1064" s="137" t="s">
        <v>255</v>
      </c>
      <c r="E1064" s="138" t="s">
        <v>1754</v>
      </c>
      <c r="F1064" s="139" t="s">
        <v>1755</v>
      </c>
      <c r="G1064" s="140" t="s">
        <v>258</v>
      </c>
      <c r="H1064" s="141">
        <v>154.39400000000001</v>
      </c>
      <c r="I1064" s="142"/>
      <c r="J1064" s="143">
        <f>ROUND(I1064*H1064,2)</f>
        <v>0</v>
      </c>
      <c r="K1064" s="139" t="s">
        <v>259</v>
      </c>
      <c r="L1064" s="32"/>
      <c r="M1064" s="144" t="s">
        <v>1</v>
      </c>
      <c r="N1064" s="145" t="s">
        <v>42</v>
      </c>
      <c r="P1064" s="146">
        <f>O1064*H1064</f>
        <v>0</v>
      </c>
      <c r="Q1064" s="146">
        <v>0</v>
      </c>
      <c r="R1064" s="146">
        <f>Q1064*H1064</f>
        <v>0</v>
      </c>
      <c r="S1064" s="146">
        <v>0</v>
      </c>
      <c r="T1064" s="147">
        <f>S1064*H1064</f>
        <v>0</v>
      </c>
      <c r="AR1064" s="148" t="s">
        <v>369</v>
      </c>
      <c r="AT1064" s="148" t="s">
        <v>255</v>
      </c>
      <c r="AU1064" s="148" t="s">
        <v>87</v>
      </c>
      <c r="AY1064" s="17" t="s">
        <v>253</v>
      </c>
      <c r="BE1064" s="149">
        <f>IF(N1064="základní",J1064,0)</f>
        <v>0</v>
      </c>
      <c r="BF1064" s="149">
        <f>IF(N1064="snížená",J1064,0)</f>
        <v>0</v>
      </c>
      <c r="BG1064" s="149">
        <f>IF(N1064="zákl. přenesená",J1064,0)</f>
        <v>0</v>
      </c>
      <c r="BH1064" s="149">
        <f>IF(N1064="sníž. přenesená",J1064,0)</f>
        <v>0</v>
      </c>
      <c r="BI1064" s="149">
        <f>IF(N1064="nulová",J1064,0)</f>
        <v>0</v>
      </c>
      <c r="BJ1064" s="17" t="s">
        <v>85</v>
      </c>
      <c r="BK1064" s="149">
        <f>ROUND(I1064*H1064,2)</f>
        <v>0</v>
      </c>
      <c r="BL1064" s="17" t="s">
        <v>369</v>
      </c>
      <c r="BM1064" s="148" t="s">
        <v>1756</v>
      </c>
    </row>
    <row r="1065" spans="2:65" s="1" customFormat="1" ht="11.25">
      <c r="B1065" s="32"/>
      <c r="D1065" s="150" t="s">
        <v>262</v>
      </c>
      <c r="F1065" s="151" t="s">
        <v>1757</v>
      </c>
      <c r="I1065" s="152"/>
      <c r="L1065" s="32"/>
      <c r="M1065" s="153"/>
      <c r="T1065" s="56"/>
      <c r="AT1065" s="17" t="s">
        <v>262</v>
      </c>
      <c r="AU1065" s="17" t="s">
        <v>87</v>
      </c>
    </row>
    <row r="1066" spans="2:65" s="1" customFormat="1" ht="37.9" customHeight="1">
      <c r="B1066" s="32"/>
      <c r="C1066" s="185" t="s">
        <v>1738</v>
      </c>
      <c r="D1066" s="185" t="s">
        <v>1052</v>
      </c>
      <c r="E1066" s="186" t="s">
        <v>1759</v>
      </c>
      <c r="F1066" s="187" t="s">
        <v>1760</v>
      </c>
      <c r="G1066" s="188" t="s">
        <v>258</v>
      </c>
      <c r="H1066" s="189">
        <v>162.114</v>
      </c>
      <c r="I1066" s="190"/>
      <c r="J1066" s="191">
        <f>ROUND(I1066*H1066,2)</f>
        <v>0</v>
      </c>
      <c r="K1066" s="187" t="s">
        <v>259</v>
      </c>
      <c r="L1066" s="192"/>
      <c r="M1066" s="193" t="s">
        <v>1</v>
      </c>
      <c r="N1066" s="194" t="s">
        <v>42</v>
      </c>
      <c r="P1066" s="146">
        <f>O1066*H1066</f>
        <v>0</v>
      </c>
      <c r="Q1066" s="146">
        <v>6.0000000000000001E-3</v>
      </c>
      <c r="R1066" s="146">
        <f>Q1066*H1066</f>
        <v>0.97268399999999999</v>
      </c>
      <c r="S1066" s="146">
        <v>0</v>
      </c>
      <c r="T1066" s="147">
        <f>S1066*H1066</f>
        <v>0</v>
      </c>
      <c r="AR1066" s="148" t="s">
        <v>455</v>
      </c>
      <c r="AT1066" s="148" t="s">
        <v>1052</v>
      </c>
      <c r="AU1066" s="148" t="s">
        <v>87</v>
      </c>
      <c r="AY1066" s="17" t="s">
        <v>253</v>
      </c>
      <c r="BE1066" s="149">
        <f>IF(N1066="základní",J1066,0)</f>
        <v>0</v>
      </c>
      <c r="BF1066" s="149">
        <f>IF(N1066="snížená",J1066,0)</f>
        <v>0</v>
      </c>
      <c r="BG1066" s="149">
        <f>IF(N1066="zákl. přenesená",J1066,0)</f>
        <v>0</v>
      </c>
      <c r="BH1066" s="149">
        <f>IF(N1066="sníž. přenesená",J1066,0)</f>
        <v>0</v>
      </c>
      <c r="BI1066" s="149">
        <f>IF(N1066="nulová",J1066,0)</f>
        <v>0</v>
      </c>
      <c r="BJ1066" s="17" t="s">
        <v>85</v>
      </c>
      <c r="BK1066" s="149">
        <f>ROUND(I1066*H1066,2)</f>
        <v>0</v>
      </c>
      <c r="BL1066" s="17" t="s">
        <v>369</v>
      </c>
      <c r="BM1066" s="148" t="s">
        <v>1761</v>
      </c>
    </row>
    <row r="1067" spans="2:65" s="14" customFormat="1" ht="11.25">
      <c r="B1067" s="169"/>
      <c r="D1067" s="155" t="s">
        <v>264</v>
      </c>
      <c r="E1067" s="170" t="s">
        <v>1</v>
      </c>
      <c r="F1067" s="171" t="s">
        <v>1669</v>
      </c>
      <c r="H1067" s="170" t="s">
        <v>1</v>
      </c>
      <c r="I1067" s="172"/>
      <c r="L1067" s="169"/>
      <c r="M1067" s="173"/>
      <c r="T1067" s="174"/>
      <c r="AT1067" s="170" t="s">
        <v>264</v>
      </c>
      <c r="AU1067" s="170" t="s">
        <v>87</v>
      </c>
      <c r="AV1067" s="14" t="s">
        <v>85</v>
      </c>
      <c r="AW1067" s="14" t="s">
        <v>32</v>
      </c>
      <c r="AX1067" s="14" t="s">
        <v>77</v>
      </c>
      <c r="AY1067" s="170" t="s">
        <v>253</v>
      </c>
    </row>
    <row r="1068" spans="2:65" s="12" customFormat="1" ht="11.25">
      <c r="B1068" s="154"/>
      <c r="D1068" s="155" t="s">
        <v>264</v>
      </c>
      <c r="E1068" s="156" t="s">
        <v>1</v>
      </c>
      <c r="F1068" s="157" t="s">
        <v>3007</v>
      </c>
      <c r="H1068" s="158">
        <v>154.39400000000001</v>
      </c>
      <c r="I1068" s="159"/>
      <c r="L1068" s="154"/>
      <c r="M1068" s="160"/>
      <c r="T1068" s="161"/>
      <c r="AT1068" s="156" t="s">
        <v>264</v>
      </c>
      <c r="AU1068" s="156" t="s">
        <v>87</v>
      </c>
      <c r="AV1068" s="12" t="s">
        <v>87</v>
      </c>
      <c r="AW1068" s="12" t="s">
        <v>32</v>
      </c>
      <c r="AX1068" s="12" t="s">
        <v>77</v>
      </c>
      <c r="AY1068" s="156" t="s">
        <v>253</v>
      </c>
    </row>
    <row r="1069" spans="2:65" s="13" customFormat="1" ht="11.25">
      <c r="B1069" s="162"/>
      <c r="D1069" s="155" t="s">
        <v>264</v>
      </c>
      <c r="E1069" s="163" t="s">
        <v>1</v>
      </c>
      <c r="F1069" s="164" t="s">
        <v>266</v>
      </c>
      <c r="H1069" s="165">
        <v>154.39400000000001</v>
      </c>
      <c r="I1069" s="166"/>
      <c r="L1069" s="162"/>
      <c r="M1069" s="167"/>
      <c r="T1069" s="168"/>
      <c r="AT1069" s="163" t="s">
        <v>264</v>
      </c>
      <c r="AU1069" s="163" t="s">
        <v>87</v>
      </c>
      <c r="AV1069" s="13" t="s">
        <v>260</v>
      </c>
      <c r="AW1069" s="13" t="s">
        <v>32</v>
      </c>
      <c r="AX1069" s="13" t="s">
        <v>85</v>
      </c>
      <c r="AY1069" s="163" t="s">
        <v>253</v>
      </c>
    </row>
    <row r="1070" spans="2:65" s="12" customFormat="1" ht="11.25">
      <c r="B1070" s="154"/>
      <c r="D1070" s="155" t="s">
        <v>264</v>
      </c>
      <c r="F1070" s="157" t="s">
        <v>3032</v>
      </c>
      <c r="H1070" s="158">
        <v>162.114</v>
      </c>
      <c r="I1070" s="159"/>
      <c r="L1070" s="154"/>
      <c r="M1070" s="160"/>
      <c r="T1070" s="161"/>
      <c r="AT1070" s="156" t="s">
        <v>264</v>
      </c>
      <c r="AU1070" s="156" t="s">
        <v>87</v>
      </c>
      <c r="AV1070" s="12" t="s">
        <v>87</v>
      </c>
      <c r="AW1070" s="12" t="s">
        <v>4</v>
      </c>
      <c r="AX1070" s="12" t="s">
        <v>85</v>
      </c>
      <c r="AY1070" s="156" t="s">
        <v>253</v>
      </c>
    </row>
    <row r="1071" spans="2:65" s="1" customFormat="1" ht="24.2" customHeight="1">
      <c r="B1071" s="32"/>
      <c r="C1071" s="137" t="s">
        <v>1744</v>
      </c>
      <c r="D1071" s="137" t="s">
        <v>255</v>
      </c>
      <c r="E1071" s="138" t="s">
        <v>1764</v>
      </c>
      <c r="F1071" s="139" t="s">
        <v>1765</v>
      </c>
      <c r="G1071" s="140" t="s">
        <v>258</v>
      </c>
      <c r="H1071" s="141">
        <v>7.1980000000000004</v>
      </c>
      <c r="I1071" s="142"/>
      <c r="J1071" s="143">
        <f>ROUND(I1071*H1071,2)</f>
        <v>0</v>
      </c>
      <c r="K1071" s="139" t="s">
        <v>259</v>
      </c>
      <c r="L1071" s="32"/>
      <c r="M1071" s="144" t="s">
        <v>1</v>
      </c>
      <c r="N1071" s="145" t="s">
        <v>42</v>
      </c>
      <c r="P1071" s="146">
        <f>O1071*H1071</f>
        <v>0</v>
      </c>
      <c r="Q1071" s="146">
        <v>0</v>
      </c>
      <c r="R1071" s="146">
        <f>Q1071*H1071</f>
        <v>0</v>
      </c>
      <c r="S1071" s="146">
        <v>0</v>
      </c>
      <c r="T1071" s="147">
        <f>S1071*H1071</f>
        <v>0</v>
      </c>
      <c r="AR1071" s="148" t="s">
        <v>369</v>
      </c>
      <c r="AT1071" s="148" t="s">
        <v>255</v>
      </c>
      <c r="AU1071" s="148" t="s">
        <v>87</v>
      </c>
      <c r="AY1071" s="17" t="s">
        <v>253</v>
      </c>
      <c r="BE1071" s="149">
        <f>IF(N1071="základní",J1071,0)</f>
        <v>0</v>
      </c>
      <c r="BF1071" s="149">
        <f>IF(N1071="snížená",J1071,0)</f>
        <v>0</v>
      </c>
      <c r="BG1071" s="149">
        <f>IF(N1071="zákl. přenesená",J1071,0)</f>
        <v>0</v>
      </c>
      <c r="BH1071" s="149">
        <f>IF(N1071="sníž. přenesená",J1071,0)</f>
        <v>0</v>
      </c>
      <c r="BI1071" s="149">
        <f>IF(N1071="nulová",J1071,0)</f>
        <v>0</v>
      </c>
      <c r="BJ1071" s="17" t="s">
        <v>85</v>
      </c>
      <c r="BK1071" s="149">
        <f>ROUND(I1071*H1071,2)</f>
        <v>0</v>
      </c>
      <c r="BL1071" s="17" t="s">
        <v>369</v>
      </c>
      <c r="BM1071" s="148" t="s">
        <v>3033</v>
      </c>
    </row>
    <row r="1072" spans="2:65" s="1" customFormat="1" ht="11.25">
      <c r="B1072" s="32"/>
      <c r="D1072" s="150" t="s">
        <v>262</v>
      </c>
      <c r="F1072" s="151" t="s">
        <v>1767</v>
      </c>
      <c r="I1072" s="152"/>
      <c r="L1072" s="32"/>
      <c r="M1072" s="153"/>
      <c r="T1072" s="56"/>
      <c r="AT1072" s="17" t="s">
        <v>262</v>
      </c>
      <c r="AU1072" s="17" t="s">
        <v>87</v>
      </c>
    </row>
    <row r="1073" spans="2:65" s="1" customFormat="1" ht="37.9" customHeight="1">
      <c r="B1073" s="32"/>
      <c r="C1073" s="185" t="s">
        <v>1749</v>
      </c>
      <c r="D1073" s="185" t="s">
        <v>1052</v>
      </c>
      <c r="E1073" s="186" t="s">
        <v>1769</v>
      </c>
      <c r="F1073" s="187" t="s">
        <v>1770</v>
      </c>
      <c r="G1073" s="188" t="s">
        <v>258</v>
      </c>
      <c r="H1073" s="189">
        <v>8.7889999999999997</v>
      </c>
      <c r="I1073" s="190"/>
      <c r="J1073" s="191">
        <f>ROUND(I1073*H1073,2)</f>
        <v>0</v>
      </c>
      <c r="K1073" s="187" t="s">
        <v>1</v>
      </c>
      <c r="L1073" s="192"/>
      <c r="M1073" s="193" t="s">
        <v>1</v>
      </c>
      <c r="N1073" s="194" t="s">
        <v>42</v>
      </c>
      <c r="P1073" s="146">
        <f>O1073*H1073</f>
        <v>0</v>
      </c>
      <c r="Q1073" s="146">
        <v>1.0499999999999999E-3</v>
      </c>
      <c r="R1073" s="146">
        <f>Q1073*H1073</f>
        <v>9.2284499999999992E-3</v>
      </c>
      <c r="S1073" s="146">
        <v>0</v>
      </c>
      <c r="T1073" s="147">
        <f>S1073*H1073</f>
        <v>0</v>
      </c>
      <c r="AR1073" s="148" t="s">
        <v>455</v>
      </c>
      <c r="AT1073" s="148" t="s">
        <v>1052</v>
      </c>
      <c r="AU1073" s="148" t="s">
        <v>87</v>
      </c>
      <c r="AY1073" s="17" t="s">
        <v>253</v>
      </c>
      <c r="BE1073" s="149">
        <f>IF(N1073="základní",J1073,0)</f>
        <v>0</v>
      </c>
      <c r="BF1073" s="149">
        <f>IF(N1073="snížená",J1073,0)</f>
        <v>0</v>
      </c>
      <c r="BG1073" s="149">
        <f>IF(N1073="zákl. přenesená",J1073,0)</f>
        <v>0</v>
      </c>
      <c r="BH1073" s="149">
        <f>IF(N1073="sníž. přenesená",J1073,0)</f>
        <v>0</v>
      </c>
      <c r="BI1073" s="149">
        <f>IF(N1073="nulová",J1073,0)</f>
        <v>0</v>
      </c>
      <c r="BJ1073" s="17" t="s">
        <v>85</v>
      </c>
      <c r="BK1073" s="149">
        <f>ROUND(I1073*H1073,2)</f>
        <v>0</v>
      </c>
      <c r="BL1073" s="17" t="s">
        <v>369</v>
      </c>
      <c r="BM1073" s="148" t="s">
        <v>3034</v>
      </c>
    </row>
    <row r="1074" spans="2:65" s="14" customFormat="1" ht="11.25">
      <c r="B1074" s="169"/>
      <c r="D1074" s="155" t="s">
        <v>264</v>
      </c>
      <c r="E1074" s="170" t="s">
        <v>1</v>
      </c>
      <c r="F1074" s="171" t="s">
        <v>1772</v>
      </c>
      <c r="H1074" s="170" t="s">
        <v>1</v>
      </c>
      <c r="I1074" s="172"/>
      <c r="L1074" s="169"/>
      <c r="M1074" s="173"/>
      <c r="T1074" s="174"/>
      <c r="AT1074" s="170" t="s">
        <v>264</v>
      </c>
      <c r="AU1074" s="170" t="s">
        <v>87</v>
      </c>
      <c r="AV1074" s="14" t="s">
        <v>85</v>
      </c>
      <c r="AW1074" s="14" t="s">
        <v>32</v>
      </c>
      <c r="AX1074" s="14" t="s">
        <v>77</v>
      </c>
      <c r="AY1074" s="170" t="s">
        <v>253</v>
      </c>
    </row>
    <row r="1075" spans="2:65" s="12" customFormat="1" ht="11.25">
      <c r="B1075" s="154"/>
      <c r="D1075" s="155" t="s">
        <v>264</v>
      </c>
      <c r="E1075" s="156" t="s">
        <v>1</v>
      </c>
      <c r="F1075" s="157" t="s">
        <v>3035</v>
      </c>
      <c r="H1075" s="158">
        <v>7.1980000000000004</v>
      </c>
      <c r="I1075" s="159"/>
      <c r="L1075" s="154"/>
      <c r="M1075" s="160"/>
      <c r="T1075" s="161"/>
      <c r="AT1075" s="156" t="s">
        <v>264</v>
      </c>
      <c r="AU1075" s="156" t="s">
        <v>87</v>
      </c>
      <c r="AV1075" s="12" t="s">
        <v>87</v>
      </c>
      <c r="AW1075" s="12" t="s">
        <v>32</v>
      </c>
      <c r="AX1075" s="12" t="s">
        <v>77</v>
      </c>
      <c r="AY1075" s="156" t="s">
        <v>253</v>
      </c>
    </row>
    <row r="1076" spans="2:65" s="13" customFormat="1" ht="11.25">
      <c r="B1076" s="162"/>
      <c r="D1076" s="155" t="s">
        <v>264</v>
      </c>
      <c r="E1076" s="163" t="s">
        <v>1</v>
      </c>
      <c r="F1076" s="164" t="s">
        <v>266</v>
      </c>
      <c r="H1076" s="165">
        <v>7.1980000000000004</v>
      </c>
      <c r="I1076" s="166"/>
      <c r="L1076" s="162"/>
      <c r="M1076" s="167"/>
      <c r="T1076" s="168"/>
      <c r="AT1076" s="163" t="s">
        <v>264</v>
      </c>
      <c r="AU1076" s="163" t="s">
        <v>87</v>
      </c>
      <c r="AV1076" s="13" t="s">
        <v>260</v>
      </c>
      <c r="AW1076" s="13" t="s">
        <v>32</v>
      </c>
      <c r="AX1076" s="13" t="s">
        <v>85</v>
      </c>
      <c r="AY1076" s="163" t="s">
        <v>253</v>
      </c>
    </row>
    <row r="1077" spans="2:65" s="12" customFormat="1" ht="11.25">
      <c r="B1077" s="154"/>
      <c r="D1077" s="155" t="s">
        <v>264</v>
      </c>
      <c r="F1077" s="157" t="s">
        <v>3036</v>
      </c>
      <c r="H1077" s="158">
        <v>8.7889999999999997</v>
      </c>
      <c r="I1077" s="159"/>
      <c r="L1077" s="154"/>
      <c r="M1077" s="160"/>
      <c r="T1077" s="161"/>
      <c r="AT1077" s="156" t="s">
        <v>264</v>
      </c>
      <c r="AU1077" s="156" t="s">
        <v>87</v>
      </c>
      <c r="AV1077" s="12" t="s">
        <v>87</v>
      </c>
      <c r="AW1077" s="12" t="s">
        <v>4</v>
      </c>
      <c r="AX1077" s="12" t="s">
        <v>85</v>
      </c>
      <c r="AY1077" s="156" t="s">
        <v>253</v>
      </c>
    </row>
    <row r="1078" spans="2:65" s="1" customFormat="1" ht="24.2" customHeight="1">
      <c r="B1078" s="32"/>
      <c r="C1078" s="137" t="s">
        <v>1753</v>
      </c>
      <c r="D1078" s="137" t="s">
        <v>255</v>
      </c>
      <c r="E1078" s="138" t="s">
        <v>1776</v>
      </c>
      <c r="F1078" s="139" t="s">
        <v>1777</v>
      </c>
      <c r="G1078" s="140" t="s">
        <v>1576</v>
      </c>
      <c r="H1078" s="196"/>
      <c r="I1078" s="142"/>
      <c r="J1078" s="143">
        <f>ROUND(I1078*H1078,2)</f>
        <v>0</v>
      </c>
      <c r="K1078" s="139" t="s">
        <v>259</v>
      </c>
      <c r="L1078" s="32"/>
      <c r="M1078" s="144" t="s">
        <v>1</v>
      </c>
      <c r="N1078" s="145" t="s">
        <v>42</v>
      </c>
      <c r="P1078" s="146">
        <f>O1078*H1078</f>
        <v>0</v>
      </c>
      <c r="Q1078" s="146">
        <v>0</v>
      </c>
      <c r="R1078" s="146">
        <f>Q1078*H1078</f>
        <v>0</v>
      </c>
      <c r="S1078" s="146">
        <v>0</v>
      </c>
      <c r="T1078" s="147">
        <f>S1078*H1078</f>
        <v>0</v>
      </c>
      <c r="AR1078" s="148" t="s">
        <v>369</v>
      </c>
      <c r="AT1078" s="148" t="s">
        <v>255</v>
      </c>
      <c r="AU1078" s="148" t="s">
        <v>87</v>
      </c>
      <c r="AY1078" s="17" t="s">
        <v>253</v>
      </c>
      <c r="BE1078" s="149">
        <f>IF(N1078="základní",J1078,0)</f>
        <v>0</v>
      </c>
      <c r="BF1078" s="149">
        <f>IF(N1078="snížená",J1078,0)</f>
        <v>0</v>
      </c>
      <c r="BG1078" s="149">
        <f>IF(N1078="zákl. přenesená",J1078,0)</f>
        <v>0</v>
      </c>
      <c r="BH1078" s="149">
        <f>IF(N1078="sníž. přenesená",J1078,0)</f>
        <v>0</v>
      </c>
      <c r="BI1078" s="149">
        <f>IF(N1078="nulová",J1078,0)</f>
        <v>0</v>
      </c>
      <c r="BJ1078" s="17" t="s">
        <v>85</v>
      </c>
      <c r="BK1078" s="149">
        <f>ROUND(I1078*H1078,2)</f>
        <v>0</v>
      </c>
      <c r="BL1078" s="17" t="s">
        <v>369</v>
      </c>
      <c r="BM1078" s="148" t="s">
        <v>1778</v>
      </c>
    </row>
    <row r="1079" spans="2:65" s="1" customFormat="1" ht="11.25">
      <c r="B1079" s="32"/>
      <c r="D1079" s="150" t="s">
        <v>262</v>
      </c>
      <c r="F1079" s="151" t="s">
        <v>1779</v>
      </c>
      <c r="I1079" s="152"/>
      <c r="L1079" s="32"/>
      <c r="M1079" s="153"/>
      <c r="T1079" s="56"/>
      <c r="AT1079" s="17" t="s">
        <v>262</v>
      </c>
      <c r="AU1079" s="17" t="s">
        <v>87</v>
      </c>
    </row>
    <row r="1080" spans="2:65" s="11" customFormat="1" ht="22.9" customHeight="1">
      <c r="B1080" s="125"/>
      <c r="D1080" s="126" t="s">
        <v>76</v>
      </c>
      <c r="E1080" s="135" t="s">
        <v>1780</v>
      </c>
      <c r="F1080" s="135" t="s">
        <v>1781</v>
      </c>
      <c r="I1080" s="128"/>
      <c r="J1080" s="136">
        <f>BK1080</f>
        <v>0</v>
      </c>
      <c r="L1080" s="125"/>
      <c r="M1080" s="130"/>
      <c r="P1080" s="131">
        <f>SUM(P1081:P1102)</f>
        <v>0</v>
      </c>
      <c r="R1080" s="131">
        <f>SUM(R1081:R1102)</f>
        <v>4.15E-3</v>
      </c>
      <c r="T1080" s="132">
        <f>SUM(T1081:T1102)</f>
        <v>0</v>
      </c>
      <c r="AR1080" s="126" t="s">
        <v>87</v>
      </c>
      <c r="AT1080" s="133" t="s">
        <v>76</v>
      </c>
      <c r="AU1080" s="133" t="s">
        <v>85</v>
      </c>
      <c r="AY1080" s="126" t="s">
        <v>253</v>
      </c>
      <c r="BK1080" s="134">
        <f>SUM(BK1081:BK1102)</f>
        <v>0</v>
      </c>
    </row>
    <row r="1081" spans="2:65" s="1" customFormat="1" ht="62.65" customHeight="1">
      <c r="B1081" s="32"/>
      <c r="C1081" s="137" t="s">
        <v>1758</v>
      </c>
      <c r="D1081" s="137" t="s">
        <v>255</v>
      </c>
      <c r="E1081" s="138" t="s">
        <v>1783</v>
      </c>
      <c r="F1081" s="139" t="s">
        <v>1784</v>
      </c>
      <c r="G1081" s="140" t="s">
        <v>692</v>
      </c>
      <c r="H1081" s="141">
        <v>1</v>
      </c>
      <c r="I1081" s="142"/>
      <c r="J1081" s="143">
        <f>ROUND(I1081*H1081,2)</f>
        <v>0</v>
      </c>
      <c r="K1081" s="139" t="s">
        <v>1</v>
      </c>
      <c r="L1081" s="32"/>
      <c r="M1081" s="144" t="s">
        <v>1</v>
      </c>
      <c r="N1081" s="145" t="s">
        <v>42</v>
      </c>
      <c r="P1081" s="146">
        <f>O1081*H1081</f>
        <v>0</v>
      </c>
      <c r="Q1081" s="146">
        <v>8.3000000000000001E-4</v>
      </c>
      <c r="R1081" s="146">
        <f>Q1081*H1081</f>
        <v>8.3000000000000001E-4</v>
      </c>
      <c r="S1081" s="146">
        <v>0</v>
      </c>
      <c r="T1081" s="147">
        <f>S1081*H1081</f>
        <v>0</v>
      </c>
      <c r="AR1081" s="148" t="s">
        <v>369</v>
      </c>
      <c r="AT1081" s="148" t="s">
        <v>255</v>
      </c>
      <c r="AU1081" s="148" t="s">
        <v>87</v>
      </c>
      <c r="AY1081" s="17" t="s">
        <v>253</v>
      </c>
      <c r="BE1081" s="149">
        <f>IF(N1081="základní",J1081,0)</f>
        <v>0</v>
      </c>
      <c r="BF1081" s="149">
        <f>IF(N1081="snížená",J1081,0)</f>
        <v>0</v>
      </c>
      <c r="BG1081" s="149">
        <f>IF(N1081="zákl. přenesená",J1081,0)</f>
        <v>0</v>
      </c>
      <c r="BH1081" s="149">
        <f>IF(N1081="sníž. přenesená",J1081,0)</f>
        <v>0</v>
      </c>
      <c r="BI1081" s="149">
        <f>IF(N1081="nulová",J1081,0)</f>
        <v>0</v>
      </c>
      <c r="BJ1081" s="17" t="s">
        <v>85</v>
      </c>
      <c r="BK1081" s="149">
        <f>ROUND(I1081*H1081,2)</f>
        <v>0</v>
      </c>
      <c r="BL1081" s="17" t="s">
        <v>369</v>
      </c>
      <c r="BM1081" s="148" t="s">
        <v>1785</v>
      </c>
    </row>
    <row r="1082" spans="2:65" s="1" customFormat="1" ht="68.25">
      <c r="B1082" s="32"/>
      <c r="D1082" s="155" t="s">
        <v>1346</v>
      </c>
      <c r="F1082" s="195" t="s">
        <v>3037</v>
      </c>
      <c r="I1082" s="152"/>
      <c r="L1082" s="32"/>
      <c r="M1082" s="153"/>
      <c r="T1082" s="56"/>
      <c r="AT1082" s="17" t="s">
        <v>1346</v>
      </c>
      <c r="AU1082" s="17" t="s">
        <v>87</v>
      </c>
    </row>
    <row r="1083" spans="2:65" s="12" customFormat="1" ht="11.25">
      <c r="B1083" s="154"/>
      <c r="D1083" s="155" t="s">
        <v>264</v>
      </c>
      <c r="E1083" s="156" t="s">
        <v>1</v>
      </c>
      <c r="F1083" s="157" t="s">
        <v>1787</v>
      </c>
      <c r="H1083" s="158">
        <v>1</v>
      </c>
      <c r="I1083" s="159"/>
      <c r="L1083" s="154"/>
      <c r="M1083" s="160"/>
      <c r="T1083" s="161"/>
      <c r="AT1083" s="156" t="s">
        <v>264</v>
      </c>
      <c r="AU1083" s="156" t="s">
        <v>87</v>
      </c>
      <c r="AV1083" s="12" t="s">
        <v>87</v>
      </c>
      <c r="AW1083" s="12" t="s">
        <v>32</v>
      </c>
      <c r="AX1083" s="12" t="s">
        <v>77</v>
      </c>
      <c r="AY1083" s="156" t="s">
        <v>253</v>
      </c>
    </row>
    <row r="1084" spans="2:65" s="13" customFormat="1" ht="11.25">
      <c r="B1084" s="162"/>
      <c r="D1084" s="155" t="s">
        <v>264</v>
      </c>
      <c r="E1084" s="163" t="s">
        <v>1</v>
      </c>
      <c r="F1084" s="164" t="s">
        <v>266</v>
      </c>
      <c r="H1084" s="165">
        <v>1</v>
      </c>
      <c r="I1084" s="166"/>
      <c r="L1084" s="162"/>
      <c r="M1084" s="167"/>
      <c r="T1084" s="168"/>
      <c r="AT1084" s="163" t="s">
        <v>264</v>
      </c>
      <c r="AU1084" s="163" t="s">
        <v>87</v>
      </c>
      <c r="AV1084" s="13" t="s">
        <v>260</v>
      </c>
      <c r="AW1084" s="13" t="s">
        <v>32</v>
      </c>
      <c r="AX1084" s="13" t="s">
        <v>85</v>
      </c>
      <c r="AY1084" s="163" t="s">
        <v>253</v>
      </c>
    </row>
    <row r="1085" spans="2:65" s="1" customFormat="1" ht="49.15" customHeight="1">
      <c r="B1085" s="32"/>
      <c r="C1085" s="137" t="s">
        <v>1763</v>
      </c>
      <c r="D1085" s="137" t="s">
        <v>255</v>
      </c>
      <c r="E1085" s="138" t="s">
        <v>1789</v>
      </c>
      <c r="F1085" s="139" t="s">
        <v>1790</v>
      </c>
      <c r="G1085" s="140" t="s">
        <v>692</v>
      </c>
      <c r="H1085" s="141">
        <v>1</v>
      </c>
      <c r="I1085" s="142"/>
      <c r="J1085" s="143">
        <f>ROUND(I1085*H1085,2)</f>
        <v>0</v>
      </c>
      <c r="K1085" s="139" t="s">
        <v>1</v>
      </c>
      <c r="L1085" s="32"/>
      <c r="M1085" s="144" t="s">
        <v>1</v>
      </c>
      <c r="N1085" s="145" t="s">
        <v>42</v>
      </c>
      <c r="P1085" s="146">
        <f>O1085*H1085</f>
        <v>0</v>
      </c>
      <c r="Q1085" s="146">
        <v>8.3000000000000001E-4</v>
      </c>
      <c r="R1085" s="146">
        <f>Q1085*H1085</f>
        <v>8.3000000000000001E-4</v>
      </c>
      <c r="S1085" s="146">
        <v>0</v>
      </c>
      <c r="T1085" s="147">
        <f>S1085*H1085</f>
        <v>0</v>
      </c>
      <c r="AR1085" s="148" t="s">
        <v>369</v>
      </c>
      <c r="AT1085" s="148" t="s">
        <v>255</v>
      </c>
      <c r="AU1085" s="148" t="s">
        <v>87</v>
      </c>
      <c r="AY1085" s="17" t="s">
        <v>253</v>
      </c>
      <c r="BE1085" s="149">
        <f>IF(N1085="základní",J1085,0)</f>
        <v>0</v>
      </c>
      <c r="BF1085" s="149">
        <f>IF(N1085="snížená",J1085,0)</f>
        <v>0</v>
      </c>
      <c r="BG1085" s="149">
        <f>IF(N1085="zákl. přenesená",J1085,0)</f>
        <v>0</v>
      </c>
      <c r="BH1085" s="149">
        <f>IF(N1085="sníž. přenesená",J1085,0)</f>
        <v>0</v>
      </c>
      <c r="BI1085" s="149">
        <f>IF(N1085="nulová",J1085,0)</f>
        <v>0</v>
      </c>
      <c r="BJ1085" s="17" t="s">
        <v>85</v>
      </c>
      <c r="BK1085" s="149">
        <f>ROUND(I1085*H1085,2)</f>
        <v>0</v>
      </c>
      <c r="BL1085" s="17" t="s">
        <v>369</v>
      </c>
      <c r="BM1085" s="148" t="s">
        <v>1791</v>
      </c>
    </row>
    <row r="1086" spans="2:65" s="1" customFormat="1" ht="78">
      <c r="B1086" s="32"/>
      <c r="D1086" s="155" t="s">
        <v>1346</v>
      </c>
      <c r="F1086" s="195" t="s">
        <v>3038</v>
      </c>
      <c r="I1086" s="152"/>
      <c r="L1086" s="32"/>
      <c r="M1086" s="153"/>
      <c r="T1086" s="56"/>
      <c r="AT1086" s="17" t="s">
        <v>1346</v>
      </c>
      <c r="AU1086" s="17" t="s">
        <v>87</v>
      </c>
    </row>
    <row r="1087" spans="2:65" s="12" customFormat="1" ht="22.5">
      <c r="B1087" s="154"/>
      <c r="D1087" s="155" t="s">
        <v>264</v>
      </c>
      <c r="E1087" s="156" t="s">
        <v>1</v>
      </c>
      <c r="F1087" s="157" t="s">
        <v>1793</v>
      </c>
      <c r="H1087" s="158">
        <v>1</v>
      </c>
      <c r="I1087" s="159"/>
      <c r="L1087" s="154"/>
      <c r="M1087" s="160"/>
      <c r="T1087" s="161"/>
      <c r="AT1087" s="156" t="s">
        <v>264</v>
      </c>
      <c r="AU1087" s="156" t="s">
        <v>87</v>
      </c>
      <c r="AV1087" s="12" t="s">
        <v>87</v>
      </c>
      <c r="AW1087" s="12" t="s">
        <v>32</v>
      </c>
      <c r="AX1087" s="12" t="s">
        <v>77</v>
      </c>
      <c r="AY1087" s="156" t="s">
        <v>253</v>
      </c>
    </row>
    <row r="1088" spans="2:65" s="13" customFormat="1" ht="11.25">
      <c r="B1088" s="162"/>
      <c r="D1088" s="155" t="s">
        <v>264</v>
      </c>
      <c r="E1088" s="163" t="s">
        <v>1</v>
      </c>
      <c r="F1088" s="164" t="s">
        <v>266</v>
      </c>
      <c r="H1088" s="165">
        <v>1</v>
      </c>
      <c r="I1088" s="166"/>
      <c r="L1088" s="162"/>
      <c r="M1088" s="167"/>
      <c r="T1088" s="168"/>
      <c r="AT1088" s="163" t="s">
        <v>264</v>
      </c>
      <c r="AU1088" s="163" t="s">
        <v>87</v>
      </c>
      <c r="AV1088" s="13" t="s">
        <v>260</v>
      </c>
      <c r="AW1088" s="13" t="s">
        <v>32</v>
      </c>
      <c r="AX1088" s="13" t="s">
        <v>85</v>
      </c>
      <c r="AY1088" s="163" t="s">
        <v>253</v>
      </c>
    </row>
    <row r="1089" spans="2:65" s="1" customFormat="1" ht="44.25" customHeight="1">
      <c r="B1089" s="32"/>
      <c r="C1089" s="137" t="s">
        <v>1768</v>
      </c>
      <c r="D1089" s="137" t="s">
        <v>255</v>
      </c>
      <c r="E1089" s="138" t="s">
        <v>3039</v>
      </c>
      <c r="F1089" s="139" t="s">
        <v>3040</v>
      </c>
      <c r="G1089" s="140" t="s">
        <v>692</v>
      </c>
      <c r="H1089" s="141">
        <v>1</v>
      </c>
      <c r="I1089" s="142"/>
      <c r="J1089" s="143">
        <f>ROUND(I1089*H1089,2)</f>
        <v>0</v>
      </c>
      <c r="K1089" s="139" t="s">
        <v>1</v>
      </c>
      <c r="L1089" s="32"/>
      <c r="M1089" s="144" t="s">
        <v>1</v>
      </c>
      <c r="N1089" s="145" t="s">
        <v>42</v>
      </c>
      <c r="P1089" s="146">
        <f>O1089*H1089</f>
        <v>0</v>
      </c>
      <c r="Q1089" s="146">
        <v>8.3000000000000001E-4</v>
      </c>
      <c r="R1089" s="146">
        <f>Q1089*H1089</f>
        <v>8.3000000000000001E-4</v>
      </c>
      <c r="S1089" s="146">
        <v>0</v>
      </c>
      <c r="T1089" s="147">
        <f>S1089*H1089</f>
        <v>0</v>
      </c>
      <c r="AR1089" s="148" t="s">
        <v>369</v>
      </c>
      <c r="AT1089" s="148" t="s">
        <v>255</v>
      </c>
      <c r="AU1089" s="148" t="s">
        <v>87</v>
      </c>
      <c r="AY1089" s="17" t="s">
        <v>253</v>
      </c>
      <c r="BE1089" s="149">
        <f>IF(N1089="základní",J1089,0)</f>
        <v>0</v>
      </c>
      <c r="BF1089" s="149">
        <f>IF(N1089="snížená",J1089,0)</f>
        <v>0</v>
      </c>
      <c r="BG1089" s="149">
        <f>IF(N1089="zákl. přenesená",J1089,0)</f>
        <v>0</v>
      </c>
      <c r="BH1089" s="149">
        <f>IF(N1089="sníž. přenesená",J1089,0)</f>
        <v>0</v>
      </c>
      <c r="BI1089" s="149">
        <f>IF(N1089="nulová",J1089,0)</f>
        <v>0</v>
      </c>
      <c r="BJ1089" s="17" t="s">
        <v>85</v>
      </c>
      <c r="BK1089" s="149">
        <f>ROUND(I1089*H1089,2)</f>
        <v>0</v>
      </c>
      <c r="BL1089" s="17" t="s">
        <v>369</v>
      </c>
      <c r="BM1089" s="148" t="s">
        <v>3041</v>
      </c>
    </row>
    <row r="1090" spans="2:65" s="1" customFormat="1" ht="68.25">
      <c r="B1090" s="32"/>
      <c r="D1090" s="155" t="s">
        <v>1346</v>
      </c>
      <c r="F1090" s="195" t="s">
        <v>3042</v>
      </c>
      <c r="I1090" s="152"/>
      <c r="L1090" s="32"/>
      <c r="M1090" s="153"/>
      <c r="T1090" s="56"/>
      <c r="AT1090" s="17" t="s">
        <v>1346</v>
      </c>
      <c r="AU1090" s="17" t="s">
        <v>87</v>
      </c>
    </row>
    <row r="1091" spans="2:65" s="12" customFormat="1" ht="11.25">
      <c r="B1091" s="154"/>
      <c r="D1091" s="155" t="s">
        <v>264</v>
      </c>
      <c r="E1091" s="156" t="s">
        <v>1</v>
      </c>
      <c r="F1091" s="157" t="s">
        <v>3043</v>
      </c>
      <c r="H1091" s="158">
        <v>1</v>
      </c>
      <c r="I1091" s="159"/>
      <c r="L1091" s="154"/>
      <c r="M1091" s="160"/>
      <c r="T1091" s="161"/>
      <c r="AT1091" s="156" t="s">
        <v>264</v>
      </c>
      <c r="AU1091" s="156" t="s">
        <v>87</v>
      </c>
      <c r="AV1091" s="12" t="s">
        <v>87</v>
      </c>
      <c r="AW1091" s="12" t="s">
        <v>32</v>
      </c>
      <c r="AX1091" s="12" t="s">
        <v>77</v>
      </c>
      <c r="AY1091" s="156" t="s">
        <v>253</v>
      </c>
    </row>
    <row r="1092" spans="2:65" s="13" customFormat="1" ht="11.25">
      <c r="B1092" s="162"/>
      <c r="D1092" s="155" t="s">
        <v>264</v>
      </c>
      <c r="E1092" s="163" t="s">
        <v>1</v>
      </c>
      <c r="F1092" s="164" t="s">
        <v>266</v>
      </c>
      <c r="H1092" s="165">
        <v>1</v>
      </c>
      <c r="I1092" s="166"/>
      <c r="L1092" s="162"/>
      <c r="M1092" s="167"/>
      <c r="T1092" s="168"/>
      <c r="AT1092" s="163" t="s">
        <v>264</v>
      </c>
      <c r="AU1092" s="163" t="s">
        <v>87</v>
      </c>
      <c r="AV1092" s="13" t="s">
        <v>260</v>
      </c>
      <c r="AW1092" s="13" t="s">
        <v>32</v>
      </c>
      <c r="AX1092" s="13" t="s">
        <v>85</v>
      </c>
      <c r="AY1092" s="163" t="s">
        <v>253</v>
      </c>
    </row>
    <row r="1093" spans="2:65" s="1" customFormat="1" ht="44.25" customHeight="1">
      <c r="B1093" s="32"/>
      <c r="C1093" s="137" t="s">
        <v>1775</v>
      </c>
      <c r="D1093" s="137" t="s">
        <v>255</v>
      </c>
      <c r="E1093" s="138" t="s">
        <v>1795</v>
      </c>
      <c r="F1093" s="139" t="s">
        <v>1796</v>
      </c>
      <c r="G1093" s="140" t="s">
        <v>692</v>
      </c>
      <c r="H1093" s="141">
        <v>1</v>
      </c>
      <c r="I1093" s="142"/>
      <c r="J1093" s="143">
        <f>ROUND(I1093*H1093,2)</f>
        <v>0</v>
      </c>
      <c r="K1093" s="139" t="s">
        <v>1</v>
      </c>
      <c r="L1093" s="32"/>
      <c r="M1093" s="144" t="s">
        <v>1</v>
      </c>
      <c r="N1093" s="145" t="s">
        <v>42</v>
      </c>
      <c r="P1093" s="146">
        <f>O1093*H1093</f>
        <v>0</v>
      </c>
      <c r="Q1093" s="146">
        <v>8.3000000000000001E-4</v>
      </c>
      <c r="R1093" s="146">
        <f>Q1093*H1093</f>
        <v>8.3000000000000001E-4</v>
      </c>
      <c r="S1093" s="146">
        <v>0</v>
      </c>
      <c r="T1093" s="147">
        <f>S1093*H1093</f>
        <v>0</v>
      </c>
      <c r="AR1093" s="148" t="s">
        <v>369</v>
      </c>
      <c r="AT1093" s="148" t="s">
        <v>255</v>
      </c>
      <c r="AU1093" s="148" t="s">
        <v>87</v>
      </c>
      <c r="AY1093" s="17" t="s">
        <v>253</v>
      </c>
      <c r="BE1093" s="149">
        <f>IF(N1093="základní",J1093,0)</f>
        <v>0</v>
      </c>
      <c r="BF1093" s="149">
        <f>IF(N1093="snížená",J1093,0)</f>
        <v>0</v>
      </c>
      <c r="BG1093" s="149">
        <f>IF(N1093="zákl. přenesená",J1093,0)</f>
        <v>0</v>
      </c>
      <c r="BH1093" s="149">
        <f>IF(N1093="sníž. přenesená",J1093,0)</f>
        <v>0</v>
      </c>
      <c r="BI1093" s="149">
        <f>IF(N1093="nulová",J1093,0)</f>
        <v>0</v>
      </c>
      <c r="BJ1093" s="17" t="s">
        <v>85</v>
      </c>
      <c r="BK1093" s="149">
        <f>ROUND(I1093*H1093,2)</f>
        <v>0</v>
      </c>
      <c r="BL1093" s="17" t="s">
        <v>369</v>
      </c>
      <c r="BM1093" s="148" t="s">
        <v>1797</v>
      </c>
    </row>
    <row r="1094" spans="2:65" s="1" customFormat="1" ht="68.25">
      <c r="B1094" s="32"/>
      <c r="D1094" s="155" t="s">
        <v>1346</v>
      </c>
      <c r="F1094" s="195" t="s">
        <v>1798</v>
      </c>
      <c r="I1094" s="152"/>
      <c r="L1094" s="32"/>
      <c r="M1094" s="153"/>
      <c r="T1094" s="56"/>
      <c r="AT1094" s="17" t="s">
        <v>1346</v>
      </c>
      <c r="AU1094" s="17" t="s">
        <v>87</v>
      </c>
    </row>
    <row r="1095" spans="2:65" s="12" customFormat="1" ht="11.25">
      <c r="B1095" s="154"/>
      <c r="D1095" s="155" t="s">
        <v>264</v>
      </c>
      <c r="E1095" s="156" t="s">
        <v>1</v>
      </c>
      <c r="F1095" s="157" t="s">
        <v>1799</v>
      </c>
      <c r="H1095" s="158">
        <v>1</v>
      </c>
      <c r="I1095" s="159"/>
      <c r="L1095" s="154"/>
      <c r="M1095" s="160"/>
      <c r="T1095" s="161"/>
      <c r="AT1095" s="156" t="s">
        <v>264</v>
      </c>
      <c r="AU1095" s="156" t="s">
        <v>87</v>
      </c>
      <c r="AV1095" s="12" t="s">
        <v>87</v>
      </c>
      <c r="AW1095" s="12" t="s">
        <v>32</v>
      </c>
      <c r="AX1095" s="12" t="s">
        <v>77</v>
      </c>
      <c r="AY1095" s="156" t="s">
        <v>253</v>
      </c>
    </row>
    <row r="1096" spans="2:65" s="13" customFormat="1" ht="11.25">
      <c r="B1096" s="162"/>
      <c r="D1096" s="155" t="s">
        <v>264</v>
      </c>
      <c r="E1096" s="163" t="s">
        <v>1</v>
      </c>
      <c r="F1096" s="164" t="s">
        <v>266</v>
      </c>
      <c r="H1096" s="165">
        <v>1</v>
      </c>
      <c r="I1096" s="166"/>
      <c r="L1096" s="162"/>
      <c r="M1096" s="167"/>
      <c r="T1096" s="168"/>
      <c r="AT1096" s="163" t="s">
        <v>264</v>
      </c>
      <c r="AU1096" s="163" t="s">
        <v>87</v>
      </c>
      <c r="AV1096" s="13" t="s">
        <v>260</v>
      </c>
      <c r="AW1096" s="13" t="s">
        <v>32</v>
      </c>
      <c r="AX1096" s="13" t="s">
        <v>85</v>
      </c>
      <c r="AY1096" s="163" t="s">
        <v>253</v>
      </c>
    </row>
    <row r="1097" spans="2:65" s="1" customFormat="1" ht="44.25" customHeight="1">
      <c r="B1097" s="32"/>
      <c r="C1097" s="137" t="s">
        <v>1782</v>
      </c>
      <c r="D1097" s="137" t="s">
        <v>255</v>
      </c>
      <c r="E1097" s="138" t="s">
        <v>1801</v>
      </c>
      <c r="F1097" s="139" t="s">
        <v>1802</v>
      </c>
      <c r="G1097" s="140" t="s">
        <v>692</v>
      </c>
      <c r="H1097" s="141">
        <v>1</v>
      </c>
      <c r="I1097" s="142"/>
      <c r="J1097" s="143">
        <f>ROUND(I1097*H1097,2)</f>
        <v>0</v>
      </c>
      <c r="K1097" s="139" t="s">
        <v>1</v>
      </c>
      <c r="L1097" s="32"/>
      <c r="M1097" s="144" t="s">
        <v>1</v>
      </c>
      <c r="N1097" s="145" t="s">
        <v>42</v>
      </c>
      <c r="P1097" s="146">
        <f>O1097*H1097</f>
        <v>0</v>
      </c>
      <c r="Q1097" s="146">
        <v>8.3000000000000001E-4</v>
      </c>
      <c r="R1097" s="146">
        <f>Q1097*H1097</f>
        <v>8.3000000000000001E-4</v>
      </c>
      <c r="S1097" s="146">
        <v>0</v>
      </c>
      <c r="T1097" s="147">
        <f>S1097*H1097</f>
        <v>0</v>
      </c>
      <c r="AR1097" s="148" t="s">
        <v>369</v>
      </c>
      <c r="AT1097" s="148" t="s">
        <v>255</v>
      </c>
      <c r="AU1097" s="148" t="s">
        <v>87</v>
      </c>
      <c r="AY1097" s="17" t="s">
        <v>253</v>
      </c>
      <c r="BE1097" s="149">
        <f>IF(N1097="základní",J1097,0)</f>
        <v>0</v>
      </c>
      <c r="BF1097" s="149">
        <f>IF(N1097="snížená",J1097,0)</f>
        <v>0</v>
      </c>
      <c r="BG1097" s="149">
        <f>IF(N1097="zákl. přenesená",J1097,0)</f>
        <v>0</v>
      </c>
      <c r="BH1097" s="149">
        <f>IF(N1097="sníž. přenesená",J1097,0)</f>
        <v>0</v>
      </c>
      <c r="BI1097" s="149">
        <f>IF(N1097="nulová",J1097,0)</f>
        <v>0</v>
      </c>
      <c r="BJ1097" s="17" t="s">
        <v>85</v>
      </c>
      <c r="BK1097" s="149">
        <f>ROUND(I1097*H1097,2)</f>
        <v>0</v>
      </c>
      <c r="BL1097" s="17" t="s">
        <v>369</v>
      </c>
      <c r="BM1097" s="148" t="s">
        <v>1803</v>
      </c>
    </row>
    <row r="1098" spans="2:65" s="1" customFormat="1" ht="58.5">
      <c r="B1098" s="32"/>
      <c r="D1098" s="155" t="s">
        <v>1346</v>
      </c>
      <c r="F1098" s="195" t="s">
        <v>1804</v>
      </c>
      <c r="I1098" s="152"/>
      <c r="L1098" s="32"/>
      <c r="M1098" s="153"/>
      <c r="T1098" s="56"/>
      <c r="AT1098" s="17" t="s">
        <v>1346</v>
      </c>
      <c r="AU1098" s="17" t="s">
        <v>87</v>
      </c>
    </row>
    <row r="1099" spans="2:65" s="12" customFormat="1" ht="11.25">
      <c r="B1099" s="154"/>
      <c r="D1099" s="155" t="s">
        <v>264</v>
      </c>
      <c r="E1099" s="156" t="s">
        <v>1</v>
      </c>
      <c r="F1099" s="157" t="s">
        <v>1805</v>
      </c>
      <c r="H1099" s="158">
        <v>1</v>
      </c>
      <c r="I1099" s="159"/>
      <c r="L1099" s="154"/>
      <c r="M1099" s="160"/>
      <c r="T1099" s="161"/>
      <c r="AT1099" s="156" t="s">
        <v>264</v>
      </c>
      <c r="AU1099" s="156" t="s">
        <v>87</v>
      </c>
      <c r="AV1099" s="12" t="s">
        <v>87</v>
      </c>
      <c r="AW1099" s="12" t="s">
        <v>32</v>
      </c>
      <c r="AX1099" s="12" t="s">
        <v>77</v>
      </c>
      <c r="AY1099" s="156" t="s">
        <v>253</v>
      </c>
    </row>
    <row r="1100" spans="2:65" s="13" customFormat="1" ht="11.25">
      <c r="B1100" s="162"/>
      <c r="D1100" s="155" t="s">
        <v>264</v>
      </c>
      <c r="E1100" s="163" t="s">
        <v>1</v>
      </c>
      <c r="F1100" s="164" t="s">
        <v>266</v>
      </c>
      <c r="H1100" s="165">
        <v>1</v>
      </c>
      <c r="I1100" s="166"/>
      <c r="L1100" s="162"/>
      <c r="M1100" s="167"/>
      <c r="T1100" s="168"/>
      <c r="AT1100" s="163" t="s">
        <v>264</v>
      </c>
      <c r="AU1100" s="163" t="s">
        <v>87</v>
      </c>
      <c r="AV1100" s="13" t="s">
        <v>260</v>
      </c>
      <c r="AW1100" s="13" t="s">
        <v>32</v>
      </c>
      <c r="AX1100" s="13" t="s">
        <v>85</v>
      </c>
      <c r="AY1100" s="163" t="s">
        <v>253</v>
      </c>
    </row>
    <row r="1101" spans="2:65" s="1" customFormat="1" ht="24.2" customHeight="1">
      <c r="B1101" s="32"/>
      <c r="C1101" s="137" t="s">
        <v>1788</v>
      </c>
      <c r="D1101" s="137" t="s">
        <v>255</v>
      </c>
      <c r="E1101" s="138" t="s">
        <v>1807</v>
      </c>
      <c r="F1101" s="139" t="s">
        <v>1808</v>
      </c>
      <c r="G1101" s="140" t="s">
        <v>1576</v>
      </c>
      <c r="H1101" s="196"/>
      <c r="I1101" s="142"/>
      <c r="J1101" s="143">
        <f>ROUND(I1101*H1101,2)</f>
        <v>0</v>
      </c>
      <c r="K1101" s="139" t="s">
        <v>259</v>
      </c>
      <c r="L1101" s="32"/>
      <c r="M1101" s="144" t="s">
        <v>1</v>
      </c>
      <c r="N1101" s="145" t="s">
        <v>42</v>
      </c>
      <c r="P1101" s="146">
        <f>O1101*H1101</f>
        <v>0</v>
      </c>
      <c r="Q1101" s="146">
        <v>0</v>
      </c>
      <c r="R1101" s="146">
        <f>Q1101*H1101</f>
        <v>0</v>
      </c>
      <c r="S1101" s="146">
        <v>0</v>
      </c>
      <c r="T1101" s="147">
        <f>S1101*H1101</f>
        <v>0</v>
      </c>
      <c r="AR1101" s="148" t="s">
        <v>369</v>
      </c>
      <c r="AT1101" s="148" t="s">
        <v>255</v>
      </c>
      <c r="AU1101" s="148" t="s">
        <v>87</v>
      </c>
      <c r="AY1101" s="17" t="s">
        <v>253</v>
      </c>
      <c r="BE1101" s="149">
        <f>IF(N1101="základní",J1101,0)</f>
        <v>0</v>
      </c>
      <c r="BF1101" s="149">
        <f>IF(N1101="snížená",J1101,0)</f>
        <v>0</v>
      </c>
      <c r="BG1101" s="149">
        <f>IF(N1101="zákl. přenesená",J1101,0)</f>
        <v>0</v>
      </c>
      <c r="BH1101" s="149">
        <f>IF(N1101="sníž. přenesená",J1101,0)</f>
        <v>0</v>
      </c>
      <c r="BI1101" s="149">
        <f>IF(N1101="nulová",J1101,0)</f>
        <v>0</v>
      </c>
      <c r="BJ1101" s="17" t="s">
        <v>85</v>
      </c>
      <c r="BK1101" s="149">
        <f>ROUND(I1101*H1101,2)</f>
        <v>0</v>
      </c>
      <c r="BL1101" s="17" t="s">
        <v>369</v>
      </c>
      <c r="BM1101" s="148" t="s">
        <v>1809</v>
      </c>
    </row>
    <row r="1102" spans="2:65" s="1" customFormat="1" ht="11.25">
      <c r="B1102" s="32"/>
      <c r="D1102" s="150" t="s">
        <v>262</v>
      </c>
      <c r="F1102" s="151" t="s">
        <v>1810</v>
      </c>
      <c r="I1102" s="152"/>
      <c r="L1102" s="32"/>
      <c r="M1102" s="153"/>
      <c r="T1102" s="56"/>
      <c r="AT1102" s="17" t="s">
        <v>262</v>
      </c>
      <c r="AU1102" s="17" t="s">
        <v>87</v>
      </c>
    </row>
    <row r="1103" spans="2:65" s="11" customFormat="1" ht="22.9" customHeight="1">
      <c r="B1103" s="125"/>
      <c r="D1103" s="126" t="s">
        <v>76</v>
      </c>
      <c r="E1103" s="135" t="s">
        <v>1811</v>
      </c>
      <c r="F1103" s="135" t="s">
        <v>126</v>
      </c>
      <c r="I1103" s="128"/>
      <c r="J1103" s="136">
        <f>BK1103</f>
        <v>0</v>
      </c>
      <c r="L1103" s="125"/>
      <c r="M1103" s="130"/>
      <c r="P1103" s="131">
        <f>SUM(P1104:P1111)</f>
        <v>0</v>
      </c>
      <c r="R1103" s="131">
        <f>SUM(R1104:R1111)</f>
        <v>4.1000000000000003E-3</v>
      </c>
      <c r="T1103" s="132">
        <f>SUM(T1104:T1111)</f>
        <v>0</v>
      </c>
      <c r="AR1103" s="126" t="s">
        <v>87</v>
      </c>
      <c r="AT1103" s="133" t="s">
        <v>76</v>
      </c>
      <c r="AU1103" s="133" t="s">
        <v>85</v>
      </c>
      <c r="AY1103" s="126" t="s">
        <v>253</v>
      </c>
      <c r="BK1103" s="134">
        <f>SUM(BK1104:BK1111)</f>
        <v>0</v>
      </c>
    </row>
    <row r="1104" spans="2:65" s="1" customFormat="1" ht="24.2" customHeight="1">
      <c r="B1104" s="32"/>
      <c r="C1104" s="137" t="s">
        <v>1794</v>
      </c>
      <c r="D1104" s="137" t="s">
        <v>255</v>
      </c>
      <c r="E1104" s="138" t="s">
        <v>1824</v>
      </c>
      <c r="F1104" s="139" t="s">
        <v>1825</v>
      </c>
      <c r="G1104" s="140" t="s">
        <v>269</v>
      </c>
      <c r="H1104" s="141">
        <v>1</v>
      </c>
      <c r="I1104" s="142"/>
      <c r="J1104" s="143">
        <f>ROUND(I1104*H1104,2)</f>
        <v>0</v>
      </c>
      <c r="K1104" s="139" t="s">
        <v>259</v>
      </c>
      <c r="L1104" s="32"/>
      <c r="M1104" s="144" t="s">
        <v>1</v>
      </c>
      <c r="N1104" s="145" t="s">
        <v>42</v>
      </c>
      <c r="P1104" s="146">
        <f>O1104*H1104</f>
        <v>0</v>
      </c>
      <c r="Q1104" s="146">
        <v>0</v>
      </c>
      <c r="R1104" s="146">
        <f>Q1104*H1104</f>
        <v>0</v>
      </c>
      <c r="S1104" s="146">
        <v>0</v>
      </c>
      <c r="T1104" s="147">
        <f>S1104*H1104</f>
        <v>0</v>
      </c>
      <c r="AR1104" s="148" t="s">
        <v>369</v>
      </c>
      <c r="AT1104" s="148" t="s">
        <v>255</v>
      </c>
      <c r="AU1104" s="148" t="s">
        <v>87</v>
      </c>
      <c r="AY1104" s="17" t="s">
        <v>253</v>
      </c>
      <c r="BE1104" s="149">
        <f>IF(N1104="základní",J1104,0)</f>
        <v>0</v>
      </c>
      <c r="BF1104" s="149">
        <f>IF(N1104="snížená",J1104,0)</f>
        <v>0</v>
      </c>
      <c r="BG1104" s="149">
        <f>IF(N1104="zákl. přenesená",J1104,0)</f>
        <v>0</v>
      </c>
      <c r="BH1104" s="149">
        <f>IF(N1104="sníž. přenesená",J1104,0)</f>
        <v>0</v>
      </c>
      <c r="BI1104" s="149">
        <f>IF(N1104="nulová",J1104,0)</f>
        <v>0</v>
      </c>
      <c r="BJ1104" s="17" t="s">
        <v>85</v>
      </c>
      <c r="BK1104" s="149">
        <f>ROUND(I1104*H1104,2)</f>
        <v>0</v>
      </c>
      <c r="BL1104" s="17" t="s">
        <v>369</v>
      </c>
      <c r="BM1104" s="148" t="s">
        <v>1826</v>
      </c>
    </row>
    <row r="1105" spans="2:65" s="1" customFormat="1" ht="11.25">
      <c r="B1105" s="32"/>
      <c r="D1105" s="150" t="s">
        <v>262</v>
      </c>
      <c r="F1105" s="151" t="s">
        <v>1827</v>
      </c>
      <c r="I1105" s="152"/>
      <c r="L1105" s="32"/>
      <c r="M1105" s="153"/>
      <c r="T1105" s="56"/>
      <c r="AT1105" s="17" t="s">
        <v>262</v>
      </c>
      <c r="AU1105" s="17" t="s">
        <v>87</v>
      </c>
    </row>
    <row r="1106" spans="2:65" s="1" customFormat="1" ht="55.5" customHeight="1">
      <c r="B1106" s="32"/>
      <c r="C1106" s="185" t="s">
        <v>1800</v>
      </c>
      <c r="D1106" s="185" t="s">
        <v>1052</v>
      </c>
      <c r="E1106" s="186" t="s">
        <v>1829</v>
      </c>
      <c r="F1106" s="187" t="s">
        <v>1830</v>
      </c>
      <c r="G1106" s="188" t="s">
        <v>269</v>
      </c>
      <c r="H1106" s="189">
        <v>1</v>
      </c>
      <c r="I1106" s="190"/>
      <c r="J1106" s="191">
        <f>ROUND(I1106*H1106,2)</f>
        <v>0</v>
      </c>
      <c r="K1106" s="187" t="s">
        <v>1</v>
      </c>
      <c r="L1106" s="192"/>
      <c r="M1106" s="193" t="s">
        <v>1</v>
      </c>
      <c r="N1106" s="194" t="s">
        <v>42</v>
      </c>
      <c r="P1106" s="146">
        <f>O1106*H1106</f>
        <v>0</v>
      </c>
      <c r="Q1106" s="146">
        <v>4.1000000000000003E-3</v>
      </c>
      <c r="R1106" s="146">
        <f>Q1106*H1106</f>
        <v>4.1000000000000003E-3</v>
      </c>
      <c r="S1106" s="146">
        <v>0</v>
      </c>
      <c r="T1106" s="147">
        <f>S1106*H1106</f>
        <v>0</v>
      </c>
      <c r="AR1106" s="148" t="s">
        <v>455</v>
      </c>
      <c r="AT1106" s="148" t="s">
        <v>1052</v>
      </c>
      <c r="AU1106" s="148" t="s">
        <v>87</v>
      </c>
      <c r="AY1106" s="17" t="s">
        <v>253</v>
      </c>
      <c r="BE1106" s="149">
        <f>IF(N1106="základní",J1106,0)</f>
        <v>0</v>
      </c>
      <c r="BF1106" s="149">
        <f>IF(N1106="snížená",J1106,0)</f>
        <v>0</v>
      </c>
      <c r="BG1106" s="149">
        <f>IF(N1106="zákl. přenesená",J1106,0)</f>
        <v>0</v>
      </c>
      <c r="BH1106" s="149">
        <f>IF(N1106="sníž. přenesená",J1106,0)</f>
        <v>0</v>
      </c>
      <c r="BI1106" s="149">
        <f>IF(N1106="nulová",J1106,0)</f>
        <v>0</v>
      </c>
      <c r="BJ1106" s="17" t="s">
        <v>85</v>
      </c>
      <c r="BK1106" s="149">
        <f>ROUND(I1106*H1106,2)</f>
        <v>0</v>
      </c>
      <c r="BL1106" s="17" t="s">
        <v>369</v>
      </c>
      <c r="BM1106" s="148" t="s">
        <v>1831</v>
      </c>
    </row>
    <row r="1107" spans="2:65" s="1" customFormat="1" ht="48.75">
      <c r="B1107" s="32"/>
      <c r="D1107" s="155" t="s">
        <v>1346</v>
      </c>
      <c r="F1107" s="195" t="s">
        <v>1821</v>
      </c>
      <c r="I1107" s="152"/>
      <c r="L1107" s="32"/>
      <c r="M1107" s="153"/>
      <c r="T1107" s="56"/>
      <c r="AT1107" s="17" t="s">
        <v>1346</v>
      </c>
      <c r="AU1107" s="17" t="s">
        <v>87</v>
      </c>
    </row>
    <row r="1108" spans="2:65" s="12" customFormat="1" ht="11.25">
      <c r="B1108" s="154"/>
      <c r="D1108" s="155" t="s">
        <v>264</v>
      </c>
      <c r="E1108" s="156" t="s">
        <v>1</v>
      </c>
      <c r="F1108" s="157" t="s">
        <v>1832</v>
      </c>
      <c r="H1108" s="158">
        <v>1</v>
      </c>
      <c r="I1108" s="159"/>
      <c r="L1108" s="154"/>
      <c r="M1108" s="160"/>
      <c r="T1108" s="161"/>
      <c r="AT1108" s="156" t="s">
        <v>264</v>
      </c>
      <c r="AU1108" s="156" t="s">
        <v>87</v>
      </c>
      <c r="AV1108" s="12" t="s">
        <v>87</v>
      </c>
      <c r="AW1108" s="12" t="s">
        <v>32</v>
      </c>
      <c r="AX1108" s="12" t="s">
        <v>77</v>
      </c>
      <c r="AY1108" s="156" t="s">
        <v>253</v>
      </c>
    </row>
    <row r="1109" spans="2:65" s="13" customFormat="1" ht="11.25">
      <c r="B1109" s="162"/>
      <c r="D1109" s="155" t="s">
        <v>264</v>
      </c>
      <c r="E1109" s="163" t="s">
        <v>1</v>
      </c>
      <c r="F1109" s="164" t="s">
        <v>266</v>
      </c>
      <c r="H1109" s="165">
        <v>1</v>
      </c>
      <c r="I1109" s="166"/>
      <c r="L1109" s="162"/>
      <c r="M1109" s="167"/>
      <c r="T1109" s="168"/>
      <c r="AT1109" s="163" t="s">
        <v>264</v>
      </c>
      <c r="AU1109" s="163" t="s">
        <v>87</v>
      </c>
      <c r="AV1109" s="13" t="s">
        <v>260</v>
      </c>
      <c r="AW1109" s="13" t="s">
        <v>32</v>
      </c>
      <c r="AX1109" s="13" t="s">
        <v>85</v>
      </c>
      <c r="AY1109" s="163" t="s">
        <v>253</v>
      </c>
    </row>
    <row r="1110" spans="2:65" s="1" customFormat="1" ht="24.2" customHeight="1">
      <c r="B1110" s="32"/>
      <c r="C1110" s="137" t="s">
        <v>1806</v>
      </c>
      <c r="D1110" s="137" t="s">
        <v>255</v>
      </c>
      <c r="E1110" s="138" t="s">
        <v>1834</v>
      </c>
      <c r="F1110" s="139" t="s">
        <v>1835</v>
      </c>
      <c r="G1110" s="140" t="s">
        <v>1576</v>
      </c>
      <c r="H1110" s="196"/>
      <c r="I1110" s="142"/>
      <c r="J1110" s="143">
        <f>ROUND(I1110*H1110,2)</f>
        <v>0</v>
      </c>
      <c r="K1110" s="139" t="s">
        <v>259</v>
      </c>
      <c r="L1110" s="32"/>
      <c r="M1110" s="144" t="s">
        <v>1</v>
      </c>
      <c r="N1110" s="145" t="s">
        <v>42</v>
      </c>
      <c r="P1110" s="146">
        <f>O1110*H1110</f>
        <v>0</v>
      </c>
      <c r="Q1110" s="146">
        <v>0</v>
      </c>
      <c r="R1110" s="146">
        <f>Q1110*H1110</f>
        <v>0</v>
      </c>
      <c r="S1110" s="146">
        <v>0</v>
      </c>
      <c r="T1110" s="147">
        <f>S1110*H1110</f>
        <v>0</v>
      </c>
      <c r="AR1110" s="148" t="s">
        <v>369</v>
      </c>
      <c r="AT1110" s="148" t="s">
        <v>255</v>
      </c>
      <c r="AU1110" s="148" t="s">
        <v>87</v>
      </c>
      <c r="AY1110" s="17" t="s">
        <v>253</v>
      </c>
      <c r="BE1110" s="149">
        <f>IF(N1110="základní",J1110,0)</f>
        <v>0</v>
      </c>
      <c r="BF1110" s="149">
        <f>IF(N1110="snížená",J1110,0)</f>
        <v>0</v>
      </c>
      <c r="BG1110" s="149">
        <f>IF(N1110="zákl. přenesená",J1110,0)</f>
        <v>0</v>
      </c>
      <c r="BH1110" s="149">
        <f>IF(N1110="sníž. přenesená",J1110,0)</f>
        <v>0</v>
      </c>
      <c r="BI1110" s="149">
        <f>IF(N1110="nulová",J1110,0)</f>
        <v>0</v>
      </c>
      <c r="BJ1110" s="17" t="s">
        <v>85</v>
      </c>
      <c r="BK1110" s="149">
        <f>ROUND(I1110*H1110,2)</f>
        <v>0</v>
      </c>
      <c r="BL1110" s="17" t="s">
        <v>369</v>
      </c>
      <c r="BM1110" s="148" t="s">
        <v>1836</v>
      </c>
    </row>
    <row r="1111" spans="2:65" s="1" customFormat="1" ht="11.25">
      <c r="B1111" s="32"/>
      <c r="D1111" s="150" t="s">
        <v>262</v>
      </c>
      <c r="F1111" s="151" t="s">
        <v>1837</v>
      </c>
      <c r="I1111" s="152"/>
      <c r="L1111" s="32"/>
      <c r="M1111" s="153"/>
      <c r="T1111" s="56"/>
      <c r="AT1111" s="17" t="s">
        <v>262</v>
      </c>
      <c r="AU1111" s="17" t="s">
        <v>87</v>
      </c>
    </row>
    <row r="1112" spans="2:65" s="11" customFormat="1" ht="22.9" customHeight="1">
      <c r="B1112" s="125"/>
      <c r="D1112" s="126" t="s">
        <v>76</v>
      </c>
      <c r="E1112" s="135" t="s">
        <v>1838</v>
      </c>
      <c r="F1112" s="135" t="s">
        <v>1839</v>
      </c>
      <c r="I1112" s="128"/>
      <c r="J1112" s="136">
        <f>BK1112</f>
        <v>0</v>
      </c>
      <c r="L1112" s="125"/>
      <c r="M1112" s="130"/>
      <c r="P1112" s="131">
        <f>SUM(P1113:P1435)</f>
        <v>0</v>
      </c>
      <c r="R1112" s="131">
        <f>SUM(R1113:R1435)</f>
        <v>8.9811135800000006</v>
      </c>
      <c r="T1112" s="132">
        <f>SUM(T1113:T1435)</f>
        <v>0</v>
      </c>
      <c r="AR1112" s="126" t="s">
        <v>87</v>
      </c>
      <c r="AT1112" s="133" t="s">
        <v>76</v>
      </c>
      <c r="AU1112" s="133" t="s">
        <v>85</v>
      </c>
      <c r="AY1112" s="126" t="s">
        <v>253</v>
      </c>
      <c r="BK1112" s="134">
        <f>SUM(BK1113:BK1435)</f>
        <v>0</v>
      </c>
    </row>
    <row r="1113" spans="2:65" s="1" customFormat="1" ht="16.5" customHeight="1">
      <c r="B1113" s="32"/>
      <c r="C1113" s="137" t="s">
        <v>1812</v>
      </c>
      <c r="D1113" s="137" t="s">
        <v>255</v>
      </c>
      <c r="E1113" s="138" t="s">
        <v>1841</v>
      </c>
      <c r="F1113" s="139" t="s">
        <v>1842</v>
      </c>
      <c r="G1113" s="140" t="s">
        <v>202</v>
      </c>
      <c r="H1113" s="141">
        <v>9.3230000000000004</v>
      </c>
      <c r="I1113" s="142"/>
      <c r="J1113" s="143">
        <f>ROUND(I1113*H1113,2)</f>
        <v>0</v>
      </c>
      <c r="K1113" s="139" t="s">
        <v>259</v>
      </c>
      <c r="L1113" s="32"/>
      <c r="M1113" s="144" t="s">
        <v>1</v>
      </c>
      <c r="N1113" s="145" t="s">
        <v>42</v>
      </c>
      <c r="P1113" s="146">
        <f>O1113*H1113</f>
        <v>0</v>
      </c>
      <c r="Q1113" s="146">
        <v>0</v>
      </c>
      <c r="R1113" s="146">
        <f>Q1113*H1113</f>
        <v>0</v>
      </c>
      <c r="S1113" s="146">
        <v>0</v>
      </c>
      <c r="T1113" s="147">
        <f>S1113*H1113</f>
        <v>0</v>
      </c>
      <c r="AR1113" s="148" t="s">
        <v>369</v>
      </c>
      <c r="AT1113" s="148" t="s">
        <v>255</v>
      </c>
      <c r="AU1113" s="148" t="s">
        <v>87</v>
      </c>
      <c r="AY1113" s="17" t="s">
        <v>253</v>
      </c>
      <c r="BE1113" s="149">
        <f>IF(N1113="základní",J1113,0)</f>
        <v>0</v>
      </c>
      <c r="BF1113" s="149">
        <f>IF(N1113="snížená",J1113,0)</f>
        <v>0</v>
      </c>
      <c r="BG1113" s="149">
        <f>IF(N1113="zákl. přenesená",J1113,0)</f>
        <v>0</v>
      </c>
      <c r="BH1113" s="149">
        <f>IF(N1113="sníž. přenesená",J1113,0)</f>
        <v>0</v>
      </c>
      <c r="BI1113" s="149">
        <f>IF(N1113="nulová",J1113,0)</f>
        <v>0</v>
      </c>
      <c r="BJ1113" s="17" t="s">
        <v>85</v>
      </c>
      <c r="BK1113" s="149">
        <f>ROUND(I1113*H1113,2)</f>
        <v>0</v>
      </c>
      <c r="BL1113" s="17" t="s">
        <v>369</v>
      </c>
      <c r="BM1113" s="148" t="s">
        <v>3044</v>
      </c>
    </row>
    <row r="1114" spans="2:65" s="1" customFormat="1" ht="11.25">
      <c r="B1114" s="32"/>
      <c r="D1114" s="150" t="s">
        <v>262</v>
      </c>
      <c r="F1114" s="151" t="s">
        <v>1844</v>
      </c>
      <c r="I1114" s="152"/>
      <c r="L1114" s="32"/>
      <c r="M1114" s="153"/>
      <c r="T1114" s="56"/>
      <c r="AT1114" s="17" t="s">
        <v>262</v>
      </c>
      <c r="AU1114" s="17" t="s">
        <v>87</v>
      </c>
    </row>
    <row r="1115" spans="2:65" s="14" customFormat="1" ht="11.25">
      <c r="B1115" s="169"/>
      <c r="D1115" s="155" t="s">
        <v>264</v>
      </c>
      <c r="E1115" s="170" t="s">
        <v>1</v>
      </c>
      <c r="F1115" s="171" t="s">
        <v>1845</v>
      </c>
      <c r="H1115" s="170" t="s">
        <v>1</v>
      </c>
      <c r="I1115" s="172"/>
      <c r="L1115" s="169"/>
      <c r="M1115" s="173"/>
      <c r="T1115" s="174"/>
      <c r="AT1115" s="170" t="s">
        <v>264</v>
      </c>
      <c r="AU1115" s="170" t="s">
        <v>87</v>
      </c>
      <c r="AV1115" s="14" t="s">
        <v>85</v>
      </c>
      <c r="AW1115" s="14" t="s">
        <v>32</v>
      </c>
      <c r="AX1115" s="14" t="s">
        <v>77</v>
      </c>
      <c r="AY1115" s="170" t="s">
        <v>253</v>
      </c>
    </row>
    <row r="1116" spans="2:65" s="12" customFormat="1" ht="11.25">
      <c r="B1116" s="154"/>
      <c r="D1116" s="155" t="s">
        <v>264</v>
      </c>
      <c r="E1116" s="156" t="s">
        <v>1</v>
      </c>
      <c r="F1116" s="157" t="s">
        <v>1846</v>
      </c>
      <c r="H1116" s="158">
        <v>2.532</v>
      </c>
      <c r="I1116" s="159"/>
      <c r="L1116" s="154"/>
      <c r="M1116" s="160"/>
      <c r="T1116" s="161"/>
      <c r="AT1116" s="156" t="s">
        <v>264</v>
      </c>
      <c r="AU1116" s="156" t="s">
        <v>87</v>
      </c>
      <c r="AV1116" s="12" t="s">
        <v>87</v>
      </c>
      <c r="AW1116" s="12" t="s">
        <v>32</v>
      </c>
      <c r="AX1116" s="12" t="s">
        <v>77</v>
      </c>
      <c r="AY1116" s="156" t="s">
        <v>253</v>
      </c>
    </row>
    <row r="1117" spans="2:65" s="12" customFormat="1" ht="11.25">
      <c r="B1117" s="154"/>
      <c r="D1117" s="155" t="s">
        <v>264</v>
      </c>
      <c r="E1117" s="156" t="s">
        <v>1</v>
      </c>
      <c r="F1117" s="157" t="s">
        <v>1847</v>
      </c>
      <c r="H1117" s="158">
        <v>0.23499999999999999</v>
      </c>
      <c r="I1117" s="159"/>
      <c r="L1117" s="154"/>
      <c r="M1117" s="160"/>
      <c r="T1117" s="161"/>
      <c r="AT1117" s="156" t="s">
        <v>264</v>
      </c>
      <c r="AU1117" s="156" t="s">
        <v>87</v>
      </c>
      <c r="AV1117" s="12" t="s">
        <v>87</v>
      </c>
      <c r="AW1117" s="12" t="s">
        <v>32</v>
      </c>
      <c r="AX1117" s="12" t="s">
        <v>77</v>
      </c>
      <c r="AY1117" s="156" t="s">
        <v>253</v>
      </c>
    </row>
    <row r="1118" spans="2:65" s="12" customFormat="1" ht="11.25">
      <c r="B1118" s="154"/>
      <c r="D1118" s="155" t="s">
        <v>264</v>
      </c>
      <c r="E1118" s="156" t="s">
        <v>1</v>
      </c>
      <c r="F1118" s="157" t="s">
        <v>1848</v>
      </c>
      <c r="H1118" s="158">
        <v>0.45400000000000001</v>
      </c>
      <c r="I1118" s="159"/>
      <c r="L1118" s="154"/>
      <c r="M1118" s="160"/>
      <c r="T1118" s="161"/>
      <c r="AT1118" s="156" t="s">
        <v>264</v>
      </c>
      <c r="AU1118" s="156" t="s">
        <v>87</v>
      </c>
      <c r="AV1118" s="12" t="s">
        <v>87</v>
      </c>
      <c r="AW1118" s="12" t="s">
        <v>32</v>
      </c>
      <c r="AX1118" s="12" t="s">
        <v>77</v>
      </c>
      <c r="AY1118" s="156" t="s">
        <v>253</v>
      </c>
    </row>
    <row r="1119" spans="2:65" s="12" customFormat="1" ht="11.25">
      <c r="B1119" s="154"/>
      <c r="D1119" s="155" t="s">
        <v>264</v>
      </c>
      <c r="E1119" s="156" t="s">
        <v>1</v>
      </c>
      <c r="F1119" s="157" t="s">
        <v>1849</v>
      </c>
      <c r="H1119" s="158">
        <v>0.34300000000000003</v>
      </c>
      <c r="I1119" s="159"/>
      <c r="L1119" s="154"/>
      <c r="M1119" s="160"/>
      <c r="T1119" s="161"/>
      <c r="AT1119" s="156" t="s">
        <v>264</v>
      </c>
      <c r="AU1119" s="156" t="s">
        <v>87</v>
      </c>
      <c r="AV1119" s="12" t="s">
        <v>87</v>
      </c>
      <c r="AW1119" s="12" t="s">
        <v>32</v>
      </c>
      <c r="AX1119" s="12" t="s">
        <v>77</v>
      </c>
      <c r="AY1119" s="156" t="s">
        <v>253</v>
      </c>
    </row>
    <row r="1120" spans="2:65" s="12" customFormat="1" ht="11.25">
      <c r="B1120" s="154"/>
      <c r="D1120" s="155" t="s">
        <v>264</v>
      </c>
      <c r="E1120" s="156" t="s">
        <v>1</v>
      </c>
      <c r="F1120" s="157" t="s">
        <v>1850</v>
      </c>
      <c r="H1120" s="158">
        <v>0.76700000000000002</v>
      </c>
      <c r="I1120" s="159"/>
      <c r="L1120" s="154"/>
      <c r="M1120" s="160"/>
      <c r="T1120" s="161"/>
      <c r="AT1120" s="156" t="s">
        <v>264</v>
      </c>
      <c r="AU1120" s="156" t="s">
        <v>87</v>
      </c>
      <c r="AV1120" s="12" t="s">
        <v>87</v>
      </c>
      <c r="AW1120" s="12" t="s">
        <v>32</v>
      </c>
      <c r="AX1120" s="12" t="s">
        <v>77</v>
      </c>
      <c r="AY1120" s="156" t="s">
        <v>253</v>
      </c>
    </row>
    <row r="1121" spans="2:65" s="12" customFormat="1" ht="11.25">
      <c r="B1121" s="154"/>
      <c r="D1121" s="155" t="s">
        <v>264</v>
      </c>
      <c r="E1121" s="156" t="s">
        <v>1</v>
      </c>
      <c r="F1121" s="157" t="s">
        <v>1851</v>
      </c>
      <c r="H1121" s="158">
        <v>0.98099999999999998</v>
      </c>
      <c r="I1121" s="159"/>
      <c r="L1121" s="154"/>
      <c r="M1121" s="160"/>
      <c r="T1121" s="161"/>
      <c r="AT1121" s="156" t="s">
        <v>264</v>
      </c>
      <c r="AU1121" s="156" t="s">
        <v>87</v>
      </c>
      <c r="AV1121" s="12" t="s">
        <v>87</v>
      </c>
      <c r="AW1121" s="12" t="s">
        <v>32</v>
      </c>
      <c r="AX1121" s="12" t="s">
        <v>77</v>
      </c>
      <c r="AY1121" s="156" t="s">
        <v>253</v>
      </c>
    </row>
    <row r="1122" spans="2:65" s="12" customFormat="1" ht="11.25">
      <c r="B1122" s="154"/>
      <c r="D1122" s="155" t="s">
        <v>264</v>
      </c>
      <c r="E1122" s="156" t="s">
        <v>1</v>
      </c>
      <c r="F1122" s="157" t="s">
        <v>1852</v>
      </c>
      <c r="H1122" s="158">
        <v>2.62</v>
      </c>
      <c r="I1122" s="159"/>
      <c r="L1122" s="154"/>
      <c r="M1122" s="160"/>
      <c r="T1122" s="161"/>
      <c r="AT1122" s="156" t="s">
        <v>264</v>
      </c>
      <c r="AU1122" s="156" t="s">
        <v>87</v>
      </c>
      <c r="AV1122" s="12" t="s">
        <v>87</v>
      </c>
      <c r="AW1122" s="12" t="s">
        <v>32</v>
      </c>
      <c r="AX1122" s="12" t="s">
        <v>77</v>
      </c>
      <c r="AY1122" s="156" t="s">
        <v>253</v>
      </c>
    </row>
    <row r="1123" spans="2:65" s="12" customFormat="1" ht="11.25">
      <c r="B1123" s="154"/>
      <c r="D1123" s="155" t="s">
        <v>264</v>
      </c>
      <c r="E1123" s="156" t="s">
        <v>1</v>
      </c>
      <c r="F1123" s="157" t="s">
        <v>1853</v>
      </c>
      <c r="H1123" s="158">
        <v>3.2000000000000001E-2</v>
      </c>
      <c r="I1123" s="159"/>
      <c r="L1123" s="154"/>
      <c r="M1123" s="160"/>
      <c r="T1123" s="161"/>
      <c r="AT1123" s="156" t="s">
        <v>264</v>
      </c>
      <c r="AU1123" s="156" t="s">
        <v>87</v>
      </c>
      <c r="AV1123" s="12" t="s">
        <v>87</v>
      </c>
      <c r="AW1123" s="12" t="s">
        <v>32</v>
      </c>
      <c r="AX1123" s="12" t="s">
        <v>77</v>
      </c>
      <c r="AY1123" s="156" t="s">
        <v>253</v>
      </c>
    </row>
    <row r="1124" spans="2:65" s="15" customFormat="1" ht="11.25">
      <c r="B1124" s="175"/>
      <c r="D1124" s="155" t="s">
        <v>264</v>
      </c>
      <c r="E1124" s="176" t="s">
        <v>1</v>
      </c>
      <c r="F1124" s="177" t="s">
        <v>322</v>
      </c>
      <c r="H1124" s="178">
        <v>7.9640000000000004</v>
      </c>
      <c r="I1124" s="179"/>
      <c r="L1124" s="175"/>
      <c r="M1124" s="180"/>
      <c r="T1124" s="181"/>
      <c r="AT1124" s="176" t="s">
        <v>264</v>
      </c>
      <c r="AU1124" s="176" t="s">
        <v>87</v>
      </c>
      <c r="AV1124" s="15" t="s">
        <v>97</v>
      </c>
      <c r="AW1124" s="15" t="s">
        <v>32</v>
      </c>
      <c r="AX1124" s="15" t="s">
        <v>77</v>
      </c>
      <c r="AY1124" s="176" t="s">
        <v>253</v>
      </c>
    </row>
    <row r="1125" spans="2:65" s="12" customFormat="1" ht="11.25">
      <c r="B1125" s="154"/>
      <c r="D1125" s="155" t="s">
        <v>264</v>
      </c>
      <c r="E1125" s="156" t="s">
        <v>1</v>
      </c>
      <c r="F1125" s="157" t="s">
        <v>3045</v>
      </c>
      <c r="H1125" s="158">
        <v>0.14299999999999999</v>
      </c>
      <c r="I1125" s="159"/>
      <c r="L1125" s="154"/>
      <c r="M1125" s="160"/>
      <c r="T1125" s="161"/>
      <c r="AT1125" s="156" t="s">
        <v>264</v>
      </c>
      <c r="AU1125" s="156" t="s">
        <v>87</v>
      </c>
      <c r="AV1125" s="12" t="s">
        <v>87</v>
      </c>
      <c r="AW1125" s="12" t="s">
        <v>32</v>
      </c>
      <c r="AX1125" s="12" t="s">
        <v>77</v>
      </c>
      <c r="AY1125" s="156" t="s">
        <v>253</v>
      </c>
    </row>
    <row r="1126" spans="2:65" s="15" customFormat="1" ht="11.25">
      <c r="B1126" s="175"/>
      <c r="D1126" s="155" t="s">
        <v>264</v>
      </c>
      <c r="E1126" s="176" t="s">
        <v>1</v>
      </c>
      <c r="F1126" s="177" t="s">
        <v>322</v>
      </c>
      <c r="H1126" s="178">
        <v>0.14299999999999999</v>
      </c>
      <c r="I1126" s="179"/>
      <c r="L1126" s="175"/>
      <c r="M1126" s="180"/>
      <c r="T1126" s="181"/>
      <c r="AT1126" s="176" t="s">
        <v>264</v>
      </c>
      <c r="AU1126" s="176" t="s">
        <v>87</v>
      </c>
      <c r="AV1126" s="15" t="s">
        <v>97</v>
      </c>
      <c r="AW1126" s="15" t="s">
        <v>32</v>
      </c>
      <c r="AX1126" s="15" t="s">
        <v>77</v>
      </c>
      <c r="AY1126" s="176" t="s">
        <v>253</v>
      </c>
    </row>
    <row r="1127" spans="2:65" s="13" customFormat="1" ht="11.25">
      <c r="B1127" s="162"/>
      <c r="D1127" s="155" t="s">
        <v>264</v>
      </c>
      <c r="E1127" s="163" t="s">
        <v>1</v>
      </c>
      <c r="F1127" s="164" t="s">
        <v>266</v>
      </c>
      <c r="H1127" s="165">
        <v>8.1069999999999993</v>
      </c>
      <c r="I1127" s="166"/>
      <c r="L1127" s="162"/>
      <c r="M1127" s="167"/>
      <c r="T1127" s="168"/>
      <c r="AT1127" s="163" t="s">
        <v>264</v>
      </c>
      <c r="AU1127" s="163" t="s">
        <v>87</v>
      </c>
      <c r="AV1127" s="13" t="s">
        <v>260</v>
      </c>
      <c r="AW1127" s="13" t="s">
        <v>32</v>
      </c>
      <c r="AX1127" s="13" t="s">
        <v>85</v>
      </c>
      <c r="AY1127" s="163" t="s">
        <v>253</v>
      </c>
    </row>
    <row r="1128" spans="2:65" s="12" customFormat="1" ht="11.25">
      <c r="B1128" s="154"/>
      <c r="D1128" s="155" t="s">
        <v>264</v>
      </c>
      <c r="F1128" s="157" t="s">
        <v>3046</v>
      </c>
      <c r="H1128" s="158">
        <v>9.3230000000000004</v>
      </c>
      <c r="I1128" s="159"/>
      <c r="L1128" s="154"/>
      <c r="M1128" s="160"/>
      <c r="T1128" s="161"/>
      <c r="AT1128" s="156" t="s">
        <v>264</v>
      </c>
      <c r="AU1128" s="156" t="s">
        <v>87</v>
      </c>
      <c r="AV1128" s="12" t="s">
        <v>87</v>
      </c>
      <c r="AW1128" s="12" t="s">
        <v>4</v>
      </c>
      <c r="AX1128" s="12" t="s">
        <v>85</v>
      </c>
      <c r="AY1128" s="156" t="s">
        <v>253</v>
      </c>
    </row>
    <row r="1129" spans="2:65" s="1" customFormat="1" ht="24.2" customHeight="1">
      <c r="B1129" s="32"/>
      <c r="C1129" s="137" t="s">
        <v>1817</v>
      </c>
      <c r="D1129" s="137" t="s">
        <v>255</v>
      </c>
      <c r="E1129" s="138" t="s">
        <v>1856</v>
      </c>
      <c r="F1129" s="139" t="s">
        <v>1857</v>
      </c>
      <c r="G1129" s="140" t="s">
        <v>202</v>
      </c>
      <c r="H1129" s="141">
        <v>11.724</v>
      </c>
      <c r="I1129" s="142"/>
      <c r="J1129" s="143">
        <f>ROUND(I1129*H1129,2)</f>
        <v>0</v>
      </c>
      <c r="K1129" s="139" t="s">
        <v>259</v>
      </c>
      <c r="L1129" s="32"/>
      <c r="M1129" s="144" t="s">
        <v>1</v>
      </c>
      <c r="N1129" s="145" t="s">
        <v>42</v>
      </c>
      <c r="P1129" s="146">
        <f>O1129*H1129</f>
        <v>0</v>
      </c>
      <c r="Q1129" s="146">
        <v>1.2199999999999999E-3</v>
      </c>
      <c r="R1129" s="146">
        <f>Q1129*H1129</f>
        <v>1.430328E-2</v>
      </c>
      <c r="S1129" s="146">
        <v>0</v>
      </c>
      <c r="T1129" s="147">
        <f>S1129*H1129</f>
        <v>0</v>
      </c>
      <c r="AR1129" s="148" t="s">
        <v>369</v>
      </c>
      <c r="AT1129" s="148" t="s">
        <v>255</v>
      </c>
      <c r="AU1129" s="148" t="s">
        <v>87</v>
      </c>
      <c r="AY1129" s="17" t="s">
        <v>253</v>
      </c>
      <c r="BE1129" s="149">
        <f>IF(N1129="základní",J1129,0)</f>
        <v>0</v>
      </c>
      <c r="BF1129" s="149">
        <f>IF(N1129="snížená",J1129,0)</f>
        <v>0</v>
      </c>
      <c r="BG1129" s="149">
        <f>IF(N1129="zákl. přenesená",J1129,0)</f>
        <v>0</v>
      </c>
      <c r="BH1129" s="149">
        <f>IF(N1129="sníž. přenesená",J1129,0)</f>
        <v>0</v>
      </c>
      <c r="BI1129" s="149">
        <f>IF(N1129="nulová",J1129,0)</f>
        <v>0</v>
      </c>
      <c r="BJ1129" s="17" t="s">
        <v>85</v>
      </c>
      <c r="BK1129" s="149">
        <f>ROUND(I1129*H1129,2)</f>
        <v>0</v>
      </c>
      <c r="BL1129" s="17" t="s">
        <v>369</v>
      </c>
      <c r="BM1129" s="148" t="s">
        <v>1858</v>
      </c>
    </row>
    <row r="1130" spans="2:65" s="1" customFormat="1" ht="11.25">
      <c r="B1130" s="32"/>
      <c r="D1130" s="150" t="s">
        <v>262</v>
      </c>
      <c r="F1130" s="151" t="s">
        <v>1859</v>
      </c>
      <c r="I1130" s="152"/>
      <c r="L1130" s="32"/>
      <c r="M1130" s="153"/>
      <c r="T1130" s="56"/>
      <c r="AT1130" s="17" t="s">
        <v>262</v>
      </c>
      <c r="AU1130" s="17" t="s">
        <v>87</v>
      </c>
    </row>
    <row r="1131" spans="2:65" s="14" customFormat="1" ht="11.25">
      <c r="B1131" s="169"/>
      <c r="D1131" s="155" t="s">
        <v>264</v>
      </c>
      <c r="E1131" s="170" t="s">
        <v>1</v>
      </c>
      <c r="F1131" s="171" t="s">
        <v>1845</v>
      </c>
      <c r="H1131" s="170" t="s">
        <v>1</v>
      </c>
      <c r="I1131" s="172"/>
      <c r="L1131" s="169"/>
      <c r="M1131" s="173"/>
      <c r="T1131" s="174"/>
      <c r="AT1131" s="170" t="s">
        <v>264</v>
      </c>
      <c r="AU1131" s="170" t="s">
        <v>87</v>
      </c>
      <c r="AV1131" s="14" t="s">
        <v>85</v>
      </c>
      <c r="AW1131" s="14" t="s">
        <v>32</v>
      </c>
      <c r="AX1131" s="14" t="s">
        <v>77</v>
      </c>
      <c r="AY1131" s="170" t="s">
        <v>253</v>
      </c>
    </row>
    <row r="1132" spans="2:65" s="12" customFormat="1" ht="11.25">
      <c r="B1132" s="154"/>
      <c r="D1132" s="155" t="s">
        <v>264</v>
      </c>
      <c r="E1132" s="156" t="s">
        <v>1</v>
      </c>
      <c r="F1132" s="157" t="s">
        <v>1846</v>
      </c>
      <c r="H1132" s="158">
        <v>2.532</v>
      </c>
      <c r="I1132" s="159"/>
      <c r="L1132" s="154"/>
      <c r="M1132" s="160"/>
      <c r="T1132" s="161"/>
      <c r="AT1132" s="156" t="s">
        <v>264</v>
      </c>
      <c r="AU1132" s="156" t="s">
        <v>87</v>
      </c>
      <c r="AV1132" s="12" t="s">
        <v>87</v>
      </c>
      <c r="AW1132" s="12" t="s">
        <v>32</v>
      </c>
      <c r="AX1132" s="12" t="s">
        <v>77</v>
      </c>
      <c r="AY1132" s="156" t="s">
        <v>253</v>
      </c>
    </row>
    <row r="1133" spans="2:65" s="12" customFormat="1" ht="11.25">
      <c r="B1133" s="154"/>
      <c r="D1133" s="155" t="s">
        <v>264</v>
      </c>
      <c r="E1133" s="156" t="s">
        <v>1</v>
      </c>
      <c r="F1133" s="157" t="s">
        <v>1847</v>
      </c>
      <c r="H1133" s="158">
        <v>0.23499999999999999</v>
      </c>
      <c r="I1133" s="159"/>
      <c r="L1133" s="154"/>
      <c r="M1133" s="160"/>
      <c r="T1133" s="161"/>
      <c r="AT1133" s="156" t="s">
        <v>264</v>
      </c>
      <c r="AU1133" s="156" t="s">
        <v>87</v>
      </c>
      <c r="AV1133" s="12" t="s">
        <v>87</v>
      </c>
      <c r="AW1133" s="12" t="s">
        <v>32</v>
      </c>
      <c r="AX1133" s="12" t="s">
        <v>77</v>
      </c>
      <c r="AY1133" s="156" t="s">
        <v>253</v>
      </c>
    </row>
    <row r="1134" spans="2:65" s="12" customFormat="1" ht="11.25">
      <c r="B1134" s="154"/>
      <c r="D1134" s="155" t="s">
        <v>264</v>
      </c>
      <c r="E1134" s="156" t="s">
        <v>1</v>
      </c>
      <c r="F1134" s="157" t="s">
        <v>1848</v>
      </c>
      <c r="H1134" s="158">
        <v>0.45400000000000001</v>
      </c>
      <c r="I1134" s="159"/>
      <c r="L1134" s="154"/>
      <c r="M1134" s="160"/>
      <c r="T1134" s="161"/>
      <c r="AT1134" s="156" t="s">
        <v>264</v>
      </c>
      <c r="AU1134" s="156" t="s">
        <v>87</v>
      </c>
      <c r="AV1134" s="12" t="s">
        <v>87</v>
      </c>
      <c r="AW1134" s="12" t="s">
        <v>32</v>
      </c>
      <c r="AX1134" s="12" t="s">
        <v>77</v>
      </c>
      <c r="AY1134" s="156" t="s">
        <v>253</v>
      </c>
    </row>
    <row r="1135" spans="2:65" s="12" customFormat="1" ht="11.25">
      <c r="B1135" s="154"/>
      <c r="D1135" s="155" t="s">
        <v>264</v>
      </c>
      <c r="E1135" s="156" t="s">
        <v>1</v>
      </c>
      <c r="F1135" s="157" t="s">
        <v>1849</v>
      </c>
      <c r="H1135" s="158">
        <v>0.34300000000000003</v>
      </c>
      <c r="I1135" s="159"/>
      <c r="L1135" s="154"/>
      <c r="M1135" s="160"/>
      <c r="T1135" s="161"/>
      <c r="AT1135" s="156" t="s">
        <v>264</v>
      </c>
      <c r="AU1135" s="156" t="s">
        <v>87</v>
      </c>
      <c r="AV1135" s="12" t="s">
        <v>87</v>
      </c>
      <c r="AW1135" s="12" t="s">
        <v>32</v>
      </c>
      <c r="AX1135" s="12" t="s">
        <v>77</v>
      </c>
      <c r="AY1135" s="156" t="s">
        <v>253</v>
      </c>
    </row>
    <row r="1136" spans="2:65" s="12" customFormat="1" ht="11.25">
      <c r="B1136" s="154"/>
      <c r="D1136" s="155" t="s">
        <v>264</v>
      </c>
      <c r="E1136" s="156" t="s">
        <v>1</v>
      </c>
      <c r="F1136" s="157" t="s">
        <v>1850</v>
      </c>
      <c r="H1136" s="158">
        <v>0.76700000000000002</v>
      </c>
      <c r="I1136" s="159"/>
      <c r="L1136" s="154"/>
      <c r="M1136" s="160"/>
      <c r="T1136" s="161"/>
      <c r="AT1136" s="156" t="s">
        <v>264</v>
      </c>
      <c r="AU1136" s="156" t="s">
        <v>87</v>
      </c>
      <c r="AV1136" s="12" t="s">
        <v>87</v>
      </c>
      <c r="AW1136" s="12" t="s">
        <v>32</v>
      </c>
      <c r="AX1136" s="12" t="s">
        <v>77</v>
      </c>
      <c r="AY1136" s="156" t="s">
        <v>253</v>
      </c>
    </row>
    <row r="1137" spans="2:65" s="12" customFormat="1" ht="11.25">
      <c r="B1137" s="154"/>
      <c r="D1137" s="155" t="s">
        <v>264</v>
      </c>
      <c r="E1137" s="156" t="s">
        <v>1</v>
      </c>
      <c r="F1137" s="157" t="s">
        <v>1851</v>
      </c>
      <c r="H1137" s="158">
        <v>0.98099999999999998</v>
      </c>
      <c r="I1137" s="159"/>
      <c r="L1137" s="154"/>
      <c r="M1137" s="160"/>
      <c r="T1137" s="161"/>
      <c r="AT1137" s="156" t="s">
        <v>264</v>
      </c>
      <c r="AU1137" s="156" t="s">
        <v>87</v>
      </c>
      <c r="AV1137" s="12" t="s">
        <v>87</v>
      </c>
      <c r="AW1137" s="12" t="s">
        <v>32</v>
      </c>
      <c r="AX1137" s="12" t="s">
        <v>77</v>
      </c>
      <c r="AY1137" s="156" t="s">
        <v>253</v>
      </c>
    </row>
    <row r="1138" spans="2:65" s="12" customFormat="1" ht="11.25">
      <c r="B1138" s="154"/>
      <c r="D1138" s="155" t="s">
        <v>264</v>
      </c>
      <c r="E1138" s="156" t="s">
        <v>1</v>
      </c>
      <c r="F1138" s="157" t="s">
        <v>1852</v>
      </c>
      <c r="H1138" s="158">
        <v>2.62</v>
      </c>
      <c r="I1138" s="159"/>
      <c r="L1138" s="154"/>
      <c r="M1138" s="160"/>
      <c r="T1138" s="161"/>
      <c r="AT1138" s="156" t="s">
        <v>264</v>
      </c>
      <c r="AU1138" s="156" t="s">
        <v>87</v>
      </c>
      <c r="AV1138" s="12" t="s">
        <v>87</v>
      </c>
      <c r="AW1138" s="12" t="s">
        <v>32</v>
      </c>
      <c r="AX1138" s="12" t="s">
        <v>77</v>
      </c>
      <c r="AY1138" s="156" t="s">
        <v>253</v>
      </c>
    </row>
    <row r="1139" spans="2:65" s="12" customFormat="1" ht="11.25">
      <c r="B1139" s="154"/>
      <c r="D1139" s="155" t="s">
        <v>264</v>
      </c>
      <c r="E1139" s="156" t="s">
        <v>1</v>
      </c>
      <c r="F1139" s="157" t="s">
        <v>1853</v>
      </c>
      <c r="H1139" s="158">
        <v>3.2000000000000001E-2</v>
      </c>
      <c r="I1139" s="159"/>
      <c r="L1139" s="154"/>
      <c r="M1139" s="160"/>
      <c r="T1139" s="161"/>
      <c r="AT1139" s="156" t="s">
        <v>264</v>
      </c>
      <c r="AU1139" s="156" t="s">
        <v>87</v>
      </c>
      <c r="AV1139" s="12" t="s">
        <v>87</v>
      </c>
      <c r="AW1139" s="12" t="s">
        <v>32</v>
      </c>
      <c r="AX1139" s="12" t="s">
        <v>77</v>
      </c>
      <c r="AY1139" s="156" t="s">
        <v>253</v>
      </c>
    </row>
    <row r="1140" spans="2:65" s="15" customFormat="1" ht="11.25">
      <c r="B1140" s="175"/>
      <c r="D1140" s="155" t="s">
        <v>264</v>
      </c>
      <c r="E1140" s="176" t="s">
        <v>1</v>
      </c>
      <c r="F1140" s="177" t="s">
        <v>322</v>
      </c>
      <c r="H1140" s="178">
        <v>7.9640000000000004</v>
      </c>
      <c r="I1140" s="179"/>
      <c r="L1140" s="175"/>
      <c r="M1140" s="180"/>
      <c r="T1140" s="181"/>
      <c r="AT1140" s="176" t="s">
        <v>264</v>
      </c>
      <c r="AU1140" s="176" t="s">
        <v>87</v>
      </c>
      <c r="AV1140" s="15" t="s">
        <v>97</v>
      </c>
      <c r="AW1140" s="15" t="s">
        <v>32</v>
      </c>
      <c r="AX1140" s="15" t="s">
        <v>77</v>
      </c>
      <c r="AY1140" s="176" t="s">
        <v>253</v>
      </c>
    </row>
    <row r="1141" spans="2:65" s="12" customFormat="1" ht="11.25">
      <c r="B1141" s="154"/>
      <c r="D1141" s="155" t="s">
        <v>264</v>
      </c>
      <c r="E1141" s="156" t="s">
        <v>1</v>
      </c>
      <c r="F1141" s="157" t="s">
        <v>3045</v>
      </c>
      <c r="H1141" s="158">
        <v>0.14299999999999999</v>
      </c>
      <c r="I1141" s="159"/>
      <c r="L1141" s="154"/>
      <c r="M1141" s="160"/>
      <c r="T1141" s="161"/>
      <c r="AT1141" s="156" t="s">
        <v>264</v>
      </c>
      <c r="AU1141" s="156" t="s">
        <v>87</v>
      </c>
      <c r="AV1141" s="12" t="s">
        <v>87</v>
      </c>
      <c r="AW1141" s="12" t="s">
        <v>32</v>
      </c>
      <c r="AX1141" s="12" t="s">
        <v>77</v>
      </c>
      <c r="AY1141" s="156" t="s">
        <v>253</v>
      </c>
    </row>
    <row r="1142" spans="2:65" s="15" customFormat="1" ht="11.25">
      <c r="B1142" s="175"/>
      <c r="D1142" s="155" t="s">
        <v>264</v>
      </c>
      <c r="E1142" s="176" t="s">
        <v>1</v>
      </c>
      <c r="F1142" s="177" t="s">
        <v>322</v>
      </c>
      <c r="H1142" s="178">
        <v>0.14299999999999999</v>
      </c>
      <c r="I1142" s="179"/>
      <c r="L1142" s="175"/>
      <c r="M1142" s="180"/>
      <c r="T1142" s="181"/>
      <c r="AT1142" s="176" t="s">
        <v>264</v>
      </c>
      <c r="AU1142" s="176" t="s">
        <v>87</v>
      </c>
      <c r="AV1142" s="15" t="s">
        <v>97</v>
      </c>
      <c r="AW1142" s="15" t="s">
        <v>32</v>
      </c>
      <c r="AX1142" s="15" t="s">
        <v>77</v>
      </c>
      <c r="AY1142" s="176" t="s">
        <v>253</v>
      </c>
    </row>
    <row r="1143" spans="2:65" s="14" customFormat="1" ht="11.25">
      <c r="B1143" s="169"/>
      <c r="D1143" s="155" t="s">
        <v>264</v>
      </c>
      <c r="E1143" s="170" t="s">
        <v>1</v>
      </c>
      <c r="F1143" s="171" t="s">
        <v>1860</v>
      </c>
      <c r="H1143" s="170" t="s">
        <v>1</v>
      </c>
      <c r="I1143" s="172"/>
      <c r="L1143" s="169"/>
      <c r="M1143" s="173"/>
      <c r="T1143" s="174"/>
      <c r="AT1143" s="170" t="s">
        <v>264</v>
      </c>
      <c r="AU1143" s="170" t="s">
        <v>87</v>
      </c>
      <c r="AV1143" s="14" t="s">
        <v>85</v>
      </c>
      <c r="AW1143" s="14" t="s">
        <v>32</v>
      </c>
      <c r="AX1143" s="14" t="s">
        <v>77</v>
      </c>
      <c r="AY1143" s="170" t="s">
        <v>253</v>
      </c>
    </row>
    <row r="1144" spans="2:65" s="12" customFormat="1" ht="22.5">
      <c r="B1144" s="154"/>
      <c r="D1144" s="155" t="s">
        <v>264</v>
      </c>
      <c r="E1144" s="156" t="s">
        <v>1</v>
      </c>
      <c r="F1144" s="157" t="s">
        <v>3047</v>
      </c>
      <c r="H1144" s="158">
        <v>1.7070000000000001</v>
      </c>
      <c r="I1144" s="159"/>
      <c r="L1144" s="154"/>
      <c r="M1144" s="160"/>
      <c r="T1144" s="161"/>
      <c r="AT1144" s="156" t="s">
        <v>264</v>
      </c>
      <c r="AU1144" s="156" t="s">
        <v>87</v>
      </c>
      <c r="AV1144" s="12" t="s">
        <v>87</v>
      </c>
      <c r="AW1144" s="12" t="s">
        <v>32</v>
      </c>
      <c r="AX1144" s="12" t="s">
        <v>77</v>
      </c>
      <c r="AY1144" s="156" t="s">
        <v>253</v>
      </c>
    </row>
    <row r="1145" spans="2:65" s="15" customFormat="1" ht="11.25">
      <c r="B1145" s="175"/>
      <c r="D1145" s="155" t="s">
        <v>264</v>
      </c>
      <c r="E1145" s="176" t="s">
        <v>1</v>
      </c>
      <c r="F1145" s="177" t="s">
        <v>322</v>
      </c>
      <c r="H1145" s="178">
        <v>1.7070000000000001</v>
      </c>
      <c r="I1145" s="179"/>
      <c r="L1145" s="175"/>
      <c r="M1145" s="180"/>
      <c r="T1145" s="181"/>
      <c r="AT1145" s="176" t="s">
        <v>264</v>
      </c>
      <c r="AU1145" s="176" t="s">
        <v>87</v>
      </c>
      <c r="AV1145" s="15" t="s">
        <v>97</v>
      </c>
      <c r="AW1145" s="15" t="s">
        <v>32</v>
      </c>
      <c r="AX1145" s="15" t="s">
        <v>77</v>
      </c>
      <c r="AY1145" s="176" t="s">
        <v>253</v>
      </c>
    </row>
    <row r="1146" spans="2:65" s="14" customFormat="1" ht="11.25">
      <c r="B1146" s="169"/>
      <c r="D1146" s="155" t="s">
        <v>264</v>
      </c>
      <c r="E1146" s="170" t="s">
        <v>1</v>
      </c>
      <c r="F1146" s="171" t="s">
        <v>1862</v>
      </c>
      <c r="H1146" s="170" t="s">
        <v>1</v>
      </c>
      <c r="I1146" s="172"/>
      <c r="L1146" s="169"/>
      <c r="M1146" s="173"/>
      <c r="T1146" s="174"/>
      <c r="AT1146" s="170" t="s">
        <v>264</v>
      </c>
      <c r="AU1146" s="170" t="s">
        <v>87</v>
      </c>
      <c r="AV1146" s="14" t="s">
        <v>85</v>
      </c>
      <c r="AW1146" s="14" t="s">
        <v>32</v>
      </c>
      <c r="AX1146" s="14" t="s">
        <v>77</v>
      </c>
      <c r="AY1146" s="170" t="s">
        <v>253</v>
      </c>
    </row>
    <row r="1147" spans="2:65" s="12" customFormat="1" ht="11.25">
      <c r="B1147" s="154"/>
      <c r="D1147" s="155" t="s">
        <v>264</v>
      </c>
      <c r="E1147" s="156" t="s">
        <v>1</v>
      </c>
      <c r="F1147" s="157" t="s">
        <v>3048</v>
      </c>
      <c r="H1147" s="158">
        <v>0.38100000000000001</v>
      </c>
      <c r="I1147" s="159"/>
      <c r="L1147" s="154"/>
      <c r="M1147" s="160"/>
      <c r="T1147" s="161"/>
      <c r="AT1147" s="156" t="s">
        <v>264</v>
      </c>
      <c r="AU1147" s="156" t="s">
        <v>87</v>
      </c>
      <c r="AV1147" s="12" t="s">
        <v>87</v>
      </c>
      <c r="AW1147" s="12" t="s">
        <v>32</v>
      </c>
      <c r="AX1147" s="12" t="s">
        <v>77</v>
      </c>
      <c r="AY1147" s="156" t="s">
        <v>253</v>
      </c>
    </row>
    <row r="1148" spans="2:65" s="15" customFormat="1" ht="11.25">
      <c r="B1148" s="175"/>
      <c r="D1148" s="155" t="s">
        <v>264</v>
      </c>
      <c r="E1148" s="176" t="s">
        <v>1</v>
      </c>
      <c r="F1148" s="177" t="s">
        <v>322</v>
      </c>
      <c r="H1148" s="178">
        <v>0.38100000000000001</v>
      </c>
      <c r="I1148" s="179"/>
      <c r="L1148" s="175"/>
      <c r="M1148" s="180"/>
      <c r="T1148" s="181"/>
      <c r="AT1148" s="176" t="s">
        <v>264</v>
      </c>
      <c r="AU1148" s="176" t="s">
        <v>87</v>
      </c>
      <c r="AV1148" s="15" t="s">
        <v>97</v>
      </c>
      <c r="AW1148" s="15" t="s">
        <v>32</v>
      </c>
      <c r="AX1148" s="15" t="s">
        <v>77</v>
      </c>
      <c r="AY1148" s="176" t="s">
        <v>253</v>
      </c>
    </row>
    <row r="1149" spans="2:65" s="13" customFormat="1" ht="11.25">
      <c r="B1149" s="162"/>
      <c r="D1149" s="155" t="s">
        <v>264</v>
      </c>
      <c r="E1149" s="163" t="s">
        <v>1</v>
      </c>
      <c r="F1149" s="164" t="s">
        <v>266</v>
      </c>
      <c r="H1149" s="165">
        <v>10.195</v>
      </c>
      <c r="I1149" s="166"/>
      <c r="L1149" s="162"/>
      <c r="M1149" s="167"/>
      <c r="T1149" s="168"/>
      <c r="AT1149" s="163" t="s">
        <v>264</v>
      </c>
      <c r="AU1149" s="163" t="s">
        <v>87</v>
      </c>
      <c r="AV1149" s="13" t="s">
        <v>260</v>
      </c>
      <c r="AW1149" s="13" t="s">
        <v>32</v>
      </c>
      <c r="AX1149" s="13" t="s">
        <v>85</v>
      </c>
      <c r="AY1149" s="163" t="s">
        <v>253</v>
      </c>
    </row>
    <row r="1150" spans="2:65" s="12" customFormat="1" ht="11.25">
      <c r="B1150" s="154"/>
      <c r="D1150" s="155" t="s">
        <v>264</v>
      </c>
      <c r="F1150" s="157" t="s">
        <v>3049</v>
      </c>
      <c r="H1150" s="158">
        <v>11.724</v>
      </c>
      <c r="I1150" s="159"/>
      <c r="L1150" s="154"/>
      <c r="M1150" s="160"/>
      <c r="T1150" s="161"/>
      <c r="AT1150" s="156" t="s">
        <v>264</v>
      </c>
      <c r="AU1150" s="156" t="s">
        <v>87</v>
      </c>
      <c r="AV1150" s="12" t="s">
        <v>87</v>
      </c>
      <c r="AW1150" s="12" t="s">
        <v>4</v>
      </c>
      <c r="AX1150" s="12" t="s">
        <v>85</v>
      </c>
      <c r="AY1150" s="156" t="s">
        <v>253</v>
      </c>
    </row>
    <row r="1151" spans="2:65" s="1" customFormat="1" ht="16.5" customHeight="1">
      <c r="B1151" s="32"/>
      <c r="C1151" s="137" t="s">
        <v>1823</v>
      </c>
      <c r="D1151" s="137" t="s">
        <v>255</v>
      </c>
      <c r="E1151" s="138" t="s">
        <v>1866</v>
      </c>
      <c r="F1151" s="139" t="s">
        <v>1867</v>
      </c>
      <c r="G1151" s="140" t="s">
        <v>269</v>
      </c>
      <c r="H1151" s="141">
        <v>2181</v>
      </c>
      <c r="I1151" s="142"/>
      <c r="J1151" s="143">
        <f>ROUND(I1151*H1151,2)</f>
        <v>0</v>
      </c>
      <c r="K1151" s="139" t="s">
        <v>259</v>
      </c>
      <c r="L1151" s="32"/>
      <c r="M1151" s="144" t="s">
        <v>1</v>
      </c>
      <c r="N1151" s="145" t="s">
        <v>42</v>
      </c>
      <c r="P1151" s="146">
        <f>O1151*H1151</f>
        <v>0</v>
      </c>
      <c r="Q1151" s="146">
        <v>0</v>
      </c>
      <c r="R1151" s="146">
        <f>Q1151*H1151</f>
        <v>0</v>
      </c>
      <c r="S1151" s="146">
        <v>0</v>
      </c>
      <c r="T1151" s="147">
        <f>S1151*H1151</f>
        <v>0</v>
      </c>
      <c r="AR1151" s="148" t="s">
        <v>369</v>
      </c>
      <c r="AT1151" s="148" t="s">
        <v>255</v>
      </c>
      <c r="AU1151" s="148" t="s">
        <v>87</v>
      </c>
      <c r="AY1151" s="17" t="s">
        <v>253</v>
      </c>
      <c r="BE1151" s="149">
        <f>IF(N1151="základní",J1151,0)</f>
        <v>0</v>
      </c>
      <c r="BF1151" s="149">
        <f>IF(N1151="snížená",J1151,0)</f>
        <v>0</v>
      </c>
      <c r="BG1151" s="149">
        <f>IF(N1151="zákl. přenesená",J1151,0)</f>
        <v>0</v>
      </c>
      <c r="BH1151" s="149">
        <f>IF(N1151="sníž. přenesená",J1151,0)</f>
        <v>0</v>
      </c>
      <c r="BI1151" s="149">
        <f>IF(N1151="nulová",J1151,0)</f>
        <v>0</v>
      </c>
      <c r="BJ1151" s="17" t="s">
        <v>85</v>
      </c>
      <c r="BK1151" s="149">
        <f>ROUND(I1151*H1151,2)</f>
        <v>0</v>
      </c>
      <c r="BL1151" s="17" t="s">
        <v>369</v>
      </c>
      <c r="BM1151" s="148" t="s">
        <v>3050</v>
      </c>
    </row>
    <row r="1152" spans="2:65" s="1" customFormat="1" ht="11.25">
      <c r="B1152" s="32"/>
      <c r="D1152" s="150" t="s">
        <v>262</v>
      </c>
      <c r="F1152" s="151" t="s">
        <v>1869</v>
      </c>
      <c r="I1152" s="152"/>
      <c r="L1152" s="32"/>
      <c r="M1152" s="153"/>
      <c r="T1152" s="56"/>
      <c r="AT1152" s="17" t="s">
        <v>262</v>
      </c>
      <c r="AU1152" s="17" t="s">
        <v>87</v>
      </c>
    </row>
    <row r="1153" spans="2:51" s="12" customFormat="1" ht="11.25">
      <c r="B1153" s="154"/>
      <c r="D1153" s="155" t="s">
        <v>264</v>
      </c>
      <c r="E1153" s="156" t="s">
        <v>1</v>
      </c>
      <c r="F1153" s="157" t="s">
        <v>1870</v>
      </c>
      <c r="H1153" s="158">
        <v>392</v>
      </c>
      <c r="I1153" s="159"/>
      <c r="L1153" s="154"/>
      <c r="M1153" s="160"/>
      <c r="T1153" s="161"/>
      <c r="AT1153" s="156" t="s">
        <v>264</v>
      </c>
      <c r="AU1153" s="156" t="s">
        <v>87</v>
      </c>
      <c r="AV1153" s="12" t="s">
        <v>87</v>
      </c>
      <c r="AW1153" s="12" t="s">
        <v>32</v>
      </c>
      <c r="AX1153" s="12" t="s">
        <v>77</v>
      </c>
      <c r="AY1153" s="156" t="s">
        <v>253</v>
      </c>
    </row>
    <row r="1154" spans="2:51" s="12" customFormat="1" ht="11.25">
      <c r="B1154" s="154"/>
      <c r="D1154" s="155" t="s">
        <v>264</v>
      </c>
      <c r="E1154" s="156" t="s">
        <v>1</v>
      </c>
      <c r="F1154" s="157" t="s">
        <v>1871</v>
      </c>
      <c r="H1154" s="158">
        <v>112</v>
      </c>
      <c r="I1154" s="159"/>
      <c r="L1154" s="154"/>
      <c r="M1154" s="160"/>
      <c r="T1154" s="161"/>
      <c r="AT1154" s="156" t="s">
        <v>264</v>
      </c>
      <c r="AU1154" s="156" t="s">
        <v>87</v>
      </c>
      <c r="AV1154" s="12" t="s">
        <v>87</v>
      </c>
      <c r="AW1154" s="12" t="s">
        <v>32</v>
      </c>
      <c r="AX1154" s="12" t="s">
        <v>77</v>
      </c>
      <c r="AY1154" s="156" t="s">
        <v>253</v>
      </c>
    </row>
    <row r="1155" spans="2:51" s="12" customFormat="1" ht="11.25">
      <c r="B1155" s="154"/>
      <c r="D1155" s="155" t="s">
        <v>264</v>
      </c>
      <c r="E1155" s="156" t="s">
        <v>1</v>
      </c>
      <c r="F1155" s="157" t="s">
        <v>1872</v>
      </c>
      <c r="H1155" s="158">
        <v>336</v>
      </c>
      <c r="I1155" s="159"/>
      <c r="L1155" s="154"/>
      <c r="M1155" s="160"/>
      <c r="T1155" s="161"/>
      <c r="AT1155" s="156" t="s">
        <v>264</v>
      </c>
      <c r="AU1155" s="156" t="s">
        <v>87</v>
      </c>
      <c r="AV1155" s="12" t="s">
        <v>87</v>
      </c>
      <c r="AW1155" s="12" t="s">
        <v>32</v>
      </c>
      <c r="AX1155" s="12" t="s">
        <v>77</v>
      </c>
      <c r="AY1155" s="156" t="s">
        <v>253</v>
      </c>
    </row>
    <row r="1156" spans="2:51" s="12" customFormat="1" ht="11.25">
      <c r="B1156" s="154"/>
      <c r="D1156" s="155" t="s">
        <v>264</v>
      </c>
      <c r="E1156" s="156" t="s">
        <v>1</v>
      </c>
      <c r="F1156" s="157" t="s">
        <v>1873</v>
      </c>
      <c r="H1156" s="158">
        <v>112</v>
      </c>
      <c r="I1156" s="159"/>
      <c r="L1156" s="154"/>
      <c r="M1156" s="160"/>
      <c r="T1156" s="161"/>
      <c r="AT1156" s="156" t="s">
        <v>264</v>
      </c>
      <c r="AU1156" s="156" t="s">
        <v>87</v>
      </c>
      <c r="AV1156" s="12" t="s">
        <v>87</v>
      </c>
      <c r="AW1156" s="12" t="s">
        <v>32</v>
      </c>
      <c r="AX1156" s="12" t="s">
        <v>77</v>
      </c>
      <c r="AY1156" s="156" t="s">
        <v>253</v>
      </c>
    </row>
    <row r="1157" spans="2:51" s="12" customFormat="1" ht="11.25">
      <c r="B1157" s="154"/>
      <c r="D1157" s="155" t="s">
        <v>264</v>
      </c>
      <c r="E1157" s="156" t="s">
        <v>1</v>
      </c>
      <c r="F1157" s="157" t="s">
        <v>1874</v>
      </c>
      <c r="H1157" s="158">
        <v>644</v>
      </c>
      <c r="I1157" s="159"/>
      <c r="L1157" s="154"/>
      <c r="M1157" s="160"/>
      <c r="T1157" s="161"/>
      <c r="AT1157" s="156" t="s">
        <v>264</v>
      </c>
      <c r="AU1157" s="156" t="s">
        <v>87</v>
      </c>
      <c r="AV1157" s="12" t="s">
        <v>87</v>
      </c>
      <c r="AW1157" s="12" t="s">
        <v>32</v>
      </c>
      <c r="AX1157" s="12" t="s">
        <v>77</v>
      </c>
      <c r="AY1157" s="156" t="s">
        <v>253</v>
      </c>
    </row>
    <row r="1158" spans="2:51" s="12" customFormat="1" ht="11.25">
      <c r="B1158" s="154"/>
      <c r="D1158" s="155" t="s">
        <v>264</v>
      </c>
      <c r="E1158" s="156" t="s">
        <v>1</v>
      </c>
      <c r="F1158" s="157" t="s">
        <v>1875</v>
      </c>
      <c r="H1158" s="158">
        <v>392</v>
      </c>
      <c r="I1158" s="159"/>
      <c r="L1158" s="154"/>
      <c r="M1158" s="160"/>
      <c r="T1158" s="161"/>
      <c r="AT1158" s="156" t="s">
        <v>264</v>
      </c>
      <c r="AU1158" s="156" t="s">
        <v>87</v>
      </c>
      <c r="AV1158" s="12" t="s">
        <v>87</v>
      </c>
      <c r="AW1158" s="12" t="s">
        <v>32</v>
      </c>
      <c r="AX1158" s="12" t="s">
        <v>77</v>
      </c>
      <c r="AY1158" s="156" t="s">
        <v>253</v>
      </c>
    </row>
    <row r="1159" spans="2:51" s="12" customFormat="1" ht="11.25">
      <c r="B1159" s="154"/>
      <c r="D1159" s="155" t="s">
        <v>264</v>
      </c>
      <c r="E1159" s="156" t="s">
        <v>1</v>
      </c>
      <c r="F1159" s="157" t="s">
        <v>1876</v>
      </c>
      <c r="H1159" s="158">
        <v>112</v>
      </c>
      <c r="I1159" s="159"/>
      <c r="L1159" s="154"/>
      <c r="M1159" s="160"/>
      <c r="T1159" s="161"/>
      <c r="AT1159" s="156" t="s">
        <v>264</v>
      </c>
      <c r="AU1159" s="156" t="s">
        <v>87</v>
      </c>
      <c r="AV1159" s="12" t="s">
        <v>87</v>
      </c>
      <c r="AW1159" s="12" t="s">
        <v>32</v>
      </c>
      <c r="AX1159" s="12" t="s">
        <v>77</v>
      </c>
      <c r="AY1159" s="156" t="s">
        <v>253</v>
      </c>
    </row>
    <row r="1160" spans="2:51" s="15" customFormat="1" ht="11.25">
      <c r="B1160" s="175"/>
      <c r="D1160" s="155" t="s">
        <v>264</v>
      </c>
      <c r="E1160" s="176" t="s">
        <v>1</v>
      </c>
      <c r="F1160" s="177" t="s">
        <v>322</v>
      </c>
      <c r="H1160" s="178">
        <v>2100</v>
      </c>
      <c r="I1160" s="179"/>
      <c r="L1160" s="175"/>
      <c r="M1160" s="180"/>
      <c r="T1160" s="181"/>
      <c r="AT1160" s="176" t="s">
        <v>264</v>
      </c>
      <c r="AU1160" s="176" t="s">
        <v>87</v>
      </c>
      <c r="AV1160" s="15" t="s">
        <v>97</v>
      </c>
      <c r="AW1160" s="15" t="s">
        <v>32</v>
      </c>
      <c r="AX1160" s="15" t="s">
        <v>77</v>
      </c>
      <c r="AY1160" s="176" t="s">
        <v>253</v>
      </c>
    </row>
    <row r="1161" spans="2:51" s="12" customFormat="1" ht="11.25">
      <c r="B1161" s="154"/>
      <c r="D1161" s="155" t="s">
        <v>264</v>
      </c>
      <c r="E1161" s="156" t="s">
        <v>1</v>
      </c>
      <c r="F1161" s="157" t="s">
        <v>1390</v>
      </c>
      <c r="H1161" s="158">
        <v>30</v>
      </c>
      <c r="I1161" s="159"/>
      <c r="L1161" s="154"/>
      <c r="M1161" s="160"/>
      <c r="T1161" s="161"/>
      <c r="AT1161" s="156" t="s">
        <v>264</v>
      </c>
      <c r="AU1161" s="156" t="s">
        <v>87</v>
      </c>
      <c r="AV1161" s="12" t="s">
        <v>87</v>
      </c>
      <c r="AW1161" s="12" t="s">
        <v>32</v>
      </c>
      <c r="AX1161" s="12" t="s">
        <v>77</v>
      </c>
      <c r="AY1161" s="156" t="s">
        <v>253</v>
      </c>
    </row>
    <row r="1162" spans="2:51" s="12" customFormat="1" ht="11.25">
      <c r="B1162" s="154"/>
      <c r="D1162" s="155" t="s">
        <v>264</v>
      </c>
      <c r="E1162" s="156" t="s">
        <v>1</v>
      </c>
      <c r="F1162" s="157" t="s">
        <v>1376</v>
      </c>
      <c r="H1162" s="158">
        <v>24</v>
      </c>
      <c r="I1162" s="159"/>
      <c r="L1162" s="154"/>
      <c r="M1162" s="160"/>
      <c r="T1162" s="161"/>
      <c r="AT1162" s="156" t="s">
        <v>264</v>
      </c>
      <c r="AU1162" s="156" t="s">
        <v>87</v>
      </c>
      <c r="AV1162" s="12" t="s">
        <v>87</v>
      </c>
      <c r="AW1162" s="12" t="s">
        <v>32</v>
      </c>
      <c r="AX1162" s="12" t="s">
        <v>77</v>
      </c>
      <c r="AY1162" s="156" t="s">
        <v>253</v>
      </c>
    </row>
    <row r="1163" spans="2:51" s="12" customFormat="1" ht="11.25">
      <c r="B1163" s="154"/>
      <c r="D1163" s="155" t="s">
        <v>264</v>
      </c>
      <c r="E1163" s="156" t="s">
        <v>1</v>
      </c>
      <c r="F1163" s="157" t="s">
        <v>1391</v>
      </c>
      <c r="H1163" s="158">
        <v>4</v>
      </c>
      <c r="I1163" s="159"/>
      <c r="L1163" s="154"/>
      <c r="M1163" s="160"/>
      <c r="T1163" s="161"/>
      <c r="AT1163" s="156" t="s">
        <v>264</v>
      </c>
      <c r="AU1163" s="156" t="s">
        <v>87</v>
      </c>
      <c r="AV1163" s="12" t="s">
        <v>87</v>
      </c>
      <c r="AW1163" s="12" t="s">
        <v>32</v>
      </c>
      <c r="AX1163" s="12" t="s">
        <v>77</v>
      </c>
      <c r="AY1163" s="156" t="s">
        <v>253</v>
      </c>
    </row>
    <row r="1164" spans="2:51" s="12" customFormat="1" ht="11.25">
      <c r="B1164" s="154"/>
      <c r="D1164" s="155" t="s">
        <v>264</v>
      </c>
      <c r="E1164" s="156" t="s">
        <v>1</v>
      </c>
      <c r="F1164" s="157" t="s">
        <v>1392</v>
      </c>
      <c r="H1164" s="158">
        <v>2</v>
      </c>
      <c r="I1164" s="159"/>
      <c r="L1164" s="154"/>
      <c r="M1164" s="160"/>
      <c r="T1164" s="161"/>
      <c r="AT1164" s="156" t="s">
        <v>264</v>
      </c>
      <c r="AU1164" s="156" t="s">
        <v>87</v>
      </c>
      <c r="AV1164" s="12" t="s">
        <v>87</v>
      </c>
      <c r="AW1164" s="12" t="s">
        <v>32</v>
      </c>
      <c r="AX1164" s="12" t="s">
        <v>77</v>
      </c>
      <c r="AY1164" s="156" t="s">
        <v>253</v>
      </c>
    </row>
    <row r="1165" spans="2:51" s="12" customFormat="1" ht="11.25">
      <c r="B1165" s="154"/>
      <c r="D1165" s="155" t="s">
        <v>264</v>
      </c>
      <c r="E1165" s="156" t="s">
        <v>1</v>
      </c>
      <c r="F1165" s="157" t="s">
        <v>1391</v>
      </c>
      <c r="H1165" s="158">
        <v>4</v>
      </c>
      <c r="I1165" s="159"/>
      <c r="L1165" s="154"/>
      <c r="M1165" s="160"/>
      <c r="T1165" s="161"/>
      <c r="AT1165" s="156" t="s">
        <v>264</v>
      </c>
      <c r="AU1165" s="156" t="s">
        <v>87</v>
      </c>
      <c r="AV1165" s="12" t="s">
        <v>87</v>
      </c>
      <c r="AW1165" s="12" t="s">
        <v>32</v>
      </c>
      <c r="AX1165" s="12" t="s">
        <v>77</v>
      </c>
      <c r="AY1165" s="156" t="s">
        <v>253</v>
      </c>
    </row>
    <row r="1166" spans="2:51" s="12" customFormat="1" ht="11.25">
      <c r="B1166" s="154"/>
      <c r="D1166" s="155" t="s">
        <v>264</v>
      </c>
      <c r="E1166" s="156" t="s">
        <v>1</v>
      </c>
      <c r="F1166" s="157" t="s">
        <v>1392</v>
      </c>
      <c r="H1166" s="158">
        <v>2</v>
      </c>
      <c r="I1166" s="159"/>
      <c r="L1166" s="154"/>
      <c r="M1166" s="160"/>
      <c r="T1166" s="161"/>
      <c r="AT1166" s="156" t="s">
        <v>264</v>
      </c>
      <c r="AU1166" s="156" t="s">
        <v>87</v>
      </c>
      <c r="AV1166" s="12" t="s">
        <v>87</v>
      </c>
      <c r="AW1166" s="12" t="s">
        <v>32</v>
      </c>
      <c r="AX1166" s="12" t="s">
        <v>77</v>
      </c>
      <c r="AY1166" s="156" t="s">
        <v>253</v>
      </c>
    </row>
    <row r="1167" spans="2:51" s="12" customFormat="1" ht="11.25">
      <c r="B1167" s="154"/>
      <c r="D1167" s="155" t="s">
        <v>264</v>
      </c>
      <c r="E1167" s="156" t="s">
        <v>1</v>
      </c>
      <c r="F1167" s="157" t="s">
        <v>1403</v>
      </c>
      <c r="H1167" s="158">
        <v>15</v>
      </c>
      <c r="I1167" s="159"/>
      <c r="L1167" s="154"/>
      <c r="M1167" s="160"/>
      <c r="T1167" s="161"/>
      <c r="AT1167" s="156" t="s">
        <v>264</v>
      </c>
      <c r="AU1167" s="156" t="s">
        <v>87</v>
      </c>
      <c r="AV1167" s="12" t="s">
        <v>87</v>
      </c>
      <c r="AW1167" s="12" t="s">
        <v>32</v>
      </c>
      <c r="AX1167" s="12" t="s">
        <v>77</v>
      </c>
      <c r="AY1167" s="156" t="s">
        <v>253</v>
      </c>
    </row>
    <row r="1168" spans="2:51" s="15" customFormat="1" ht="11.25">
      <c r="B1168" s="175"/>
      <c r="D1168" s="155" t="s">
        <v>264</v>
      </c>
      <c r="E1168" s="176" t="s">
        <v>1</v>
      </c>
      <c r="F1168" s="177" t="s">
        <v>322</v>
      </c>
      <c r="H1168" s="178">
        <v>81</v>
      </c>
      <c r="I1168" s="179"/>
      <c r="L1168" s="175"/>
      <c r="M1168" s="180"/>
      <c r="T1168" s="181"/>
      <c r="AT1168" s="176" t="s">
        <v>264</v>
      </c>
      <c r="AU1168" s="176" t="s">
        <v>87</v>
      </c>
      <c r="AV1168" s="15" t="s">
        <v>97</v>
      </c>
      <c r="AW1168" s="15" t="s">
        <v>32</v>
      </c>
      <c r="AX1168" s="15" t="s">
        <v>77</v>
      </c>
      <c r="AY1168" s="176" t="s">
        <v>253</v>
      </c>
    </row>
    <row r="1169" spans="2:65" s="13" customFormat="1" ht="11.25">
      <c r="B1169" s="162"/>
      <c r="D1169" s="155" t="s">
        <v>264</v>
      </c>
      <c r="E1169" s="163" t="s">
        <v>1</v>
      </c>
      <c r="F1169" s="164" t="s">
        <v>266</v>
      </c>
      <c r="H1169" s="165">
        <v>2181</v>
      </c>
      <c r="I1169" s="166"/>
      <c r="L1169" s="162"/>
      <c r="M1169" s="167"/>
      <c r="T1169" s="168"/>
      <c r="AT1169" s="163" t="s">
        <v>264</v>
      </c>
      <c r="AU1169" s="163" t="s">
        <v>87</v>
      </c>
      <c r="AV1169" s="13" t="s">
        <v>260</v>
      </c>
      <c r="AW1169" s="13" t="s">
        <v>32</v>
      </c>
      <c r="AX1169" s="13" t="s">
        <v>85</v>
      </c>
      <c r="AY1169" s="163" t="s">
        <v>253</v>
      </c>
    </row>
    <row r="1170" spans="2:65" s="1" customFormat="1" ht="16.5" customHeight="1">
      <c r="B1170" s="32"/>
      <c r="C1170" s="185" t="s">
        <v>1828</v>
      </c>
      <c r="D1170" s="185" t="s">
        <v>1052</v>
      </c>
      <c r="E1170" s="186" t="s">
        <v>1878</v>
      </c>
      <c r="F1170" s="187" t="s">
        <v>1879</v>
      </c>
      <c r="G1170" s="188" t="s">
        <v>269</v>
      </c>
      <c r="H1170" s="189">
        <v>303.24</v>
      </c>
      <c r="I1170" s="190"/>
      <c r="J1170" s="191">
        <f>ROUND(I1170*H1170,2)</f>
        <v>0</v>
      </c>
      <c r="K1170" s="187" t="s">
        <v>1</v>
      </c>
      <c r="L1170" s="192"/>
      <c r="M1170" s="193" t="s">
        <v>1</v>
      </c>
      <c r="N1170" s="194" t="s">
        <v>42</v>
      </c>
      <c r="P1170" s="146">
        <f>O1170*H1170</f>
        <v>0</v>
      </c>
      <c r="Q1170" s="146">
        <v>0</v>
      </c>
      <c r="R1170" s="146">
        <f>Q1170*H1170</f>
        <v>0</v>
      </c>
      <c r="S1170" s="146">
        <v>0</v>
      </c>
      <c r="T1170" s="147">
        <f>S1170*H1170</f>
        <v>0</v>
      </c>
      <c r="AR1170" s="148" t="s">
        <v>455</v>
      </c>
      <c r="AT1170" s="148" t="s">
        <v>1052</v>
      </c>
      <c r="AU1170" s="148" t="s">
        <v>87</v>
      </c>
      <c r="AY1170" s="17" t="s">
        <v>253</v>
      </c>
      <c r="BE1170" s="149">
        <f>IF(N1170="základní",J1170,0)</f>
        <v>0</v>
      </c>
      <c r="BF1170" s="149">
        <f>IF(N1170="snížená",J1170,0)</f>
        <v>0</v>
      </c>
      <c r="BG1170" s="149">
        <f>IF(N1170="zákl. přenesená",J1170,0)</f>
        <v>0</v>
      </c>
      <c r="BH1170" s="149">
        <f>IF(N1170="sníž. přenesená",J1170,0)</f>
        <v>0</v>
      </c>
      <c r="BI1170" s="149">
        <f>IF(N1170="nulová",J1170,0)</f>
        <v>0</v>
      </c>
      <c r="BJ1170" s="17" t="s">
        <v>85</v>
      </c>
      <c r="BK1170" s="149">
        <f>ROUND(I1170*H1170,2)</f>
        <v>0</v>
      </c>
      <c r="BL1170" s="17" t="s">
        <v>369</v>
      </c>
      <c r="BM1170" s="148" t="s">
        <v>3051</v>
      </c>
    </row>
    <row r="1171" spans="2:65" s="12" customFormat="1" ht="11.25">
      <c r="B1171" s="154"/>
      <c r="D1171" s="155" t="s">
        <v>264</v>
      </c>
      <c r="E1171" s="156" t="s">
        <v>1</v>
      </c>
      <c r="F1171" s="157" t="s">
        <v>1870</v>
      </c>
      <c r="H1171" s="158">
        <v>392</v>
      </c>
      <c r="I1171" s="159"/>
      <c r="L1171" s="154"/>
      <c r="M1171" s="160"/>
      <c r="T1171" s="161"/>
      <c r="AT1171" s="156" t="s">
        <v>264</v>
      </c>
      <c r="AU1171" s="156" t="s">
        <v>87</v>
      </c>
      <c r="AV1171" s="12" t="s">
        <v>87</v>
      </c>
      <c r="AW1171" s="12" t="s">
        <v>32</v>
      </c>
      <c r="AX1171" s="12" t="s">
        <v>77</v>
      </c>
      <c r="AY1171" s="156" t="s">
        <v>253</v>
      </c>
    </row>
    <row r="1172" spans="2:65" s="12" customFormat="1" ht="11.25">
      <c r="B1172" s="154"/>
      <c r="D1172" s="155" t="s">
        <v>264</v>
      </c>
      <c r="E1172" s="156" t="s">
        <v>1</v>
      </c>
      <c r="F1172" s="157" t="s">
        <v>1871</v>
      </c>
      <c r="H1172" s="158">
        <v>112</v>
      </c>
      <c r="I1172" s="159"/>
      <c r="L1172" s="154"/>
      <c r="M1172" s="160"/>
      <c r="T1172" s="161"/>
      <c r="AT1172" s="156" t="s">
        <v>264</v>
      </c>
      <c r="AU1172" s="156" t="s">
        <v>87</v>
      </c>
      <c r="AV1172" s="12" t="s">
        <v>87</v>
      </c>
      <c r="AW1172" s="12" t="s">
        <v>32</v>
      </c>
      <c r="AX1172" s="12" t="s">
        <v>77</v>
      </c>
      <c r="AY1172" s="156" t="s">
        <v>253</v>
      </c>
    </row>
    <row r="1173" spans="2:65" s="12" customFormat="1" ht="11.25">
      <c r="B1173" s="154"/>
      <c r="D1173" s="155" t="s">
        <v>264</v>
      </c>
      <c r="E1173" s="156" t="s">
        <v>1</v>
      </c>
      <c r="F1173" s="157" t="s">
        <v>1872</v>
      </c>
      <c r="H1173" s="158">
        <v>336</v>
      </c>
      <c r="I1173" s="159"/>
      <c r="L1173" s="154"/>
      <c r="M1173" s="160"/>
      <c r="T1173" s="161"/>
      <c r="AT1173" s="156" t="s">
        <v>264</v>
      </c>
      <c r="AU1173" s="156" t="s">
        <v>87</v>
      </c>
      <c r="AV1173" s="12" t="s">
        <v>87</v>
      </c>
      <c r="AW1173" s="12" t="s">
        <v>32</v>
      </c>
      <c r="AX1173" s="12" t="s">
        <v>77</v>
      </c>
      <c r="AY1173" s="156" t="s">
        <v>253</v>
      </c>
    </row>
    <row r="1174" spans="2:65" s="12" customFormat="1" ht="11.25">
      <c r="B1174" s="154"/>
      <c r="D1174" s="155" t="s">
        <v>264</v>
      </c>
      <c r="E1174" s="156" t="s">
        <v>1</v>
      </c>
      <c r="F1174" s="157" t="s">
        <v>1873</v>
      </c>
      <c r="H1174" s="158">
        <v>112</v>
      </c>
      <c r="I1174" s="159"/>
      <c r="L1174" s="154"/>
      <c r="M1174" s="160"/>
      <c r="T1174" s="161"/>
      <c r="AT1174" s="156" t="s">
        <v>264</v>
      </c>
      <c r="AU1174" s="156" t="s">
        <v>87</v>
      </c>
      <c r="AV1174" s="12" t="s">
        <v>87</v>
      </c>
      <c r="AW1174" s="12" t="s">
        <v>32</v>
      </c>
      <c r="AX1174" s="12" t="s">
        <v>77</v>
      </c>
      <c r="AY1174" s="156" t="s">
        <v>253</v>
      </c>
    </row>
    <row r="1175" spans="2:65" s="12" customFormat="1" ht="11.25">
      <c r="B1175" s="154"/>
      <c r="D1175" s="155" t="s">
        <v>264</v>
      </c>
      <c r="E1175" s="156" t="s">
        <v>1</v>
      </c>
      <c r="F1175" s="157" t="s">
        <v>1874</v>
      </c>
      <c r="H1175" s="158">
        <v>644</v>
      </c>
      <c r="I1175" s="159"/>
      <c r="L1175" s="154"/>
      <c r="M1175" s="160"/>
      <c r="T1175" s="161"/>
      <c r="AT1175" s="156" t="s">
        <v>264</v>
      </c>
      <c r="AU1175" s="156" t="s">
        <v>87</v>
      </c>
      <c r="AV1175" s="12" t="s">
        <v>87</v>
      </c>
      <c r="AW1175" s="12" t="s">
        <v>32</v>
      </c>
      <c r="AX1175" s="12" t="s">
        <v>77</v>
      </c>
      <c r="AY1175" s="156" t="s">
        <v>253</v>
      </c>
    </row>
    <row r="1176" spans="2:65" s="12" customFormat="1" ht="11.25">
      <c r="B1176" s="154"/>
      <c r="D1176" s="155" t="s">
        <v>264</v>
      </c>
      <c r="E1176" s="156" t="s">
        <v>1</v>
      </c>
      <c r="F1176" s="157" t="s">
        <v>1875</v>
      </c>
      <c r="H1176" s="158">
        <v>392</v>
      </c>
      <c r="I1176" s="159"/>
      <c r="L1176" s="154"/>
      <c r="M1176" s="160"/>
      <c r="T1176" s="161"/>
      <c r="AT1176" s="156" t="s">
        <v>264</v>
      </c>
      <c r="AU1176" s="156" t="s">
        <v>87</v>
      </c>
      <c r="AV1176" s="12" t="s">
        <v>87</v>
      </c>
      <c r="AW1176" s="12" t="s">
        <v>32</v>
      </c>
      <c r="AX1176" s="12" t="s">
        <v>77</v>
      </c>
      <c r="AY1176" s="156" t="s">
        <v>253</v>
      </c>
    </row>
    <row r="1177" spans="2:65" s="12" customFormat="1" ht="11.25">
      <c r="B1177" s="154"/>
      <c r="D1177" s="155" t="s">
        <v>264</v>
      </c>
      <c r="E1177" s="156" t="s">
        <v>1</v>
      </c>
      <c r="F1177" s="157" t="s">
        <v>1876</v>
      </c>
      <c r="H1177" s="158">
        <v>112</v>
      </c>
      <c r="I1177" s="159"/>
      <c r="L1177" s="154"/>
      <c r="M1177" s="160"/>
      <c r="T1177" s="161"/>
      <c r="AT1177" s="156" t="s">
        <v>264</v>
      </c>
      <c r="AU1177" s="156" t="s">
        <v>87</v>
      </c>
      <c r="AV1177" s="12" t="s">
        <v>87</v>
      </c>
      <c r="AW1177" s="12" t="s">
        <v>32</v>
      </c>
      <c r="AX1177" s="12" t="s">
        <v>77</v>
      </c>
      <c r="AY1177" s="156" t="s">
        <v>253</v>
      </c>
    </row>
    <row r="1178" spans="2:65" s="15" customFormat="1" ht="11.25">
      <c r="B1178" s="175"/>
      <c r="D1178" s="155" t="s">
        <v>264</v>
      </c>
      <c r="E1178" s="176" t="s">
        <v>1</v>
      </c>
      <c r="F1178" s="177" t="s">
        <v>322</v>
      </c>
      <c r="H1178" s="178">
        <v>2100</v>
      </c>
      <c r="I1178" s="179"/>
      <c r="L1178" s="175"/>
      <c r="M1178" s="180"/>
      <c r="T1178" s="181"/>
      <c r="AT1178" s="176" t="s">
        <v>264</v>
      </c>
      <c r="AU1178" s="176" t="s">
        <v>87</v>
      </c>
      <c r="AV1178" s="15" t="s">
        <v>97</v>
      </c>
      <c r="AW1178" s="15" t="s">
        <v>32</v>
      </c>
      <c r="AX1178" s="15" t="s">
        <v>77</v>
      </c>
      <c r="AY1178" s="176" t="s">
        <v>253</v>
      </c>
    </row>
    <row r="1179" spans="2:65" s="12" customFormat="1" ht="11.25">
      <c r="B1179" s="154"/>
      <c r="D1179" s="155" t="s">
        <v>264</v>
      </c>
      <c r="E1179" s="156" t="s">
        <v>1</v>
      </c>
      <c r="F1179" s="157" t="s">
        <v>1390</v>
      </c>
      <c r="H1179" s="158">
        <v>30</v>
      </c>
      <c r="I1179" s="159"/>
      <c r="L1179" s="154"/>
      <c r="M1179" s="160"/>
      <c r="T1179" s="161"/>
      <c r="AT1179" s="156" t="s">
        <v>264</v>
      </c>
      <c r="AU1179" s="156" t="s">
        <v>87</v>
      </c>
      <c r="AV1179" s="12" t="s">
        <v>87</v>
      </c>
      <c r="AW1179" s="12" t="s">
        <v>32</v>
      </c>
      <c r="AX1179" s="12" t="s">
        <v>77</v>
      </c>
      <c r="AY1179" s="156" t="s">
        <v>253</v>
      </c>
    </row>
    <row r="1180" spans="2:65" s="12" customFormat="1" ht="11.25">
      <c r="B1180" s="154"/>
      <c r="D1180" s="155" t="s">
        <v>264</v>
      </c>
      <c r="E1180" s="156" t="s">
        <v>1</v>
      </c>
      <c r="F1180" s="157" t="s">
        <v>1376</v>
      </c>
      <c r="H1180" s="158">
        <v>24</v>
      </c>
      <c r="I1180" s="159"/>
      <c r="L1180" s="154"/>
      <c r="M1180" s="160"/>
      <c r="T1180" s="161"/>
      <c r="AT1180" s="156" t="s">
        <v>264</v>
      </c>
      <c r="AU1180" s="156" t="s">
        <v>87</v>
      </c>
      <c r="AV1180" s="12" t="s">
        <v>87</v>
      </c>
      <c r="AW1180" s="12" t="s">
        <v>32</v>
      </c>
      <c r="AX1180" s="12" t="s">
        <v>77</v>
      </c>
      <c r="AY1180" s="156" t="s">
        <v>253</v>
      </c>
    </row>
    <row r="1181" spans="2:65" s="12" customFormat="1" ht="11.25">
      <c r="B1181" s="154"/>
      <c r="D1181" s="155" t="s">
        <v>264</v>
      </c>
      <c r="E1181" s="156" t="s">
        <v>1</v>
      </c>
      <c r="F1181" s="157" t="s">
        <v>1391</v>
      </c>
      <c r="H1181" s="158">
        <v>4</v>
      </c>
      <c r="I1181" s="159"/>
      <c r="L1181" s="154"/>
      <c r="M1181" s="160"/>
      <c r="T1181" s="161"/>
      <c r="AT1181" s="156" t="s">
        <v>264</v>
      </c>
      <c r="AU1181" s="156" t="s">
        <v>87</v>
      </c>
      <c r="AV1181" s="12" t="s">
        <v>87</v>
      </c>
      <c r="AW1181" s="12" t="s">
        <v>32</v>
      </c>
      <c r="AX1181" s="12" t="s">
        <v>77</v>
      </c>
      <c r="AY1181" s="156" t="s">
        <v>253</v>
      </c>
    </row>
    <row r="1182" spans="2:65" s="12" customFormat="1" ht="11.25">
      <c r="B1182" s="154"/>
      <c r="D1182" s="155" t="s">
        <v>264</v>
      </c>
      <c r="E1182" s="156" t="s">
        <v>1</v>
      </c>
      <c r="F1182" s="157" t="s">
        <v>1392</v>
      </c>
      <c r="H1182" s="158">
        <v>2</v>
      </c>
      <c r="I1182" s="159"/>
      <c r="L1182" s="154"/>
      <c r="M1182" s="160"/>
      <c r="T1182" s="161"/>
      <c r="AT1182" s="156" t="s">
        <v>264</v>
      </c>
      <c r="AU1182" s="156" t="s">
        <v>87</v>
      </c>
      <c r="AV1182" s="12" t="s">
        <v>87</v>
      </c>
      <c r="AW1182" s="12" t="s">
        <v>32</v>
      </c>
      <c r="AX1182" s="12" t="s">
        <v>77</v>
      </c>
      <c r="AY1182" s="156" t="s">
        <v>253</v>
      </c>
    </row>
    <row r="1183" spans="2:65" s="12" customFormat="1" ht="11.25">
      <c r="B1183" s="154"/>
      <c r="D1183" s="155" t="s">
        <v>264</v>
      </c>
      <c r="E1183" s="156" t="s">
        <v>1</v>
      </c>
      <c r="F1183" s="157" t="s">
        <v>1391</v>
      </c>
      <c r="H1183" s="158">
        <v>4</v>
      </c>
      <c r="I1183" s="159"/>
      <c r="L1183" s="154"/>
      <c r="M1183" s="160"/>
      <c r="T1183" s="161"/>
      <c r="AT1183" s="156" t="s">
        <v>264</v>
      </c>
      <c r="AU1183" s="156" t="s">
        <v>87</v>
      </c>
      <c r="AV1183" s="12" t="s">
        <v>87</v>
      </c>
      <c r="AW1183" s="12" t="s">
        <v>32</v>
      </c>
      <c r="AX1183" s="12" t="s">
        <v>77</v>
      </c>
      <c r="AY1183" s="156" t="s">
        <v>253</v>
      </c>
    </row>
    <row r="1184" spans="2:65" s="12" customFormat="1" ht="11.25">
      <c r="B1184" s="154"/>
      <c r="D1184" s="155" t="s">
        <v>264</v>
      </c>
      <c r="E1184" s="156" t="s">
        <v>1</v>
      </c>
      <c r="F1184" s="157" t="s">
        <v>1392</v>
      </c>
      <c r="H1184" s="158">
        <v>2</v>
      </c>
      <c r="I1184" s="159"/>
      <c r="L1184" s="154"/>
      <c r="M1184" s="160"/>
      <c r="T1184" s="161"/>
      <c r="AT1184" s="156" t="s">
        <v>264</v>
      </c>
      <c r="AU1184" s="156" t="s">
        <v>87</v>
      </c>
      <c r="AV1184" s="12" t="s">
        <v>87</v>
      </c>
      <c r="AW1184" s="12" t="s">
        <v>32</v>
      </c>
      <c r="AX1184" s="12" t="s">
        <v>77</v>
      </c>
      <c r="AY1184" s="156" t="s">
        <v>253</v>
      </c>
    </row>
    <row r="1185" spans="2:65" s="15" customFormat="1" ht="11.25">
      <c r="B1185" s="175"/>
      <c r="D1185" s="155" t="s">
        <v>264</v>
      </c>
      <c r="E1185" s="176" t="s">
        <v>1</v>
      </c>
      <c r="F1185" s="177" t="s">
        <v>322</v>
      </c>
      <c r="H1185" s="178">
        <v>66</v>
      </c>
      <c r="I1185" s="179"/>
      <c r="L1185" s="175"/>
      <c r="M1185" s="180"/>
      <c r="T1185" s="181"/>
      <c r="AT1185" s="176" t="s">
        <v>264</v>
      </c>
      <c r="AU1185" s="176" t="s">
        <v>87</v>
      </c>
      <c r="AV1185" s="15" t="s">
        <v>97</v>
      </c>
      <c r="AW1185" s="15" t="s">
        <v>32</v>
      </c>
      <c r="AX1185" s="15" t="s">
        <v>77</v>
      </c>
      <c r="AY1185" s="176" t="s">
        <v>253</v>
      </c>
    </row>
    <row r="1186" spans="2:65" s="13" customFormat="1" ht="11.25">
      <c r="B1186" s="162"/>
      <c r="D1186" s="155" t="s">
        <v>264</v>
      </c>
      <c r="E1186" s="163" t="s">
        <v>1</v>
      </c>
      <c r="F1186" s="164" t="s">
        <v>266</v>
      </c>
      <c r="H1186" s="165">
        <v>2166</v>
      </c>
      <c r="I1186" s="166"/>
      <c r="L1186" s="162"/>
      <c r="M1186" s="167"/>
      <c r="T1186" s="168"/>
      <c r="AT1186" s="163" t="s">
        <v>264</v>
      </c>
      <c r="AU1186" s="163" t="s">
        <v>87</v>
      </c>
      <c r="AV1186" s="13" t="s">
        <v>260</v>
      </c>
      <c r="AW1186" s="13" t="s">
        <v>32</v>
      </c>
      <c r="AX1186" s="13" t="s">
        <v>85</v>
      </c>
      <c r="AY1186" s="163" t="s">
        <v>253</v>
      </c>
    </row>
    <row r="1187" spans="2:65" s="12" customFormat="1" ht="11.25">
      <c r="B1187" s="154"/>
      <c r="D1187" s="155" t="s">
        <v>264</v>
      </c>
      <c r="F1187" s="157" t="s">
        <v>1881</v>
      </c>
      <c r="H1187" s="158">
        <v>303.24</v>
      </c>
      <c r="I1187" s="159"/>
      <c r="L1187" s="154"/>
      <c r="M1187" s="160"/>
      <c r="T1187" s="161"/>
      <c r="AT1187" s="156" t="s">
        <v>264</v>
      </c>
      <c r="AU1187" s="156" t="s">
        <v>87</v>
      </c>
      <c r="AV1187" s="12" t="s">
        <v>87</v>
      </c>
      <c r="AW1187" s="12" t="s">
        <v>4</v>
      </c>
      <c r="AX1187" s="12" t="s">
        <v>85</v>
      </c>
      <c r="AY1187" s="156" t="s">
        <v>253</v>
      </c>
    </row>
    <row r="1188" spans="2:65" s="1" customFormat="1" ht="16.5" customHeight="1">
      <c r="B1188" s="32"/>
      <c r="C1188" s="185" t="s">
        <v>1833</v>
      </c>
      <c r="D1188" s="185" t="s">
        <v>1052</v>
      </c>
      <c r="E1188" s="186" t="s">
        <v>1883</v>
      </c>
      <c r="F1188" s="187" t="s">
        <v>1884</v>
      </c>
      <c r="G1188" s="188" t="s">
        <v>269</v>
      </c>
      <c r="H1188" s="189">
        <v>2.1</v>
      </c>
      <c r="I1188" s="190"/>
      <c r="J1188" s="191">
        <f>ROUND(I1188*H1188,2)</f>
        <v>0</v>
      </c>
      <c r="K1188" s="187" t="s">
        <v>1</v>
      </c>
      <c r="L1188" s="192"/>
      <c r="M1188" s="193" t="s">
        <v>1</v>
      </c>
      <c r="N1188" s="194" t="s">
        <v>42</v>
      </c>
      <c r="P1188" s="146">
        <f>O1188*H1188</f>
        <v>0</v>
      </c>
      <c r="Q1188" s="146">
        <v>0</v>
      </c>
      <c r="R1188" s="146">
        <f>Q1188*H1188</f>
        <v>0</v>
      </c>
      <c r="S1188" s="146">
        <v>0</v>
      </c>
      <c r="T1188" s="147">
        <f>S1188*H1188</f>
        <v>0</v>
      </c>
      <c r="AR1188" s="148" t="s">
        <v>455</v>
      </c>
      <c r="AT1188" s="148" t="s">
        <v>1052</v>
      </c>
      <c r="AU1188" s="148" t="s">
        <v>87</v>
      </c>
      <c r="AY1188" s="17" t="s">
        <v>253</v>
      </c>
      <c r="BE1188" s="149">
        <f>IF(N1188="základní",J1188,0)</f>
        <v>0</v>
      </c>
      <c r="BF1188" s="149">
        <f>IF(N1188="snížená",J1188,0)</f>
        <v>0</v>
      </c>
      <c r="BG1188" s="149">
        <f>IF(N1188="zákl. přenesená",J1188,0)</f>
        <v>0</v>
      </c>
      <c r="BH1188" s="149">
        <f>IF(N1188="sníž. přenesená",J1188,0)</f>
        <v>0</v>
      </c>
      <c r="BI1188" s="149">
        <f>IF(N1188="nulová",J1188,0)</f>
        <v>0</v>
      </c>
      <c r="BJ1188" s="17" t="s">
        <v>85</v>
      </c>
      <c r="BK1188" s="149">
        <f>ROUND(I1188*H1188,2)</f>
        <v>0</v>
      </c>
      <c r="BL1188" s="17" t="s">
        <v>369</v>
      </c>
      <c r="BM1188" s="148" t="s">
        <v>3052</v>
      </c>
    </row>
    <row r="1189" spans="2:65" s="12" customFormat="1" ht="11.25">
      <c r="B1189" s="154"/>
      <c r="D1189" s="155" t="s">
        <v>264</v>
      </c>
      <c r="E1189" s="156" t="s">
        <v>1</v>
      </c>
      <c r="F1189" s="157" t="s">
        <v>1403</v>
      </c>
      <c r="H1189" s="158">
        <v>15</v>
      </c>
      <c r="I1189" s="159"/>
      <c r="L1189" s="154"/>
      <c r="M1189" s="160"/>
      <c r="T1189" s="161"/>
      <c r="AT1189" s="156" t="s">
        <v>264</v>
      </c>
      <c r="AU1189" s="156" t="s">
        <v>87</v>
      </c>
      <c r="AV1189" s="12" t="s">
        <v>87</v>
      </c>
      <c r="AW1189" s="12" t="s">
        <v>32</v>
      </c>
      <c r="AX1189" s="12" t="s">
        <v>77</v>
      </c>
      <c r="AY1189" s="156" t="s">
        <v>253</v>
      </c>
    </row>
    <row r="1190" spans="2:65" s="13" customFormat="1" ht="11.25">
      <c r="B1190" s="162"/>
      <c r="D1190" s="155" t="s">
        <v>264</v>
      </c>
      <c r="E1190" s="163" t="s">
        <v>1</v>
      </c>
      <c r="F1190" s="164" t="s">
        <v>266</v>
      </c>
      <c r="H1190" s="165">
        <v>15</v>
      </c>
      <c r="I1190" s="166"/>
      <c r="L1190" s="162"/>
      <c r="M1190" s="167"/>
      <c r="T1190" s="168"/>
      <c r="AT1190" s="163" t="s">
        <v>264</v>
      </c>
      <c r="AU1190" s="163" t="s">
        <v>87</v>
      </c>
      <c r="AV1190" s="13" t="s">
        <v>260</v>
      </c>
      <c r="AW1190" s="13" t="s">
        <v>32</v>
      </c>
      <c r="AX1190" s="13" t="s">
        <v>85</v>
      </c>
      <c r="AY1190" s="163" t="s">
        <v>253</v>
      </c>
    </row>
    <row r="1191" spans="2:65" s="12" customFormat="1" ht="11.25">
      <c r="B1191" s="154"/>
      <c r="D1191" s="155" t="s">
        <v>264</v>
      </c>
      <c r="F1191" s="157" t="s">
        <v>1886</v>
      </c>
      <c r="H1191" s="158">
        <v>2.1</v>
      </c>
      <c r="I1191" s="159"/>
      <c r="L1191" s="154"/>
      <c r="M1191" s="160"/>
      <c r="T1191" s="161"/>
      <c r="AT1191" s="156" t="s">
        <v>264</v>
      </c>
      <c r="AU1191" s="156" t="s">
        <v>87</v>
      </c>
      <c r="AV1191" s="12" t="s">
        <v>87</v>
      </c>
      <c r="AW1191" s="12" t="s">
        <v>4</v>
      </c>
      <c r="AX1191" s="12" t="s">
        <v>85</v>
      </c>
      <c r="AY1191" s="156" t="s">
        <v>253</v>
      </c>
    </row>
    <row r="1192" spans="2:65" s="1" customFormat="1" ht="24.2" customHeight="1">
      <c r="B1192" s="32"/>
      <c r="C1192" s="185" t="s">
        <v>1840</v>
      </c>
      <c r="D1192" s="185" t="s">
        <v>1052</v>
      </c>
      <c r="E1192" s="186" t="s">
        <v>1888</v>
      </c>
      <c r="F1192" s="187" t="s">
        <v>1889</v>
      </c>
      <c r="G1192" s="188" t="s">
        <v>1890</v>
      </c>
      <c r="H1192" s="189">
        <v>87.24</v>
      </c>
      <c r="I1192" s="190"/>
      <c r="J1192" s="191">
        <f>ROUND(I1192*H1192,2)</f>
        <v>0</v>
      </c>
      <c r="K1192" s="187" t="s">
        <v>259</v>
      </c>
      <c r="L1192" s="192"/>
      <c r="M1192" s="193" t="s">
        <v>1</v>
      </c>
      <c r="N1192" s="194" t="s">
        <v>42</v>
      </c>
      <c r="P1192" s="146">
        <f>O1192*H1192</f>
        <v>0</v>
      </c>
      <c r="Q1192" s="146">
        <v>1.75E-3</v>
      </c>
      <c r="R1192" s="146">
        <f>Q1192*H1192</f>
        <v>0.15267</v>
      </c>
      <c r="S1192" s="146">
        <v>0</v>
      </c>
      <c r="T1192" s="147">
        <f>S1192*H1192</f>
        <v>0</v>
      </c>
      <c r="AR1192" s="148" t="s">
        <v>455</v>
      </c>
      <c r="AT1192" s="148" t="s">
        <v>1052</v>
      </c>
      <c r="AU1192" s="148" t="s">
        <v>87</v>
      </c>
      <c r="AY1192" s="17" t="s">
        <v>253</v>
      </c>
      <c r="BE1192" s="149">
        <f>IF(N1192="základní",J1192,0)</f>
        <v>0</v>
      </c>
      <c r="BF1192" s="149">
        <f>IF(N1192="snížená",J1192,0)</f>
        <v>0</v>
      </c>
      <c r="BG1192" s="149">
        <f>IF(N1192="zákl. přenesená",J1192,0)</f>
        <v>0</v>
      </c>
      <c r="BH1192" s="149">
        <f>IF(N1192="sníž. přenesená",J1192,0)</f>
        <v>0</v>
      </c>
      <c r="BI1192" s="149">
        <f>IF(N1192="nulová",J1192,0)</f>
        <v>0</v>
      </c>
      <c r="BJ1192" s="17" t="s">
        <v>85</v>
      </c>
      <c r="BK1192" s="149">
        <f>ROUND(I1192*H1192,2)</f>
        <v>0</v>
      </c>
      <c r="BL1192" s="17" t="s">
        <v>369</v>
      </c>
      <c r="BM1192" s="148" t="s">
        <v>3053</v>
      </c>
    </row>
    <row r="1193" spans="2:65" s="12" customFormat="1" ht="11.25">
      <c r="B1193" s="154"/>
      <c r="D1193" s="155" t="s">
        <v>264</v>
      </c>
      <c r="E1193" s="156" t="s">
        <v>1</v>
      </c>
      <c r="F1193" s="157" t="s">
        <v>1870</v>
      </c>
      <c r="H1193" s="158">
        <v>392</v>
      </c>
      <c r="I1193" s="159"/>
      <c r="L1193" s="154"/>
      <c r="M1193" s="160"/>
      <c r="T1193" s="161"/>
      <c r="AT1193" s="156" t="s">
        <v>264</v>
      </c>
      <c r="AU1193" s="156" t="s">
        <v>87</v>
      </c>
      <c r="AV1193" s="12" t="s">
        <v>87</v>
      </c>
      <c r="AW1193" s="12" t="s">
        <v>32</v>
      </c>
      <c r="AX1193" s="12" t="s">
        <v>77</v>
      </c>
      <c r="AY1193" s="156" t="s">
        <v>253</v>
      </c>
    </row>
    <row r="1194" spans="2:65" s="12" customFormat="1" ht="11.25">
      <c r="B1194" s="154"/>
      <c r="D1194" s="155" t="s">
        <v>264</v>
      </c>
      <c r="E1194" s="156" t="s">
        <v>1</v>
      </c>
      <c r="F1194" s="157" t="s">
        <v>1871</v>
      </c>
      <c r="H1194" s="158">
        <v>112</v>
      </c>
      <c r="I1194" s="159"/>
      <c r="L1194" s="154"/>
      <c r="M1194" s="160"/>
      <c r="T1194" s="161"/>
      <c r="AT1194" s="156" t="s">
        <v>264</v>
      </c>
      <c r="AU1194" s="156" t="s">
        <v>87</v>
      </c>
      <c r="AV1194" s="12" t="s">
        <v>87</v>
      </c>
      <c r="AW1194" s="12" t="s">
        <v>32</v>
      </c>
      <c r="AX1194" s="12" t="s">
        <v>77</v>
      </c>
      <c r="AY1194" s="156" t="s">
        <v>253</v>
      </c>
    </row>
    <row r="1195" spans="2:65" s="12" customFormat="1" ht="11.25">
      <c r="B1195" s="154"/>
      <c r="D1195" s="155" t="s">
        <v>264</v>
      </c>
      <c r="E1195" s="156" t="s">
        <v>1</v>
      </c>
      <c r="F1195" s="157" t="s">
        <v>1872</v>
      </c>
      <c r="H1195" s="158">
        <v>336</v>
      </c>
      <c r="I1195" s="159"/>
      <c r="L1195" s="154"/>
      <c r="M1195" s="160"/>
      <c r="T1195" s="161"/>
      <c r="AT1195" s="156" t="s">
        <v>264</v>
      </c>
      <c r="AU1195" s="156" t="s">
        <v>87</v>
      </c>
      <c r="AV1195" s="12" t="s">
        <v>87</v>
      </c>
      <c r="AW1195" s="12" t="s">
        <v>32</v>
      </c>
      <c r="AX1195" s="12" t="s">
        <v>77</v>
      </c>
      <c r="AY1195" s="156" t="s">
        <v>253</v>
      </c>
    </row>
    <row r="1196" spans="2:65" s="12" customFormat="1" ht="11.25">
      <c r="B1196" s="154"/>
      <c r="D1196" s="155" t="s">
        <v>264</v>
      </c>
      <c r="E1196" s="156" t="s">
        <v>1</v>
      </c>
      <c r="F1196" s="157" t="s">
        <v>1873</v>
      </c>
      <c r="H1196" s="158">
        <v>112</v>
      </c>
      <c r="I1196" s="159"/>
      <c r="L1196" s="154"/>
      <c r="M1196" s="160"/>
      <c r="T1196" s="161"/>
      <c r="AT1196" s="156" t="s">
        <v>264</v>
      </c>
      <c r="AU1196" s="156" t="s">
        <v>87</v>
      </c>
      <c r="AV1196" s="12" t="s">
        <v>87</v>
      </c>
      <c r="AW1196" s="12" t="s">
        <v>32</v>
      </c>
      <c r="AX1196" s="12" t="s">
        <v>77</v>
      </c>
      <c r="AY1196" s="156" t="s">
        <v>253</v>
      </c>
    </row>
    <row r="1197" spans="2:65" s="12" customFormat="1" ht="11.25">
      <c r="B1197" s="154"/>
      <c r="D1197" s="155" t="s">
        <v>264</v>
      </c>
      <c r="E1197" s="156" t="s">
        <v>1</v>
      </c>
      <c r="F1197" s="157" t="s">
        <v>1874</v>
      </c>
      <c r="H1197" s="158">
        <v>644</v>
      </c>
      <c r="I1197" s="159"/>
      <c r="L1197" s="154"/>
      <c r="M1197" s="160"/>
      <c r="T1197" s="161"/>
      <c r="AT1197" s="156" t="s">
        <v>264</v>
      </c>
      <c r="AU1197" s="156" t="s">
        <v>87</v>
      </c>
      <c r="AV1197" s="12" t="s">
        <v>87</v>
      </c>
      <c r="AW1197" s="12" t="s">
        <v>32</v>
      </c>
      <c r="AX1197" s="12" t="s">
        <v>77</v>
      </c>
      <c r="AY1197" s="156" t="s">
        <v>253</v>
      </c>
    </row>
    <row r="1198" spans="2:65" s="12" customFormat="1" ht="11.25">
      <c r="B1198" s="154"/>
      <c r="D1198" s="155" t="s">
        <v>264</v>
      </c>
      <c r="E1198" s="156" t="s">
        <v>1</v>
      </c>
      <c r="F1198" s="157" t="s">
        <v>1875</v>
      </c>
      <c r="H1198" s="158">
        <v>392</v>
      </c>
      <c r="I1198" s="159"/>
      <c r="L1198" s="154"/>
      <c r="M1198" s="160"/>
      <c r="T1198" s="161"/>
      <c r="AT1198" s="156" t="s">
        <v>264</v>
      </c>
      <c r="AU1198" s="156" t="s">
        <v>87</v>
      </c>
      <c r="AV1198" s="12" t="s">
        <v>87</v>
      </c>
      <c r="AW1198" s="12" t="s">
        <v>32</v>
      </c>
      <c r="AX1198" s="12" t="s">
        <v>77</v>
      </c>
      <c r="AY1198" s="156" t="s">
        <v>253</v>
      </c>
    </row>
    <row r="1199" spans="2:65" s="12" customFormat="1" ht="11.25">
      <c r="B1199" s="154"/>
      <c r="D1199" s="155" t="s">
        <v>264</v>
      </c>
      <c r="E1199" s="156" t="s">
        <v>1</v>
      </c>
      <c r="F1199" s="157" t="s">
        <v>1876</v>
      </c>
      <c r="H1199" s="158">
        <v>112</v>
      </c>
      <c r="I1199" s="159"/>
      <c r="L1199" s="154"/>
      <c r="M1199" s="160"/>
      <c r="T1199" s="161"/>
      <c r="AT1199" s="156" t="s">
        <v>264</v>
      </c>
      <c r="AU1199" s="156" t="s">
        <v>87</v>
      </c>
      <c r="AV1199" s="12" t="s">
        <v>87</v>
      </c>
      <c r="AW1199" s="12" t="s">
        <v>32</v>
      </c>
      <c r="AX1199" s="12" t="s">
        <v>77</v>
      </c>
      <c r="AY1199" s="156" t="s">
        <v>253</v>
      </c>
    </row>
    <row r="1200" spans="2:65" s="15" customFormat="1" ht="11.25">
      <c r="B1200" s="175"/>
      <c r="D1200" s="155" t="s">
        <v>264</v>
      </c>
      <c r="E1200" s="176" t="s">
        <v>1</v>
      </c>
      <c r="F1200" s="177" t="s">
        <v>322</v>
      </c>
      <c r="H1200" s="178">
        <v>2100</v>
      </c>
      <c r="I1200" s="179"/>
      <c r="L1200" s="175"/>
      <c r="M1200" s="180"/>
      <c r="T1200" s="181"/>
      <c r="AT1200" s="176" t="s">
        <v>264</v>
      </c>
      <c r="AU1200" s="176" t="s">
        <v>87</v>
      </c>
      <c r="AV1200" s="15" t="s">
        <v>97</v>
      </c>
      <c r="AW1200" s="15" t="s">
        <v>32</v>
      </c>
      <c r="AX1200" s="15" t="s">
        <v>77</v>
      </c>
      <c r="AY1200" s="176" t="s">
        <v>253</v>
      </c>
    </row>
    <row r="1201" spans="2:65" s="12" customFormat="1" ht="11.25">
      <c r="B1201" s="154"/>
      <c r="D1201" s="155" t="s">
        <v>264</v>
      </c>
      <c r="E1201" s="156" t="s">
        <v>1</v>
      </c>
      <c r="F1201" s="157" t="s">
        <v>1390</v>
      </c>
      <c r="H1201" s="158">
        <v>30</v>
      </c>
      <c r="I1201" s="159"/>
      <c r="L1201" s="154"/>
      <c r="M1201" s="160"/>
      <c r="T1201" s="161"/>
      <c r="AT1201" s="156" t="s">
        <v>264</v>
      </c>
      <c r="AU1201" s="156" t="s">
        <v>87</v>
      </c>
      <c r="AV1201" s="12" t="s">
        <v>87</v>
      </c>
      <c r="AW1201" s="12" t="s">
        <v>32</v>
      </c>
      <c r="AX1201" s="12" t="s">
        <v>77</v>
      </c>
      <c r="AY1201" s="156" t="s">
        <v>253</v>
      </c>
    </row>
    <row r="1202" spans="2:65" s="12" customFormat="1" ht="11.25">
      <c r="B1202" s="154"/>
      <c r="D1202" s="155" t="s">
        <v>264</v>
      </c>
      <c r="E1202" s="156" t="s">
        <v>1</v>
      </c>
      <c r="F1202" s="157" t="s">
        <v>1376</v>
      </c>
      <c r="H1202" s="158">
        <v>24</v>
      </c>
      <c r="I1202" s="159"/>
      <c r="L1202" s="154"/>
      <c r="M1202" s="160"/>
      <c r="T1202" s="161"/>
      <c r="AT1202" s="156" t="s">
        <v>264</v>
      </c>
      <c r="AU1202" s="156" t="s">
        <v>87</v>
      </c>
      <c r="AV1202" s="12" t="s">
        <v>87</v>
      </c>
      <c r="AW1202" s="12" t="s">
        <v>32</v>
      </c>
      <c r="AX1202" s="12" t="s">
        <v>77</v>
      </c>
      <c r="AY1202" s="156" t="s">
        <v>253</v>
      </c>
    </row>
    <row r="1203" spans="2:65" s="12" customFormat="1" ht="11.25">
      <c r="B1203" s="154"/>
      <c r="D1203" s="155" t="s">
        <v>264</v>
      </c>
      <c r="E1203" s="156" t="s">
        <v>1</v>
      </c>
      <c r="F1203" s="157" t="s">
        <v>1391</v>
      </c>
      <c r="H1203" s="158">
        <v>4</v>
      </c>
      <c r="I1203" s="159"/>
      <c r="L1203" s="154"/>
      <c r="M1203" s="160"/>
      <c r="T1203" s="161"/>
      <c r="AT1203" s="156" t="s">
        <v>264</v>
      </c>
      <c r="AU1203" s="156" t="s">
        <v>87</v>
      </c>
      <c r="AV1203" s="12" t="s">
        <v>87</v>
      </c>
      <c r="AW1203" s="12" t="s">
        <v>32</v>
      </c>
      <c r="AX1203" s="12" t="s">
        <v>77</v>
      </c>
      <c r="AY1203" s="156" t="s">
        <v>253</v>
      </c>
    </row>
    <row r="1204" spans="2:65" s="12" customFormat="1" ht="11.25">
      <c r="B1204" s="154"/>
      <c r="D1204" s="155" t="s">
        <v>264</v>
      </c>
      <c r="E1204" s="156" t="s">
        <v>1</v>
      </c>
      <c r="F1204" s="157" t="s">
        <v>1392</v>
      </c>
      <c r="H1204" s="158">
        <v>2</v>
      </c>
      <c r="I1204" s="159"/>
      <c r="L1204" s="154"/>
      <c r="M1204" s="160"/>
      <c r="T1204" s="161"/>
      <c r="AT1204" s="156" t="s">
        <v>264</v>
      </c>
      <c r="AU1204" s="156" t="s">
        <v>87</v>
      </c>
      <c r="AV1204" s="12" t="s">
        <v>87</v>
      </c>
      <c r="AW1204" s="12" t="s">
        <v>32</v>
      </c>
      <c r="AX1204" s="12" t="s">
        <v>77</v>
      </c>
      <c r="AY1204" s="156" t="s">
        <v>253</v>
      </c>
    </row>
    <row r="1205" spans="2:65" s="12" customFormat="1" ht="11.25">
      <c r="B1205" s="154"/>
      <c r="D1205" s="155" t="s">
        <v>264</v>
      </c>
      <c r="E1205" s="156" t="s">
        <v>1</v>
      </c>
      <c r="F1205" s="157" t="s">
        <v>1391</v>
      </c>
      <c r="H1205" s="158">
        <v>4</v>
      </c>
      <c r="I1205" s="159"/>
      <c r="L1205" s="154"/>
      <c r="M1205" s="160"/>
      <c r="T1205" s="161"/>
      <c r="AT1205" s="156" t="s">
        <v>264</v>
      </c>
      <c r="AU1205" s="156" t="s">
        <v>87</v>
      </c>
      <c r="AV1205" s="12" t="s">
        <v>87</v>
      </c>
      <c r="AW1205" s="12" t="s">
        <v>32</v>
      </c>
      <c r="AX1205" s="12" t="s">
        <v>77</v>
      </c>
      <c r="AY1205" s="156" t="s">
        <v>253</v>
      </c>
    </row>
    <row r="1206" spans="2:65" s="12" customFormat="1" ht="11.25">
      <c r="B1206" s="154"/>
      <c r="D1206" s="155" t="s">
        <v>264</v>
      </c>
      <c r="E1206" s="156" t="s">
        <v>1</v>
      </c>
      <c r="F1206" s="157" t="s">
        <v>1392</v>
      </c>
      <c r="H1206" s="158">
        <v>2</v>
      </c>
      <c r="I1206" s="159"/>
      <c r="L1206" s="154"/>
      <c r="M1206" s="160"/>
      <c r="T1206" s="161"/>
      <c r="AT1206" s="156" t="s">
        <v>264</v>
      </c>
      <c r="AU1206" s="156" t="s">
        <v>87</v>
      </c>
      <c r="AV1206" s="12" t="s">
        <v>87</v>
      </c>
      <c r="AW1206" s="12" t="s">
        <v>32</v>
      </c>
      <c r="AX1206" s="12" t="s">
        <v>77</v>
      </c>
      <c r="AY1206" s="156" t="s">
        <v>253</v>
      </c>
    </row>
    <row r="1207" spans="2:65" s="12" customFormat="1" ht="11.25">
      <c r="B1207" s="154"/>
      <c r="D1207" s="155" t="s">
        <v>264</v>
      </c>
      <c r="E1207" s="156" t="s">
        <v>1</v>
      </c>
      <c r="F1207" s="157" t="s">
        <v>1403</v>
      </c>
      <c r="H1207" s="158">
        <v>15</v>
      </c>
      <c r="I1207" s="159"/>
      <c r="L1207" s="154"/>
      <c r="M1207" s="160"/>
      <c r="T1207" s="161"/>
      <c r="AT1207" s="156" t="s">
        <v>264</v>
      </c>
      <c r="AU1207" s="156" t="s">
        <v>87</v>
      </c>
      <c r="AV1207" s="12" t="s">
        <v>87</v>
      </c>
      <c r="AW1207" s="12" t="s">
        <v>32</v>
      </c>
      <c r="AX1207" s="12" t="s">
        <v>77</v>
      </c>
      <c r="AY1207" s="156" t="s">
        <v>253</v>
      </c>
    </row>
    <row r="1208" spans="2:65" s="15" customFormat="1" ht="11.25">
      <c r="B1208" s="175"/>
      <c r="D1208" s="155" t="s">
        <v>264</v>
      </c>
      <c r="E1208" s="176" t="s">
        <v>1</v>
      </c>
      <c r="F1208" s="177" t="s">
        <v>322</v>
      </c>
      <c r="H1208" s="178">
        <v>81</v>
      </c>
      <c r="I1208" s="179"/>
      <c r="L1208" s="175"/>
      <c r="M1208" s="180"/>
      <c r="T1208" s="181"/>
      <c r="AT1208" s="176" t="s">
        <v>264</v>
      </c>
      <c r="AU1208" s="176" t="s">
        <v>87</v>
      </c>
      <c r="AV1208" s="15" t="s">
        <v>97</v>
      </c>
      <c r="AW1208" s="15" t="s">
        <v>32</v>
      </c>
      <c r="AX1208" s="15" t="s">
        <v>77</v>
      </c>
      <c r="AY1208" s="176" t="s">
        <v>253</v>
      </c>
    </row>
    <row r="1209" spans="2:65" s="13" customFormat="1" ht="11.25">
      <c r="B1209" s="162"/>
      <c r="D1209" s="155" t="s">
        <v>264</v>
      </c>
      <c r="E1209" s="163" t="s">
        <v>1</v>
      </c>
      <c r="F1209" s="164" t="s">
        <v>266</v>
      </c>
      <c r="H1209" s="165">
        <v>2181</v>
      </c>
      <c r="I1209" s="166"/>
      <c r="L1209" s="162"/>
      <c r="M1209" s="167"/>
      <c r="T1209" s="168"/>
      <c r="AT1209" s="163" t="s">
        <v>264</v>
      </c>
      <c r="AU1209" s="163" t="s">
        <v>87</v>
      </c>
      <c r="AV1209" s="13" t="s">
        <v>260</v>
      </c>
      <c r="AW1209" s="13" t="s">
        <v>32</v>
      </c>
      <c r="AX1209" s="13" t="s">
        <v>85</v>
      </c>
      <c r="AY1209" s="163" t="s">
        <v>253</v>
      </c>
    </row>
    <row r="1210" spans="2:65" s="12" customFormat="1" ht="11.25">
      <c r="B1210" s="154"/>
      <c r="D1210" s="155" t="s">
        <v>264</v>
      </c>
      <c r="F1210" s="157" t="s">
        <v>3054</v>
      </c>
      <c r="H1210" s="158">
        <v>87.24</v>
      </c>
      <c r="I1210" s="159"/>
      <c r="L1210" s="154"/>
      <c r="M1210" s="160"/>
      <c r="T1210" s="161"/>
      <c r="AT1210" s="156" t="s">
        <v>264</v>
      </c>
      <c r="AU1210" s="156" t="s">
        <v>87</v>
      </c>
      <c r="AV1210" s="12" t="s">
        <v>87</v>
      </c>
      <c r="AW1210" s="12" t="s">
        <v>4</v>
      </c>
      <c r="AX1210" s="12" t="s">
        <v>85</v>
      </c>
      <c r="AY1210" s="156" t="s">
        <v>253</v>
      </c>
    </row>
    <row r="1211" spans="2:65" s="1" customFormat="1" ht="24.2" customHeight="1">
      <c r="B1211" s="32"/>
      <c r="C1211" s="185" t="s">
        <v>1855</v>
      </c>
      <c r="D1211" s="185" t="s">
        <v>1052</v>
      </c>
      <c r="E1211" s="186" t="s">
        <v>1894</v>
      </c>
      <c r="F1211" s="187" t="s">
        <v>1895</v>
      </c>
      <c r="G1211" s="188" t="s">
        <v>1890</v>
      </c>
      <c r="H1211" s="189">
        <v>0.6</v>
      </c>
      <c r="I1211" s="190"/>
      <c r="J1211" s="191">
        <f>ROUND(I1211*H1211,2)</f>
        <v>0</v>
      </c>
      <c r="K1211" s="187" t="s">
        <v>259</v>
      </c>
      <c r="L1211" s="192"/>
      <c r="M1211" s="193" t="s">
        <v>1</v>
      </c>
      <c r="N1211" s="194" t="s">
        <v>42</v>
      </c>
      <c r="P1211" s="146">
        <f>O1211*H1211</f>
        <v>0</v>
      </c>
      <c r="Q1211" s="146">
        <v>0</v>
      </c>
      <c r="R1211" s="146">
        <f>Q1211*H1211</f>
        <v>0</v>
      </c>
      <c r="S1211" s="146">
        <v>0</v>
      </c>
      <c r="T1211" s="147">
        <f>S1211*H1211</f>
        <v>0</v>
      </c>
      <c r="AR1211" s="148" t="s">
        <v>455</v>
      </c>
      <c r="AT1211" s="148" t="s">
        <v>1052</v>
      </c>
      <c r="AU1211" s="148" t="s">
        <v>87</v>
      </c>
      <c r="AY1211" s="17" t="s">
        <v>253</v>
      </c>
      <c r="BE1211" s="149">
        <f>IF(N1211="základní",J1211,0)</f>
        <v>0</v>
      </c>
      <c r="BF1211" s="149">
        <f>IF(N1211="snížená",J1211,0)</f>
        <v>0</v>
      </c>
      <c r="BG1211" s="149">
        <f>IF(N1211="zákl. přenesená",J1211,0)</f>
        <v>0</v>
      </c>
      <c r="BH1211" s="149">
        <f>IF(N1211="sníž. přenesená",J1211,0)</f>
        <v>0</v>
      </c>
      <c r="BI1211" s="149">
        <f>IF(N1211="nulová",J1211,0)</f>
        <v>0</v>
      </c>
      <c r="BJ1211" s="17" t="s">
        <v>85</v>
      </c>
      <c r="BK1211" s="149">
        <f>ROUND(I1211*H1211,2)</f>
        <v>0</v>
      </c>
      <c r="BL1211" s="17" t="s">
        <v>369</v>
      </c>
      <c r="BM1211" s="148" t="s">
        <v>3055</v>
      </c>
    </row>
    <row r="1212" spans="2:65" s="12" customFormat="1" ht="11.25">
      <c r="B1212" s="154"/>
      <c r="D1212" s="155" t="s">
        <v>264</v>
      </c>
      <c r="E1212" s="156" t="s">
        <v>1</v>
      </c>
      <c r="F1212" s="157" t="s">
        <v>1403</v>
      </c>
      <c r="H1212" s="158">
        <v>15</v>
      </c>
      <c r="I1212" s="159"/>
      <c r="L1212" s="154"/>
      <c r="M1212" s="160"/>
      <c r="T1212" s="161"/>
      <c r="AT1212" s="156" t="s">
        <v>264</v>
      </c>
      <c r="AU1212" s="156" t="s">
        <v>87</v>
      </c>
      <c r="AV1212" s="12" t="s">
        <v>87</v>
      </c>
      <c r="AW1212" s="12" t="s">
        <v>32</v>
      </c>
      <c r="AX1212" s="12" t="s">
        <v>77</v>
      </c>
      <c r="AY1212" s="156" t="s">
        <v>253</v>
      </c>
    </row>
    <row r="1213" spans="2:65" s="13" customFormat="1" ht="11.25">
      <c r="B1213" s="162"/>
      <c r="D1213" s="155" t="s">
        <v>264</v>
      </c>
      <c r="E1213" s="163" t="s">
        <v>1</v>
      </c>
      <c r="F1213" s="164" t="s">
        <v>266</v>
      </c>
      <c r="H1213" s="165">
        <v>15</v>
      </c>
      <c r="I1213" s="166"/>
      <c r="L1213" s="162"/>
      <c r="M1213" s="167"/>
      <c r="T1213" s="168"/>
      <c r="AT1213" s="163" t="s">
        <v>264</v>
      </c>
      <c r="AU1213" s="163" t="s">
        <v>87</v>
      </c>
      <c r="AV1213" s="13" t="s">
        <v>260</v>
      </c>
      <c r="AW1213" s="13" t="s">
        <v>32</v>
      </c>
      <c r="AX1213" s="13" t="s">
        <v>85</v>
      </c>
      <c r="AY1213" s="163" t="s">
        <v>253</v>
      </c>
    </row>
    <row r="1214" spans="2:65" s="12" customFormat="1" ht="11.25">
      <c r="B1214" s="154"/>
      <c r="D1214" s="155" t="s">
        <v>264</v>
      </c>
      <c r="F1214" s="157" t="s">
        <v>1897</v>
      </c>
      <c r="H1214" s="158">
        <v>0.6</v>
      </c>
      <c r="I1214" s="159"/>
      <c r="L1214" s="154"/>
      <c r="M1214" s="160"/>
      <c r="T1214" s="161"/>
      <c r="AT1214" s="156" t="s">
        <v>264</v>
      </c>
      <c r="AU1214" s="156" t="s">
        <v>87</v>
      </c>
      <c r="AV1214" s="12" t="s">
        <v>87</v>
      </c>
      <c r="AW1214" s="12" t="s">
        <v>4</v>
      </c>
      <c r="AX1214" s="12" t="s">
        <v>85</v>
      </c>
      <c r="AY1214" s="156" t="s">
        <v>253</v>
      </c>
    </row>
    <row r="1215" spans="2:65" s="1" customFormat="1" ht="24.2" customHeight="1">
      <c r="B1215" s="32"/>
      <c r="C1215" s="185" t="s">
        <v>1865</v>
      </c>
      <c r="D1215" s="185" t="s">
        <v>1052</v>
      </c>
      <c r="E1215" s="186" t="s">
        <v>1899</v>
      </c>
      <c r="F1215" s="187" t="s">
        <v>1900</v>
      </c>
      <c r="G1215" s="188" t="s">
        <v>1890</v>
      </c>
      <c r="H1215" s="189">
        <v>43.62</v>
      </c>
      <c r="I1215" s="190"/>
      <c r="J1215" s="191">
        <f>ROUND(I1215*H1215,2)</f>
        <v>0</v>
      </c>
      <c r="K1215" s="187" t="s">
        <v>259</v>
      </c>
      <c r="L1215" s="192"/>
      <c r="M1215" s="193" t="s">
        <v>1</v>
      </c>
      <c r="N1215" s="194" t="s">
        <v>42</v>
      </c>
      <c r="P1215" s="146">
        <f>O1215*H1215</f>
        <v>0</v>
      </c>
      <c r="Q1215" s="146">
        <v>6.8000000000000005E-4</v>
      </c>
      <c r="R1215" s="146">
        <f>Q1215*H1215</f>
        <v>2.96616E-2</v>
      </c>
      <c r="S1215" s="146">
        <v>0</v>
      </c>
      <c r="T1215" s="147">
        <f>S1215*H1215</f>
        <v>0</v>
      </c>
      <c r="AR1215" s="148" t="s">
        <v>455</v>
      </c>
      <c r="AT1215" s="148" t="s">
        <v>1052</v>
      </c>
      <c r="AU1215" s="148" t="s">
        <v>87</v>
      </c>
      <c r="AY1215" s="17" t="s">
        <v>253</v>
      </c>
      <c r="BE1215" s="149">
        <f>IF(N1215="základní",J1215,0)</f>
        <v>0</v>
      </c>
      <c r="BF1215" s="149">
        <f>IF(N1215="snížená",J1215,0)</f>
        <v>0</v>
      </c>
      <c r="BG1215" s="149">
        <f>IF(N1215="zákl. přenesená",J1215,0)</f>
        <v>0</v>
      </c>
      <c r="BH1215" s="149">
        <f>IF(N1215="sníž. přenesená",J1215,0)</f>
        <v>0</v>
      </c>
      <c r="BI1215" s="149">
        <f>IF(N1215="nulová",J1215,0)</f>
        <v>0</v>
      </c>
      <c r="BJ1215" s="17" t="s">
        <v>85</v>
      </c>
      <c r="BK1215" s="149">
        <f>ROUND(I1215*H1215,2)</f>
        <v>0</v>
      </c>
      <c r="BL1215" s="17" t="s">
        <v>369</v>
      </c>
      <c r="BM1215" s="148" t="s">
        <v>3056</v>
      </c>
    </row>
    <row r="1216" spans="2:65" s="12" customFormat="1" ht="11.25">
      <c r="B1216" s="154"/>
      <c r="D1216" s="155" t="s">
        <v>264</v>
      </c>
      <c r="E1216" s="156" t="s">
        <v>1</v>
      </c>
      <c r="F1216" s="157" t="s">
        <v>1870</v>
      </c>
      <c r="H1216" s="158">
        <v>392</v>
      </c>
      <c r="I1216" s="159"/>
      <c r="L1216" s="154"/>
      <c r="M1216" s="160"/>
      <c r="T1216" s="161"/>
      <c r="AT1216" s="156" t="s">
        <v>264</v>
      </c>
      <c r="AU1216" s="156" t="s">
        <v>87</v>
      </c>
      <c r="AV1216" s="12" t="s">
        <v>87</v>
      </c>
      <c r="AW1216" s="12" t="s">
        <v>32</v>
      </c>
      <c r="AX1216" s="12" t="s">
        <v>77</v>
      </c>
      <c r="AY1216" s="156" t="s">
        <v>253</v>
      </c>
    </row>
    <row r="1217" spans="2:51" s="12" customFormat="1" ht="11.25">
      <c r="B1217" s="154"/>
      <c r="D1217" s="155" t="s">
        <v>264</v>
      </c>
      <c r="E1217" s="156" t="s">
        <v>1</v>
      </c>
      <c r="F1217" s="157" t="s">
        <v>1871</v>
      </c>
      <c r="H1217" s="158">
        <v>112</v>
      </c>
      <c r="I1217" s="159"/>
      <c r="L1217" s="154"/>
      <c r="M1217" s="160"/>
      <c r="T1217" s="161"/>
      <c r="AT1217" s="156" t="s">
        <v>264</v>
      </c>
      <c r="AU1217" s="156" t="s">
        <v>87</v>
      </c>
      <c r="AV1217" s="12" t="s">
        <v>87</v>
      </c>
      <c r="AW1217" s="12" t="s">
        <v>32</v>
      </c>
      <c r="AX1217" s="12" t="s">
        <v>77</v>
      </c>
      <c r="AY1217" s="156" t="s">
        <v>253</v>
      </c>
    </row>
    <row r="1218" spans="2:51" s="12" customFormat="1" ht="11.25">
      <c r="B1218" s="154"/>
      <c r="D1218" s="155" t="s">
        <v>264</v>
      </c>
      <c r="E1218" s="156" t="s">
        <v>1</v>
      </c>
      <c r="F1218" s="157" t="s">
        <v>1872</v>
      </c>
      <c r="H1218" s="158">
        <v>336</v>
      </c>
      <c r="I1218" s="159"/>
      <c r="L1218" s="154"/>
      <c r="M1218" s="160"/>
      <c r="T1218" s="161"/>
      <c r="AT1218" s="156" t="s">
        <v>264</v>
      </c>
      <c r="AU1218" s="156" t="s">
        <v>87</v>
      </c>
      <c r="AV1218" s="12" t="s">
        <v>87</v>
      </c>
      <c r="AW1218" s="12" t="s">
        <v>32</v>
      </c>
      <c r="AX1218" s="12" t="s">
        <v>77</v>
      </c>
      <c r="AY1218" s="156" t="s">
        <v>253</v>
      </c>
    </row>
    <row r="1219" spans="2:51" s="12" customFormat="1" ht="11.25">
      <c r="B1219" s="154"/>
      <c r="D1219" s="155" t="s">
        <v>264</v>
      </c>
      <c r="E1219" s="156" t="s">
        <v>1</v>
      </c>
      <c r="F1219" s="157" t="s">
        <v>1873</v>
      </c>
      <c r="H1219" s="158">
        <v>112</v>
      </c>
      <c r="I1219" s="159"/>
      <c r="L1219" s="154"/>
      <c r="M1219" s="160"/>
      <c r="T1219" s="161"/>
      <c r="AT1219" s="156" t="s">
        <v>264</v>
      </c>
      <c r="AU1219" s="156" t="s">
        <v>87</v>
      </c>
      <c r="AV1219" s="12" t="s">
        <v>87</v>
      </c>
      <c r="AW1219" s="12" t="s">
        <v>32</v>
      </c>
      <c r="AX1219" s="12" t="s">
        <v>77</v>
      </c>
      <c r="AY1219" s="156" t="s">
        <v>253</v>
      </c>
    </row>
    <row r="1220" spans="2:51" s="12" customFormat="1" ht="11.25">
      <c r="B1220" s="154"/>
      <c r="D1220" s="155" t="s">
        <v>264</v>
      </c>
      <c r="E1220" s="156" t="s">
        <v>1</v>
      </c>
      <c r="F1220" s="157" t="s">
        <v>1874</v>
      </c>
      <c r="H1220" s="158">
        <v>644</v>
      </c>
      <c r="I1220" s="159"/>
      <c r="L1220" s="154"/>
      <c r="M1220" s="160"/>
      <c r="T1220" s="161"/>
      <c r="AT1220" s="156" t="s">
        <v>264</v>
      </c>
      <c r="AU1220" s="156" t="s">
        <v>87</v>
      </c>
      <c r="AV1220" s="12" t="s">
        <v>87</v>
      </c>
      <c r="AW1220" s="12" t="s">
        <v>32</v>
      </c>
      <c r="AX1220" s="12" t="s">
        <v>77</v>
      </c>
      <c r="AY1220" s="156" t="s">
        <v>253</v>
      </c>
    </row>
    <row r="1221" spans="2:51" s="12" customFormat="1" ht="11.25">
      <c r="B1221" s="154"/>
      <c r="D1221" s="155" t="s">
        <v>264</v>
      </c>
      <c r="E1221" s="156" t="s">
        <v>1</v>
      </c>
      <c r="F1221" s="157" t="s">
        <v>1875</v>
      </c>
      <c r="H1221" s="158">
        <v>392</v>
      </c>
      <c r="I1221" s="159"/>
      <c r="L1221" s="154"/>
      <c r="M1221" s="160"/>
      <c r="T1221" s="161"/>
      <c r="AT1221" s="156" t="s">
        <v>264</v>
      </c>
      <c r="AU1221" s="156" t="s">
        <v>87</v>
      </c>
      <c r="AV1221" s="12" t="s">
        <v>87</v>
      </c>
      <c r="AW1221" s="12" t="s">
        <v>32</v>
      </c>
      <c r="AX1221" s="12" t="s">
        <v>77</v>
      </c>
      <c r="AY1221" s="156" t="s">
        <v>253</v>
      </c>
    </row>
    <row r="1222" spans="2:51" s="12" customFormat="1" ht="11.25">
      <c r="B1222" s="154"/>
      <c r="D1222" s="155" t="s">
        <v>264</v>
      </c>
      <c r="E1222" s="156" t="s">
        <v>1</v>
      </c>
      <c r="F1222" s="157" t="s">
        <v>1876</v>
      </c>
      <c r="H1222" s="158">
        <v>112</v>
      </c>
      <c r="I1222" s="159"/>
      <c r="L1222" s="154"/>
      <c r="M1222" s="160"/>
      <c r="T1222" s="161"/>
      <c r="AT1222" s="156" t="s">
        <v>264</v>
      </c>
      <c r="AU1222" s="156" t="s">
        <v>87</v>
      </c>
      <c r="AV1222" s="12" t="s">
        <v>87</v>
      </c>
      <c r="AW1222" s="12" t="s">
        <v>32</v>
      </c>
      <c r="AX1222" s="12" t="s">
        <v>77</v>
      </c>
      <c r="AY1222" s="156" t="s">
        <v>253</v>
      </c>
    </row>
    <row r="1223" spans="2:51" s="15" customFormat="1" ht="11.25">
      <c r="B1223" s="175"/>
      <c r="D1223" s="155" t="s">
        <v>264</v>
      </c>
      <c r="E1223" s="176" t="s">
        <v>1</v>
      </c>
      <c r="F1223" s="177" t="s">
        <v>322</v>
      </c>
      <c r="H1223" s="178">
        <v>2100</v>
      </c>
      <c r="I1223" s="179"/>
      <c r="L1223" s="175"/>
      <c r="M1223" s="180"/>
      <c r="T1223" s="181"/>
      <c r="AT1223" s="176" t="s">
        <v>264</v>
      </c>
      <c r="AU1223" s="176" t="s">
        <v>87</v>
      </c>
      <c r="AV1223" s="15" t="s">
        <v>97</v>
      </c>
      <c r="AW1223" s="15" t="s">
        <v>32</v>
      </c>
      <c r="AX1223" s="15" t="s">
        <v>77</v>
      </c>
      <c r="AY1223" s="176" t="s">
        <v>253</v>
      </c>
    </row>
    <row r="1224" spans="2:51" s="12" customFormat="1" ht="11.25">
      <c r="B1224" s="154"/>
      <c r="D1224" s="155" t="s">
        <v>264</v>
      </c>
      <c r="E1224" s="156" t="s">
        <v>1</v>
      </c>
      <c r="F1224" s="157" t="s">
        <v>1390</v>
      </c>
      <c r="H1224" s="158">
        <v>30</v>
      </c>
      <c r="I1224" s="159"/>
      <c r="L1224" s="154"/>
      <c r="M1224" s="160"/>
      <c r="T1224" s="161"/>
      <c r="AT1224" s="156" t="s">
        <v>264</v>
      </c>
      <c r="AU1224" s="156" t="s">
        <v>87</v>
      </c>
      <c r="AV1224" s="12" t="s">
        <v>87</v>
      </c>
      <c r="AW1224" s="12" t="s">
        <v>32</v>
      </c>
      <c r="AX1224" s="12" t="s">
        <v>77</v>
      </c>
      <c r="AY1224" s="156" t="s">
        <v>253</v>
      </c>
    </row>
    <row r="1225" spans="2:51" s="12" customFormat="1" ht="11.25">
      <c r="B1225" s="154"/>
      <c r="D1225" s="155" t="s">
        <v>264</v>
      </c>
      <c r="E1225" s="156" t="s">
        <v>1</v>
      </c>
      <c r="F1225" s="157" t="s">
        <v>1376</v>
      </c>
      <c r="H1225" s="158">
        <v>24</v>
      </c>
      <c r="I1225" s="159"/>
      <c r="L1225" s="154"/>
      <c r="M1225" s="160"/>
      <c r="T1225" s="161"/>
      <c r="AT1225" s="156" t="s">
        <v>264</v>
      </c>
      <c r="AU1225" s="156" t="s">
        <v>87</v>
      </c>
      <c r="AV1225" s="12" t="s">
        <v>87</v>
      </c>
      <c r="AW1225" s="12" t="s">
        <v>32</v>
      </c>
      <c r="AX1225" s="12" t="s">
        <v>77</v>
      </c>
      <c r="AY1225" s="156" t="s">
        <v>253</v>
      </c>
    </row>
    <row r="1226" spans="2:51" s="12" customFormat="1" ht="11.25">
      <c r="B1226" s="154"/>
      <c r="D1226" s="155" t="s">
        <v>264</v>
      </c>
      <c r="E1226" s="156" t="s">
        <v>1</v>
      </c>
      <c r="F1226" s="157" t="s">
        <v>1391</v>
      </c>
      <c r="H1226" s="158">
        <v>4</v>
      </c>
      <c r="I1226" s="159"/>
      <c r="L1226" s="154"/>
      <c r="M1226" s="160"/>
      <c r="T1226" s="161"/>
      <c r="AT1226" s="156" t="s">
        <v>264</v>
      </c>
      <c r="AU1226" s="156" t="s">
        <v>87</v>
      </c>
      <c r="AV1226" s="12" t="s">
        <v>87</v>
      </c>
      <c r="AW1226" s="12" t="s">
        <v>32</v>
      </c>
      <c r="AX1226" s="12" t="s">
        <v>77</v>
      </c>
      <c r="AY1226" s="156" t="s">
        <v>253</v>
      </c>
    </row>
    <row r="1227" spans="2:51" s="12" customFormat="1" ht="11.25">
      <c r="B1227" s="154"/>
      <c r="D1227" s="155" t="s">
        <v>264</v>
      </c>
      <c r="E1227" s="156" t="s">
        <v>1</v>
      </c>
      <c r="F1227" s="157" t="s">
        <v>1392</v>
      </c>
      <c r="H1227" s="158">
        <v>2</v>
      </c>
      <c r="I1227" s="159"/>
      <c r="L1227" s="154"/>
      <c r="M1227" s="160"/>
      <c r="T1227" s="161"/>
      <c r="AT1227" s="156" t="s">
        <v>264</v>
      </c>
      <c r="AU1227" s="156" t="s">
        <v>87</v>
      </c>
      <c r="AV1227" s="12" t="s">
        <v>87</v>
      </c>
      <c r="AW1227" s="12" t="s">
        <v>32</v>
      </c>
      <c r="AX1227" s="12" t="s">
        <v>77</v>
      </c>
      <c r="AY1227" s="156" t="s">
        <v>253</v>
      </c>
    </row>
    <row r="1228" spans="2:51" s="12" customFormat="1" ht="11.25">
      <c r="B1228" s="154"/>
      <c r="D1228" s="155" t="s">
        <v>264</v>
      </c>
      <c r="E1228" s="156" t="s">
        <v>1</v>
      </c>
      <c r="F1228" s="157" t="s">
        <v>1391</v>
      </c>
      <c r="H1228" s="158">
        <v>4</v>
      </c>
      <c r="I1228" s="159"/>
      <c r="L1228" s="154"/>
      <c r="M1228" s="160"/>
      <c r="T1228" s="161"/>
      <c r="AT1228" s="156" t="s">
        <v>264</v>
      </c>
      <c r="AU1228" s="156" t="s">
        <v>87</v>
      </c>
      <c r="AV1228" s="12" t="s">
        <v>87</v>
      </c>
      <c r="AW1228" s="12" t="s">
        <v>32</v>
      </c>
      <c r="AX1228" s="12" t="s">
        <v>77</v>
      </c>
      <c r="AY1228" s="156" t="s">
        <v>253</v>
      </c>
    </row>
    <row r="1229" spans="2:51" s="12" customFormat="1" ht="11.25">
      <c r="B1229" s="154"/>
      <c r="D1229" s="155" t="s">
        <v>264</v>
      </c>
      <c r="E1229" s="156" t="s">
        <v>1</v>
      </c>
      <c r="F1229" s="157" t="s">
        <v>1392</v>
      </c>
      <c r="H1229" s="158">
        <v>2</v>
      </c>
      <c r="I1229" s="159"/>
      <c r="L1229" s="154"/>
      <c r="M1229" s="160"/>
      <c r="T1229" s="161"/>
      <c r="AT1229" s="156" t="s">
        <v>264</v>
      </c>
      <c r="AU1229" s="156" t="s">
        <v>87</v>
      </c>
      <c r="AV1229" s="12" t="s">
        <v>87</v>
      </c>
      <c r="AW1229" s="12" t="s">
        <v>32</v>
      </c>
      <c r="AX1229" s="12" t="s">
        <v>77</v>
      </c>
      <c r="AY1229" s="156" t="s">
        <v>253</v>
      </c>
    </row>
    <row r="1230" spans="2:51" s="12" customFormat="1" ht="11.25">
      <c r="B1230" s="154"/>
      <c r="D1230" s="155" t="s">
        <v>264</v>
      </c>
      <c r="E1230" s="156" t="s">
        <v>1</v>
      </c>
      <c r="F1230" s="157" t="s">
        <v>1403</v>
      </c>
      <c r="H1230" s="158">
        <v>15</v>
      </c>
      <c r="I1230" s="159"/>
      <c r="L1230" s="154"/>
      <c r="M1230" s="160"/>
      <c r="T1230" s="161"/>
      <c r="AT1230" s="156" t="s">
        <v>264</v>
      </c>
      <c r="AU1230" s="156" t="s">
        <v>87</v>
      </c>
      <c r="AV1230" s="12" t="s">
        <v>87</v>
      </c>
      <c r="AW1230" s="12" t="s">
        <v>32</v>
      </c>
      <c r="AX1230" s="12" t="s">
        <v>77</v>
      </c>
      <c r="AY1230" s="156" t="s">
        <v>253</v>
      </c>
    </row>
    <row r="1231" spans="2:51" s="15" customFormat="1" ht="11.25">
      <c r="B1231" s="175"/>
      <c r="D1231" s="155" t="s">
        <v>264</v>
      </c>
      <c r="E1231" s="176" t="s">
        <v>1</v>
      </c>
      <c r="F1231" s="177" t="s">
        <v>322</v>
      </c>
      <c r="H1231" s="178">
        <v>81</v>
      </c>
      <c r="I1231" s="179"/>
      <c r="L1231" s="175"/>
      <c r="M1231" s="180"/>
      <c r="T1231" s="181"/>
      <c r="AT1231" s="176" t="s">
        <v>264</v>
      </c>
      <c r="AU1231" s="176" t="s">
        <v>87</v>
      </c>
      <c r="AV1231" s="15" t="s">
        <v>97</v>
      </c>
      <c r="AW1231" s="15" t="s">
        <v>32</v>
      </c>
      <c r="AX1231" s="15" t="s">
        <v>77</v>
      </c>
      <c r="AY1231" s="176" t="s">
        <v>253</v>
      </c>
    </row>
    <row r="1232" spans="2:51" s="13" customFormat="1" ht="11.25">
      <c r="B1232" s="162"/>
      <c r="D1232" s="155" t="s">
        <v>264</v>
      </c>
      <c r="E1232" s="163" t="s">
        <v>1</v>
      </c>
      <c r="F1232" s="164" t="s">
        <v>266</v>
      </c>
      <c r="H1232" s="165">
        <v>2181</v>
      </c>
      <c r="I1232" s="166"/>
      <c r="L1232" s="162"/>
      <c r="M1232" s="167"/>
      <c r="T1232" s="168"/>
      <c r="AT1232" s="163" t="s">
        <v>264</v>
      </c>
      <c r="AU1232" s="163" t="s">
        <v>87</v>
      </c>
      <c r="AV1232" s="13" t="s">
        <v>260</v>
      </c>
      <c r="AW1232" s="13" t="s">
        <v>32</v>
      </c>
      <c r="AX1232" s="13" t="s">
        <v>85</v>
      </c>
      <c r="AY1232" s="163" t="s">
        <v>253</v>
      </c>
    </row>
    <row r="1233" spans="2:65" s="12" customFormat="1" ht="11.25">
      <c r="B1233" s="154"/>
      <c r="D1233" s="155" t="s">
        <v>264</v>
      </c>
      <c r="F1233" s="157" t="s">
        <v>3057</v>
      </c>
      <c r="H1233" s="158">
        <v>43.62</v>
      </c>
      <c r="I1233" s="159"/>
      <c r="L1233" s="154"/>
      <c r="M1233" s="160"/>
      <c r="T1233" s="161"/>
      <c r="AT1233" s="156" t="s">
        <v>264</v>
      </c>
      <c r="AU1233" s="156" t="s">
        <v>87</v>
      </c>
      <c r="AV1233" s="12" t="s">
        <v>87</v>
      </c>
      <c r="AW1233" s="12" t="s">
        <v>4</v>
      </c>
      <c r="AX1233" s="12" t="s">
        <v>85</v>
      </c>
      <c r="AY1233" s="156" t="s">
        <v>253</v>
      </c>
    </row>
    <row r="1234" spans="2:65" s="1" customFormat="1" ht="24.2" customHeight="1">
      <c r="B1234" s="32"/>
      <c r="C1234" s="185" t="s">
        <v>1877</v>
      </c>
      <c r="D1234" s="185" t="s">
        <v>1052</v>
      </c>
      <c r="E1234" s="186" t="s">
        <v>1904</v>
      </c>
      <c r="F1234" s="187" t="s">
        <v>1905</v>
      </c>
      <c r="G1234" s="188" t="s">
        <v>1890</v>
      </c>
      <c r="H1234" s="189">
        <v>0.3</v>
      </c>
      <c r="I1234" s="190"/>
      <c r="J1234" s="191">
        <f>ROUND(I1234*H1234,2)</f>
        <v>0</v>
      </c>
      <c r="K1234" s="187" t="s">
        <v>259</v>
      </c>
      <c r="L1234" s="192"/>
      <c r="M1234" s="193" t="s">
        <v>1</v>
      </c>
      <c r="N1234" s="194" t="s">
        <v>42</v>
      </c>
      <c r="P1234" s="146">
        <f>O1234*H1234</f>
        <v>0</v>
      </c>
      <c r="Q1234" s="146">
        <v>0</v>
      </c>
      <c r="R1234" s="146">
        <f>Q1234*H1234</f>
        <v>0</v>
      </c>
      <c r="S1234" s="146">
        <v>0</v>
      </c>
      <c r="T1234" s="147">
        <f>S1234*H1234</f>
        <v>0</v>
      </c>
      <c r="AR1234" s="148" t="s">
        <v>455</v>
      </c>
      <c r="AT1234" s="148" t="s">
        <v>1052</v>
      </c>
      <c r="AU1234" s="148" t="s">
        <v>87</v>
      </c>
      <c r="AY1234" s="17" t="s">
        <v>253</v>
      </c>
      <c r="BE1234" s="149">
        <f>IF(N1234="základní",J1234,0)</f>
        <v>0</v>
      </c>
      <c r="BF1234" s="149">
        <f>IF(N1234="snížená",J1234,0)</f>
        <v>0</v>
      </c>
      <c r="BG1234" s="149">
        <f>IF(N1234="zákl. přenesená",J1234,0)</f>
        <v>0</v>
      </c>
      <c r="BH1234" s="149">
        <f>IF(N1234="sníž. přenesená",J1234,0)</f>
        <v>0</v>
      </c>
      <c r="BI1234" s="149">
        <f>IF(N1234="nulová",J1234,0)</f>
        <v>0</v>
      </c>
      <c r="BJ1234" s="17" t="s">
        <v>85</v>
      </c>
      <c r="BK1234" s="149">
        <f>ROUND(I1234*H1234,2)</f>
        <v>0</v>
      </c>
      <c r="BL1234" s="17" t="s">
        <v>369</v>
      </c>
      <c r="BM1234" s="148" t="s">
        <v>3058</v>
      </c>
    </row>
    <row r="1235" spans="2:65" s="12" customFormat="1" ht="11.25">
      <c r="B1235" s="154"/>
      <c r="D1235" s="155" t="s">
        <v>264</v>
      </c>
      <c r="E1235" s="156" t="s">
        <v>1</v>
      </c>
      <c r="F1235" s="157" t="s">
        <v>1403</v>
      </c>
      <c r="H1235" s="158">
        <v>15</v>
      </c>
      <c r="I1235" s="159"/>
      <c r="L1235" s="154"/>
      <c r="M1235" s="160"/>
      <c r="T1235" s="161"/>
      <c r="AT1235" s="156" t="s">
        <v>264</v>
      </c>
      <c r="AU1235" s="156" t="s">
        <v>87</v>
      </c>
      <c r="AV1235" s="12" t="s">
        <v>87</v>
      </c>
      <c r="AW1235" s="12" t="s">
        <v>32</v>
      </c>
      <c r="AX1235" s="12" t="s">
        <v>77</v>
      </c>
      <c r="AY1235" s="156" t="s">
        <v>253</v>
      </c>
    </row>
    <row r="1236" spans="2:65" s="13" customFormat="1" ht="11.25">
      <c r="B1236" s="162"/>
      <c r="D1236" s="155" t="s">
        <v>264</v>
      </c>
      <c r="E1236" s="163" t="s">
        <v>1</v>
      </c>
      <c r="F1236" s="164" t="s">
        <v>266</v>
      </c>
      <c r="H1236" s="165">
        <v>15</v>
      </c>
      <c r="I1236" s="166"/>
      <c r="L1236" s="162"/>
      <c r="M1236" s="167"/>
      <c r="T1236" s="168"/>
      <c r="AT1236" s="163" t="s">
        <v>264</v>
      </c>
      <c r="AU1236" s="163" t="s">
        <v>87</v>
      </c>
      <c r="AV1236" s="13" t="s">
        <v>260</v>
      </c>
      <c r="AW1236" s="13" t="s">
        <v>32</v>
      </c>
      <c r="AX1236" s="13" t="s">
        <v>85</v>
      </c>
      <c r="AY1236" s="163" t="s">
        <v>253</v>
      </c>
    </row>
    <row r="1237" spans="2:65" s="12" customFormat="1" ht="11.25">
      <c r="B1237" s="154"/>
      <c r="D1237" s="155" t="s">
        <v>264</v>
      </c>
      <c r="F1237" s="157" t="s">
        <v>1907</v>
      </c>
      <c r="H1237" s="158">
        <v>0.3</v>
      </c>
      <c r="I1237" s="159"/>
      <c r="L1237" s="154"/>
      <c r="M1237" s="160"/>
      <c r="T1237" s="161"/>
      <c r="AT1237" s="156" t="s">
        <v>264</v>
      </c>
      <c r="AU1237" s="156" t="s">
        <v>87</v>
      </c>
      <c r="AV1237" s="12" t="s">
        <v>87</v>
      </c>
      <c r="AW1237" s="12" t="s">
        <v>4</v>
      </c>
      <c r="AX1237" s="12" t="s">
        <v>85</v>
      </c>
      <c r="AY1237" s="156" t="s">
        <v>253</v>
      </c>
    </row>
    <row r="1238" spans="2:65" s="1" customFormat="1" ht="24.2" customHeight="1">
      <c r="B1238" s="32"/>
      <c r="C1238" s="137" t="s">
        <v>1882</v>
      </c>
      <c r="D1238" s="137" t="s">
        <v>255</v>
      </c>
      <c r="E1238" s="138" t="s">
        <v>1909</v>
      </c>
      <c r="F1238" s="139" t="s">
        <v>1910</v>
      </c>
      <c r="G1238" s="140" t="s">
        <v>269</v>
      </c>
      <c r="H1238" s="141">
        <v>168</v>
      </c>
      <c r="I1238" s="142"/>
      <c r="J1238" s="143">
        <f>ROUND(I1238*H1238,2)</f>
        <v>0</v>
      </c>
      <c r="K1238" s="139" t="s">
        <v>259</v>
      </c>
      <c r="L1238" s="32"/>
      <c r="M1238" s="144" t="s">
        <v>1</v>
      </c>
      <c r="N1238" s="145" t="s">
        <v>42</v>
      </c>
      <c r="P1238" s="146">
        <f>O1238*H1238</f>
        <v>0</v>
      </c>
      <c r="Q1238" s="146">
        <v>0</v>
      </c>
      <c r="R1238" s="146">
        <f>Q1238*H1238</f>
        <v>0</v>
      </c>
      <c r="S1238" s="146">
        <v>0</v>
      </c>
      <c r="T1238" s="147">
        <f>S1238*H1238</f>
        <v>0</v>
      </c>
      <c r="AR1238" s="148" t="s">
        <v>369</v>
      </c>
      <c r="AT1238" s="148" t="s">
        <v>255</v>
      </c>
      <c r="AU1238" s="148" t="s">
        <v>87</v>
      </c>
      <c r="AY1238" s="17" t="s">
        <v>253</v>
      </c>
      <c r="BE1238" s="149">
        <f>IF(N1238="základní",J1238,0)</f>
        <v>0</v>
      </c>
      <c r="BF1238" s="149">
        <f>IF(N1238="snížená",J1238,0)</f>
        <v>0</v>
      </c>
      <c r="BG1238" s="149">
        <f>IF(N1238="zákl. přenesená",J1238,0)</f>
        <v>0</v>
      </c>
      <c r="BH1238" s="149">
        <f>IF(N1238="sníž. přenesená",J1238,0)</f>
        <v>0</v>
      </c>
      <c r="BI1238" s="149">
        <f>IF(N1238="nulová",J1238,0)</f>
        <v>0</v>
      </c>
      <c r="BJ1238" s="17" t="s">
        <v>85</v>
      </c>
      <c r="BK1238" s="149">
        <f>ROUND(I1238*H1238,2)</f>
        <v>0</v>
      </c>
      <c r="BL1238" s="17" t="s">
        <v>369</v>
      </c>
      <c r="BM1238" s="148" t="s">
        <v>3059</v>
      </c>
    </row>
    <row r="1239" spans="2:65" s="1" customFormat="1" ht="11.25">
      <c r="B1239" s="32"/>
      <c r="D1239" s="150" t="s">
        <v>262</v>
      </c>
      <c r="F1239" s="151" t="s">
        <v>1912</v>
      </c>
      <c r="I1239" s="152"/>
      <c r="L1239" s="32"/>
      <c r="M1239" s="153"/>
      <c r="T1239" s="56"/>
      <c r="AT1239" s="17" t="s">
        <v>262</v>
      </c>
      <c r="AU1239" s="17" t="s">
        <v>87</v>
      </c>
    </row>
    <row r="1240" spans="2:65" s="1" customFormat="1" ht="16.5" customHeight="1">
      <c r="B1240" s="32"/>
      <c r="C1240" s="185" t="s">
        <v>1887</v>
      </c>
      <c r="D1240" s="185" t="s">
        <v>1052</v>
      </c>
      <c r="E1240" s="186" t="s">
        <v>1914</v>
      </c>
      <c r="F1240" s="187" t="s">
        <v>1915</v>
      </c>
      <c r="G1240" s="188" t="s">
        <v>447</v>
      </c>
      <c r="H1240" s="189">
        <v>28</v>
      </c>
      <c r="I1240" s="190"/>
      <c r="J1240" s="191">
        <f>ROUND(I1240*H1240,2)</f>
        <v>0</v>
      </c>
      <c r="K1240" s="187" t="s">
        <v>1</v>
      </c>
      <c r="L1240" s="192"/>
      <c r="M1240" s="193" t="s">
        <v>1</v>
      </c>
      <c r="N1240" s="194" t="s">
        <v>42</v>
      </c>
      <c r="P1240" s="146">
        <f>O1240*H1240</f>
        <v>0</v>
      </c>
      <c r="Q1240" s="146">
        <v>0</v>
      </c>
      <c r="R1240" s="146">
        <f>Q1240*H1240</f>
        <v>0</v>
      </c>
      <c r="S1240" s="146">
        <v>0</v>
      </c>
      <c r="T1240" s="147">
        <f>S1240*H1240</f>
        <v>0</v>
      </c>
      <c r="AR1240" s="148" t="s">
        <v>455</v>
      </c>
      <c r="AT1240" s="148" t="s">
        <v>1052</v>
      </c>
      <c r="AU1240" s="148" t="s">
        <v>87</v>
      </c>
      <c r="AY1240" s="17" t="s">
        <v>253</v>
      </c>
      <c r="BE1240" s="149">
        <f>IF(N1240="základní",J1240,0)</f>
        <v>0</v>
      </c>
      <c r="BF1240" s="149">
        <f>IF(N1240="snížená",J1240,0)</f>
        <v>0</v>
      </c>
      <c r="BG1240" s="149">
        <f>IF(N1240="zákl. přenesená",J1240,0)</f>
        <v>0</v>
      </c>
      <c r="BH1240" s="149">
        <f>IF(N1240="sníž. přenesená",J1240,0)</f>
        <v>0</v>
      </c>
      <c r="BI1240" s="149">
        <f>IF(N1240="nulová",J1240,0)</f>
        <v>0</v>
      </c>
      <c r="BJ1240" s="17" t="s">
        <v>85</v>
      </c>
      <c r="BK1240" s="149">
        <f>ROUND(I1240*H1240,2)</f>
        <v>0</v>
      </c>
      <c r="BL1240" s="17" t="s">
        <v>369</v>
      </c>
      <c r="BM1240" s="148" t="s">
        <v>3060</v>
      </c>
    </row>
    <row r="1241" spans="2:65" s="1" customFormat="1" ht="19.5">
      <c r="B1241" s="32"/>
      <c r="D1241" s="155" t="s">
        <v>1346</v>
      </c>
      <c r="F1241" s="195" t="s">
        <v>1917</v>
      </c>
      <c r="I1241" s="152"/>
      <c r="L1241" s="32"/>
      <c r="M1241" s="153"/>
      <c r="T1241" s="56"/>
      <c r="AT1241" s="17" t="s">
        <v>1346</v>
      </c>
      <c r="AU1241" s="17" t="s">
        <v>87</v>
      </c>
    </row>
    <row r="1242" spans="2:65" s="12" customFormat="1" ht="11.25">
      <c r="B1242" s="154"/>
      <c r="D1242" s="155" t="s">
        <v>264</v>
      </c>
      <c r="E1242" s="156" t="s">
        <v>1</v>
      </c>
      <c r="F1242" s="157" t="s">
        <v>1918</v>
      </c>
      <c r="H1242" s="158">
        <v>28</v>
      </c>
      <c r="I1242" s="159"/>
      <c r="L1242" s="154"/>
      <c r="M1242" s="160"/>
      <c r="T1242" s="161"/>
      <c r="AT1242" s="156" t="s">
        <v>264</v>
      </c>
      <c r="AU1242" s="156" t="s">
        <v>87</v>
      </c>
      <c r="AV1242" s="12" t="s">
        <v>87</v>
      </c>
      <c r="AW1242" s="12" t="s">
        <v>32</v>
      </c>
      <c r="AX1242" s="12" t="s">
        <v>77</v>
      </c>
      <c r="AY1242" s="156" t="s">
        <v>253</v>
      </c>
    </row>
    <row r="1243" spans="2:65" s="13" customFormat="1" ht="11.25">
      <c r="B1243" s="162"/>
      <c r="D1243" s="155" t="s">
        <v>264</v>
      </c>
      <c r="E1243" s="163" t="s">
        <v>1</v>
      </c>
      <c r="F1243" s="164" t="s">
        <v>266</v>
      </c>
      <c r="H1243" s="165">
        <v>28</v>
      </c>
      <c r="I1243" s="166"/>
      <c r="L1243" s="162"/>
      <c r="M1243" s="167"/>
      <c r="T1243" s="168"/>
      <c r="AT1243" s="163" t="s">
        <v>264</v>
      </c>
      <c r="AU1243" s="163" t="s">
        <v>87</v>
      </c>
      <c r="AV1243" s="13" t="s">
        <v>260</v>
      </c>
      <c r="AW1243" s="13" t="s">
        <v>32</v>
      </c>
      <c r="AX1243" s="13" t="s">
        <v>85</v>
      </c>
      <c r="AY1243" s="163" t="s">
        <v>253</v>
      </c>
    </row>
    <row r="1244" spans="2:65" s="1" customFormat="1" ht="16.5" customHeight="1">
      <c r="B1244" s="32"/>
      <c r="C1244" s="185" t="s">
        <v>1893</v>
      </c>
      <c r="D1244" s="185" t="s">
        <v>1052</v>
      </c>
      <c r="E1244" s="186" t="s">
        <v>1920</v>
      </c>
      <c r="F1244" s="187" t="s">
        <v>1921</v>
      </c>
      <c r="G1244" s="188" t="s">
        <v>447</v>
      </c>
      <c r="H1244" s="189">
        <v>28</v>
      </c>
      <c r="I1244" s="190"/>
      <c r="J1244" s="191">
        <f>ROUND(I1244*H1244,2)</f>
        <v>0</v>
      </c>
      <c r="K1244" s="187" t="s">
        <v>1</v>
      </c>
      <c r="L1244" s="192"/>
      <c r="M1244" s="193" t="s">
        <v>1</v>
      </c>
      <c r="N1244" s="194" t="s">
        <v>42</v>
      </c>
      <c r="P1244" s="146">
        <f>O1244*H1244</f>
        <v>0</v>
      </c>
      <c r="Q1244" s="146">
        <v>0</v>
      </c>
      <c r="R1244" s="146">
        <f>Q1244*H1244</f>
        <v>0</v>
      </c>
      <c r="S1244" s="146">
        <v>0</v>
      </c>
      <c r="T1244" s="147">
        <f>S1244*H1244</f>
        <v>0</v>
      </c>
      <c r="AR1244" s="148" t="s">
        <v>455</v>
      </c>
      <c r="AT1244" s="148" t="s">
        <v>1052</v>
      </c>
      <c r="AU1244" s="148" t="s">
        <v>87</v>
      </c>
      <c r="AY1244" s="17" t="s">
        <v>253</v>
      </c>
      <c r="BE1244" s="149">
        <f>IF(N1244="základní",J1244,0)</f>
        <v>0</v>
      </c>
      <c r="BF1244" s="149">
        <f>IF(N1244="snížená",J1244,0)</f>
        <v>0</v>
      </c>
      <c r="BG1244" s="149">
        <f>IF(N1244="zákl. přenesená",J1244,0)</f>
        <v>0</v>
      </c>
      <c r="BH1244" s="149">
        <f>IF(N1244="sníž. přenesená",J1244,0)</f>
        <v>0</v>
      </c>
      <c r="BI1244" s="149">
        <f>IF(N1244="nulová",J1244,0)</f>
        <v>0</v>
      </c>
      <c r="BJ1244" s="17" t="s">
        <v>85</v>
      </c>
      <c r="BK1244" s="149">
        <f>ROUND(I1244*H1244,2)</f>
        <v>0</v>
      </c>
      <c r="BL1244" s="17" t="s">
        <v>369</v>
      </c>
      <c r="BM1244" s="148" t="s">
        <v>3061</v>
      </c>
    </row>
    <row r="1245" spans="2:65" s="1" customFormat="1" ht="19.5">
      <c r="B1245" s="32"/>
      <c r="D1245" s="155" t="s">
        <v>1346</v>
      </c>
      <c r="F1245" s="195" t="s">
        <v>1917</v>
      </c>
      <c r="I1245" s="152"/>
      <c r="L1245" s="32"/>
      <c r="M1245" s="153"/>
      <c r="T1245" s="56"/>
      <c r="AT1245" s="17" t="s">
        <v>1346</v>
      </c>
      <c r="AU1245" s="17" t="s">
        <v>87</v>
      </c>
    </row>
    <row r="1246" spans="2:65" s="12" customFormat="1" ht="11.25">
      <c r="B1246" s="154"/>
      <c r="D1246" s="155" t="s">
        <v>264</v>
      </c>
      <c r="E1246" s="156" t="s">
        <v>1</v>
      </c>
      <c r="F1246" s="157" t="s">
        <v>1918</v>
      </c>
      <c r="H1246" s="158">
        <v>28</v>
      </c>
      <c r="I1246" s="159"/>
      <c r="L1246" s="154"/>
      <c r="M1246" s="160"/>
      <c r="T1246" s="161"/>
      <c r="AT1246" s="156" t="s">
        <v>264</v>
      </c>
      <c r="AU1246" s="156" t="s">
        <v>87</v>
      </c>
      <c r="AV1246" s="12" t="s">
        <v>87</v>
      </c>
      <c r="AW1246" s="12" t="s">
        <v>32</v>
      </c>
      <c r="AX1246" s="12" t="s">
        <v>77</v>
      </c>
      <c r="AY1246" s="156" t="s">
        <v>253</v>
      </c>
    </row>
    <row r="1247" spans="2:65" s="13" customFormat="1" ht="11.25">
      <c r="B1247" s="162"/>
      <c r="D1247" s="155" t="s">
        <v>264</v>
      </c>
      <c r="E1247" s="163" t="s">
        <v>1</v>
      </c>
      <c r="F1247" s="164" t="s">
        <v>266</v>
      </c>
      <c r="H1247" s="165">
        <v>28</v>
      </c>
      <c r="I1247" s="166"/>
      <c r="L1247" s="162"/>
      <c r="M1247" s="167"/>
      <c r="T1247" s="168"/>
      <c r="AT1247" s="163" t="s">
        <v>264</v>
      </c>
      <c r="AU1247" s="163" t="s">
        <v>87</v>
      </c>
      <c r="AV1247" s="13" t="s">
        <v>260</v>
      </c>
      <c r="AW1247" s="13" t="s">
        <v>32</v>
      </c>
      <c r="AX1247" s="13" t="s">
        <v>85</v>
      </c>
      <c r="AY1247" s="163" t="s">
        <v>253</v>
      </c>
    </row>
    <row r="1248" spans="2:65" s="1" customFormat="1" ht="16.5" customHeight="1">
      <c r="B1248" s="32"/>
      <c r="C1248" s="185" t="s">
        <v>1898</v>
      </c>
      <c r="D1248" s="185" t="s">
        <v>1052</v>
      </c>
      <c r="E1248" s="186" t="s">
        <v>1924</v>
      </c>
      <c r="F1248" s="187" t="s">
        <v>1925</v>
      </c>
      <c r="G1248" s="188" t="s">
        <v>447</v>
      </c>
      <c r="H1248" s="189">
        <v>28</v>
      </c>
      <c r="I1248" s="190"/>
      <c r="J1248" s="191">
        <f>ROUND(I1248*H1248,2)</f>
        <v>0</v>
      </c>
      <c r="K1248" s="187" t="s">
        <v>1</v>
      </c>
      <c r="L1248" s="192"/>
      <c r="M1248" s="193" t="s">
        <v>1</v>
      </c>
      <c r="N1248" s="194" t="s">
        <v>42</v>
      </c>
      <c r="P1248" s="146">
        <f>O1248*H1248</f>
        <v>0</v>
      </c>
      <c r="Q1248" s="146">
        <v>0</v>
      </c>
      <c r="R1248" s="146">
        <f>Q1248*H1248</f>
        <v>0</v>
      </c>
      <c r="S1248" s="146">
        <v>0</v>
      </c>
      <c r="T1248" s="147">
        <f>S1248*H1248</f>
        <v>0</v>
      </c>
      <c r="AR1248" s="148" t="s">
        <v>455</v>
      </c>
      <c r="AT1248" s="148" t="s">
        <v>1052</v>
      </c>
      <c r="AU1248" s="148" t="s">
        <v>87</v>
      </c>
      <c r="AY1248" s="17" t="s">
        <v>253</v>
      </c>
      <c r="BE1248" s="149">
        <f>IF(N1248="základní",J1248,0)</f>
        <v>0</v>
      </c>
      <c r="BF1248" s="149">
        <f>IF(N1248="snížená",J1248,0)</f>
        <v>0</v>
      </c>
      <c r="BG1248" s="149">
        <f>IF(N1248="zákl. přenesená",J1248,0)</f>
        <v>0</v>
      </c>
      <c r="BH1248" s="149">
        <f>IF(N1248="sníž. přenesená",J1248,0)</f>
        <v>0</v>
      </c>
      <c r="BI1248" s="149">
        <f>IF(N1248="nulová",J1248,0)</f>
        <v>0</v>
      </c>
      <c r="BJ1248" s="17" t="s">
        <v>85</v>
      </c>
      <c r="BK1248" s="149">
        <f>ROUND(I1248*H1248,2)</f>
        <v>0</v>
      </c>
      <c r="BL1248" s="17" t="s">
        <v>369</v>
      </c>
      <c r="BM1248" s="148" t="s">
        <v>3062</v>
      </c>
    </row>
    <row r="1249" spans="2:65" s="1" customFormat="1" ht="19.5">
      <c r="B1249" s="32"/>
      <c r="D1249" s="155" t="s">
        <v>1346</v>
      </c>
      <c r="F1249" s="195" t="s">
        <v>1917</v>
      </c>
      <c r="I1249" s="152"/>
      <c r="L1249" s="32"/>
      <c r="M1249" s="153"/>
      <c r="T1249" s="56"/>
      <c r="AT1249" s="17" t="s">
        <v>1346</v>
      </c>
      <c r="AU1249" s="17" t="s">
        <v>87</v>
      </c>
    </row>
    <row r="1250" spans="2:65" s="12" customFormat="1" ht="11.25">
      <c r="B1250" s="154"/>
      <c r="D1250" s="155" t="s">
        <v>264</v>
      </c>
      <c r="E1250" s="156" t="s">
        <v>1</v>
      </c>
      <c r="F1250" s="157" t="s">
        <v>1918</v>
      </c>
      <c r="H1250" s="158">
        <v>28</v>
      </c>
      <c r="I1250" s="159"/>
      <c r="L1250" s="154"/>
      <c r="M1250" s="160"/>
      <c r="T1250" s="161"/>
      <c r="AT1250" s="156" t="s">
        <v>264</v>
      </c>
      <c r="AU1250" s="156" t="s">
        <v>87</v>
      </c>
      <c r="AV1250" s="12" t="s">
        <v>87</v>
      </c>
      <c r="AW1250" s="12" t="s">
        <v>32</v>
      </c>
      <c r="AX1250" s="12" t="s">
        <v>77</v>
      </c>
      <c r="AY1250" s="156" t="s">
        <v>253</v>
      </c>
    </row>
    <row r="1251" spans="2:65" s="13" customFormat="1" ht="11.25">
      <c r="B1251" s="162"/>
      <c r="D1251" s="155" t="s">
        <v>264</v>
      </c>
      <c r="E1251" s="163" t="s">
        <v>1</v>
      </c>
      <c r="F1251" s="164" t="s">
        <v>266</v>
      </c>
      <c r="H1251" s="165">
        <v>28</v>
      </c>
      <c r="I1251" s="166"/>
      <c r="L1251" s="162"/>
      <c r="M1251" s="167"/>
      <c r="T1251" s="168"/>
      <c r="AT1251" s="163" t="s">
        <v>264</v>
      </c>
      <c r="AU1251" s="163" t="s">
        <v>87</v>
      </c>
      <c r="AV1251" s="13" t="s">
        <v>260</v>
      </c>
      <c r="AW1251" s="13" t="s">
        <v>32</v>
      </c>
      <c r="AX1251" s="13" t="s">
        <v>85</v>
      </c>
      <c r="AY1251" s="163" t="s">
        <v>253</v>
      </c>
    </row>
    <row r="1252" spans="2:65" s="1" customFormat="1" ht="16.5" customHeight="1">
      <c r="B1252" s="32"/>
      <c r="C1252" s="185" t="s">
        <v>1903</v>
      </c>
      <c r="D1252" s="185" t="s">
        <v>1052</v>
      </c>
      <c r="E1252" s="186" t="s">
        <v>1928</v>
      </c>
      <c r="F1252" s="187" t="s">
        <v>1929</v>
      </c>
      <c r="G1252" s="188" t="s">
        <v>447</v>
      </c>
      <c r="H1252" s="189">
        <v>28</v>
      </c>
      <c r="I1252" s="190"/>
      <c r="J1252" s="191">
        <f>ROUND(I1252*H1252,2)</f>
        <v>0</v>
      </c>
      <c r="K1252" s="187" t="s">
        <v>1</v>
      </c>
      <c r="L1252" s="192"/>
      <c r="M1252" s="193" t="s">
        <v>1</v>
      </c>
      <c r="N1252" s="194" t="s">
        <v>42</v>
      </c>
      <c r="P1252" s="146">
        <f>O1252*H1252</f>
        <v>0</v>
      </c>
      <c r="Q1252" s="146">
        <v>0</v>
      </c>
      <c r="R1252" s="146">
        <f>Q1252*H1252</f>
        <v>0</v>
      </c>
      <c r="S1252" s="146">
        <v>0</v>
      </c>
      <c r="T1252" s="147">
        <f>S1252*H1252</f>
        <v>0</v>
      </c>
      <c r="AR1252" s="148" t="s">
        <v>455</v>
      </c>
      <c r="AT1252" s="148" t="s">
        <v>1052</v>
      </c>
      <c r="AU1252" s="148" t="s">
        <v>87</v>
      </c>
      <c r="AY1252" s="17" t="s">
        <v>253</v>
      </c>
      <c r="BE1252" s="149">
        <f>IF(N1252="základní",J1252,0)</f>
        <v>0</v>
      </c>
      <c r="BF1252" s="149">
        <f>IF(N1252="snížená",J1252,0)</f>
        <v>0</v>
      </c>
      <c r="BG1252" s="149">
        <f>IF(N1252="zákl. přenesená",J1252,0)</f>
        <v>0</v>
      </c>
      <c r="BH1252" s="149">
        <f>IF(N1252="sníž. přenesená",J1252,0)</f>
        <v>0</v>
      </c>
      <c r="BI1252" s="149">
        <f>IF(N1252="nulová",J1252,0)</f>
        <v>0</v>
      </c>
      <c r="BJ1252" s="17" t="s">
        <v>85</v>
      </c>
      <c r="BK1252" s="149">
        <f>ROUND(I1252*H1252,2)</f>
        <v>0</v>
      </c>
      <c r="BL1252" s="17" t="s">
        <v>369</v>
      </c>
      <c r="BM1252" s="148" t="s">
        <v>3063</v>
      </c>
    </row>
    <row r="1253" spans="2:65" s="1" customFormat="1" ht="19.5">
      <c r="B1253" s="32"/>
      <c r="D1253" s="155" t="s">
        <v>1346</v>
      </c>
      <c r="F1253" s="195" t="s">
        <v>1917</v>
      </c>
      <c r="I1253" s="152"/>
      <c r="L1253" s="32"/>
      <c r="M1253" s="153"/>
      <c r="T1253" s="56"/>
      <c r="AT1253" s="17" t="s">
        <v>1346</v>
      </c>
      <c r="AU1253" s="17" t="s">
        <v>87</v>
      </c>
    </row>
    <row r="1254" spans="2:65" s="12" customFormat="1" ht="11.25">
      <c r="B1254" s="154"/>
      <c r="D1254" s="155" t="s">
        <v>264</v>
      </c>
      <c r="E1254" s="156" t="s">
        <v>1</v>
      </c>
      <c r="F1254" s="157" t="s">
        <v>1918</v>
      </c>
      <c r="H1254" s="158">
        <v>28</v>
      </c>
      <c r="I1254" s="159"/>
      <c r="L1254" s="154"/>
      <c r="M1254" s="160"/>
      <c r="T1254" s="161"/>
      <c r="AT1254" s="156" t="s">
        <v>264</v>
      </c>
      <c r="AU1254" s="156" t="s">
        <v>87</v>
      </c>
      <c r="AV1254" s="12" t="s">
        <v>87</v>
      </c>
      <c r="AW1254" s="12" t="s">
        <v>32</v>
      </c>
      <c r="AX1254" s="12" t="s">
        <v>77</v>
      </c>
      <c r="AY1254" s="156" t="s">
        <v>253</v>
      </c>
    </row>
    <row r="1255" spans="2:65" s="13" customFormat="1" ht="11.25">
      <c r="B1255" s="162"/>
      <c r="D1255" s="155" t="s">
        <v>264</v>
      </c>
      <c r="E1255" s="163" t="s">
        <v>1</v>
      </c>
      <c r="F1255" s="164" t="s">
        <v>266</v>
      </c>
      <c r="H1255" s="165">
        <v>28</v>
      </c>
      <c r="I1255" s="166"/>
      <c r="L1255" s="162"/>
      <c r="M1255" s="167"/>
      <c r="T1255" s="168"/>
      <c r="AT1255" s="163" t="s">
        <v>264</v>
      </c>
      <c r="AU1255" s="163" t="s">
        <v>87</v>
      </c>
      <c r="AV1255" s="13" t="s">
        <v>260</v>
      </c>
      <c r="AW1255" s="13" t="s">
        <v>32</v>
      </c>
      <c r="AX1255" s="13" t="s">
        <v>85</v>
      </c>
      <c r="AY1255" s="163" t="s">
        <v>253</v>
      </c>
    </row>
    <row r="1256" spans="2:65" s="1" customFormat="1" ht="16.5" customHeight="1">
      <c r="B1256" s="32"/>
      <c r="C1256" s="185" t="s">
        <v>1908</v>
      </c>
      <c r="D1256" s="185" t="s">
        <v>1052</v>
      </c>
      <c r="E1256" s="186" t="s">
        <v>1932</v>
      </c>
      <c r="F1256" s="187" t="s">
        <v>1933</v>
      </c>
      <c r="G1256" s="188" t="s">
        <v>447</v>
      </c>
      <c r="H1256" s="189">
        <v>28</v>
      </c>
      <c r="I1256" s="190"/>
      <c r="J1256" s="191">
        <f>ROUND(I1256*H1256,2)</f>
        <v>0</v>
      </c>
      <c r="K1256" s="187" t="s">
        <v>1</v>
      </c>
      <c r="L1256" s="192"/>
      <c r="M1256" s="193" t="s">
        <v>1</v>
      </c>
      <c r="N1256" s="194" t="s">
        <v>42</v>
      </c>
      <c r="P1256" s="146">
        <f>O1256*H1256</f>
        <v>0</v>
      </c>
      <c r="Q1256" s="146">
        <v>0</v>
      </c>
      <c r="R1256" s="146">
        <f>Q1256*H1256</f>
        <v>0</v>
      </c>
      <c r="S1256" s="146">
        <v>0</v>
      </c>
      <c r="T1256" s="147">
        <f>S1256*H1256</f>
        <v>0</v>
      </c>
      <c r="AR1256" s="148" t="s">
        <v>455</v>
      </c>
      <c r="AT1256" s="148" t="s">
        <v>1052</v>
      </c>
      <c r="AU1256" s="148" t="s">
        <v>87</v>
      </c>
      <c r="AY1256" s="17" t="s">
        <v>253</v>
      </c>
      <c r="BE1256" s="149">
        <f>IF(N1256="základní",J1256,0)</f>
        <v>0</v>
      </c>
      <c r="BF1256" s="149">
        <f>IF(N1256="snížená",J1256,0)</f>
        <v>0</v>
      </c>
      <c r="BG1256" s="149">
        <f>IF(N1256="zákl. přenesená",J1256,0)</f>
        <v>0</v>
      </c>
      <c r="BH1256" s="149">
        <f>IF(N1256="sníž. přenesená",J1256,0)</f>
        <v>0</v>
      </c>
      <c r="BI1256" s="149">
        <f>IF(N1256="nulová",J1256,0)</f>
        <v>0</v>
      </c>
      <c r="BJ1256" s="17" t="s">
        <v>85</v>
      </c>
      <c r="BK1256" s="149">
        <f>ROUND(I1256*H1256,2)</f>
        <v>0</v>
      </c>
      <c r="BL1256" s="17" t="s">
        <v>369</v>
      </c>
      <c r="BM1256" s="148" t="s">
        <v>3064</v>
      </c>
    </row>
    <row r="1257" spans="2:65" s="1" customFormat="1" ht="19.5">
      <c r="B1257" s="32"/>
      <c r="D1257" s="155" t="s">
        <v>1346</v>
      </c>
      <c r="F1257" s="195" t="s">
        <v>1917</v>
      </c>
      <c r="I1257" s="152"/>
      <c r="L1257" s="32"/>
      <c r="M1257" s="153"/>
      <c r="T1257" s="56"/>
      <c r="AT1257" s="17" t="s">
        <v>1346</v>
      </c>
      <c r="AU1257" s="17" t="s">
        <v>87</v>
      </c>
    </row>
    <row r="1258" spans="2:65" s="12" customFormat="1" ht="11.25">
      <c r="B1258" s="154"/>
      <c r="D1258" s="155" t="s">
        <v>264</v>
      </c>
      <c r="E1258" s="156" t="s">
        <v>1</v>
      </c>
      <c r="F1258" s="157" t="s">
        <v>1918</v>
      </c>
      <c r="H1258" s="158">
        <v>28</v>
      </c>
      <c r="I1258" s="159"/>
      <c r="L1258" s="154"/>
      <c r="M1258" s="160"/>
      <c r="T1258" s="161"/>
      <c r="AT1258" s="156" t="s">
        <v>264</v>
      </c>
      <c r="AU1258" s="156" t="s">
        <v>87</v>
      </c>
      <c r="AV1258" s="12" t="s">
        <v>87</v>
      </c>
      <c r="AW1258" s="12" t="s">
        <v>32</v>
      </c>
      <c r="AX1258" s="12" t="s">
        <v>77</v>
      </c>
      <c r="AY1258" s="156" t="s">
        <v>253</v>
      </c>
    </row>
    <row r="1259" spans="2:65" s="13" customFormat="1" ht="11.25">
      <c r="B1259" s="162"/>
      <c r="D1259" s="155" t="s">
        <v>264</v>
      </c>
      <c r="E1259" s="163" t="s">
        <v>1</v>
      </c>
      <c r="F1259" s="164" t="s">
        <v>266</v>
      </c>
      <c r="H1259" s="165">
        <v>28</v>
      </c>
      <c r="I1259" s="166"/>
      <c r="L1259" s="162"/>
      <c r="M1259" s="167"/>
      <c r="T1259" s="168"/>
      <c r="AT1259" s="163" t="s">
        <v>264</v>
      </c>
      <c r="AU1259" s="163" t="s">
        <v>87</v>
      </c>
      <c r="AV1259" s="13" t="s">
        <v>260</v>
      </c>
      <c r="AW1259" s="13" t="s">
        <v>32</v>
      </c>
      <c r="AX1259" s="13" t="s">
        <v>85</v>
      </c>
      <c r="AY1259" s="163" t="s">
        <v>253</v>
      </c>
    </row>
    <row r="1260" spans="2:65" s="1" customFormat="1" ht="16.5" customHeight="1">
      <c r="B1260" s="32"/>
      <c r="C1260" s="185" t="s">
        <v>1913</v>
      </c>
      <c r="D1260" s="185" t="s">
        <v>1052</v>
      </c>
      <c r="E1260" s="186" t="s">
        <v>1936</v>
      </c>
      <c r="F1260" s="187" t="s">
        <v>1937</v>
      </c>
      <c r="G1260" s="188" t="s">
        <v>447</v>
      </c>
      <c r="H1260" s="189">
        <v>14</v>
      </c>
      <c r="I1260" s="190"/>
      <c r="J1260" s="191">
        <f>ROUND(I1260*H1260,2)</f>
        <v>0</v>
      </c>
      <c r="K1260" s="187" t="s">
        <v>1</v>
      </c>
      <c r="L1260" s="192"/>
      <c r="M1260" s="193" t="s">
        <v>1</v>
      </c>
      <c r="N1260" s="194" t="s">
        <v>42</v>
      </c>
      <c r="P1260" s="146">
        <f>O1260*H1260</f>
        <v>0</v>
      </c>
      <c r="Q1260" s="146">
        <v>0</v>
      </c>
      <c r="R1260" s="146">
        <f>Q1260*H1260</f>
        <v>0</v>
      </c>
      <c r="S1260" s="146">
        <v>0</v>
      </c>
      <c r="T1260" s="147">
        <f>S1260*H1260</f>
        <v>0</v>
      </c>
      <c r="AR1260" s="148" t="s">
        <v>455</v>
      </c>
      <c r="AT1260" s="148" t="s">
        <v>1052</v>
      </c>
      <c r="AU1260" s="148" t="s">
        <v>87</v>
      </c>
      <c r="AY1260" s="17" t="s">
        <v>253</v>
      </c>
      <c r="BE1260" s="149">
        <f>IF(N1260="základní",J1260,0)</f>
        <v>0</v>
      </c>
      <c r="BF1260" s="149">
        <f>IF(N1260="snížená",J1260,0)</f>
        <v>0</v>
      </c>
      <c r="BG1260" s="149">
        <f>IF(N1260="zákl. přenesená",J1260,0)</f>
        <v>0</v>
      </c>
      <c r="BH1260" s="149">
        <f>IF(N1260="sníž. přenesená",J1260,0)</f>
        <v>0</v>
      </c>
      <c r="BI1260" s="149">
        <f>IF(N1260="nulová",J1260,0)</f>
        <v>0</v>
      </c>
      <c r="BJ1260" s="17" t="s">
        <v>85</v>
      </c>
      <c r="BK1260" s="149">
        <f>ROUND(I1260*H1260,2)</f>
        <v>0</v>
      </c>
      <c r="BL1260" s="17" t="s">
        <v>369</v>
      </c>
      <c r="BM1260" s="148" t="s">
        <v>3065</v>
      </c>
    </row>
    <row r="1261" spans="2:65" s="1" customFormat="1" ht="19.5">
      <c r="B1261" s="32"/>
      <c r="D1261" s="155" t="s">
        <v>1346</v>
      </c>
      <c r="F1261" s="195" t="s">
        <v>1917</v>
      </c>
      <c r="I1261" s="152"/>
      <c r="L1261" s="32"/>
      <c r="M1261" s="153"/>
      <c r="T1261" s="56"/>
      <c r="AT1261" s="17" t="s">
        <v>1346</v>
      </c>
      <c r="AU1261" s="17" t="s">
        <v>87</v>
      </c>
    </row>
    <row r="1262" spans="2:65" s="12" customFormat="1" ht="11.25">
      <c r="B1262" s="154"/>
      <c r="D1262" s="155" t="s">
        <v>264</v>
      </c>
      <c r="E1262" s="156" t="s">
        <v>1</v>
      </c>
      <c r="F1262" s="157" t="s">
        <v>1939</v>
      </c>
      <c r="H1262" s="158">
        <v>14</v>
      </c>
      <c r="I1262" s="159"/>
      <c r="L1262" s="154"/>
      <c r="M1262" s="160"/>
      <c r="T1262" s="161"/>
      <c r="AT1262" s="156" t="s">
        <v>264</v>
      </c>
      <c r="AU1262" s="156" t="s">
        <v>87</v>
      </c>
      <c r="AV1262" s="12" t="s">
        <v>87</v>
      </c>
      <c r="AW1262" s="12" t="s">
        <v>32</v>
      </c>
      <c r="AX1262" s="12" t="s">
        <v>77</v>
      </c>
      <c r="AY1262" s="156" t="s">
        <v>253</v>
      </c>
    </row>
    <row r="1263" spans="2:65" s="13" customFormat="1" ht="11.25">
      <c r="B1263" s="162"/>
      <c r="D1263" s="155" t="s">
        <v>264</v>
      </c>
      <c r="E1263" s="163" t="s">
        <v>1</v>
      </c>
      <c r="F1263" s="164" t="s">
        <v>266</v>
      </c>
      <c r="H1263" s="165">
        <v>14</v>
      </c>
      <c r="I1263" s="166"/>
      <c r="L1263" s="162"/>
      <c r="M1263" s="167"/>
      <c r="T1263" s="168"/>
      <c r="AT1263" s="163" t="s">
        <v>264</v>
      </c>
      <c r="AU1263" s="163" t="s">
        <v>87</v>
      </c>
      <c r="AV1263" s="13" t="s">
        <v>260</v>
      </c>
      <c r="AW1263" s="13" t="s">
        <v>32</v>
      </c>
      <c r="AX1263" s="13" t="s">
        <v>85</v>
      </c>
      <c r="AY1263" s="163" t="s">
        <v>253</v>
      </c>
    </row>
    <row r="1264" spans="2:65" s="1" customFormat="1" ht="16.5" customHeight="1">
      <c r="B1264" s="32"/>
      <c r="C1264" s="185" t="s">
        <v>1919</v>
      </c>
      <c r="D1264" s="185" t="s">
        <v>1052</v>
      </c>
      <c r="E1264" s="186" t="s">
        <v>1941</v>
      </c>
      <c r="F1264" s="187" t="s">
        <v>1942</v>
      </c>
      <c r="G1264" s="188" t="s">
        <v>447</v>
      </c>
      <c r="H1264" s="189">
        <v>14</v>
      </c>
      <c r="I1264" s="190"/>
      <c r="J1264" s="191">
        <f>ROUND(I1264*H1264,2)</f>
        <v>0</v>
      </c>
      <c r="K1264" s="187" t="s">
        <v>1</v>
      </c>
      <c r="L1264" s="192"/>
      <c r="M1264" s="193" t="s">
        <v>1</v>
      </c>
      <c r="N1264" s="194" t="s">
        <v>42</v>
      </c>
      <c r="P1264" s="146">
        <f>O1264*H1264</f>
        <v>0</v>
      </c>
      <c r="Q1264" s="146">
        <v>0</v>
      </c>
      <c r="R1264" s="146">
        <f>Q1264*H1264</f>
        <v>0</v>
      </c>
      <c r="S1264" s="146">
        <v>0</v>
      </c>
      <c r="T1264" s="147">
        <f>S1264*H1264</f>
        <v>0</v>
      </c>
      <c r="AR1264" s="148" t="s">
        <v>455</v>
      </c>
      <c r="AT1264" s="148" t="s">
        <v>1052</v>
      </c>
      <c r="AU1264" s="148" t="s">
        <v>87</v>
      </c>
      <c r="AY1264" s="17" t="s">
        <v>253</v>
      </c>
      <c r="BE1264" s="149">
        <f>IF(N1264="základní",J1264,0)</f>
        <v>0</v>
      </c>
      <c r="BF1264" s="149">
        <f>IF(N1264="snížená",J1264,0)</f>
        <v>0</v>
      </c>
      <c r="BG1264" s="149">
        <f>IF(N1264="zákl. přenesená",J1264,0)</f>
        <v>0</v>
      </c>
      <c r="BH1264" s="149">
        <f>IF(N1264="sníž. přenesená",J1264,0)</f>
        <v>0</v>
      </c>
      <c r="BI1264" s="149">
        <f>IF(N1264="nulová",J1264,0)</f>
        <v>0</v>
      </c>
      <c r="BJ1264" s="17" t="s">
        <v>85</v>
      </c>
      <c r="BK1264" s="149">
        <f>ROUND(I1264*H1264,2)</f>
        <v>0</v>
      </c>
      <c r="BL1264" s="17" t="s">
        <v>369</v>
      </c>
      <c r="BM1264" s="148" t="s">
        <v>3066</v>
      </c>
    </row>
    <row r="1265" spans="2:65" s="1" customFormat="1" ht="19.5">
      <c r="B1265" s="32"/>
      <c r="D1265" s="155" t="s">
        <v>1346</v>
      </c>
      <c r="F1265" s="195" t="s">
        <v>1917</v>
      </c>
      <c r="I1265" s="152"/>
      <c r="L1265" s="32"/>
      <c r="M1265" s="153"/>
      <c r="T1265" s="56"/>
      <c r="AT1265" s="17" t="s">
        <v>1346</v>
      </c>
      <c r="AU1265" s="17" t="s">
        <v>87</v>
      </c>
    </row>
    <row r="1266" spans="2:65" s="12" customFormat="1" ht="11.25">
      <c r="B1266" s="154"/>
      <c r="D1266" s="155" t="s">
        <v>264</v>
      </c>
      <c r="E1266" s="156" t="s">
        <v>1</v>
      </c>
      <c r="F1266" s="157" t="s">
        <v>1939</v>
      </c>
      <c r="H1266" s="158">
        <v>14</v>
      </c>
      <c r="I1266" s="159"/>
      <c r="L1266" s="154"/>
      <c r="M1266" s="160"/>
      <c r="T1266" s="161"/>
      <c r="AT1266" s="156" t="s">
        <v>264</v>
      </c>
      <c r="AU1266" s="156" t="s">
        <v>87</v>
      </c>
      <c r="AV1266" s="12" t="s">
        <v>87</v>
      </c>
      <c r="AW1266" s="12" t="s">
        <v>32</v>
      </c>
      <c r="AX1266" s="12" t="s">
        <v>77</v>
      </c>
      <c r="AY1266" s="156" t="s">
        <v>253</v>
      </c>
    </row>
    <row r="1267" spans="2:65" s="13" customFormat="1" ht="11.25">
      <c r="B1267" s="162"/>
      <c r="D1267" s="155" t="s">
        <v>264</v>
      </c>
      <c r="E1267" s="163" t="s">
        <v>1</v>
      </c>
      <c r="F1267" s="164" t="s">
        <v>266</v>
      </c>
      <c r="H1267" s="165">
        <v>14</v>
      </c>
      <c r="I1267" s="166"/>
      <c r="L1267" s="162"/>
      <c r="M1267" s="167"/>
      <c r="T1267" s="168"/>
      <c r="AT1267" s="163" t="s">
        <v>264</v>
      </c>
      <c r="AU1267" s="163" t="s">
        <v>87</v>
      </c>
      <c r="AV1267" s="13" t="s">
        <v>260</v>
      </c>
      <c r="AW1267" s="13" t="s">
        <v>32</v>
      </c>
      <c r="AX1267" s="13" t="s">
        <v>85</v>
      </c>
      <c r="AY1267" s="163" t="s">
        <v>253</v>
      </c>
    </row>
    <row r="1268" spans="2:65" s="1" customFormat="1" ht="37.9" customHeight="1">
      <c r="B1268" s="32"/>
      <c r="C1268" s="137" t="s">
        <v>1923</v>
      </c>
      <c r="D1268" s="137" t="s">
        <v>255</v>
      </c>
      <c r="E1268" s="138" t="s">
        <v>1945</v>
      </c>
      <c r="F1268" s="139" t="s">
        <v>1946</v>
      </c>
      <c r="G1268" s="140" t="s">
        <v>313</v>
      </c>
      <c r="H1268" s="141">
        <v>447.61</v>
      </c>
      <c r="I1268" s="142"/>
      <c r="J1268" s="143">
        <f>ROUND(I1268*H1268,2)</f>
        <v>0</v>
      </c>
      <c r="K1268" s="139" t="s">
        <v>1</v>
      </c>
      <c r="L1268" s="32"/>
      <c r="M1268" s="144" t="s">
        <v>1</v>
      </c>
      <c r="N1268" s="145" t="s">
        <v>42</v>
      </c>
      <c r="P1268" s="146">
        <f>O1268*H1268</f>
        <v>0</v>
      </c>
      <c r="Q1268" s="146">
        <v>0</v>
      </c>
      <c r="R1268" s="146">
        <f>Q1268*H1268</f>
        <v>0</v>
      </c>
      <c r="S1268" s="146">
        <v>0</v>
      </c>
      <c r="T1268" s="147">
        <f>S1268*H1268</f>
        <v>0</v>
      </c>
      <c r="AR1268" s="148" t="s">
        <v>369</v>
      </c>
      <c r="AT1268" s="148" t="s">
        <v>255</v>
      </c>
      <c r="AU1268" s="148" t="s">
        <v>87</v>
      </c>
      <c r="AY1268" s="17" t="s">
        <v>253</v>
      </c>
      <c r="BE1268" s="149">
        <f>IF(N1268="základní",J1268,0)</f>
        <v>0</v>
      </c>
      <c r="BF1268" s="149">
        <f>IF(N1268="snížená",J1268,0)</f>
        <v>0</v>
      </c>
      <c r="BG1268" s="149">
        <f>IF(N1268="zákl. přenesená",J1268,0)</f>
        <v>0</v>
      </c>
      <c r="BH1268" s="149">
        <f>IF(N1268="sníž. přenesená",J1268,0)</f>
        <v>0</v>
      </c>
      <c r="BI1268" s="149">
        <f>IF(N1268="nulová",J1268,0)</f>
        <v>0</v>
      </c>
      <c r="BJ1268" s="17" t="s">
        <v>85</v>
      </c>
      <c r="BK1268" s="149">
        <f>ROUND(I1268*H1268,2)</f>
        <v>0</v>
      </c>
      <c r="BL1268" s="17" t="s">
        <v>369</v>
      </c>
      <c r="BM1268" s="148" t="s">
        <v>3067</v>
      </c>
    </row>
    <row r="1269" spans="2:65" s="14" customFormat="1" ht="11.25">
      <c r="B1269" s="169"/>
      <c r="D1269" s="155" t="s">
        <v>264</v>
      </c>
      <c r="E1269" s="170" t="s">
        <v>1</v>
      </c>
      <c r="F1269" s="171" t="s">
        <v>1845</v>
      </c>
      <c r="H1269" s="170" t="s">
        <v>1</v>
      </c>
      <c r="I1269" s="172"/>
      <c r="L1269" s="169"/>
      <c r="M1269" s="173"/>
      <c r="T1269" s="174"/>
      <c r="AT1269" s="170" t="s">
        <v>264</v>
      </c>
      <c r="AU1269" s="170" t="s">
        <v>87</v>
      </c>
      <c r="AV1269" s="14" t="s">
        <v>85</v>
      </c>
      <c r="AW1269" s="14" t="s">
        <v>32</v>
      </c>
      <c r="AX1269" s="14" t="s">
        <v>77</v>
      </c>
      <c r="AY1269" s="170" t="s">
        <v>253</v>
      </c>
    </row>
    <row r="1270" spans="2:65" s="12" customFormat="1" ht="11.25">
      <c r="B1270" s="154"/>
      <c r="D1270" s="155" t="s">
        <v>264</v>
      </c>
      <c r="E1270" s="156" t="s">
        <v>1</v>
      </c>
      <c r="F1270" s="157" t="s">
        <v>1948</v>
      </c>
      <c r="H1270" s="158">
        <v>140.65</v>
      </c>
      <c r="I1270" s="159"/>
      <c r="L1270" s="154"/>
      <c r="M1270" s="160"/>
      <c r="T1270" s="161"/>
      <c r="AT1270" s="156" t="s">
        <v>264</v>
      </c>
      <c r="AU1270" s="156" t="s">
        <v>87</v>
      </c>
      <c r="AV1270" s="12" t="s">
        <v>87</v>
      </c>
      <c r="AW1270" s="12" t="s">
        <v>32</v>
      </c>
      <c r="AX1270" s="12" t="s">
        <v>77</v>
      </c>
      <c r="AY1270" s="156" t="s">
        <v>253</v>
      </c>
    </row>
    <row r="1271" spans="2:65" s="12" customFormat="1" ht="11.25">
      <c r="B1271" s="154"/>
      <c r="D1271" s="155" t="s">
        <v>264</v>
      </c>
      <c r="E1271" s="156" t="s">
        <v>1</v>
      </c>
      <c r="F1271" s="157" t="s">
        <v>1949</v>
      </c>
      <c r="H1271" s="158">
        <v>13.05</v>
      </c>
      <c r="I1271" s="159"/>
      <c r="L1271" s="154"/>
      <c r="M1271" s="160"/>
      <c r="T1271" s="161"/>
      <c r="AT1271" s="156" t="s">
        <v>264</v>
      </c>
      <c r="AU1271" s="156" t="s">
        <v>87</v>
      </c>
      <c r="AV1271" s="12" t="s">
        <v>87</v>
      </c>
      <c r="AW1271" s="12" t="s">
        <v>32</v>
      </c>
      <c r="AX1271" s="12" t="s">
        <v>77</v>
      </c>
      <c r="AY1271" s="156" t="s">
        <v>253</v>
      </c>
    </row>
    <row r="1272" spans="2:65" s="12" customFormat="1" ht="11.25">
      <c r="B1272" s="154"/>
      <c r="D1272" s="155" t="s">
        <v>264</v>
      </c>
      <c r="E1272" s="156" t="s">
        <v>1</v>
      </c>
      <c r="F1272" s="157" t="s">
        <v>1950</v>
      </c>
      <c r="H1272" s="158">
        <v>25.23</v>
      </c>
      <c r="I1272" s="159"/>
      <c r="L1272" s="154"/>
      <c r="M1272" s="160"/>
      <c r="T1272" s="161"/>
      <c r="AT1272" s="156" t="s">
        <v>264</v>
      </c>
      <c r="AU1272" s="156" t="s">
        <v>87</v>
      </c>
      <c r="AV1272" s="12" t="s">
        <v>87</v>
      </c>
      <c r="AW1272" s="12" t="s">
        <v>32</v>
      </c>
      <c r="AX1272" s="12" t="s">
        <v>77</v>
      </c>
      <c r="AY1272" s="156" t="s">
        <v>253</v>
      </c>
    </row>
    <row r="1273" spans="2:65" s="12" customFormat="1" ht="11.25">
      <c r="B1273" s="154"/>
      <c r="D1273" s="155" t="s">
        <v>264</v>
      </c>
      <c r="E1273" s="156" t="s">
        <v>1</v>
      </c>
      <c r="F1273" s="157" t="s">
        <v>1951</v>
      </c>
      <c r="H1273" s="158">
        <v>19.05</v>
      </c>
      <c r="I1273" s="159"/>
      <c r="L1273" s="154"/>
      <c r="M1273" s="160"/>
      <c r="T1273" s="161"/>
      <c r="AT1273" s="156" t="s">
        <v>264</v>
      </c>
      <c r="AU1273" s="156" t="s">
        <v>87</v>
      </c>
      <c r="AV1273" s="12" t="s">
        <v>87</v>
      </c>
      <c r="AW1273" s="12" t="s">
        <v>32</v>
      </c>
      <c r="AX1273" s="12" t="s">
        <v>77</v>
      </c>
      <c r="AY1273" s="156" t="s">
        <v>253</v>
      </c>
    </row>
    <row r="1274" spans="2:65" s="12" customFormat="1" ht="11.25">
      <c r="B1274" s="154"/>
      <c r="D1274" s="155" t="s">
        <v>264</v>
      </c>
      <c r="E1274" s="156" t="s">
        <v>1</v>
      </c>
      <c r="F1274" s="157" t="s">
        <v>1952</v>
      </c>
      <c r="H1274" s="158">
        <v>42.63</v>
      </c>
      <c r="I1274" s="159"/>
      <c r="L1274" s="154"/>
      <c r="M1274" s="160"/>
      <c r="T1274" s="161"/>
      <c r="AT1274" s="156" t="s">
        <v>264</v>
      </c>
      <c r="AU1274" s="156" t="s">
        <v>87</v>
      </c>
      <c r="AV1274" s="12" t="s">
        <v>87</v>
      </c>
      <c r="AW1274" s="12" t="s">
        <v>32</v>
      </c>
      <c r="AX1274" s="12" t="s">
        <v>77</v>
      </c>
      <c r="AY1274" s="156" t="s">
        <v>253</v>
      </c>
    </row>
    <row r="1275" spans="2:65" s="12" customFormat="1" ht="11.25">
      <c r="B1275" s="154"/>
      <c r="D1275" s="155" t="s">
        <v>264</v>
      </c>
      <c r="E1275" s="156" t="s">
        <v>1</v>
      </c>
      <c r="F1275" s="157" t="s">
        <v>1953</v>
      </c>
      <c r="H1275" s="158">
        <v>54.52</v>
      </c>
      <c r="I1275" s="159"/>
      <c r="L1275" s="154"/>
      <c r="M1275" s="160"/>
      <c r="T1275" s="161"/>
      <c r="AT1275" s="156" t="s">
        <v>264</v>
      </c>
      <c r="AU1275" s="156" t="s">
        <v>87</v>
      </c>
      <c r="AV1275" s="12" t="s">
        <v>87</v>
      </c>
      <c r="AW1275" s="12" t="s">
        <v>32</v>
      </c>
      <c r="AX1275" s="12" t="s">
        <v>77</v>
      </c>
      <c r="AY1275" s="156" t="s">
        <v>253</v>
      </c>
    </row>
    <row r="1276" spans="2:65" s="12" customFormat="1" ht="11.25">
      <c r="B1276" s="154"/>
      <c r="D1276" s="155" t="s">
        <v>264</v>
      </c>
      <c r="E1276" s="156" t="s">
        <v>1</v>
      </c>
      <c r="F1276" s="157" t="s">
        <v>1954</v>
      </c>
      <c r="H1276" s="158">
        <v>145.58000000000001</v>
      </c>
      <c r="I1276" s="159"/>
      <c r="L1276" s="154"/>
      <c r="M1276" s="160"/>
      <c r="T1276" s="161"/>
      <c r="AT1276" s="156" t="s">
        <v>264</v>
      </c>
      <c r="AU1276" s="156" t="s">
        <v>87</v>
      </c>
      <c r="AV1276" s="12" t="s">
        <v>87</v>
      </c>
      <c r="AW1276" s="12" t="s">
        <v>32</v>
      </c>
      <c r="AX1276" s="12" t="s">
        <v>77</v>
      </c>
      <c r="AY1276" s="156" t="s">
        <v>253</v>
      </c>
    </row>
    <row r="1277" spans="2:65" s="12" customFormat="1" ht="11.25">
      <c r="B1277" s="154"/>
      <c r="D1277" s="155" t="s">
        <v>264</v>
      </c>
      <c r="E1277" s="156" t="s">
        <v>1</v>
      </c>
      <c r="F1277" s="157" t="s">
        <v>1955</v>
      </c>
      <c r="H1277" s="158">
        <v>1.8</v>
      </c>
      <c r="I1277" s="159"/>
      <c r="L1277" s="154"/>
      <c r="M1277" s="160"/>
      <c r="T1277" s="161"/>
      <c r="AT1277" s="156" t="s">
        <v>264</v>
      </c>
      <c r="AU1277" s="156" t="s">
        <v>87</v>
      </c>
      <c r="AV1277" s="12" t="s">
        <v>87</v>
      </c>
      <c r="AW1277" s="12" t="s">
        <v>32</v>
      </c>
      <c r="AX1277" s="12" t="s">
        <v>77</v>
      </c>
      <c r="AY1277" s="156" t="s">
        <v>253</v>
      </c>
    </row>
    <row r="1278" spans="2:65" s="12" customFormat="1" ht="11.25">
      <c r="B1278" s="154"/>
      <c r="D1278" s="155" t="s">
        <v>264</v>
      </c>
      <c r="E1278" s="156" t="s">
        <v>1</v>
      </c>
      <c r="F1278" s="157" t="s">
        <v>3068</v>
      </c>
      <c r="H1278" s="158">
        <v>5.0999999999999996</v>
      </c>
      <c r="I1278" s="159"/>
      <c r="L1278" s="154"/>
      <c r="M1278" s="160"/>
      <c r="T1278" s="161"/>
      <c r="AT1278" s="156" t="s">
        <v>264</v>
      </c>
      <c r="AU1278" s="156" t="s">
        <v>87</v>
      </c>
      <c r="AV1278" s="12" t="s">
        <v>87</v>
      </c>
      <c r="AW1278" s="12" t="s">
        <v>32</v>
      </c>
      <c r="AX1278" s="12" t="s">
        <v>77</v>
      </c>
      <c r="AY1278" s="156" t="s">
        <v>253</v>
      </c>
    </row>
    <row r="1279" spans="2:65" s="13" customFormat="1" ht="11.25">
      <c r="B1279" s="162"/>
      <c r="D1279" s="155" t="s">
        <v>264</v>
      </c>
      <c r="E1279" s="163" t="s">
        <v>1</v>
      </c>
      <c r="F1279" s="164" t="s">
        <v>266</v>
      </c>
      <c r="H1279" s="165">
        <v>447.61</v>
      </c>
      <c r="I1279" s="166"/>
      <c r="L1279" s="162"/>
      <c r="M1279" s="167"/>
      <c r="T1279" s="168"/>
      <c r="AT1279" s="163" t="s">
        <v>264</v>
      </c>
      <c r="AU1279" s="163" t="s">
        <v>87</v>
      </c>
      <c r="AV1279" s="13" t="s">
        <v>260</v>
      </c>
      <c r="AW1279" s="13" t="s">
        <v>32</v>
      </c>
      <c r="AX1279" s="13" t="s">
        <v>85</v>
      </c>
      <c r="AY1279" s="163" t="s">
        <v>253</v>
      </c>
    </row>
    <row r="1280" spans="2:65" s="1" customFormat="1" ht="33" customHeight="1">
      <c r="B1280" s="32"/>
      <c r="C1280" s="137" t="s">
        <v>1927</v>
      </c>
      <c r="D1280" s="137" t="s">
        <v>255</v>
      </c>
      <c r="E1280" s="138" t="s">
        <v>1957</v>
      </c>
      <c r="F1280" s="139" t="s">
        <v>1958</v>
      </c>
      <c r="G1280" s="140" t="s">
        <v>313</v>
      </c>
      <c r="H1280" s="141">
        <v>442.51</v>
      </c>
      <c r="I1280" s="142"/>
      <c r="J1280" s="143">
        <f>ROUND(I1280*H1280,2)</f>
        <v>0</v>
      </c>
      <c r="K1280" s="139" t="s">
        <v>259</v>
      </c>
      <c r="L1280" s="32"/>
      <c r="M1280" s="144" t="s">
        <v>1</v>
      </c>
      <c r="N1280" s="145" t="s">
        <v>42</v>
      </c>
      <c r="P1280" s="146">
        <f>O1280*H1280</f>
        <v>0</v>
      </c>
      <c r="Q1280" s="146">
        <v>0</v>
      </c>
      <c r="R1280" s="146">
        <f>Q1280*H1280</f>
        <v>0</v>
      </c>
      <c r="S1280" s="146">
        <v>0</v>
      </c>
      <c r="T1280" s="147">
        <f>S1280*H1280</f>
        <v>0</v>
      </c>
      <c r="AR1280" s="148" t="s">
        <v>369</v>
      </c>
      <c r="AT1280" s="148" t="s">
        <v>255</v>
      </c>
      <c r="AU1280" s="148" t="s">
        <v>87</v>
      </c>
      <c r="AY1280" s="17" t="s">
        <v>253</v>
      </c>
      <c r="BE1280" s="149">
        <f>IF(N1280="základní",J1280,0)</f>
        <v>0</v>
      </c>
      <c r="BF1280" s="149">
        <f>IF(N1280="snížená",J1280,0)</f>
        <v>0</v>
      </c>
      <c r="BG1280" s="149">
        <f>IF(N1280="zákl. přenesená",J1280,0)</f>
        <v>0</v>
      </c>
      <c r="BH1280" s="149">
        <f>IF(N1280="sníž. přenesená",J1280,0)</f>
        <v>0</v>
      </c>
      <c r="BI1280" s="149">
        <f>IF(N1280="nulová",J1280,0)</f>
        <v>0</v>
      </c>
      <c r="BJ1280" s="17" t="s">
        <v>85</v>
      </c>
      <c r="BK1280" s="149">
        <f>ROUND(I1280*H1280,2)</f>
        <v>0</v>
      </c>
      <c r="BL1280" s="17" t="s">
        <v>369</v>
      </c>
      <c r="BM1280" s="148" t="s">
        <v>3069</v>
      </c>
    </row>
    <row r="1281" spans="2:65" s="1" customFormat="1" ht="11.25">
      <c r="B1281" s="32"/>
      <c r="D1281" s="150" t="s">
        <v>262</v>
      </c>
      <c r="F1281" s="151" t="s">
        <v>1960</v>
      </c>
      <c r="I1281" s="152"/>
      <c r="L1281" s="32"/>
      <c r="M1281" s="153"/>
      <c r="T1281" s="56"/>
      <c r="AT1281" s="17" t="s">
        <v>262</v>
      </c>
      <c r="AU1281" s="17" t="s">
        <v>87</v>
      </c>
    </row>
    <row r="1282" spans="2:65" s="14" customFormat="1" ht="11.25">
      <c r="B1282" s="169"/>
      <c r="D1282" s="155" t="s">
        <v>264</v>
      </c>
      <c r="E1282" s="170" t="s">
        <v>1</v>
      </c>
      <c r="F1282" s="171" t="s">
        <v>1845</v>
      </c>
      <c r="H1282" s="170" t="s">
        <v>1</v>
      </c>
      <c r="I1282" s="172"/>
      <c r="L1282" s="169"/>
      <c r="M1282" s="173"/>
      <c r="T1282" s="174"/>
      <c r="AT1282" s="170" t="s">
        <v>264</v>
      </c>
      <c r="AU1282" s="170" t="s">
        <v>87</v>
      </c>
      <c r="AV1282" s="14" t="s">
        <v>85</v>
      </c>
      <c r="AW1282" s="14" t="s">
        <v>32</v>
      </c>
      <c r="AX1282" s="14" t="s">
        <v>77</v>
      </c>
      <c r="AY1282" s="170" t="s">
        <v>253</v>
      </c>
    </row>
    <row r="1283" spans="2:65" s="12" customFormat="1" ht="11.25">
      <c r="B1283" s="154"/>
      <c r="D1283" s="155" t="s">
        <v>264</v>
      </c>
      <c r="E1283" s="156" t="s">
        <v>1</v>
      </c>
      <c r="F1283" s="157" t="s">
        <v>1948</v>
      </c>
      <c r="H1283" s="158">
        <v>140.65</v>
      </c>
      <c r="I1283" s="159"/>
      <c r="L1283" s="154"/>
      <c r="M1283" s="160"/>
      <c r="T1283" s="161"/>
      <c r="AT1283" s="156" t="s">
        <v>264</v>
      </c>
      <c r="AU1283" s="156" t="s">
        <v>87</v>
      </c>
      <c r="AV1283" s="12" t="s">
        <v>87</v>
      </c>
      <c r="AW1283" s="12" t="s">
        <v>32</v>
      </c>
      <c r="AX1283" s="12" t="s">
        <v>77</v>
      </c>
      <c r="AY1283" s="156" t="s">
        <v>253</v>
      </c>
    </row>
    <row r="1284" spans="2:65" s="12" customFormat="1" ht="11.25">
      <c r="B1284" s="154"/>
      <c r="D1284" s="155" t="s">
        <v>264</v>
      </c>
      <c r="E1284" s="156" t="s">
        <v>1</v>
      </c>
      <c r="F1284" s="157" t="s">
        <v>1949</v>
      </c>
      <c r="H1284" s="158">
        <v>13.05</v>
      </c>
      <c r="I1284" s="159"/>
      <c r="L1284" s="154"/>
      <c r="M1284" s="160"/>
      <c r="T1284" s="161"/>
      <c r="AT1284" s="156" t="s">
        <v>264</v>
      </c>
      <c r="AU1284" s="156" t="s">
        <v>87</v>
      </c>
      <c r="AV1284" s="12" t="s">
        <v>87</v>
      </c>
      <c r="AW1284" s="12" t="s">
        <v>32</v>
      </c>
      <c r="AX1284" s="12" t="s">
        <v>77</v>
      </c>
      <c r="AY1284" s="156" t="s">
        <v>253</v>
      </c>
    </row>
    <row r="1285" spans="2:65" s="12" customFormat="1" ht="11.25">
      <c r="B1285" s="154"/>
      <c r="D1285" s="155" t="s">
        <v>264</v>
      </c>
      <c r="E1285" s="156" t="s">
        <v>1</v>
      </c>
      <c r="F1285" s="157" t="s">
        <v>1950</v>
      </c>
      <c r="H1285" s="158">
        <v>25.23</v>
      </c>
      <c r="I1285" s="159"/>
      <c r="L1285" s="154"/>
      <c r="M1285" s="160"/>
      <c r="T1285" s="161"/>
      <c r="AT1285" s="156" t="s">
        <v>264</v>
      </c>
      <c r="AU1285" s="156" t="s">
        <v>87</v>
      </c>
      <c r="AV1285" s="12" t="s">
        <v>87</v>
      </c>
      <c r="AW1285" s="12" t="s">
        <v>32</v>
      </c>
      <c r="AX1285" s="12" t="s">
        <v>77</v>
      </c>
      <c r="AY1285" s="156" t="s">
        <v>253</v>
      </c>
    </row>
    <row r="1286" spans="2:65" s="12" customFormat="1" ht="11.25">
      <c r="B1286" s="154"/>
      <c r="D1286" s="155" t="s">
        <v>264</v>
      </c>
      <c r="E1286" s="156" t="s">
        <v>1</v>
      </c>
      <c r="F1286" s="157" t="s">
        <v>1951</v>
      </c>
      <c r="H1286" s="158">
        <v>19.05</v>
      </c>
      <c r="I1286" s="159"/>
      <c r="L1286" s="154"/>
      <c r="M1286" s="160"/>
      <c r="T1286" s="161"/>
      <c r="AT1286" s="156" t="s">
        <v>264</v>
      </c>
      <c r="AU1286" s="156" t="s">
        <v>87</v>
      </c>
      <c r="AV1286" s="12" t="s">
        <v>87</v>
      </c>
      <c r="AW1286" s="12" t="s">
        <v>32</v>
      </c>
      <c r="AX1286" s="12" t="s">
        <v>77</v>
      </c>
      <c r="AY1286" s="156" t="s">
        <v>253</v>
      </c>
    </row>
    <row r="1287" spans="2:65" s="12" customFormat="1" ht="11.25">
      <c r="B1287" s="154"/>
      <c r="D1287" s="155" t="s">
        <v>264</v>
      </c>
      <c r="E1287" s="156" t="s">
        <v>1</v>
      </c>
      <c r="F1287" s="157" t="s">
        <v>1952</v>
      </c>
      <c r="H1287" s="158">
        <v>42.63</v>
      </c>
      <c r="I1287" s="159"/>
      <c r="L1287" s="154"/>
      <c r="M1287" s="160"/>
      <c r="T1287" s="161"/>
      <c r="AT1287" s="156" t="s">
        <v>264</v>
      </c>
      <c r="AU1287" s="156" t="s">
        <v>87</v>
      </c>
      <c r="AV1287" s="12" t="s">
        <v>87</v>
      </c>
      <c r="AW1287" s="12" t="s">
        <v>32</v>
      </c>
      <c r="AX1287" s="12" t="s">
        <v>77</v>
      </c>
      <c r="AY1287" s="156" t="s">
        <v>253</v>
      </c>
    </row>
    <row r="1288" spans="2:65" s="12" customFormat="1" ht="11.25">
      <c r="B1288" s="154"/>
      <c r="D1288" s="155" t="s">
        <v>264</v>
      </c>
      <c r="E1288" s="156" t="s">
        <v>1</v>
      </c>
      <c r="F1288" s="157" t="s">
        <v>1953</v>
      </c>
      <c r="H1288" s="158">
        <v>54.52</v>
      </c>
      <c r="I1288" s="159"/>
      <c r="L1288" s="154"/>
      <c r="M1288" s="160"/>
      <c r="T1288" s="161"/>
      <c r="AT1288" s="156" t="s">
        <v>264</v>
      </c>
      <c r="AU1288" s="156" t="s">
        <v>87</v>
      </c>
      <c r="AV1288" s="12" t="s">
        <v>87</v>
      </c>
      <c r="AW1288" s="12" t="s">
        <v>32</v>
      </c>
      <c r="AX1288" s="12" t="s">
        <v>77</v>
      </c>
      <c r="AY1288" s="156" t="s">
        <v>253</v>
      </c>
    </row>
    <row r="1289" spans="2:65" s="12" customFormat="1" ht="11.25">
      <c r="B1289" s="154"/>
      <c r="D1289" s="155" t="s">
        <v>264</v>
      </c>
      <c r="E1289" s="156" t="s">
        <v>1</v>
      </c>
      <c r="F1289" s="157" t="s">
        <v>1954</v>
      </c>
      <c r="H1289" s="158">
        <v>145.58000000000001</v>
      </c>
      <c r="I1289" s="159"/>
      <c r="L1289" s="154"/>
      <c r="M1289" s="160"/>
      <c r="T1289" s="161"/>
      <c r="AT1289" s="156" t="s">
        <v>264</v>
      </c>
      <c r="AU1289" s="156" t="s">
        <v>87</v>
      </c>
      <c r="AV1289" s="12" t="s">
        <v>87</v>
      </c>
      <c r="AW1289" s="12" t="s">
        <v>32</v>
      </c>
      <c r="AX1289" s="12" t="s">
        <v>77</v>
      </c>
      <c r="AY1289" s="156" t="s">
        <v>253</v>
      </c>
    </row>
    <row r="1290" spans="2:65" s="12" customFormat="1" ht="11.25">
      <c r="B1290" s="154"/>
      <c r="D1290" s="155" t="s">
        <v>264</v>
      </c>
      <c r="E1290" s="156" t="s">
        <v>1</v>
      </c>
      <c r="F1290" s="157" t="s">
        <v>1955</v>
      </c>
      <c r="H1290" s="158">
        <v>1.8</v>
      </c>
      <c r="I1290" s="159"/>
      <c r="L1290" s="154"/>
      <c r="M1290" s="160"/>
      <c r="T1290" s="161"/>
      <c r="AT1290" s="156" t="s">
        <v>264</v>
      </c>
      <c r="AU1290" s="156" t="s">
        <v>87</v>
      </c>
      <c r="AV1290" s="12" t="s">
        <v>87</v>
      </c>
      <c r="AW1290" s="12" t="s">
        <v>32</v>
      </c>
      <c r="AX1290" s="12" t="s">
        <v>77</v>
      </c>
      <c r="AY1290" s="156" t="s">
        <v>253</v>
      </c>
    </row>
    <row r="1291" spans="2:65" s="13" customFormat="1" ht="11.25">
      <c r="B1291" s="162"/>
      <c r="D1291" s="155" t="s">
        <v>264</v>
      </c>
      <c r="E1291" s="163" t="s">
        <v>1</v>
      </c>
      <c r="F1291" s="164" t="s">
        <v>266</v>
      </c>
      <c r="H1291" s="165">
        <v>442.51</v>
      </c>
      <c r="I1291" s="166"/>
      <c r="L1291" s="162"/>
      <c r="M1291" s="167"/>
      <c r="T1291" s="168"/>
      <c r="AT1291" s="163" t="s">
        <v>264</v>
      </c>
      <c r="AU1291" s="163" t="s">
        <v>87</v>
      </c>
      <c r="AV1291" s="13" t="s">
        <v>260</v>
      </c>
      <c r="AW1291" s="13" t="s">
        <v>32</v>
      </c>
      <c r="AX1291" s="13" t="s">
        <v>85</v>
      </c>
      <c r="AY1291" s="163" t="s">
        <v>253</v>
      </c>
    </row>
    <row r="1292" spans="2:65" s="1" customFormat="1" ht="21.75" customHeight="1">
      <c r="B1292" s="32"/>
      <c r="C1292" s="185" t="s">
        <v>1931</v>
      </c>
      <c r="D1292" s="185" t="s">
        <v>1052</v>
      </c>
      <c r="E1292" s="186" t="s">
        <v>1962</v>
      </c>
      <c r="F1292" s="187" t="s">
        <v>1963</v>
      </c>
      <c r="G1292" s="188" t="s">
        <v>202</v>
      </c>
      <c r="H1292" s="189">
        <v>9.1590000000000007</v>
      </c>
      <c r="I1292" s="190"/>
      <c r="J1292" s="191">
        <f>ROUND(I1292*H1292,2)</f>
        <v>0</v>
      </c>
      <c r="K1292" s="187" t="s">
        <v>259</v>
      </c>
      <c r="L1292" s="192"/>
      <c r="M1292" s="193" t="s">
        <v>1</v>
      </c>
      <c r="N1292" s="194" t="s">
        <v>42</v>
      </c>
      <c r="P1292" s="146">
        <f>O1292*H1292</f>
        <v>0</v>
      </c>
      <c r="Q1292" s="146">
        <v>0.44</v>
      </c>
      <c r="R1292" s="146">
        <f>Q1292*H1292</f>
        <v>4.02996</v>
      </c>
      <c r="S1292" s="146">
        <v>0</v>
      </c>
      <c r="T1292" s="147">
        <f>S1292*H1292</f>
        <v>0</v>
      </c>
      <c r="AR1292" s="148" t="s">
        <v>455</v>
      </c>
      <c r="AT1292" s="148" t="s">
        <v>1052</v>
      </c>
      <c r="AU1292" s="148" t="s">
        <v>87</v>
      </c>
      <c r="AY1292" s="17" t="s">
        <v>253</v>
      </c>
      <c r="BE1292" s="149">
        <f>IF(N1292="základní",J1292,0)</f>
        <v>0</v>
      </c>
      <c r="BF1292" s="149">
        <f>IF(N1292="snížená",J1292,0)</f>
        <v>0</v>
      </c>
      <c r="BG1292" s="149">
        <f>IF(N1292="zákl. přenesená",J1292,0)</f>
        <v>0</v>
      </c>
      <c r="BH1292" s="149">
        <f>IF(N1292="sníž. přenesená",J1292,0)</f>
        <v>0</v>
      </c>
      <c r="BI1292" s="149">
        <f>IF(N1292="nulová",J1292,0)</f>
        <v>0</v>
      </c>
      <c r="BJ1292" s="17" t="s">
        <v>85</v>
      </c>
      <c r="BK1292" s="149">
        <f>ROUND(I1292*H1292,2)</f>
        <v>0</v>
      </c>
      <c r="BL1292" s="17" t="s">
        <v>369</v>
      </c>
      <c r="BM1292" s="148" t="s">
        <v>3070</v>
      </c>
    </row>
    <row r="1293" spans="2:65" s="14" customFormat="1" ht="11.25">
      <c r="B1293" s="169"/>
      <c r="D1293" s="155" t="s">
        <v>264</v>
      </c>
      <c r="E1293" s="170" t="s">
        <v>1</v>
      </c>
      <c r="F1293" s="171" t="s">
        <v>1845</v>
      </c>
      <c r="H1293" s="170" t="s">
        <v>1</v>
      </c>
      <c r="I1293" s="172"/>
      <c r="L1293" s="169"/>
      <c r="M1293" s="173"/>
      <c r="T1293" s="174"/>
      <c r="AT1293" s="170" t="s">
        <v>264</v>
      </c>
      <c r="AU1293" s="170" t="s">
        <v>87</v>
      </c>
      <c r="AV1293" s="14" t="s">
        <v>85</v>
      </c>
      <c r="AW1293" s="14" t="s">
        <v>32</v>
      </c>
      <c r="AX1293" s="14" t="s">
        <v>77</v>
      </c>
      <c r="AY1293" s="170" t="s">
        <v>253</v>
      </c>
    </row>
    <row r="1294" spans="2:65" s="12" customFormat="1" ht="11.25">
      <c r="B1294" s="154"/>
      <c r="D1294" s="155" t="s">
        <v>264</v>
      </c>
      <c r="E1294" s="156" t="s">
        <v>1</v>
      </c>
      <c r="F1294" s="157" t="s">
        <v>1846</v>
      </c>
      <c r="H1294" s="158">
        <v>2.532</v>
      </c>
      <c r="I1294" s="159"/>
      <c r="L1294" s="154"/>
      <c r="M1294" s="160"/>
      <c r="T1294" s="161"/>
      <c r="AT1294" s="156" t="s">
        <v>264</v>
      </c>
      <c r="AU1294" s="156" t="s">
        <v>87</v>
      </c>
      <c r="AV1294" s="12" t="s">
        <v>87</v>
      </c>
      <c r="AW1294" s="12" t="s">
        <v>32</v>
      </c>
      <c r="AX1294" s="12" t="s">
        <v>77</v>
      </c>
      <c r="AY1294" s="156" t="s">
        <v>253</v>
      </c>
    </row>
    <row r="1295" spans="2:65" s="12" customFormat="1" ht="11.25">
      <c r="B1295" s="154"/>
      <c r="D1295" s="155" t="s">
        <v>264</v>
      </c>
      <c r="E1295" s="156" t="s">
        <v>1</v>
      </c>
      <c r="F1295" s="157" t="s">
        <v>1847</v>
      </c>
      <c r="H1295" s="158">
        <v>0.23499999999999999</v>
      </c>
      <c r="I1295" s="159"/>
      <c r="L1295" s="154"/>
      <c r="M1295" s="160"/>
      <c r="T1295" s="161"/>
      <c r="AT1295" s="156" t="s">
        <v>264</v>
      </c>
      <c r="AU1295" s="156" t="s">
        <v>87</v>
      </c>
      <c r="AV1295" s="12" t="s">
        <v>87</v>
      </c>
      <c r="AW1295" s="12" t="s">
        <v>32</v>
      </c>
      <c r="AX1295" s="12" t="s">
        <v>77</v>
      </c>
      <c r="AY1295" s="156" t="s">
        <v>253</v>
      </c>
    </row>
    <row r="1296" spans="2:65" s="12" customFormat="1" ht="11.25">
      <c r="B1296" s="154"/>
      <c r="D1296" s="155" t="s">
        <v>264</v>
      </c>
      <c r="E1296" s="156" t="s">
        <v>1</v>
      </c>
      <c r="F1296" s="157" t="s">
        <v>1848</v>
      </c>
      <c r="H1296" s="158">
        <v>0.45400000000000001</v>
      </c>
      <c r="I1296" s="159"/>
      <c r="L1296" s="154"/>
      <c r="M1296" s="160"/>
      <c r="T1296" s="161"/>
      <c r="AT1296" s="156" t="s">
        <v>264</v>
      </c>
      <c r="AU1296" s="156" t="s">
        <v>87</v>
      </c>
      <c r="AV1296" s="12" t="s">
        <v>87</v>
      </c>
      <c r="AW1296" s="12" t="s">
        <v>32</v>
      </c>
      <c r="AX1296" s="12" t="s">
        <v>77</v>
      </c>
      <c r="AY1296" s="156" t="s">
        <v>253</v>
      </c>
    </row>
    <row r="1297" spans="2:65" s="12" customFormat="1" ht="11.25">
      <c r="B1297" s="154"/>
      <c r="D1297" s="155" t="s">
        <v>264</v>
      </c>
      <c r="E1297" s="156" t="s">
        <v>1</v>
      </c>
      <c r="F1297" s="157" t="s">
        <v>1849</v>
      </c>
      <c r="H1297" s="158">
        <v>0.34300000000000003</v>
      </c>
      <c r="I1297" s="159"/>
      <c r="L1297" s="154"/>
      <c r="M1297" s="160"/>
      <c r="T1297" s="161"/>
      <c r="AT1297" s="156" t="s">
        <v>264</v>
      </c>
      <c r="AU1297" s="156" t="s">
        <v>87</v>
      </c>
      <c r="AV1297" s="12" t="s">
        <v>87</v>
      </c>
      <c r="AW1297" s="12" t="s">
        <v>32</v>
      </c>
      <c r="AX1297" s="12" t="s">
        <v>77</v>
      </c>
      <c r="AY1297" s="156" t="s">
        <v>253</v>
      </c>
    </row>
    <row r="1298" spans="2:65" s="12" customFormat="1" ht="11.25">
      <c r="B1298" s="154"/>
      <c r="D1298" s="155" t="s">
        <v>264</v>
      </c>
      <c r="E1298" s="156" t="s">
        <v>1</v>
      </c>
      <c r="F1298" s="157" t="s">
        <v>1850</v>
      </c>
      <c r="H1298" s="158">
        <v>0.76700000000000002</v>
      </c>
      <c r="I1298" s="159"/>
      <c r="L1298" s="154"/>
      <c r="M1298" s="160"/>
      <c r="T1298" s="161"/>
      <c r="AT1298" s="156" t="s">
        <v>264</v>
      </c>
      <c r="AU1298" s="156" t="s">
        <v>87</v>
      </c>
      <c r="AV1298" s="12" t="s">
        <v>87</v>
      </c>
      <c r="AW1298" s="12" t="s">
        <v>32</v>
      </c>
      <c r="AX1298" s="12" t="s">
        <v>77</v>
      </c>
      <c r="AY1298" s="156" t="s">
        <v>253</v>
      </c>
    </row>
    <row r="1299" spans="2:65" s="12" customFormat="1" ht="11.25">
      <c r="B1299" s="154"/>
      <c r="D1299" s="155" t="s">
        <v>264</v>
      </c>
      <c r="E1299" s="156" t="s">
        <v>1</v>
      </c>
      <c r="F1299" s="157" t="s">
        <v>1851</v>
      </c>
      <c r="H1299" s="158">
        <v>0.98099999999999998</v>
      </c>
      <c r="I1299" s="159"/>
      <c r="L1299" s="154"/>
      <c r="M1299" s="160"/>
      <c r="T1299" s="161"/>
      <c r="AT1299" s="156" t="s">
        <v>264</v>
      </c>
      <c r="AU1299" s="156" t="s">
        <v>87</v>
      </c>
      <c r="AV1299" s="12" t="s">
        <v>87</v>
      </c>
      <c r="AW1299" s="12" t="s">
        <v>32</v>
      </c>
      <c r="AX1299" s="12" t="s">
        <v>77</v>
      </c>
      <c r="AY1299" s="156" t="s">
        <v>253</v>
      </c>
    </row>
    <row r="1300" spans="2:65" s="12" customFormat="1" ht="11.25">
      <c r="B1300" s="154"/>
      <c r="D1300" s="155" t="s">
        <v>264</v>
      </c>
      <c r="E1300" s="156" t="s">
        <v>1</v>
      </c>
      <c r="F1300" s="157" t="s">
        <v>1852</v>
      </c>
      <c r="H1300" s="158">
        <v>2.62</v>
      </c>
      <c r="I1300" s="159"/>
      <c r="L1300" s="154"/>
      <c r="M1300" s="160"/>
      <c r="T1300" s="161"/>
      <c r="AT1300" s="156" t="s">
        <v>264</v>
      </c>
      <c r="AU1300" s="156" t="s">
        <v>87</v>
      </c>
      <c r="AV1300" s="12" t="s">
        <v>87</v>
      </c>
      <c r="AW1300" s="12" t="s">
        <v>32</v>
      </c>
      <c r="AX1300" s="12" t="s">
        <v>77</v>
      </c>
      <c r="AY1300" s="156" t="s">
        <v>253</v>
      </c>
    </row>
    <row r="1301" spans="2:65" s="12" customFormat="1" ht="11.25">
      <c r="B1301" s="154"/>
      <c r="D1301" s="155" t="s">
        <v>264</v>
      </c>
      <c r="E1301" s="156" t="s">
        <v>1</v>
      </c>
      <c r="F1301" s="157" t="s">
        <v>1853</v>
      </c>
      <c r="H1301" s="158">
        <v>3.2000000000000001E-2</v>
      </c>
      <c r="I1301" s="159"/>
      <c r="L1301" s="154"/>
      <c r="M1301" s="160"/>
      <c r="T1301" s="161"/>
      <c r="AT1301" s="156" t="s">
        <v>264</v>
      </c>
      <c r="AU1301" s="156" t="s">
        <v>87</v>
      </c>
      <c r="AV1301" s="12" t="s">
        <v>87</v>
      </c>
      <c r="AW1301" s="12" t="s">
        <v>32</v>
      </c>
      <c r="AX1301" s="12" t="s">
        <v>77</v>
      </c>
      <c r="AY1301" s="156" t="s">
        <v>253</v>
      </c>
    </row>
    <row r="1302" spans="2:65" s="13" customFormat="1" ht="11.25">
      <c r="B1302" s="162"/>
      <c r="D1302" s="155" t="s">
        <v>264</v>
      </c>
      <c r="E1302" s="163" t="s">
        <v>1</v>
      </c>
      <c r="F1302" s="164" t="s">
        <v>266</v>
      </c>
      <c r="H1302" s="165">
        <v>7.9640000000000004</v>
      </c>
      <c r="I1302" s="166"/>
      <c r="L1302" s="162"/>
      <c r="M1302" s="167"/>
      <c r="T1302" s="168"/>
      <c r="AT1302" s="163" t="s">
        <v>264</v>
      </c>
      <c r="AU1302" s="163" t="s">
        <v>87</v>
      </c>
      <c r="AV1302" s="13" t="s">
        <v>260</v>
      </c>
      <c r="AW1302" s="13" t="s">
        <v>32</v>
      </c>
      <c r="AX1302" s="13" t="s">
        <v>85</v>
      </c>
      <c r="AY1302" s="163" t="s">
        <v>253</v>
      </c>
    </row>
    <row r="1303" spans="2:65" s="12" customFormat="1" ht="11.25">
      <c r="B1303" s="154"/>
      <c r="D1303" s="155" t="s">
        <v>264</v>
      </c>
      <c r="F1303" s="157" t="s">
        <v>1854</v>
      </c>
      <c r="H1303" s="158">
        <v>9.1590000000000007</v>
      </c>
      <c r="I1303" s="159"/>
      <c r="L1303" s="154"/>
      <c r="M1303" s="160"/>
      <c r="T1303" s="161"/>
      <c r="AT1303" s="156" t="s">
        <v>264</v>
      </c>
      <c r="AU1303" s="156" t="s">
        <v>87</v>
      </c>
      <c r="AV1303" s="12" t="s">
        <v>87</v>
      </c>
      <c r="AW1303" s="12" t="s">
        <v>4</v>
      </c>
      <c r="AX1303" s="12" t="s">
        <v>85</v>
      </c>
      <c r="AY1303" s="156" t="s">
        <v>253</v>
      </c>
    </row>
    <row r="1304" spans="2:65" s="1" customFormat="1" ht="33" customHeight="1">
      <c r="B1304" s="32"/>
      <c r="C1304" s="137" t="s">
        <v>1935</v>
      </c>
      <c r="D1304" s="137" t="s">
        <v>255</v>
      </c>
      <c r="E1304" s="138" t="s">
        <v>3071</v>
      </c>
      <c r="F1304" s="139" t="s">
        <v>3072</v>
      </c>
      <c r="G1304" s="140" t="s">
        <v>313</v>
      </c>
      <c r="H1304" s="141">
        <v>5.0999999999999996</v>
      </c>
      <c r="I1304" s="142"/>
      <c r="J1304" s="143">
        <f>ROUND(I1304*H1304,2)</f>
        <v>0</v>
      </c>
      <c r="K1304" s="139" t="s">
        <v>259</v>
      </c>
      <c r="L1304" s="32"/>
      <c r="M1304" s="144" t="s">
        <v>1</v>
      </c>
      <c r="N1304" s="145" t="s">
        <v>42</v>
      </c>
      <c r="P1304" s="146">
        <f>O1304*H1304</f>
        <v>0</v>
      </c>
      <c r="Q1304" s="146">
        <v>0</v>
      </c>
      <c r="R1304" s="146">
        <f>Q1304*H1304</f>
        <v>0</v>
      </c>
      <c r="S1304" s="146">
        <v>0</v>
      </c>
      <c r="T1304" s="147">
        <f>S1304*H1304</f>
        <v>0</v>
      </c>
      <c r="AR1304" s="148" t="s">
        <v>369</v>
      </c>
      <c r="AT1304" s="148" t="s">
        <v>255</v>
      </c>
      <c r="AU1304" s="148" t="s">
        <v>87</v>
      </c>
      <c r="AY1304" s="17" t="s">
        <v>253</v>
      </c>
      <c r="BE1304" s="149">
        <f>IF(N1304="základní",J1304,0)</f>
        <v>0</v>
      </c>
      <c r="BF1304" s="149">
        <f>IF(N1304="snížená",J1304,0)</f>
        <v>0</v>
      </c>
      <c r="BG1304" s="149">
        <f>IF(N1304="zákl. přenesená",J1304,0)</f>
        <v>0</v>
      </c>
      <c r="BH1304" s="149">
        <f>IF(N1304="sníž. přenesená",J1304,0)</f>
        <v>0</v>
      </c>
      <c r="BI1304" s="149">
        <f>IF(N1304="nulová",J1304,0)</f>
        <v>0</v>
      </c>
      <c r="BJ1304" s="17" t="s">
        <v>85</v>
      </c>
      <c r="BK1304" s="149">
        <f>ROUND(I1304*H1304,2)</f>
        <v>0</v>
      </c>
      <c r="BL1304" s="17" t="s">
        <v>369</v>
      </c>
      <c r="BM1304" s="148" t="s">
        <v>3073</v>
      </c>
    </row>
    <row r="1305" spans="2:65" s="1" customFormat="1" ht="11.25">
      <c r="B1305" s="32"/>
      <c r="D1305" s="150" t="s">
        <v>262</v>
      </c>
      <c r="F1305" s="151" t="s">
        <v>3074</v>
      </c>
      <c r="I1305" s="152"/>
      <c r="L1305" s="32"/>
      <c r="M1305" s="153"/>
      <c r="T1305" s="56"/>
      <c r="AT1305" s="17" t="s">
        <v>262</v>
      </c>
      <c r="AU1305" s="17" t="s">
        <v>87</v>
      </c>
    </row>
    <row r="1306" spans="2:65" s="12" customFormat="1" ht="11.25">
      <c r="B1306" s="154"/>
      <c r="D1306" s="155" t="s">
        <v>264</v>
      </c>
      <c r="E1306" s="156" t="s">
        <v>1</v>
      </c>
      <c r="F1306" s="157" t="s">
        <v>3075</v>
      </c>
      <c r="H1306" s="158">
        <v>5.0999999999999996</v>
      </c>
      <c r="I1306" s="159"/>
      <c r="L1306" s="154"/>
      <c r="M1306" s="160"/>
      <c r="T1306" s="161"/>
      <c r="AT1306" s="156" t="s">
        <v>264</v>
      </c>
      <c r="AU1306" s="156" t="s">
        <v>87</v>
      </c>
      <c r="AV1306" s="12" t="s">
        <v>87</v>
      </c>
      <c r="AW1306" s="12" t="s">
        <v>32</v>
      </c>
      <c r="AX1306" s="12" t="s">
        <v>77</v>
      </c>
      <c r="AY1306" s="156" t="s">
        <v>253</v>
      </c>
    </row>
    <row r="1307" spans="2:65" s="13" customFormat="1" ht="11.25">
      <c r="B1307" s="162"/>
      <c r="D1307" s="155" t="s">
        <v>264</v>
      </c>
      <c r="E1307" s="163" t="s">
        <v>1</v>
      </c>
      <c r="F1307" s="164" t="s">
        <v>266</v>
      </c>
      <c r="H1307" s="165">
        <v>5.0999999999999996</v>
      </c>
      <c r="I1307" s="166"/>
      <c r="L1307" s="162"/>
      <c r="M1307" s="167"/>
      <c r="T1307" s="168"/>
      <c r="AT1307" s="163" t="s">
        <v>264</v>
      </c>
      <c r="AU1307" s="163" t="s">
        <v>87</v>
      </c>
      <c r="AV1307" s="13" t="s">
        <v>260</v>
      </c>
      <c r="AW1307" s="13" t="s">
        <v>32</v>
      </c>
      <c r="AX1307" s="13" t="s">
        <v>85</v>
      </c>
      <c r="AY1307" s="163" t="s">
        <v>253</v>
      </c>
    </row>
    <row r="1308" spans="2:65" s="1" customFormat="1" ht="21.75" customHeight="1">
      <c r="B1308" s="32"/>
      <c r="C1308" s="185" t="s">
        <v>1940</v>
      </c>
      <c r="D1308" s="185" t="s">
        <v>1052</v>
      </c>
      <c r="E1308" s="186" t="s">
        <v>1962</v>
      </c>
      <c r="F1308" s="187" t="s">
        <v>1963</v>
      </c>
      <c r="G1308" s="188" t="s">
        <v>202</v>
      </c>
      <c r="H1308" s="189">
        <v>0.16400000000000001</v>
      </c>
      <c r="I1308" s="190"/>
      <c r="J1308" s="191">
        <f>ROUND(I1308*H1308,2)</f>
        <v>0</v>
      </c>
      <c r="K1308" s="187" t="s">
        <v>259</v>
      </c>
      <c r="L1308" s="192"/>
      <c r="M1308" s="193" t="s">
        <v>1</v>
      </c>
      <c r="N1308" s="194" t="s">
        <v>42</v>
      </c>
      <c r="P1308" s="146">
        <f>O1308*H1308</f>
        <v>0</v>
      </c>
      <c r="Q1308" s="146">
        <v>0.44</v>
      </c>
      <c r="R1308" s="146">
        <f>Q1308*H1308</f>
        <v>7.2160000000000002E-2</v>
      </c>
      <c r="S1308" s="146">
        <v>0</v>
      </c>
      <c r="T1308" s="147">
        <f>S1308*H1308</f>
        <v>0</v>
      </c>
      <c r="AR1308" s="148" t="s">
        <v>455</v>
      </c>
      <c r="AT1308" s="148" t="s">
        <v>1052</v>
      </c>
      <c r="AU1308" s="148" t="s">
        <v>87</v>
      </c>
      <c r="AY1308" s="17" t="s">
        <v>253</v>
      </c>
      <c r="BE1308" s="149">
        <f>IF(N1308="základní",J1308,0)</f>
        <v>0</v>
      </c>
      <c r="BF1308" s="149">
        <f>IF(N1308="snížená",J1308,0)</f>
        <v>0</v>
      </c>
      <c r="BG1308" s="149">
        <f>IF(N1308="zákl. přenesená",J1308,0)</f>
        <v>0</v>
      </c>
      <c r="BH1308" s="149">
        <f>IF(N1308="sníž. přenesená",J1308,0)</f>
        <v>0</v>
      </c>
      <c r="BI1308" s="149">
        <f>IF(N1308="nulová",J1308,0)</f>
        <v>0</v>
      </c>
      <c r="BJ1308" s="17" t="s">
        <v>85</v>
      </c>
      <c r="BK1308" s="149">
        <f>ROUND(I1308*H1308,2)</f>
        <v>0</v>
      </c>
      <c r="BL1308" s="17" t="s">
        <v>369</v>
      </c>
      <c r="BM1308" s="148" t="s">
        <v>3076</v>
      </c>
    </row>
    <row r="1309" spans="2:65" s="12" customFormat="1" ht="11.25">
      <c r="B1309" s="154"/>
      <c r="D1309" s="155" t="s">
        <v>264</v>
      </c>
      <c r="E1309" s="156" t="s">
        <v>1</v>
      </c>
      <c r="F1309" s="157" t="s">
        <v>3045</v>
      </c>
      <c r="H1309" s="158">
        <v>0.14299999999999999</v>
      </c>
      <c r="I1309" s="159"/>
      <c r="L1309" s="154"/>
      <c r="M1309" s="160"/>
      <c r="T1309" s="161"/>
      <c r="AT1309" s="156" t="s">
        <v>264</v>
      </c>
      <c r="AU1309" s="156" t="s">
        <v>87</v>
      </c>
      <c r="AV1309" s="12" t="s">
        <v>87</v>
      </c>
      <c r="AW1309" s="12" t="s">
        <v>32</v>
      </c>
      <c r="AX1309" s="12" t="s">
        <v>77</v>
      </c>
      <c r="AY1309" s="156" t="s">
        <v>253</v>
      </c>
    </row>
    <row r="1310" spans="2:65" s="13" customFormat="1" ht="11.25">
      <c r="B1310" s="162"/>
      <c r="D1310" s="155" t="s">
        <v>264</v>
      </c>
      <c r="E1310" s="163" t="s">
        <v>1</v>
      </c>
      <c r="F1310" s="164" t="s">
        <v>266</v>
      </c>
      <c r="H1310" s="165">
        <v>0.14299999999999999</v>
      </c>
      <c r="I1310" s="166"/>
      <c r="L1310" s="162"/>
      <c r="M1310" s="167"/>
      <c r="T1310" s="168"/>
      <c r="AT1310" s="163" t="s">
        <v>264</v>
      </c>
      <c r="AU1310" s="163" t="s">
        <v>87</v>
      </c>
      <c r="AV1310" s="13" t="s">
        <v>260</v>
      </c>
      <c r="AW1310" s="13" t="s">
        <v>32</v>
      </c>
      <c r="AX1310" s="13" t="s">
        <v>85</v>
      </c>
      <c r="AY1310" s="163" t="s">
        <v>253</v>
      </c>
    </row>
    <row r="1311" spans="2:65" s="12" customFormat="1" ht="11.25">
      <c r="B1311" s="154"/>
      <c r="D1311" s="155" t="s">
        <v>264</v>
      </c>
      <c r="F1311" s="157" t="s">
        <v>3077</v>
      </c>
      <c r="H1311" s="158">
        <v>0.16400000000000001</v>
      </c>
      <c r="I1311" s="159"/>
      <c r="L1311" s="154"/>
      <c r="M1311" s="160"/>
      <c r="T1311" s="161"/>
      <c r="AT1311" s="156" t="s">
        <v>264</v>
      </c>
      <c r="AU1311" s="156" t="s">
        <v>87</v>
      </c>
      <c r="AV1311" s="12" t="s">
        <v>87</v>
      </c>
      <c r="AW1311" s="12" t="s">
        <v>4</v>
      </c>
      <c r="AX1311" s="12" t="s">
        <v>85</v>
      </c>
      <c r="AY1311" s="156" t="s">
        <v>253</v>
      </c>
    </row>
    <row r="1312" spans="2:65" s="1" customFormat="1" ht="24.2" customHeight="1">
      <c r="B1312" s="32"/>
      <c r="C1312" s="137" t="s">
        <v>1944</v>
      </c>
      <c r="D1312" s="137" t="s">
        <v>255</v>
      </c>
      <c r="E1312" s="138" t="s">
        <v>1966</v>
      </c>
      <c r="F1312" s="139" t="s">
        <v>1967</v>
      </c>
      <c r="G1312" s="140" t="s">
        <v>258</v>
      </c>
      <c r="H1312" s="141">
        <v>154.39400000000001</v>
      </c>
      <c r="I1312" s="142"/>
      <c r="J1312" s="143">
        <f>ROUND(I1312*H1312,2)</f>
        <v>0</v>
      </c>
      <c r="K1312" s="139" t="s">
        <v>259</v>
      </c>
      <c r="L1312" s="32"/>
      <c r="M1312" s="144" t="s">
        <v>1</v>
      </c>
      <c r="N1312" s="145" t="s">
        <v>42</v>
      </c>
      <c r="P1312" s="146">
        <f>O1312*H1312</f>
        <v>0</v>
      </c>
      <c r="Q1312" s="146">
        <v>0</v>
      </c>
      <c r="R1312" s="146">
        <f>Q1312*H1312</f>
        <v>0</v>
      </c>
      <c r="S1312" s="146">
        <v>0</v>
      </c>
      <c r="T1312" s="147">
        <f>S1312*H1312</f>
        <v>0</v>
      </c>
      <c r="AR1312" s="148" t="s">
        <v>369</v>
      </c>
      <c r="AT1312" s="148" t="s">
        <v>255</v>
      </c>
      <c r="AU1312" s="148" t="s">
        <v>87</v>
      </c>
      <c r="AY1312" s="17" t="s">
        <v>253</v>
      </c>
      <c r="BE1312" s="149">
        <f>IF(N1312="základní",J1312,0)</f>
        <v>0</v>
      </c>
      <c r="BF1312" s="149">
        <f>IF(N1312="snížená",J1312,0)</f>
        <v>0</v>
      </c>
      <c r="BG1312" s="149">
        <f>IF(N1312="zákl. přenesená",J1312,0)</f>
        <v>0</v>
      </c>
      <c r="BH1312" s="149">
        <f>IF(N1312="sníž. přenesená",J1312,0)</f>
        <v>0</v>
      </c>
      <c r="BI1312" s="149">
        <f>IF(N1312="nulová",J1312,0)</f>
        <v>0</v>
      </c>
      <c r="BJ1312" s="17" t="s">
        <v>85</v>
      </c>
      <c r="BK1312" s="149">
        <f>ROUND(I1312*H1312,2)</f>
        <v>0</v>
      </c>
      <c r="BL1312" s="17" t="s">
        <v>369</v>
      </c>
      <c r="BM1312" s="148" t="s">
        <v>3078</v>
      </c>
    </row>
    <row r="1313" spans="2:65" s="1" customFormat="1" ht="11.25">
      <c r="B1313" s="32"/>
      <c r="D1313" s="150" t="s">
        <v>262</v>
      </c>
      <c r="F1313" s="151" t="s">
        <v>1969</v>
      </c>
      <c r="I1313" s="152"/>
      <c r="L1313" s="32"/>
      <c r="M1313" s="153"/>
      <c r="T1313" s="56"/>
      <c r="AT1313" s="17" t="s">
        <v>262</v>
      </c>
      <c r="AU1313" s="17" t="s">
        <v>87</v>
      </c>
    </row>
    <row r="1314" spans="2:65" s="1" customFormat="1" ht="24.2" customHeight="1">
      <c r="B1314" s="32"/>
      <c r="C1314" s="185" t="s">
        <v>1956</v>
      </c>
      <c r="D1314" s="185" t="s">
        <v>1052</v>
      </c>
      <c r="E1314" s="186" t="s">
        <v>1971</v>
      </c>
      <c r="F1314" s="187" t="s">
        <v>1972</v>
      </c>
      <c r="G1314" s="188" t="s">
        <v>258</v>
      </c>
      <c r="H1314" s="189">
        <v>169.833</v>
      </c>
      <c r="I1314" s="190"/>
      <c r="J1314" s="191">
        <f>ROUND(I1314*H1314,2)</f>
        <v>0</v>
      </c>
      <c r="K1314" s="187" t="s">
        <v>259</v>
      </c>
      <c r="L1314" s="192"/>
      <c r="M1314" s="193" t="s">
        <v>1</v>
      </c>
      <c r="N1314" s="194" t="s">
        <v>42</v>
      </c>
      <c r="P1314" s="146">
        <f>O1314*H1314</f>
        <v>0</v>
      </c>
      <c r="Q1314" s="146">
        <v>1.32E-2</v>
      </c>
      <c r="R1314" s="146">
        <f>Q1314*H1314</f>
        <v>2.2417956000000001</v>
      </c>
      <c r="S1314" s="146">
        <v>0</v>
      </c>
      <c r="T1314" s="147">
        <f>S1314*H1314</f>
        <v>0</v>
      </c>
      <c r="AR1314" s="148" t="s">
        <v>455</v>
      </c>
      <c r="AT1314" s="148" t="s">
        <v>1052</v>
      </c>
      <c r="AU1314" s="148" t="s">
        <v>87</v>
      </c>
      <c r="AY1314" s="17" t="s">
        <v>253</v>
      </c>
      <c r="BE1314" s="149">
        <f>IF(N1314="základní",J1314,0)</f>
        <v>0</v>
      </c>
      <c r="BF1314" s="149">
        <f>IF(N1314="snížená",J1314,0)</f>
        <v>0</v>
      </c>
      <c r="BG1314" s="149">
        <f>IF(N1314="zákl. přenesená",J1314,0)</f>
        <v>0</v>
      </c>
      <c r="BH1314" s="149">
        <f>IF(N1314="sníž. přenesená",J1314,0)</f>
        <v>0</v>
      </c>
      <c r="BI1314" s="149">
        <f>IF(N1314="nulová",J1314,0)</f>
        <v>0</v>
      </c>
      <c r="BJ1314" s="17" t="s">
        <v>85</v>
      </c>
      <c r="BK1314" s="149">
        <f>ROUND(I1314*H1314,2)</f>
        <v>0</v>
      </c>
      <c r="BL1314" s="17" t="s">
        <v>369</v>
      </c>
      <c r="BM1314" s="148" t="s">
        <v>1973</v>
      </c>
    </row>
    <row r="1315" spans="2:65" s="14" customFormat="1" ht="11.25">
      <c r="B1315" s="169"/>
      <c r="D1315" s="155" t="s">
        <v>264</v>
      </c>
      <c r="E1315" s="170" t="s">
        <v>1</v>
      </c>
      <c r="F1315" s="171" t="s">
        <v>1974</v>
      </c>
      <c r="H1315" s="170" t="s">
        <v>1</v>
      </c>
      <c r="I1315" s="172"/>
      <c r="L1315" s="169"/>
      <c r="M1315" s="173"/>
      <c r="T1315" s="174"/>
      <c r="AT1315" s="170" t="s">
        <v>264</v>
      </c>
      <c r="AU1315" s="170" t="s">
        <v>87</v>
      </c>
      <c r="AV1315" s="14" t="s">
        <v>85</v>
      </c>
      <c r="AW1315" s="14" t="s">
        <v>32</v>
      </c>
      <c r="AX1315" s="14" t="s">
        <v>77</v>
      </c>
      <c r="AY1315" s="170" t="s">
        <v>253</v>
      </c>
    </row>
    <row r="1316" spans="2:65" s="12" customFormat="1" ht="11.25">
      <c r="B1316" s="154"/>
      <c r="D1316" s="155" t="s">
        <v>264</v>
      </c>
      <c r="E1316" s="156" t="s">
        <v>1</v>
      </c>
      <c r="F1316" s="157" t="s">
        <v>3007</v>
      </c>
      <c r="H1316" s="158">
        <v>154.39400000000001</v>
      </c>
      <c r="I1316" s="159"/>
      <c r="L1316" s="154"/>
      <c r="M1316" s="160"/>
      <c r="T1316" s="161"/>
      <c r="AT1316" s="156" t="s">
        <v>264</v>
      </c>
      <c r="AU1316" s="156" t="s">
        <v>87</v>
      </c>
      <c r="AV1316" s="12" t="s">
        <v>87</v>
      </c>
      <c r="AW1316" s="12" t="s">
        <v>32</v>
      </c>
      <c r="AX1316" s="12" t="s">
        <v>77</v>
      </c>
      <c r="AY1316" s="156" t="s">
        <v>253</v>
      </c>
    </row>
    <row r="1317" spans="2:65" s="13" customFormat="1" ht="11.25">
      <c r="B1317" s="162"/>
      <c r="D1317" s="155" t="s">
        <v>264</v>
      </c>
      <c r="E1317" s="163" t="s">
        <v>1</v>
      </c>
      <c r="F1317" s="164" t="s">
        <v>266</v>
      </c>
      <c r="H1317" s="165">
        <v>154.39400000000001</v>
      </c>
      <c r="I1317" s="166"/>
      <c r="L1317" s="162"/>
      <c r="M1317" s="167"/>
      <c r="T1317" s="168"/>
      <c r="AT1317" s="163" t="s">
        <v>264</v>
      </c>
      <c r="AU1317" s="163" t="s">
        <v>87</v>
      </c>
      <c r="AV1317" s="13" t="s">
        <v>260</v>
      </c>
      <c r="AW1317" s="13" t="s">
        <v>32</v>
      </c>
      <c r="AX1317" s="13" t="s">
        <v>85</v>
      </c>
      <c r="AY1317" s="163" t="s">
        <v>253</v>
      </c>
    </row>
    <row r="1318" spans="2:65" s="12" customFormat="1" ht="11.25">
      <c r="B1318" s="154"/>
      <c r="D1318" s="155" t="s">
        <v>264</v>
      </c>
      <c r="F1318" s="157" t="s">
        <v>3079</v>
      </c>
      <c r="H1318" s="158">
        <v>169.833</v>
      </c>
      <c r="I1318" s="159"/>
      <c r="L1318" s="154"/>
      <c r="M1318" s="160"/>
      <c r="T1318" s="161"/>
      <c r="AT1318" s="156" t="s">
        <v>264</v>
      </c>
      <c r="AU1318" s="156" t="s">
        <v>87</v>
      </c>
      <c r="AV1318" s="12" t="s">
        <v>87</v>
      </c>
      <c r="AW1318" s="12" t="s">
        <v>4</v>
      </c>
      <c r="AX1318" s="12" t="s">
        <v>85</v>
      </c>
      <c r="AY1318" s="156" t="s">
        <v>253</v>
      </c>
    </row>
    <row r="1319" spans="2:65" s="1" customFormat="1" ht="24.2" customHeight="1">
      <c r="B1319" s="32"/>
      <c r="C1319" s="137" t="s">
        <v>1961</v>
      </c>
      <c r="D1319" s="137" t="s">
        <v>255</v>
      </c>
      <c r="E1319" s="138" t="s">
        <v>1977</v>
      </c>
      <c r="F1319" s="139" t="s">
        <v>1978</v>
      </c>
      <c r="G1319" s="140" t="s">
        <v>258</v>
      </c>
      <c r="H1319" s="141">
        <v>55.298000000000002</v>
      </c>
      <c r="I1319" s="142"/>
      <c r="J1319" s="143">
        <f>ROUND(I1319*H1319,2)</f>
        <v>0</v>
      </c>
      <c r="K1319" s="139" t="s">
        <v>259</v>
      </c>
      <c r="L1319" s="32"/>
      <c r="M1319" s="144" t="s">
        <v>1</v>
      </c>
      <c r="N1319" s="145" t="s">
        <v>42</v>
      </c>
      <c r="P1319" s="146">
        <f>O1319*H1319</f>
        <v>0</v>
      </c>
      <c r="Q1319" s="146">
        <v>0</v>
      </c>
      <c r="R1319" s="146">
        <f>Q1319*H1319</f>
        <v>0</v>
      </c>
      <c r="S1319" s="146">
        <v>0</v>
      </c>
      <c r="T1319" s="147">
        <f>S1319*H1319</f>
        <v>0</v>
      </c>
      <c r="AR1319" s="148" t="s">
        <v>369</v>
      </c>
      <c r="AT1319" s="148" t="s">
        <v>255</v>
      </c>
      <c r="AU1319" s="148" t="s">
        <v>87</v>
      </c>
      <c r="AY1319" s="17" t="s">
        <v>253</v>
      </c>
      <c r="BE1319" s="149">
        <f>IF(N1319="základní",J1319,0)</f>
        <v>0</v>
      </c>
      <c r="BF1319" s="149">
        <f>IF(N1319="snížená",J1319,0)</f>
        <v>0</v>
      </c>
      <c r="BG1319" s="149">
        <f>IF(N1319="zákl. přenesená",J1319,0)</f>
        <v>0</v>
      </c>
      <c r="BH1319" s="149">
        <f>IF(N1319="sníž. přenesená",J1319,0)</f>
        <v>0</v>
      </c>
      <c r="BI1319" s="149">
        <f>IF(N1319="nulová",J1319,0)</f>
        <v>0</v>
      </c>
      <c r="BJ1319" s="17" t="s">
        <v>85</v>
      </c>
      <c r="BK1319" s="149">
        <f>ROUND(I1319*H1319,2)</f>
        <v>0</v>
      </c>
      <c r="BL1319" s="17" t="s">
        <v>369</v>
      </c>
      <c r="BM1319" s="148" t="s">
        <v>3080</v>
      </c>
    </row>
    <row r="1320" spans="2:65" s="1" customFormat="1" ht="11.25">
      <c r="B1320" s="32"/>
      <c r="D1320" s="150" t="s">
        <v>262</v>
      </c>
      <c r="F1320" s="151" t="s">
        <v>1980</v>
      </c>
      <c r="I1320" s="152"/>
      <c r="L1320" s="32"/>
      <c r="M1320" s="153"/>
      <c r="T1320" s="56"/>
      <c r="AT1320" s="17" t="s">
        <v>262</v>
      </c>
      <c r="AU1320" s="17" t="s">
        <v>87</v>
      </c>
    </row>
    <row r="1321" spans="2:65" s="1" customFormat="1" ht="21.75" customHeight="1">
      <c r="B1321" s="32"/>
      <c r="C1321" s="185" t="s">
        <v>1965</v>
      </c>
      <c r="D1321" s="185" t="s">
        <v>1052</v>
      </c>
      <c r="E1321" s="186" t="s">
        <v>1982</v>
      </c>
      <c r="F1321" s="187" t="s">
        <v>1983</v>
      </c>
      <c r="G1321" s="188" t="s">
        <v>258</v>
      </c>
      <c r="H1321" s="189">
        <v>18.465</v>
      </c>
      <c r="I1321" s="190"/>
      <c r="J1321" s="191">
        <f>ROUND(I1321*H1321,2)</f>
        <v>0</v>
      </c>
      <c r="K1321" s="187" t="s">
        <v>259</v>
      </c>
      <c r="L1321" s="192"/>
      <c r="M1321" s="193" t="s">
        <v>1</v>
      </c>
      <c r="N1321" s="194" t="s">
        <v>42</v>
      </c>
      <c r="P1321" s="146">
        <f>O1321*H1321</f>
        <v>0</v>
      </c>
      <c r="Q1321" s="146">
        <v>1.49E-2</v>
      </c>
      <c r="R1321" s="146">
        <f>Q1321*H1321</f>
        <v>0.2751285</v>
      </c>
      <c r="S1321" s="146">
        <v>0</v>
      </c>
      <c r="T1321" s="147">
        <f>S1321*H1321</f>
        <v>0</v>
      </c>
      <c r="AR1321" s="148" t="s">
        <v>455</v>
      </c>
      <c r="AT1321" s="148" t="s">
        <v>1052</v>
      </c>
      <c r="AU1321" s="148" t="s">
        <v>87</v>
      </c>
      <c r="AY1321" s="17" t="s">
        <v>253</v>
      </c>
      <c r="BE1321" s="149">
        <f>IF(N1321="základní",J1321,0)</f>
        <v>0</v>
      </c>
      <c r="BF1321" s="149">
        <f>IF(N1321="snížená",J1321,0)</f>
        <v>0</v>
      </c>
      <c r="BG1321" s="149">
        <f>IF(N1321="zákl. přenesená",J1321,0)</f>
        <v>0</v>
      </c>
      <c r="BH1321" s="149">
        <f>IF(N1321="sníž. přenesená",J1321,0)</f>
        <v>0</v>
      </c>
      <c r="BI1321" s="149">
        <f>IF(N1321="nulová",J1321,0)</f>
        <v>0</v>
      </c>
      <c r="BJ1321" s="17" t="s">
        <v>85</v>
      </c>
      <c r="BK1321" s="149">
        <f>ROUND(I1321*H1321,2)</f>
        <v>0</v>
      </c>
      <c r="BL1321" s="17" t="s">
        <v>369</v>
      </c>
      <c r="BM1321" s="148" t="s">
        <v>3081</v>
      </c>
    </row>
    <row r="1322" spans="2:65" s="14" customFormat="1" ht="11.25">
      <c r="B1322" s="169"/>
      <c r="D1322" s="155" t="s">
        <v>264</v>
      </c>
      <c r="E1322" s="170" t="s">
        <v>1</v>
      </c>
      <c r="F1322" s="171" t="s">
        <v>1985</v>
      </c>
      <c r="H1322" s="170" t="s">
        <v>1</v>
      </c>
      <c r="I1322" s="172"/>
      <c r="L1322" s="169"/>
      <c r="M1322" s="173"/>
      <c r="T1322" s="174"/>
      <c r="AT1322" s="170" t="s">
        <v>264</v>
      </c>
      <c r="AU1322" s="170" t="s">
        <v>87</v>
      </c>
      <c r="AV1322" s="14" t="s">
        <v>85</v>
      </c>
      <c r="AW1322" s="14" t="s">
        <v>32</v>
      </c>
      <c r="AX1322" s="14" t="s">
        <v>77</v>
      </c>
      <c r="AY1322" s="170" t="s">
        <v>253</v>
      </c>
    </row>
    <row r="1323" spans="2:65" s="14" customFormat="1" ht="11.25">
      <c r="B1323" s="169"/>
      <c r="D1323" s="155" t="s">
        <v>264</v>
      </c>
      <c r="E1323" s="170" t="s">
        <v>1</v>
      </c>
      <c r="F1323" s="171" t="s">
        <v>1986</v>
      </c>
      <c r="H1323" s="170" t="s">
        <v>1</v>
      </c>
      <c r="I1323" s="172"/>
      <c r="L1323" s="169"/>
      <c r="M1323" s="173"/>
      <c r="T1323" s="174"/>
      <c r="AT1323" s="170" t="s">
        <v>264</v>
      </c>
      <c r="AU1323" s="170" t="s">
        <v>87</v>
      </c>
      <c r="AV1323" s="14" t="s">
        <v>85</v>
      </c>
      <c r="AW1323" s="14" t="s">
        <v>32</v>
      </c>
      <c r="AX1323" s="14" t="s">
        <v>77</v>
      </c>
      <c r="AY1323" s="170" t="s">
        <v>253</v>
      </c>
    </row>
    <row r="1324" spans="2:65" s="12" customFormat="1" ht="11.25">
      <c r="B1324" s="154"/>
      <c r="D1324" s="155" t="s">
        <v>264</v>
      </c>
      <c r="E1324" s="156" t="s">
        <v>1</v>
      </c>
      <c r="F1324" s="157" t="s">
        <v>3082</v>
      </c>
      <c r="H1324" s="158">
        <v>18.465</v>
      </c>
      <c r="I1324" s="159"/>
      <c r="L1324" s="154"/>
      <c r="M1324" s="160"/>
      <c r="T1324" s="161"/>
      <c r="AT1324" s="156" t="s">
        <v>264</v>
      </c>
      <c r="AU1324" s="156" t="s">
        <v>87</v>
      </c>
      <c r="AV1324" s="12" t="s">
        <v>87</v>
      </c>
      <c r="AW1324" s="12" t="s">
        <v>32</v>
      </c>
      <c r="AX1324" s="12" t="s">
        <v>77</v>
      </c>
      <c r="AY1324" s="156" t="s">
        <v>253</v>
      </c>
    </row>
    <row r="1325" spans="2:65" s="13" customFormat="1" ht="11.25">
      <c r="B1325" s="162"/>
      <c r="D1325" s="155" t="s">
        <v>264</v>
      </c>
      <c r="E1325" s="163" t="s">
        <v>1</v>
      </c>
      <c r="F1325" s="164" t="s">
        <v>266</v>
      </c>
      <c r="H1325" s="165">
        <v>18.465</v>
      </c>
      <c r="I1325" s="166"/>
      <c r="L1325" s="162"/>
      <c r="M1325" s="167"/>
      <c r="T1325" s="168"/>
      <c r="AT1325" s="163" t="s">
        <v>264</v>
      </c>
      <c r="AU1325" s="163" t="s">
        <v>87</v>
      </c>
      <c r="AV1325" s="13" t="s">
        <v>260</v>
      </c>
      <c r="AW1325" s="13" t="s">
        <v>32</v>
      </c>
      <c r="AX1325" s="13" t="s">
        <v>85</v>
      </c>
      <c r="AY1325" s="163" t="s">
        <v>253</v>
      </c>
    </row>
    <row r="1326" spans="2:65" s="1" customFormat="1" ht="21.75" customHeight="1">
      <c r="B1326" s="32"/>
      <c r="C1326" s="185" t="s">
        <v>1970</v>
      </c>
      <c r="D1326" s="185" t="s">
        <v>1052</v>
      </c>
      <c r="E1326" s="186" t="s">
        <v>1989</v>
      </c>
      <c r="F1326" s="187" t="s">
        <v>1990</v>
      </c>
      <c r="G1326" s="188" t="s">
        <v>258</v>
      </c>
      <c r="H1326" s="189">
        <v>14.654999999999999</v>
      </c>
      <c r="I1326" s="190"/>
      <c r="J1326" s="191">
        <f>ROUND(I1326*H1326,2)</f>
        <v>0</v>
      </c>
      <c r="K1326" s="187" t="s">
        <v>259</v>
      </c>
      <c r="L1326" s="192"/>
      <c r="M1326" s="193" t="s">
        <v>1</v>
      </c>
      <c r="N1326" s="194" t="s">
        <v>42</v>
      </c>
      <c r="P1326" s="146">
        <f>O1326*H1326</f>
        <v>0</v>
      </c>
      <c r="Q1326" s="146">
        <v>1.3100000000000001E-2</v>
      </c>
      <c r="R1326" s="146">
        <f>Q1326*H1326</f>
        <v>0.1919805</v>
      </c>
      <c r="S1326" s="146">
        <v>0</v>
      </c>
      <c r="T1326" s="147">
        <f>S1326*H1326</f>
        <v>0</v>
      </c>
      <c r="AR1326" s="148" t="s">
        <v>455</v>
      </c>
      <c r="AT1326" s="148" t="s">
        <v>1052</v>
      </c>
      <c r="AU1326" s="148" t="s">
        <v>87</v>
      </c>
      <c r="AY1326" s="17" t="s">
        <v>253</v>
      </c>
      <c r="BE1326" s="149">
        <f>IF(N1326="základní",J1326,0)</f>
        <v>0</v>
      </c>
      <c r="BF1326" s="149">
        <f>IF(N1326="snížená",J1326,0)</f>
        <v>0</v>
      </c>
      <c r="BG1326" s="149">
        <f>IF(N1326="zákl. přenesená",J1326,0)</f>
        <v>0</v>
      </c>
      <c r="BH1326" s="149">
        <f>IF(N1326="sníž. přenesená",J1326,0)</f>
        <v>0</v>
      </c>
      <c r="BI1326" s="149">
        <f>IF(N1326="nulová",J1326,0)</f>
        <v>0</v>
      </c>
      <c r="BJ1326" s="17" t="s">
        <v>85</v>
      </c>
      <c r="BK1326" s="149">
        <f>ROUND(I1326*H1326,2)</f>
        <v>0</v>
      </c>
      <c r="BL1326" s="17" t="s">
        <v>369</v>
      </c>
      <c r="BM1326" s="148" t="s">
        <v>3083</v>
      </c>
    </row>
    <row r="1327" spans="2:65" s="14" customFormat="1" ht="11.25">
      <c r="B1327" s="169"/>
      <c r="D1327" s="155" t="s">
        <v>264</v>
      </c>
      <c r="E1327" s="170" t="s">
        <v>1</v>
      </c>
      <c r="F1327" s="171" t="s">
        <v>1985</v>
      </c>
      <c r="H1327" s="170" t="s">
        <v>1</v>
      </c>
      <c r="I1327" s="172"/>
      <c r="L1327" s="169"/>
      <c r="M1327" s="173"/>
      <c r="T1327" s="174"/>
      <c r="AT1327" s="170" t="s">
        <v>264</v>
      </c>
      <c r="AU1327" s="170" t="s">
        <v>87</v>
      </c>
      <c r="AV1327" s="14" t="s">
        <v>85</v>
      </c>
      <c r="AW1327" s="14" t="s">
        <v>32</v>
      </c>
      <c r="AX1327" s="14" t="s">
        <v>77</v>
      </c>
      <c r="AY1327" s="170" t="s">
        <v>253</v>
      </c>
    </row>
    <row r="1328" spans="2:65" s="14" customFormat="1" ht="11.25">
      <c r="B1328" s="169"/>
      <c r="D1328" s="155" t="s">
        <v>264</v>
      </c>
      <c r="E1328" s="170" t="s">
        <v>1</v>
      </c>
      <c r="F1328" s="171" t="s">
        <v>1992</v>
      </c>
      <c r="H1328" s="170" t="s">
        <v>1</v>
      </c>
      <c r="I1328" s="172"/>
      <c r="L1328" s="169"/>
      <c r="M1328" s="173"/>
      <c r="T1328" s="174"/>
      <c r="AT1328" s="170" t="s">
        <v>264</v>
      </c>
      <c r="AU1328" s="170" t="s">
        <v>87</v>
      </c>
      <c r="AV1328" s="14" t="s">
        <v>85</v>
      </c>
      <c r="AW1328" s="14" t="s">
        <v>32</v>
      </c>
      <c r="AX1328" s="14" t="s">
        <v>77</v>
      </c>
      <c r="AY1328" s="170" t="s">
        <v>253</v>
      </c>
    </row>
    <row r="1329" spans="2:65" s="12" customFormat="1" ht="11.25">
      <c r="B1329" s="154"/>
      <c r="D1329" s="155" t="s">
        <v>264</v>
      </c>
      <c r="E1329" s="156" t="s">
        <v>1</v>
      </c>
      <c r="F1329" s="157" t="s">
        <v>3084</v>
      </c>
      <c r="H1329" s="158">
        <v>14.654999999999999</v>
      </c>
      <c r="I1329" s="159"/>
      <c r="L1329" s="154"/>
      <c r="M1329" s="160"/>
      <c r="T1329" s="161"/>
      <c r="AT1329" s="156" t="s">
        <v>264</v>
      </c>
      <c r="AU1329" s="156" t="s">
        <v>87</v>
      </c>
      <c r="AV1329" s="12" t="s">
        <v>87</v>
      </c>
      <c r="AW1329" s="12" t="s">
        <v>32</v>
      </c>
      <c r="AX1329" s="12" t="s">
        <v>77</v>
      </c>
      <c r="AY1329" s="156" t="s">
        <v>253</v>
      </c>
    </row>
    <row r="1330" spans="2:65" s="13" customFormat="1" ht="11.25">
      <c r="B1330" s="162"/>
      <c r="D1330" s="155" t="s">
        <v>264</v>
      </c>
      <c r="E1330" s="163" t="s">
        <v>1</v>
      </c>
      <c r="F1330" s="164" t="s">
        <v>266</v>
      </c>
      <c r="H1330" s="165">
        <v>14.654999999999999</v>
      </c>
      <c r="I1330" s="166"/>
      <c r="L1330" s="162"/>
      <c r="M1330" s="167"/>
      <c r="T1330" s="168"/>
      <c r="AT1330" s="163" t="s">
        <v>264</v>
      </c>
      <c r="AU1330" s="163" t="s">
        <v>87</v>
      </c>
      <c r="AV1330" s="13" t="s">
        <v>260</v>
      </c>
      <c r="AW1330" s="13" t="s">
        <v>32</v>
      </c>
      <c r="AX1330" s="13" t="s">
        <v>85</v>
      </c>
      <c r="AY1330" s="163" t="s">
        <v>253</v>
      </c>
    </row>
    <row r="1331" spans="2:65" s="1" customFormat="1" ht="21.75" customHeight="1">
      <c r="B1331" s="32"/>
      <c r="C1331" s="185" t="s">
        <v>1976</v>
      </c>
      <c r="D1331" s="185" t="s">
        <v>1052</v>
      </c>
      <c r="E1331" s="186" t="s">
        <v>1995</v>
      </c>
      <c r="F1331" s="187" t="s">
        <v>1996</v>
      </c>
      <c r="G1331" s="188" t="s">
        <v>258</v>
      </c>
      <c r="H1331" s="189">
        <v>22.178000000000001</v>
      </c>
      <c r="I1331" s="190"/>
      <c r="J1331" s="191">
        <f>ROUND(I1331*H1331,2)</f>
        <v>0</v>
      </c>
      <c r="K1331" s="187" t="s">
        <v>259</v>
      </c>
      <c r="L1331" s="192"/>
      <c r="M1331" s="193" t="s">
        <v>1</v>
      </c>
      <c r="N1331" s="194" t="s">
        <v>42</v>
      </c>
      <c r="P1331" s="146">
        <f>O1331*H1331</f>
        <v>0</v>
      </c>
      <c r="Q1331" s="146">
        <v>1.09E-2</v>
      </c>
      <c r="R1331" s="146">
        <f>Q1331*H1331</f>
        <v>0.24174020000000002</v>
      </c>
      <c r="S1331" s="146">
        <v>0</v>
      </c>
      <c r="T1331" s="147">
        <f>S1331*H1331</f>
        <v>0</v>
      </c>
      <c r="AR1331" s="148" t="s">
        <v>455</v>
      </c>
      <c r="AT1331" s="148" t="s">
        <v>1052</v>
      </c>
      <c r="AU1331" s="148" t="s">
        <v>87</v>
      </c>
      <c r="AY1331" s="17" t="s">
        <v>253</v>
      </c>
      <c r="BE1331" s="149">
        <f>IF(N1331="základní",J1331,0)</f>
        <v>0</v>
      </c>
      <c r="BF1331" s="149">
        <f>IF(N1331="snížená",J1331,0)</f>
        <v>0</v>
      </c>
      <c r="BG1331" s="149">
        <f>IF(N1331="zákl. přenesená",J1331,0)</f>
        <v>0</v>
      </c>
      <c r="BH1331" s="149">
        <f>IF(N1331="sníž. přenesená",J1331,0)</f>
        <v>0</v>
      </c>
      <c r="BI1331" s="149">
        <f>IF(N1331="nulová",J1331,0)</f>
        <v>0</v>
      </c>
      <c r="BJ1331" s="17" t="s">
        <v>85</v>
      </c>
      <c r="BK1331" s="149">
        <f>ROUND(I1331*H1331,2)</f>
        <v>0</v>
      </c>
      <c r="BL1331" s="17" t="s">
        <v>369</v>
      </c>
      <c r="BM1331" s="148" t="s">
        <v>3085</v>
      </c>
    </row>
    <row r="1332" spans="2:65" s="14" customFormat="1" ht="11.25">
      <c r="B1332" s="169"/>
      <c r="D1332" s="155" t="s">
        <v>264</v>
      </c>
      <c r="E1332" s="170" t="s">
        <v>1</v>
      </c>
      <c r="F1332" s="171" t="s">
        <v>1244</v>
      </c>
      <c r="H1332" s="170" t="s">
        <v>1</v>
      </c>
      <c r="I1332" s="172"/>
      <c r="L1332" s="169"/>
      <c r="M1332" s="173"/>
      <c r="T1332" s="174"/>
      <c r="AT1332" s="170" t="s">
        <v>264</v>
      </c>
      <c r="AU1332" s="170" t="s">
        <v>87</v>
      </c>
      <c r="AV1332" s="14" t="s">
        <v>85</v>
      </c>
      <c r="AW1332" s="14" t="s">
        <v>32</v>
      </c>
      <c r="AX1332" s="14" t="s">
        <v>77</v>
      </c>
      <c r="AY1332" s="170" t="s">
        <v>253</v>
      </c>
    </row>
    <row r="1333" spans="2:65" s="14" customFormat="1" ht="11.25">
      <c r="B1333" s="169"/>
      <c r="D1333" s="155" t="s">
        <v>264</v>
      </c>
      <c r="E1333" s="170" t="s">
        <v>1</v>
      </c>
      <c r="F1333" s="171" t="s">
        <v>1998</v>
      </c>
      <c r="H1333" s="170" t="s">
        <v>1</v>
      </c>
      <c r="I1333" s="172"/>
      <c r="L1333" s="169"/>
      <c r="M1333" s="173"/>
      <c r="T1333" s="174"/>
      <c r="AT1333" s="170" t="s">
        <v>264</v>
      </c>
      <c r="AU1333" s="170" t="s">
        <v>87</v>
      </c>
      <c r="AV1333" s="14" t="s">
        <v>85</v>
      </c>
      <c r="AW1333" s="14" t="s">
        <v>32</v>
      </c>
      <c r="AX1333" s="14" t="s">
        <v>77</v>
      </c>
      <c r="AY1333" s="170" t="s">
        <v>253</v>
      </c>
    </row>
    <row r="1334" spans="2:65" s="12" customFormat="1" ht="11.25">
      <c r="B1334" s="154"/>
      <c r="D1334" s="155" t="s">
        <v>264</v>
      </c>
      <c r="E1334" s="156" t="s">
        <v>1</v>
      </c>
      <c r="F1334" s="157" t="s">
        <v>3086</v>
      </c>
      <c r="H1334" s="158">
        <v>22.178000000000001</v>
      </c>
      <c r="I1334" s="159"/>
      <c r="L1334" s="154"/>
      <c r="M1334" s="160"/>
      <c r="T1334" s="161"/>
      <c r="AT1334" s="156" t="s">
        <v>264</v>
      </c>
      <c r="AU1334" s="156" t="s">
        <v>87</v>
      </c>
      <c r="AV1334" s="12" t="s">
        <v>87</v>
      </c>
      <c r="AW1334" s="12" t="s">
        <v>32</v>
      </c>
      <c r="AX1334" s="12" t="s">
        <v>77</v>
      </c>
      <c r="AY1334" s="156" t="s">
        <v>253</v>
      </c>
    </row>
    <row r="1335" spans="2:65" s="13" customFormat="1" ht="11.25">
      <c r="B1335" s="162"/>
      <c r="D1335" s="155" t="s">
        <v>264</v>
      </c>
      <c r="E1335" s="163" t="s">
        <v>1</v>
      </c>
      <c r="F1335" s="164" t="s">
        <v>266</v>
      </c>
      <c r="H1335" s="165">
        <v>22.178000000000001</v>
      </c>
      <c r="I1335" s="166"/>
      <c r="L1335" s="162"/>
      <c r="M1335" s="167"/>
      <c r="T1335" s="168"/>
      <c r="AT1335" s="163" t="s">
        <v>264</v>
      </c>
      <c r="AU1335" s="163" t="s">
        <v>87</v>
      </c>
      <c r="AV1335" s="13" t="s">
        <v>260</v>
      </c>
      <c r="AW1335" s="13" t="s">
        <v>32</v>
      </c>
      <c r="AX1335" s="13" t="s">
        <v>85</v>
      </c>
      <c r="AY1335" s="163" t="s">
        <v>253</v>
      </c>
    </row>
    <row r="1336" spans="2:65" s="1" customFormat="1" ht="24.2" customHeight="1">
      <c r="B1336" s="32"/>
      <c r="C1336" s="137" t="s">
        <v>1981</v>
      </c>
      <c r="D1336" s="137" t="s">
        <v>255</v>
      </c>
      <c r="E1336" s="138" t="s">
        <v>2001</v>
      </c>
      <c r="F1336" s="139" t="s">
        <v>2002</v>
      </c>
      <c r="G1336" s="140" t="s">
        <v>202</v>
      </c>
      <c r="H1336" s="141">
        <v>14.717000000000001</v>
      </c>
      <c r="I1336" s="142"/>
      <c r="J1336" s="143">
        <f>ROUND(I1336*H1336,2)</f>
        <v>0</v>
      </c>
      <c r="K1336" s="139" t="s">
        <v>259</v>
      </c>
      <c r="L1336" s="32"/>
      <c r="M1336" s="144" t="s">
        <v>1</v>
      </c>
      <c r="N1336" s="145" t="s">
        <v>42</v>
      </c>
      <c r="P1336" s="146">
        <f>O1336*H1336</f>
        <v>0</v>
      </c>
      <c r="Q1336" s="146">
        <v>2.3300000000000001E-2</v>
      </c>
      <c r="R1336" s="146">
        <f>Q1336*H1336</f>
        <v>0.34290610000000005</v>
      </c>
      <c r="S1336" s="146">
        <v>0</v>
      </c>
      <c r="T1336" s="147">
        <f>S1336*H1336</f>
        <v>0</v>
      </c>
      <c r="AR1336" s="148" t="s">
        <v>369</v>
      </c>
      <c r="AT1336" s="148" t="s">
        <v>255</v>
      </c>
      <c r="AU1336" s="148" t="s">
        <v>87</v>
      </c>
      <c r="AY1336" s="17" t="s">
        <v>253</v>
      </c>
      <c r="BE1336" s="149">
        <f>IF(N1336="základní",J1336,0)</f>
        <v>0</v>
      </c>
      <c r="BF1336" s="149">
        <f>IF(N1336="snížená",J1336,0)</f>
        <v>0</v>
      </c>
      <c r="BG1336" s="149">
        <f>IF(N1336="zákl. přenesená",J1336,0)</f>
        <v>0</v>
      </c>
      <c r="BH1336" s="149">
        <f>IF(N1336="sníž. přenesená",J1336,0)</f>
        <v>0</v>
      </c>
      <c r="BI1336" s="149">
        <f>IF(N1336="nulová",J1336,0)</f>
        <v>0</v>
      </c>
      <c r="BJ1336" s="17" t="s">
        <v>85</v>
      </c>
      <c r="BK1336" s="149">
        <f>ROUND(I1336*H1336,2)</f>
        <v>0</v>
      </c>
      <c r="BL1336" s="17" t="s">
        <v>369</v>
      </c>
      <c r="BM1336" s="148" t="s">
        <v>2003</v>
      </c>
    </row>
    <row r="1337" spans="2:65" s="1" customFormat="1" ht="11.25">
      <c r="B1337" s="32"/>
      <c r="D1337" s="150" t="s">
        <v>262</v>
      </c>
      <c r="F1337" s="151" t="s">
        <v>2004</v>
      </c>
      <c r="I1337" s="152"/>
      <c r="L1337" s="32"/>
      <c r="M1337" s="153"/>
      <c r="T1337" s="56"/>
      <c r="AT1337" s="17" t="s">
        <v>262</v>
      </c>
      <c r="AU1337" s="17" t="s">
        <v>87</v>
      </c>
    </row>
    <row r="1338" spans="2:65" s="14" customFormat="1" ht="11.25">
      <c r="B1338" s="169"/>
      <c r="D1338" s="155" t="s">
        <v>264</v>
      </c>
      <c r="E1338" s="170" t="s">
        <v>1</v>
      </c>
      <c r="F1338" s="171" t="s">
        <v>1845</v>
      </c>
      <c r="H1338" s="170" t="s">
        <v>1</v>
      </c>
      <c r="I1338" s="172"/>
      <c r="L1338" s="169"/>
      <c r="M1338" s="173"/>
      <c r="T1338" s="174"/>
      <c r="AT1338" s="170" t="s">
        <v>264</v>
      </c>
      <c r="AU1338" s="170" t="s">
        <v>87</v>
      </c>
      <c r="AV1338" s="14" t="s">
        <v>85</v>
      </c>
      <c r="AW1338" s="14" t="s">
        <v>32</v>
      </c>
      <c r="AX1338" s="14" t="s">
        <v>77</v>
      </c>
      <c r="AY1338" s="170" t="s">
        <v>253</v>
      </c>
    </row>
    <row r="1339" spans="2:65" s="12" customFormat="1" ht="11.25">
      <c r="B1339" s="154"/>
      <c r="D1339" s="155" t="s">
        <v>264</v>
      </c>
      <c r="E1339" s="156" t="s">
        <v>1</v>
      </c>
      <c r="F1339" s="157" t="s">
        <v>1846</v>
      </c>
      <c r="H1339" s="158">
        <v>2.532</v>
      </c>
      <c r="I1339" s="159"/>
      <c r="L1339" s="154"/>
      <c r="M1339" s="160"/>
      <c r="T1339" s="161"/>
      <c r="AT1339" s="156" t="s">
        <v>264</v>
      </c>
      <c r="AU1339" s="156" t="s">
        <v>87</v>
      </c>
      <c r="AV1339" s="12" t="s">
        <v>87</v>
      </c>
      <c r="AW1339" s="12" t="s">
        <v>32</v>
      </c>
      <c r="AX1339" s="12" t="s">
        <v>77</v>
      </c>
      <c r="AY1339" s="156" t="s">
        <v>253</v>
      </c>
    </row>
    <row r="1340" spans="2:65" s="12" customFormat="1" ht="11.25">
      <c r="B1340" s="154"/>
      <c r="D1340" s="155" t="s">
        <v>264</v>
      </c>
      <c r="E1340" s="156" t="s">
        <v>1</v>
      </c>
      <c r="F1340" s="157" t="s">
        <v>1847</v>
      </c>
      <c r="H1340" s="158">
        <v>0.23499999999999999</v>
      </c>
      <c r="I1340" s="159"/>
      <c r="L1340" s="154"/>
      <c r="M1340" s="160"/>
      <c r="T1340" s="161"/>
      <c r="AT1340" s="156" t="s">
        <v>264</v>
      </c>
      <c r="AU1340" s="156" t="s">
        <v>87</v>
      </c>
      <c r="AV1340" s="12" t="s">
        <v>87</v>
      </c>
      <c r="AW1340" s="12" t="s">
        <v>32</v>
      </c>
      <c r="AX1340" s="12" t="s">
        <v>77</v>
      </c>
      <c r="AY1340" s="156" t="s">
        <v>253</v>
      </c>
    </row>
    <row r="1341" spans="2:65" s="12" customFormat="1" ht="11.25">
      <c r="B1341" s="154"/>
      <c r="D1341" s="155" t="s">
        <v>264</v>
      </c>
      <c r="E1341" s="156" t="s">
        <v>1</v>
      </c>
      <c r="F1341" s="157" t="s">
        <v>1848</v>
      </c>
      <c r="H1341" s="158">
        <v>0.45400000000000001</v>
      </c>
      <c r="I1341" s="159"/>
      <c r="L1341" s="154"/>
      <c r="M1341" s="160"/>
      <c r="T1341" s="161"/>
      <c r="AT1341" s="156" t="s">
        <v>264</v>
      </c>
      <c r="AU1341" s="156" t="s">
        <v>87</v>
      </c>
      <c r="AV1341" s="12" t="s">
        <v>87</v>
      </c>
      <c r="AW1341" s="12" t="s">
        <v>32</v>
      </c>
      <c r="AX1341" s="12" t="s">
        <v>77</v>
      </c>
      <c r="AY1341" s="156" t="s">
        <v>253</v>
      </c>
    </row>
    <row r="1342" spans="2:65" s="12" customFormat="1" ht="11.25">
      <c r="B1342" s="154"/>
      <c r="D1342" s="155" t="s">
        <v>264</v>
      </c>
      <c r="E1342" s="156" t="s">
        <v>1</v>
      </c>
      <c r="F1342" s="157" t="s">
        <v>1849</v>
      </c>
      <c r="H1342" s="158">
        <v>0.34300000000000003</v>
      </c>
      <c r="I1342" s="159"/>
      <c r="L1342" s="154"/>
      <c r="M1342" s="160"/>
      <c r="T1342" s="161"/>
      <c r="AT1342" s="156" t="s">
        <v>264</v>
      </c>
      <c r="AU1342" s="156" t="s">
        <v>87</v>
      </c>
      <c r="AV1342" s="12" t="s">
        <v>87</v>
      </c>
      <c r="AW1342" s="12" t="s">
        <v>32</v>
      </c>
      <c r="AX1342" s="12" t="s">
        <v>77</v>
      </c>
      <c r="AY1342" s="156" t="s">
        <v>253</v>
      </c>
    </row>
    <row r="1343" spans="2:65" s="12" customFormat="1" ht="11.25">
      <c r="B1343" s="154"/>
      <c r="D1343" s="155" t="s">
        <v>264</v>
      </c>
      <c r="E1343" s="156" t="s">
        <v>1</v>
      </c>
      <c r="F1343" s="157" t="s">
        <v>1850</v>
      </c>
      <c r="H1343" s="158">
        <v>0.76700000000000002</v>
      </c>
      <c r="I1343" s="159"/>
      <c r="L1343" s="154"/>
      <c r="M1343" s="160"/>
      <c r="T1343" s="161"/>
      <c r="AT1343" s="156" t="s">
        <v>264</v>
      </c>
      <c r="AU1343" s="156" t="s">
        <v>87</v>
      </c>
      <c r="AV1343" s="12" t="s">
        <v>87</v>
      </c>
      <c r="AW1343" s="12" t="s">
        <v>32</v>
      </c>
      <c r="AX1343" s="12" t="s">
        <v>77</v>
      </c>
      <c r="AY1343" s="156" t="s">
        <v>253</v>
      </c>
    </row>
    <row r="1344" spans="2:65" s="12" customFormat="1" ht="11.25">
      <c r="B1344" s="154"/>
      <c r="D1344" s="155" t="s">
        <v>264</v>
      </c>
      <c r="E1344" s="156" t="s">
        <v>1</v>
      </c>
      <c r="F1344" s="157" t="s">
        <v>1851</v>
      </c>
      <c r="H1344" s="158">
        <v>0.98099999999999998</v>
      </c>
      <c r="I1344" s="159"/>
      <c r="L1344" s="154"/>
      <c r="M1344" s="160"/>
      <c r="T1344" s="161"/>
      <c r="AT1344" s="156" t="s">
        <v>264</v>
      </c>
      <c r="AU1344" s="156" t="s">
        <v>87</v>
      </c>
      <c r="AV1344" s="12" t="s">
        <v>87</v>
      </c>
      <c r="AW1344" s="12" t="s">
        <v>32</v>
      </c>
      <c r="AX1344" s="12" t="s">
        <v>77</v>
      </c>
      <c r="AY1344" s="156" t="s">
        <v>253</v>
      </c>
    </row>
    <row r="1345" spans="2:51" s="12" customFormat="1" ht="11.25">
      <c r="B1345" s="154"/>
      <c r="D1345" s="155" t="s">
        <v>264</v>
      </c>
      <c r="E1345" s="156" t="s">
        <v>1</v>
      </c>
      <c r="F1345" s="157" t="s">
        <v>1852</v>
      </c>
      <c r="H1345" s="158">
        <v>2.62</v>
      </c>
      <c r="I1345" s="159"/>
      <c r="L1345" s="154"/>
      <c r="M1345" s="160"/>
      <c r="T1345" s="161"/>
      <c r="AT1345" s="156" t="s">
        <v>264</v>
      </c>
      <c r="AU1345" s="156" t="s">
        <v>87</v>
      </c>
      <c r="AV1345" s="12" t="s">
        <v>87</v>
      </c>
      <c r="AW1345" s="12" t="s">
        <v>32</v>
      </c>
      <c r="AX1345" s="12" t="s">
        <v>77</v>
      </c>
      <c r="AY1345" s="156" t="s">
        <v>253</v>
      </c>
    </row>
    <row r="1346" spans="2:51" s="12" customFormat="1" ht="11.25">
      <c r="B1346" s="154"/>
      <c r="D1346" s="155" t="s">
        <v>264</v>
      </c>
      <c r="E1346" s="156" t="s">
        <v>1</v>
      </c>
      <c r="F1346" s="157" t="s">
        <v>1853</v>
      </c>
      <c r="H1346" s="158">
        <v>3.2000000000000001E-2</v>
      </c>
      <c r="I1346" s="159"/>
      <c r="L1346" s="154"/>
      <c r="M1346" s="160"/>
      <c r="T1346" s="161"/>
      <c r="AT1346" s="156" t="s">
        <v>264</v>
      </c>
      <c r="AU1346" s="156" t="s">
        <v>87</v>
      </c>
      <c r="AV1346" s="12" t="s">
        <v>87</v>
      </c>
      <c r="AW1346" s="12" t="s">
        <v>32</v>
      </c>
      <c r="AX1346" s="12" t="s">
        <v>77</v>
      </c>
      <c r="AY1346" s="156" t="s">
        <v>253</v>
      </c>
    </row>
    <row r="1347" spans="2:51" s="15" customFormat="1" ht="11.25">
      <c r="B1347" s="175"/>
      <c r="D1347" s="155" t="s">
        <v>264</v>
      </c>
      <c r="E1347" s="176" t="s">
        <v>1</v>
      </c>
      <c r="F1347" s="177" t="s">
        <v>322</v>
      </c>
      <c r="H1347" s="178">
        <v>7.9640000000000004</v>
      </c>
      <c r="I1347" s="179"/>
      <c r="L1347" s="175"/>
      <c r="M1347" s="180"/>
      <c r="T1347" s="181"/>
      <c r="AT1347" s="176" t="s">
        <v>264</v>
      </c>
      <c r="AU1347" s="176" t="s">
        <v>87</v>
      </c>
      <c r="AV1347" s="15" t="s">
        <v>97</v>
      </c>
      <c r="AW1347" s="15" t="s">
        <v>32</v>
      </c>
      <c r="AX1347" s="15" t="s">
        <v>77</v>
      </c>
      <c r="AY1347" s="176" t="s">
        <v>253</v>
      </c>
    </row>
    <row r="1348" spans="2:51" s="12" customFormat="1" ht="11.25">
      <c r="B1348" s="154"/>
      <c r="D1348" s="155" t="s">
        <v>264</v>
      </c>
      <c r="E1348" s="156" t="s">
        <v>1</v>
      </c>
      <c r="F1348" s="157" t="s">
        <v>3045</v>
      </c>
      <c r="H1348" s="158">
        <v>0.14299999999999999</v>
      </c>
      <c r="I1348" s="159"/>
      <c r="L1348" s="154"/>
      <c r="M1348" s="160"/>
      <c r="T1348" s="161"/>
      <c r="AT1348" s="156" t="s">
        <v>264</v>
      </c>
      <c r="AU1348" s="156" t="s">
        <v>87</v>
      </c>
      <c r="AV1348" s="12" t="s">
        <v>87</v>
      </c>
      <c r="AW1348" s="12" t="s">
        <v>32</v>
      </c>
      <c r="AX1348" s="12" t="s">
        <v>77</v>
      </c>
      <c r="AY1348" s="156" t="s">
        <v>253</v>
      </c>
    </row>
    <row r="1349" spans="2:51" s="15" customFormat="1" ht="11.25">
      <c r="B1349" s="175"/>
      <c r="D1349" s="155" t="s">
        <v>264</v>
      </c>
      <c r="E1349" s="176" t="s">
        <v>1</v>
      </c>
      <c r="F1349" s="177" t="s">
        <v>322</v>
      </c>
      <c r="H1349" s="178">
        <v>0.14299999999999999</v>
      </c>
      <c r="I1349" s="179"/>
      <c r="L1349" s="175"/>
      <c r="M1349" s="180"/>
      <c r="T1349" s="181"/>
      <c r="AT1349" s="176" t="s">
        <v>264</v>
      </c>
      <c r="AU1349" s="176" t="s">
        <v>87</v>
      </c>
      <c r="AV1349" s="15" t="s">
        <v>97</v>
      </c>
      <c r="AW1349" s="15" t="s">
        <v>32</v>
      </c>
      <c r="AX1349" s="15" t="s">
        <v>77</v>
      </c>
      <c r="AY1349" s="176" t="s">
        <v>253</v>
      </c>
    </row>
    <row r="1350" spans="2:51" s="14" customFormat="1" ht="11.25">
      <c r="B1350" s="169"/>
      <c r="D1350" s="155" t="s">
        <v>264</v>
      </c>
      <c r="E1350" s="170" t="s">
        <v>1</v>
      </c>
      <c r="F1350" s="171" t="s">
        <v>1974</v>
      </c>
      <c r="H1350" s="170" t="s">
        <v>1</v>
      </c>
      <c r="I1350" s="172"/>
      <c r="L1350" s="169"/>
      <c r="M1350" s="173"/>
      <c r="T1350" s="174"/>
      <c r="AT1350" s="170" t="s">
        <v>264</v>
      </c>
      <c r="AU1350" s="170" t="s">
        <v>87</v>
      </c>
      <c r="AV1350" s="14" t="s">
        <v>85</v>
      </c>
      <c r="AW1350" s="14" t="s">
        <v>32</v>
      </c>
      <c r="AX1350" s="14" t="s">
        <v>77</v>
      </c>
      <c r="AY1350" s="170" t="s">
        <v>253</v>
      </c>
    </row>
    <row r="1351" spans="2:51" s="12" customFormat="1" ht="11.25">
      <c r="B1351" s="154"/>
      <c r="D1351" s="155" t="s">
        <v>264</v>
      </c>
      <c r="E1351" s="156" t="s">
        <v>1</v>
      </c>
      <c r="F1351" s="157" t="s">
        <v>3087</v>
      </c>
      <c r="H1351" s="158">
        <v>3.7050000000000001</v>
      </c>
      <c r="I1351" s="159"/>
      <c r="L1351" s="154"/>
      <c r="M1351" s="160"/>
      <c r="T1351" s="161"/>
      <c r="AT1351" s="156" t="s">
        <v>264</v>
      </c>
      <c r="AU1351" s="156" t="s">
        <v>87</v>
      </c>
      <c r="AV1351" s="12" t="s">
        <v>87</v>
      </c>
      <c r="AW1351" s="12" t="s">
        <v>32</v>
      </c>
      <c r="AX1351" s="12" t="s">
        <v>77</v>
      </c>
      <c r="AY1351" s="156" t="s">
        <v>253</v>
      </c>
    </row>
    <row r="1352" spans="2:51" s="15" customFormat="1" ht="11.25">
      <c r="B1352" s="175"/>
      <c r="D1352" s="155" t="s">
        <v>264</v>
      </c>
      <c r="E1352" s="176" t="s">
        <v>1</v>
      </c>
      <c r="F1352" s="177" t="s">
        <v>322</v>
      </c>
      <c r="H1352" s="178">
        <v>3.7050000000000001</v>
      </c>
      <c r="I1352" s="179"/>
      <c r="L1352" s="175"/>
      <c r="M1352" s="180"/>
      <c r="T1352" s="181"/>
      <c r="AT1352" s="176" t="s">
        <v>264</v>
      </c>
      <c r="AU1352" s="176" t="s">
        <v>87</v>
      </c>
      <c r="AV1352" s="15" t="s">
        <v>97</v>
      </c>
      <c r="AW1352" s="15" t="s">
        <v>32</v>
      </c>
      <c r="AX1352" s="15" t="s">
        <v>77</v>
      </c>
      <c r="AY1352" s="176" t="s">
        <v>253</v>
      </c>
    </row>
    <row r="1353" spans="2:51" s="14" customFormat="1" ht="11.25">
      <c r="B1353" s="169"/>
      <c r="D1353" s="155" t="s">
        <v>264</v>
      </c>
      <c r="E1353" s="170" t="s">
        <v>1</v>
      </c>
      <c r="F1353" s="171" t="s">
        <v>1985</v>
      </c>
      <c r="H1353" s="170" t="s">
        <v>1</v>
      </c>
      <c r="I1353" s="172"/>
      <c r="L1353" s="169"/>
      <c r="M1353" s="173"/>
      <c r="T1353" s="174"/>
      <c r="AT1353" s="170" t="s">
        <v>264</v>
      </c>
      <c r="AU1353" s="170" t="s">
        <v>87</v>
      </c>
      <c r="AV1353" s="14" t="s">
        <v>85</v>
      </c>
      <c r="AW1353" s="14" t="s">
        <v>32</v>
      </c>
      <c r="AX1353" s="14" t="s">
        <v>77</v>
      </c>
      <c r="AY1353" s="170" t="s">
        <v>253</v>
      </c>
    </row>
    <row r="1354" spans="2:51" s="14" customFormat="1" ht="11.25">
      <c r="B1354" s="169"/>
      <c r="D1354" s="155" t="s">
        <v>264</v>
      </c>
      <c r="E1354" s="170" t="s">
        <v>1</v>
      </c>
      <c r="F1354" s="171" t="s">
        <v>1986</v>
      </c>
      <c r="H1354" s="170" t="s">
        <v>1</v>
      </c>
      <c r="I1354" s="172"/>
      <c r="L1354" s="169"/>
      <c r="M1354" s="173"/>
      <c r="T1354" s="174"/>
      <c r="AT1354" s="170" t="s">
        <v>264</v>
      </c>
      <c r="AU1354" s="170" t="s">
        <v>87</v>
      </c>
      <c r="AV1354" s="14" t="s">
        <v>85</v>
      </c>
      <c r="AW1354" s="14" t="s">
        <v>32</v>
      </c>
      <c r="AX1354" s="14" t="s">
        <v>77</v>
      </c>
      <c r="AY1354" s="170" t="s">
        <v>253</v>
      </c>
    </row>
    <row r="1355" spans="2:51" s="12" customFormat="1" ht="11.25">
      <c r="B1355" s="154"/>
      <c r="D1355" s="155" t="s">
        <v>264</v>
      </c>
      <c r="E1355" s="156" t="s">
        <v>1</v>
      </c>
      <c r="F1355" s="157" t="s">
        <v>3088</v>
      </c>
      <c r="H1355" s="158">
        <v>0.38800000000000001</v>
      </c>
      <c r="I1355" s="159"/>
      <c r="L1355" s="154"/>
      <c r="M1355" s="160"/>
      <c r="T1355" s="161"/>
      <c r="AT1355" s="156" t="s">
        <v>264</v>
      </c>
      <c r="AU1355" s="156" t="s">
        <v>87</v>
      </c>
      <c r="AV1355" s="12" t="s">
        <v>87</v>
      </c>
      <c r="AW1355" s="12" t="s">
        <v>32</v>
      </c>
      <c r="AX1355" s="12" t="s">
        <v>77</v>
      </c>
      <c r="AY1355" s="156" t="s">
        <v>253</v>
      </c>
    </row>
    <row r="1356" spans="2:51" s="15" customFormat="1" ht="11.25">
      <c r="B1356" s="175"/>
      <c r="D1356" s="155" t="s">
        <v>264</v>
      </c>
      <c r="E1356" s="176" t="s">
        <v>1</v>
      </c>
      <c r="F1356" s="177" t="s">
        <v>322</v>
      </c>
      <c r="H1356" s="178">
        <v>0.38800000000000001</v>
      </c>
      <c r="I1356" s="179"/>
      <c r="L1356" s="175"/>
      <c r="M1356" s="180"/>
      <c r="T1356" s="181"/>
      <c r="AT1356" s="176" t="s">
        <v>264</v>
      </c>
      <c r="AU1356" s="176" t="s">
        <v>87</v>
      </c>
      <c r="AV1356" s="15" t="s">
        <v>97</v>
      </c>
      <c r="AW1356" s="15" t="s">
        <v>32</v>
      </c>
      <c r="AX1356" s="15" t="s">
        <v>77</v>
      </c>
      <c r="AY1356" s="176" t="s">
        <v>253</v>
      </c>
    </row>
    <row r="1357" spans="2:51" s="14" customFormat="1" ht="11.25">
      <c r="B1357" s="169"/>
      <c r="D1357" s="155" t="s">
        <v>264</v>
      </c>
      <c r="E1357" s="170" t="s">
        <v>1</v>
      </c>
      <c r="F1357" s="171" t="s">
        <v>1985</v>
      </c>
      <c r="H1357" s="170" t="s">
        <v>1</v>
      </c>
      <c r="I1357" s="172"/>
      <c r="L1357" s="169"/>
      <c r="M1357" s="173"/>
      <c r="T1357" s="174"/>
      <c r="AT1357" s="170" t="s">
        <v>264</v>
      </c>
      <c r="AU1357" s="170" t="s">
        <v>87</v>
      </c>
      <c r="AV1357" s="14" t="s">
        <v>85</v>
      </c>
      <c r="AW1357" s="14" t="s">
        <v>32</v>
      </c>
      <c r="AX1357" s="14" t="s">
        <v>77</v>
      </c>
      <c r="AY1357" s="170" t="s">
        <v>253</v>
      </c>
    </row>
    <row r="1358" spans="2:51" s="14" customFormat="1" ht="11.25">
      <c r="B1358" s="169"/>
      <c r="D1358" s="155" t="s">
        <v>264</v>
      </c>
      <c r="E1358" s="170" t="s">
        <v>1</v>
      </c>
      <c r="F1358" s="171" t="s">
        <v>1992</v>
      </c>
      <c r="H1358" s="170" t="s">
        <v>1</v>
      </c>
      <c r="I1358" s="172"/>
      <c r="L1358" s="169"/>
      <c r="M1358" s="173"/>
      <c r="T1358" s="174"/>
      <c r="AT1358" s="170" t="s">
        <v>264</v>
      </c>
      <c r="AU1358" s="170" t="s">
        <v>87</v>
      </c>
      <c r="AV1358" s="14" t="s">
        <v>85</v>
      </c>
      <c r="AW1358" s="14" t="s">
        <v>32</v>
      </c>
      <c r="AX1358" s="14" t="s">
        <v>77</v>
      </c>
      <c r="AY1358" s="170" t="s">
        <v>253</v>
      </c>
    </row>
    <row r="1359" spans="2:51" s="12" customFormat="1" ht="11.25">
      <c r="B1359" s="154"/>
      <c r="D1359" s="155" t="s">
        <v>264</v>
      </c>
      <c r="E1359" s="156" t="s">
        <v>1</v>
      </c>
      <c r="F1359" s="157" t="s">
        <v>3089</v>
      </c>
      <c r="H1359" s="158">
        <v>0.26400000000000001</v>
      </c>
      <c r="I1359" s="159"/>
      <c r="L1359" s="154"/>
      <c r="M1359" s="160"/>
      <c r="T1359" s="161"/>
      <c r="AT1359" s="156" t="s">
        <v>264</v>
      </c>
      <c r="AU1359" s="156" t="s">
        <v>87</v>
      </c>
      <c r="AV1359" s="12" t="s">
        <v>87</v>
      </c>
      <c r="AW1359" s="12" t="s">
        <v>32</v>
      </c>
      <c r="AX1359" s="12" t="s">
        <v>77</v>
      </c>
      <c r="AY1359" s="156" t="s">
        <v>253</v>
      </c>
    </row>
    <row r="1360" spans="2:51" s="15" customFormat="1" ht="11.25">
      <c r="B1360" s="175"/>
      <c r="D1360" s="155" t="s">
        <v>264</v>
      </c>
      <c r="E1360" s="176" t="s">
        <v>1</v>
      </c>
      <c r="F1360" s="177" t="s">
        <v>322</v>
      </c>
      <c r="H1360" s="178">
        <v>0.26400000000000001</v>
      </c>
      <c r="I1360" s="179"/>
      <c r="L1360" s="175"/>
      <c r="M1360" s="180"/>
      <c r="T1360" s="181"/>
      <c r="AT1360" s="176" t="s">
        <v>264</v>
      </c>
      <c r="AU1360" s="176" t="s">
        <v>87</v>
      </c>
      <c r="AV1360" s="15" t="s">
        <v>97</v>
      </c>
      <c r="AW1360" s="15" t="s">
        <v>32</v>
      </c>
      <c r="AX1360" s="15" t="s">
        <v>77</v>
      </c>
      <c r="AY1360" s="176" t="s">
        <v>253</v>
      </c>
    </row>
    <row r="1361" spans="2:65" s="14" customFormat="1" ht="11.25">
      <c r="B1361" s="169"/>
      <c r="D1361" s="155" t="s">
        <v>264</v>
      </c>
      <c r="E1361" s="170" t="s">
        <v>1</v>
      </c>
      <c r="F1361" s="171" t="s">
        <v>1244</v>
      </c>
      <c r="H1361" s="170" t="s">
        <v>1</v>
      </c>
      <c r="I1361" s="172"/>
      <c r="L1361" s="169"/>
      <c r="M1361" s="173"/>
      <c r="T1361" s="174"/>
      <c r="AT1361" s="170" t="s">
        <v>264</v>
      </c>
      <c r="AU1361" s="170" t="s">
        <v>87</v>
      </c>
      <c r="AV1361" s="14" t="s">
        <v>85</v>
      </c>
      <c r="AW1361" s="14" t="s">
        <v>32</v>
      </c>
      <c r="AX1361" s="14" t="s">
        <v>77</v>
      </c>
      <c r="AY1361" s="170" t="s">
        <v>253</v>
      </c>
    </row>
    <row r="1362" spans="2:65" s="14" customFormat="1" ht="11.25">
      <c r="B1362" s="169"/>
      <c r="D1362" s="155" t="s">
        <v>264</v>
      </c>
      <c r="E1362" s="170" t="s">
        <v>1</v>
      </c>
      <c r="F1362" s="171" t="s">
        <v>1998</v>
      </c>
      <c r="H1362" s="170" t="s">
        <v>1</v>
      </c>
      <c r="I1362" s="172"/>
      <c r="L1362" s="169"/>
      <c r="M1362" s="173"/>
      <c r="T1362" s="174"/>
      <c r="AT1362" s="170" t="s">
        <v>264</v>
      </c>
      <c r="AU1362" s="170" t="s">
        <v>87</v>
      </c>
      <c r="AV1362" s="14" t="s">
        <v>85</v>
      </c>
      <c r="AW1362" s="14" t="s">
        <v>32</v>
      </c>
      <c r="AX1362" s="14" t="s">
        <v>77</v>
      </c>
      <c r="AY1362" s="170" t="s">
        <v>253</v>
      </c>
    </row>
    <row r="1363" spans="2:65" s="12" customFormat="1" ht="11.25">
      <c r="B1363" s="154"/>
      <c r="D1363" s="155" t="s">
        <v>264</v>
      </c>
      <c r="E1363" s="156" t="s">
        <v>1</v>
      </c>
      <c r="F1363" s="157" t="s">
        <v>3090</v>
      </c>
      <c r="H1363" s="158">
        <v>0.33300000000000002</v>
      </c>
      <c r="I1363" s="159"/>
      <c r="L1363" s="154"/>
      <c r="M1363" s="160"/>
      <c r="T1363" s="161"/>
      <c r="AT1363" s="156" t="s">
        <v>264</v>
      </c>
      <c r="AU1363" s="156" t="s">
        <v>87</v>
      </c>
      <c r="AV1363" s="12" t="s">
        <v>87</v>
      </c>
      <c r="AW1363" s="12" t="s">
        <v>32</v>
      </c>
      <c r="AX1363" s="12" t="s">
        <v>77</v>
      </c>
      <c r="AY1363" s="156" t="s">
        <v>253</v>
      </c>
    </row>
    <row r="1364" spans="2:65" s="15" customFormat="1" ht="11.25">
      <c r="B1364" s="175"/>
      <c r="D1364" s="155" t="s">
        <v>264</v>
      </c>
      <c r="E1364" s="176" t="s">
        <v>1</v>
      </c>
      <c r="F1364" s="177" t="s">
        <v>322</v>
      </c>
      <c r="H1364" s="178">
        <v>0.33300000000000002</v>
      </c>
      <c r="I1364" s="179"/>
      <c r="L1364" s="175"/>
      <c r="M1364" s="180"/>
      <c r="T1364" s="181"/>
      <c r="AT1364" s="176" t="s">
        <v>264</v>
      </c>
      <c r="AU1364" s="176" t="s">
        <v>87</v>
      </c>
      <c r="AV1364" s="15" t="s">
        <v>97</v>
      </c>
      <c r="AW1364" s="15" t="s">
        <v>32</v>
      </c>
      <c r="AX1364" s="15" t="s">
        <v>77</v>
      </c>
      <c r="AY1364" s="176" t="s">
        <v>253</v>
      </c>
    </row>
    <row r="1365" spans="2:65" s="13" customFormat="1" ht="11.25">
      <c r="B1365" s="162"/>
      <c r="D1365" s="155" t="s">
        <v>264</v>
      </c>
      <c r="E1365" s="163" t="s">
        <v>1</v>
      </c>
      <c r="F1365" s="164" t="s">
        <v>266</v>
      </c>
      <c r="H1365" s="165">
        <v>12.797000000000001</v>
      </c>
      <c r="I1365" s="166"/>
      <c r="L1365" s="162"/>
      <c r="M1365" s="167"/>
      <c r="T1365" s="168"/>
      <c r="AT1365" s="163" t="s">
        <v>264</v>
      </c>
      <c r="AU1365" s="163" t="s">
        <v>87</v>
      </c>
      <c r="AV1365" s="13" t="s">
        <v>260</v>
      </c>
      <c r="AW1365" s="13" t="s">
        <v>32</v>
      </c>
      <c r="AX1365" s="13" t="s">
        <v>85</v>
      </c>
      <c r="AY1365" s="163" t="s">
        <v>253</v>
      </c>
    </row>
    <row r="1366" spans="2:65" s="12" customFormat="1" ht="11.25">
      <c r="B1366" s="154"/>
      <c r="D1366" s="155" t="s">
        <v>264</v>
      </c>
      <c r="F1366" s="157" t="s">
        <v>3091</v>
      </c>
      <c r="H1366" s="158">
        <v>14.717000000000001</v>
      </c>
      <c r="I1366" s="159"/>
      <c r="L1366" s="154"/>
      <c r="M1366" s="160"/>
      <c r="T1366" s="161"/>
      <c r="AT1366" s="156" t="s">
        <v>264</v>
      </c>
      <c r="AU1366" s="156" t="s">
        <v>87</v>
      </c>
      <c r="AV1366" s="12" t="s">
        <v>87</v>
      </c>
      <c r="AW1366" s="12" t="s">
        <v>4</v>
      </c>
      <c r="AX1366" s="12" t="s">
        <v>85</v>
      </c>
      <c r="AY1366" s="156" t="s">
        <v>253</v>
      </c>
    </row>
    <row r="1367" spans="2:65" s="1" customFormat="1" ht="24.2" customHeight="1">
      <c r="B1367" s="32"/>
      <c r="C1367" s="137" t="s">
        <v>1988</v>
      </c>
      <c r="D1367" s="137" t="s">
        <v>255</v>
      </c>
      <c r="E1367" s="138" t="s">
        <v>2011</v>
      </c>
      <c r="F1367" s="139" t="s">
        <v>2012</v>
      </c>
      <c r="G1367" s="140" t="s">
        <v>313</v>
      </c>
      <c r="H1367" s="141">
        <v>692.76</v>
      </c>
      <c r="I1367" s="142"/>
      <c r="J1367" s="143">
        <f>ROUND(I1367*H1367,2)</f>
        <v>0</v>
      </c>
      <c r="K1367" s="139" t="s">
        <v>259</v>
      </c>
      <c r="L1367" s="32"/>
      <c r="M1367" s="144" t="s">
        <v>1</v>
      </c>
      <c r="N1367" s="145" t="s">
        <v>42</v>
      </c>
      <c r="P1367" s="146">
        <f>O1367*H1367</f>
        <v>0</v>
      </c>
      <c r="Q1367" s="146">
        <v>0</v>
      </c>
      <c r="R1367" s="146">
        <f>Q1367*H1367</f>
        <v>0</v>
      </c>
      <c r="S1367" s="146">
        <v>0</v>
      </c>
      <c r="T1367" s="147">
        <f>S1367*H1367</f>
        <v>0</v>
      </c>
      <c r="AR1367" s="148" t="s">
        <v>369</v>
      </c>
      <c r="AT1367" s="148" t="s">
        <v>255</v>
      </c>
      <c r="AU1367" s="148" t="s">
        <v>87</v>
      </c>
      <c r="AY1367" s="17" t="s">
        <v>253</v>
      </c>
      <c r="BE1367" s="149">
        <f>IF(N1367="základní",J1367,0)</f>
        <v>0</v>
      </c>
      <c r="BF1367" s="149">
        <f>IF(N1367="snížená",J1367,0)</f>
        <v>0</v>
      </c>
      <c r="BG1367" s="149">
        <f>IF(N1367="zákl. přenesená",J1367,0)</f>
        <v>0</v>
      </c>
      <c r="BH1367" s="149">
        <f>IF(N1367="sníž. přenesená",J1367,0)</f>
        <v>0</v>
      </c>
      <c r="BI1367" s="149">
        <f>IF(N1367="nulová",J1367,0)</f>
        <v>0</v>
      </c>
      <c r="BJ1367" s="17" t="s">
        <v>85</v>
      </c>
      <c r="BK1367" s="149">
        <f>ROUND(I1367*H1367,2)</f>
        <v>0</v>
      </c>
      <c r="BL1367" s="17" t="s">
        <v>369</v>
      </c>
      <c r="BM1367" s="148" t="s">
        <v>2013</v>
      </c>
    </row>
    <row r="1368" spans="2:65" s="1" customFormat="1" ht="11.25">
      <c r="B1368" s="32"/>
      <c r="D1368" s="150" t="s">
        <v>262</v>
      </c>
      <c r="F1368" s="151" t="s">
        <v>2014</v>
      </c>
      <c r="I1368" s="152"/>
      <c r="L1368" s="32"/>
      <c r="M1368" s="153"/>
      <c r="T1368" s="56"/>
      <c r="AT1368" s="17" t="s">
        <v>262</v>
      </c>
      <c r="AU1368" s="17" t="s">
        <v>87</v>
      </c>
    </row>
    <row r="1369" spans="2:65" s="14" customFormat="1" ht="11.25">
      <c r="B1369" s="169"/>
      <c r="D1369" s="155" t="s">
        <v>264</v>
      </c>
      <c r="E1369" s="170" t="s">
        <v>1</v>
      </c>
      <c r="F1369" s="171" t="s">
        <v>1860</v>
      </c>
      <c r="H1369" s="170" t="s">
        <v>1</v>
      </c>
      <c r="I1369" s="172"/>
      <c r="L1369" s="169"/>
      <c r="M1369" s="173"/>
      <c r="T1369" s="174"/>
      <c r="AT1369" s="170" t="s">
        <v>264</v>
      </c>
      <c r="AU1369" s="170" t="s">
        <v>87</v>
      </c>
      <c r="AV1369" s="14" t="s">
        <v>85</v>
      </c>
      <c r="AW1369" s="14" t="s">
        <v>32</v>
      </c>
      <c r="AX1369" s="14" t="s">
        <v>77</v>
      </c>
      <c r="AY1369" s="170" t="s">
        <v>253</v>
      </c>
    </row>
    <row r="1370" spans="2:65" s="12" customFormat="1" ht="11.25">
      <c r="B1370" s="154"/>
      <c r="D1370" s="155" t="s">
        <v>264</v>
      </c>
      <c r="E1370" s="156" t="s">
        <v>1</v>
      </c>
      <c r="F1370" s="157" t="s">
        <v>2015</v>
      </c>
      <c r="H1370" s="158">
        <v>170.68</v>
      </c>
      <c r="I1370" s="159"/>
      <c r="L1370" s="154"/>
      <c r="M1370" s="160"/>
      <c r="T1370" s="161"/>
      <c r="AT1370" s="156" t="s">
        <v>264</v>
      </c>
      <c r="AU1370" s="156" t="s">
        <v>87</v>
      </c>
      <c r="AV1370" s="12" t="s">
        <v>87</v>
      </c>
      <c r="AW1370" s="12" t="s">
        <v>32</v>
      </c>
      <c r="AX1370" s="12" t="s">
        <v>77</v>
      </c>
      <c r="AY1370" s="156" t="s">
        <v>253</v>
      </c>
    </row>
    <row r="1371" spans="2:65" s="12" customFormat="1" ht="11.25">
      <c r="B1371" s="154"/>
      <c r="D1371" s="155" t="s">
        <v>264</v>
      </c>
      <c r="E1371" s="156" t="s">
        <v>1</v>
      </c>
      <c r="F1371" s="157" t="s">
        <v>2016</v>
      </c>
      <c r="H1371" s="158">
        <v>170.68</v>
      </c>
      <c r="I1371" s="159"/>
      <c r="L1371" s="154"/>
      <c r="M1371" s="160"/>
      <c r="T1371" s="161"/>
      <c r="AT1371" s="156" t="s">
        <v>264</v>
      </c>
      <c r="AU1371" s="156" t="s">
        <v>87</v>
      </c>
      <c r="AV1371" s="12" t="s">
        <v>87</v>
      </c>
      <c r="AW1371" s="12" t="s">
        <v>32</v>
      </c>
      <c r="AX1371" s="12" t="s">
        <v>77</v>
      </c>
      <c r="AY1371" s="156" t="s">
        <v>253</v>
      </c>
    </row>
    <row r="1372" spans="2:65" s="12" customFormat="1" ht="11.25">
      <c r="B1372" s="154"/>
      <c r="D1372" s="155" t="s">
        <v>264</v>
      </c>
      <c r="E1372" s="156" t="s">
        <v>1</v>
      </c>
      <c r="F1372" s="157" t="s">
        <v>2017</v>
      </c>
      <c r="H1372" s="158">
        <v>170.68</v>
      </c>
      <c r="I1372" s="159"/>
      <c r="L1372" s="154"/>
      <c r="M1372" s="160"/>
      <c r="T1372" s="161"/>
      <c r="AT1372" s="156" t="s">
        <v>264</v>
      </c>
      <c r="AU1372" s="156" t="s">
        <v>87</v>
      </c>
      <c r="AV1372" s="12" t="s">
        <v>87</v>
      </c>
      <c r="AW1372" s="12" t="s">
        <v>32</v>
      </c>
      <c r="AX1372" s="12" t="s">
        <v>77</v>
      </c>
      <c r="AY1372" s="156" t="s">
        <v>253</v>
      </c>
    </row>
    <row r="1373" spans="2:65" s="12" customFormat="1" ht="11.25">
      <c r="B1373" s="154"/>
      <c r="D1373" s="155" t="s">
        <v>264</v>
      </c>
      <c r="E1373" s="156" t="s">
        <v>1</v>
      </c>
      <c r="F1373" s="157" t="s">
        <v>2018</v>
      </c>
      <c r="H1373" s="158">
        <v>180.72</v>
      </c>
      <c r="I1373" s="159"/>
      <c r="L1373" s="154"/>
      <c r="M1373" s="160"/>
      <c r="T1373" s="161"/>
      <c r="AT1373" s="156" t="s">
        <v>264</v>
      </c>
      <c r="AU1373" s="156" t="s">
        <v>87</v>
      </c>
      <c r="AV1373" s="12" t="s">
        <v>87</v>
      </c>
      <c r="AW1373" s="12" t="s">
        <v>32</v>
      </c>
      <c r="AX1373" s="12" t="s">
        <v>77</v>
      </c>
      <c r="AY1373" s="156" t="s">
        <v>253</v>
      </c>
    </row>
    <row r="1374" spans="2:65" s="13" customFormat="1" ht="11.25">
      <c r="B1374" s="162"/>
      <c r="D1374" s="155" t="s">
        <v>264</v>
      </c>
      <c r="E1374" s="163" t="s">
        <v>1</v>
      </c>
      <c r="F1374" s="164" t="s">
        <v>266</v>
      </c>
      <c r="H1374" s="165">
        <v>692.76</v>
      </c>
      <c r="I1374" s="166"/>
      <c r="L1374" s="162"/>
      <c r="M1374" s="167"/>
      <c r="T1374" s="168"/>
      <c r="AT1374" s="163" t="s">
        <v>264</v>
      </c>
      <c r="AU1374" s="163" t="s">
        <v>87</v>
      </c>
      <c r="AV1374" s="13" t="s">
        <v>260</v>
      </c>
      <c r="AW1374" s="13" t="s">
        <v>32</v>
      </c>
      <c r="AX1374" s="13" t="s">
        <v>85</v>
      </c>
      <c r="AY1374" s="163" t="s">
        <v>253</v>
      </c>
    </row>
    <row r="1375" spans="2:65" s="1" customFormat="1" ht="21.75" customHeight="1">
      <c r="B1375" s="32"/>
      <c r="C1375" s="185" t="s">
        <v>1994</v>
      </c>
      <c r="D1375" s="185" t="s">
        <v>1052</v>
      </c>
      <c r="E1375" s="186" t="s">
        <v>2020</v>
      </c>
      <c r="F1375" s="187" t="s">
        <v>2021</v>
      </c>
      <c r="G1375" s="188" t="s">
        <v>202</v>
      </c>
      <c r="H1375" s="189">
        <v>1.7070000000000001</v>
      </c>
      <c r="I1375" s="190"/>
      <c r="J1375" s="191">
        <f>ROUND(I1375*H1375,2)</f>
        <v>0</v>
      </c>
      <c r="K1375" s="187" t="s">
        <v>259</v>
      </c>
      <c r="L1375" s="192"/>
      <c r="M1375" s="193" t="s">
        <v>1</v>
      </c>
      <c r="N1375" s="194" t="s">
        <v>42</v>
      </c>
      <c r="P1375" s="146">
        <f>O1375*H1375</f>
        <v>0</v>
      </c>
      <c r="Q1375" s="146">
        <v>0.55000000000000004</v>
      </c>
      <c r="R1375" s="146">
        <f>Q1375*H1375</f>
        <v>0.93885000000000007</v>
      </c>
      <c r="S1375" s="146">
        <v>0</v>
      </c>
      <c r="T1375" s="147">
        <f>S1375*H1375</f>
        <v>0</v>
      </c>
      <c r="AR1375" s="148" t="s">
        <v>455</v>
      </c>
      <c r="AT1375" s="148" t="s">
        <v>1052</v>
      </c>
      <c r="AU1375" s="148" t="s">
        <v>87</v>
      </c>
      <c r="AY1375" s="17" t="s">
        <v>253</v>
      </c>
      <c r="BE1375" s="149">
        <f>IF(N1375="základní",J1375,0)</f>
        <v>0</v>
      </c>
      <c r="BF1375" s="149">
        <f>IF(N1375="snížená",J1375,0)</f>
        <v>0</v>
      </c>
      <c r="BG1375" s="149">
        <f>IF(N1375="zákl. přenesená",J1375,0)</f>
        <v>0</v>
      </c>
      <c r="BH1375" s="149">
        <f>IF(N1375="sníž. přenesená",J1375,0)</f>
        <v>0</v>
      </c>
      <c r="BI1375" s="149">
        <f>IF(N1375="nulová",J1375,0)</f>
        <v>0</v>
      </c>
      <c r="BJ1375" s="17" t="s">
        <v>85</v>
      </c>
      <c r="BK1375" s="149">
        <f>ROUND(I1375*H1375,2)</f>
        <v>0</v>
      </c>
      <c r="BL1375" s="17" t="s">
        <v>369</v>
      </c>
      <c r="BM1375" s="148" t="s">
        <v>2022</v>
      </c>
    </row>
    <row r="1376" spans="2:65" s="14" customFormat="1" ht="11.25">
      <c r="B1376" s="169"/>
      <c r="D1376" s="155" t="s">
        <v>264</v>
      </c>
      <c r="E1376" s="170" t="s">
        <v>1</v>
      </c>
      <c r="F1376" s="171" t="s">
        <v>1860</v>
      </c>
      <c r="H1376" s="170" t="s">
        <v>1</v>
      </c>
      <c r="I1376" s="172"/>
      <c r="L1376" s="169"/>
      <c r="M1376" s="173"/>
      <c r="T1376" s="174"/>
      <c r="AT1376" s="170" t="s">
        <v>264</v>
      </c>
      <c r="AU1376" s="170" t="s">
        <v>87</v>
      </c>
      <c r="AV1376" s="14" t="s">
        <v>85</v>
      </c>
      <c r="AW1376" s="14" t="s">
        <v>32</v>
      </c>
      <c r="AX1376" s="14" t="s">
        <v>77</v>
      </c>
      <c r="AY1376" s="170" t="s">
        <v>253</v>
      </c>
    </row>
    <row r="1377" spans="2:65" s="12" customFormat="1" ht="22.5">
      <c r="B1377" s="154"/>
      <c r="D1377" s="155" t="s">
        <v>264</v>
      </c>
      <c r="E1377" s="156" t="s">
        <v>1</v>
      </c>
      <c r="F1377" s="157" t="s">
        <v>3047</v>
      </c>
      <c r="H1377" s="158">
        <v>1.7070000000000001</v>
      </c>
      <c r="I1377" s="159"/>
      <c r="L1377" s="154"/>
      <c r="M1377" s="160"/>
      <c r="T1377" s="161"/>
      <c r="AT1377" s="156" t="s">
        <v>264</v>
      </c>
      <c r="AU1377" s="156" t="s">
        <v>87</v>
      </c>
      <c r="AV1377" s="12" t="s">
        <v>87</v>
      </c>
      <c r="AW1377" s="12" t="s">
        <v>32</v>
      </c>
      <c r="AX1377" s="12" t="s">
        <v>77</v>
      </c>
      <c r="AY1377" s="156" t="s">
        <v>253</v>
      </c>
    </row>
    <row r="1378" spans="2:65" s="13" customFormat="1" ht="11.25">
      <c r="B1378" s="162"/>
      <c r="D1378" s="155" t="s">
        <v>264</v>
      </c>
      <c r="E1378" s="163" t="s">
        <v>1</v>
      </c>
      <c r="F1378" s="164" t="s">
        <v>266</v>
      </c>
      <c r="H1378" s="165">
        <v>1.7070000000000001</v>
      </c>
      <c r="I1378" s="166"/>
      <c r="L1378" s="162"/>
      <c r="M1378" s="167"/>
      <c r="T1378" s="168"/>
      <c r="AT1378" s="163" t="s">
        <v>264</v>
      </c>
      <c r="AU1378" s="163" t="s">
        <v>87</v>
      </c>
      <c r="AV1378" s="13" t="s">
        <v>260</v>
      </c>
      <c r="AW1378" s="13" t="s">
        <v>32</v>
      </c>
      <c r="AX1378" s="13" t="s">
        <v>85</v>
      </c>
      <c r="AY1378" s="163" t="s">
        <v>253</v>
      </c>
    </row>
    <row r="1379" spans="2:65" s="1" customFormat="1" ht="33" customHeight="1">
      <c r="B1379" s="32"/>
      <c r="C1379" s="137" t="s">
        <v>2000</v>
      </c>
      <c r="D1379" s="137" t="s">
        <v>255</v>
      </c>
      <c r="E1379" s="138" t="s">
        <v>2024</v>
      </c>
      <c r="F1379" s="139" t="s">
        <v>2025</v>
      </c>
      <c r="G1379" s="140" t="s">
        <v>313</v>
      </c>
      <c r="H1379" s="141">
        <v>96.6</v>
      </c>
      <c r="I1379" s="142"/>
      <c r="J1379" s="143">
        <f>ROUND(I1379*H1379,2)</f>
        <v>0</v>
      </c>
      <c r="K1379" s="139" t="s">
        <v>259</v>
      </c>
      <c r="L1379" s="32"/>
      <c r="M1379" s="144" t="s">
        <v>1</v>
      </c>
      <c r="N1379" s="145" t="s">
        <v>42</v>
      </c>
      <c r="P1379" s="146">
        <f>O1379*H1379</f>
        <v>0</v>
      </c>
      <c r="Q1379" s="146">
        <v>0</v>
      </c>
      <c r="R1379" s="146">
        <f>Q1379*H1379</f>
        <v>0</v>
      </c>
      <c r="S1379" s="146">
        <v>0</v>
      </c>
      <c r="T1379" s="147">
        <f>S1379*H1379</f>
        <v>0</v>
      </c>
      <c r="AR1379" s="148" t="s">
        <v>369</v>
      </c>
      <c r="AT1379" s="148" t="s">
        <v>255</v>
      </c>
      <c r="AU1379" s="148" t="s">
        <v>87</v>
      </c>
      <c r="AY1379" s="17" t="s">
        <v>253</v>
      </c>
      <c r="BE1379" s="149">
        <f>IF(N1379="základní",J1379,0)</f>
        <v>0</v>
      </c>
      <c r="BF1379" s="149">
        <f>IF(N1379="snížená",J1379,0)</f>
        <v>0</v>
      </c>
      <c r="BG1379" s="149">
        <f>IF(N1379="zákl. přenesená",J1379,0)</f>
        <v>0</v>
      </c>
      <c r="BH1379" s="149">
        <f>IF(N1379="sníž. přenesená",J1379,0)</f>
        <v>0</v>
      </c>
      <c r="BI1379" s="149">
        <f>IF(N1379="nulová",J1379,0)</f>
        <v>0</v>
      </c>
      <c r="BJ1379" s="17" t="s">
        <v>85</v>
      </c>
      <c r="BK1379" s="149">
        <f>ROUND(I1379*H1379,2)</f>
        <v>0</v>
      </c>
      <c r="BL1379" s="17" t="s">
        <v>369</v>
      </c>
      <c r="BM1379" s="148" t="s">
        <v>2026</v>
      </c>
    </row>
    <row r="1380" spans="2:65" s="1" customFormat="1" ht="11.25">
      <c r="B1380" s="32"/>
      <c r="D1380" s="150" t="s">
        <v>262</v>
      </c>
      <c r="F1380" s="151" t="s">
        <v>2027</v>
      </c>
      <c r="I1380" s="152"/>
      <c r="L1380" s="32"/>
      <c r="M1380" s="153"/>
      <c r="T1380" s="56"/>
      <c r="AT1380" s="17" t="s">
        <v>262</v>
      </c>
      <c r="AU1380" s="17" t="s">
        <v>87</v>
      </c>
    </row>
    <row r="1381" spans="2:65" s="14" customFormat="1" ht="11.25">
      <c r="B1381" s="169"/>
      <c r="D1381" s="155" t="s">
        <v>264</v>
      </c>
      <c r="E1381" s="170" t="s">
        <v>1</v>
      </c>
      <c r="F1381" s="171" t="s">
        <v>1862</v>
      </c>
      <c r="H1381" s="170" t="s">
        <v>1</v>
      </c>
      <c r="I1381" s="172"/>
      <c r="L1381" s="169"/>
      <c r="M1381" s="173"/>
      <c r="T1381" s="174"/>
      <c r="AT1381" s="170" t="s">
        <v>264</v>
      </c>
      <c r="AU1381" s="170" t="s">
        <v>87</v>
      </c>
      <c r="AV1381" s="14" t="s">
        <v>85</v>
      </c>
      <c r="AW1381" s="14" t="s">
        <v>32</v>
      </c>
      <c r="AX1381" s="14" t="s">
        <v>77</v>
      </c>
      <c r="AY1381" s="170" t="s">
        <v>253</v>
      </c>
    </row>
    <row r="1382" spans="2:65" s="12" customFormat="1" ht="11.25">
      <c r="B1382" s="154"/>
      <c r="D1382" s="155" t="s">
        <v>264</v>
      </c>
      <c r="E1382" s="156" t="s">
        <v>1</v>
      </c>
      <c r="F1382" s="157" t="s">
        <v>2028</v>
      </c>
      <c r="H1382" s="158">
        <v>23.8</v>
      </c>
      <c r="I1382" s="159"/>
      <c r="L1382" s="154"/>
      <c r="M1382" s="160"/>
      <c r="T1382" s="161"/>
      <c r="AT1382" s="156" t="s">
        <v>264</v>
      </c>
      <c r="AU1382" s="156" t="s">
        <v>87</v>
      </c>
      <c r="AV1382" s="12" t="s">
        <v>87</v>
      </c>
      <c r="AW1382" s="12" t="s">
        <v>32</v>
      </c>
      <c r="AX1382" s="12" t="s">
        <v>77</v>
      </c>
      <c r="AY1382" s="156" t="s">
        <v>253</v>
      </c>
    </row>
    <row r="1383" spans="2:65" s="12" customFormat="1" ht="11.25">
      <c r="B1383" s="154"/>
      <c r="D1383" s="155" t="s">
        <v>264</v>
      </c>
      <c r="E1383" s="156" t="s">
        <v>1</v>
      </c>
      <c r="F1383" s="157" t="s">
        <v>2029</v>
      </c>
      <c r="H1383" s="158">
        <v>23.8</v>
      </c>
      <c r="I1383" s="159"/>
      <c r="L1383" s="154"/>
      <c r="M1383" s="160"/>
      <c r="T1383" s="161"/>
      <c r="AT1383" s="156" t="s">
        <v>264</v>
      </c>
      <c r="AU1383" s="156" t="s">
        <v>87</v>
      </c>
      <c r="AV1383" s="12" t="s">
        <v>87</v>
      </c>
      <c r="AW1383" s="12" t="s">
        <v>32</v>
      </c>
      <c r="AX1383" s="12" t="s">
        <v>77</v>
      </c>
      <c r="AY1383" s="156" t="s">
        <v>253</v>
      </c>
    </row>
    <row r="1384" spans="2:65" s="12" customFormat="1" ht="11.25">
      <c r="B1384" s="154"/>
      <c r="D1384" s="155" t="s">
        <v>264</v>
      </c>
      <c r="E1384" s="156" t="s">
        <v>1</v>
      </c>
      <c r="F1384" s="157" t="s">
        <v>2030</v>
      </c>
      <c r="H1384" s="158">
        <v>23.8</v>
      </c>
      <c r="I1384" s="159"/>
      <c r="L1384" s="154"/>
      <c r="M1384" s="160"/>
      <c r="T1384" s="161"/>
      <c r="AT1384" s="156" t="s">
        <v>264</v>
      </c>
      <c r="AU1384" s="156" t="s">
        <v>87</v>
      </c>
      <c r="AV1384" s="12" t="s">
        <v>87</v>
      </c>
      <c r="AW1384" s="12" t="s">
        <v>32</v>
      </c>
      <c r="AX1384" s="12" t="s">
        <v>77</v>
      </c>
      <c r="AY1384" s="156" t="s">
        <v>253</v>
      </c>
    </row>
    <row r="1385" spans="2:65" s="12" customFormat="1" ht="11.25">
      <c r="B1385" s="154"/>
      <c r="D1385" s="155" t="s">
        <v>264</v>
      </c>
      <c r="E1385" s="156" t="s">
        <v>1</v>
      </c>
      <c r="F1385" s="157" t="s">
        <v>2031</v>
      </c>
      <c r="H1385" s="158">
        <v>25.2</v>
      </c>
      <c r="I1385" s="159"/>
      <c r="L1385" s="154"/>
      <c r="M1385" s="160"/>
      <c r="T1385" s="161"/>
      <c r="AT1385" s="156" t="s">
        <v>264</v>
      </c>
      <c r="AU1385" s="156" t="s">
        <v>87</v>
      </c>
      <c r="AV1385" s="12" t="s">
        <v>87</v>
      </c>
      <c r="AW1385" s="12" t="s">
        <v>32</v>
      </c>
      <c r="AX1385" s="12" t="s">
        <v>77</v>
      </c>
      <c r="AY1385" s="156" t="s">
        <v>253</v>
      </c>
    </row>
    <row r="1386" spans="2:65" s="13" customFormat="1" ht="11.25">
      <c r="B1386" s="162"/>
      <c r="D1386" s="155" t="s">
        <v>264</v>
      </c>
      <c r="E1386" s="163" t="s">
        <v>1</v>
      </c>
      <c r="F1386" s="164" t="s">
        <v>266</v>
      </c>
      <c r="H1386" s="165">
        <v>96.6</v>
      </c>
      <c r="I1386" s="166"/>
      <c r="L1386" s="162"/>
      <c r="M1386" s="167"/>
      <c r="T1386" s="168"/>
      <c r="AT1386" s="163" t="s">
        <v>264</v>
      </c>
      <c r="AU1386" s="163" t="s">
        <v>87</v>
      </c>
      <c r="AV1386" s="13" t="s">
        <v>260</v>
      </c>
      <c r="AW1386" s="13" t="s">
        <v>32</v>
      </c>
      <c r="AX1386" s="13" t="s">
        <v>85</v>
      </c>
      <c r="AY1386" s="163" t="s">
        <v>253</v>
      </c>
    </row>
    <row r="1387" spans="2:65" s="1" customFormat="1" ht="21.75" customHeight="1">
      <c r="B1387" s="32"/>
      <c r="C1387" s="185" t="s">
        <v>2010</v>
      </c>
      <c r="D1387" s="185" t="s">
        <v>1052</v>
      </c>
      <c r="E1387" s="186" t="s">
        <v>2033</v>
      </c>
      <c r="F1387" s="187" t="s">
        <v>2034</v>
      </c>
      <c r="G1387" s="188" t="s">
        <v>202</v>
      </c>
      <c r="H1387" s="189">
        <v>0.38100000000000001</v>
      </c>
      <c r="I1387" s="190"/>
      <c r="J1387" s="191">
        <f>ROUND(I1387*H1387,2)</f>
        <v>0</v>
      </c>
      <c r="K1387" s="187" t="s">
        <v>259</v>
      </c>
      <c r="L1387" s="192"/>
      <c r="M1387" s="193" t="s">
        <v>1</v>
      </c>
      <c r="N1387" s="194" t="s">
        <v>42</v>
      </c>
      <c r="P1387" s="146">
        <f>O1387*H1387</f>
        <v>0</v>
      </c>
      <c r="Q1387" s="146">
        <v>0.55000000000000004</v>
      </c>
      <c r="R1387" s="146">
        <f>Q1387*H1387</f>
        <v>0.20955000000000001</v>
      </c>
      <c r="S1387" s="146">
        <v>0</v>
      </c>
      <c r="T1387" s="147">
        <f>S1387*H1387</f>
        <v>0</v>
      </c>
      <c r="AR1387" s="148" t="s">
        <v>455</v>
      </c>
      <c r="AT1387" s="148" t="s">
        <v>1052</v>
      </c>
      <c r="AU1387" s="148" t="s">
        <v>87</v>
      </c>
      <c r="AY1387" s="17" t="s">
        <v>253</v>
      </c>
      <c r="BE1387" s="149">
        <f>IF(N1387="základní",J1387,0)</f>
        <v>0</v>
      </c>
      <c r="BF1387" s="149">
        <f>IF(N1387="snížená",J1387,0)</f>
        <v>0</v>
      </c>
      <c r="BG1387" s="149">
        <f>IF(N1387="zákl. přenesená",J1387,0)</f>
        <v>0</v>
      </c>
      <c r="BH1387" s="149">
        <f>IF(N1387="sníž. přenesená",J1387,0)</f>
        <v>0</v>
      </c>
      <c r="BI1387" s="149">
        <f>IF(N1387="nulová",J1387,0)</f>
        <v>0</v>
      </c>
      <c r="BJ1387" s="17" t="s">
        <v>85</v>
      </c>
      <c r="BK1387" s="149">
        <f>ROUND(I1387*H1387,2)</f>
        <v>0</v>
      </c>
      <c r="BL1387" s="17" t="s">
        <v>369</v>
      </c>
      <c r="BM1387" s="148" t="s">
        <v>2035</v>
      </c>
    </row>
    <row r="1388" spans="2:65" s="14" customFormat="1" ht="11.25">
      <c r="B1388" s="169"/>
      <c r="D1388" s="155" t="s">
        <v>264</v>
      </c>
      <c r="E1388" s="170" t="s">
        <v>1</v>
      </c>
      <c r="F1388" s="171" t="s">
        <v>1862</v>
      </c>
      <c r="H1388" s="170" t="s">
        <v>1</v>
      </c>
      <c r="I1388" s="172"/>
      <c r="L1388" s="169"/>
      <c r="M1388" s="173"/>
      <c r="T1388" s="174"/>
      <c r="AT1388" s="170" t="s">
        <v>264</v>
      </c>
      <c r="AU1388" s="170" t="s">
        <v>87</v>
      </c>
      <c r="AV1388" s="14" t="s">
        <v>85</v>
      </c>
      <c r="AW1388" s="14" t="s">
        <v>32</v>
      </c>
      <c r="AX1388" s="14" t="s">
        <v>77</v>
      </c>
      <c r="AY1388" s="170" t="s">
        <v>253</v>
      </c>
    </row>
    <row r="1389" spans="2:65" s="12" customFormat="1" ht="11.25">
      <c r="B1389" s="154"/>
      <c r="D1389" s="155" t="s">
        <v>264</v>
      </c>
      <c r="E1389" s="156" t="s">
        <v>1</v>
      </c>
      <c r="F1389" s="157" t="s">
        <v>3048</v>
      </c>
      <c r="H1389" s="158">
        <v>0.38100000000000001</v>
      </c>
      <c r="I1389" s="159"/>
      <c r="L1389" s="154"/>
      <c r="M1389" s="160"/>
      <c r="T1389" s="161"/>
      <c r="AT1389" s="156" t="s">
        <v>264</v>
      </c>
      <c r="AU1389" s="156" t="s">
        <v>87</v>
      </c>
      <c r="AV1389" s="12" t="s">
        <v>87</v>
      </c>
      <c r="AW1389" s="12" t="s">
        <v>32</v>
      </c>
      <c r="AX1389" s="12" t="s">
        <v>77</v>
      </c>
      <c r="AY1389" s="156" t="s">
        <v>253</v>
      </c>
    </row>
    <row r="1390" spans="2:65" s="13" customFormat="1" ht="11.25">
      <c r="B1390" s="162"/>
      <c r="D1390" s="155" t="s">
        <v>264</v>
      </c>
      <c r="E1390" s="163" t="s">
        <v>1</v>
      </c>
      <c r="F1390" s="164" t="s">
        <v>266</v>
      </c>
      <c r="H1390" s="165">
        <v>0.38100000000000001</v>
      </c>
      <c r="I1390" s="166"/>
      <c r="L1390" s="162"/>
      <c r="M1390" s="167"/>
      <c r="T1390" s="168"/>
      <c r="AT1390" s="163" t="s">
        <v>264</v>
      </c>
      <c r="AU1390" s="163" t="s">
        <v>87</v>
      </c>
      <c r="AV1390" s="13" t="s">
        <v>260</v>
      </c>
      <c r="AW1390" s="13" t="s">
        <v>32</v>
      </c>
      <c r="AX1390" s="13" t="s">
        <v>85</v>
      </c>
      <c r="AY1390" s="163" t="s">
        <v>253</v>
      </c>
    </row>
    <row r="1391" spans="2:65" s="1" customFormat="1" ht="24.2" customHeight="1">
      <c r="B1391" s="32"/>
      <c r="C1391" s="137" t="s">
        <v>2019</v>
      </c>
      <c r="D1391" s="137" t="s">
        <v>255</v>
      </c>
      <c r="E1391" s="138" t="s">
        <v>2037</v>
      </c>
      <c r="F1391" s="139" t="s">
        <v>2038</v>
      </c>
      <c r="G1391" s="140" t="s">
        <v>202</v>
      </c>
      <c r="H1391" s="141">
        <v>2.0880000000000001</v>
      </c>
      <c r="I1391" s="142"/>
      <c r="J1391" s="143">
        <f>ROUND(I1391*H1391,2)</f>
        <v>0</v>
      </c>
      <c r="K1391" s="139" t="s">
        <v>259</v>
      </c>
      <c r="L1391" s="32"/>
      <c r="M1391" s="144" t="s">
        <v>1</v>
      </c>
      <c r="N1391" s="145" t="s">
        <v>42</v>
      </c>
      <c r="P1391" s="146">
        <f>O1391*H1391</f>
        <v>0</v>
      </c>
      <c r="Q1391" s="146">
        <v>2.8E-3</v>
      </c>
      <c r="R1391" s="146">
        <f>Q1391*H1391</f>
        <v>5.8463999999999999E-3</v>
      </c>
      <c r="S1391" s="146">
        <v>0</v>
      </c>
      <c r="T1391" s="147">
        <f>S1391*H1391</f>
        <v>0</v>
      </c>
      <c r="AR1391" s="148" t="s">
        <v>369</v>
      </c>
      <c r="AT1391" s="148" t="s">
        <v>255</v>
      </c>
      <c r="AU1391" s="148" t="s">
        <v>87</v>
      </c>
      <c r="AY1391" s="17" t="s">
        <v>253</v>
      </c>
      <c r="BE1391" s="149">
        <f>IF(N1391="základní",J1391,0)</f>
        <v>0</v>
      </c>
      <c r="BF1391" s="149">
        <f>IF(N1391="snížená",J1391,0)</f>
        <v>0</v>
      </c>
      <c r="BG1391" s="149">
        <f>IF(N1391="zákl. přenesená",J1391,0)</f>
        <v>0</v>
      </c>
      <c r="BH1391" s="149">
        <f>IF(N1391="sníž. přenesená",J1391,0)</f>
        <v>0</v>
      </c>
      <c r="BI1391" s="149">
        <f>IF(N1391="nulová",J1391,0)</f>
        <v>0</v>
      </c>
      <c r="BJ1391" s="17" t="s">
        <v>85</v>
      </c>
      <c r="BK1391" s="149">
        <f>ROUND(I1391*H1391,2)</f>
        <v>0</v>
      </c>
      <c r="BL1391" s="17" t="s">
        <v>369</v>
      </c>
      <c r="BM1391" s="148" t="s">
        <v>2039</v>
      </c>
    </row>
    <row r="1392" spans="2:65" s="1" customFormat="1" ht="11.25">
      <c r="B1392" s="32"/>
      <c r="D1392" s="150" t="s">
        <v>262</v>
      </c>
      <c r="F1392" s="151" t="s">
        <v>2040</v>
      </c>
      <c r="I1392" s="152"/>
      <c r="L1392" s="32"/>
      <c r="M1392" s="153"/>
      <c r="T1392" s="56"/>
      <c r="AT1392" s="17" t="s">
        <v>262</v>
      </c>
      <c r="AU1392" s="17" t="s">
        <v>87</v>
      </c>
    </row>
    <row r="1393" spans="2:65" s="14" customFormat="1" ht="11.25">
      <c r="B1393" s="169"/>
      <c r="D1393" s="155" t="s">
        <v>264</v>
      </c>
      <c r="E1393" s="170" t="s">
        <v>1</v>
      </c>
      <c r="F1393" s="171" t="s">
        <v>1860</v>
      </c>
      <c r="H1393" s="170" t="s">
        <v>1</v>
      </c>
      <c r="I1393" s="172"/>
      <c r="L1393" s="169"/>
      <c r="M1393" s="173"/>
      <c r="T1393" s="174"/>
      <c r="AT1393" s="170" t="s">
        <v>264</v>
      </c>
      <c r="AU1393" s="170" t="s">
        <v>87</v>
      </c>
      <c r="AV1393" s="14" t="s">
        <v>85</v>
      </c>
      <c r="AW1393" s="14" t="s">
        <v>32</v>
      </c>
      <c r="AX1393" s="14" t="s">
        <v>77</v>
      </c>
      <c r="AY1393" s="170" t="s">
        <v>253</v>
      </c>
    </row>
    <row r="1394" spans="2:65" s="12" customFormat="1" ht="22.5">
      <c r="B1394" s="154"/>
      <c r="D1394" s="155" t="s">
        <v>264</v>
      </c>
      <c r="E1394" s="156" t="s">
        <v>1</v>
      </c>
      <c r="F1394" s="157" t="s">
        <v>3047</v>
      </c>
      <c r="H1394" s="158">
        <v>1.7070000000000001</v>
      </c>
      <c r="I1394" s="159"/>
      <c r="L1394" s="154"/>
      <c r="M1394" s="160"/>
      <c r="T1394" s="161"/>
      <c r="AT1394" s="156" t="s">
        <v>264</v>
      </c>
      <c r="AU1394" s="156" t="s">
        <v>87</v>
      </c>
      <c r="AV1394" s="12" t="s">
        <v>87</v>
      </c>
      <c r="AW1394" s="12" t="s">
        <v>32</v>
      </c>
      <c r="AX1394" s="12" t="s">
        <v>77</v>
      </c>
      <c r="AY1394" s="156" t="s">
        <v>253</v>
      </c>
    </row>
    <row r="1395" spans="2:65" s="15" customFormat="1" ht="11.25">
      <c r="B1395" s="175"/>
      <c r="D1395" s="155" t="s">
        <v>264</v>
      </c>
      <c r="E1395" s="176" t="s">
        <v>1</v>
      </c>
      <c r="F1395" s="177" t="s">
        <v>322</v>
      </c>
      <c r="H1395" s="178">
        <v>1.7070000000000001</v>
      </c>
      <c r="I1395" s="179"/>
      <c r="L1395" s="175"/>
      <c r="M1395" s="180"/>
      <c r="T1395" s="181"/>
      <c r="AT1395" s="176" t="s">
        <v>264</v>
      </c>
      <c r="AU1395" s="176" t="s">
        <v>87</v>
      </c>
      <c r="AV1395" s="15" t="s">
        <v>97</v>
      </c>
      <c r="AW1395" s="15" t="s">
        <v>32</v>
      </c>
      <c r="AX1395" s="15" t="s">
        <v>77</v>
      </c>
      <c r="AY1395" s="176" t="s">
        <v>253</v>
      </c>
    </row>
    <row r="1396" spans="2:65" s="14" customFormat="1" ht="11.25">
      <c r="B1396" s="169"/>
      <c r="D1396" s="155" t="s">
        <v>264</v>
      </c>
      <c r="E1396" s="170" t="s">
        <v>1</v>
      </c>
      <c r="F1396" s="171" t="s">
        <v>1862</v>
      </c>
      <c r="H1396" s="170" t="s">
        <v>1</v>
      </c>
      <c r="I1396" s="172"/>
      <c r="L1396" s="169"/>
      <c r="M1396" s="173"/>
      <c r="T1396" s="174"/>
      <c r="AT1396" s="170" t="s">
        <v>264</v>
      </c>
      <c r="AU1396" s="170" t="s">
        <v>87</v>
      </c>
      <c r="AV1396" s="14" t="s">
        <v>85</v>
      </c>
      <c r="AW1396" s="14" t="s">
        <v>32</v>
      </c>
      <c r="AX1396" s="14" t="s">
        <v>77</v>
      </c>
      <c r="AY1396" s="170" t="s">
        <v>253</v>
      </c>
    </row>
    <row r="1397" spans="2:65" s="12" customFormat="1" ht="11.25">
      <c r="B1397" s="154"/>
      <c r="D1397" s="155" t="s">
        <v>264</v>
      </c>
      <c r="E1397" s="156" t="s">
        <v>1</v>
      </c>
      <c r="F1397" s="157" t="s">
        <v>3048</v>
      </c>
      <c r="H1397" s="158">
        <v>0.38100000000000001</v>
      </c>
      <c r="I1397" s="159"/>
      <c r="L1397" s="154"/>
      <c r="M1397" s="160"/>
      <c r="T1397" s="161"/>
      <c r="AT1397" s="156" t="s">
        <v>264</v>
      </c>
      <c r="AU1397" s="156" t="s">
        <v>87</v>
      </c>
      <c r="AV1397" s="12" t="s">
        <v>87</v>
      </c>
      <c r="AW1397" s="12" t="s">
        <v>32</v>
      </c>
      <c r="AX1397" s="12" t="s">
        <v>77</v>
      </c>
      <c r="AY1397" s="156" t="s">
        <v>253</v>
      </c>
    </row>
    <row r="1398" spans="2:65" s="15" customFormat="1" ht="11.25">
      <c r="B1398" s="175"/>
      <c r="D1398" s="155" t="s">
        <v>264</v>
      </c>
      <c r="E1398" s="176" t="s">
        <v>1</v>
      </c>
      <c r="F1398" s="177" t="s">
        <v>322</v>
      </c>
      <c r="H1398" s="178">
        <v>0.38100000000000001</v>
      </c>
      <c r="I1398" s="179"/>
      <c r="L1398" s="175"/>
      <c r="M1398" s="180"/>
      <c r="T1398" s="181"/>
      <c r="AT1398" s="176" t="s">
        <v>264</v>
      </c>
      <c r="AU1398" s="176" t="s">
        <v>87</v>
      </c>
      <c r="AV1398" s="15" t="s">
        <v>97</v>
      </c>
      <c r="AW1398" s="15" t="s">
        <v>32</v>
      </c>
      <c r="AX1398" s="15" t="s">
        <v>77</v>
      </c>
      <c r="AY1398" s="176" t="s">
        <v>253</v>
      </c>
    </row>
    <row r="1399" spans="2:65" s="13" customFormat="1" ht="11.25">
      <c r="B1399" s="162"/>
      <c r="D1399" s="155" t="s">
        <v>264</v>
      </c>
      <c r="E1399" s="163" t="s">
        <v>1</v>
      </c>
      <c r="F1399" s="164" t="s">
        <v>266</v>
      </c>
      <c r="H1399" s="165">
        <v>2.0880000000000001</v>
      </c>
      <c r="I1399" s="166"/>
      <c r="L1399" s="162"/>
      <c r="M1399" s="167"/>
      <c r="T1399" s="168"/>
      <c r="AT1399" s="163" t="s">
        <v>264</v>
      </c>
      <c r="AU1399" s="163" t="s">
        <v>87</v>
      </c>
      <c r="AV1399" s="13" t="s">
        <v>260</v>
      </c>
      <c r="AW1399" s="13" t="s">
        <v>32</v>
      </c>
      <c r="AX1399" s="13" t="s">
        <v>85</v>
      </c>
      <c r="AY1399" s="163" t="s">
        <v>253</v>
      </c>
    </row>
    <row r="1400" spans="2:65" s="1" customFormat="1" ht="33" customHeight="1">
      <c r="B1400" s="32"/>
      <c r="C1400" s="137" t="s">
        <v>2023</v>
      </c>
      <c r="D1400" s="137" t="s">
        <v>255</v>
      </c>
      <c r="E1400" s="138" t="s">
        <v>2042</v>
      </c>
      <c r="F1400" s="139" t="s">
        <v>2043</v>
      </c>
      <c r="G1400" s="140" t="s">
        <v>258</v>
      </c>
      <c r="H1400" s="141">
        <v>22.6</v>
      </c>
      <c r="I1400" s="142"/>
      <c r="J1400" s="143">
        <f>ROUND(I1400*H1400,2)</f>
        <v>0</v>
      </c>
      <c r="K1400" s="139" t="s">
        <v>259</v>
      </c>
      <c r="L1400" s="32"/>
      <c r="M1400" s="144" t="s">
        <v>1</v>
      </c>
      <c r="N1400" s="145" t="s">
        <v>42</v>
      </c>
      <c r="P1400" s="146">
        <f>O1400*H1400</f>
        <v>0</v>
      </c>
      <c r="Q1400" s="146">
        <v>0</v>
      </c>
      <c r="R1400" s="146">
        <f>Q1400*H1400</f>
        <v>0</v>
      </c>
      <c r="S1400" s="146">
        <v>0</v>
      </c>
      <c r="T1400" s="147">
        <f>S1400*H1400</f>
        <v>0</v>
      </c>
      <c r="AR1400" s="148" t="s">
        <v>369</v>
      </c>
      <c r="AT1400" s="148" t="s">
        <v>255</v>
      </c>
      <c r="AU1400" s="148" t="s">
        <v>87</v>
      </c>
      <c r="AY1400" s="17" t="s">
        <v>253</v>
      </c>
      <c r="BE1400" s="149">
        <f>IF(N1400="základní",J1400,0)</f>
        <v>0</v>
      </c>
      <c r="BF1400" s="149">
        <f>IF(N1400="snížená",J1400,0)</f>
        <v>0</v>
      </c>
      <c r="BG1400" s="149">
        <f>IF(N1400="zákl. přenesená",J1400,0)</f>
        <v>0</v>
      </c>
      <c r="BH1400" s="149">
        <f>IF(N1400="sníž. přenesená",J1400,0)</f>
        <v>0</v>
      </c>
      <c r="BI1400" s="149">
        <f>IF(N1400="nulová",J1400,0)</f>
        <v>0</v>
      </c>
      <c r="BJ1400" s="17" t="s">
        <v>85</v>
      </c>
      <c r="BK1400" s="149">
        <f>ROUND(I1400*H1400,2)</f>
        <v>0</v>
      </c>
      <c r="BL1400" s="17" t="s">
        <v>369</v>
      </c>
      <c r="BM1400" s="148" t="s">
        <v>3092</v>
      </c>
    </row>
    <row r="1401" spans="2:65" s="1" customFormat="1" ht="11.25">
      <c r="B1401" s="32"/>
      <c r="D1401" s="150" t="s">
        <v>262</v>
      </c>
      <c r="F1401" s="151" t="s">
        <v>2045</v>
      </c>
      <c r="I1401" s="152"/>
      <c r="L1401" s="32"/>
      <c r="M1401" s="153"/>
      <c r="T1401" s="56"/>
      <c r="AT1401" s="17" t="s">
        <v>262</v>
      </c>
      <c r="AU1401" s="17" t="s">
        <v>87</v>
      </c>
    </row>
    <row r="1402" spans="2:65" s="14" customFormat="1" ht="22.5">
      <c r="B1402" s="169"/>
      <c r="D1402" s="155" t="s">
        <v>264</v>
      </c>
      <c r="E1402" s="170" t="s">
        <v>1</v>
      </c>
      <c r="F1402" s="171" t="s">
        <v>2046</v>
      </c>
      <c r="H1402" s="170" t="s">
        <v>1</v>
      </c>
      <c r="I1402" s="172"/>
      <c r="L1402" s="169"/>
      <c r="M1402" s="173"/>
      <c r="T1402" s="174"/>
      <c r="AT1402" s="170" t="s">
        <v>264</v>
      </c>
      <c r="AU1402" s="170" t="s">
        <v>87</v>
      </c>
      <c r="AV1402" s="14" t="s">
        <v>85</v>
      </c>
      <c r="AW1402" s="14" t="s">
        <v>32</v>
      </c>
      <c r="AX1402" s="14" t="s">
        <v>77</v>
      </c>
      <c r="AY1402" s="170" t="s">
        <v>253</v>
      </c>
    </row>
    <row r="1403" spans="2:65" s="14" customFormat="1" ht="11.25">
      <c r="B1403" s="169"/>
      <c r="D1403" s="155" t="s">
        <v>264</v>
      </c>
      <c r="E1403" s="170" t="s">
        <v>1</v>
      </c>
      <c r="F1403" s="171" t="s">
        <v>2822</v>
      </c>
      <c r="H1403" s="170" t="s">
        <v>1</v>
      </c>
      <c r="I1403" s="172"/>
      <c r="L1403" s="169"/>
      <c r="M1403" s="173"/>
      <c r="T1403" s="174"/>
      <c r="AT1403" s="170" t="s">
        <v>264</v>
      </c>
      <c r="AU1403" s="170" t="s">
        <v>87</v>
      </c>
      <c r="AV1403" s="14" t="s">
        <v>85</v>
      </c>
      <c r="AW1403" s="14" t="s">
        <v>32</v>
      </c>
      <c r="AX1403" s="14" t="s">
        <v>77</v>
      </c>
      <c r="AY1403" s="170" t="s">
        <v>253</v>
      </c>
    </row>
    <row r="1404" spans="2:65" s="12" customFormat="1" ht="11.25">
      <c r="B1404" s="154"/>
      <c r="D1404" s="155" t="s">
        <v>264</v>
      </c>
      <c r="E1404" s="156" t="s">
        <v>1</v>
      </c>
      <c r="F1404" s="157" t="s">
        <v>2047</v>
      </c>
      <c r="H1404" s="158">
        <v>22.6</v>
      </c>
      <c r="I1404" s="159"/>
      <c r="L1404" s="154"/>
      <c r="M1404" s="160"/>
      <c r="T1404" s="161"/>
      <c r="AT1404" s="156" t="s">
        <v>264</v>
      </c>
      <c r="AU1404" s="156" t="s">
        <v>87</v>
      </c>
      <c r="AV1404" s="12" t="s">
        <v>87</v>
      </c>
      <c r="AW1404" s="12" t="s">
        <v>32</v>
      </c>
      <c r="AX1404" s="12" t="s">
        <v>77</v>
      </c>
      <c r="AY1404" s="156" t="s">
        <v>253</v>
      </c>
    </row>
    <row r="1405" spans="2:65" s="13" customFormat="1" ht="11.25">
      <c r="B1405" s="162"/>
      <c r="D1405" s="155" t="s">
        <v>264</v>
      </c>
      <c r="E1405" s="163" t="s">
        <v>1</v>
      </c>
      <c r="F1405" s="164" t="s">
        <v>266</v>
      </c>
      <c r="H1405" s="165">
        <v>22.6</v>
      </c>
      <c r="I1405" s="166"/>
      <c r="L1405" s="162"/>
      <c r="M1405" s="167"/>
      <c r="T1405" s="168"/>
      <c r="AT1405" s="163" t="s">
        <v>264</v>
      </c>
      <c r="AU1405" s="163" t="s">
        <v>87</v>
      </c>
      <c r="AV1405" s="13" t="s">
        <v>260</v>
      </c>
      <c r="AW1405" s="13" t="s">
        <v>32</v>
      </c>
      <c r="AX1405" s="13" t="s">
        <v>85</v>
      </c>
      <c r="AY1405" s="163" t="s">
        <v>253</v>
      </c>
    </row>
    <row r="1406" spans="2:65" s="1" customFormat="1" ht="21.75" customHeight="1">
      <c r="B1406" s="32"/>
      <c r="C1406" s="185" t="s">
        <v>2032</v>
      </c>
      <c r="D1406" s="185" t="s">
        <v>1052</v>
      </c>
      <c r="E1406" s="186" t="s">
        <v>2049</v>
      </c>
      <c r="F1406" s="187" t="s">
        <v>2050</v>
      </c>
      <c r="G1406" s="188" t="s">
        <v>313</v>
      </c>
      <c r="H1406" s="189">
        <v>56.5</v>
      </c>
      <c r="I1406" s="190"/>
      <c r="J1406" s="191">
        <f>ROUND(I1406*H1406,2)</f>
        <v>0</v>
      </c>
      <c r="K1406" s="187" t="s">
        <v>1</v>
      </c>
      <c r="L1406" s="192"/>
      <c r="M1406" s="193" t="s">
        <v>1</v>
      </c>
      <c r="N1406" s="194" t="s">
        <v>42</v>
      </c>
      <c r="P1406" s="146">
        <f>O1406*H1406</f>
        <v>0</v>
      </c>
      <c r="Q1406" s="146">
        <v>0</v>
      </c>
      <c r="R1406" s="146">
        <f>Q1406*H1406</f>
        <v>0</v>
      </c>
      <c r="S1406" s="146">
        <v>0</v>
      </c>
      <c r="T1406" s="147">
        <f>S1406*H1406</f>
        <v>0</v>
      </c>
      <c r="AR1406" s="148" t="s">
        <v>455</v>
      </c>
      <c r="AT1406" s="148" t="s">
        <v>1052</v>
      </c>
      <c r="AU1406" s="148" t="s">
        <v>87</v>
      </c>
      <c r="AY1406" s="17" t="s">
        <v>253</v>
      </c>
      <c r="BE1406" s="149">
        <f>IF(N1406="základní",J1406,0)</f>
        <v>0</v>
      </c>
      <c r="BF1406" s="149">
        <f>IF(N1406="snížená",J1406,0)</f>
        <v>0</v>
      </c>
      <c r="BG1406" s="149">
        <f>IF(N1406="zákl. přenesená",J1406,0)</f>
        <v>0</v>
      </c>
      <c r="BH1406" s="149">
        <f>IF(N1406="sníž. přenesená",J1406,0)</f>
        <v>0</v>
      </c>
      <c r="BI1406" s="149">
        <f>IF(N1406="nulová",J1406,0)</f>
        <v>0</v>
      </c>
      <c r="BJ1406" s="17" t="s">
        <v>85</v>
      </c>
      <c r="BK1406" s="149">
        <f>ROUND(I1406*H1406,2)</f>
        <v>0</v>
      </c>
      <c r="BL1406" s="17" t="s">
        <v>369</v>
      </c>
      <c r="BM1406" s="148" t="s">
        <v>3093</v>
      </c>
    </row>
    <row r="1407" spans="2:65" s="14" customFormat="1" ht="22.5">
      <c r="B1407" s="169"/>
      <c r="D1407" s="155" t="s">
        <v>264</v>
      </c>
      <c r="E1407" s="170" t="s">
        <v>1</v>
      </c>
      <c r="F1407" s="171" t="s">
        <v>2046</v>
      </c>
      <c r="H1407" s="170" t="s">
        <v>1</v>
      </c>
      <c r="I1407" s="172"/>
      <c r="L1407" s="169"/>
      <c r="M1407" s="173"/>
      <c r="T1407" s="174"/>
      <c r="AT1407" s="170" t="s">
        <v>264</v>
      </c>
      <c r="AU1407" s="170" t="s">
        <v>87</v>
      </c>
      <c r="AV1407" s="14" t="s">
        <v>85</v>
      </c>
      <c r="AW1407" s="14" t="s">
        <v>32</v>
      </c>
      <c r="AX1407" s="14" t="s">
        <v>77</v>
      </c>
      <c r="AY1407" s="170" t="s">
        <v>253</v>
      </c>
    </row>
    <row r="1408" spans="2:65" s="14" customFormat="1" ht="11.25">
      <c r="B1408" s="169"/>
      <c r="D1408" s="155" t="s">
        <v>264</v>
      </c>
      <c r="E1408" s="170" t="s">
        <v>1</v>
      </c>
      <c r="F1408" s="171" t="s">
        <v>2822</v>
      </c>
      <c r="H1408" s="170" t="s">
        <v>1</v>
      </c>
      <c r="I1408" s="172"/>
      <c r="L1408" s="169"/>
      <c r="M1408" s="173"/>
      <c r="T1408" s="174"/>
      <c r="AT1408" s="170" t="s">
        <v>264</v>
      </c>
      <c r="AU1408" s="170" t="s">
        <v>87</v>
      </c>
      <c r="AV1408" s="14" t="s">
        <v>85</v>
      </c>
      <c r="AW1408" s="14" t="s">
        <v>32</v>
      </c>
      <c r="AX1408" s="14" t="s">
        <v>77</v>
      </c>
      <c r="AY1408" s="170" t="s">
        <v>253</v>
      </c>
    </row>
    <row r="1409" spans="2:65" s="12" customFormat="1" ht="11.25">
      <c r="B1409" s="154"/>
      <c r="D1409" s="155" t="s">
        <v>264</v>
      </c>
      <c r="E1409" s="156" t="s">
        <v>1</v>
      </c>
      <c r="F1409" s="157" t="s">
        <v>2052</v>
      </c>
      <c r="H1409" s="158">
        <v>56.5</v>
      </c>
      <c r="I1409" s="159"/>
      <c r="L1409" s="154"/>
      <c r="M1409" s="160"/>
      <c r="T1409" s="161"/>
      <c r="AT1409" s="156" t="s">
        <v>264</v>
      </c>
      <c r="AU1409" s="156" t="s">
        <v>87</v>
      </c>
      <c r="AV1409" s="12" t="s">
        <v>87</v>
      </c>
      <c r="AW1409" s="12" t="s">
        <v>32</v>
      </c>
      <c r="AX1409" s="12" t="s">
        <v>77</v>
      </c>
      <c r="AY1409" s="156" t="s">
        <v>253</v>
      </c>
    </row>
    <row r="1410" spans="2:65" s="13" customFormat="1" ht="11.25">
      <c r="B1410" s="162"/>
      <c r="D1410" s="155" t="s">
        <v>264</v>
      </c>
      <c r="E1410" s="163" t="s">
        <v>1</v>
      </c>
      <c r="F1410" s="164" t="s">
        <v>266</v>
      </c>
      <c r="H1410" s="165">
        <v>56.5</v>
      </c>
      <c r="I1410" s="166"/>
      <c r="L1410" s="162"/>
      <c r="M1410" s="167"/>
      <c r="T1410" s="168"/>
      <c r="AT1410" s="163" t="s">
        <v>264</v>
      </c>
      <c r="AU1410" s="163" t="s">
        <v>87</v>
      </c>
      <c r="AV1410" s="13" t="s">
        <v>260</v>
      </c>
      <c r="AW1410" s="13" t="s">
        <v>32</v>
      </c>
      <c r="AX1410" s="13" t="s">
        <v>85</v>
      </c>
      <c r="AY1410" s="163" t="s">
        <v>253</v>
      </c>
    </row>
    <row r="1411" spans="2:65" s="1" customFormat="1" ht="37.9" customHeight="1">
      <c r="B1411" s="32"/>
      <c r="C1411" s="137" t="s">
        <v>2036</v>
      </c>
      <c r="D1411" s="137" t="s">
        <v>255</v>
      </c>
      <c r="E1411" s="138" t="s">
        <v>2054</v>
      </c>
      <c r="F1411" s="139" t="s">
        <v>2055</v>
      </c>
      <c r="G1411" s="140" t="s">
        <v>447</v>
      </c>
      <c r="H1411" s="141">
        <v>102.727</v>
      </c>
      <c r="I1411" s="142"/>
      <c r="J1411" s="143">
        <f>ROUND(I1411*H1411,2)</f>
        <v>0</v>
      </c>
      <c r="K1411" s="139" t="s">
        <v>1</v>
      </c>
      <c r="L1411" s="32"/>
      <c r="M1411" s="144" t="s">
        <v>1</v>
      </c>
      <c r="N1411" s="145" t="s">
        <v>42</v>
      </c>
      <c r="P1411" s="146">
        <f>O1411*H1411</f>
        <v>0</v>
      </c>
      <c r="Q1411" s="146">
        <v>1.1999999999999999E-3</v>
      </c>
      <c r="R1411" s="146">
        <f>Q1411*H1411</f>
        <v>0.12327239999999999</v>
      </c>
      <c r="S1411" s="146">
        <v>0</v>
      </c>
      <c r="T1411" s="147">
        <f>S1411*H1411</f>
        <v>0</v>
      </c>
      <c r="AR1411" s="148" t="s">
        <v>369</v>
      </c>
      <c r="AT1411" s="148" t="s">
        <v>255</v>
      </c>
      <c r="AU1411" s="148" t="s">
        <v>87</v>
      </c>
      <c r="AY1411" s="17" t="s">
        <v>253</v>
      </c>
      <c r="BE1411" s="149">
        <f>IF(N1411="základní",J1411,0)</f>
        <v>0</v>
      </c>
      <c r="BF1411" s="149">
        <f>IF(N1411="snížená",J1411,0)</f>
        <v>0</v>
      </c>
      <c r="BG1411" s="149">
        <f>IF(N1411="zákl. přenesená",J1411,0)</f>
        <v>0</v>
      </c>
      <c r="BH1411" s="149">
        <f>IF(N1411="sníž. přenesená",J1411,0)</f>
        <v>0</v>
      </c>
      <c r="BI1411" s="149">
        <f>IF(N1411="nulová",J1411,0)</f>
        <v>0</v>
      </c>
      <c r="BJ1411" s="17" t="s">
        <v>85</v>
      </c>
      <c r="BK1411" s="149">
        <f>ROUND(I1411*H1411,2)</f>
        <v>0</v>
      </c>
      <c r="BL1411" s="17" t="s">
        <v>369</v>
      </c>
      <c r="BM1411" s="148" t="s">
        <v>3094</v>
      </c>
    </row>
    <row r="1412" spans="2:65" s="12" customFormat="1" ht="11.25">
      <c r="B1412" s="154"/>
      <c r="D1412" s="155" t="s">
        <v>264</v>
      </c>
      <c r="E1412" s="156" t="s">
        <v>1</v>
      </c>
      <c r="F1412" s="157" t="s">
        <v>2057</v>
      </c>
      <c r="H1412" s="158">
        <v>102.727</v>
      </c>
      <c r="I1412" s="159"/>
      <c r="L1412" s="154"/>
      <c r="M1412" s="160"/>
      <c r="T1412" s="161"/>
      <c r="AT1412" s="156" t="s">
        <v>264</v>
      </c>
      <c r="AU1412" s="156" t="s">
        <v>87</v>
      </c>
      <c r="AV1412" s="12" t="s">
        <v>87</v>
      </c>
      <c r="AW1412" s="12" t="s">
        <v>32</v>
      </c>
      <c r="AX1412" s="12" t="s">
        <v>77</v>
      </c>
      <c r="AY1412" s="156" t="s">
        <v>253</v>
      </c>
    </row>
    <row r="1413" spans="2:65" s="13" customFormat="1" ht="11.25">
      <c r="B1413" s="162"/>
      <c r="D1413" s="155" t="s">
        <v>264</v>
      </c>
      <c r="E1413" s="163" t="s">
        <v>1</v>
      </c>
      <c r="F1413" s="164" t="s">
        <v>266</v>
      </c>
      <c r="H1413" s="165">
        <v>102.727</v>
      </c>
      <c r="I1413" s="166"/>
      <c r="L1413" s="162"/>
      <c r="M1413" s="167"/>
      <c r="T1413" s="168"/>
      <c r="AT1413" s="163" t="s">
        <v>264</v>
      </c>
      <c r="AU1413" s="163" t="s">
        <v>87</v>
      </c>
      <c r="AV1413" s="13" t="s">
        <v>260</v>
      </c>
      <c r="AW1413" s="13" t="s">
        <v>32</v>
      </c>
      <c r="AX1413" s="13" t="s">
        <v>85</v>
      </c>
      <c r="AY1413" s="163" t="s">
        <v>253</v>
      </c>
    </row>
    <row r="1414" spans="2:65" s="1" customFormat="1" ht="33" customHeight="1">
      <c r="B1414" s="32"/>
      <c r="C1414" s="137" t="s">
        <v>2041</v>
      </c>
      <c r="D1414" s="137" t="s">
        <v>255</v>
      </c>
      <c r="E1414" s="138" t="s">
        <v>2059</v>
      </c>
      <c r="F1414" s="139" t="s">
        <v>2060</v>
      </c>
      <c r="G1414" s="140" t="s">
        <v>258</v>
      </c>
      <c r="H1414" s="141">
        <v>22.6</v>
      </c>
      <c r="I1414" s="142"/>
      <c r="J1414" s="143">
        <f>ROUND(I1414*H1414,2)</f>
        <v>0</v>
      </c>
      <c r="K1414" s="139" t="s">
        <v>259</v>
      </c>
      <c r="L1414" s="32"/>
      <c r="M1414" s="144" t="s">
        <v>1</v>
      </c>
      <c r="N1414" s="145" t="s">
        <v>42</v>
      </c>
      <c r="P1414" s="146">
        <f>O1414*H1414</f>
        <v>0</v>
      </c>
      <c r="Q1414" s="146">
        <v>2.1000000000000001E-4</v>
      </c>
      <c r="R1414" s="146">
        <f>Q1414*H1414</f>
        <v>4.7460000000000002E-3</v>
      </c>
      <c r="S1414" s="146">
        <v>0</v>
      </c>
      <c r="T1414" s="147">
        <f>S1414*H1414</f>
        <v>0</v>
      </c>
      <c r="AR1414" s="148" t="s">
        <v>369</v>
      </c>
      <c r="AT1414" s="148" t="s">
        <v>255</v>
      </c>
      <c r="AU1414" s="148" t="s">
        <v>87</v>
      </c>
      <c r="AY1414" s="17" t="s">
        <v>253</v>
      </c>
      <c r="BE1414" s="149">
        <f>IF(N1414="základní",J1414,0)</f>
        <v>0</v>
      </c>
      <c r="BF1414" s="149">
        <f>IF(N1414="snížená",J1414,0)</f>
        <v>0</v>
      </c>
      <c r="BG1414" s="149">
        <f>IF(N1414="zákl. přenesená",J1414,0)</f>
        <v>0</v>
      </c>
      <c r="BH1414" s="149">
        <f>IF(N1414="sníž. přenesená",J1414,0)</f>
        <v>0</v>
      </c>
      <c r="BI1414" s="149">
        <f>IF(N1414="nulová",J1414,0)</f>
        <v>0</v>
      </c>
      <c r="BJ1414" s="17" t="s">
        <v>85</v>
      </c>
      <c r="BK1414" s="149">
        <f>ROUND(I1414*H1414,2)</f>
        <v>0</v>
      </c>
      <c r="BL1414" s="17" t="s">
        <v>369</v>
      </c>
      <c r="BM1414" s="148" t="s">
        <v>2061</v>
      </c>
    </row>
    <row r="1415" spans="2:65" s="1" customFormat="1" ht="11.25">
      <c r="B1415" s="32"/>
      <c r="D1415" s="150" t="s">
        <v>262</v>
      </c>
      <c r="F1415" s="151" t="s">
        <v>2062</v>
      </c>
      <c r="I1415" s="152"/>
      <c r="L1415" s="32"/>
      <c r="M1415" s="153"/>
      <c r="T1415" s="56"/>
      <c r="AT1415" s="17" t="s">
        <v>262</v>
      </c>
      <c r="AU1415" s="17" t="s">
        <v>87</v>
      </c>
    </row>
    <row r="1416" spans="2:65" s="1" customFormat="1" ht="24.2" customHeight="1">
      <c r="B1416" s="32"/>
      <c r="C1416" s="185" t="s">
        <v>2048</v>
      </c>
      <c r="D1416" s="185" t="s">
        <v>1052</v>
      </c>
      <c r="E1416" s="186" t="s">
        <v>2064</v>
      </c>
      <c r="F1416" s="187" t="s">
        <v>2065</v>
      </c>
      <c r="G1416" s="188" t="s">
        <v>258</v>
      </c>
      <c r="H1416" s="189">
        <v>22.6</v>
      </c>
      <c r="I1416" s="190"/>
      <c r="J1416" s="191">
        <f>ROUND(I1416*H1416,2)</f>
        <v>0</v>
      </c>
      <c r="K1416" s="187" t="s">
        <v>259</v>
      </c>
      <c r="L1416" s="192"/>
      <c r="M1416" s="193" t="s">
        <v>1</v>
      </c>
      <c r="N1416" s="194" t="s">
        <v>42</v>
      </c>
      <c r="P1416" s="146">
        <f>O1416*H1416</f>
        <v>0</v>
      </c>
      <c r="Q1416" s="146">
        <v>0</v>
      </c>
      <c r="R1416" s="146">
        <f>Q1416*H1416</f>
        <v>0</v>
      </c>
      <c r="S1416" s="146">
        <v>0</v>
      </c>
      <c r="T1416" s="147">
        <f>S1416*H1416</f>
        <v>0</v>
      </c>
      <c r="AR1416" s="148" t="s">
        <v>455</v>
      </c>
      <c r="AT1416" s="148" t="s">
        <v>1052</v>
      </c>
      <c r="AU1416" s="148" t="s">
        <v>87</v>
      </c>
      <c r="AY1416" s="17" t="s">
        <v>253</v>
      </c>
      <c r="BE1416" s="149">
        <f>IF(N1416="základní",J1416,0)</f>
        <v>0</v>
      </c>
      <c r="BF1416" s="149">
        <f>IF(N1416="snížená",J1416,0)</f>
        <v>0</v>
      </c>
      <c r="BG1416" s="149">
        <f>IF(N1416="zákl. přenesená",J1416,0)</f>
        <v>0</v>
      </c>
      <c r="BH1416" s="149">
        <f>IF(N1416="sníž. přenesená",J1416,0)</f>
        <v>0</v>
      </c>
      <c r="BI1416" s="149">
        <f>IF(N1416="nulová",J1416,0)</f>
        <v>0</v>
      </c>
      <c r="BJ1416" s="17" t="s">
        <v>85</v>
      </c>
      <c r="BK1416" s="149">
        <f>ROUND(I1416*H1416,2)</f>
        <v>0</v>
      </c>
      <c r="BL1416" s="17" t="s">
        <v>369</v>
      </c>
      <c r="BM1416" s="148" t="s">
        <v>2066</v>
      </c>
    </row>
    <row r="1417" spans="2:65" s="14" customFormat="1" ht="22.5">
      <c r="B1417" s="169"/>
      <c r="D1417" s="155" t="s">
        <v>264</v>
      </c>
      <c r="E1417" s="170" t="s">
        <v>1</v>
      </c>
      <c r="F1417" s="171" t="s">
        <v>2046</v>
      </c>
      <c r="H1417" s="170" t="s">
        <v>1</v>
      </c>
      <c r="I1417" s="172"/>
      <c r="L1417" s="169"/>
      <c r="M1417" s="173"/>
      <c r="T1417" s="174"/>
      <c r="AT1417" s="170" t="s">
        <v>264</v>
      </c>
      <c r="AU1417" s="170" t="s">
        <v>87</v>
      </c>
      <c r="AV1417" s="14" t="s">
        <v>85</v>
      </c>
      <c r="AW1417" s="14" t="s">
        <v>32</v>
      </c>
      <c r="AX1417" s="14" t="s">
        <v>77</v>
      </c>
      <c r="AY1417" s="170" t="s">
        <v>253</v>
      </c>
    </row>
    <row r="1418" spans="2:65" s="14" customFormat="1" ht="11.25">
      <c r="B1418" s="169"/>
      <c r="D1418" s="155" t="s">
        <v>264</v>
      </c>
      <c r="E1418" s="170" t="s">
        <v>1</v>
      </c>
      <c r="F1418" s="171" t="s">
        <v>2822</v>
      </c>
      <c r="H1418" s="170" t="s">
        <v>1</v>
      </c>
      <c r="I1418" s="172"/>
      <c r="L1418" s="169"/>
      <c r="M1418" s="173"/>
      <c r="T1418" s="174"/>
      <c r="AT1418" s="170" t="s">
        <v>264</v>
      </c>
      <c r="AU1418" s="170" t="s">
        <v>87</v>
      </c>
      <c r="AV1418" s="14" t="s">
        <v>85</v>
      </c>
      <c r="AW1418" s="14" t="s">
        <v>32</v>
      </c>
      <c r="AX1418" s="14" t="s">
        <v>77</v>
      </c>
      <c r="AY1418" s="170" t="s">
        <v>253</v>
      </c>
    </row>
    <row r="1419" spans="2:65" s="12" customFormat="1" ht="11.25">
      <c r="B1419" s="154"/>
      <c r="D1419" s="155" t="s">
        <v>264</v>
      </c>
      <c r="E1419" s="156" t="s">
        <v>1</v>
      </c>
      <c r="F1419" s="157" t="s">
        <v>2047</v>
      </c>
      <c r="H1419" s="158">
        <v>22.6</v>
      </c>
      <c r="I1419" s="159"/>
      <c r="L1419" s="154"/>
      <c r="M1419" s="160"/>
      <c r="T1419" s="161"/>
      <c r="AT1419" s="156" t="s">
        <v>264</v>
      </c>
      <c r="AU1419" s="156" t="s">
        <v>87</v>
      </c>
      <c r="AV1419" s="12" t="s">
        <v>87</v>
      </c>
      <c r="AW1419" s="12" t="s">
        <v>32</v>
      </c>
      <c r="AX1419" s="12" t="s">
        <v>77</v>
      </c>
      <c r="AY1419" s="156" t="s">
        <v>253</v>
      </c>
    </row>
    <row r="1420" spans="2:65" s="13" customFormat="1" ht="11.25">
      <c r="B1420" s="162"/>
      <c r="D1420" s="155" t="s">
        <v>264</v>
      </c>
      <c r="E1420" s="163" t="s">
        <v>1</v>
      </c>
      <c r="F1420" s="164" t="s">
        <v>266</v>
      </c>
      <c r="H1420" s="165">
        <v>22.6</v>
      </c>
      <c r="I1420" s="166"/>
      <c r="L1420" s="162"/>
      <c r="M1420" s="167"/>
      <c r="T1420" s="168"/>
      <c r="AT1420" s="163" t="s">
        <v>264</v>
      </c>
      <c r="AU1420" s="163" t="s">
        <v>87</v>
      </c>
      <c r="AV1420" s="13" t="s">
        <v>260</v>
      </c>
      <c r="AW1420" s="13" t="s">
        <v>32</v>
      </c>
      <c r="AX1420" s="13" t="s">
        <v>85</v>
      </c>
      <c r="AY1420" s="163" t="s">
        <v>253</v>
      </c>
    </row>
    <row r="1421" spans="2:65" s="1" customFormat="1" ht="16.5" customHeight="1">
      <c r="B1421" s="32"/>
      <c r="C1421" s="137" t="s">
        <v>2053</v>
      </c>
      <c r="D1421" s="137" t="s">
        <v>255</v>
      </c>
      <c r="E1421" s="138" t="s">
        <v>2068</v>
      </c>
      <c r="F1421" s="139" t="s">
        <v>2069</v>
      </c>
      <c r="G1421" s="140" t="s">
        <v>313</v>
      </c>
      <c r="H1421" s="141">
        <v>18.899999999999999</v>
      </c>
      <c r="I1421" s="142"/>
      <c r="J1421" s="143">
        <f>ROUND(I1421*H1421,2)</f>
        <v>0</v>
      </c>
      <c r="K1421" s="139" t="s">
        <v>259</v>
      </c>
      <c r="L1421" s="32"/>
      <c r="M1421" s="144" t="s">
        <v>1</v>
      </c>
      <c r="N1421" s="145" t="s">
        <v>42</v>
      </c>
      <c r="P1421" s="146">
        <f>O1421*H1421</f>
        <v>0</v>
      </c>
      <c r="Q1421" s="146">
        <v>1.0000000000000001E-5</v>
      </c>
      <c r="R1421" s="146">
        <f>Q1421*H1421</f>
        <v>1.8900000000000001E-4</v>
      </c>
      <c r="S1421" s="146">
        <v>0</v>
      </c>
      <c r="T1421" s="147">
        <f>S1421*H1421</f>
        <v>0</v>
      </c>
      <c r="AR1421" s="148" t="s">
        <v>369</v>
      </c>
      <c r="AT1421" s="148" t="s">
        <v>255</v>
      </c>
      <c r="AU1421" s="148" t="s">
        <v>87</v>
      </c>
      <c r="AY1421" s="17" t="s">
        <v>253</v>
      </c>
      <c r="BE1421" s="149">
        <f>IF(N1421="základní",J1421,0)</f>
        <v>0</v>
      </c>
      <c r="BF1421" s="149">
        <f>IF(N1421="snížená",J1421,0)</f>
        <v>0</v>
      </c>
      <c r="BG1421" s="149">
        <f>IF(N1421="zákl. přenesená",J1421,0)</f>
        <v>0</v>
      </c>
      <c r="BH1421" s="149">
        <f>IF(N1421="sníž. přenesená",J1421,0)</f>
        <v>0</v>
      </c>
      <c r="BI1421" s="149">
        <f>IF(N1421="nulová",J1421,0)</f>
        <v>0</v>
      </c>
      <c r="BJ1421" s="17" t="s">
        <v>85</v>
      </c>
      <c r="BK1421" s="149">
        <f>ROUND(I1421*H1421,2)</f>
        <v>0</v>
      </c>
      <c r="BL1421" s="17" t="s">
        <v>369</v>
      </c>
      <c r="BM1421" s="148" t="s">
        <v>3095</v>
      </c>
    </row>
    <row r="1422" spans="2:65" s="1" customFormat="1" ht="11.25">
      <c r="B1422" s="32"/>
      <c r="D1422" s="150" t="s">
        <v>262</v>
      </c>
      <c r="F1422" s="151" t="s">
        <v>2071</v>
      </c>
      <c r="I1422" s="152"/>
      <c r="L1422" s="32"/>
      <c r="M1422" s="153"/>
      <c r="T1422" s="56"/>
      <c r="AT1422" s="17" t="s">
        <v>262</v>
      </c>
      <c r="AU1422" s="17" t="s">
        <v>87</v>
      </c>
    </row>
    <row r="1423" spans="2:65" s="1" customFormat="1" ht="16.5" customHeight="1">
      <c r="B1423" s="32"/>
      <c r="C1423" s="185" t="s">
        <v>2058</v>
      </c>
      <c r="D1423" s="185" t="s">
        <v>1052</v>
      </c>
      <c r="E1423" s="186" t="s">
        <v>2073</v>
      </c>
      <c r="F1423" s="187" t="s">
        <v>2074</v>
      </c>
      <c r="G1423" s="188" t="s">
        <v>313</v>
      </c>
      <c r="H1423" s="189">
        <v>20.411999999999999</v>
      </c>
      <c r="I1423" s="190"/>
      <c r="J1423" s="191">
        <f>ROUND(I1423*H1423,2)</f>
        <v>0</v>
      </c>
      <c r="K1423" s="187" t="s">
        <v>1</v>
      </c>
      <c r="L1423" s="192"/>
      <c r="M1423" s="193" t="s">
        <v>1</v>
      </c>
      <c r="N1423" s="194" t="s">
        <v>42</v>
      </c>
      <c r="P1423" s="146">
        <f>O1423*H1423</f>
        <v>0</v>
      </c>
      <c r="Q1423" s="146">
        <v>5.0000000000000001E-3</v>
      </c>
      <c r="R1423" s="146">
        <f>Q1423*H1423</f>
        <v>0.10206</v>
      </c>
      <c r="S1423" s="146">
        <v>0</v>
      </c>
      <c r="T1423" s="147">
        <f>S1423*H1423</f>
        <v>0</v>
      </c>
      <c r="AR1423" s="148" t="s">
        <v>455</v>
      </c>
      <c r="AT1423" s="148" t="s">
        <v>1052</v>
      </c>
      <c r="AU1423" s="148" t="s">
        <v>87</v>
      </c>
      <c r="AY1423" s="17" t="s">
        <v>253</v>
      </c>
      <c r="BE1423" s="149">
        <f>IF(N1423="základní",J1423,0)</f>
        <v>0</v>
      </c>
      <c r="BF1423" s="149">
        <f>IF(N1423="snížená",J1423,0)</f>
        <v>0</v>
      </c>
      <c r="BG1423" s="149">
        <f>IF(N1423="zákl. přenesená",J1423,0)</f>
        <v>0</v>
      </c>
      <c r="BH1423" s="149">
        <f>IF(N1423="sníž. přenesená",J1423,0)</f>
        <v>0</v>
      </c>
      <c r="BI1423" s="149">
        <f>IF(N1423="nulová",J1423,0)</f>
        <v>0</v>
      </c>
      <c r="BJ1423" s="17" t="s">
        <v>85</v>
      </c>
      <c r="BK1423" s="149">
        <f>ROUND(I1423*H1423,2)</f>
        <v>0</v>
      </c>
      <c r="BL1423" s="17" t="s">
        <v>369</v>
      </c>
      <c r="BM1423" s="148" t="s">
        <v>3096</v>
      </c>
    </row>
    <row r="1424" spans="2:65" s="14" customFormat="1" ht="22.5">
      <c r="B1424" s="169"/>
      <c r="D1424" s="155" t="s">
        <v>264</v>
      </c>
      <c r="E1424" s="170" t="s">
        <v>1</v>
      </c>
      <c r="F1424" s="171" t="s">
        <v>2046</v>
      </c>
      <c r="H1424" s="170" t="s">
        <v>1</v>
      </c>
      <c r="I1424" s="172"/>
      <c r="L1424" s="169"/>
      <c r="M1424" s="173"/>
      <c r="T1424" s="174"/>
      <c r="AT1424" s="170" t="s">
        <v>264</v>
      </c>
      <c r="AU1424" s="170" t="s">
        <v>87</v>
      </c>
      <c r="AV1424" s="14" t="s">
        <v>85</v>
      </c>
      <c r="AW1424" s="14" t="s">
        <v>32</v>
      </c>
      <c r="AX1424" s="14" t="s">
        <v>77</v>
      </c>
      <c r="AY1424" s="170" t="s">
        <v>253</v>
      </c>
    </row>
    <row r="1425" spans="2:65" s="12" customFormat="1" ht="11.25">
      <c r="B1425" s="154"/>
      <c r="D1425" s="155" t="s">
        <v>264</v>
      </c>
      <c r="E1425" s="156" t="s">
        <v>1</v>
      </c>
      <c r="F1425" s="157" t="s">
        <v>3097</v>
      </c>
      <c r="H1425" s="158">
        <v>18.899999999999999</v>
      </c>
      <c r="I1425" s="159"/>
      <c r="L1425" s="154"/>
      <c r="M1425" s="160"/>
      <c r="T1425" s="161"/>
      <c r="AT1425" s="156" t="s">
        <v>264</v>
      </c>
      <c r="AU1425" s="156" t="s">
        <v>87</v>
      </c>
      <c r="AV1425" s="12" t="s">
        <v>87</v>
      </c>
      <c r="AW1425" s="12" t="s">
        <v>32</v>
      </c>
      <c r="AX1425" s="12" t="s">
        <v>77</v>
      </c>
      <c r="AY1425" s="156" t="s">
        <v>253</v>
      </c>
    </row>
    <row r="1426" spans="2:65" s="13" customFormat="1" ht="11.25">
      <c r="B1426" s="162"/>
      <c r="D1426" s="155" t="s">
        <v>264</v>
      </c>
      <c r="E1426" s="163" t="s">
        <v>1</v>
      </c>
      <c r="F1426" s="164" t="s">
        <v>266</v>
      </c>
      <c r="H1426" s="165">
        <v>18.899999999999999</v>
      </c>
      <c r="I1426" s="166"/>
      <c r="L1426" s="162"/>
      <c r="M1426" s="167"/>
      <c r="T1426" s="168"/>
      <c r="AT1426" s="163" t="s">
        <v>264</v>
      </c>
      <c r="AU1426" s="163" t="s">
        <v>87</v>
      </c>
      <c r="AV1426" s="13" t="s">
        <v>260</v>
      </c>
      <c r="AW1426" s="13" t="s">
        <v>32</v>
      </c>
      <c r="AX1426" s="13" t="s">
        <v>85</v>
      </c>
      <c r="AY1426" s="163" t="s">
        <v>253</v>
      </c>
    </row>
    <row r="1427" spans="2:65" s="12" customFormat="1" ht="11.25">
      <c r="B1427" s="154"/>
      <c r="D1427" s="155" t="s">
        <v>264</v>
      </c>
      <c r="F1427" s="157" t="s">
        <v>2077</v>
      </c>
      <c r="H1427" s="158">
        <v>20.411999999999999</v>
      </c>
      <c r="I1427" s="159"/>
      <c r="L1427" s="154"/>
      <c r="M1427" s="160"/>
      <c r="T1427" s="161"/>
      <c r="AT1427" s="156" t="s">
        <v>264</v>
      </c>
      <c r="AU1427" s="156" t="s">
        <v>87</v>
      </c>
      <c r="AV1427" s="12" t="s">
        <v>87</v>
      </c>
      <c r="AW1427" s="12" t="s">
        <v>4</v>
      </c>
      <c r="AX1427" s="12" t="s">
        <v>85</v>
      </c>
      <c r="AY1427" s="156" t="s">
        <v>253</v>
      </c>
    </row>
    <row r="1428" spans="2:65" s="1" customFormat="1" ht="21.75" customHeight="1">
      <c r="B1428" s="32"/>
      <c r="C1428" s="137" t="s">
        <v>2063</v>
      </c>
      <c r="D1428" s="137" t="s">
        <v>255</v>
      </c>
      <c r="E1428" s="138" t="s">
        <v>2079</v>
      </c>
      <c r="F1428" s="139" t="s">
        <v>2080</v>
      </c>
      <c r="G1428" s="140" t="s">
        <v>258</v>
      </c>
      <c r="H1428" s="141">
        <v>22.6</v>
      </c>
      <c r="I1428" s="142"/>
      <c r="J1428" s="143">
        <f>ROUND(I1428*H1428,2)</f>
        <v>0</v>
      </c>
      <c r="K1428" s="139" t="s">
        <v>259</v>
      </c>
      <c r="L1428" s="32"/>
      <c r="M1428" s="144" t="s">
        <v>1</v>
      </c>
      <c r="N1428" s="145" t="s">
        <v>42</v>
      </c>
      <c r="P1428" s="146">
        <f>O1428*H1428</f>
        <v>0</v>
      </c>
      <c r="Q1428" s="146">
        <v>1.9000000000000001E-4</v>
      </c>
      <c r="R1428" s="146">
        <f>Q1428*H1428</f>
        <v>4.2940000000000001E-3</v>
      </c>
      <c r="S1428" s="146">
        <v>0</v>
      </c>
      <c r="T1428" s="147">
        <f>S1428*H1428</f>
        <v>0</v>
      </c>
      <c r="AR1428" s="148" t="s">
        <v>369</v>
      </c>
      <c r="AT1428" s="148" t="s">
        <v>255</v>
      </c>
      <c r="AU1428" s="148" t="s">
        <v>87</v>
      </c>
      <c r="AY1428" s="17" t="s">
        <v>253</v>
      </c>
      <c r="BE1428" s="149">
        <f>IF(N1428="základní",J1428,0)</f>
        <v>0</v>
      </c>
      <c r="BF1428" s="149">
        <f>IF(N1428="snížená",J1428,0)</f>
        <v>0</v>
      </c>
      <c r="BG1428" s="149">
        <f>IF(N1428="zákl. přenesená",J1428,0)</f>
        <v>0</v>
      </c>
      <c r="BH1428" s="149">
        <f>IF(N1428="sníž. přenesená",J1428,0)</f>
        <v>0</v>
      </c>
      <c r="BI1428" s="149">
        <f>IF(N1428="nulová",J1428,0)</f>
        <v>0</v>
      </c>
      <c r="BJ1428" s="17" t="s">
        <v>85</v>
      </c>
      <c r="BK1428" s="149">
        <f>ROUND(I1428*H1428,2)</f>
        <v>0</v>
      </c>
      <c r="BL1428" s="17" t="s">
        <v>369</v>
      </c>
      <c r="BM1428" s="148" t="s">
        <v>3098</v>
      </c>
    </row>
    <row r="1429" spans="2:65" s="1" customFormat="1" ht="11.25">
      <c r="B1429" s="32"/>
      <c r="D1429" s="150" t="s">
        <v>262</v>
      </c>
      <c r="F1429" s="151" t="s">
        <v>2082</v>
      </c>
      <c r="I1429" s="152"/>
      <c r="L1429" s="32"/>
      <c r="M1429" s="153"/>
      <c r="T1429" s="56"/>
      <c r="AT1429" s="17" t="s">
        <v>262</v>
      </c>
      <c r="AU1429" s="17" t="s">
        <v>87</v>
      </c>
    </row>
    <row r="1430" spans="2:65" s="14" customFormat="1" ht="22.5">
      <c r="B1430" s="169"/>
      <c r="D1430" s="155" t="s">
        <v>264</v>
      </c>
      <c r="E1430" s="170" t="s">
        <v>1</v>
      </c>
      <c r="F1430" s="171" t="s">
        <v>2046</v>
      </c>
      <c r="H1430" s="170" t="s">
        <v>1</v>
      </c>
      <c r="I1430" s="172"/>
      <c r="L1430" s="169"/>
      <c r="M1430" s="173"/>
      <c r="T1430" s="174"/>
      <c r="AT1430" s="170" t="s">
        <v>264</v>
      </c>
      <c r="AU1430" s="170" t="s">
        <v>87</v>
      </c>
      <c r="AV1430" s="14" t="s">
        <v>85</v>
      </c>
      <c r="AW1430" s="14" t="s">
        <v>32</v>
      </c>
      <c r="AX1430" s="14" t="s">
        <v>77</v>
      </c>
      <c r="AY1430" s="170" t="s">
        <v>253</v>
      </c>
    </row>
    <row r="1431" spans="2:65" s="14" customFormat="1" ht="11.25">
      <c r="B1431" s="169"/>
      <c r="D1431" s="155" t="s">
        <v>264</v>
      </c>
      <c r="E1431" s="170" t="s">
        <v>1</v>
      </c>
      <c r="F1431" s="171" t="s">
        <v>2822</v>
      </c>
      <c r="H1431" s="170" t="s">
        <v>1</v>
      </c>
      <c r="I1431" s="172"/>
      <c r="L1431" s="169"/>
      <c r="M1431" s="173"/>
      <c r="T1431" s="174"/>
      <c r="AT1431" s="170" t="s">
        <v>264</v>
      </c>
      <c r="AU1431" s="170" t="s">
        <v>87</v>
      </c>
      <c r="AV1431" s="14" t="s">
        <v>85</v>
      </c>
      <c r="AW1431" s="14" t="s">
        <v>32</v>
      </c>
      <c r="AX1431" s="14" t="s">
        <v>77</v>
      </c>
      <c r="AY1431" s="170" t="s">
        <v>253</v>
      </c>
    </row>
    <row r="1432" spans="2:65" s="12" customFormat="1" ht="11.25">
      <c r="B1432" s="154"/>
      <c r="D1432" s="155" t="s">
        <v>264</v>
      </c>
      <c r="E1432" s="156" t="s">
        <v>1</v>
      </c>
      <c r="F1432" s="157" t="s">
        <v>2047</v>
      </c>
      <c r="H1432" s="158">
        <v>22.6</v>
      </c>
      <c r="I1432" s="159"/>
      <c r="L1432" s="154"/>
      <c r="M1432" s="160"/>
      <c r="T1432" s="161"/>
      <c r="AT1432" s="156" t="s">
        <v>264</v>
      </c>
      <c r="AU1432" s="156" t="s">
        <v>87</v>
      </c>
      <c r="AV1432" s="12" t="s">
        <v>87</v>
      </c>
      <c r="AW1432" s="12" t="s">
        <v>32</v>
      </c>
      <c r="AX1432" s="12" t="s">
        <v>77</v>
      </c>
      <c r="AY1432" s="156" t="s">
        <v>253</v>
      </c>
    </row>
    <row r="1433" spans="2:65" s="13" customFormat="1" ht="11.25">
      <c r="B1433" s="162"/>
      <c r="D1433" s="155" t="s">
        <v>264</v>
      </c>
      <c r="E1433" s="163" t="s">
        <v>1</v>
      </c>
      <c r="F1433" s="164" t="s">
        <v>266</v>
      </c>
      <c r="H1433" s="165">
        <v>22.6</v>
      </c>
      <c r="I1433" s="166"/>
      <c r="L1433" s="162"/>
      <c r="M1433" s="167"/>
      <c r="T1433" s="168"/>
      <c r="AT1433" s="163" t="s">
        <v>264</v>
      </c>
      <c r="AU1433" s="163" t="s">
        <v>87</v>
      </c>
      <c r="AV1433" s="13" t="s">
        <v>260</v>
      </c>
      <c r="AW1433" s="13" t="s">
        <v>32</v>
      </c>
      <c r="AX1433" s="13" t="s">
        <v>85</v>
      </c>
      <c r="AY1433" s="163" t="s">
        <v>253</v>
      </c>
    </row>
    <row r="1434" spans="2:65" s="1" customFormat="1" ht="24.2" customHeight="1">
      <c r="B1434" s="32"/>
      <c r="C1434" s="137" t="s">
        <v>2067</v>
      </c>
      <c r="D1434" s="137" t="s">
        <v>255</v>
      </c>
      <c r="E1434" s="138" t="s">
        <v>2084</v>
      </c>
      <c r="F1434" s="139" t="s">
        <v>2085</v>
      </c>
      <c r="G1434" s="140" t="s">
        <v>1576</v>
      </c>
      <c r="H1434" s="196"/>
      <c r="I1434" s="142"/>
      <c r="J1434" s="143">
        <f>ROUND(I1434*H1434,2)</f>
        <v>0</v>
      </c>
      <c r="K1434" s="139" t="s">
        <v>259</v>
      </c>
      <c r="L1434" s="32"/>
      <c r="M1434" s="144" t="s">
        <v>1</v>
      </c>
      <c r="N1434" s="145" t="s">
        <v>42</v>
      </c>
      <c r="P1434" s="146">
        <f>O1434*H1434</f>
        <v>0</v>
      </c>
      <c r="Q1434" s="146">
        <v>0</v>
      </c>
      <c r="R1434" s="146">
        <f>Q1434*H1434</f>
        <v>0</v>
      </c>
      <c r="S1434" s="146">
        <v>0</v>
      </c>
      <c r="T1434" s="147">
        <f>S1434*H1434</f>
        <v>0</v>
      </c>
      <c r="AR1434" s="148" t="s">
        <v>369</v>
      </c>
      <c r="AT1434" s="148" t="s">
        <v>255</v>
      </c>
      <c r="AU1434" s="148" t="s">
        <v>87</v>
      </c>
      <c r="AY1434" s="17" t="s">
        <v>253</v>
      </c>
      <c r="BE1434" s="149">
        <f>IF(N1434="základní",J1434,0)</f>
        <v>0</v>
      </c>
      <c r="BF1434" s="149">
        <f>IF(N1434="snížená",J1434,0)</f>
        <v>0</v>
      </c>
      <c r="BG1434" s="149">
        <f>IF(N1434="zákl. přenesená",J1434,0)</f>
        <v>0</v>
      </c>
      <c r="BH1434" s="149">
        <f>IF(N1434="sníž. přenesená",J1434,0)</f>
        <v>0</v>
      </c>
      <c r="BI1434" s="149">
        <f>IF(N1434="nulová",J1434,0)</f>
        <v>0</v>
      </c>
      <c r="BJ1434" s="17" t="s">
        <v>85</v>
      </c>
      <c r="BK1434" s="149">
        <f>ROUND(I1434*H1434,2)</f>
        <v>0</v>
      </c>
      <c r="BL1434" s="17" t="s">
        <v>369</v>
      </c>
      <c r="BM1434" s="148" t="s">
        <v>2086</v>
      </c>
    </row>
    <row r="1435" spans="2:65" s="1" customFormat="1" ht="11.25">
      <c r="B1435" s="32"/>
      <c r="D1435" s="150" t="s">
        <v>262</v>
      </c>
      <c r="F1435" s="151" t="s">
        <v>2087</v>
      </c>
      <c r="I1435" s="152"/>
      <c r="L1435" s="32"/>
      <c r="M1435" s="153"/>
      <c r="T1435" s="56"/>
      <c r="AT1435" s="17" t="s">
        <v>262</v>
      </c>
      <c r="AU1435" s="17" t="s">
        <v>87</v>
      </c>
    </row>
    <row r="1436" spans="2:65" s="11" customFormat="1" ht="22.9" customHeight="1">
      <c r="B1436" s="125"/>
      <c r="D1436" s="126" t="s">
        <v>76</v>
      </c>
      <c r="E1436" s="135" t="s">
        <v>2088</v>
      </c>
      <c r="F1436" s="135" t="s">
        <v>2089</v>
      </c>
      <c r="I1436" s="128"/>
      <c r="J1436" s="136">
        <f>BK1436</f>
        <v>0</v>
      </c>
      <c r="L1436" s="125"/>
      <c r="M1436" s="130"/>
      <c r="P1436" s="131">
        <f>SUM(P1437:P1491)</f>
        <v>0</v>
      </c>
      <c r="R1436" s="131">
        <f>SUM(R1437:R1491)</f>
        <v>3.3596961999999992</v>
      </c>
      <c r="T1436" s="132">
        <f>SUM(T1437:T1491)</f>
        <v>0</v>
      </c>
      <c r="AR1436" s="126" t="s">
        <v>87</v>
      </c>
      <c r="AT1436" s="133" t="s">
        <v>76</v>
      </c>
      <c r="AU1436" s="133" t="s">
        <v>85</v>
      </c>
      <c r="AY1436" s="126" t="s">
        <v>253</v>
      </c>
      <c r="BK1436" s="134">
        <f>SUM(BK1437:BK1491)</f>
        <v>0</v>
      </c>
    </row>
    <row r="1437" spans="2:65" s="1" customFormat="1" ht="49.15" customHeight="1">
      <c r="B1437" s="32"/>
      <c r="C1437" s="137" t="s">
        <v>2072</v>
      </c>
      <c r="D1437" s="137" t="s">
        <v>255</v>
      </c>
      <c r="E1437" s="138" t="s">
        <v>2091</v>
      </c>
      <c r="F1437" s="139" t="s">
        <v>2092</v>
      </c>
      <c r="G1437" s="140" t="s">
        <v>258</v>
      </c>
      <c r="H1437" s="141">
        <v>12.414999999999999</v>
      </c>
      <c r="I1437" s="142"/>
      <c r="J1437" s="143">
        <f>ROUND(I1437*H1437,2)</f>
        <v>0</v>
      </c>
      <c r="K1437" s="139" t="s">
        <v>1</v>
      </c>
      <c r="L1437" s="32"/>
      <c r="M1437" s="144" t="s">
        <v>1</v>
      </c>
      <c r="N1437" s="145" t="s">
        <v>42</v>
      </c>
      <c r="P1437" s="146">
        <f>O1437*H1437</f>
        <v>0</v>
      </c>
      <c r="Q1437" s="146">
        <v>1.4800000000000001E-2</v>
      </c>
      <c r="R1437" s="146">
        <f>Q1437*H1437</f>
        <v>0.18374199999999999</v>
      </c>
      <c r="S1437" s="146">
        <v>0</v>
      </c>
      <c r="T1437" s="147">
        <f>S1437*H1437</f>
        <v>0</v>
      </c>
      <c r="AR1437" s="148" t="s">
        <v>369</v>
      </c>
      <c r="AT1437" s="148" t="s">
        <v>255</v>
      </c>
      <c r="AU1437" s="148" t="s">
        <v>87</v>
      </c>
      <c r="AY1437" s="17" t="s">
        <v>253</v>
      </c>
      <c r="BE1437" s="149">
        <f>IF(N1437="základní",J1437,0)</f>
        <v>0</v>
      </c>
      <c r="BF1437" s="149">
        <f>IF(N1437="snížená",J1437,0)</f>
        <v>0</v>
      </c>
      <c r="BG1437" s="149">
        <f>IF(N1437="zákl. přenesená",J1437,0)</f>
        <v>0</v>
      </c>
      <c r="BH1437" s="149">
        <f>IF(N1437="sníž. přenesená",J1437,0)</f>
        <v>0</v>
      </c>
      <c r="BI1437" s="149">
        <f>IF(N1437="nulová",J1437,0)</f>
        <v>0</v>
      </c>
      <c r="BJ1437" s="17" t="s">
        <v>85</v>
      </c>
      <c r="BK1437" s="149">
        <f>ROUND(I1437*H1437,2)</f>
        <v>0</v>
      </c>
      <c r="BL1437" s="17" t="s">
        <v>369</v>
      </c>
      <c r="BM1437" s="148" t="s">
        <v>2093</v>
      </c>
    </row>
    <row r="1438" spans="2:65" s="14" customFormat="1" ht="22.5">
      <c r="B1438" s="169"/>
      <c r="D1438" s="155" t="s">
        <v>264</v>
      </c>
      <c r="E1438" s="170" t="s">
        <v>1</v>
      </c>
      <c r="F1438" s="171" t="s">
        <v>2094</v>
      </c>
      <c r="H1438" s="170" t="s">
        <v>1</v>
      </c>
      <c r="I1438" s="172"/>
      <c r="L1438" s="169"/>
      <c r="M1438" s="173"/>
      <c r="T1438" s="174"/>
      <c r="AT1438" s="170" t="s">
        <v>264</v>
      </c>
      <c r="AU1438" s="170" t="s">
        <v>87</v>
      </c>
      <c r="AV1438" s="14" t="s">
        <v>85</v>
      </c>
      <c r="AW1438" s="14" t="s">
        <v>32</v>
      </c>
      <c r="AX1438" s="14" t="s">
        <v>77</v>
      </c>
      <c r="AY1438" s="170" t="s">
        <v>253</v>
      </c>
    </row>
    <row r="1439" spans="2:65" s="14" customFormat="1" ht="11.25">
      <c r="B1439" s="169"/>
      <c r="D1439" s="155" t="s">
        <v>264</v>
      </c>
      <c r="E1439" s="170" t="s">
        <v>1</v>
      </c>
      <c r="F1439" s="171" t="s">
        <v>2095</v>
      </c>
      <c r="H1439" s="170" t="s">
        <v>1</v>
      </c>
      <c r="I1439" s="172"/>
      <c r="L1439" s="169"/>
      <c r="M1439" s="173"/>
      <c r="T1439" s="174"/>
      <c r="AT1439" s="170" t="s">
        <v>264</v>
      </c>
      <c r="AU1439" s="170" t="s">
        <v>87</v>
      </c>
      <c r="AV1439" s="14" t="s">
        <v>85</v>
      </c>
      <c r="AW1439" s="14" t="s">
        <v>32</v>
      </c>
      <c r="AX1439" s="14" t="s">
        <v>77</v>
      </c>
      <c r="AY1439" s="170" t="s">
        <v>253</v>
      </c>
    </row>
    <row r="1440" spans="2:65" s="12" customFormat="1" ht="11.25">
      <c r="B1440" s="154"/>
      <c r="D1440" s="155" t="s">
        <v>264</v>
      </c>
      <c r="E1440" s="156" t="s">
        <v>1</v>
      </c>
      <c r="F1440" s="157" t="s">
        <v>3099</v>
      </c>
      <c r="H1440" s="158">
        <v>12.414999999999999</v>
      </c>
      <c r="I1440" s="159"/>
      <c r="L1440" s="154"/>
      <c r="M1440" s="160"/>
      <c r="T1440" s="161"/>
      <c r="AT1440" s="156" t="s">
        <v>264</v>
      </c>
      <c r="AU1440" s="156" t="s">
        <v>87</v>
      </c>
      <c r="AV1440" s="12" t="s">
        <v>87</v>
      </c>
      <c r="AW1440" s="12" t="s">
        <v>32</v>
      </c>
      <c r="AX1440" s="12" t="s">
        <v>77</v>
      </c>
      <c r="AY1440" s="156" t="s">
        <v>253</v>
      </c>
    </row>
    <row r="1441" spans="2:65" s="13" customFormat="1" ht="11.25">
      <c r="B1441" s="162"/>
      <c r="D1441" s="155" t="s">
        <v>264</v>
      </c>
      <c r="E1441" s="163" t="s">
        <v>1</v>
      </c>
      <c r="F1441" s="164" t="s">
        <v>266</v>
      </c>
      <c r="H1441" s="165">
        <v>12.414999999999999</v>
      </c>
      <c r="I1441" s="166"/>
      <c r="L1441" s="162"/>
      <c r="M1441" s="167"/>
      <c r="T1441" s="168"/>
      <c r="AT1441" s="163" t="s">
        <v>264</v>
      </c>
      <c r="AU1441" s="163" t="s">
        <v>87</v>
      </c>
      <c r="AV1441" s="13" t="s">
        <v>260</v>
      </c>
      <c r="AW1441" s="13" t="s">
        <v>32</v>
      </c>
      <c r="AX1441" s="13" t="s">
        <v>85</v>
      </c>
      <c r="AY1441" s="163" t="s">
        <v>253</v>
      </c>
    </row>
    <row r="1442" spans="2:65" s="1" customFormat="1" ht="62.65" customHeight="1">
      <c r="B1442" s="32"/>
      <c r="C1442" s="137" t="s">
        <v>2078</v>
      </c>
      <c r="D1442" s="137" t="s">
        <v>255</v>
      </c>
      <c r="E1442" s="138" t="s">
        <v>2098</v>
      </c>
      <c r="F1442" s="139" t="s">
        <v>2099</v>
      </c>
      <c r="G1442" s="140" t="s">
        <v>258</v>
      </c>
      <c r="H1442" s="141">
        <v>3.8069999999999999</v>
      </c>
      <c r="I1442" s="142"/>
      <c r="J1442" s="143">
        <f>ROUND(I1442*H1442,2)</f>
        <v>0</v>
      </c>
      <c r="K1442" s="139" t="s">
        <v>1</v>
      </c>
      <c r="L1442" s="32"/>
      <c r="M1442" s="144" t="s">
        <v>1</v>
      </c>
      <c r="N1442" s="145" t="s">
        <v>42</v>
      </c>
      <c r="P1442" s="146">
        <f>O1442*H1442</f>
        <v>0</v>
      </c>
      <c r="Q1442" s="146">
        <v>2.8549999999999999E-2</v>
      </c>
      <c r="R1442" s="146">
        <f>Q1442*H1442</f>
        <v>0.10868984999999999</v>
      </c>
      <c r="S1442" s="146">
        <v>0</v>
      </c>
      <c r="T1442" s="147">
        <f>S1442*H1442</f>
        <v>0</v>
      </c>
      <c r="AR1442" s="148" t="s">
        <v>369</v>
      </c>
      <c r="AT1442" s="148" t="s">
        <v>255</v>
      </c>
      <c r="AU1442" s="148" t="s">
        <v>87</v>
      </c>
      <c r="AY1442" s="17" t="s">
        <v>253</v>
      </c>
      <c r="BE1442" s="149">
        <f>IF(N1442="základní",J1442,0)</f>
        <v>0</v>
      </c>
      <c r="BF1442" s="149">
        <f>IF(N1442="snížená",J1442,0)</f>
        <v>0</v>
      </c>
      <c r="BG1442" s="149">
        <f>IF(N1442="zákl. přenesená",J1442,0)</f>
        <v>0</v>
      </c>
      <c r="BH1442" s="149">
        <f>IF(N1442="sníž. přenesená",J1442,0)</f>
        <v>0</v>
      </c>
      <c r="BI1442" s="149">
        <f>IF(N1442="nulová",J1442,0)</f>
        <v>0</v>
      </c>
      <c r="BJ1442" s="17" t="s">
        <v>85</v>
      </c>
      <c r="BK1442" s="149">
        <f>ROUND(I1442*H1442,2)</f>
        <v>0</v>
      </c>
      <c r="BL1442" s="17" t="s">
        <v>369</v>
      </c>
      <c r="BM1442" s="148" t="s">
        <v>2100</v>
      </c>
    </row>
    <row r="1443" spans="2:65" s="14" customFormat="1" ht="22.5">
      <c r="B1443" s="169"/>
      <c r="D1443" s="155" t="s">
        <v>264</v>
      </c>
      <c r="E1443" s="170" t="s">
        <v>1</v>
      </c>
      <c r="F1443" s="171" t="s">
        <v>2101</v>
      </c>
      <c r="H1443" s="170" t="s">
        <v>1</v>
      </c>
      <c r="I1443" s="172"/>
      <c r="L1443" s="169"/>
      <c r="M1443" s="173"/>
      <c r="T1443" s="174"/>
      <c r="AT1443" s="170" t="s">
        <v>264</v>
      </c>
      <c r="AU1443" s="170" t="s">
        <v>87</v>
      </c>
      <c r="AV1443" s="14" t="s">
        <v>85</v>
      </c>
      <c r="AW1443" s="14" t="s">
        <v>32</v>
      </c>
      <c r="AX1443" s="14" t="s">
        <v>77</v>
      </c>
      <c r="AY1443" s="170" t="s">
        <v>253</v>
      </c>
    </row>
    <row r="1444" spans="2:65" s="12" customFormat="1" ht="11.25">
      <c r="B1444" s="154"/>
      <c r="D1444" s="155" t="s">
        <v>264</v>
      </c>
      <c r="E1444" s="156" t="s">
        <v>1</v>
      </c>
      <c r="F1444" s="157" t="s">
        <v>3100</v>
      </c>
      <c r="H1444" s="158">
        <v>3.8069999999999999</v>
      </c>
      <c r="I1444" s="159"/>
      <c r="L1444" s="154"/>
      <c r="M1444" s="160"/>
      <c r="T1444" s="161"/>
      <c r="AT1444" s="156" t="s">
        <v>264</v>
      </c>
      <c r="AU1444" s="156" t="s">
        <v>87</v>
      </c>
      <c r="AV1444" s="12" t="s">
        <v>87</v>
      </c>
      <c r="AW1444" s="12" t="s">
        <v>32</v>
      </c>
      <c r="AX1444" s="12" t="s">
        <v>77</v>
      </c>
      <c r="AY1444" s="156" t="s">
        <v>253</v>
      </c>
    </row>
    <row r="1445" spans="2:65" s="13" customFormat="1" ht="11.25">
      <c r="B1445" s="162"/>
      <c r="D1445" s="155" t="s">
        <v>264</v>
      </c>
      <c r="E1445" s="163" t="s">
        <v>1</v>
      </c>
      <c r="F1445" s="164" t="s">
        <v>266</v>
      </c>
      <c r="H1445" s="165">
        <v>3.8069999999999999</v>
      </c>
      <c r="I1445" s="166"/>
      <c r="L1445" s="162"/>
      <c r="M1445" s="167"/>
      <c r="T1445" s="168"/>
      <c r="AT1445" s="163" t="s">
        <v>264</v>
      </c>
      <c r="AU1445" s="163" t="s">
        <v>87</v>
      </c>
      <c r="AV1445" s="13" t="s">
        <v>260</v>
      </c>
      <c r="AW1445" s="13" t="s">
        <v>32</v>
      </c>
      <c r="AX1445" s="13" t="s">
        <v>85</v>
      </c>
      <c r="AY1445" s="163" t="s">
        <v>253</v>
      </c>
    </row>
    <row r="1446" spans="2:65" s="1" customFormat="1" ht="16.5" customHeight="1">
      <c r="B1446" s="32"/>
      <c r="C1446" s="137" t="s">
        <v>2083</v>
      </c>
      <c r="D1446" s="137" t="s">
        <v>255</v>
      </c>
      <c r="E1446" s="138" t="s">
        <v>2104</v>
      </c>
      <c r="F1446" s="139" t="s">
        <v>2105</v>
      </c>
      <c r="G1446" s="140" t="s">
        <v>258</v>
      </c>
      <c r="H1446" s="141">
        <v>16.222000000000001</v>
      </c>
      <c r="I1446" s="142"/>
      <c r="J1446" s="143">
        <f>ROUND(I1446*H1446,2)</f>
        <v>0</v>
      </c>
      <c r="K1446" s="139" t="s">
        <v>259</v>
      </c>
      <c r="L1446" s="32"/>
      <c r="M1446" s="144" t="s">
        <v>1</v>
      </c>
      <c r="N1446" s="145" t="s">
        <v>42</v>
      </c>
      <c r="P1446" s="146">
        <f>O1446*H1446</f>
        <v>0</v>
      </c>
      <c r="Q1446" s="146">
        <v>1E-4</v>
      </c>
      <c r="R1446" s="146">
        <f>Q1446*H1446</f>
        <v>1.6222000000000003E-3</v>
      </c>
      <c r="S1446" s="146">
        <v>0</v>
      </c>
      <c r="T1446" s="147">
        <f>S1446*H1446</f>
        <v>0</v>
      </c>
      <c r="AR1446" s="148" t="s">
        <v>369</v>
      </c>
      <c r="AT1446" s="148" t="s">
        <v>255</v>
      </c>
      <c r="AU1446" s="148" t="s">
        <v>87</v>
      </c>
      <c r="AY1446" s="17" t="s">
        <v>253</v>
      </c>
      <c r="BE1446" s="149">
        <f>IF(N1446="základní",J1446,0)</f>
        <v>0</v>
      </c>
      <c r="BF1446" s="149">
        <f>IF(N1446="snížená",J1446,0)</f>
        <v>0</v>
      </c>
      <c r="BG1446" s="149">
        <f>IF(N1446="zákl. přenesená",J1446,0)</f>
        <v>0</v>
      </c>
      <c r="BH1446" s="149">
        <f>IF(N1446="sníž. přenesená",J1446,0)</f>
        <v>0</v>
      </c>
      <c r="BI1446" s="149">
        <f>IF(N1446="nulová",J1446,0)</f>
        <v>0</v>
      </c>
      <c r="BJ1446" s="17" t="s">
        <v>85</v>
      </c>
      <c r="BK1446" s="149">
        <f>ROUND(I1446*H1446,2)</f>
        <v>0</v>
      </c>
      <c r="BL1446" s="17" t="s">
        <v>369</v>
      </c>
      <c r="BM1446" s="148" t="s">
        <v>2106</v>
      </c>
    </row>
    <row r="1447" spans="2:65" s="1" customFormat="1" ht="11.25">
      <c r="B1447" s="32"/>
      <c r="D1447" s="150" t="s">
        <v>262</v>
      </c>
      <c r="F1447" s="151" t="s">
        <v>2107</v>
      </c>
      <c r="I1447" s="152"/>
      <c r="L1447" s="32"/>
      <c r="M1447" s="153"/>
      <c r="T1447" s="56"/>
      <c r="AT1447" s="17" t="s">
        <v>262</v>
      </c>
      <c r="AU1447" s="17" t="s">
        <v>87</v>
      </c>
    </row>
    <row r="1448" spans="2:65" s="1" customFormat="1" ht="24.2" customHeight="1">
      <c r="B1448" s="32"/>
      <c r="C1448" s="137" t="s">
        <v>2090</v>
      </c>
      <c r="D1448" s="137" t="s">
        <v>255</v>
      </c>
      <c r="E1448" s="138" t="s">
        <v>2109</v>
      </c>
      <c r="F1448" s="139" t="s">
        <v>2110</v>
      </c>
      <c r="G1448" s="140" t="s">
        <v>258</v>
      </c>
      <c r="H1448" s="141">
        <v>85.47</v>
      </c>
      <c r="I1448" s="142"/>
      <c r="J1448" s="143">
        <f>ROUND(I1448*H1448,2)</f>
        <v>0</v>
      </c>
      <c r="K1448" s="139" t="s">
        <v>259</v>
      </c>
      <c r="L1448" s="32"/>
      <c r="M1448" s="144" t="s">
        <v>1</v>
      </c>
      <c r="N1448" s="145" t="s">
        <v>42</v>
      </c>
      <c r="P1448" s="146">
        <f>O1448*H1448</f>
        <v>0</v>
      </c>
      <c r="Q1448" s="146">
        <v>1.2200000000000001E-2</v>
      </c>
      <c r="R1448" s="146">
        <f>Q1448*H1448</f>
        <v>1.042734</v>
      </c>
      <c r="S1448" s="146">
        <v>0</v>
      </c>
      <c r="T1448" s="147">
        <f>S1448*H1448</f>
        <v>0</v>
      </c>
      <c r="AR1448" s="148" t="s">
        <v>369</v>
      </c>
      <c r="AT1448" s="148" t="s">
        <v>255</v>
      </c>
      <c r="AU1448" s="148" t="s">
        <v>87</v>
      </c>
      <c r="AY1448" s="17" t="s">
        <v>253</v>
      </c>
      <c r="BE1448" s="149">
        <f>IF(N1448="základní",J1448,0)</f>
        <v>0</v>
      </c>
      <c r="BF1448" s="149">
        <f>IF(N1448="snížená",J1448,0)</f>
        <v>0</v>
      </c>
      <c r="BG1448" s="149">
        <f>IF(N1448="zákl. přenesená",J1448,0)</f>
        <v>0</v>
      </c>
      <c r="BH1448" s="149">
        <f>IF(N1448="sníž. přenesená",J1448,0)</f>
        <v>0</v>
      </c>
      <c r="BI1448" s="149">
        <f>IF(N1448="nulová",J1448,0)</f>
        <v>0</v>
      </c>
      <c r="BJ1448" s="17" t="s">
        <v>85</v>
      </c>
      <c r="BK1448" s="149">
        <f>ROUND(I1448*H1448,2)</f>
        <v>0</v>
      </c>
      <c r="BL1448" s="17" t="s">
        <v>369</v>
      </c>
      <c r="BM1448" s="148" t="s">
        <v>2111</v>
      </c>
    </row>
    <row r="1449" spans="2:65" s="1" customFormat="1" ht="11.25">
      <c r="B1449" s="32"/>
      <c r="D1449" s="150" t="s">
        <v>262</v>
      </c>
      <c r="F1449" s="151" t="s">
        <v>2112</v>
      </c>
      <c r="I1449" s="152"/>
      <c r="L1449" s="32"/>
      <c r="M1449" s="153"/>
      <c r="T1449" s="56"/>
      <c r="AT1449" s="17" t="s">
        <v>262</v>
      </c>
      <c r="AU1449" s="17" t="s">
        <v>87</v>
      </c>
    </row>
    <row r="1450" spans="2:65" s="14" customFormat="1" ht="11.25">
      <c r="B1450" s="169"/>
      <c r="D1450" s="155" t="s">
        <v>264</v>
      </c>
      <c r="E1450" s="170" t="s">
        <v>1</v>
      </c>
      <c r="F1450" s="171" t="s">
        <v>2113</v>
      </c>
      <c r="H1450" s="170" t="s">
        <v>1</v>
      </c>
      <c r="I1450" s="172"/>
      <c r="L1450" s="169"/>
      <c r="M1450" s="173"/>
      <c r="T1450" s="174"/>
      <c r="AT1450" s="170" t="s">
        <v>264</v>
      </c>
      <c r="AU1450" s="170" t="s">
        <v>87</v>
      </c>
      <c r="AV1450" s="14" t="s">
        <v>85</v>
      </c>
      <c r="AW1450" s="14" t="s">
        <v>32</v>
      </c>
      <c r="AX1450" s="14" t="s">
        <v>77</v>
      </c>
      <c r="AY1450" s="170" t="s">
        <v>253</v>
      </c>
    </row>
    <row r="1451" spans="2:65" s="12" customFormat="1" ht="11.25">
      <c r="B1451" s="154"/>
      <c r="D1451" s="155" t="s">
        <v>264</v>
      </c>
      <c r="E1451" s="156" t="s">
        <v>1</v>
      </c>
      <c r="F1451" s="157" t="s">
        <v>3101</v>
      </c>
      <c r="H1451" s="158">
        <v>85.47</v>
      </c>
      <c r="I1451" s="159"/>
      <c r="L1451" s="154"/>
      <c r="M1451" s="160"/>
      <c r="T1451" s="161"/>
      <c r="AT1451" s="156" t="s">
        <v>264</v>
      </c>
      <c r="AU1451" s="156" t="s">
        <v>87</v>
      </c>
      <c r="AV1451" s="12" t="s">
        <v>87</v>
      </c>
      <c r="AW1451" s="12" t="s">
        <v>32</v>
      </c>
      <c r="AX1451" s="12" t="s">
        <v>77</v>
      </c>
      <c r="AY1451" s="156" t="s">
        <v>253</v>
      </c>
    </row>
    <row r="1452" spans="2:65" s="13" customFormat="1" ht="11.25">
      <c r="B1452" s="162"/>
      <c r="D1452" s="155" t="s">
        <v>264</v>
      </c>
      <c r="E1452" s="163" t="s">
        <v>1</v>
      </c>
      <c r="F1452" s="164" t="s">
        <v>266</v>
      </c>
      <c r="H1452" s="165">
        <v>85.47</v>
      </c>
      <c r="I1452" s="166"/>
      <c r="L1452" s="162"/>
      <c r="M1452" s="167"/>
      <c r="T1452" s="168"/>
      <c r="AT1452" s="163" t="s">
        <v>264</v>
      </c>
      <c r="AU1452" s="163" t="s">
        <v>87</v>
      </c>
      <c r="AV1452" s="13" t="s">
        <v>260</v>
      </c>
      <c r="AW1452" s="13" t="s">
        <v>32</v>
      </c>
      <c r="AX1452" s="13" t="s">
        <v>85</v>
      </c>
      <c r="AY1452" s="163" t="s">
        <v>253</v>
      </c>
    </row>
    <row r="1453" spans="2:65" s="1" customFormat="1" ht="24.2" customHeight="1">
      <c r="B1453" s="32"/>
      <c r="C1453" s="137" t="s">
        <v>2097</v>
      </c>
      <c r="D1453" s="137" t="s">
        <v>255</v>
      </c>
      <c r="E1453" s="138" t="s">
        <v>2116</v>
      </c>
      <c r="F1453" s="139" t="s">
        <v>2117</v>
      </c>
      <c r="G1453" s="140" t="s">
        <v>258</v>
      </c>
      <c r="H1453" s="141">
        <v>127.465</v>
      </c>
      <c r="I1453" s="142"/>
      <c r="J1453" s="143">
        <f>ROUND(I1453*H1453,2)</f>
        <v>0</v>
      </c>
      <c r="K1453" s="139" t="s">
        <v>259</v>
      </c>
      <c r="L1453" s="32"/>
      <c r="M1453" s="144" t="s">
        <v>1</v>
      </c>
      <c r="N1453" s="145" t="s">
        <v>42</v>
      </c>
      <c r="P1453" s="146">
        <f>O1453*H1453</f>
        <v>0</v>
      </c>
      <c r="Q1453" s="146">
        <v>1.3849999999999999E-2</v>
      </c>
      <c r="R1453" s="146">
        <f>Q1453*H1453</f>
        <v>1.76539025</v>
      </c>
      <c r="S1453" s="146">
        <v>0</v>
      </c>
      <c r="T1453" s="147">
        <f>S1453*H1453</f>
        <v>0</v>
      </c>
      <c r="AR1453" s="148" t="s">
        <v>369</v>
      </c>
      <c r="AT1453" s="148" t="s">
        <v>255</v>
      </c>
      <c r="AU1453" s="148" t="s">
        <v>87</v>
      </c>
      <c r="AY1453" s="17" t="s">
        <v>253</v>
      </c>
      <c r="BE1453" s="149">
        <f>IF(N1453="základní",J1453,0)</f>
        <v>0</v>
      </c>
      <c r="BF1453" s="149">
        <f>IF(N1453="snížená",J1453,0)</f>
        <v>0</v>
      </c>
      <c r="BG1453" s="149">
        <f>IF(N1453="zákl. přenesená",J1453,0)</f>
        <v>0</v>
      </c>
      <c r="BH1453" s="149">
        <f>IF(N1453="sníž. přenesená",J1453,0)</f>
        <v>0</v>
      </c>
      <c r="BI1453" s="149">
        <f>IF(N1453="nulová",J1453,0)</f>
        <v>0</v>
      </c>
      <c r="BJ1453" s="17" t="s">
        <v>85</v>
      </c>
      <c r="BK1453" s="149">
        <f>ROUND(I1453*H1453,2)</f>
        <v>0</v>
      </c>
      <c r="BL1453" s="17" t="s">
        <v>369</v>
      </c>
      <c r="BM1453" s="148" t="s">
        <v>2118</v>
      </c>
    </row>
    <row r="1454" spans="2:65" s="1" customFormat="1" ht="11.25">
      <c r="B1454" s="32"/>
      <c r="D1454" s="150" t="s">
        <v>262</v>
      </c>
      <c r="F1454" s="151" t="s">
        <v>2119</v>
      </c>
      <c r="I1454" s="152"/>
      <c r="L1454" s="32"/>
      <c r="M1454" s="153"/>
      <c r="T1454" s="56"/>
      <c r="AT1454" s="17" t="s">
        <v>262</v>
      </c>
      <c r="AU1454" s="17" t="s">
        <v>87</v>
      </c>
    </row>
    <row r="1455" spans="2:65" s="14" customFormat="1" ht="11.25">
      <c r="B1455" s="169"/>
      <c r="D1455" s="155" t="s">
        <v>264</v>
      </c>
      <c r="E1455" s="170" t="s">
        <v>1</v>
      </c>
      <c r="F1455" s="171" t="s">
        <v>2120</v>
      </c>
      <c r="H1455" s="170" t="s">
        <v>1</v>
      </c>
      <c r="I1455" s="172"/>
      <c r="L1455" s="169"/>
      <c r="M1455" s="173"/>
      <c r="T1455" s="174"/>
      <c r="AT1455" s="170" t="s">
        <v>264</v>
      </c>
      <c r="AU1455" s="170" t="s">
        <v>87</v>
      </c>
      <c r="AV1455" s="14" t="s">
        <v>85</v>
      </c>
      <c r="AW1455" s="14" t="s">
        <v>32</v>
      </c>
      <c r="AX1455" s="14" t="s">
        <v>77</v>
      </c>
      <c r="AY1455" s="170" t="s">
        <v>253</v>
      </c>
    </row>
    <row r="1456" spans="2:65" s="12" customFormat="1" ht="11.25">
      <c r="B1456" s="154"/>
      <c r="D1456" s="155" t="s">
        <v>264</v>
      </c>
      <c r="E1456" s="156" t="s">
        <v>1</v>
      </c>
      <c r="F1456" s="157" t="s">
        <v>3102</v>
      </c>
      <c r="H1456" s="158">
        <v>34.479999999999997</v>
      </c>
      <c r="I1456" s="159"/>
      <c r="L1456" s="154"/>
      <c r="M1456" s="160"/>
      <c r="T1456" s="161"/>
      <c r="AT1456" s="156" t="s">
        <v>264</v>
      </c>
      <c r="AU1456" s="156" t="s">
        <v>87</v>
      </c>
      <c r="AV1456" s="12" t="s">
        <v>87</v>
      </c>
      <c r="AW1456" s="12" t="s">
        <v>32</v>
      </c>
      <c r="AX1456" s="12" t="s">
        <v>77</v>
      </c>
      <c r="AY1456" s="156" t="s">
        <v>253</v>
      </c>
    </row>
    <row r="1457" spans="2:65" s="15" customFormat="1" ht="11.25">
      <c r="B1457" s="175"/>
      <c r="D1457" s="155" t="s">
        <v>264</v>
      </c>
      <c r="E1457" s="176" t="s">
        <v>1</v>
      </c>
      <c r="F1457" s="177" t="s">
        <v>322</v>
      </c>
      <c r="H1457" s="178">
        <v>34.479999999999997</v>
      </c>
      <c r="I1457" s="179"/>
      <c r="L1457" s="175"/>
      <c r="M1457" s="180"/>
      <c r="T1457" s="181"/>
      <c r="AT1457" s="176" t="s">
        <v>264</v>
      </c>
      <c r="AU1457" s="176" t="s">
        <v>87</v>
      </c>
      <c r="AV1457" s="15" t="s">
        <v>97</v>
      </c>
      <c r="AW1457" s="15" t="s">
        <v>32</v>
      </c>
      <c r="AX1457" s="15" t="s">
        <v>77</v>
      </c>
      <c r="AY1457" s="176" t="s">
        <v>253</v>
      </c>
    </row>
    <row r="1458" spans="2:65" s="14" customFormat="1" ht="11.25">
      <c r="B1458" s="169"/>
      <c r="D1458" s="155" t="s">
        <v>264</v>
      </c>
      <c r="E1458" s="170" t="s">
        <v>1</v>
      </c>
      <c r="F1458" s="171" t="s">
        <v>2122</v>
      </c>
      <c r="H1458" s="170" t="s">
        <v>1</v>
      </c>
      <c r="I1458" s="172"/>
      <c r="L1458" s="169"/>
      <c r="M1458" s="173"/>
      <c r="T1458" s="174"/>
      <c r="AT1458" s="170" t="s">
        <v>264</v>
      </c>
      <c r="AU1458" s="170" t="s">
        <v>87</v>
      </c>
      <c r="AV1458" s="14" t="s">
        <v>85</v>
      </c>
      <c r="AW1458" s="14" t="s">
        <v>32</v>
      </c>
      <c r="AX1458" s="14" t="s">
        <v>77</v>
      </c>
      <c r="AY1458" s="170" t="s">
        <v>253</v>
      </c>
    </row>
    <row r="1459" spans="2:65" s="12" customFormat="1" ht="33.75">
      <c r="B1459" s="154"/>
      <c r="D1459" s="155" t="s">
        <v>264</v>
      </c>
      <c r="E1459" s="156" t="s">
        <v>1</v>
      </c>
      <c r="F1459" s="157" t="s">
        <v>3103</v>
      </c>
      <c r="H1459" s="158">
        <v>99.165000000000006</v>
      </c>
      <c r="I1459" s="159"/>
      <c r="L1459" s="154"/>
      <c r="M1459" s="160"/>
      <c r="T1459" s="161"/>
      <c r="AT1459" s="156" t="s">
        <v>264</v>
      </c>
      <c r="AU1459" s="156" t="s">
        <v>87</v>
      </c>
      <c r="AV1459" s="12" t="s">
        <v>87</v>
      </c>
      <c r="AW1459" s="12" t="s">
        <v>32</v>
      </c>
      <c r="AX1459" s="12" t="s">
        <v>77</v>
      </c>
      <c r="AY1459" s="156" t="s">
        <v>253</v>
      </c>
    </row>
    <row r="1460" spans="2:65" s="12" customFormat="1" ht="11.25">
      <c r="B1460" s="154"/>
      <c r="D1460" s="155" t="s">
        <v>264</v>
      </c>
      <c r="E1460" s="156" t="s">
        <v>1</v>
      </c>
      <c r="F1460" s="157" t="s">
        <v>3104</v>
      </c>
      <c r="H1460" s="158">
        <v>-6.18</v>
      </c>
      <c r="I1460" s="159"/>
      <c r="L1460" s="154"/>
      <c r="M1460" s="160"/>
      <c r="T1460" s="161"/>
      <c r="AT1460" s="156" t="s">
        <v>264</v>
      </c>
      <c r="AU1460" s="156" t="s">
        <v>87</v>
      </c>
      <c r="AV1460" s="12" t="s">
        <v>87</v>
      </c>
      <c r="AW1460" s="12" t="s">
        <v>32</v>
      </c>
      <c r="AX1460" s="12" t="s">
        <v>77</v>
      </c>
      <c r="AY1460" s="156" t="s">
        <v>253</v>
      </c>
    </row>
    <row r="1461" spans="2:65" s="15" customFormat="1" ht="11.25">
      <c r="B1461" s="175"/>
      <c r="D1461" s="155" t="s">
        <v>264</v>
      </c>
      <c r="E1461" s="176" t="s">
        <v>1</v>
      </c>
      <c r="F1461" s="177" t="s">
        <v>322</v>
      </c>
      <c r="H1461" s="178">
        <v>92.984999999999999</v>
      </c>
      <c r="I1461" s="179"/>
      <c r="L1461" s="175"/>
      <c r="M1461" s="180"/>
      <c r="T1461" s="181"/>
      <c r="AT1461" s="176" t="s">
        <v>264</v>
      </c>
      <c r="AU1461" s="176" t="s">
        <v>87</v>
      </c>
      <c r="AV1461" s="15" t="s">
        <v>97</v>
      </c>
      <c r="AW1461" s="15" t="s">
        <v>32</v>
      </c>
      <c r="AX1461" s="15" t="s">
        <v>77</v>
      </c>
      <c r="AY1461" s="176" t="s">
        <v>253</v>
      </c>
    </row>
    <row r="1462" spans="2:65" s="13" customFormat="1" ht="11.25">
      <c r="B1462" s="162"/>
      <c r="D1462" s="155" t="s">
        <v>264</v>
      </c>
      <c r="E1462" s="163" t="s">
        <v>1</v>
      </c>
      <c r="F1462" s="164" t="s">
        <v>266</v>
      </c>
      <c r="H1462" s="165">
        <v>127.465</v>
      </c>
      <c r="I1462" s="166"/>
      <c r="L1462" s="162"/>
      <c r="M1462" s="167"/>
      <c r="T1462" s="168"/>
      <c r="AT1462" s="163" t="s">
        <v>264</v>
      </c>
      <c r="AU1462" s="163" t="s">
        <v>87</v>
      </c>
      <c r="AV1462" s="13" t="s">
        <v>260</v>
      </c>
      <c r="AW1462" s="13" t="s">
        <v>32</v>
      </c>
      <c r="AX1462" s="13" t="s">
        <v>85</v>
      </c>
      <c r="AY1462" s="163" t="s">
        <v>253</v>
      </c>
    </row>
    <row r="1463" spans="2:65" s="1" customFormat="1" ht="24.2" customHeight="1">
      <c r="B1463" s="32"/>
      <c r="C1463" s="137" t="s">
        <v>2103</v>
      </c>
      <c r="D1463" s="137" t="s">
        <v>255</v>
      </c>
      <c r="E1463" s="138" t="s">
        <v>2133</v>
      </c>
      <c r="F1463" s="139" t="s">
        <v>2134</v>
      </c>
      <c r="G1463" s="140" t="s">
        <v>258</v>
      </c>
      <c r="H1463" s="141">
        <v>9.1999999999999993</v>
      </c>
      <c r="I1463" s="142"/>
      <c r="J1463" s="143">
        <f>ROUND(I1463*H1463,2)</f>
        <v>0</v>
      </c>
      <c r="K1463" s="139" t="s">
        <v>259</v>
      </c>
      <c r="L1463" s="32"/>
      <c r="M1463" s="144" t="s">
        <v>1</v>
      </c>
      <c r="N1463" s="145" t="s">
        <v>42</v>
      </c>
      <c r="P1463" s="146">
        <f>O1463*H1463</f>
        <v>0</v>
      </c>
      <c r="Q1463" s="146">
        <v>1.259E-2</v>
      </c>
      <c r="R1463" s="146">
        <f>Q1463*H1463</f>
        <v>0.115828</v>
      </c>
      <c r="S1463" s="146">
        <v>0</v>
      </c>
      <c r="T1463" s="147">
        <f>S1463*H1463</f>
        <v>0</v>
      </c>
      <c r="AR1463" s="148" t="s">
        <v>369</v>
      </c>
      <c r="AT1463" s="148" t="s">
        <v>255</v>
      </c>
      <c r="AU1463" s="148" t="s">
        <v>87</v>
      </c>
      <c r="AY1463" s="17" t="s">
        <v>253</v>
      </c>
      <c r="BE1463" s="149">
        <f>IF(N1463="základní",J1463,0)</f>
        <v>0</v>
      </c>
      <c r="BF1463" s="149">
        <f>IF(N1463="snížená",J1463,0)</f>
        <v>0</v>
      </c>
      <c r="BG1463" s="149">
        <f>IF(N1463="zákl. přenesená",J1463,0)</f>
        <v>0</v>
      </c>
      <c r="BH1463" s="149">
        <f>IF(N1463="sníž. přenesená",J1463,0)</f>
        <v>0</v>
      </c>
      <c r="BI1463" s="149">
        <f>IF(N1463="nulová",J1463,0)</f>
        <v>0</v>
      </c>
      <c r="BJ1463" s="17" t="s">
        <v>85</v>
      </c>
      <c r="BK1463" s="149">
        <f>ROUND(I1463*H1463,2)</f>
        <v>0</v>
      </c>
      <c r="BL1463" s="17" t="s">
        <v>369</v>
      </c>
      <c r="BM1463" s="148" t="s">
        <v>2135</v>
      </c>
    </row>
    <row r="1464" spans="2:65" s="1" customFormat="1" ht="11.25">
      <c r="B1464" s="32"/>
      <c r="D1464" s="150" t="s">
        <v>262</v>
      </c>
      <c r="F1464" s="151" t="s">
        <v>2136</v>
      </c>
      <c r="I1464" s="152"/>
      <c r="L1464" s="32"/>
      <c r="M1464" s="153"/>
      <c r="T1464" s="56"/>
      <c r="AT1464" s="17" t="s">
        <v>262</v>
      </c>
      <c r="AU1464" s="17" t="s">
        <v>87</v>
      </c>
    </row>
    <row r="1465" spans="2:65" s="14" customFormat="1" ht="11.25">
      <c r="B1465" s="169"/>
      <c r="D1465" s="155" t="s">
        <v>264</v>
      </c>
      <c r="E1465" s="170" t="s">
        <v>1</v>
      </c>
      <c r="F1465" s="171" t="s">
        <v>2137</v>
      </c>
      <c r="H1465" s="170" t="s">
        <v>1</v>
      </c>
      <c r="I1465" s="172"/>
      <c r="L1465" s="169"/>
      <c r="M1465" s="173"/>
      <c r="T1465" s="174"/>
      <c r="AT1465" s="170" t="s">
        <v>264</v>
      </c>
      <c r="AU1465" s="170" t="s">
        <v>87</v>
      </c>
      <c r="AV1465" s="14" t="s">
        <v>85</v>
      </c>
      <c r="AW1465" s="14" t="s">
        <v>32</v>
      </c>
      <c r="AX1465" s="14" t="s">
        <v>77</v>
      </c>
      <c r="AY1465" s="170" t="s">
        <v>253</v>
      </c>
    </row>
    <row r="1466" spans="2:65" s="12" customFormat="1" ht="11.25">
      <c r="B1466" s="154"/>
      <c r="D1466" s="155" t="s">
        <v>264</v>
      </c>
      <c r="E1466" s="156" t="s">
        <v>1</v>
      </c>
      <c r="F1466" s="157" t="s">
        <v>3105</v>
      </c>
      <c r="H1466" s="158">
        <v>9.1999999999999993</v>
      </c>
      <c r="I1466" s="159"/>
      <c r="L1466" s="154"/>
      <c r="M1466" s="160"/>
      <c r="T1466" s="161"/>
      <c r="AT1466" s="156" t="s">
        <v>264</v>
      </c>
      <c r="AU1466" s="156" t="s">
        <v>87</v>
      </c>
      <c r="AV1466" s="12" t="s">
        <v>87</v>
      </c>
      <c r="AW1466" s="12" t="s">
        <v>32</v>
      </c>
      <c r="AX1466" s="12" t="s">
        <v>77</v>
      </c>
      <c r="AY1466" s="156" t="s">
        <v>253</v>
      </c>
    </row>
    <row r="1467" spans="2:65" s="13" customFormat="1" ht="11.25">
      <c r="B1467" s="162"/>
      <c r="D1467" s="155" t="s">
        <v>264</v>
      </c>
      <c r="E1467" s="163" t="s">
        <v>1</v>
      </c>
      <c r="F1467" s="164" t="s">
        <v>266</v>
      </c>
      <c r="H1467" s="165">
        <v>9.1999999999999993</v>
      </c>
      <c r="I1467" s="166"/>
      <c r="L1467" s="162"/>
      <c r="M1467" s="167"/>
      <c r="T1467" s="168"/>
      <c r="AT1467" s="163" t="s">
        <v>264</v>
      </c>
      <c r="AU1467" s="163" t="s">
        <v>87</v>
      </c>
      <c r="AV1467" s="13" t="s">
        <v>260</v>
      </c>
      <c r="AW1467" s="13" t="s">
        <v>32</v>
      </c>
      <c r="AX1467" s="13" t="s">
        <v>85</v>
      </c>
      <c r="AY1467" s="163" t="s">
        <v>253</v>
      </c>
    </row>
    <row r="1468" spans="2:65" s="1" customFormat="1" ht="16.5" customHeight="1">
      <c r="B1468" s="32"/>
      <c r="C1468" s="137" t="s">
        <v>2108</v>
      </c>
      <c r="D1468" s="137" t="s">
        <v>255</v>
      </c>
      <c r="E1468" s="138" t="s">
        <v>2140</v>
      </c>
      <c r="F1468" s="139" t="s">
        <v>2141</v>
      </c>
      <c r="G1468" s="140" t="s">
        <v>313</v>
      </c>
      <c r="H1468" s="141">
        <v>218.32</v>
      </c>
      <c r="I1468" s="142"/>
      <c r="J1468" s="143">
        <f>ROUND(I1468*H1468,2)</f>
        <v>0</v>
      </c>
      <c r="K1468" s="139" t="s">
        <v>259</v>
      </c>
      <c r="L1468" s="32"/>
      <c r="M1468" s="144" t="s">
        <v>1</v>
      </c>
      <c r="N1468" s="145" t="s">
        <v>42</v>
      </c>
      <c r="P1468" s="146">
        <f>O1468*H1468</f>
        <v>0</v>
      </c>
      <c r="Q1468" s="146">
        <v>5.1999999999999995E-4</v>
      </c>
      <c r="R1468" s="146">
        <f>Q1468*H1468</f>
        <v>0.11352639999999999</v>
      </c>
      <c r="S1468" s="146">
        <v>0</v>
      </c>
      <c r="T1468" s="147">
        <f>S1468*H1468</f>
        <v>0</v>
      </c>
      <c r="AR1468" s="148" t="s">
        <v>369</v>
      </c>
      <c r="AT1468" s="148" t="s">
        <v>255</v>
      </c>
      <c r="AU1468" s="148" t="s">
        <v>87</v>
      </c>
      <c r="AY1468" s="17" t="s">
        <v>253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7" t="s">
        <v>85</v>
      </c>
      <c r="BK1468" s="149">
        <f>ROUND(I1468*H1468,2)</f>
        <v>0</v>
      </c>
      <c r="BL1468" s="17" t="s">
        <v>369</v>
      </c>
      <c r="BM1468" s="148" t="s">
        <v>3106</v>
      </c>
    </row>
    <row r="1469" spans="2:65" s="1" customFormat="1" ht="11.25">
      <c r="B1469" s="32"/>
      <c r="D1469" s="150" t="s">
        <v>262</v>
      </c>
      <c r="F1469" s="151" t="s">
        <v>2143</v>
      </c>
      <c r="I1469" s="152"/>
      <c r="L1469" s="32"/>
      <c r="M1469" s="153"/>
      <c r="T1469" s="56"/>
      <c r="AT1469" s="17" t="s">
        <v>262</v>
      </c>
      <c r="AU1469" s="17" t="s">
        <v>87</v>
      </c>
    </row>
    <row r="1470" spans="2:65" s="12" customFormat="1" ht="11.25">
      <c r="B1470" s="154"/>
      <c r="D1470" s="155" t="s">
        <v>264</v>
      </c>
      <c r="E1470" s="156" t="s">
        <v>1</v>
      </c>
      <c r="F1470" s="157" t="s">
        <v>3107</v>
      </c>
      <c r="H1470" s="158">
        <v>114.52</v>
      </c>
      <c r="I1470" s="159"/>
      <c r="L1470" s="154"/>
      <c r="M1470" s="160"/>
      <c r="T1470" s="161"/>
      <c r="AT1470" s="156" t="s">
        <v>264</v>
      </c>
      <c r="AU1470" s="156" t="s">
        <v>87</v>
      </c>
      <c r="AV1470" s="12" t="s">
        <v>87</v>
      </c>
      <c r="AW1470" s="12" t="s">
        <v>32</v>
      </c>
      <c r="AX1470" s="12" t="s">
        <v>77</v>
      </c>
      <c r="AY1470" s="156" t="s">
        <v>253</v>
      </c>
    </row>
    <row r="1471" spans="2:65" s="12" customFormat="1" ht="11.25">
      <c r="B1471" s="154"/>
      <c r="D1471" s="155" t="s">
        <v>264</v>
      </c>
      <c r="E1471" s="156" t="s">
        <v>1</v>
      </c>
      <c r="F1471" s="157" t="s">
        <v>3108</v>
      </c>
      <c r="H1471" s="158">
        <v>103.8</v>
      </c>
      <c r="I1471" s="159"/>
      <c r="L1471" s="154"/>
      <c r="M1471" s="160"/>
      <c r="T1471" s="161"/>
      <c r="AT1471" s="156" t="s">
        <v>264</v>
      </c>
      <c r="AU1471" s="156" t="s">
        <v>87</v>
      </c>
      <c r="AV1471" s="12" t="s">
        <v>87</v>
      </c>
      <c r="AW1471" s="12" t="s">
        <v>32</v>
      </c>
      <c r="AX1471" s="12" t="s">
        <v>77</v>
      </c>
      <c r="AY1471" s="156" t="s">
        <v>253</v>
      </c>
    </row>
    <row r="1472" spans="2:65" s="13" customFormat="1" ht="11.25">
      <c r="B1472" s="162"/>
      <c r="D1472" s="155" t="s">
        <v>264</v>
      </c>
      <c r="E1472" s="163" t="s">
        <v>1</v>
      </c>
      <c r="F1472" s="164" t="s">
        <v>266</v>
      </c>
      <c r="H1472" s="165">
        <v>218.32</v>
      </c>
      <c r="I1472" s="166"/>
      <c r="L1472" s="162"/>
      <c r="M1472" s="167"/>
      <c r="T1472" s="168"/>
      <c r="AT1472" s="163" t="s">
        <v>264</v>
      </c>
      <c r="AU1472" s="163" t="s">
        <v>87</v>
      </c>
      <c r="AV1472" s="13" t="s">
        <v>260</v>
      </c>
      <c r="AW1472" s="13" t="s">
        <v>32</v>
      </c>
      <c r="AX1472" s="13" t="s">
        <v>85</v>
      </c>
      <c r="AY1472" s="163" t="s">
        <v>253</v>
      </c>
    </row>
    <row r="1473" spans="2:65" s="1" customFormat="1" ht="16.5" customHeight="1">
      <c r="B1473" s="32"/>
      <c r="C1473" s="137" t="s">
        <v>2115</v>
      </c>
      <c r="D1473" s="137" t="s">
        <v>255</v>
      </c>
      <c r="E1473" s="138" t="s">
        <v>2147</v>
      </c>
      <c r="F1473" s="139" t="s">
        <v>2148</v>
      </c>
      <c r="G1473" s="140" t="s">
        <v>258</v>
      </c>
      <c r="H1473" s="141">
        <v>222.13499999999999</v>
      </c>
      <c r="I1473" s="142"/>
      <c r="J1473" s="143">
        <f>ROUND(I1473*H1473,2)</f>
        <v>0</v>
      </c>
      <c r="K1473" s="139" t="s">
        <v>259</v>
      </c>
      <c r="L1473" s="32"/>
      <c r="M1473" s="144" t="s">
        <v>1</v>
      </c>
      <c r="N1473" s="145" t="s">
        <v>42</v>
      </c>
      <c r="P1473" s="146">
        <f>O1473*H1473</f>
        <v>0</v>
      </c>
      <c r="Q1473" s="146">
        <v>1E-4</v>
      </c>
      <c r="R1473" s="146">
        <f>Q1473*H1473</f>
        <v>2.2213500000000001E-2</v>
      </c>
      <c r="S1473" s="146">
        <v>0</v>
      </c>
      <c r="T1473" s="147">
        <f>S1473*H1473</f>
        <v>0</v>
      </c>
      <c r="AR1473" s="148" t="s">
        <v>369</v>
      </c>
      <c r="AT1473" s="148" t="s">
        <v>255</v>
      </c>
      <c r="AU1473" s="148" t="s">
        <v>87</v>
      </c>
      <c r="AY1473" s="17" t="s">
        <v>253</v>
      </c>
      <c r="BE1473" s="149">
        <f>IF(N1473="základní",J1473,0)</f>
        <v>0</v>
      </c>
      <c r="BF1473" s="149">
        <f>IF(N1473="snížená",J1473,0)</f>
        <v>0</v>
      </c>
      <c r="BG1473" s="149">
        <f>IF(N1473="zákl. přenesená",J1473,0)</f>
        <v>0</v>
      </c>
      <c r="BH1473" s="149">
        <f>IF(N1473="sníž. přenesená",J1473,0)</f>
        <v>0</v>
      </c>
      <c r="BI1473" s="149">
        <f>IF(N1473="nulová",J1473,0)</f>
        <v>0</v>
      </c>
      <c r="BJ1473" s="17" t="s">
        <v>85</v>
      </c>
      <c r="BK1473" s="149">
        <f>ROUND(I1473*H1473,2)</f>
        <v>0</v>
      </c>
      <c r="BL1473" s="17" t="s">
        <v>369</v>
      </c>
      <c r="BM1473" s="148" t="s">
        <v>2149</v>
      </c>
    </row>
    <row r="1474" spans="2:65" s="1" customFormat="1" ht="11.25">
      <c r="B1474" s="32"/>
      <c r="D1474" s="150" t="s">
        <v>262</v>
      </c>
      <c r="F1474" s="151" t="s">
        <v>2150</v>
      </c>
      <c r="I1474" s="152"/>
      <c r="L1474" s="32"/>
      <c r="M1474" s="153"/>
      <c r="T1474" s="56"/>
      <c r="AT1474" s="17" t="s">
        <v>262</v>
      </c>
      <c r="AU1474" s="17" t="s">
        <v>87</v>
      </c>
    </row>
    <row r="1475" spans="2:65" s="1" customFormat="1" ht="24.2" customHeight="1">
      <c r="B1475" s="32"/>
      <c r="C1475" s="137" t="s">
        <v>2125</v>
      </c>
      <c r="D1475" s="137" t="s">
        <v>255</v>
      </c>
      <c r="E1475" s="138" t="s">
        <v>3109</v>
      </c>
      <c r="F1475" s="139" t="s">
        <v>3110</v>
      </c>
      <c r="G1475" s="140" t="s">
        <v>269</v>
      </c>
      <c r="H1475" s="141">
        <v>1</v>
      </c>
      <c r="I1475" s="142"/>
      <c r="J1475" s="143">
        <f>ROUND(I1475*H1475,2)</f>
        <v>0</v>
      </c>
      <c r="K1475" s="139" t="s">
        <v>1</v>
      </c>
      <c r="L1475" s="32"/>
      <c r="M1475" s="144" t="s">
        <v>1</v>
      </c>
      <c r="N1475" s="145" t="s">
        <v>42</v>
      </c>
      <c r="P1475" s="146">
        <f>O1475*H1475</f>
        <v>0</v>
      </c>
      <c r="Q1475" s="146">
        <v>1.1900000000000001E-3</v>
      </c>
      <c r="R1475" s="146">
        <f>Q1475*H1475</f>
        <v>1.1900000000000001E-3</v>
      </c>
      <c r="S1475" s="146">
        <v>0</v>
      </c>
      <c r="T1475" s="147">
        <f>S1475*H1475</f>
        <v>0</v>
      </c>
      <c r="AR1475" s="148" t="s">
        <v>369</v>
      </c>
      <c r="AT1475" s="148" t="s">
        <v>255</v>
      </c>
      <c r="AU1475" s="148" t="s">
        <v>87</v>
      </c>
      <c r="AY1475" s="17" t="s">
        <v>253</v>
      </c>
      <c r="BE1475" s="149">
        <f>IF(N1475="základní",J1475,0)</f>
        <v>0</v>
      </c>
      <c r="BF1475" s="149">
        <f>IF(N1475="snížená",J1475,0)</f>
        <v>0</v>
      </c>
      <c r="BG1475" s="149">
        <f>IF(N1475="zákl. přenesená",J1475,0)</f>
        <v>0</v>
      </c>
      <c r="BH1475" s="149">
        <f>IF(N1475="sníž. přenesená",J1475,0)</f>
        <v>0</v>
      </c>
      <c r="BI1475" s="149">
        <f>IF(N1475="nulová",J1475,0)</f>
        <v>0</v>
      </c>
      <c r="BJ1475" s="17" t="s">
        <v>85</v>
      </c>
      <c r="BK1475" s="149">
        <f>ROUND(I1475*H1475,2)</f>
        <v>0</v>
      </c>
      <c r="BL1475" s="17" t="s">
        <v>369</v>
      </c>
      <c r="BM1475" s="148" t="s">
        <v>3111</v>
      </c>
    </row>
    <row r="1476" spans="2:65" s="12" customFormat="1" ht="11.25">
      <c r="B1476" s="154"/>
      <c r="D1476" s="155" t="s">
        <v>264</v>
      </c>
      <c r="E1476" s="156" t="s">
        <v>1</v>
      </c>
      <c r="F1476" s="157" t="s">
        <v>3112</v>
      </c>
      <c r="H1476" s="158">
        <v>1</v>
      </c>
      <c r="I1476" s="159"/>
      <c r="L1476" s="154"/>
      <c r="M1476" s="160"/>
      <c r="T1476" s="161"/>
      <c r="AT1476" s="156" t="s">
        <v>264</v>
      </c>
      <c r="AU1476" s="156" t="s">
        <v>87</v>
      </c>
      <c r="AV1476" s="12" t="s">
        <v>87</v>
      </c>
      <c r="AW1476" s="12" t="s">
        <v>32</v>
      </c>
      <c r="AX1476" s="12" t="s">
        <v>77</v>
      </c>
      <c r="AY1476" s="156" t="s">
        <v>253</v>
      </c>
    </row>
    <row r="1477" spans="2:65" s="13" customFormat="1" ht="11.25">
      <c r="B1477" s="162"/>
      <c r="D1477" s="155" t="s">
        <v>264</v>
      </c>
      <c r="E1477" s="163" t="s">
        <v>1</v>
      </c>
      <c r="F1477" s="164" t="s">
        <v>266</v>
      </c>
      <c r="H1477" s="165">
        <v>1</v>
      </c>
      <c r="I1477" s="166"/>
      <c r="L1477" s="162"/>
      <c r="M1477" s="167"/>
      <c r="T1477" s="168"/>
      <c r="AT1477" s="163" t="s">
        <v>264</v>
      </c>
      <c r="AU1477" s="163" t="s">
        <v>87</v>
      </c>
      <c r="AV1477" s="13" t="s">
        <v>260</v>
      </c>
      <c r="AW1477" s="13" t="s">
        <v>32</v>
      </c>
      <c r="AX1477" s="13" t="s">
        <v>85</v>
      </c>
      <c r="AY1477" s="163" t="s">
        <v>253</v>
      </c>
    </row>
    <row r="1478" spans="2:65" s="1" customFormat="1" ht="24.2" customHeight="1">
      <c r="B1478" s="32"/>
      <c r="C1478" s="137" t="s">
        <v>2132</v>
      </c>
      <c r="D1478" s="137" t="s">
        <v>255</v>
      </c>
      <c r="E1478" s="138" t="s">
        <v>2152</v>
      </c>
      <c r="F1478" s="139" t="s">
        <v>2153</v>
      </c>
      <c r="G1478" s="140" t="s">
        <v>269</v>
      </c>
      <c r="H1478" s="141">
        <v>1</v>
      </c>
      <c r="I1478" s="142"/>
      <c r="J1478" s="143">
        <f>ROUND(I1478*H1478,2)</f>
        <v>0</v>
      </c>
      <c r="K1478" s="139" t="s">
        <v>1</v>
      </c>
      <c r="L1478" s="32"/>
      <c r="M1478" s="144" t="s">
        <v>1</v>
      </c>
      <c r="N1478" s="145" t="s">
        <v>42</v>
      </c>
      <c r="P1478" s="146">
        <f>O1478*H1478</f>
        <v>0</v>
      </c>
      <c r="Q1478" s="146">
        <v>1.1900000000000001E-3</v>
      </c>
      <c r="R1478" s="146">
        <f>Q1478*H1478</f>
        <v>1.1900000000000001E-3</v>
      </c>
      <c r="S1478" s="146">
        <v>0</v>
      </c>
      <c r="T1478" s="147">
        <f>S1478*H1478</f>
        <v>0</v>
      </c>
      <c r="AR1478" s="148" t="s">
        <v>369</v>
      </c>
      <c r="AT1478" s="148" t="s">
        <v>255</v>
      </c>
      <c r="AU1478" s="148" t="s">
        <v>87</v>
      </c>
      <c r="AY1478" s="17" t="s">
        <v>253</v>
      </c>
      <c r="BE1478" s="149">
        <f>IF(N1478="základní",J1478,0)</f>
        <v>0</v>
      </c>
      <c r="BF1478" s="149">
        <f>IF(N1478="snížená",J1478,0)</f>
        <v>0</v>
      </c>
      <c r="BG1478" s="149">
        <f>IF(N1478="zákl. přenesená",J1478,0)</f>
        <v>0</v>
      </c>
      <c r="BH1478" s="149">
        <f>IF(N1478="sníž. přenesená",J1478,0)</f>
        <v>0</v>
      </c>
      <c r="BI1478" s="149">
        <f>IF(N1478="nulová",J1478,0)</f>
        <v>0</v>
      </c>
      <c r="BJ1478" s="17" t="s">
        <v>85</v>
      </c>
      <c r="BK1478" s="149">
        <f>ROUND(I1478*H1478,2)</f>
        <v>0</v>
      </c>
      <c r="BL1478" s="17" t="s">
        <v>369</v>
      </c>
      <c r="BM1478" s="148" t="s">
        <v>2154</v>
      </c>
    </row>
    <row r="1479" spans="2:65" s="12" customFormat="1" ht="11.25">
      <c r="B1479" s="154"/>
      <c r="D1479" s="155" t="s">
        <v>264</v>
      </c>
      <c r="E1479" s="156" t="s">
        <v>1</v>
      </c>
      <c r="F1479" s="157" t="s">
        <v>2155</v>
      </c>
      <c r="H1479" s="158">
        <v>1</v>
      </c>
      <c r="I1479" s="159"/>
      <c r="L1479" s="154"/>
      <c r="M1479" s="160"/>
      <c r="T1479" s="161"/>
      <c r="AT1479" s="156" t="s">
        <v>264</v>
      </c>
      <c r="AU1479" s="156" t="s">
        <v>87</v>
      </c>
      <c r="AV1479" s="12" t="s">
        <v>87</v>
      </c>
      <c r="AW1479" s="12" t="s">
        <v>32</v>
      </c>
      <c r="AX1479" s="12" t="s">
        <v>77</v>
      </c>
      <c r="AY1479" s="156" t="s">
        <v>253</v>
      </c>
    </row>
    <row r="1480" spans="2:65" s="13" customFormat="1" ht="11.25">
      <c r="B1480" s="162"/>
      <c r="D1480" s="155" t="s">
        <v>264</v>
      </c>
      <c r="E1480" s="163" t="s">
        <v>1</v>
      </c>
      <c r="F1480" s="164" t="s">
        <v>266</v>
      </c>
      <c r="H1480" s="165">
        <v>1</v>
      </c>
      <c r="I1480" s="166"/>
      <c r="L1480" s="162"/>
      <c r="M1480" s="167"/>
      <c r="T1480" s="168"/>
      <c r="AT1480" s="163" t="s">
        <v>264</v>
      </c>
      <c r="AU1480" s="163" t="s">
        <v>87</v>
      </c>
      <c r="AV1480" s="13" t="s">
        <v>260</v>
      </c>
      <c r="AW1480" s="13" t="s">
        <v>32</v>
      </c>
      <c r="AX1480" s="13" t="s">
        <v>85</v>
      </c>
      <c r="AY1480" s="163" t="s">
        <v>253</v>
      </c>
    </row>
    <row r="1481" spans="2:65" s="1" customFormat="1" ht="24.2" customHeight="1">
      <c r="B1481" s="32"/>
      <c r="C1481" s="137" t="s">
        <v>2139</v>
      </c>
      <c r="D1481" s="137" t="s">
        <v>255</v>
      </c>
      <c r="E1481" s="138" t="s">
        <v>2157</v>
      </c>
      <c r="F1481" s="139" t="s">
        <v>2158</v>
      </c>
      <c r="G1481" s="140" t="s">
        <v>269</v>
      </c>
      <c r="H1481" s="141">
        <v>1</v>
      </c>
      <c r="I1481" s="142"/>
      <c r="J1481" s="143">
        <f>ROUND(I1481*H1481,2)</f>
        <v>0</v>
      </c>
      <c r="K1481" s="139" t="s">
        <v>1</v>
      </c>
      <c r="L1481" s="32"/>
      <c r="M1481" s="144" t="s">
        <v>1</v>
      </c>
      <c r="N1481" s="145" t="s">
        <v>42</v>
      </c>
      <c r="P1481" s="146">
        <f>O1481*H1481</f>
        <v>0</v>
      </c>
      <c r="Q1481" s="146">
        <v>1.1900000000000001E-3</v>
      </c>
      <c r="R1481" s="146">
        <f>Q1481*H1481</f>
        <v>1.1900000000000001E-3</v>
      </c>
      <c r="S1481" s="146">
        <v>0</v>
      </c>
      <c r="T1481" s="147">
        <f>S1481*H1481</f>
        <v>0</v>
      </c>
      <c r="AR1481" s="148" t="s">
        <v>369</v>
      </c>
      <c r="AT1481" s="148" t="s">
        <v>255</v>
      </c>
      <c r="AU1481" s="148" t="s">
        <v>87</v>
      </c>
      <c r="AY1481" s="17" t="s">
        <v>253</v>
      </c>
      <c r="BE1481" s="149">
        <f>IF(N1481="základní",J1481,0)</f>
        <v>0</v>
      </c>
      <c r="BF1481" s="149">
        <f>IF(N1481="snížená",J1481,0)</f>
        <v>0</v>
      </c>
      <c r="BG1481" s="149">
        <f>IF(N1481="zákl. přenesená",J1481,0)</f>
        <v>0</v>
      </c>
      <c r="BH1481" s="149">
        <f>IF(N1481="sníž. přenesená",J1481,0)</f>
        <v>0</v>
      </c>
      <c r="BI1481" s="149">
        <f>IF(N1481="nulová",J1481,0)</f>
        <v>0</v>
      </c>
      <c r="BJ1481" s="17" t="s">
        <v>85</v>
      </c>
      <c r="BK1481" s="149">
        <f>ROUND(I1481*H1481,2)</f>
        <v>0</v>
      </c>
      <c r="BL1481" s="17" t="s">
        <v>369</v>
      </c>
      <c r="BM1481" s="148" t="s">
        <v>2159</v>
      </c>
    </row>
    <row r="1482" spans="2:65" s="12" customFormat="1" ht="11.25">
      <c r="B1482" s="154"/>
      <c r="D1482" s="155" t="s">
        <v>264</v>
      </c>
      <c r="E1482" s="156" t="s">
        <v>1</v>
      </c>
      <c r="F1482" s="157" t="s">
        <v>2160</v>
      </c>
      <c r="H1482" s="158">
        <v>1</v>
      </c>
      <c r="I1482" s="159"/>
      <c r="L1482" s="154"/>
      <c r="M1482" s="160"/>
      <c r="T1482" s="161"/>
      <c r="AT1482" s="156" t="s">
        <v>264</v>
      </c>
      <c r="AU1482" s="156" t="s">
        <v>87</v>
      </c>
      <c r="AV1482" s="12" t="s">
        <v>87</v>
      </c>
      <c r="AW1482" s="12" t="s">
        <v>32</v>
      </c>
      <c r="AX1482" s="12" t="s">
        <v>77</v>
      </c>
      <c r="AY1482" s="156" t="s">
        <v>253</v>
      </c>
    </row>
    <row r="1483" spans="2:65" s="13" customFormat="1" ht="11.25">
      <c r="B1483" s="162"/>
      <c r="D1483" s="155" t="s">
        <v>264</v>
      </c>
      <c r="E1483" s="163" t="s">
        <v>1</v>
      </c>
      <c r="F1483" s="164" t="s">
        <v>266</v>
      </c>
      <c r="H1483" s="165">
        <v>1</v>
      </c>
      <c r="I1483" s="166"/>
      <c r="L1483" s="162"/>
      <c r="M1483" s="167"/>
      <c r="T1483" s="168"/>
      <c r="AT1483" s="163" t="s">
        <v>264</v>
      </c>
      <c r="AU1483" s="163" t="s">
        <v>87</v>
      </c>
      <c r="AV1483" s="13" t="s">
        <v>260</v>
      </c>
      <c r="AW1483" s="13" t="s">
        <v>32</v>
      </c>
      <c r="AX1483" s="13" t="s">
        <v>85</v>
      </c>
      <c r="AY1483" s="163" t="s">
        <v>253</v>
      </c>
    </row>
    <row r="1484" spans="2:65" s="1" customFormat="1" ht="24.2" customHeight="1">
      <c r="B1484" s="32"/>
      <c r="C1484" s="137" t="s">
        <v>2146</v>
      </c>
      <c r="D1484" s="137" t="s">
        <v>255</v>
      </c>
      <c r="E1484" s="138" t="s">
        <v>2162</v>
      </c>
      <c r="F1484" s="139" t="s">
        <v>2163</v>
      </c>
      <c r="G1484" s="140" t="s">
        <v>269</v>
      </c>
      <c r="H1484" s="141">
        <v>1</v>
      </c>
      <c r="I1484" s="142"/>
      <c r="J1484" s="143">
        <f>ROUND(I1484*H1484,2)</f>
        <v>0</v>
      </c>
      <c r="K1484" s="139" t="s">
        <v>1</v>
      </c>
      <c r="L1484" s="32"/>
      <c r="M1484" s="144" t="s">
        <v>1</v>
      </c>
      <c r="N1484" s="145" t="s">
        <v>42</v>
      </c>
      <c r="P1484" s="146">
        <f>O1484*H1484</f>
        <v>0</v>
      </c>
      <c r="Q1484" s="146">
        <v>1.1900000000000001E-3</v>
      </c>
      <c r="R1484" s="146">
        <f>Q1484*H1484</f>
        <v>1.1900000000000001E-3</v>
      </c>
      <c r="S1484" s="146">
        <v>0</v>
      </c>
      <c r="T1484" s="147">
        <f>S1484*H1484</f>
        <v>0</v>
      </c>
      <c r="AR1484" s="148" t="s">
        <v>369</v>
      </c>
      <c r="AT1484" s="148" t="s">
        <v>255</v>
      </c>
      <c r="AU1484" s="148" t="s">
        <v>87</v>
      </c>
      <c r="AY1484" s="17" t="s">
        <v>253</v>
      </c>
      <c r="BE1484" s="149">
        <f>IF(N1484="základní",J1484,0)</f>
        <v>0</v>
      </c>
      <c r="BF1484" s="149">
        <f>IF(N1484="snížená",J1484,0)</f>
        <v>0</v>
      </c>
      <c r="BG1484" s="149">
        <f>IF(N1484="zákl. přenesená",J1484,0)</f>
        <v>0</v>
      </c>
      <c r="BH1484" s="149">
        <f>IF(N1484="sníž. přenesená",J1484,0)</f>
        <v>0</v>
      </c>
      <c r="BI1484" s="149">
        <f>IF(N1484="nulová",J1484,0)</f>
        <v>0</v>
      </c>
      <c r="BJ1484" s="17" t="s">
        <v>85</v>
      </c>
      <c r="BK1484" s="149">
        <f>ROUND(I1484*H1484,2)</f>
        <v>0</v>
      </c>
      <c r="BL1484" s="17" t="s">
        <v>369</v>
      </c>
      <c r="BM1484" s="148" t="s">
        <v>2164</v>
      </c>
    </row>
    <row r="1485" spans="2:65" s="12" customFormat="1" ht="11.25">
      <c r="B1485" s="154"/>
      <c r="D1485" s="155" t="s">
        <v>264</v>
      </c>
      <c r="E1485" s="156" t="s">
        <v>1</v>
      </c>
      <c r="F1485" s="157" t="s">
        <v>2165</v>
      </c>
      <c r="H1485" s="158">
        <v>1</v>
      </c>
      <c r="I1485" s="159"/>
      <c r="L1485" s="154"/>
      <c r="M1485" s="160"/>
      <c r="T1485" s="161"/>
      <c r="AT1485" s="156" t="s">
        <v>264</v>
      </c>
      <c r="AU1485" s="156" t="s">
        <v>87</v>
      </c>
      <c r="AV1485" s="12" t="s">
        <v>87</v>
      </c>
      <c r="AW1485" s="12" t="s">
        <v>32</v>
      </c>
      <c r="AX1485" s="12" t="s">
        <v>77</v>
      </c>
      <c r="AY1485" s="156" t="s">
        <v>253</v>
      </c>
    </row>
    <row r="1486" spans="2:65" s="13" customFormat="1" ht="11.25">
      <c r="B1486" s="162"/>
      <c r="D1486" s="155" t="s">
        <v>264</v>
      </c>
      <c r="E1486" s="163" t="s">
        <v>1</v>
      </c>
      <c r="F1486" s="164" t="s">
        <v>266</v>
      </c>
      <c r="H1486" s="165">
        <v>1</v>
      </c>
      <c r="I1486" s="166"/>
      <c r="L1486" s="162"/>
      <c r="M1486" s="167"/>
      <c r="T1486" s="168"/>
      <c r="AT1486" s="163" t="s">
        <v>264</v>
      </c>
      <c r="AU1486" s="163" t="s">
        <v>87</v>
      </c>
      <c r="AV1486" s="13" t="s">
        <v>260</v>
      </c>
      <c r="AW1486" s="13" t="s">
        <v>32</v>
      </c>
      <c r="AX1486" s="13" t="s">
        <v>85</v>
      </c>
      <c r="AY1486" s="163" t="s">
        <v>253</v>
      </c>
    </row>
    <row r="1487" spans="2:65" s="1" customFormat="1" ht="37.9" customHeight="1">
      <c r="B1487" s="32"/>
      <c r="C1487" s="137" t="s">
        <v>2151</v>
      </c>
      <c r="D1487" s="137" t="s">
        <v>255</v>
      </c>
      <c r="E1487" s="138" t="s">
        <v>2167</v>
      </c>
      <c r="F1487" s="139" t="s">
        <v>2168</v>
      </c>
      <c r="G1487" s="140" t="s">
        <v>269</v>
      </c>
      <c r="H1487" s="141">
        <v>1</v>
      </c>
      <c r="I1487" s="142"/>
      <c r="J1487" s="143">
        <f>ROUND(I1487*H1487,2)</f>
        <v>0</v>
      </c>
      <c r="K1487" s="139" t="s">
        <v>1</v>
      </c>
      <c r="L1487" s="32"/>
      <c r="M1487" s="144" t="s">
        <v>1</v>
      </c>
      <c r="N1487" s="145" t="s">
        <v>42</v>
      </c>
      <c r="P1487" s="146">
        <f>O1487*H1487</f>
        <v>0</v>
      </c>
      <c r="Q1487" s="146">
        <v>1.1900000000000001E-3</v>
      </c>
      <c r="R1487" s="146">
        <f>Q1487*H1487</f>
        <v>1.1900000000000001E-3</v>
      </c>
      <c r="S1487" s="146">
        <v>0</v>
      </c>
      <c r="T1487" s="147">
        <f>S1487*H1487</f>
        <v>0</v>
      </c>
      <c r="AR1487" s="148" t="s">
        <v>369</v>
      </c>
      <c r="AT1487" s="148" t="s">
        <v>255</v>
      </c>
      <c r="AU1487" s="148" t="s">
        <v>87</v>
      </c>
      <c r="AY1487" s="17" t="s">
        <v>253</v>
      </c>
      <c r="BE1487" s="149">
        <f>IF(N1487="základní",J1487,0)</f>
        <v>0</v>
      </c>
      <c r="BF1487" s="149">
        <f>IF(N1487="snížená",J1487,0)</f>
        <v>0</v>
      </c>
      <c r="BG1487" s="149">
        <f>IF(N1487="zákl. přenesená",J1487,0)</f>
        <v>0</v>
      </c>
      <c r="BH1487" s="149">
        <f>IF(N1487="sníž. přenesená",J1487,0)</f>
        <v>0</v>
      </c>
      <c r="BI1487" s="149">
        <f>IF(N1487="nulová",J1487,0)</f>
        <v>0</v>
      </c>
      <c r="BJ1487" s="17" t="s">
        <v>85</v>
      </c>
      <c r="BK1487" s="149">
        <f>ROUND(I1487*H1487,2)</f>
        <v>0</v>
      </c>
      <c r="BL1487" s="17" t="s">
        <v>369</v>
      </c>
      <c r="BM1487" s="148" t="s">
        <v>2169</v>
      </c>
    </row>
    <row r="1488" spans="2:65" s="12" customFormat="1" ht="22.5">
      <c r="B1488" s="154"/>
      <c r="D1488" s="155" t="s">
        <v>264</v>
      </c>
      <c r="E1488" s="156" t="s">
        <v>1</v>
      </c>
      <c r="F1488" s="157" t="s">
        <v>2170</v>
      </c>
      <c r="H1488" s="158">
        <v>1</v>
      </c>
      <c r="I1488" s="159"/>
      <c r="L1488" s="154"/>
      <c r="M1488" s="160"/>
      <c r="T1488" s="161"/>
      <c r="AT1488" s="156" t="s">
        <v>264</v>
      </c>
      <c r="AU1488" s="156" t="s">
        <v>87</v>
      </c>
      <c r="AV1488" s="12" t="s">
        <v>87</v>
      </c>
      <c r="AW1488" s="12" t="s">
        <v>32</v>
      </c>
      <c r="AX1488" s="12" t="s">
        <v>77</v>
      </c>
      <c r="AY1488" s="156" t="s">
        <v>253</v>
      </c>
    </row>
    <row r="1489" spans="2:65" s="13" customFormat="1" ht="11.25">
      <c r="B1489" s="162"/>
      <c r="D1489" s="155" t="s">
        <v>264</v>
      </c>
      <c r="E1489" s="163" t="s">
        <v>1</v>
      </c>
      <c r="F1489" s="164" t="s">
        <v>266</v>
      </c>
      <c r="H1489" s="165">
        <v>1</v>
      </c>
      <c r="I1489" s="166"/>
      <c r="L1489" s="162"/>
      <c r="M1489" s="167"/>
      <c r="T1489" s="168"/>
      <c r="AT1489" s="163" t="s">
        <v>264</v>
      </c>
      <c r="AU1489" s="163" t="s">
        <v>87</v>
      </c>
      <c r="AV1489" s="13" t="s">
        <v>260</v>
      </c>
      <c r="AW1489" s="13" t="s">
        <v>32</v>
      </c>
      <c r="AX1489" s="13" t="s">
        <v>85</v>
      </c>
      <c r="AY1489" s="163" t="s">
        <v>253</v>
      </c>
    </row>
    <row r="1490" spans="2:65" s="1" customFormat="1" ht="24.2" customHeight="1">
      <c r="B1490" s="32"/>
      <c r="C1490" s="137" t="s">
        <v>2156</v>
      </c>
      <c r="D1490" s="137" t="s">
        <v>255</v>
      </c>
      <c r="E1490" s="138" t="s">
        <v>2172</v>
      </c>
      <c r="F1490" s="139" t="s">
        <v>2173</v>
      </c>
      <c r="G1490" s="140" t="s">
        <v>1576</v>
      </c>
      <c r="H1490" s="196"/>
      <c r="I1490" s="142"/>
      <c r="J1490" s="143">
        <f>ROUND(I1490*H1490,2)</f>
        <v>0</v>
      </c>
      <c r="K1490" s="139" t="s">
        <v>259</v>
      </c>
      <c r="L1490" s="32"/>
      <c r="M1490" s="144" t="s">
        <v>1</v>
      </c>
      <c r="N1490" s="145" t="s">
        <v>42</v>
      </c>
      <c r="P1490" s="146">
        <f>O1490*H1490</f>
        <v>0</v>
      </c>
      <c r="Q1490" s="146">
        <v>0</v>
      </c>
      <c r="R1490" s="146">
        <f>Q1490*H1490</f>
        <v>0</v>
      </c>
      <c r="S1490" s="146">
        <v>0</v>
      </c>
      <c r="T1490" s="147">
        <f>S1490*H1490</f>
        <v>0</v>
      </c>
      <c r="AR1490" s="148" t="s">
        <v>369</v>
      </c>
      <c r="AT1490" s="148" t="s">
        <v>255</v>
      </c>
      <c r="AU1490" s="148" t="s">
        <v>87</v>
      </c>
      <c r="AY1490" s="17" t="s">
        <v>253</v>
      </c>
      <c r="BE1490" s="149">
        <f>IF(N1490="základní",J1490,0)</f>
        <v>0</v>
      </c>
      <c r="BF1490" s="149">
        <f>IF(N1490="snížená",J1490,0)</f>
        <v>0</v>
      </c>
      <c r="BG1490" s="149">
        <f>IF(N1490="zákl. přenesená",J1490,0)</f>
        <v>0</v>
      </c>
      <c r="BH1490" s="149">
        <f>IF(N1490="sníž. přenesená",J1490,0)</f>
        <v>0</v>
      </c>
      <c r="BI1490" s="149">
        <f>IF(N1490="nulová",J1490,0)</f>
        <v>0</v>
      </c>
      <c r="BJ1490" s="17" t="s">
        <v>85</v>
      </c>
      <c r="BK1490" s="149">
        <f>ROUND(I1490*H1490,2)</f>
        <v>0</v>
      </c>
      <c r="BL1490" s="17" t="s">
        <v>369</v>
      </c>
      <c r="BM1490" s="148" t="s">
        <v>2174</v>
      </c>
    </row>
    <row r="1491" spans="2:65" s="1" customFormat="1" ht="11.25">
      <c r="B1491" s="32"/>
      <c r="D1491" s="150" t="s">
        <v>262</v>
      </c>
      <c r="F1491" s="151" t="s">
        <v>2175</v>
      </c>
      <c r="I1491" s="152"/>
      <c r="L1491" s="32"/>
      <c r="M1491" s="153"/>
      <c r="T1491" s="56"/>
      <c r="AT1491" s="17" t="s">
        <v>262</v>
      </c>
      <c r="AU1491" s="17" t="s">
        <v>87</v>
      </c>
    </row>
    <row r="1492" spans="2:65" s="11" customFormat="1" ht="22.9" customHeight="1">
      <c r="B1492" s="125"/>
      <c r="D1492" s="126" t="s">
        <v>76</v>
      </c>
      <c r="E1492" s="135" t="s">
        <v>2176</v>
      </c>
      <c r="F1492" s="135" t="s">
        <v>2177</v>
      </c>
      <c r="I1492" s="128"/>
      <c r="J1492" s="136">
        <f>BK1492</f>
        <v>0</v>
      </c>
      <c r="L1492" s="125"/>
      <c r="M1492" s="130"/>
      <c r="P1492" s="131">
        <f>SUM(P1493:P1542)</f>
        <v>0</v>
      </c>
      <c r="R1492" s="131">
        <f>SUM(R1493:R1542)</f>
        <v>0.93042020000000014</v>
      </c>
      <c r="T1492" s="132">
        <f>SUM(T1493:T1542)</f>
        <v>0</v>
      </c>
      <c r="AR1492" s="126" t="s">
        <v>87</v>
      </c>
      <c r="AT1492" s="133" t="s">
        <v>76</v>
      </c>
      <c r="AU1492" s="133" t="s">
        <v>85</v>
      </c>
      <c r="AY1492" s="126" t="s">
        <v>253</v>
      </c>
      <c r="BK1492" s="134">
        <f>SUM(BK1493:BK1542)</f>
        <v>0</v>
      </c>
    </row>
    <row r="1493" spans="2:65" s="1" customFormat="1" ht="44.25" customHeight="1">
      <c r="B1493" s="32"/>
      <c r="C1493" s="137" t="s">
        <v>2161</v>
      </c>
      <c r="D1493" s="137" t="s">
        <v>255</v>
      </c>
      <c r="E1493" s="138" t="s">
        <v>2179</v>
      </c>
      <c r="F1493" s="139" t="s">
        <v>2180</v>
      </c>
      <c r="G1493" s="140" t="s">
        <v>313</v>
      </c>
      <c r="H1493" s="141">
        <v>22</v>
      </c>
      <c r="I1493" s="142"/>
      <c r="J1493" s="143">
        <f>ROUND(I1493*H1493,2)</f>
        <v>0</v>
      </c>
      <c r="K1493" s="139" t="s">
        <v>1</v>
      </c>
      <c r="L1493" s="32"/>
      <c r="M1493" s="144" t="s">
        <v>1</v>
      </c>
      <c r="N1493" s="145" t="s">
        <v>42</v>
      </c>
      <c r="P1493" s="146">
        <f>O1493*H1493</f>
        <v>0</v>
      </c>
      <c r="Q1493" s="146">
        <v>2.2200000000000002E-3</v>
      </c>
      <c r="R1493" s="146">
        <f>Q1493*H1493</f>
        <v>4.8840000000000001E-2</v>
      </c>
      <c r="S1493" s="146">
        <v>0</v>
      </c>
      <c r="T1493" s="147">
        <f>S1493*H1493</f>
        <v>0</v>
      </c>
      <c r="AR1493" s="148" t="s">
        <v>369</v>
      </c>
      <c r="AT1493" s="148" t="s">
        <v>255</v>
      </c>
      <c r="AU1493" s="148" t="s">
        <v>87</v>
      </c>
      <c r="AY1493" s="17" t="s">
        <v>253</v>
      </c>
      <c r="BE1493" s="149">
        <f>IF(N1493="základní",J1493,0)</f>
        <v>0</v>
      </c>
      <c r="BF1493" s="149">
        <f>IF(N1493="snížená",J1493,0)</f>
        <v>0</v>
      </c>
      <c r="BG1493" s="149">
        <f>IF(N1493="zákl. přenesená",J1493,0)</f>
        <v>0</v>
      </c>
      <c r="BH1493" s="149">
        <f>IF(N1493="sníž. přenesená",J1493,0)</f>
        <v>0</v>
      </c>
      <c r="BI1493" s="149">
        <f>IF(N1493="nulová",J1493,0)</f>
        <v>0</v>
      </c>
      <c r="BJ1493" s="17" t="s">
        <v>85</v>
      </c>
      <c r="BK1493" s="149">
        <f>ROUND(I1493*H1493,2)</f>
        <v>0</v>
      </c>
      <c r="BL1493" s="17" t="s">
        <v>369</v>
      </c>
      <c r="BM1493" s="148" t="s">
        <v>3113</v>
      </c>
    </row>
    <row r="1494" spans="2:65" s="1" customFormat="1" ht="29.25">
      <c r="B1494" s="32"/>
      <c r="D1494" s="155" t="s">
        <v>1346</v>
      </c>
      <c r="F1494" s="195" t="s">
        <v>2182</v>
      </c>
      <c r="I1494" s="152"/>
      <c r="L1494" s="32"/>
      <c r="M1494" s="153"/>
      <c r="T1494" s="56"/>
      <c r="AT1494" s="17" t="s">
        <v>1346</v>
      </c>
      <c r="AU1494" s="17" t="s">
        <v>87</v>
      </c>
    </row>
    <row r="1495" spans="2:65" s="12" customFormat="1" ht="11.25">
      <c r="B1495" s="154"/>
      <c r="D1495" s="155" t="s">
        <v>264</v>
      </c>
      <c r="E1495" s="156" t="s">
        <v>1</v>
      </c>
      <c r="F1495" s="157" t="s">
        <v>2183</v>
      </c>
      <c r="H1495" s="158">
        <v>22</v>
      </c>
      <c r="I1495" s="159"/>
      <c r="L1495" s="154"/>
      <c r="M1495" s="160"/>
      <c r="T1495" s="161"/>
      <c r="AT1495" s="156" t="s">
        <v>264</v>
      </c>
      <c r="AU1495" s="156" t="s">
        <v>87</v>
      </c>
      <c r="AV1495" s="12" t="s">
        <v>87</v>
      </c>
      <c r="AW1495" s="12" t="s">
        <v>32</v>
      </c>
      <c r="AX1495" s="12" t="s">
        <v>77</v>
      </c>
      <c r="AY1495" s="156" t="s">
        <v>253</v>
      </c>
    </row>
    <row r="1496" spans="2:65" s="13" customFormat="1" ht="11.25">
      <c r="B1496" s="162"/>
      <c r="D1496" s="155" t="s">
        <v>264</v>
      </c>
      <c r="E1496" s="163" t="s">
        <v>1</v>
      </c>
      <c r="F1496" s="164" t="s">
        <v>266</v>
      </c>
      <c r="H1496" s="165">
        <v>22</v>
      </c>
      <c r="I1496" s="166"/>
      <c r="L1496" s="162"/>
      <c r="M1496" s="167"/>
      <c r="T1496" s="168"/>
      <c r="AT1496" s="163" t="s">
        <v>264</v>
      </c>
      <c r="AU1496" s="163" t="s">
        <v>87</v>
      </c>
      <c r="AV1496" s="13" t="s">
        <v>260</v>
      </c>
      <c r="AW1496" s="13" t="s">
        <v>32</v>
      </c>
      <c r="AX1496" s="13" t="s">
        <v>85</v>
      </c>
      <c r="AY1496" s="163" t="s">
        <v>253</v>
      </c>
    </row>
    <row r="1497" spans="2:65" s="1" customFormat="1" ht="37.9" customHeight="1">
      <c r="B1497" s="32"/>
      <c r="C1497" s="137" t="s">
        <v>2166</v>
      </c>
      <c r="D1497" s="137" t="s">
        <v>255</v>
      </c>
      <c r="E1497" s="138" t="s">
        <v>3114</v>
      </c>
      <c r="F1497" s="139" t="s">
        <v>3115</v>
      </c>
      <c r="G1497" s="140" t="s">
        <v>313</v>
      </c>
      <c r="H1497" s="141">
        <v>1.3</v>
      </c>
      <c r="I1497" s="142"/>
      <c r="J1497" s="143">
        <f>ROUND(I1497*H1497,2)</f>
        <v>0</v>
      </c>
      <c r="K1497" s="139" t="s">
        <v>1</v>
      </c>
      <c r="L1497" s="32"/>
      <c r="M1497" s="144" t="s">
        <v>1</v>
      </c>
      <c r="N1497" s="145" t="s">
        <v>42</v>
      </c>
      <c r="P1497" s="146">
        <f>O1497*H1497</f>
        <v>0</v>
      </c>
      <c r="Q1497" s="146">
        <v>5.3499999999999997E-3</v>
      </c>
      <c r="R1497" s="146">
        <f>Q1497*H1497</f>
        <v>6.9550000000000002E-3</v>
      </c>
      <c r="S1497" s="146">
        <v>0</v>
      </c>
      <c r="T1497" s="147">
        <f>S1497*H1497</f>
        <v>0</v>
      </c>
      <c r="AR1497" s="148" t="s">
        <v>369</v>
      </c>
      <c r="AT1497" s="148" t="s">
        <v>255</v>
      </c>
      <c r="AU1497" s="148" t="s">
        <v>87</v>
      </c>
      <c r="AY1497" s="17" t="s">
        <v>253</v>
      </c>
      <c r="BE1497" s="149">
        <f>IF(N1497="základní",J1497,0)</f>
        <v>0</v>
      </c>
      <c r="BF1497" s="149">
        <f>IF(N1497="snížená",J1497,0)</f>
        <v>0</v>
      </c>
      <c r="BG1497" s="149">
        <f>IF(N1497="zákl. přenesená",J1497,0)</f>
        <v>0</v>
      </c>
      <c r="BH1497" s="149">
        <f>IF(N1497="sníž. přenesená",J1497,0)</f>
        <v>0</v>
      </c>
      <c r="BI1497" s="149">
        <f>IF(N1497="nulová",J1497,0)</f>
        <v>0</v>
      </c>
      <c r="BJ1497" s="17" t="s">
        <v>85</v>
      </c>
      <c r="BK1497" s="149">
        <f>ROUND(I1497*H1497,2)</f>
        <v>0</v>
      </c>
      <c r="BL1497" s="17" t="s">
        <v>369</v>
      </c>
      <c r="BM1497" s="148" t="s">
        <v>3116</v>
      </c>
    </row>
    <row r="1498" spans="2:65" s="1" customFormat="1" ht="29.25">
      <c r="B1498" s="32"/>
      <c r="D1498" s="155" t="s">
        <v>1346</v>
      </c>
      <c r="F1498" s="195" t="s">
        <v>2188</v>
      </c>
      <c r="I1498" s="152"/>
      <c r="L1498" s="32"/>
      <c r="M1498" s="153"/>
      <c r="T1498" s="56"/>
      <c r="AT1498" s="17" t="s">
        <v>1346</v>
      </c>
      <c r="AU1498" s="17" t="s">
        <v>87</v>
      </c>
    </row>
    <row r="1499" spans="2:65" s="12" customFormat="1" ht="11.25">
      <c r="B1499" s="154"/>
      <c r="D1499" s="155" t="s">
        <v>264</v>
      </c>
      <c r="E1499" s="156" t="s">
        <v>1</v>
      </c>
      <c r="F1499" s="157" t="s">
        <v>3117</v>
      </c>
      <c r="H1499" s="158">
        <v>1.3</v>
      </c>
      <c r="I1499" s="159"/>
      <c r="L1499" s="154"/>
      <c r="M1499" s="160"/>
      <c r="T1499" s="161"/>
      <c r="AT1499" s="156" t="s">
        <v>264</v>
      </c>
      <c r="AU1499" s="156" t="s">
        <v>87</v>
      </c>
      <c r="AV1499" s="12" t="s">
        <v>87</v>
      </c>
      <c r="AW1499" s="12" t="s">
        <v>32</v>
      </c>
      <c r="AX1499" s="12" t="s">
        <v>77</v>
      </c>
      <c r="AY1499" s="156" t="s">
        <v>253</v>
      </c>
    </row>
    <row r="1500" spans="2:65" s="13" customFormat="1" ht="11.25">
      <c r="B1500" s="162"/>
      <c r="D1500" s="155" t="s">
        <v>264</v>
      </c>
      <c r="E1500" s="163" t="s">
        <v>1</v>
      </c>
      <c r="F1500" s="164" t="s">
        <v>266</v>
      </c>
      <c r="H1500" s="165">
        <v>1.3</v>
      </c>
      <c r="I1500" s="166"/>
      <c r="L1500" s="162"/>
      <c r="M1500" s="167"/>
      <c r="T1500" s="168"/>
      <c r="AT1500" s="163" t="s">
        <v>264</v>
      </c>
      <c r="AU1500" s="163" t="s">
        <v>87</v>
      </c>
      <c r="AV1500" s="13" t="s">
        <v>260</v>
      </c>
      <c r="AW1500" s="13" t="s">
        <v>32</v>
      </c>
      <c r="AX1500" s="13" t="s">
        <v>85</v>
      </c>
      <c r="AY1500" s="163" t="s">
        <v>253</v>
      </c>
    </row>
    <row r="1501" spans="2:65" s="1" customFormat="1" ht="49.15" customHeight="1">
      <c r="B1501" s="32"/>
      <c r="C1501" s="137" t="s">
        <v>2171</v>
      </c>
      <c r="D1501" s="137" t="s">
        <v>255</v>
      </c>
      <c r="E1501" s="138" t="s">
        <v>2191</v>
      </c>
      <c r="F1501" s="139" t="s">
        <v>2192</v>
      </c>
      <c r="G1501" s="140" t="s">
        <v>258</v>
      </c>
      <c r="H1501" s="141">
        <v>5.31</v>
      </c>
      <c r="I1501" s="142"/>
      <c r="J1501" s="143">
        <f>ROUND(I1501*H1501,2)</f>
        <v>0</v>
      </c>
      <c r="K1501" s="139" t="s">
        <v>1</v>
      </c>
      <c r="L1501" s="32"/>
      <c r="M1501" s="144" t="s">
        <v>1</v>
      </c>
      <c r="N1501" s="145" t="s">
        <v>42</v>
      </c>
      <c r="P1501" s="146">
        <f>O1501*H1501</f>
        <v>0</v>
      </c>
      <c r="Q1501" s="146">
        <v>6.9499999999999996E-3</v>
      </c>
      <c r="R1501" s="146">
        <f>Q1501*H1501</f>
        <v>3.6904499999999993E-2</v>
      </c>
      <c r="S1501" s="146">
        <v>0</v>
      </c>
      <c r="T1501" s="147">
        <f>S1501*H1501</f>
        <v>0</v>
      </c>
      <c r="AR1501" s="148" t="s">
        <v>369</v>
      </c>
      <c r="AT1501" s="148" t="s">
        <v>255</v>
      </c>
      <c r="AU1501" s="148" t="s">
        <v>87</v>
      </c>
      <c r="AY1501" s="17" t="s">
        <v>253</v>
      </c>
      <c r="BE1501" s="149">
        <f>IF(N1501="základní",J1501,0)</f>
        <v>0</v>
      </c>
      <c r="BF1501" s="149">
        <f>IF(N1501="snížená",J1501,0)</f>
        <v>0</v>
      </c>
      <c r="BG1501" s="149">
        <f>IF(N1501="zákl. přenesená",J1501,0)</f>
        <v>0</v>
      </c>
      <c r="BH1501" s="149">
        <f>IF(N1501="sníž. přenesená",J1501,0)</f>
        <v>0</v>
      </c>
      <c r="BI1501" s="149">
        <f>IF(N1501="nulová",J1501,0)</f>
        <v>0</v>
      </c>
      <c r="BJ1501" s="17" t="s">
        <v>85</v>
      </c>
      <c r="BK1501" s="149">
        <f>ROUND(I1501*H1501,2)</f>
        <v>0</v>
      </c>
      <c r="BL1501" s="17" t="s">
        <v>369</v>
      </c>
      <c r="BM1501" s="148" t="s">
        <v>2193</v>
      </c>
    </row>
    <row r="1502" spans="2:65" s="14" customFormat="1" ht="11.25">
      <c r="B1502" s="169"/>
      <c r="D1502" s="155" t="s">
        <v>264</v>
      </c>
      <c r="E1502" s="170" t="s">
        <v>1</v>
      </c>
      <c r="F1502" s="171" t="s">
        <v>2194</v>
      </c>
      <c r="H1502" s="170" t="s">
        <v>1</v>
      </c>
      <c r="I1502" s="172"/>
      <c r="L1502" s="169"/>
      <c r="M1502" s="173"/>
      <c r="T1502" s="174"/>
      <c r="AT1502" s="170" t="s">
        <v>264</v>
      </c>
      <c r="AU1502" s="170" t="s">
        <v>87</v>
      </c>
      <c r="AV1502" s="14" t="s">
        <v>85</v>
      </c>
      <c r="AW1502" s="14" t="s">
        <v>32</v>
      </c>
      <c r="AX1502" s="14" t="s">
        <v>77</v>
      </c>
      <c r="AY1502" s="170" t="s">
        <v>253</v>
      </c>
    </row>
    <row r="1503" spans="2:65" s="12" customFormat="1" ht="11.25">
      <c r="B1503" s="154"/>
      <c r="D1503" s="155" t="s">
        <v>264</v>
      </c>
      <c r="E1503" s="156" t="s">
        <v>1</v>
      </c>
      <c r="F1503" s="157" t="s">
        <v>3118</v>
      </c>
      <c r="H1503" s="158">
        <v>5.31</v>
      </c>
      <c r="I1503" s="159"/>
      <c r="L1503" s="154"/>
      <c r="M1503" s="160"/>
      <c r="T1503" s="161"/>
      <c r="AT1503" s="156" t="s">
        <v>264</v>
      </c>
      <c r="AU1503" s="156" t="s">
        <v>87</v>
      </c>
      <c r="AV1503" s="12" t="s">
        <v>87</v>
      </c>
      <c r="AW1503" s="12" t="s">
        <v>32</v>
      </c>
      <c r="AX1503" s="12" t="s">
        <v>77</v>
      </c>
      <c r="AY1503" s="156" t="s">
        <v>253</v>
      </c>
    </row>
    <row r="1504" spans="2:65" s="13" customFormat="1" ht="11.25">
      <c r="B1504" s="162"/>
      <c r="D1504" s="155" t="s">
        <v>264</v>
      </c>
      <c r="E1504" s="163" t="s">
        <v>1</v>
      </c>
      <c r="F1504" s="164" t="s">
        <v>266</v>
      </c>
      <c r="H1504" s="165">
        <v>5.31</v>
      </c>
      <c r="I1504" s="166"/>
      <c r="L1504" s="162"/>
      <c r="M1504" s="167"/>
      <c r="T1504" s="168"/>
      <c r="AT1504" s="163" t="s">
        <v>264</v>
      </c>
      <c r="AU1504" s="163" t="s">
        <v>87</v>
      </c>
      <c r="AV1504" s="13" t="s">
        <v>260</v>
      </c>
      <c r="AW1504" s="13" t="s">
        <v>32</v>
      </c>
      <c r="AX1504" s="13" t="s">
        <v>85</v>
      </c>
      <c r="AY1504" s="163" t="s">
        <v>253</v>
      </c>
    </row>
    <row r="1505" spans="2:65" s="1" customFormat="1" ht="33" customHeight="1">
      <c r="B1505" s="32"/>
      <c r="C1505" s="137" t="s">
        <v>2178</v>
      </c>
      <c r="D1505" s="137" t="s">
        <v>255</v>
      </c>
      <c r="E1505" s="138" t="s">
        <v>2197</v>
      </c>
      <c r="F1505" s="139" t="s">
        <v>2198</v>
      </c>
      <c r="G1505" s="140" t="s">
        <v>313</v>
      </c>
      <c r="H1505" s="141">
        <v>22</v>
      </c>
      <c r="I1505" s="142"/>
      <c r="J1505" s="143">
        <f>ROUND(I1505*H1505,2)</f>
        <v>0</v>
      </c>
      <c r="K1505" s="139" t="s">
        <v>1</v>
      </c>
      <c r="L1505" s="32"/>
      <c r="M1505" s="144" t="s">
        <v>1</v>
      </c>
      <c r="N1505" s="145" t="s">
        <v>42</v>
      </c>
      <c r="P1505" s="146">
        <f>O1505*H1505</f>
        <v>0</v>
      </c>
      <c r="Q1505" s="146">
        <v>6.0699999999999999E-3</v>
      </c>
      <c r="R1505" s="146">
        <f>Q1505*H1505</f>
        <v>0.13353999999999999</v>
      </c>
      <c r="S1505" s="146">
        <v>0</v>
      </c>
      <c r="T1505" s="147">
        <f>S1505*H1505</f>
        <v>0</v>
      </c>
      <c r="AR1505" s="148" t="s">
        <v>369</v>
      </c>
      <c r="AT1505" s="148" t="s">
        <v>255</v>
      </c>
      <c r="AU1505" s="148" t="s">
        <v>87</v>
      </c>
      <c r="AY1505" s="17" t="s">
        <v>253</v>
      </c>
      <c r="BE1505" s="149">
        <f>IF(N1505="základní",J1505,0)</f>
        <v>0</v>
      </c>
      <c r="BF1505" s="149">
        <f>IF(N1505="snížená",J1505,0)</f>
        <v>0</v>
      </c>
      <c r="BG1505" s="149">
        <f>IF(N1505="zákl. přenesená",J1505,0)</f>
        <v>0</v>
      </c>
      <c r="BH1505" s="149">
        <f>IF(N1505="sníž. přenesená",J1505,0)</f>
        <v>0</v>
      </c>
      <c r="BI1505" s="149">
        <f>IF(N1505="nulová",J1505,0)</f>
        <v>0</v>
      </c>
      <c r="BJ1505" s="17" t="s">
        <v>85</v>
      </c>
      <c r="BK1505" s="149">
        <f>ROUND(I1505*H1505,2)</f>
        <v>0</v>
      </c>
      <c r="BL1505" s="17" t="s">
        <v>369</v>
      </c>
      <c r="BM1505" s="148" t="s">
        <v>2199</v>
      </c>
    </row>
    <row r="1506" spans="2:65" s="1" customFormat="1" ht="29.25">
      <c r="B1506" s="32"/>
      <c r="D1506" s="155" t="s">
        <v>1346</v>
      </c>
      <c r="F1506" s="195" t="s">
        <v>2182</v>
      </c>
      <c r="I1506" s="152"/>
      <c r="L1506" s="32"/>
      <c r="M1506" s="153"/>
      <c r="T1506" s="56"/>
      <c r="AT1506" s="17" t="s">
        <v>1346</v>
      </c>
      <c r="AU1506" s="17" t="s">
        <v>87</v>
      </c>
    </row>
    <row r="1507" spans="2:65" s="12" customFormat="1" ht="11.25">
      <c r="B1507" s="154"/>
      <c r="D1507" s="155" t="s">
        <v>264</v>
      </c>
      <c r="E1507" s="156" t="s">
        <v>1</v>
      </c>
      <c r="F1507" s="157" t="s">
        <v>2200</v>
      </c>
      <c r="H1507" s="158">
        <v>22</v>
      </c>
      <c r="I1507" s="159"/>
      <c r="L1507" s="154"/>
      <c r="M1507" s="160"/>
      <c r="T1507" s="161"/>
      <c r="AT1507" s="156" t="s">
        <v>264</v>
      </c>
      <c r="AU1507" s="156" t="s">
        <v>87</v>
      </c>
      <c r="AV1507" s="12" t="s">
        <v>87</v>
      </c>
      <c r="AW1507" s="12" t="s">
        <v>32</v>
      </c>
      <c r="AX1507" s="12" t="s">
        <v>77</v>
      </c>
      <c r="AY1507" s="156" t="s">
        <v>253</v>
      </c>
    </row>
    <row r="1508" spans="2:65" s="13" customFormat="1" ht="11.25">
      <c r="B1508" s="162"/>
      <c r="D1508" s="155" t="s">
        <v>264</v>
      </c>
      <c r="E1508" s="163" t="s">
        <v>1</v>
      </c>
      <c r="F1508" s="164" t="s">
        <v>266</v>
      </c>
      <c r="H1508" s="165">
        <v>22</v>
      </c>
      <c r="I1508" s="166"/>
      <c r="L1508" s="162"/>
      <c r="M1508" s="167"/>
      <c r="T1508" s="168"/>
      <c r="AT1508" s="163" t="s">
        <v>264</v>
      </c>
      <c r="AU1508" s="163" t="s">
        <v>87</v>
      </c>
      <c r="AV1508" s="13" t="s">
        <v>260</v>
      </c>
      <c r="AW1508" s="13" t="s">
        <v>32</v>
      </c>
      <c r="AX1508" s="13" t="s">
        <v>85</v>
      </c>
      <c r="AY1508" s="163" t="s">
        <v>253</v>
      </c>
    </row>
    <row r="1509" spans="2:65" s="1" customFormat="1" ht="33" customHeight="1">
      <c r="B1509" s="32"/>
      <c r="C1509" s="137" t="s">
        <v>2184</v>
      </c>
      <c r="D1509" s="137" t="s">
        <v>255</v>
      </c>
      <c r="E1509" s="138" t="s">
        <v>2202</v>
      </c>
      <c r="F1509" s="139" t="s">
        <v>2203</v>
      </c>
      <c r="G1509" s="140" t="s">
        <v>313</v>
      </c>
      <c r="H1509" s="141">
        <v>22</v>
      </c>
      <c r="I1509" s="142"/>
      <c r="J1509" s="143">
        <f>ROUND(I1509*H1509,2)</f>
        <v>0</v>
      </c>
      <c r="K1509" s="139" t="s">
        <v>1</v>
      </c>
      <c r="L1509" s="32"/>
      <c r="M1509" s="144" t="s">
        <v>1</v>
      </c>
      <c r="N1509" s="145" t="s">
        <v>42</v>
      </c>
      <c r="P1509" s="146">
        <f>O1509*H1509</f>
        <v>0</v>
      </c>
      <c r="Q1509" s="146">
        <v>6.0699999999999999E-3</v>
      </c>
      <c r="R1509" s="146">
        <f>Q1509*H1509</f>
        <v>0.13353999999999999</v>
      </c>
      <c r="S1509" s="146">
        <v>0</v>
      </c>
      <c r="T1509" s="147">
        <f>S1509*H1509</f>
        <v>0</v>
      </c>
      <c r="AR1509" s="148" t="s">
        <v>369</v>
      </c>
      <c r="AT1509" s="148" t="s">
        <v>255</v>
      </c>
      <c r="AU1509" s="148" t="s">
        <v>87</v>
      </c>
      <c r="AY1509" s="17" t="s">
        <v>253</v>
      </c>
      <c r="BE1509" s="149">
        <f>IF(N1509="základní",J1509,0)</f>
        <v>0</v>
      </c>
      <c r="BF1509" s="149">
        <f>IF(N1509="snížená",J1509,0)</f>
        <v>0</v>
      </c>
      <c r="BG1509" s="149">
        <f>IF(N1509="zákl. přenesená",J1509,0)</f>
        <v>0</v>
      </c>
      <c r="BH1509" s="149">
        <f>IF(N1509="sníž. přenesená",J1509,0)</f>
        <v>0</v>
      </c>
      <c r="BI1509" s="149">
        <f>IF(N1509="nulová",J1509,0)</f>
        <v>0</v>
      </c>
      <c r="BJ1509" s="17" t="s">
        <v>85</v>
      </c>
      <c r="BK1509" s="149">
        <f>ROUND(I1509*H1509,2)</f>
        <v>0</v>
      </c>
      <c r="BL1509" s="17" t="s">
        <v>369</v>
      </c>
      <c r="BM1509" s="148" t="s">
        <v>2204</v>
      </c>
    </row>
    <row r="1510" spans="2:65" s="1" customFormat="1" ht="29.25">
      <c r="B1510" s="32"/>
      <c r="D1510" s="155" t="s">
        <v>1346</v>
      </c>
      <c r="F1510" s="195" t="s">
        <v>2182</v>
      </c>
      <c r="I1510" s="152"/>
      <c r="L1510" s="32"/>
      <c r="M1510" s="153"/>
      <c r="T1510" s="56"/>
      <c r="AT1510" s="17" t="s">
        <v>1346</v>
      </c>
      <c r="AU1510" s="17" t="s">
        <v>87</v>
      </c>
    </row>
    <row r="1511" spans="2:65" s="12" customFormat="1" ht="11.25">
      <c r="B1511" s="154"/>
      <c r="D1511" s="155" t="s">
        <v>264</v>
      </c>
      <c r="E1511" s="156" t="s">
        <v>1</v>
      </c>
      <c r="F1511" s="157" t="s">
        <v>2205</v>
      </c>
      <c r="H1511" s="158">
        <v>22</v>
      </c>
      <c r="I1511" s="159"/>
      <c r="L1511" s="154"/>
      <c r="M1511" s="160"/>
      <c r="T1511" s="161"/>
      <c r="AT1511" s="156" t="s">
        <v>264</v>
      </c>
      <c r="AU1511" s="156" t="s">
        <v>87</v>
      </c>
      <c r="AV1511" s="12" t="s">
        <v>87</v>
      </c>
      <c r="AW1511" s="12" t="s">
        <v>32</v>
      </c>
      <c r="AX1511" s="12" t="s">
        <v>77</v>
      </c>
      <c r="AY1511" s="156" t="s">
        <v>253</v>
      </c>
    </row>
    <row r="1512" spans="2:65" s="13" customFormat="1" ht="11.25">
      <c r="B1512" s="162"/>
      <c r="D1512" s="155" t="s">
        <v>264</v>
      </c>
      <c r="E1512" s="163" t="s">
        <v>1</v>
      </c>
      <c r="F1512" s="164" t="s">
        <v>266</v>
      </c>
      <c r="H1512" s="165">
        <v>22</v>
      </c>
      <c r="I1512" s="166"/>
      <c r="L1512" s="162"/>
      <c r="M1512" s="167"/>
      <c r="T1512" s="168"/>
      <c r="AT1512" s="163" t="s">
        <v>264</v>
      </c>
      <c r="AU1512" s="163" t="s">
        <v>87</v>
      </c>
      <c r="AV1512" s="13" t="s">
        <v>260</v>
      </c>
      <c r="AW1512" s="13" t="s">
        <v>32</v>
      </c>
      <c r="AX1512" s="13" t="s">
        <v>85</v>
      </c>
      <c r="AY1512" s="163" t="s">
        <v>253</v>
      </c>
    </row>
    <row r="1513" spans="2:65" s="1" customFormat="1" ht="44.25" customHeight="1">
      <c r="B1513" s="32"/>
      <c r="C1513" s="137" t="s">
        <v>2190</v>
      </c>
      <c r="D1513" s="137" t="s">
        <v>255</v>
      </c>
      <c r="E1513" s="138" t="s">
        <v>2207</v>
      </c>
      <c r="F1513" s="139" t="s">
        <v>2208</v>
      </c>
      <c r="G1513" s="140" t="s">
        <v>313</v>
      </c>
      <c r="H1513" s="141">
        <v>30.75</v>
      </c>
      <c r="I1513" s="142"/>
      <c r="J1513" s="143">
        <f>ROUND(I1513*H1513,2)</f>
        <v>0</v>
      </c>
      <c r="K1513" s="139" t="s">
        <v>1</v>
      </c>
      <c r="L1513" s="32"/>
      <c r="M1513" s="144" t="s">
        <v>1</v>
      </c>
      <c r="N1513" s="145" t="s">
        <v>42</v>
      </c>
      <c r="P1513" s="146">
        <f>O1513*H1513</f>
        <v>0</v>
      </c>
      <c r="Q1513" s="146">
        <v>6.0699999999999999E-3</v>
      </c>
      <c r="R1513" s="146">
        <f>Q1513*H1513</f>
        <v>0.1866525</v>
      </c>
      <c r="S1513" s="146">
        <v>0</v>
      </c>
      <c r="T1513" s="147">
        <f>S1513*H1513</f>
        <v>0</v>
      </c>
      <c r="AR1513" s="148" t="s">
        <v>369</v>
      </c>
      <c r="AT1513" s="148" t="s">
        <v>255</v>
      </c>
      <c r="AU1513" s="148" t="s">
        <v>87</v>
      </c>
      <c r="AY1513" s="17" t="s">
        <v>253</v>
      </c>
      <c r="BE1513" s="149">
        <f>IF(N1513="základní",J1513,0)</f>
        <v>0</v>
      </c>
      <c r="BF1513" s="149">
        <f>IF(N1513="snížená",J1513,0)</f>
        <v>0</v>
      </c>
      <c r="BG1513" s="149">
        <f>IF(N1513="zákl. přenesená",J1513,0)</f>
        <v>0</v>
      </c>
      <c r="BH1513" s="149">
        <f>IF(N1513="sníž. přenesená",J1513,0)</f>
        <v>0</v>
      </c>
      <c r="BI1513" s="149">
        <f>IF(N1513="nulová",J1513,0)</f>
        <v>0</v>
      </c>
      <c r="BJ1513" s="17" t="s">
        <v>85</v>
      </c>
      <c r="BK1513" s="149">
        <f>ROUND(I1513*H1513,2)</f>
        <v>0</v>
      </c>
      <c r="BL1513" s="17" t="s">
        <v>369</v>
      </c>
      <c r="BM1513" s="148" t="s">
        <v>2209</v>
      </c>
    </row>
    <row r="1514" spans="2:65" s="1" customFormat="1" ht="29.25">
      <c r="B1514" s="32"/>
      <c r="D1514" s="155" t="s">
        <v>1346</v>
      </c>
      <c r="F1514" s="195" t="s">
        <v>2182</v>
      </c>
      <c r="I1514" s="152"/>
      <c r="L1514" s="32"/>
      <c r="M1514" s="153"/>
      <c r="T1514" s="56"/>
      <c r="AT1514" s="17" t="s">
        <v>1346</v>
      </c>
      <c r="AU1514" s="17" t="s">
        <v>87</v>
      </c>
    </row>
    <row r="1515" spans="2:65" s="12" customFormat="1" ht="11.25">
      <c r="B1515" s="154"/>
      <c r="D1515" s="155" t="s">
        <v>264</v>
      </c>
      <c r="E1515" s="156" t="s">
        <v>1</v>
      </c>
      <c r="F1515" s="157" t="s">
        <v>2210</v>
      </c>
      <c r="H1515" s="158">
        <v>30.75</v>
      </c>
      <c r="I1515" s="159"/>
      <c r="L1515" s="154"/>
      <c r="M1515" s="160"/>
      <c r="T1515" s="161"/>
      <c r="AT1515" s="156" t="s">
        <v>264</v>
      </c>
      <c r="AU1515" s="156" t="s">
        <v>87</v>
      </c>
      <c r="AV1515" s="12" t="s">
        <v>87</v>
      </c>
      <c r="AW1515" s="12" t="s">
        <v>32</v>
      </c>
      <c r="AX1515" s="12" t="s">
        <v>77</v>
      </c>
      <c r="AY1515" s="156" t="s">
        <v>253</v>
      </c>
    </row>
    <row r="1516" spans="2:65" s="13" customFormat="1" ht="11.25">
      <c r="B1516" s="162"/>
      <c r="D1516" s="155" t="s">
        <v>264</v>
      </c>
      <c r="E1516" s="163" t="s">
        <v>1</v>
      </c>
      <c r="F1516" s="164" t="s">
        <v>266</v>
      </c>
      <c r="H1516" s="165">
        <v>30.75</v>
      </c>
      <c r="I1516" s="166"/>
      <c r="L1516" s="162"/>
      <c r="M1516" s="167"/>
      <c r="T1516" s="168"/>
      <c r="AT1516" s="163" t="s">
        <v>264</v>
      </c>
      <c r="AU1516" s="163" t="s">
        <v>87</v>
      </c>
      <c r="AV1516" s="13" t="s">
        <v>260</v>
      </c>
      <c r="AW1516" s="13" t="s">
        <v>32</v>
      </c>
      <c r="AX1516" s="13" t="s">
        <v>85</v>
      </c>
      <c r="AY1516" s="163" t="s">
        <v>253</v>
      </c>
    </row>
    <row r="1517" spans="2:65" s="1" customFormat="1" ht="37.9" customHeight="1">
      <c r="B1517" s="32"/>
      <c r="C1517" s="137" t="s">
        <v>2196</v>
      </c>
      <c r="D1517" s="137" t="s">
        <v>255</v>
      </c>
      <c r="E1517" s="138" t="s">
        <v>2212</v>
      </c>
      <c r="F1517" s="139" t="s">
        <v>2213</v>
      </c>
      <c r="G1517" s="140" t="s">
        <v>313</v>
      </c>
      <c r="H1517" s="141">
        <v>17</v>
      </c>
      <c r="I1517" s="142"/>
      <c r="J1517" s="143">
        <f>ROUND(I1517*H1517,2)</f>
        <v>0</v>
      </c>
      <c r="K1517" s="139" t="s">
        <v>1</v>
      </c>
      <c r="L1517" s="32"/>
      <c r="M1517" s="144" t="s">
        <v>1</v>
      </c>
      <c r="N1517" s="145" t="s">
        <v>42</v>
      </c>
      <c r="P1517" s="146">
        <f>O1517*H1517</f>
        <v>0</v>
      </c>
      <c r="Q1517" s="146">
        <v>6.0699999999999999E-3</v>
      </c>
      <c r="R1517" s="146">
        <f>Q1517*H1517</f>
        <v>0.10319</v>
      </c>
      <c r="S1517" s="146">
        <v>0</v>
      </c>
      <c r="T1517" s="147">
        <f>S1517*H1517</f>
        <v>0</v>
      </c>
      <c r="AR1517" s="148" t="s">
        <v>369</v>
      </c>
      <c r="AT1517" s="148" t="s">
        <v>255</v>
      </c>
      <c r="AU1517" s="148" t="s">
        <v>87</v>
      </c>
      <c r="AY1517" s="17" t="s">
        <v>253</v>
      </c>
      <c r="BE1517" s="149">
        <f>IF(N1517="základní",J1517,0)</f>
        <v>0</v>
      </c>
      <c r="BF1517" s="149">
        <f>IF(N1517="snížená",J1517,0)</f>
        <v>0</v>
      </c>
      <c r="BG1517" s="149">
        <f>IF(N1517="zákl. přenesená",J1517,0)</f>
        <v>0</v>
      </c>
      <c r="BH1517" s="149">
        <f>IF(N1517="sníž. přenesená",J1517,0)</f>
        <v>0</v>
      </c>
      <c r="BI1517" s="149">
        <f>IF(N1517="nulová",J1517,0)</f>
        <v>0</v>
      </c>
      <c r="BJ1517" s="17" t="s">
        <v>85</v>
      </c>
      <c r="BK1517" s="149">
        <f>ROUND(I1517*H1517,2)</f>
        <v>0</v>
      </c>
      <c r="BL1517" s="17" t="s">
        <v>369</v>
      </c>
      <c r="BM1517" s="148" t="s">
        <v>2214</v>
      </c>
    </row>
    <row r="1518" spans="2:65" s="1" customFormat="1" ht="29.25">
      <c r="B1518" s="32"/>
      <c r="D1518" s="155" t="s">
        <v>1346</v>
      </c>
      <c r="F1518" s="195" t="s">
        <v>2182</v>
      </c>
      <c r="I1518" s="152"/>
      <c r="L1518" s="32"/>
      <c r="M1518" s="153"/>
      <c r="T1518" s="56"/>
      <c r="AT1518" s="17" t="s">
        <v>1346</v>
      </c>
      <c r="AU1518" s="17" t="s">
        <v>87</v>
      </c>
    </row>
    <row r="1519" spans="2:65" s="12" customFormat="1" ht="11.25">
      <c r="B1519" s="154"/>
      <c r="D1519" s="155" t="s">
        <v>264</v>
      </c>
      <c r="E1519" s="156" t="s">
        <v>1</v>
      </c>
      <c r="F1519" s="157" t="s">
        <v>2215</v>
      </c>
      <c r="H1519" s="158">
        <v>17</v>
      </c>
      <c r="I1519" s="159"/>
      <c r="L1519" s="154"/>
      <c r="M1519" s="160"/>
      <c r="T1519" s="161"/>
      <c r="AT1519" s="156" t="s">
        <v>264</v>
      </c>
      <c r="AU1519" s="156" t="s">
        <v>87</v>
      </c>
      <c r="AV1519" s="12" t="s">
        <v>87</v>
      </c>
      <c r="AW1519" s="12" t="s">
        <v>32</v>
      </c>
      <c r="AX1519" s="12" t="s">
        <v>77</v>
      </c>
      <c r="AY1519" s="156" t="s">
        <v>253</v>
      </c>
    </row>
    <row r="1520" spans="2:65" s="13" customFormat="1" ht="11.25">
      <c r="B1520" s="162"/>
      <c r="D1520" s="155" t="s">
        <v>264</v>
      </c>
      <c r="E1520" s="163" t="s">
        <v>1</v>
      </c>
      <c r="F1520" s="164" t="s">
        <v>266</v>
      </c>
      <c r="H1520" s="165">
        <v>17</v>
      </c>
      <c r="I1520" s="166"/>
      <c r="L1520" s="162"/>
      <c r="M1520" s="167"/>
      <c r="T1520" s="168"/>
      <c r="AT1520" s="163" t="s">
        <v>264</v>
      </c>
      <c r="AU1520" s="163" t="s">
        <v>87</v>
      </c>
      <c r="AV1520" s="13" t="s">
        <v>260</v>
      </c>
      <c r="AW1520" s="13" t="s">
        <v>32</v>
      </c>
      <c r="AX1520" s="13" t="s">
        <v>85</v>
      </c>
      <c r="AY1520" s="163" t="s">
        <v>253</v>
      </c>
    </row>
    <row r="1521" spans="2:65" s="1" customFormat="1" ht="37.9" customHeight="1">
      <c r="B1521" s="32"/>
      <c r="C1521" s="137" t="s">
        <v>2201</v>
      </c>
      <c r="D1521" s="137" t="s">
        <v>255</v>
      </c>
      <c r="E1521" s="138" t="s">
        <v>2217</v>
      </c>
      <c r="F1521" s="139" t="s">
        <v>2218</v>
      </c>
      <c r="G1521" s="140" t="s">
        <v>313</v>
      </c>
      <c r="H1521" s="141">
        <v>5.2</v>
      </c>
      <c r="I1521" s="142"/>
      <c r="J1521" s="143">
        <f>ROUND(I1521*H1521,2)</f>
        <v>0</v>
      </c>
      <c r="K1521" s="139" t="s">
        <v>1</v>
      </c>
      <c r="L1521" s="32"/>
      <c r="M1521" s="144" t="s">
        <v>1</v>
      </c>
      <c r="N1521" s="145" t="s">
        <v>42</v>
      </c>
      <c r="P1521" s="146">
        <f>O1521*H1521</f>
        <v>0</v>
      </c>
      <c r="Q1521" s="146">
        <v>6.0699999999999999E-3</v>
      </c>
      <c r="R1521" s="146">
        <f>Q1521*H1521</f>
        <v>3.1564000000000002E-2</v>
      </c>
      <c r="S1521" s="146">
        <v>0</v>
      </c>
      <c r="T1521" s="147">
        <f>S1521*H1521</f>
        <v>0</v>
      </c>
      <c r="AR1521" s="148" t="s">
        <v>369</v>
      </c>
      <c r="AT1521" s="148" t="s">
        <v>255</v>
      </c>
      <c r="AU1521" s="148" t="s">
        <v>87</v>
      </c>
      <c r="AY1521" s="17" t="s">
        <v>253</v>
      </c>
      <c r="BE1521" s="149">
        <f>IF(N1521="základní",J1521,0)</f>
        <v>0</v>
      </c>
      <c r="BF1521" s="149">
        <f>IF(N1521="snížená",J1521,0)</f>
        <v>0</v>
      </c>
      <c r="BG1521" s="149">
        <f>IF(N1521="zákl. přenesená",J1521,0)</f>
        <v>0</v>
      </c>
      <c r="BH1521" s="149">
        <f>IF(N1521="sníž. přenesená",J1521,0)</f>
        <v>0</v>
      </c>
      <c r="BI1521" s="149">
        <f>IF(N1521="nulová",J1521,0)</f>
        <v>0</v>
      </c>
      <c r="BJ1521" s="17" t="s">
        <v>85</v>
      </c>
      <c r="BK1521" s="149">
        <f>ROUND(I1521*H1521,2)</f>
        <v>0</v>
      </c>
      <c r="BL1521" s="17" t="s">
        <v>369</v>
      </c>
      <c r="BM1521" s="148" t="s">
        <v>2219</v>
      </c>
    </row>
    <row r="1522" spans="2:65" s="1" customFormat="1" ht="29.25">
      <c r="B1522" s="32"/>
      <c r="D1522" s="155" t="s">
        <v>1346</v>
      </c>
      <c r="F1522" s="195" t="s">
        <v>2182</v>
      </c>
      <c r="I1522" s="152"/>
      <c r="L1522" s="32"/>
      <c r="M1522" s="153"/>
      <c r="T1522" s="56"/>
      <c r="AT1522" s="17" t="s">
        <v>1346</v>
      </c>
      <c r="AU1522" s="17" t="s">
        <v>87</v>
      </c>
    </row>
    <row r="1523" spans="2:65" s="12" customFormat="1" ht="11.25">
      <c r="B1523" s="154"/>
      <c r="D1523" s="155" t="s">
        <v>264</v>
      </c>
      <c r="E1523" s="156" t="s">
        <v>1</v>
      </c>
      <c r="F1523" s="157" t="s">
        <v>2220</v>
      </c>
      <c r="H1523" s="158">
        <v>5.2</v>
      </c>
      <c r="I1523" s="159"/>
      <c r="L1523" s="154"/>
      <c r="M1523" s="160"/>
      <c r="T1523" s="161"/>
      <c r="AT1523" s="156" t="s">
        <v>264</v>
      </c>
      <c r="AU1523" s="156" t="s">
        <v>87</v>
      </c>
      <c r="AV1523" s="12" t="s">
        <v>87</v>
      </c>
      <c r="AW1523" s="12" t="s">
        <v>32</v>
      </c>
      <c r="AX1523" s="12" t="s">
        <v>77</v>
      </c>
      <c r="AY1523" s="156" t="s">
        <v>253</v>
      </c>
    </row>
    <row r="1524" spans="2:65" s="13" customFormat="1" ht="11.25">
      <c r="B1524" s="162"/>
      <c r="D1524" s="155" t="s">
        <v>264</v>
      </c>
      <c r="E1524" s="163" t="s">
        <v>1</v>
      </c>
      <c r="F1524" s="164" t="s">
        <v>266</v>
      </c>
      <c r="H1524" s="165">
        <v>5.2</v>
      </c>
      <c r="I1524" s="166"/>
      <c r="L1524" s="162"/>
      <c r="M1524" s="167"/>
      <c r="T1524" s="168"/>
      <c r="AT1524" s="163" t="s">
        <v>264</v>
      </c>
      <c r="AU1524" s="163" t="s">
        <v>87</v>
      </c>
      <c r="AV1524" s="13" t="s">
        <v>260</v>
      </c>
      <c r="AW1524" s="13" t="s">
        <v>32</v>
      </c>
      <c r="AX1524" s="13" t="s">
        <v>85</v>
      </c>
      <c r="AY1524" s="163" t="s">
        <v>253</v>
      </c>
    </row>
    <row r="1525" spans="2:65" s="1" customFormat="1" ht="33" customHeight="1">
      <c r="B1525" s="32"/>
      <c r="C1525" s="137" t="s">
        <v>2206</v>
      </c>
      <c r="D1525" s="137" t="s">
        <v>255</v>
      </c>
      <c r="E1525" s="138" t="s">
        <v>2227</v>
      </c>
      <c r="F1525" s="139" t="s">
        <v>2228</v>
      </c>
      <c r="G1525" s="140" t="s">
        <v>313</v>
      </c>
      <c r="H1525" s="141">
        <v>15.16</v>
      </c>
      <c r="I1525" s="142"/>
      <c r="J1525" s="143">
        <f>ROUND(I1525*H1525,2)</f>
        <v>0</v>
      </c>
      <c r="K1525" s="139" t="s">
        <v>1</v>
      </c>
      <c r="L1525" s="32"/>
      <c r="M1525" s="144" t="s">
        <v>1</v>
      </c>
      <c r="N1525" s="145" t="s">
        <v>42</v>
      </c>
      <c r="P1525" s="146">
        <f>O1525*H1525</f>
        <v>0</v>
      </c>
      <c r="Q1525" s="146">
        <v>6.0699999999999999E-3</v>
      </c>
      <c r="R1525" s="146">
        <f>Q1525*H1525</f>
        <v>9.2021199999999997E-2</v>
      </c>
      <c r="S1525" s="146">
        <v>0</v>
      </c>
      <c r="T1525" s="147">
        <f>S1525*H1525</f>
        <v>0</v>
      </c>
      <c r="AR1525" s="148" t="s">
        <v>369</v>
      </c>
      <c r="AT1525" s="148" t="s">
        <v>255</v>
      </c>
      <c r="AU1525" s="148" t="s">
        <v>87</v>
      </c>
      <c r="AY1525" s="17" t="s">
        <v>253</v>
      </c>
      <c r="BE1525" s="149">
        <f>IF(N1525="základní",J1525,0)</f>
        <v>0</v>
      </c>
      <c r="BF1525" s="149">
        <f>IF(N1525="snížená",J1525,0)</f>
        <v>0</v>
      </c>
      <c r="BG1525" s="149">
        <f>IF(N1525="zákl. přenesená",J1525,0)</f>
        <v>0</v>
      </c>
      <c r="BH1525" s="149">
        <f>IF(N1525="sníž. přenesená",J1525,0)</f>
        <v>0</v>
      </c>
      <c r="BI1525" s="149">
        <f>IF(N1525="nulová",J1525,0)</f>
        <v>0</v>
      </c>
      <c r="BJ1525" s="17" t="s">
        <v>85</v>
      </c>
      <c r="BK1525" s="149">
        <f>ROUND(I1525*H1525,2)</f>
        <v>0</v>
      </c>
      <c r="BL1525" s="17" t="s">
        <v>369</v>
      </c>
      <c r="BM1525" s="148" t="s">
        <v>2229</v>
      </c>
    </row>
    <row r="1526" spans="2:65" s="1" customFormat="1" ht="29.25">
      <c r="B1526" s="32"/>
      <c r="D1526" s="155" t="s">
        <v>1346</v>
      </c>
      <c r="F1526" s="195" t="s">
        <v>2182</v>
      </c>
      <c r="I1526" s="152"/>
      <c r="L1526" s="32"/>
      <c r="M1526" s="153"/>
      <c r="T1526" s="56"/>
      <c r="AT1526" s="17" t="s">
        <v>1346</v>
      </c>
      <c r="AU1526" s="17" t="s">
        <v>87</v>
      </c>
    </row>
    <row r="1527" spans="2:65" s="12" customFormat="1" ht="11.25">
      <c r="B1527" s="154"/>
      <c r="D1527" s="155" t="s">
        <v>264</v>
      </c>
      <c r="E1527" s="156" t="s">
        <v>1</v>
      </c>
      <c r="F1527" s="157" t="s">
        <v>3119</v>
      </c>
      <c r="H1527" s="158">
        <v>15.16</v>
      </c>
      <c r="I1527" s="159"/>
      <c r="L1527" s="154"/>
      <c r="M1527" s="160"/>
      <c r="T1527" s="161"/>
      <c r="AT1527" s="156" t="s">
        <v>264</v>
      </c>
      <c r="AU1527" s="156" t="s">
        <v>87</v>
      </c>
      <c r="AV1527" s="12" t="s">
        <v>87</v>
      </c>
      <c r="AW1527" s="12" t="s">
        <v>32</v>
      </c>
      <c r="AX1527" s="12" t="s">
        <v>77</v>
      </c>
      <c r="AY1527" s="156" t="s">
        <v>253</v>
      </c>
    </row>
    <row r="1528" spans="2:65" s="13" customFormat="1" ht="11.25">
      <c r="B1528" s="162"/>
      <c r="D1528" s="155" t="s">
        <v>264</v>
      </c>
      <c r="E1528" s="163" t="s">
        <v>1</v>
      </c>
      <c r="F1528" s="164" t="s">
        <v>266</v>
      </c>
      <c r="H1528" s="165">
        <v>15.16</v>
      </c>
      <c r="I1528" s="166"/>
      <c r="L1528" s="162"/>
      <c r="M1528" s="167"/>
      <c r="T1528" s="168"/>
      <c r="AT1528" s="163" t="s">
        <v>264</v>
      </c>
      <c r="AU1528" s="163" t="s">
        <v>87</v>
      </c>
      <c r="AV1528" s="13" t="s">
        <v>260</v>
      </c>
      <c r="AW1528" s="13" t="s">
        <v>32</v>
      </c>
      <c r="AX1528" s="13" t="s">
        <v>85</v>
      </c>
      <c r="AY1528" s="163" t="s">
        <v>253</v>
      </c>
    </row>
    <row r="1529" spans="2:65" s="1" customFormat="1" ht="24.2" customHeight="1">
      <c r="B1529" s="32"/>
      <c r="C1529" s="137" t="s">
        <v>2211</v>
      </c>
      <c r="D1529" s="137" t="s">
        <v>255</v>
      </c>
      <c r="E1529" s="138" t="s">
        <v>2232</v>
      </c>
      <c r="F1529" s="139" t="s">
        <v>2233</v>
      </c>
      <c r="G1529" s="140" t="s">
        <v>313</v>
      </c>
      <c r="H1529" s="141">
        <v>2.4</v>
      </c>
      <c r="I1529" s="142"/>
      <c r="J1529" s="143">
        <f>ROUND(I1529*H1529,2)</f>
        <v>0</v>
      </c>
      <c r="K1529" s="139" t="s">
        <v>1</v>
      </c>
      <c r="L1529" s="32"/>
      <c r="M1529" s="144" t="s">
        <v>1</v>
      </c>
      <c r="N1529" s="145" t="s">
        <v>42</v>
      </c>
      <c r="P1529" s="146">
        <f>O1529*H1529</f>
        <v>0</v>
      </c>
      <c r="Q1529" s="146">
        <v>6.0699999999999999E-3</v>
      </c>
      <c r="R1529" s="146">
        <f>Q1529*H1529</f>
        <v>1.4567999999999999E-2</v>
      </c>
      <c r="S1529" s="146">
        <v>0</v>
      </c>
      <c r="T1529" s="147">
        <f>S1529*H1529</f>
        <v>0</v>
      </c>
      <c r="AR1529" s="148" t="s">
        <v>369</v>
      </c>
      <c r="AT1529" s="148" t="s">
        <v>255</v>
      </c>
      <c r="AU1529" s="148" t="s">
        <v>87</v>
      </c>
      <c r="AY1529" s="17" t="s">
        <v>253</v>
      </c>
      <c r="BE1529" s="149">
        <f>IF(N1529="základní",J1529,0)</f>
        <v>0</v>
      </c>
      <c r="BF1529" s="149">
        <f>IF(N1529="snížená",J1529,0)</f>
        <v>0</v>
      </c>
      <c r="BG1529" s="149">
        <f>IF(N1529="zákl. přenesená",J1529,0)</f>
        <v>0</v>
      </c>
      <c r="BH1529" s="149">
        <f>IF(N1529="sníž. přenesená",J1529,0)</f>
        <v>0</v>
      </c>
      <c r="BI1529" s="149">
        <f>IF(N1529="nulová",J1529,0)</f>
        <v>0</v>
      </c>
      <c r="BJ1529" s="17" t="s">
        <v>85</v>
      </c>
      <c r="BK1529" s="149">
        <f>ROUND(I1529*H1529,2)</f>
        <v>0</v>
      </c>
      <c r="BL1529" s="17" t="s">
        <v>369</v>
      </c>
      <c r="BM1529" s="148" t="s">
        <v>2234</v>
      </c>
    </row>
    <row r="1530" spans="2:65" s="1" customFormat="1" ht="29.25">
      <c r="B1530" s="32"/>
      <c r="D1530" s="155" t="s">
        <v>1346</v>
      </c>
      <c r="F1530" s="195" t="s">
        <v>2182</v>
      </c>
      <c r="I1530" s="152"/>
      <c r="L1530" s="32"/>
      <c r="M1530" s="153"/>
      <c r="T1530" s="56"/>
      <c r="AT1530" s="17" t="s">
        <v>1346</v>
      </c>
      <c r="AU1530" s="17" t="s">
        <v>87</v>
      </c>
    </row>
    <row r="1531" spans="2:65" s="12" customFormat="1" ht="11.25">
      <c r="B1531" s="154"/>
      <c r="D1531" s="155" t="s">
        <v>264</v>
      </c>
      <c r="E1531" s="156" t="s">
        <v>1</v>
      </c>
      <c r="F1531" s="157" t="s">
        <v>2235</v>
      </c>
      <c r="H1531" s="158">
        <v>2.4</v>
      </c>
      <c r="I1531" s="159"/>
      <c r="L1531" s="154"/>
      <c r="M1531" s="160"/>
      <c r="T1531" s="161"/>
      <c r="AT1531" s="156" t="s">
        <v>264</v>
      </c>
      <c r="AU1531" s="156" t="s">
        <v>87</v>
      </c>
      <c r="AV1531" s="12" t="s">
        <v>87</v>
      </c>
      <c r="AW1531" s="12" t="s">
        <v>32</v>
      </c>
      <c r="AX1531" s="12" t="s">
        <v>77</v>
      </c>
      <c r="AY1531" s="156" t="s">
        <v>253</v>
      </c>
    </row>
    <row r="1532" spans="2:65" s="13" customFormat="1" ht="11.25">
      <c r="B1532" s="162"/>
      <c r="D1532" s="155" t="s">
        <v>264</v>
      </c>
      <c r="E1532" s="163" t="s">
        <v>1</v>
      </c>
      <c r="F1532" s="164" t="s">
        <v>266</v>
      </c>
      <c r="H1532" s="165">
        <v>2.4</v>
      </c>
      <c r="I1532" s="166"/>
      <c r="L1532" s="162"/>
      <c r="M1532" s="167"/>
      <c r="T1532" s="168"/>
      <c r="AT1532" s="163" t="s">
        <v>264</v>
      </c>
      <c r="AU1532" s="163" t="s">
        <v>87</v>
      </c>
      <c r="AV1532" s="13" t="s">
        <v>260</v>
      </c>
      <c r="AW1532" s="13" t="s">
        <v>32</v>
      </c>
      <c r="AX1532" s="13" t="s">
        <v>85</v>
      </c>
      <c r="AY1532" s="163" t="s">
        <v>253</v>
      </c>
    </row>
    <row r="1533" spans="2:65" s="1" customFormat="1" ht="33" customHeight="1">
      <c r="B1533" s="32"/>
      <c r="C1533" s="137" t="s">
        <v>2216</v>
      </c>
      <c r="D1533" s="137" t="s">
        <v>255</v>
      </c>
      <c r="E1533" s="138" t="s">
        <v>2237</v>
      </c>
      <c r="F1533" s="139" t="s">
        <v>2238</v>
      </c>
      <c r="G1533" s="140" t="s">
        <v>313</v>
      </c>
      <c r="H1533" s="141">
        <v>22</v>
      </c>
      <c r="I1533" s="142"/>
      <c r="J1533" s="143">
        <f>ROUND(I1533*H1533,2)</f>
        <v>0</v>
      </c>
      <c r="K1533" s="139" t="s">
        <v>1</v>
      </c>
      <c r="L1533" s="32"/>
      <c r="M1533" s="144" t="s">
        <v>1</v>
      </c>
      <c r="N1533" s="145" t="s">
        <v>42</v>
      </c>
      <c r="P1533" s="146">
        <f>O1533*H1533</f>
        <v>0</v>
      </c>
      <c r="Q1533" s="146">
        <v>6.0699999999999999E-3</v>
      </c>
      <c r="R1533" s="146">
        <f>Q1533*H1533</f>
        <v>0.13353999999999999</v>
      </c>
      <c r="S1533" s="146">
        <v>0</v>
      </c>
      <c r="T1533" s="147">
        <f>S1533*H1533</f>
        <v>0</v>
      </c>
      <c r="AR1533" s="148" t="s">
        <v>369</v>
      </c>
      <c r="AT1533" s="148" t="s">
        <v>255</v>
      </c>
      <c r="AU1533" s="148" t="s">
        <v>87</v>
      </c>
      <c r="AY1533" s="17" t="s">
        <v>253</v>
      </c>
      <c r="BE1533" s="149">
        <f>IF(N1533="základní",J1533,0)</f>
        <v>0</v>
      </c>
      <c r="BF1533" s="149">
        <f>IF(N1533="snížená",J1533,0)</f>
        <v>0</v>
      </c>
      <c r="BG1533" s="149">
        <f>IF(N1533="zákl. přenesená",J1533,0)</f>
        <v>0</v>
      </c>
      <c r="BH1533" s="149">
        <f>IF(N1533="sníž. přenesená",J1533,0)</f>
        <v>0</v>
      </c>
      <c r="BI1533" s="149">
        <f>IF(N1533="nulová",J1533,0)</f>
        <v>0</v>
      </c>
      <c r="BJ1533" s="17" t="s">
        <v>85</v>
      </c>
      <c r="BK1533" s="149">
        <f>ROUND(I1533*H1533,2)</f>
        <v>0</v>
      </c>
      <c r="BL1533" s="17" t="s">
        <v>369</v>
      </c>
      <c r="BM1533" s="148" t="s">
        <v>2239</v>
      </c>
    </row>
    <row r="1534" spans="2:65" s="1" customFormat="1" ht="29.25">
      <c r="B1534" s="32"/>
      <c r="D1534" s="155" t="s">
        <v>1346</v>
      </c>
      <c r="F1534" s="195" t="s">
        <v>2182</v>
      </c>
      <c r="I1534" s="152"/>
      <c r="L1534" s="32"/>
      <c r="M1534" s="153"/>
      <c r="T1534" s="56"/>
      <c r="AT1534" s="17" t="s">
        <v>1346</v>
      </c>
      <c r="AU1534" s="17" t="s">
        <v>87</v>
      </c>
    </row>
    <row r="1535" spans="2:65" s="12" customFormat="1" ht="11.25">
      <c r="B1535" s="154"/>
      <c r="D1535" s="155" t="s">
        <v>264</v>
      </c>
      <c r="E1535" s="156" t="s">
        <v>1</v>
      </c>
      <c r="F1535" s="157" t="s">
        <v>2240</v>
      </c>
      <c r="H1535" s="158">
        <v>22</v>
      </c>
      <c r="I1535" s="159"/>
      <c r="L1535" s="154"/>
      <c r="M1535" s="160"/>
      <c r="T1535" s="161"/>
      <c r="AT1535" s="156" t="s">
        <v>264</v>
      </c>
      <c r="AU1535" s="156" t="s">
        <v>87</v>
      </c>
      <c r="AV1535" s="12" t="s">
        <v>87</v>
      </c>
      <c r="AW1535" s="12" t="s">
        <v>32</v>
      </c>
      <c r="AX1535" s="12" t="s">
        <v>77</v>
      </c>
      <c r="AY1535" s="156" t="s">
        <v>253</v>
      </c>
    </row>
    <row r="1536" spans="2:65" s="13" customFormat="1" ht="11.25">
      <c r="B1536" s="162"/>
      <c r="D1536" s="155" t="s">
        <v>264</v>
      </c>
      <c r="E1536" s="163" t="s">
        <v>1</v>
      </c>
      <c r="F1536" s="164" t="s">
        <v>266</v>
      </c>
      <c r="H1536" s="165">
        <v>22</v>
      </c>
      <c r="I1536" s="166"/>
      <c r="L1536" s="162"/>
      <c r="M1536" s="167"/>
      <c r="T1536" s="168"/>
      <c r="AT1536" s="163" t="s">
        <v>264</v>
      </c>
      <c r="AU1536" s="163" t="s">
        <v>87</v>
      </c>
      <c r="AV1536" s="13" t="s">
        <v>260</v>
      </c>
      <c r="AW1536" s="13" t="s">
        <v>32</v>
      </c>
      <c r="AX1536" s="13" t="s">
        <v>85</v>
      </c>
      <c r="AY1536" s="163" t="s">
        <v>253</v>
      </c>
    </row>
    <row r="1537" spans="2:65" s="1" customFormat="1" ht="33" customHeight="1">
      <c r="B1537" s="32"/>
      <c r="C1537" s="137" t="s">
        <v>2221</v>
      </c>
      <c r="D1537" s="137" t="s">
        <v>255</v>
      </c>
      <c r="E1537" s="138" t="s">
        <v>2242</v>
      </c>
      <c r="F1537" s="139" t="s">
        <v>2243</v>
      </c>
      <c r="G1537" s="140" t="s">
        <v>258</v>
      </c>
      <c r="H1537" s="141">
        <v>1.5</v>
      </c>
      <c r="I1537" s="142"/>
      <c r="J1537" s="143">
        <f>ROUND(I1537*H1537,2)</f>
        <v>0</v>
      </c>
      <c r="K1537" s="139" t="s">
        <v>1</v>
      </c>
      <c r="L1537" s="32"/>
      <c r="M1537" s="144" t="s">
        <v>1</v>
      </c>
      <c r="N1537" s="145" t="s">
        <v>42</v>
      </c>
      <c r="P1537" s="146">
        <f>O1537*H1537</f>
        <v>0</v>
      </c>
      <c r="Q1537" s="146">
        <v>6.0699999999999999E-3</v>
      </c>
      <c r="R1537" s="146">
        <f>Q1537*H1537</f>
        <v>9.1050000000000002E-3</v>
      </c>
      <c r="S1537" s="146">
        <v>0</v>
      </c>
      <c r="T1537" s="147">
        <f>S1537*H1537</f>
        <v>0</v>
      </c>
      <c r="AR1537" s="148" t="s">
        <v>369</v>
      </c>
      <c r="AT1537" s="148" t="s">
        <v>255</v>
      </c>
      <c r="AU1537" s="148" t="s">
        <v>87</v>
      </c>
      <c r="AY1537" s="17" t="s">
        <v>253</v>
      </c>
      <c r="BE1537" s="149">
        <f>IF(N1537="základní",J1537,0)</f>
        <v>0</v>
      </c>
      <c r="BF1537" s="149">
        <f>IF(N1537="snížená",J1537,0)</f>
        <v>0</v>
      </c>
      <c r="BG1537" s="149">
        <f>IF(N1537="zákl. přenesená",J1537,0)</f>
        <v>0</v>
      </c>
      <c r="BH1537" s="149">
        <f>IF(N1537="sníž. přenesená",J1537,0)</f>
        <v>0</v>
      </c>
      <c r="BI1537" s="149">
        <f>IF(N1537="nulová",J1537,0)</f>
        <v>0</v>
      </c>
      <c r="BJ1537" s="17" t="s">
        <v>85</v>
      </c>
      <c r="BK1537" s="149">
        <f>ROUND(I1537*H1537,2)</f>
        <v>0</v>
      </c>
      <c r="BL1537" s="17" t="s">
        <v>369</v>
      </c>
      <c r="BM1537" s="148" t="s">
        <v>2244</v>
      </c>
    </row>
    <row r="1538" spans="2:65" s="1" customFormat="1" ht="29.25">
      <c r="B1538" s="32"/>
      <c r="D1538" s="155" t="s">
        <v>1346</v>
      </c>
      <c r="F1538" s="195" t="s">
        <v>2182</v>
      </c>
      <c r="I1538" s="152"/>
      <c r="L1538" s="32"/>
      <c r="M1538" s="153"/>
      <c r="T1538" s="56"/>
      <c r="AT1538" s="17" t="s">
        <v>1346</v>
      </c>
      <c r="AU1538" s="17" t="s">
        <v>87</v>
      </c>
    </row>
    <row r="1539" spans="2:65" s="12" customFormat="1" ht="11.25">
      <c r="B1539" s="154"/>
      <c r="D1539" s="155" t="s">
        <v>264</v>
      </c>
      <c r="E1539" s="156" t="s">
        <v>1</v>
      </c>
      <c r="F1539" s="157" t="s">
        <v>2245</v>
      </c>
      <c r="H1539" s="158">
        <v>1.5</v>
      </c>
      <c r="I1539" s="159"/>
      <c r="L1539" s="154"/>
      <c r="M1539" s="160"/>
      <c r="T1539" s="161"/>
      <c r="AT1539" s="156" t="s">
        <v>264</v>
      </c>
      <c r="AU1539" s="156" t="s">
        <v>87</v>
      </c>
      <c r="AV1539" s="12" t="s">
        <v>87</v>
      </c>
      <c r="AW1539" s="12" t="s">
        <v>32</v>
      </c>
      <c r="AX1539" s="12" t="s">
        <v>77</v>
      </c>
      <c r="AY1539" s="156" t="s">
        <v>253</v>
      </c>
    </row>
    <row r="1540" spans="2:65" s="13" customFormat="1" ht="11.25">
      <c r="B1540" s="162"/>
      <c r="D1540" s="155" t="s">
        <v>264</v>
      </c>
      <c r="E1540" s="163" t="s">
        <v>1</v>
      </c>
      <c r="F1540" s="164" t="s">
        <v>266</v>
      </c>
      <c r="H1540" s="165">
        <v>1.5</v>
      </c>
      <c r="I1540" s="166"/>
      <c r="L1540" s="162"/>
      <c r="M1540" s="167"/>
      <c r="T1540" s="168"/>
      <c r="AT1540" s="163" t="s">
        <v>264</v>
      </c>
      <c r="AU1540" s="163" t="s">
        <v>87</v>
      </c>
      <c r="AV1540" s="13" t="s">
        <v>260</v>
      </c>
      <c r="AW1540" s="13" t="s">
        <v>32</v>
      </c>
      <c r="AX1540" s="13" t="s">
        <v>85</v>
      </c>
      <c r="AY1540" s="163" t="s">
        <v>253</v>
      </c>
    </row>
    <row r="1541" spans="2:65" s="1" customFormat="1" ht="24.2" customHeight="1">
      <c r="B1541" s="32"/>
      <c r="C1541" s="137" t="s">
        <v>2226</v>
      </c>
      <c r="D1541" s="137" t="s">
        <v>255</v>
      </c>
      <c r="E1541" s="138" t="s">
        <v>2247</v>
      </c>
      <c r="F1541" s="139" t="s">
        <v>2248</v>
      </c>
      <c r="G1541" s="140" t="s">
        <v>1576</v>
      </c>
      <c r="H1541" s="196"/>
      <c r="I1541" s="142"/>
      <c r="J1541" s="143">
        <f>ROUND(I1541*H1541,2)</f>
        <v>0</v>
      </c>
      <c r="K1541" s="139" t="s">
        <v>259</v>
      </c>
      <c r="L1541" s="32"/>
      <c r="M1541" s="144" t="s">
        <v>1</v>
      </c>
      <c r="N1541" s="145" t="s">
        <v>42</v>
      </c>
      <c r="P1541" s="146">
        <f>O1541*H1541</f>
        <v>0</v>
      </c>
      <c r="Q1541" s="146">
        <v>0</v>
      </c>
      <c r="R1541" s="146">
        <f>Q1541*H1541</f>
        <v>0</v>
      </c>
      <c r="S1541" s="146">
        <v>0</v>
      </c>
      <c r="T1541" s="147">
        <f>S1541*H1541</f>
        <v>0</v>
      </c>
      <c r="AR1541" s="148" t="s">
        <v>369</v>
      </c>
      <c r="AT1541" s="148" t="s">
        <v>255</v>
      </c>
      <c r="AU1541" s="148" t="s">
        <v>87</v>
      </c>
      <c r="AY1541" s="17" t="s">
        <v>253</v>
      </c>
      <c r="BE1541" s="149">
        <f>IF(N1541="základní",J1541,0)</f>
        <v>0</v>
      </c>
      <c r="BF1541" s="149">
        <f>IF(N1541="snížená",J1541,0)</f>
        <v>0</v>
      </c>
      <c r="BG1541" s="149">
        <f>IF(N1541="zákl. přenesená",J1541,0)</f>
        <v>0</v>
      </c>
      <c r="BH1541" s="149">
        <f>IF(N1541="sníž. přenesená",J1541,0)</f>
        <v>0</v>
      </c>
      <c r="BI1541" s="149">
        <f>IF(N1541="nulová",J1541,0)</f>
        <v>0</v>
      </c>
      <c r="BJ1541" s="17" t="s">
        <v>85</v>
      </c>
      <c r="BK1541" s="149">
        <f>ROUND(I1541*H1541,2)</f>
        <v>0</v>
      </c>
      <c r="BL1541" s="17" t="s">
        <v>369</v>
      </c>
      <c r="BM1541" s="148" t="s">
        <v>2249</v>
      </c>
    </row>
    <row r="1542" spans="2:65" s="1" customFormat="1" ht="11.25">
      <c r="B1542" s="32"/>
      <c r="D1542" s="150" t="s">
        <v>262</v>
      </c>
      <c r="F1542" s="151" t="s">
        <v>2250</v>
      </c>
      <c r="I1542" s="152"/>
      <c r="L1542" s="32"/>
      <c r="M1542" s="153"/>
      <c r="T1542" s="56"/>
      <c r="AT1542" s="17" t="s">
        <v>262</v>
      </c>
      <c r="AU1542" s="17" t="s">
        <v>87</v>
      </c>
    </row>
    <row r="1543" spans="2:65" s="11" customFormat="1" ht="22.9" customHeight="1">
      <c r="B1543" s="125"/>
      <c r="D1543" s="126" t="s">
        <v>76</v>
      </c>
      <c r="E1543" s="135" t="s">
        <v>2251</v>
      </c>
      <c r="F1543" s="135" t="s">
        <v>2252</v>
      </c>
      <c r="I1543" s="128"/>
      <c r="J1543" s="136">
        <f>BK1543</f>
        <v>0</v>
      </c>
      <c r="L1543" s="125"/>
      <c r="M1543" s="130"/>
      <c r="P1543" s="131">
        <f>SUM(P1544:P1575)</f>
        <v>0</v>
      </c>
      <c r="R1543" s="131">
        <f>SUM(R1544:R1575)</f>
        <v>0.1496268</v>
      </c>
      <c r="T1543" s="132">
        <f>SUM(T1544:T1575)</f>
        <v>0</v>
      </c>
      <c r="AR1543" s="126" t="s">
        <v>87</v>
      </c>
      <c r="AT1543" s="133" t="s">
        <v>76</v>
      </c>
      <c r="AU1543" s="133" t="s">
        <v>85</v>
      </c>
      <c r="AY1543" s="126" t="s">
        <v>253</v>
      </c>
      <c r="BK1543" s="134">
        <f>SUM(BK1544:BK1575)</f>
        <v>0</v>
      </c>
    </row>
    <row r="1544" spans="2:65" s="1" customFormat="1" ht="66.75" customHeight="1">
      <c r="B1544" s="32"/>
      <c r="C1544" s="137" t="s">
        <v>2231</v>
      </c>
      <c r="D1544" s="137" t="s">
        <v>255</v>
      </c>
      <c r="E1544" s="138" t="s">
        <v>2254</v>
      </c>
      <c r="F1544" s="139" t="s">
        <v>2255</v>
      </c>
      <c r="G1544" s="140" t="s">
        <v>452</v>
      </c>
      <c r="H1544" s="141">
        <v>1</v>
      </c>
      <c r="I1544" s="142"/>
      <c r="J1544" s="143">
        <f>ROUND(I1544*H1544,2)</f>
        <v>0</v>
      </c>
      <c r="K1544" s="139" t="s">
        <v>1</v>
      </c>
      <c r="L1544" s="32"/>
      <c r="M1544" s="144" t="s">
        <v>1</v>
      </c>
      <c r="N1544" s="145" t="s">
        <v>42</v>
      </c>
      <c r="P1544" s="146">
        <f>O1544*H1544</f>
        <v>0</v>
      </c>
      <c r="Q1544" s="146">
        <v>4.4000000000000002E-4</v>
      </c>
      <c r="R1544" s="146">
        <f>Q1544*H1544</f>
        <v>4.4000000000000002E-4</v>
      </c>
      <c r="S1544" s="146">
        <v>0</v>
      </c>
      <c r="T1544" s="147">
        <f>S1544*H1544</f>
        <v>0</v>
      </c>
      <c r="AR1544" s="148" t="s">
        <v>369</v>
      </c>
      <c r="AT1544" s="148" t="s">
        <v>255</v>
      </c>
      <c r="AU1544" s="148" t="s">
        <v>87</v>
      </c>
      <c r="AY1544" s="17" t="s">
        <v>253</v>
      </c>
      <c r="BE1544" s="149">
        <f>IF(N1544="základní",J1544,0)</f>
        <v>0</v>
      </c>
      <c r="BF1544" s="149">
        <f>IF(N1544="snížená",J1544,0)</f>
        <v>0</v>
      </c>
      <c r="BG1544" s="149">
        <f>IF(N1544="zákl. přenesená",J1544,0)</f>
        <v>0</v>
      </c>
      <c r="BH1544" s="149">
        <f>IF(N1544="sníž. přenesená",J1544,0)</f>
        <v>0</v>
      </c>
      <c r="BI1544" s="149">
        <f>IF(N1544="nulová",J1544,0)</f>
        <v>0</v>
      </c>
      <c r="BJ1544" s="17" t="s">
        <v>85</v>
      </c>
      <c r="BK1544" s="149">
        <f>ROUND(I1544*H1544,2)</f>
        <v>0</v>
      </c>
      <c r="BL1544" s="17" t="s">
        <v>369</v>
      </c>
      <c r="BM1544" s="148" t="s">
        <v>2256</v>
      </c>
    </row>
    <row r="1545" spans="2:65" s="1" customFormat="1" ht="39">
      <c r="B1545" s="32"/>
      <c r="D1545" s="155" t="s">
        <v>1346</v>
      </c>
      <c r="F1545" s="195" t="s">
        <v>2257</v>
      </c>
      <c r="I1545" s="152"/>
      <c r="L1545" s="32"/>
      <c r="M1545" s="153"/>
      <c r="T1545" s="56"/>
      <c r="AT1545" s="17" t="s">
        <v>1346</v>
      </c>
      <c r="AU1545" s="17" t="s">
        <v>87</v>
      </c>
    </row>
    <row r="1546" spans="2:65" s="12" customFormat="1" ht="22.5">
      <c r="B1546" s="154"/>
      <c r="D1546" s="155" t="s">
        <v>264</v>
      </c>
      <c r="E1546" s="156" t="s">
        <v>1</v>
      </c>
      <c r="F1546" s="157" t="s">
        <v>2258</v>
      </c>
      <c r="H1546" s="158">
        <v>1</v>
      </c>
      <c r="I1546" s="159"/>
      <c r="L1546" s="154"/>
      <c r="M1546" s="160"/>
      <c r="T1546" s="161"/>
      <c r="AT1546" s="156" t="s">
        <v>264</v>
      </c>
      <c r="AU1546" s="156" t="s">
        <v>87</v>
      </c>
      <c r="AV1546" s="12" t="s">
        <v>87</v>
      </c>
      <c r="AW1546" s="12" t="s">
        <v>32</v>
      </c>
      <c r="AX1546" s="12" t="s">
        <v>77</v>
      </c>
      <c r="AY1546" s="156" t="s">
        <v>253</v>
      </c>
    </row>
    <row r="1547" spans="2:65" s="13" customFormat="1" ht="11.25">
      <c r="B1547" s="162"/>
      <c r="D1547" s="155" t="s">
        <v>264</v>
      </c>
      <c r="E1547" s="163" t="s">
        <v>1</v>
      </c>
      <c r="F1547" s="164" t="s">
        <v>266</v>
      </c>
      <c r="H1547" s="165">
        <v>1</v>
      </c>
      <c r="I1547" s="166"/>
      <c r="L1547" s="162"/>
      <c r="M1547" s="167"/>
      <c r="T1547" s="168"/>
      <c r="AT1547" s="163" t="s">
        <v>264</v>
      </c>
      <c r="AU1547" s="163" t="s">
        <v>87</v>
      </c>
      <c r="AV1547" s="13" t="s">
        <v>260</v>
      </c>
      <c r="AW1547" s="13" t="s">
        <v>32</v>
      </c>
      <c r="AX1547" s="13" t="s">
        <v>85</v>
      </c>
      <c r="AY1547" s="163" t="s">
        <v>253</v>
      </c>
    </row>
    <row r="1548" spans="2:65" s="1" customFormat="1" ht="24.2" customHeight="1">
      <c r="B1548" s="32"/>
      <c r="C1548" s="137" t="s">
        <v>2236</v>
      </c>
      <c r="D1548" s="137" t="s">
        <v>255</v>
      </c>
      <c r="E1548" s="138" t="s">
        <v>2260</v>
      </c>
      <c r="F1548" s="139" t="s">
        <v>2261</v>
      </c>
      <c r="G1548" s="140" t="s">
        <v>258</v>
      </c>
      <c r="H1548" s="141">
        <v>13.78</v>
      </c>
      <c r="I1548" s="142"/>
      <c r="J1548" s="143">
        <f>ROUND(I1548*H1548,2)</f>
        <v>0</v>
      </c>
      <c r="K1548" s="139" t="s">
        <v>259</v>
      </c>
      <c r="L1548" s="32"/>
      <c r="M1548" s="144" t="s">
        <v>1</v>
      </c>
      <c r="N1548" s="145" t="s">
        <v>42</v>
      </c>
      <c r="P1548" s="146">
        <f>O1548*H1548</f>
        <v>0</v>
      </c>
      <c r="Q1548" s="146">
        <v>0</v>
      </c>
      <c r="R1548" s="146">
        <f>Q1548*H1548</f>
        <v>0</v>
      </c>
      <c r="S1548" s="146">
        <v>0</v>
      </c>
      <c r="T1548" s="147">
        <f>S1548*H1548</f>
        <v>0</v>
      </c>
      <c r="AR1548" s="148" t="s">
        <v>369</v>
      </c>
      <c r="AT1548" s="148" t="s">
        <v>255</v>
      </c>
      <c r="AU1548" s="148" t="s">
        <v>87</v>
      </c>
      <c r="AY1548" s="17" t="s">
        <v>253</v>
      </c>
      <c r="BE1548" s="149">
        <f>IF(N1548="základní",J1548,0)</f>
        <v>0</v>
      </c>
      <c r="BF1548" s="149">
        <f>IF(N1548="snížená",J1548,0)</f>
        <v>0</v>
      </c>
      <c r="BG1548" s="149">
        <f>IF(N1548="zákl. přenesená",J1548,0)</f>
        <v>0</v>
      </c>
      <c r="BH1548" s="149">
        <f>IF(N1548="sníž. přenesená",J1548,0)</f>
        <v>0</v>
      </c>
      <c r="BI1548" s="149">
        <f>IF(N1548="nulová",J1548,0)</f>
        <v>0</v>
      </c>
      <c r="BJ1548" s="17" t="s">
        <v>85</v>
      </c>
      <c r="BK1548" s="149">
        <f>ROUND(I1548*H1548,2)</f>
        <v>0</v>
      </c>
      <c r="BL1548" s="17" t="s">
        <v>369</v>
      </c>
      <c r="BM1548" s="148" t="s">
        <v>3120</v>
      </c>
    </row>
    <row r="1549" spans="2:65" s="1" customFormat="1" ht="11.25">
      <c r="B1549" s="32"/>
      <c r="D1549" s="150" t="s">
        <v>262</v>
      </c>
      <c r="F1549" s="151" t="s">
        <v>2263</v>
      </c>
      <c r="I1549" s="152"/>
      <c r="L1549" s="32"/>
      <c r="M1549" s="153"/>
      <c r="T1549" s="56"/>
      <c r="AT1549" s="17" t="s">
        <v>262</v>
      </c>
      <c r="AU1549" s="17" t="s">
        <v>87</v>
      </c>
    </row>
    <row r="1550" spans="2:65" s="1" customFormat="1" ht="16.5" customHeight="1">
      <c r="B1550" s="32"/>
      <c r="C1550" s="185" t="s">
        <v>2241</v>
      </c>
      <c r="D1550" s="185" t="s">
        <v>1052</v>
      </c>
      <c r="E1550" s="186" t="s">
        <v>2265</v>
      </c>
      <c r="F1550" s="187" t="s">
        <v>2266</v>
      </c>
      <c r="G1550" s="188" t="s">
        <v>258</v>
      </c>
      <c r="H1550" s="189">
        <v>15.157999999999999</v>
      </c>
      <c r="I1550" s="190"/>
      <c r="J1550" s="191">
        <f>ROUND(I1550*H1550,2)</f>
        <v>0</v>
      </c>
      <c r="K1550" s="187" t="s">
        <v>259</v>
      </c>
      <c r="L1550" s="192"/>
      <c r="M1550" s="193" t="s">
        <v>1</v>
      </c>
      <c r="N1550" s="194" t="s">
        <v>42</v>
      </c>
      <c r="P1550" s="146">
        <f>O1550*H1550</f>
        <v>0</v>
      </c>
      <c r="Q1550" s="146">
        <v>6.6E-3</v>
      </c>
      <c r="R1550" s="146">
        <f>Q1550*H1550</f>
        <v>0.1000428</v>
      </c>
      <c r="S1550" s="146">
        <v>0</v>
      </c>
      <c r="T1550" s="147">
        <f>S1550*H1550</f>
        <v>0</v>
      </c>
      <c r="AR1550" s="148" t="s">
        <v>455</v>
      </c>
      <c r="AT1550" s="148" t="s">
        <v>1052</v>
      </c>
      <c r="AU1550" s="148" t="s">
        <v>87</v>
      </c>
      <c r="AY1550" s="17" t="s">
        <v>253</v>
      </c>
      <c r="BE1550" s="149">
        <f>IF(N1550="základní",J1550,0)</f>
        <v>0</v>
      </c>
      <c r="BF1550" s="149">
        <f>IF(N1550="snížená",J1550,0)</f>
        <v>0</v>
      </c>
      <c r="BG1550" s="149">
        <f>IF(N1550="zákl. přenesená",J1550,0)</f>
        <v>0</v>
      </c>
      <c r="BH1550" s="149">
        <f>IF(N1550="sníž. přenesená",J1550,0)</f>
        <v>0</v>
      </c>
      <c r="BI1550" s="149">
        <f>IF(N1550="nulová",J1550,0)</f>
        <v>0</v>
      </c>
      <c r="BJ1550" s="17" t="s">
        <v>85</v>
      </c>
      <c r="BK1550" s="149">
        <f>ROUND(I1550*H1550,2)</f>
        <v>0</v>
      </c>
      <c r="BL1550" s="17" t="s">
        <v>369</v>
      </c>
      <c r="BM1550" s="148" t="s">
        <v>3121</v>
      </c>
    </row>
    <row r="1551" spans="2:65" s="14" customFormat="1" ht="11.25">
      <c r="B1551" s="169"/>
      <c r="D1551" s="155" t="s">
        <v>264</v>
      </c>
      <c r="E1551" s="170" t="s">
        <v>1</v>
      </c>
      <c r="F1551" s="171" t="s">
        <v>2268</v>
      </c>
      <c r="H1551" s="170" t="s">
        <v>1</v>
      </c>
      <c r="I1551" s="172"/>
      <c r="L1551" s="169"/>
      <c r="M1551" s="173"/>
      <c r="T1551" s="174"/>
      <c r="AT1551" s="170" t="s">
        <v>264</v>
      </c>
      <c r="AU1551" s="170" t="s">
        <v>87</v>
      </c>
      <c r="AV1551" s="14" t="s">
        <v>85</v>
      </c>
      <c r="AW1551" s="14" t="s">
        <v>32</v>
      </c>
      <c r="AX1551" s="14" t="s">
        <v>77</v>
      </c>
      <c r="AY1551" s="170" t="s">
        <v>253</v>
      </c>
    </row>
    <row r="1552" spans="2:65" s="12" customFormat="1" ht="11.25">
      <c r="B1552" s="154"/>
      <c r="D1552" s="155" t="s">
        <v>264</v>
      </c>
      <c r="E1552" s="156" t="s">
        <v>1</v>
      </c>
      <c r="F1552" s="157" t="s">
        <v>3122</v>
      </c>
      <c r="H1552" s="158">
        <v>13.78</v>
      </c>
      <c r="I1552" s="159"/>
      <c r="L1552" s="154"/>
      <c r="M1552" s="160"/>
      <c r="T1552" s="161"/>
      <c r="AT1552" s="156" t="s">
        <v>264</v>
      </c>
      <c r="AU1552" s="156" t="s">
        <v>87</v>
      </c>
      <c r="AV1552" s="12" t="s">
        <v>87</v>
      </c>
      <c r="AW1552" s="12" t="s">
        <v>32</v>
      </c>
      <c r="AX1552" s="12" t="s">
        <v>77</v>
      </c>
      <c r="AY1552" s="156" t="s">
        <v>253</v>
      </c>
    </row>
    <row r="1553" spans="2:65" s="13" customFormat="1" ht="11.25">
      <c r="B1553" s="162"/>
      <c r="D1553" s="155" t="s">
        <v>264</v>
      </c>
      <c r="E1553" s="163" t="s">
        <v>1</v>
      </c>
      <c r="F1553" s="164" t="s">
        <v>266</v>
      </c>
      <c r="H1553" s="165">
        <v>13.78</v>
      </c>
      <c r="I1553" s="166"/>
      <c r="L1553" s="162"/>
      <c r="M1553" s="167"/>
      <c r="T1553" s="168"/>
      <c r="AT1553" s="163" t="s">
        <v>264</v>
      </c>
      <c r="AU1553" s="163" t="s">
        <v>87</v>
      </c>
      <c r="AV1553" s="13" t="s">
        <v>260</v>
      </c>
      <c r="AW1553" s="13" t="s">
        <v>32</v>
      </c>
      <c r="AX1553" s="13" t="s">
        <v>85</v>
      </c>
      <c r="AY1553" s="163" t="s">
        <v>253</v>
      </c>
    </row>
    <row r="1554" spans="2:65" s="12" customFormat="1" ht="11.25">
      <c r="B1554" s="154"/>
      <c r="D1554" s="155" t="s">
        <v>264</v>
      </c>
      <c r="F1554" s="157" t="s">
        <v>2270</v>
      </c>
      <c r="H1554" s="158">
        <v>15.157999999999999</v>
      </c>
      <c r="I1554" s="159"/>
      <c r="L1554" s="154"/>
      <c r="M1554" s="160"/>
      <c r="T1554" s="161"/>
      <c r="AT1554" s="156" t="s">
        <v>264</v>
      </c>
      <c r="AU1554" s="156" t="s">
        <v>87</v>
      </c>
      <c r="AV1554" s="12" t="s">
        <v>87</v>
      </c>
      <c r="AW1554" s="12" t="s">
        <v>4</v>
      </c>
      <c r="AX1554" s="12" t="s">
        <v>85</v>
      </c>
      <c r="AY1554" s="156" t="s">
        <v>253</v>
      </c>
    </row>
    <row r="1555" spans="2:65" s="1" customFormat="1" ht="24.2" customHeight="1">
      <c r="B1555" s="32"/>
      <c r="C1555" s="137" t="s">
        <v>2246</v>
      </c>
      <c r="D1555" s="137" t="s">
        <v>255</v>
      </c>
      <c r="E1555" s="138" t="s">
        <v>2272</v>
      </c>
      <c r="F1555" s="139" t="s">
        <v>2273</v>
      </c>
      <c r="G1555" s="140" t="s">
        <v>313</v>
      </c>
      <c r="H1555" s="141">
        <v>11.2</v>
      </c>
      <c r="I1555" s="142"/>
      <c r="J1555" s="143">
        <f>ROUND(I1555*H1555,2)</f>
        <v>0</v>
      </c>
      <c r="K1555" s="139" t="s">
        <v>259</v>
      </c>
      <c r="L1555" s="32"/>
      <c r="M1555" s="144" t="s">
        <v>1</v>
      </c>
      <c r="N1555" s="145" t="s">
        <v>42</v>
      </c>
      <c r="P1555" s="146">
        <f>O1555*H1555</f>
        <v>0</v>
      </c>
      <c r="Q1555" s="146">
        <v>0</v>
      </c>
      <c r="R1555" s="146">
        <f>Q1555*H1555</f>
        <v>0</v>
      </c>
      <c r="S1555" s="146">
        <v>0</v>
      </c>
      <c r="T1555" s="147">
        <f>S1555*H1555</f>
        <v>0</v>
      </c>
      <c r="AR1555" s="148" t="s">
        <v>369</v>
      </c>
      <c r="AT1555" s="148" t="s">
        <v>255</v>
      </c>
      <c r="AU1555" s="148" t="s">
        <v>87</v>
      </c>
      <c r="AY1555" s="17" t="s">
        <v>253</v>
      </c>
      <c r="BE1555" s="149">
        <f>IF(N1555="základní",J1555,0)</f>
        <v>0</v>
      </c>
      <c r="BF1555" s="149">
        <f>IF(N1555="snížená",J1555,0)</f>
        <v>0</v>
      </c>
      <c r="BG1555" s="149">
        <f>IF(N1555="zákl. přenesená",J1555,0)</f>
        <v>0</v>
      </c>
      <c r="BH1555" s="149">
        <f>IF(N1555="sníž. přenesená",J1555,0)</f>
        <v>0</v>
      </c>
      <c r="BI1555" s="149">
        <f>IF(N1555="nulová",J1555,0)</f>
        <v>0</v>
      </c>
      <c r="BJ1555" s="17" t="s">
        <v>85</v>
      </c>
      <c r="BK1555" s="149">
        <f>ROUND(I1555*H1555,2)</f>
        <v>0</v>
      </c>
      <c r="BL1555" s="17" t="s">
        <v>369</v>
      </c>
      <c r="BM1555" s="148" t="s">
        <v>2274</v>
      </c>
    </row>
    <row r="1556" spans="2:65" s="1" customFormat="1" ht="11.25">
      <c r="B1556" s="32"/>
      <c r="D1556" s="150" t="s">
        <v>262</v>
      </c>
      <c r="F1556" s="151" t="s">
        <v>2275</v>
      </c>
      <c r="I1556" s="152"/>
      <c r="L1556" s="32"/>
      <c r="M1556" s="153"/>
      <c r="T1556" s="56"/>
      <c r="AT1556" s="17" t="s">
        <v>262</v>
      </c>
      <c r="AU1556" s="17" t="s">
        <v>87</v>
      </c>
    </row>
    <row r="1557" spans="2:65" s="1" customFormat="1" ht="49.15" customHeight="1">
      <c r="B1557" s="32"/>
      <c r="C1557" s="185" t="s">
        <v>2253</v>
      </c>
      <c r="D1557" s="185" t="s">
        <v>1052</v>
      </c>
      <c r="E1557" s="186" t="s">
        <v>2277</v>
      </c>
      <c r="F1557" s="187" t="s">
        <v>2278</v>
      </c>
      <c r="G1557" s="188" t="s">
        <v>313</v>
      </c>
      <c r="H1557" s="189">
        <v>11.2</v>
      </c>
      <c r="I1557" s="190"/>
      <c r="J1557" s="191">
        <f>ROUND(I1557*H1557,2)</f>
        <v>0</v>
      </c>
      <c r="K1557" s="187" t="s">
        <v>1</v>
      </c>
      <c r="L1557" s="192"/>
      <c r="M1557" s="193" t="s">
        <v>1</v>
      </c>
      <c r="N1557" s="194" t="s">
        <v>42</v>
      </c>
      <c r="P1557" s="146">
        <f>O1557*H1557</f>
        <v>0</v>
      </c>
      <c r="Q1557" s="146">
        <v>4.0000000000000001E-3</v>
      </c>
      <c r="R1557" s="146">
        <f>Q1557*H1557</f>
        <v>4.48E-2</v>
      </c>
      <c r="S1557" s="146">
        <v>0</v>
      </c>
      <c r="T1557" s="147">
        <f>S1557*H1557</f>
        <v>0</v>
      </c>
      <c r="AR1557" s="148" t="s">
        <v>455</v>
      </c>
      <c r="AT1557" s="148" t="s">
        <v>1052</v>
      </c>
      <c r="AU1557" s="148" t="s">
        <v>87</v>
      </c>
      <c r="AY1557" s="17" t="s">
        <v>253</v>
      </c>
      <c r="BE1557" s="149">
        <f>IF(N1557="základní",J1557,0)</f>
        <v>0</v>
      </c>
      <c r="BF1557" s="149">
        <f>IF(N1557="snížená",J1557,0)</f>
        <v>0</v>
      </c>
      <c r="BG1557" s="149">
        <f>IF(N1557="zákl. přenesená",J1557,0)</f>
        <v>0</v>
      </c>
      <c r="BH1557" s="149">
        <f>IF(N1557="sníž. přenesená",J1557,0)</f>
        <v>0</v>
      </c>
      <c r="BI1557" s="149">
        <f>IF(N1557="nulová",J1557,0)</f>
        <v>0</v>
      </c>
      <c r="BJ1557" s="17" t="s">
        <v>85</v>
      </c>
      <c r="BK1557" s="149">
        <f>ROUND(I1557*H1557,2)</f>
        <v>0</v>
      </c>
      <c r="BL1557" s="17" t="s">
        <v>369</v>
      </c>
      <c r="BM1557" s="148" t="s">
        <v>3123</v>
      </c>
    </row>
    <row r="1558" spans="2:65" s="1" customFormat="1" ht="48.75">
      <c r="B1558" s="32"/>
      <c r="D1558" s="155" t="s">
        <v>1346</v>
      </c>
      <c r="F1558" s="195" t="s">
        <v>2280</v>
      </c>
      <c r="I1558" s="152"/>
      <c r="L1558" s="32"/>
      <c r="M1558" s="153"/>
      <c r="T1558" s="56"/>
      <c r="AT1558" s="17" t="s">
        <v>1346</v>
      </c>
      <c r="AU1558" s="17" t="s">
        <v>87</v>
      </c>
    </row>
    <row r="1559" spans="2:65" s="12" customFormat="1" ht="11.25">
      <c r="B1559" s="154"/>
      <c r="D1559" s="155" t="s">
        <v>264</v>
      </c>
      <c r="E1559" s="156" t="s">
        <v>1</v>
      </c>
      <c r="F1559" s="157" t="s">
        <v>1118</v>
      </c>
      <c r="H1559" s="158">
        <v>3.4</v>
      </c>
      <c r="I1559" s="159"/>
      <c r="L1559" s="154"/>
      <c r="M1559" s="160"/>
      <c r="T1559" s="161"/>
      <c r="AT1559" s="156" t="s">
        <v>264</v>
      </c>
      <c r="AU1559" s="156" t="s">
        <v>87</v>
      </c>
      <c r="AV1559" s="12" t="s">
        <v>87</v>
      </c>
      <c r="AW1559" s="12" t="s">
        <v>32</v>
      </c>
      <c r="AX1559" s="12" t="s">
        <v>77</v>
      </c>
      <c r="AY1559" s="156" t="s">
        <v>253</v>
      </c>
    </row>
    <row r="1560" spans="2:65" s="12" customFormat="1" ht="11.25">
      <c r="B1560" s="154"/>
      <c r="D1560" s="155" t="s">
        <v>264</v>
      </c>
      <c r="E1560" s="156" t="s">
        <v>1</v>
      </c>
      <c r="F1560" s="157" t="s">
        <v>2887</v>
      </c>
      <c r="H1560" s="158">
        <v>3</v>
      </c>
      <c r="I1560" s="159"/>
      <c r="L1560" s="154"/>
      <c r="M1560" s="160"/>
      <c r="T1560" s="161"/>
      <c r="AT1560" s="156" t="s">
        <v>264</v>
      </c>
      <c r="AU1560" s="156" t="s">
        <v>87</v>
      </c>
      <c r="AV1560" s="12" t="s">
        <v>87</v>
      </c>
      <c r="AW1560" s="12" t="s">
        <v>32</v>
      </c>
      <c r="AX1560" s="12" t="s">
        <v>77</v>
      </c>
      <c r="AY1560" s="156" t="s">
        <v>253</v>
      </c>
    </row>
    <row r="1561" spans="2:65" s="12" customFormat="1" ht="11.25">
      <c r="B1561" s="154"/>
      <c r="D1561" s="155" t="s">
        <v>264</v>
      </c>
      <c r="E1561" s="156" t="s">
        <v>1</v>
      </c>
      <c r="F1561" s="157" t="s">
        <v>1120</v>
      </c>
      <c r="H1561" s="158">
        <v>2.4</v>
      </c>
      <c r="I1561" s="159"/>
      <c r="L1561" s="154"/>
      <c r="M1561" s="160"/>
      <c r="T1561" s="161"/>
      <c r="AT1561" s="156" t="s">
        <v>264</v>
      </c>
      <c r="AU1561" s="156" t="s">
        <v>87</v>
      </c>
      <c r="AV1561" s="12" t="s">
        <v>87</v>
      </c>
      <c r="AW1561" s="12" t="s">
        <v>32</v>
      </c>
      <c r="AX1561" s="12" t="s">
        <v>77</v>
      </c>
      <c r="AY1561" s="156" t="s">
        <v>253</v>
      </c>
    </row>
    <row r="1562" spans="2:65" s="12" customFormat="1" ht="11.25">
      <c r="B1562" s="154"/>
      <c r="D1562" s="155" t="s">
        <v>264</v>
      </c>
      <c r="E1562" s="156" t="s">
        <v>1</v>
      </c>
      <c r="F1562" s="157" t="s">
        <v>1122</v>
      </c>
      <c r="H1562" s="158">
        <v>2.4</v>
      </c>
      <c r="I1562" s="159"/>
      <c r="L1562" s="154"/>
      <c r="M1562" s="160"/>
      <c r="T1562" s="161"/>
      <c r="AT1562" s="156" t="s">
        <v>264</v>
      </c>
      <c r="AU1562" s="156" t="s">
        <v>87</v>
      </c>
      <c r="AV1562" s="12" t="s">
        <v>87</v>
      </c>
      <c r="AW1562" s="12" t="s">
        <v>32</v>
      </c>
      <c r="AX1562" s="12" t="s">
        <v>77</v>
      </c>
      <c r="AY1562" s="156" t="s">
        <v>253</v>
      </c>
    </row>
    <row r="1563" spans="2:65" s="13" customFormat="1" ht="11.25">
      <c r="B1563" s="162"/>
      <c r="D1563" s="155" t="s">
        <v>264</v>
      </c>
      <c r="E1563" s="163" t="s">
        <v>1</v>
      </c>
      <c r="F1563" s="164" t="s">
        <v>266</v>
      </c>
      <c r="H1563" s="165">
        <v>11.2</v>
      </c>
      <c r="I1563" s="166"/>
      <c r="L1563" s="162"/>
      <c r="M1563" s="167"/>
      <c r="T1563" s="168"/>
      <c r="AT1563" s="163" t="s">
        <v>264</v>
      </c>
      <c r="AU1563" s="163" t="s">
        <v>87</v>
      </c>
      <c r="AV1563" s="13" t="s">
        <v>260</v>
      </c>
      <c r="AW1563" s="13" t="s">
        <v>32</v>
      </c>
      <c r="AX1563" s="13" t="s">
        <v>85</v>
      </c>
      <c r="AY1563" s="163" t="s">
        <v>253</v>
      </c>
    </row>
    <row r="1564" spans="2:65" s="1" customFormat="1" ht="24.2" customHeight="1">
      <c r="B1564" s="32"/>
      <c r="C1564" s="137" t="s">
        <v>2259</v>
      </c>
      <c r="D1564" s="137" t="s">
        <v>255</v>
      </c>
      <c r="E1564" s="138" t="s">
        <v>2282</v>
      </c>
      <c r="F1564" s="139" t="s">
        <v>2283</v>
      </c>
      <c r="G1564" s="140" t="s">
        <v>313</v>
      </c>
      <c r="H1564" s="141">
        <v>3</v>
      </c>
      <c r="I1564" s="142"/>
      <c r="J1564" s="143">
        <f>ROUND(I1564*H1564,2)</f>
        <v>0</v>
      </c>
      <c r="K1564" s="139" t="s">
        <v>259</v>
      </c>
      <c r="L1564" s="32"/>
      <c r="M1564" s="144" t="s">
        <v>1</v>
      </c>
      <c r="N1564" s="145" t="s">
        <v>42</v>
      </c>
      <c r="P1564" s="146">
        <f>O1564*H1564</f>
        <v>0</v>
      </c>
      <c r="Q1564" s="146">
        <v>0</v>
      </c>
      <c r="R1564" s="146">
        <f>Q1564*H1564</f>
        <v>0</v>
      </c>
      <c r="S1564" s="146">
        <v>0</v>
      </c>
      <c r="T1564" s="147">
        <f>S1564*H1564</f>
        <v>0</v>
      </c>
      <c r="AR1564" s="148" t="s">
        <v>369</v>
      </c>
      <c r="AT1564" s="148" t="s">
        <v>255</v>
      </c>
      <c r="AU1564" s="148" t="s">
        <v>87</v>
      </c>
      <c r="AY1564" s="17" t="s">
        <v>253</v>
      </c>
      <c r="BE1564" s="149">
        <f>IF(N1564="základní",J1564,0)</f>
        <v>0</v>
      </c>
      <c r="BF1564" s="149">
        <f>IF(N1564="snížená",J1564,0)</f>
        <v>0</v>
      </c>
      <c r="BG1564" s="149">
        <f>IF(N1564="zákl. přenesená",J1564,0)</f>
        <v>0</v>
      </c>
      <c r="BH1564" s="149">
        <f>IF(N1564="sníž. přenesená",J1564,0)</f>
        <v>0</v>
      </c>
      <c r="BI1564" s="149">
        <f>IF(N1564="nulová",J1564,0)</f>
        <v>0</v>
      </c>
      <c r="BJ1564" s="17" t="s">
        <v>85</v>
      </c>
      <c r="BK1564" s="149">
        <f>ROUND(I1564*H1564,2)</f>
        <v>0</v>
      </c>
      <c r="BL1564" s="17" t="s">
        <v>369</v>
      </c>
      <c r="BM1564" s="148" t="s">
        <v>2284</v>
      </c>
    </row>
    <row r="1565" spans="2:65" s="1" customFormat="1" ht="11.25">
      <c r="B1565" s="32"/>
      <c r="D1565" s="150" t="s">
        <v>262</v>
      </c>
      <c r="F1565" s="151" t="s">
        <v>2285</v>
      </c>
      <c r="I1565" s="152"/>
      <c r="L1565" s="32"/>
      <c r="M1565" s="153"/>
      <c r="T1565" s="56"/>
      <c r="AT1565" s="17" t="s">
        <v>262</v>
      </c>
      <c r="AU1565" s="17" t="s">
        <v>87</v>
      </c>
    </row>
    <row r="1566" spans="2:65" s="1" customFormat="1" ht="49.15" customHeight="1">
      <c r="B1566" s="32"/>
      <c r="C1566" s="185" t="s">
        <v>2264</v>
      </c>
      <c r="D1566" s="185" t="s">
        <v>1052</v>
      </c>
      <c r="E1566" s="186" t="s">
        <v>2287</v>
      </c>
      <c r="F1566" s="187" t="s">
        <v>2288</v>
      </c>
      <c r="G1566" s="188" t="s">
        <v>313</v>
      </c>
      <c r="H1566" s="189">
        <v>0.6</v>
      </c>
      <c r="I1566" s="190"/>
      <c r="J1566" s="191">
        <f>ROUND(I1566*H1566,2)</f>
        <v>0</v>
      </c>
      <c r="K1566" s="187" t="s">
        <v>1</v>
      </c>
      <c r="L1566" s="192"/>
      <c r="M1566" s="193" t="s">
        <v>1</v>
      </c>
      <c r="N1566" s="194" t="s">
        <v>42</v>
      </c>
      <c r="P1566" s="146">
        <f>O1566*H1566</f>
        <v>0</v>
      </c>
      <c r="Q1566" s="146">
        <v>7.0000000000000001E-3</v>
      </c>
      <c r="R1566" s="146">
        <f>Q1566*H1566</f>
        <v>4.1999999999999997E-3</v>
      </c>
      <c r="S1566" s="146">
        <v>0</v>
      </c>
      <c r="T1566" s="147">
        <f>S1566*H1566</f>
        <v>0</v>
      </c>
      <c r="AR1566" s="148" t="s">
        <v>455</v>
      </c>
      <c r="AT1566" s="148" t="s">
        <v>1052</v>
      </c>
      <c r="AU1566" s="148" t="s">
        <v>87</v>
      </c>
      <c r="AY1566" s="17" t="s">
        <v>253</v>
      </c>
      <c r="BE1566" s="149">
        <f>IF(N1566="základní",J1566,0)</f>
        <v>0</v>
      </c>
      <c r="BF1566" s="149">
        <f>IF(N1566="snížená",J1566,0)</f>
        <v>0</v>
      </c>
      <c r="BG1566" s="149">
        <f>IF(N1566="zákl. přenesená",J1566,0)</f>
        <v>0</v>
      </c>
      <c r="BH1566" s="149">
        <f>IF(N1566="sníž. přenesená",J1566,0)</f>
        <v>0</v>
      </c>
      <c r="BI1566" s="149">
        <f>IF(N1566="nulová",J1566,0)</f>
        <v>0</v>
      </c>
      <c r="BJ1566" s="17" t="s">
        <v>85</v>
      </c>
      <c r="BK1566" s="149">
        <f>ROUND(I1566*H1566,2)</f>
        <v>0</v>
      </c>
      <c r="BL1566" s="17" t="s">
        <v>369</v>
      </c>
      <c r="BM1566" s="148" t="s">
        <v>3124</v>
      </c>
    </row>
    <row r="1567" spans="2:65" s="1" customFormat="1" ht="48.75">
      <c r="B1567" s="32"/>
      <c r="D1567" s="155" t="s">
        <v>1346</v>
      </c>
      <c r="F1567" s="195" t="s">
        <v>2280</v>
      </c>
      <c r="I1567" s="152"/>
      <c r="L1567" s="32"/>
      <c r="M1567" s="153"/>
      <c r="T1567" s="56"/>
      <c r="AT1567" s="17" t="s">
        <v>1346</v>
      </c>
      <c r="AU1567" s="17" t="s">
        <v>87</v>
      </c>
    </row>
    <row r="1568" spans="2:65" s="12" customFormat="1" ht="11.25">
      <c r="B1568" s="154"/>
      <c r="D1568" s="155" t="s">
        <v>264</v>
      </c>
      <c r="E1568" s="156" t="s">
        <v>1</v>
      </c>
      <c r="F1568" s="157" t="s">
        <v>1121</v>
      </c>
      <c r="H1568" s="158">
        <v>0.6</v>
      </c>
      <c r="I1568" s="159"/>
      <c r="L1568" s="154"/>
      <c r="M1568" s="160"/>
      <c r="T1568" s="161"/>
      <c r="AT1568" s="156" t="s">
        <v>264</v>
      </c>
      <c r="AU1568" s="156" t="s">
        <v>87</v>
      </c>
      <c r="AV1568" s="12" t="s">
        <v>87</v>
      </c>
      <c r="AW1568" s="12" t="s">
        <v>32</v>
      </c>
      <c r="AX1568" s="12" t="s">
        <v>77</v>
      </c>
      <c r="AY1568" s="156" t="s">
        <v>253</v>
      </c>
    </row>
    <row r="1569" spans="2:65" s="13" customFormat="1" ht="11.25">
      <c r="B1569" s="162"/>
      <c r="D1569" s="155" t="s">
        <v>264</v>
      </c>
      <c r="E1569" s="163" t="s">
        <v>1</v>
      </c>
      <c r="F1569" s="164" t="s">
        <v>266</v>
      </c>
      <c r="H1569" s="165">
        <v>0.6</v>
      </c>
      <c r="I1569" s="166"/>
      <c r="L1569" s="162"/>
      <c r="M1569" s="167"/>
      <c r="T1569" s="168"/>
      <c r="AT1569" s="163" t="s">
        <v>264</v>
      </c>
      <c r="AU1569" s="163" t="s">
        <v>87</v>
      </c>
      <c r="AV1569" s="13" t="s">
        <v>260</v>
      </c>
      <c r="AW1569" s="13" t="s">
        <v>32</v>
      </c>
      <c r="AX1569" s="13" t="s">
        <v>85</v>
      </c>
      <c r="AY1569" s="163" t="s">
        <v>253</v>
      </c>
    </row>
    <row r="1570" spans="2:65" s="1" customFormat="1" ht="66.75" customHeight="1">
      <c r="B1570" s="32"/>
      <c r="C1570" s="185" t="s">
        <v>2271</v>
      </c>
      <c r="D1570" s="185" t="s">
        <v>1052</v>
      </c>
      <c r="E1570" s="186" t="s">
        <v>2291</v>
      </c>
      <c r="F1570" s="187" t="s">
        <v>2292</v>
      </c>
      <c r="G1570" s="188" t="s">
        <v>313</v>
      </c>
      <c r="H1570" s="189">
        <v>2.4</v>
      </c>
      <c r="I1570" s="190"/>
      <c r="J1570" s="191">
        <f>ROUND(I1570*H1570,2)</f>
        <v>0</v>
      </c>
      <c r="K1570" s="187" t="s">
        <v>1</v>
      </c>
      <c r="L1570" s="192"/>
      <c r="M1570" s="193" t="s">
        <v>1</v>
      </c>
      <c r="N1570" s="194" t="s">
        <v>42</v>
      </c>
      <c r="P1570" s="146">
        <f>O1570*H1570</f>
        <v>0</v>
      </c>
      <c r="Q1570" s="146">
        <v>6.0000000000000002E-5</v>
      </c>
      <c r="R1570" s="146">
        <f>Q1570*H1570</f>
        <v>1.44E-4</v>
      </c>
      <c r="S1570" s="146">
        <v>0</v>
      </c>
      <c r="T1570" s="147">
        <f>S1570*H1570</f>
        <v>0</v>
      </c>
      <c r="AR1570" s="148" t="s">
        <v>455</v>
      </c>
      <c r="AT1570" s="148" t="s">
        <v>1052</v>
      </c>
      <c r="AU1570" s="148" t="s">
        <v>87</v>
      </c>
      <c r="AY1570" s="17" t="s">
        <v>253</v>
      </c>
      <c r="BE1570" s="149">
        <f>IF(N1570="základní",J1570,0)</f>
        <v>0</v>
      </c>
      <c r="BF1570" s="149">
        <f>IF(N1570="snížená",J1570,0)</f>
        <v>0</v>
      </c>
      <c r="BG1570" s="149">
        <f>IF(N1570="zákl. přenesená",J1570,0)</f>
        <v>0</v>
      </c>
      <c r="BH1570" s="149">
        <f>IF(N1570="sníž. přenesená",J1570,0)</f>
        <v>0</v>
      </c>
      <c r="BI1570" s="149">
        <f>IF(N1570="nulová",J1570,0)</f>
        <v>0</v>
      </c>
      <c r="BJ1570" s="17" t="s">
        <v>85</v>
      </c>
      <c r="BK1570" s="149">
        <f>ROUND(I1570*H1570,2)</f>
        <v>0</v>
      </c>
      <c r="BL1570" s="17" t="s">
        <v>369</v>
      </c>
      <c r="BM1570" s="148" t="s">
        <v>3125</v>
      </c>
    </row>
    <row r="1571" spans="2:65" s="1" customFormat="1" ht="48.75">
      <c r="B1571" s="32"/>
      <c r="D1571" s="155" t="s">
        <v>1346</v>
      </c>
      <c r="F1571" s="195" t="s">
        <v>2280</v>
      </c>
      <c r="I1571" s="152"/>
      <c r="L1571" s="32"/>
      <c r="M1571" s="153"/>
      <c r="T1571" s="56"/>
      <c r="AT1571" s="17" t="s">
        <v>1346</v>
      </c>
      <c r="AU1571" s="17" t="s">
        <v>87</v>
      </c>
    </row>
    <row r="1572" spans="2:65" s="12" customFormat="1" ht="11.25">
      <c r="B1572" s="154"/>
      <c r="D1572" s="155" t="s">
        <v>264</v>
      </c>
      <c r="E1572" s="156" t="s">
        <v>1</v>
      </c>
      <c r="F1572" s="157" t="s">
        <v>1108</v>
      </c>
      <c r="H1572" s="158">
        <v>2.4</v>
      </c>
      <c r="I1572" s="159"/>
      <c r="L1572" s="154"/>
      <c r="M1572" s="160"/>
      <c r="T1572" s="161"/>
      <c r="AT1572" s="156" t="s">
        <v>264</v>
      </c>
      <c r="AU1572" s="156" t="s">
        <v>87</v>
      </c>
      <c r="AV1572" s="12" t="s">
        <v>87</v>
      </c>
      <c r="AW1572" s="12" t="s">
        <v>32</v>
      </c>
      <c r="AX1572" s="12" t="s">
        <v>77</v>
      </c>
      <c r="AY1572" s="156" t="s">
        <v>253</v>
      </c>
    </row>
    <row r="1573" spans="2:65" s="13" customFormat="1" ht="11.25">
      <c r="B1573" s="162"/>
      <c r="D1573" s="155" t="s">
        <v>264</v>
      </c>
      <c r="E1573" s="163" t="s">
        <v>1</v>
      </c>
      <c r="F1573" s="164" t="s">
        <v>266</v>
      </c>
      <c r="H1573" s="165">
        <v>2.4</v>
      </c>
      <c r="I1573" s="166"/>
      <c r="L1573" s="162"/>
      <c r="M1573" s="167"/>
      <c r="T1573" s="168"/>
      <c r="AT1573" s="163" t="s">
        <v>264</v>
      </c>
      <c r="AU1573" s="163" t="s">
        <v>87</v>
      </c>
      <c r="AV1573" s="13" t="s">
        <v>260</v>
      </c>
      <c r="AW1573" s="13" t="s">
        <v>32</v>
      </c>
      <c r="AX1573" s="13" t="s">
        <v>85</v>
      </c>
      <c r="AY1573" s="163" t="s">
        <v>253</v>
      </c>
    </row>
    <row r="1574" spans="2:65" s="1" customFormat="1" ht="24.2" customHeight="1">
      <c r="B1574" s="32"/>
      <c r="C1574" s="137" t="s">
        <v>2276</v>
      </c>
      <c r="D1574" s="137" t="s">
        <v>255</v>
      </c>
      <c r="E1574" s="138" t="s">
        <v>2295</v>
      </c>
      <c r="F1574" s="139" t="s">
        <v>2296</v>
      </c>
      <c r="G1574" s="140" t="s">
        <v>1576</v>
      </c>
      <c r="H1574" s="196"/>
      <c r="I1574" s="142"/>
      <c r="J1574" s="143">
        <f>ROUND(I1574*H1574,2)</f>
        <v>0</v>
      </c>
      <c r="K1574" s="139" t="s">
        <v>259</v>
      </c>
      <c r="L1574" s="32"/>
      <c r="M1574" s="144" t="s">
        <v>1</v>
      </c>
      <c r="N1574" s="145" t="s">
        <v>42</v>
      </c>
      <c r="P1574" s="146">
        <f>O1574*H1574</f>
        <v>0</v>
      </c>
      <c r="Q1574" s="146">
        <v>0</v>
      </c>
      <c r="R1574" s="146">
        <f>Q1574*H1574</f>
        <v>0</v>
      </c>
      <c r="S1574" s="146">
        <v>0</v>
      </c>
      <c r="T1574" s="147">
        <f>S1574*H1574</f>
        <v>0</v>
      </c>
      <c r="AR1574" s="148" t="s">
        <v>369</v>
      </c>
      <c r="AT1574" s="148" t="s">
        <v>255</v>
      </c>
      <c r="AU1574" s="148" t="s">
        <v>87</v>
      </c>
      <c r="AY1574" s="17" t="s">
        <v>253</v>
      </c>
      <c r="BE1574" s="149">
        <f>IF(N1574="základní",J1574,0)</f>
        <v>0</v>
      </c>
      <c r="BF1574" s="149">
        <f>IF(N1574="snížená",J1574,0)</f>
        <v>0</v>
      </c>
      <c r="BG1574" s="149">
        <f>IF(N1574="zákl. přenesená",J1574,0)</f>
        <v>0</v>
      </c>
      <c r="BH1574" s="149">
        <f>IF(N1574="sníž. přenesená",J1574,0)</f>
        <v>0</v>
      </c>
      <c r="BI1574" s="149">
        <f>IF(N1574="nulová",J1574,0)</f>
        <v>0</v>
      </c>
      <c r="BJ1574" s="17" t="s">
        <v>85</v>
      </c>
      <c r="BK1574" s="149">
        <f>ROUND(I1574*H1574,2)</f>
        <v>0</v>
      </c>
      <c r="BL1574" s="17" t="s">
        <v>369</v>
      </c>
      <c r="BM1574" s="148" t="s">
        <v>2297</v>
      </c>
    </row>
    <row r="1575" spans="2:65" s="1" customFormat="1" ht="11.25">
      <c r="B1575" s="32"/>
      <c r="D1575" s="150" t="s">
        <v>262</v>
      </c>
      <c r="F1575" s="151" t="s">
        <v>2298</v>
      </c>
      <c r="I1575" s="152"/>
      <c r="L1575" s="32"/>
      <c r="M1575" s="153"/>
      <c r="T1575" s="56"/>
      <c r="AT1575" s="17" t="s">
        <v>262</v>
      </c>
      <c r="AU1575" s="17" t="s">
        <v>87</v>
      </c>
    </row>
    <row r="1576" spans="2:65" s="11" customFormat="1" ht="22.9" customHeight="1">
      <c r="B1576" s="125"/>
      <c r="D1576" s="126" t="s">
        <v>76</v>
      </c>
      <c r="E1576" s="135" t="s">
        <v>2299</v>
      </c>
      <c r="F1576" s="135" t="s">
        <v>2300</v>
      </c>
      <c r="I1576" s="128"/>
      <c r="J1576" s="136">
        <f>BK1576</f>
        <v>0</v>
      </c>
      <c r="L1576" s="125"/>
      <c r="M1576" s="130"/>
      <c r="P1576" s="131">
        <f>SUM(P1577:P1636)</f>
        <v>0</v>
      </c>
      <c r="R1576" s="131">
        <f>SUM(R1577:R1636)</f>
        <v>2.2029240800000007</v>
      </c>
      <c r="T1576" s="132">
        <f>SUM(T1577:T1636)</f>
        <v>0</v>
      </c>
      <c r="AR1576" s="126" t="s">
        <v>87</v>
      </c>
      <c r="AT1576" s="133" t="s">
        <v>76</v>
      </c>
      <c r="AU1576" s="133" t="s">
        <v>85</v>
      </c>
      <c r="AY1576" s="126" t="s">
        <v>253</v>
      </c>
      <c r="BK1576" s="134">
        <f>SUM(BK1577:BK1636)</f>
        <v>0</v>
      </c>
    </row>
    <row r="1577" spans="2:65" s="1" customFormat="1" ht="16.5" customHeight="1">
      <c r="B1577" s="32"/>
      <c r="C1577" s="137" t="s">
        <v>2281</v>
      </c>
      <c r="D1577" s="137" t="s">
        <v>255</v>
      </c>
      <c r="E1577" s="138" t="s">
        <v>2302</v>
      </c>
      <c r="F1577" s="139" t="s">
        <v>2303</v>
      </c>
      <c r="G1577" s="140" t="s">
        <v>258</v>
      </c>
      <c r="H1577" s="141">
        <v>150.86600000000001</v>
      </c>
      <c r="I1577" s="142"/>
      <c r="J1577" s="143">
        <f>ROUND(I1577*H1577,2)</f>
        <v>0</v>
      </c>
      <c r="K1577" s="139" t="s">
        <v>259</v>
      </c>
      <c r="L1577" s="32"/>
      <c r="M1577" s="144" t="s">
        <v>1</v>
      </c>
      <c r="N1577" s="145" t="s">
        <v>42</v>
      </c>
      <c r="P1577" s="146">
        <f>O1577*H1577</f>
        <v>0</v>
      </c>
      <c r="Q1577" s="146">
        <v>2.7999999999999998E-4</v>
      </c>
      <c r="R1577" s="146">
        <f>Q1577*H1577</f>
        <v>4.2242479999999999E-2</v>
      </c>
      <c r="S1577" s="146">
        <v>0</v>
      </c>
      <c r="T1577" s="147">
        <f>S1577*H1577</f>
        <v>0</v>
      </c>
      <c r="AR1577" s="148" t="s">
        <v>369</v>
      </c>
      <c r="AT1577" s="148" t="s">
        <v>255</v>
      </c>
      <c r="AU1577" s="148" t="s">
        <v>87</v>
      </c>
      <c r="AY1577" s="17" t="s">
        <v>253</v>
      </c>
      <c r="BE1577" s="149">
        <f>IF(N1577="základní",J1577,0)</f>
        <v>0</v>
      </c>
      <c r="BF1577" s="149">
        <f>IF(N1577="snížená",J1577,0)</f>
        <v>0</v>
      </c>
      <c r="BG1577" s="149">
        <f>IF(N1577="zákl. přenesená",J1577,0)</f>
        <v>0</v>
      </c>
      <c r="BH1577" s="149">
        <f>IF(N1577="sníž. přenesená",J1577,0)</f>
        <v>0</v>
      </c>
      <c r="BI1577" s="149">
        <f>IF(N1577="nulová",J1577,0)</f>
        <v>0</v>
      </c>
      <c r="BJ1577" s="17" t="s">
        <v>85</v>
      </c>
      <c r="BK1577" s="149">
        <f>ROUND(I1577*H1577,2)</f>
        <v>0</v>
      </c>
      <c r="BL1577" s="17" t="s">
        <v>369</v>
      </c>
      <c r="BM1577" s="148" t="s">
        <v>3126</v>
      </c>
    </row>
    <row r="1578" spans="2:65" s="1" customFormat="1" ht="11.25">
      <c r="B1578" s="32"/>
      <c r="D1578" s="150" t="s">
        <v>262</v>
      </c>
      <c r="F1578" s="151" t="s">
        <v>2305</v>
      </c>
      <c r="I1578" s="152"/>
      <c r="L1578" s="32"/>
      <c r="M1578" s="153"/>
      <c r="T1578" s="56"/>
      <c r="AT1578" s="17" t="s">
        <v>262</v>
      </c>
      <c r="AU1578" s="17" t="s">
        <v>87</v>
      </c>
    </row>
    <row r="1579" spans="2:65" s="1" customFormat="1" ht="19.5">
      <c r="B1579" s="32"/>
      <c r="D1579" s="155" t="s">
        <v>1346</v>
      </c>
      <c r="F1579" s="195" t="s">
        <v>2306</v>
      </c>
      <c r="I1579" s="152"/>
      <c r="L1579" s="32"/>
      <c r="M1579" s="153"/>
      <c r="T1579" s="56"/>
      <c r="AT1579" s="17" t="s">
        <v>1346</v>
      </c>
      <c r="AU1579" s="17" t="s">
        <v>87</v>
      </c>
    </row>
    <row r="1580" spans="2:65" s="1" customFormat="1" ht="24.2" customHeight="1">
      <c r="B1580" s="32"/>
      <c r="C1580" s="185" t="s">
        <v>2286</v>
      </c>
      <c r="D1580" s="185" t="s">
        <v>1052</v>
      </c>
      <c r="E1580" s="186" t="s">
        <v>2308</v>
      </c>
      <c r="F1580" s="187" t="s">
        <v>2309</v>
      </c>
      <c r="G1580" s="188" t="s">
        <v>258</v>
      </c>
      <c r="H1580" s="189">
        <v>173.49600000000001</v>
      </c>
      <c r="I1580" s="190"/>
      <c r="J1580" s="191">
        <f>ROUND(I1580*H1580,2)</f>
        <v>0</v>
      </c>
      <c r="K1580" s="187" t="s">
        <v>1</v>
      </c>
      <c r="L1580" s="192"/>
      <c r="M1580" s="193" t="s">
        <v>1</v>
      </c>
      <c r="N1580" s="194" t="s">
        <v>42</v>
      </c>
      <c r="P1580" s="146">
        <f>O1580*H1580</f>
        <v>0</v>
      </c>
      <c r="Q1580" s="146">
        <v>1.21E-2</v>
      </c>
      <c r="R1580" s="146">
        <f>Q1580*H1580</f>
        <v>2.0993016</v>
      </c>
      <c r="S1580" s="146">
        <v>0</v>
      </c>
      <c r="T1580" s="147">
        <f>S1580*H1580</f>
        <v>0</v>
      </c>
      <c r="AR1580" s="148" t="s">
        <v>455</v>
      </c>
      <c r="AT1580" s="148" t="s">
        <v>1052</v>
      </c>
      <c r="AU1580" s="148" t="s">
        <v>87</v>
      </c>
      <c r="AY1580" s="17" t="s">
        <v>253</v>
      </c>
      <c r="BE1580" s="149">
        <f>IF(N1580="základní",J1580,0)</f>
        <v>0</v>
      </c>
      <c r="BF1580" s="149">
        <f>IF(N1580="snížená",J1580,0)</f>
        <v>0</v>
      </c>
      <c r="BG1580" s="149">
        <f>IF(N1580="zákl. přenesená",J1580,0)</f>
        <v>0</v>
      </c>
      <c r="BH1580" s="149">
        <f>IF(N1580="sníž. přenesená",J1580,0)</f>
        <v>0</v>
      </c>
      <c r="BI1580" s="149">
        <f>IF(N1580="nulová",J1580,0)</f>
        <v>0</v>
      </c>
      <c r="BJ1580" s="17" t="s">
        <v>85</v>
      </c>
      <c r="BK1580" s="149">
        <f>ROUND(I1580*H1580,2)</f>
        <v>0</v>
      </c>
      <c r="BL1580" s="17" t="s">
        <v>369</v>
      </c>
      <c r="BM1580" s="148" t="s">
        <v>3127</v>
      </c>
    </row>
    <row r="1581" spans="2:65" s="14" customFormat="1" ht="11.25">
      <c r="B1581" s="169"/>
      <c r="D1581" s="155" t="s">
        <v>264</v>
      </c>
      <c r="E1581" s="170" t="s">
        <v>1</v>
      </c>
      <c r="F1581" s="171" t="s">
        <v>1668</v>
      </c>
      <c r="H1581" s="170" t="s">
        <v>1</v>
      </c>
      <c r="I1581" s="172"/>
      <c r="L1581" s="169"/>
      <c r="M1581" s="173"/>
      <c r="T1581" s="174"/>
      <c r="AT1581" s="170" t="s">
        <v>264</v>
      </c>
      <c r="AU1581" s="170" t="s">
        <v>87</v>
      </c>
      <c r="AV1581" s="14" t="s">
        <v>85</v>
      </c>
      <c r="AW1581" s="14" t="s">
        <v>32</v>
      </c>
      <c r="AX1581" s="14" t="s">
        <v>77</v>
      </c>
      <c r="AY1581" s="170" t="s">
        <v>253</v>
      </c>
    </row>
    <row r="1582" spans="2:65" s="12" customFormat="1" ht="11.25">
      <c r="B1582" s="154"/>
      <c r="D1582" s="155" t="s">
        <v>264</v>
      </c>
      <c r="E1582" s="156" t="s">
        <v>1</v>
      </c>
      <c r="F1582" s="157" t="s">
        <v>3128</v>
      </c>
      <c r="H1582" s="158">
        <v>150.86600000000001</v>
      </c>
      <c r="I1582" s="159"/>
      <c r="L1582" s="154"/>
      <c r="M1582" s="160"/>
      <c r="T1582" s="161"/>
      <c r="AT1582" s="156" t="s">
        <v>264</v>
      </c>
      <c r="AU1582" s="156" t="s">
        <v>87</v>
      </c>
      <c r="AV1582" s="12" t="s">
        <v>87</v>
      </c>
      <c r="AW1582" s="12" t="s">
        <v>32</v>
      </c>
      <c r="AX1582" s="12" t="s">
        <v>77</v>
      </c>
      <c r="AY1582" s="156" t="s">
        <v>253</v>
      </c>
    </row>
    <row r="1583" spans="2:65" s="15" customFormat="1" ht="11.25">
      <c r="B1583" s="175"/>
      <c r="D1583" s="155" t="s">
        <v>264</v>
      </c>
      <c r="E1583" s="176" t="s">
        <v>1</v>
      </c>
      <c r="F1583" s="177" t="s">
        <v>322</v>
      </c>
      <c r="H1583" s="178">
        <v>150.86600000000001</v>
      </c>
      <c r="I1583" s="179"/>
      <c r="L1583" s="175"/>
      <c r="M1583" s="180"/>
      <c r="T1583" s="181"/>
      <c r="AT1583" s="176" t="s">
        <v>264</v>
      </c>
      <c r="AU1583" s="176" t="s">
        <v>87</v>
      </c>
      <c r="AV1583" s="15" t="s">
        <v>97</v>
      </c>
      <c r="AW1583" s="15" t="s">
        <v>32</v>
      </c>
      <c r="AX1583" s="15" t="s">
        <v>77</v>
      </c>
      <c r="AY1583" s="176" t="s">
        <v>253</v>
      </c>
    </row>
    <row r="1584" spans="2:65" s="14" customFormat="1" ht="11.25">
      <c r="B1584" s="169"/>
      <c r="D1584" s="155" t="s">
        <v>264</v>
      </c>
      <c r="E1584" s="170" t="s">
        <v>1</v>
      </c>
      <c r="F1584" s="171" t="s">
        <v>2312</v>
      </c>
      <c r="H1584" s="170" t="s">
        <v>1</v>
      </c>
      <c r="I1584" s="172"/>
      <c r="L1584" s="169"/>
      <c r="M1584" s="173"/>
      <c r="T1584" s="174"/>
      <c r="AT1584" s="170" t="s">
        <v>264</v>
      </c>
      <c r="AU1584" s="170" t="s">
        <v>87</v>
      </c>
      <c r="AV1584" s="14" t="s">
        <v>85</v>
      </c>
      <c r="AW1584" s="14" t="s">
        <v>32</v>
      </c>
      <c r="AX1584" s="14" t="s">
        <v>77</v>
      </c>
      <c r="AY1584" s="170" t="s">
        <v>253</v>
      </c>
    </row>
    <row r="1585" spans="2:65" s="12" customFormat="1" ht="11.25">
      <c r="B1585" s="154"/>
      <c r="D1585" s="155" t="s">
        <v>264</v>
      </c>
      <c r="E1585" s="156" t="s">
        <v>1</v>
      </c>
      <c r="F1585" s="157" t="s">
        <v>3129</v>
      </c>
      <c r="H1585" s="158">
        <v>0</v>
      </c>
      <c r="I1585" s="159"/>
      <c r="L1585" s="154"/>
      <c r="M1585" s="160"/>
      <c r="T1585" s="161"/>
      <c r="AT1585" s="156" t="s">
        <v>264</v>
      </c>
      <c r="AU1585" s="156" t="s">
        <v>87</v>
      </c>
      <c r="AV1585" s="12" t="s">
        <v>87</v>
      </c>
      <c r="AW1585" s="12" t="s">
        <v>32</v>
      </c>
      <c r="AX1585" s="12" t="s">
        <v>77</v>
      </c>
      <c r="AY1585" s="156" t="s">
        <v>253</v>
      </c>
    </row>
    <row r="1586" spans="2:65" s="15" customFormat="1" ht="11.25">
      <c r="B1586" s="175"/>
      <c r="D1586" s="155" t="s">
        <v>264</v>
      </c>
      <c r="E1586" s="176" t="s">
        <v>1</v>
      </c>
      <c r="F1586" s="177" t="s">
        <v>322</v>
      </c>
      <c r="H1586" s="178">
        <v>0</v>
      </c>
      <c r="I1586" s="179"/>
      <c r="L1586" s="175"/>
      <c r="M1586" s="180"/>
      <c r="T1586" s="181"/>
      <c r="AT1586" s="176" t="s">
        <v>264</v>
      </c>
      <c r="AU1586" s="176" t="s">
        <v>87</v>
      </c>
      <c r="AV1586" s="15" t="s">
        <v>97</v>
      </c>
      <c r="AW1586" s="15" t="s">
        <v>32</v>
      </c>
      <c r="AX1586" s="15" t="s">
        <v>77</v>
      </c>
      <c r="AY1586" s="176" t="s">
        <v>253</v>
      </c>
    </row>
    <row r="1587" spans="2:65" s="13" customFormat="1" ht="11.25">
      <c r="B1587" s="162"/>
      <c r="D1587" s="155" t="s">
        <v>264</v>
      </c>
      <c r="E1587" s="163" t="s">
        <v>1</v>
      </c>
      <c r="F1587" s="164" t="s">
        <v>266</v>
      </c>
      <c r="H1587" s="165">
        <v>150.86600000000001</v>
      </c>
      <c r="I1587" s="166"/>
      <c r="L1587" s="162"/>
      <c r="M1587" s="167"/>
      <c r="T1587" s="168"/>
      <c r="AT1587" s="163" t="s">
        <v>264</v>
      </c>
      <c r="AU1587" s="163" t="s">
        <v>87</v>
      </c>
      <c r="AV1587" s="13" t="s">
        <v>260</v>
      </c>
      <c r="AW1587" s="13" t="s">
        <v>32</v>
      </c>
      <c r="AX1587" s="13" t="s">
        <v>85</v>
      </c>
      <c r="AY1587" s="163" t="s">
        <v>253</v>
      </c>
    </row>
    <row r="1588" spans="2:65" s="12" customFormat="1" ht="11.25">
      <c r="B1588" s="154"/>
      <c r="D1588" s="155" t="s">
        <v>264</v>
      </c>
      <c r="F1588" s="157" t="s">
        <v>3130</v>
      </c>
      <c r="H1588" s="158">
        <v>173.49600000000001</v>
      </c>
      <c r="I1588" s="159"/>
      <c r="L1588" s="154"/>
      <c r="M1588" s="160"/>
      <c r="T1588" s="161"/>
      <c r="AT1588" s="156" t="s">
        <v>264</v>
      </c>
      <c r="AU1588" s="156" t="s">
        <v>87</v>
      </c>
      <c r="AV1588" s="12" t="s">
        <v>87</v>
      </c>
      <c r="AW1588" s="12" t="s">
        <v>4</v>
      </c>
      <c r="AX1588" s="12" t="s">
        <v>85</v>
      </c>
      <c r="AY1588" s="156" t="s">
        <v>253</v>
      </c>
    </row>
    <row r="1589" spans="2:65" s="1" customFormat="1" ht="24.2" customHeight="1">
      <c r="B1589" s="32"/>
      <c r="C1589" s="137" t="s">
        <v>2290</v>
      </c>
      <c r="D1589" s="137" t="s">
        <v>255</v>
      </c>
      <c r="E1589" s="138" t="s">
        <v>2316</v>
      </c>
      <c r="F1589" s="139" t="s">
        <v>2317</v>
      </c>
      <c r="G1589" s="140" t="s">
        <v>269</v>
      </c>
      <c r="H1589" s="141">
        <v>4</v>
      </c>
      <c r="I1589" s="142"/>
      <c r="J1589" s="143">
        <f>ROUND(I1589*H1589,2)</f>
        <v>0</v>
      </c>
      <c r="K1589" s="139" t="s">
        <v>1</v>
      </c>
      <c r="L1589" s="32"/>
      <c r="M1589" s="144" t="s">
        <v>1</v>
      </c>
      <c r="N1589" s="145" t="s">
        <v>42</v>
      </c>
      <c r="P1589" s="146">
        <f>O1589*H1589</f>
        <v>0</v>
      </c>
      <c r="Q1589" s="146">
        <v>0</v>
      </c>
      <c r="R1589" s="146">
        <f>Q1589*H1589</f>
        <v>0</v>
      </c>
      <c r="S1589" s="146">
        <v>0</v>
      </c>
      <c r="T1589" s="147">
        <f>S1589*H1589</f>
        <v>0</v>
      </c>
      <c r="AR1589" s="148" t="s">
        <v>369</v>
      </c>
      <c r="AT1589" s="148" t="s">
        <v>255</v>
      </c>
      <c r="AU1589" s="148" t="s">
        <v>87</v>
      </c>
      <c r="AY1589" s="17" t="s">
        <v>253</v>
      </c>
      <c r="BE1589" s="149">
        <f>IF(N1589="základní",J1589,0)</f>
        <v>0</v>
      </c>
      <c r="BF1589" s="149">
        <f>IF(N1589="snížená",J1589,0)</f>
        <v>0</v>
      </c>
      <c r="BG1589" s="149">
        <f>IF(N1589="zákl. přenesená",J1589,0)</f>
        <v>0</v>
      </c>
      <c r="BH1589" s="149">
        <f>IF(N1589="sníž. přenesená",J1589,0)</f>
        <v>0</v>
      </c>
      <c r="BI1589" s="149">
        <f>IF(N1589="nulová",J1589,0)</f>
        <v>0</v>
      </c>
      <c r="BJ1589" s="17" t="s">
        <v>85</v>
      </c>
      <c r="BK1589" s="149">
        <f>ROUND(I1589*H1589,2)</f>
        <v>0</v>
      </c>
      <c r="BL1589" s="17" t="s">
        <v>369</v>
      </c>
      <c r="BM1589" s="148" t="s">
        <v>3131</v>
      </c>
    </row>
    <row r="1590" spans="2:65" s="1" customFormat="1" ht="58.5">
      <c r="B1590" s="32"/>
      <c r="D1590" s="155" t="s">
        <v>1346</v>
      </c>
      <c r="F1590" s="195" t="s">
        <v>2319</v>
      </c>
      <c r="I1590" s="152"/>
      <c r="L1590" s="32"/>
      <c r="M1590" s="153"/>
      <c r="T1590" s="56"/>
      <c r="AT1590" s="17" t="s">
        <v>1346</v>
      </c>
      <c r="AU1590" s="17" t="s">
        <v>87</v>
      </c>
    </row>
    <row r="1591" spans="2:65" s="14" customFormat="1" ht="22.5">
      <c r="B1591" s="169"/>
      <c r="D1591" s="155" t="s">
        <v>264</v>
      </c>
      <c r="E1591" s="170" t="s">
        <v>1</v>
      </c>
      <c r="F1591" s="171" t="s">
        <v>2320</v>
      </c>
      <c r="H1591" s="170" t="s">
        <v>1</v>
      </c>
      <c r="I1591" s="172"/>
      <c r="L1591" s="169"/>
      <c r="M1591" s="173"/>
      <c r="T1591" s="174"/>
      <c r="AT1591" s="170" t="s">
        <v>264</v>
      </c>
      <c r="AU1591" s="170" t="s">
        <v>87</v>
      </c>
      <c r="AV1591" s="14" t="s">
        <v>85</v>
      </c>
      <c r="AW1591" s="14" t="s">
        <v>32</v>
      </c>
      <c r="AX1591" s="14" t="s">
        <v>77</v>
      </c>
      <c r="AY1591" s="170" t="s">
        <v>253</v>
      </c>
    </row>
    <row r="1592" spans="2:65" s="12" customFormat="1" ht="11.25">
      <c r="B1592" s="154"/>
      <c r="D1592" s="155" t="s">
        <v>264</v>
      </c>
      <c r="E1592" s="156" t="s">
        <v>1</v>
      </c>
      <c r="F1592" s="157" t="s">
        <v>3132</v>
      </c>
      <c r="H1592" s="158">
        <v>4</v>
      </c>
      <c r="I1592" s="159"/>
      <c r="L1592" s="154"/>
      <c r="M1592" s="160"/>
      <c r="T1592" s="161"/>
      <c r="AT1592" s="156" t="s">
        <v>264</v>
      </c>
      <c r="AU1592" s="156" t="s">
        <v>87</v>
      </c>
      <c r="AV1592" s="12" t="s">
        <v>87</v>
      </c>
      <c r="AW1592" s="12" t="s">
        <v>32</v>
      </c>
      <c r="AX1592" s="12" t="s">
        <v>77</v>
      </c>
      <c r="AY1592" s="156" t="s">
        <v>253</v>
      </c>
    </row>
    <row r="1593" spans="2:65" s="13" customFormat="1" ht="11.25">
      <c r="B1593" s="162"/>
      <c r="D1593" s="155" t="s">
        <v>264</v>
      </c>
      <c r="E1593" s="163" t="s">
        <v>1</v>
      </c>
      <c r="F1593" s="164" t="s">
        <v>266</v>
      </c>
      <c r="H1593" s="165">
        <v>4</v>
      </c>
      <c r="I1593" s="166"/>
      <c r="L1593" s="162"/>
      <c r="M1593" s="167"/>
      <c r="T1593" s="168"/>
      <c r="AT1593" s="163" t="s">
        <v>264</v>
      </c>
      <c r="AU1593" s="163" t="s">
        <v>87</v>
      </c>
      <c r="AV1593" s="13" t="s">
        <v>260</v>
      </c>
      <c r="AW1593" s="13" t="s">
        <v>32</v>
      </c>
      <c r="AX1593" s="13" t="s">
        <v>85</v>
      </c>
      <c r="AY1593" s="163" t="s">
        <v>253</v>
      </c>
    </row>
    <row r="1594" spans="2:65" s="1" customFormat="1" ht="37.9" customHeight="1">
      <c r="B1594" s="32"/>
      <c r="C1594" s="185" t="s">
        <v>2294</v>
      </c>
      <c r="D1594" s="185" t="s">
        <v>1052</v>
      </c>
      <c r="E1594" s="186" t="s">
        <v>2323</v>
      </c>
      <c r="F1594" s="187" t="s">
        <v>2324</v>
      </c>
      <c r="G1594" s="188" t="s">
        <v>269</v>
      </c>
      <c r="H1594" s="189">
        <v>4</v>
      </c>
      <c r="I1594" s="190"/>
      <c r="J1594" s="191">
        <f>ROUND(I1594*H1594,2)</f>
        <v>0</v>
      </c>
      <c r="K1594" s="187" t="s">
        <v>1</v>
      </c>
      <c r="L1594" s="192"/>
      <c r="M1594" s="193" t="s">
        <v>1</v>
      </c>
      <c r="N1594" s="194" t="s">
        <v>42</v>
      </c>
      <c r="P1594" s="146">
        <f>O1594*H1594</f>
        <v>0</v>
      </c>
      <c r="Q1594" s="146">
        <v>1.3600000000000001E-3</v>
      </c>
      <c r="R1594" s="146">
        <f>Q1594*H1594</f>
        <v>5.4400000000000004E-3</v>
      </c>
      <c r="S1594" s="146">
        <v>0</v>
      </c>
      <c r="T1594" s="147">
        <f>S1594*H1594</f>
        <v>0</v>
      </c>
      <c r="AR1594" s="148" t="s">
        <v>455</v>
      </c>
      <c r="AT1594" s="148" t="s">
        <v>1052</v>
      </c>
      <c r="AU1594" s="148" t="s">
        <v>87</v>
      </c>
      <c r="AY1594" s="17" t="s">
        <v>253</v>
      </c>
      <c r="BE1594" s="149">
        <f>IF(N1594="základní",J1594,0)</f>
        <v>0</v>
      </c>
      <c r="BF1594" s="149">
        <f>IF(N1594="snížená",J1594,0)</f>
        <v>0</v>
      </c>
      <c r="BG1594" s="149">
        <f>IF(N1594="zákl. přenesená",J1594,0)</f>
        <v>0</v>
      </c>
      <c r="BH1594" s="149">
        <f>IF(N1594="sníž. přenesená",J1594,0)</f>
        <v>0</v>
      </c>
      <c r="BI1594" s="149">
        <f>IF(N1594="nulová",J1594,0)</f>
        <v>0</v>
      </c>
      <c r="BJ1594" s="17" t="s">
        <v>85</v>
      </c>
      <c r="BK1594" s="149">
        <f>ROUND(I1594*H1594,2)</f>
        <v>0</v>
      </c>
      <c r="BL1594" s="17" t="s">
        <v>369</v>
      </c>
      <c r="BM1594" s="148" t="s">
        <v>3133</v>
      </c>
    </row>
    <row r="1595" spans="2:65" s="14" customFormat="1" ht="22.5">
      <c r="B1595" s="169"/>
      <c r="D1595" s="155" t="s">
        <v>264</v>
      </c>
      <c r="E1595" s="170" t="s">
        <v>1</v>
      </c>
      <c r="F1595" s="171" t="s">
        <v>2320</v>
      </c>
      <c r="H1595" s="170" t="s">
        <v>1</v>
      </c>
      <c r="I1595" s="172"/>
      <c r="L1595" s="169"/>
      <c r="M1595" s="173"/>
      <c r="T1595" s="174"/>
      <c r="AT1595" s="170" t="s">
        <v>264</v>
      </c>
      <c r="AU1595" s="170" t="s">
        <v>87</v>
      </c>
      <c r="AV1595" s="14" t="s">
        <v>85</v>
      </c>
      <c r="AW1595" s="14" t="s">
        <v>32</v>
      </c>
      <c r="AX1595" s="14" t="s">
        <v>77</v>
      </c>
      <c r="AY1595" s="170" t="s">
        <v>253</v>
      </c>
    </row>
    <row r="1596" spans="2:65" s="12" customFormat="1" ht="11.25">
      <c r="B1596" s="154"/>
      <c r="D1596" s="155" t="s">
        <v>264</v>
      </c>
      <c r="E1596" s="156" t="s">
        <v>1</v>
      </c>
      <c r="F1596" s="157" t="s">
        <v>3132</v>
      </c>
      <c r="H1596" s="158">
        <v>4</v>
      </c>
      <c r="I1596" s="159"/>
      <c r="L1596" s="154"/>
      <c r="M1596" s="160"/>
      <c r="T1596" s="161"/>
      <c r="AT1596" s="156" t="s">
        <v>264</v>
      </c>
      <c r="AU1596" s="156" t="s">
        <v>87</v>
      </c>
      <c r="AV1596" s="12" t="s">
        <v>87</v>
      </c>
      <c r="AW1596" s="12" t="s">
        <v>32</v>
      </c>
      <c r="AX1596" s="12" t="s">
        <v>77</v>
      </c>
      <c r="AY1596" s="156" t="s">
        <v>253</v>
      </c>
    </row>
    <row r="1597" spans="2:65" s="13" customFormat="1" ht="11.25">
      <c r="B1597" s="162"/>
      <c r="D1597" s="155" t="s">
        <v>264</v>
      </c>
      <c r="E1597" s="163" t="s">
        <v>1</v>
      </c>
      <c r="F1597" s="164" t="s">
        <v>266</v>
      </c>
      <c r="H1597" s="165">
        <v>4</v>
      </c>
      <c r="I1597" s="166"/>
      <c r="L1597" s="162"/>
      <c r="M1597" s="167"/>
      <c r="T1597" s="168"/>
      <c r="AT1597" s="163" t="s">
        <v>264</v>
      </c>
      <c r="AU1597" s="163" t="s">
        <v>87</v>
      </c>
      <c r="AV1597" s="13" t="s">
        <v>260</v>
      </c>
      <c r="AW1597" s="13" t="s">
        <v>32</v>
      </c>
      <c r="AX1597" s="13" t="s">
        <v>85</v>
      </c>
      <c r="AY1597" s="163" t="s">
        <v>253</v>
      </c>
    </row>
    <row r="1598" spans="2:65" s="1" customFormat="1" ht="24.2" customHeight="1">
      <c r="B1598" s="32"/>
      <c r="C1598" s="185" t="s">
        <v>2301</v>
      </c>
      <c r="D1598" s="185" t="s">
        <v>1052</v>
      </c>
      <c r="E1598" s="186" t="s">
        <v>2327</v>
      </c>
      <c r="F1598" s="187" t="s">
        <v>2328</v>
      </c>
      <c r="G1598" s="188" t="s">
        <v>269</v>
      </c>
      <c r="H1598" s="189">
        <v>4</v>
      </c>
      <c r="I1598" s="190"/>
      <c r="J1598" s="191">
        <f>ROUND(I1598*H1598,2)</f>
        <v>0</v>
      </c>
      <c r="K1598" s="187" t="s">
        <v>1</v>
      </c>
      <c r="L1598" s="192"/>
      <c r="M1598" s="193" t="s">
        <v>1</v>
      </c>
      <c r="N1598" s="194" t="s">
        <v>42</v>
      </c>
      <c r="P1598" s="146">
        <f>O1598*H1598</f>
        <v>0</v>
      </c>
      <c r="Q1598" s="146">
        <v>1.3600000000000001E-3</v>
      </c>
      <c r="R1598" s="146">
        <f>Q1598*H1598</f>
        <v>5.4400000000000004E-3</v>
      </c>
      <c r="S1598" s="146">
        <v>0</v>
      </c>
      <c r="T1598" s="147">
        <f>S1598*H1598</f>
        <v>0</v>
      </c>
      <c r="AR1598" s="148" t="s">
        <v>455</v>
      </c>
      <c r="AT1598" s="148" t="s">
        <v>1052</v>
      </c>
      <c r="AU1598" s="148" t="s">
        <v>87</v>
      </c>
      <c r="AY1598" s="17" t="s">
        <v>253</v>
      </c>
      <c r="BE1598" s="149">
        <f>IF(N1598="základní",J1598,0)</f>
        <v>0</v>
      </c>
      <c r="BF1598" s="149">
        <f>IF(N1598="snížená",J1598,0)</f>
        <v>0</v>
      </c>
      <c r="BG1598" s="149">
        <f>IF(N1598="zákl. přenesená",J1598,0)</f>
        <v>0</v>
      </c>
      <c r="BH1598" s="149">
        <f>IF(N1598="sníž. přenesená",J1598,0)</f>
        <v>0</v>
      </c>
      <c r="BI1598" s="149">
        <f>IF(N1598="nulová",J1598,0)</f>
        <v>0</v>
      </c>
      <c r="BJ1598" s="17" t="s">
        <v>85</v>
      </c>
      <c r="BK1598" s="149">
        <f>ROUND(I1598*H1598,2)</f>
        <v>0</v>
      </c>
      <c r="BL1598" s="17" t="s">
        <v>369</v>
      </c>
      <c r="BM1598" s="148" t="s">
        <v>3134</v>
      </c>
    </row>
    <row r="1599" spans="2:65" s="14" customFormat="1" ht="22.5">
      <c r="B1599" s="169"/>
      <c r="D1599" s="155" t="s">
        <v>264</v>
      </c>
      <c r="E1599" s="170" t="s">
        <v>1</v>
      </c>
      <c r="F1599" s="171" t="s">
        <v>2320</v>
      </c>
      <c r="H1599" s="170" t="s">
        <v>1</v>
      </c>
      <c r="I1599" s="172"/>
      <c r="L1599" s="169"/>
      <c r="M1599" s="173"/>
      <c r="T1599" s="174"/>
      <c r="AT1599" s="170" t="s">
        <v>264</v>
      </c>
      <c r="AU1599" s="170" t="s">
        <v>87</v>
      </c>
      <c r="AV1599" s="14" t="s">
        <v>85</v>
      </c>
      <c r="AW1599" s="14" t="s">
        <v>32</v>
      </c>
      <c r="AX1599" s="14" t="s">
        <v>77</v>
      </c>
      <c r="AY1599" s="170" t="s">
        <v>253</v>
      </c>
    </row>
    <row r="1600" spans="2:65" s="12" customFormat="1" ht="11.25">
      <c r="B1600" s="154"/>
      <c r="D1600" s="155" t="s">
        <v>264</v>
      </c>
      <c r="E1600" s="156" t="s">
        <v>1</v>
      </c>
      <c r="F1600" s="157" t="s">
        <v>3132</v>
      </c>
      <c r="H1600" s="158">
        <v>4</v>
      </c>
      <c r="I1600" s="159"/>
      <c r="L1600" s="154"/>
      <c r="M1600" s="160"/>
      <c r="T1600" s="161"/>
      <c r="AT1600" s="156" t="s">
        <v>264</v>
      </c>
      <c r="AU1600" s="156" t="s">
        <v>87</v>
      </c>
      <c r="AV1600" s="12" t="s">
        <v>87</v>
      </c>
      <c r="AW1600" s="12" t="s">
        <v>32</v>
      </c>
      <c r="AX1600" s="12" t="s">
        <v>77</v>
      </c>
      <c r="AY1600" s="156" t="s">
        <v>253</v>
      </c>
    </row>
    <row r="1601" spans="2:65" s="13" customFormat="1" ht="11.25">
      <c r="B1601" s="162"/>
      <c r="D1601" s="155" t="s">
        <v>264</v>
      </c>
      <c r="E1601" s="163" t="s">
        <v>1</v>
      </c>
      <c r="F1601" s="164" t="s">
        <v>266</v>
      </c>
      <c r="H1601" s="165">
        <v>4</v>
      </c>
      <c r="I1601" s="166"/>
      <c r="L1601" s="162"/>
      <c r="M1601" s="167"/>
      <c r="T1601" s="168"/>
      <c r="AT1601" s="163" t="s">
        <v>264</v>
      </c>
      <c r="AU1601" s="163" t="s">
        <v>87</v>
      </c>
      <c r="AV1601" s="13" t="s">
        <v>260</v>
      </c>
      <c r="AW1601" s="13" t="s">
        <v>32</v>
      </c>
      <c r="AX1601" s="13" t="s">
        <v>85</v>
      </c>
      <c r="AY1601" s="163" t="s">
        <v>253</v>
      </c>
    </row>
    <row r="1602" spans="2:65" s="1" customFormat="1" ht="44.25" customHeight="1">
      <c r="B1602" s="32"/>
      <c r="C1602" s="185" t="s">
        <v>2307</v>
      </c>
      <c r="D1602" s="185" t="s">
        <v>1052</v>
      </c>
      <c r="E1602" s="186" t="s">
        <v>2331</v>
      </c>
      <c r="F1602" s="187" t="s">
        <v>2332</v>
      </c>
      <c r="G1602" s="188" t="s">
        <v>269</v>
      </c>
      <c r="H1602" s="189">
        <v>4</v>
      </c>
      <c r="I1602" s="190"/>
      <c r="J1602" s="191">
        <f>ROUND(I1602*H1602,2)</f>
        <v>0</v>
      </c>
      <c r="K1602" s="187" t="s">
        <v>1</v>
      </c>
      <c r="L1602" s="192"/>
      <c r="M1602" s="193" t="s">
        <v>1</v>
      </c>
      <c r="N1602" s="194" t="s">
        <v>42</v>
      </c>
      <c r="P1602" s="146">
        <f>O1602*H1602</f>
        <v>0</v>
      </c>
      <c r="Q1602" s="146">
        <v>1.3600000000000001E-3</v>
      </c>
      <c r="R1602" s="146">
        <f>Q1602*H1602</f>
        <v>5.4400000000000004E-3</v>
      </c>
      <c r="S1602" s="146">
        <v>0</v>
      </c>
      <c r="T1602" s="147">
        <f>S1602*H1602</f>
        <v>0</v>
      </c>
      <c r="AR1602" s="148" t="s">
        <v>455</v>
      </c>
      <c r="AT1602" s="148" t="s">
        <v>1052</v>
      </c>
      <c r="AU1602" s="148" t="s">
        <v>87</v>
      </c>
      <c r="AY1602" s="17" t="s">
        <v>253</v>
      </c>
      <c r="BE1602" s="149">
        <f>IF(N1602="základní",J1602,0)</f>
        <v>0</v>
      </c>
      <c r="BF1602" s="149">
        <f>IF(N1602="snížená",J1602,0)</f>
        <v>0</v>
      </c>
      <c r="BG1602" s="149">
        <f>IF(N1602="zákl. přenesená",J1602,0)</f>
        <v>0</v>
      </c>
      <c r="BH1602" s="149">
        <f>IF(N1602="sníž. přenesená",J1602,0)</f>
        <v>0</v>
      </c>
      <c r="BI1602" s="149">
        <f>IF(N1602="nulová",J1602,0)</f>
        <v>0</v>
      </c>
      <c r="BJ1602" s="17" t="s">
        <v>85</v>
      </c>
      <c r="BK1602" s="149">
        <f>ROUND(I1602*H1602,2)</f>
        <v>0</v>
      </c>
      <c r="BL1602" s="17" t="s">
        <v>369</v>
      </c>
      <c r="BM1602" s="148" t="s">
        <v>3135</v>
      </c>
    </row>
    <row r="1603" spans="2:65" s="14" customFormat="1" ht="22.5">
      <c r="B1603" s="169"/>
      <c r="D1603" s="155" t="s">
        <v>264</v>
      </c>
      <c r="E1603" s="170" t="s">
        <v>1</v>
      </c>
      <c r="F1603" s="171" t="s">
        <v>2320</v>
      </c>
      <c r="H1603" s="170" t="s">
        <v>1</v>
      </c>
      <c r="I1603" s="172"/>
      <c r="L1603" s="169"/>
      <c r="M1603" s="173"/>
      <c r="T1603" s="174"/>
      <c r="AT1603" s="170" t="s">
        <v>264</v>
      </c>
      <c r="AU1603" s="170" t="s">
        <v>87</v>
      </c>
      <c r="AV1603" s="14" t="s">
        <v>85</v>
      </c>
      <c r="AW1603" s="14" t="s">
        <v>32</v>
      </c>
      <c r="AX1603" s="14" t="s">
        <v>77</v>
      </c>
      <c r="AY1603" s="170" t="s">
        <v>253</v>
      </c>
    </row>
    <row r="1604" spans="2:65" s="12" customFormat="1" ht="11.25">
      <c r="B1604" s="154"/>
      <c r="D1604" s="155" t="s">
        <v>264</v>
      </c>
      <c r="E1604" s="156" t="s">
        <v>1</v>
      </c>
      <c r="F1604" s="157" t="s">
        <v>3132</v>
      </c>
      <c r="H1604" s="158">
        <v>4</v>
      </c>
      <c r="I1604" s="159"/>
      <c r="L1604" s="154"/>
      <c r="M1604" s="160"/>
      <c r="T1604" s="161"/>
      <c r="AT1604" s="156" t="s">
        <v>264</v>
      </c>
      <c r="AU1604" s="156" t="s">
        <v>87</v>
      </c>
      <c r="AV1604" s="12" t="s">
        <v>87</v>
      </c>
      <c r="AW1604" s="12" t="s">
        <v>32</v>
      </c>
      <c r="AX1604" s="12" t="s">
        <v>77</v>
      </c>
      <c r="AY1604" s="156" t="s">
        <v>253</v>
      </c>
    </row>
    <row r="1605" spans="2:65" s="13" customFormat="1" ht="11.25">
      <c r="B1605" s="162"/>
      <c r="D1605" s="155" t="s">
        <v>264</v>
      </c>
      <c r="E1605" s="163" t="s">
        <v>1</v>
      </c>
      <c r="F1605" s="164" t="s">
        <v>266</v>
      </c>
      <c r="H1605" s="165">
        <v>4</v>
      </c>
      <c r="I1605" s="166"/>
      <c r="L1605" s="162"/>
      <c r="M1605" s="167"/>
      <c r="T1605" s="168"/>
      <c r="AT1605" s="163" t="s">
        <v>264</v>
      </c>
      <c r="AU1605" s="163" t="s">
        <v>87</v>
      </c>
      <c r="AV1605" s="13" t="s">
        <v>260</v>
      </c>
      <c r="AW1605" s="13" t="s">
        <v>32</v>
      </c>
      <c r="AX1605" s="13" t="s">
        <v>85</v>
      </c>
      <c r="AY1605" s="163" t="s">
        <v>253</v>
      </c>
    </row>
    <row r="1606" spans="2:65" s="1" customFormat="1" ht="33" customHeight="1">
      <c r="B1606" s="32"/>
      <c r="C1606" s="137" t="s">
        <v>2315</v>
      </c>
      <c r="D1606" s="137" t="s">
        <v>255</v>
      </c>
      <c r="E1606" s="138" t="s">
        <v>2335</v>
      </c>
      <c r="F1606" s="139" t="s">
        <v>2336</v>
      </c>
      <c r="G1606" s="140" t="s">
        <v>313</v>
      </c>
      <c r="H1606" s="141">
        <v>731.04399999999998</v>
      </c>
      <c r="I1606" s="142"/>
      <c r="J1606" s="143">
        <f>ROUND(I1606*H1606,2)</f>
        <v>0</v>
      </c>
      <c r="K1606" s="139" t="s">
        <v>1</v>
      </c>
      <c r="L1606" s="32"/>
      <c r="M1606" s="144" t="s">
        <v>1</v>
      </c>
      <c r="N1606" s="145" t="s">
        <v>42</v>
      </c>
      <c r="P1606" s="146">
        <f>O1606*H1606</f>
        <v>0</v>
      </c>
      <c r="Q1606" s="146">
        <v>0</v>
      </c>
      <c r="R1606" s="146">
        <f>Q1606*H1606</f>
        <v>0</v>
      </c>
      <c r="S1606" s="146">
        <v>0</v>
      </c>
      <c r="T1606" s="147">
        <f>S1606*H1606</f>
        <v>0</v>
      </c>
      <c r="AR1606" s="148" t="s">
        <v>369</v>
      </c>
      <c r="AT1606" s="148" t="s">
        <v>255</v>
      </c>
      <c r="AU1606" s="148" t="s">
        <v>87</v>
      </c>
      <c r="AY1606" s="17" t="s">
        <v>253</v>
      </c>
      <c r="BE1606" s="149">
        <f>IF(N1606="základní",J1606,0)</f>
        <v>0</v>
      </c>
      <c r="BF1606" s="149">
        <f>IF(N1606="snížená",J1606,0)</f>
        <v>0</v>
      </c>
      <c r="BG1606" s="149">
        <f>IF(N1606="zákl. přenesená",J1606,0)</f>
        <v>0</v>
      </c>
      <c r="BH1606" s="149">
        <f>IF(N1606="sníž. přenesená",J1606,0)</f>
        <v>0</v>
      </c>
      <c r="BI1606" s="149">
        <f>IF(N1606="nulová",J1606,0)</f>
        <v>0</v>
      </c>
      <c r="BJ1606" s="17" t="s">
        <v>85</v>
      </c>
      <c r="BK1606" s="149">
        <f>ROUND(I1606*H1606,2)</f>
        <v>0</v>
      </c>
      <c r="BL1606" s="17" t="s">
        <v>369</v>
      </c>
      <c r="BM1606" s="148" t="s">
        <v>3136</v>
      </c>
    </row>
    <row r="1607" spans="2:65" s="12" customFormat="1" ht="11.25">
      <c r="B1607" s="154"/>
      <c r="D1607" s="155" t="s">
        <v>264</v>
      </c>
      <c r="E1607" s="156" t="s">
        <v>1</v>
      </c>
      <c r="F1607" s="157" t="s">
        <v>3137</v>
      </c>
      <c r="H1607" s="158">
        <v>300</v>
      </c>
      <c r="I1607" s="159"/>
      <c r="L1607" s="154"/>
      <c r="M1607" s="160"/>
      <c r="T1607" s="161"/>
      <c r="AT1607" s="156" t="s">
        <v>264</v>
      </c>
      <c r="AU1607" s="156" t="s">
        <v>87</v>
      </c>
      <c r="AV1607" s="12" t="s">
        <v>87</v>
      </c>
      <c r="AW1607" s="12" t="s">
        <v>32</v>
      </c>
      <c r="AX1607" s="12" t="s">
        <v>77</v>
      </c>
      <c r="AY1607" s="156" t="s">
        <v>253</v>
      </c>
    </row>
    <row r="1608" spans="2:65" s="14" customFormat="1" ht="11.25">
      <c r="B1608" s="169"/>
      <c r="D1608" s="155" t="s">
        <v>264</v>
      </c>
      <c r="E1608" s="170" t="s">
        <v>1</v>
      </c>
      <c r="F1608" s="171" t="s">
        <v>3138</v>
      </c>
      <c r="H1608" s="170" t="s">
        <v>1</v>
      </c>
      <c r="I1608" s="172"/>
      <c r="L1608" s="169"/>
      <c r="M1608" s="173"/>
      <c r="T1608" s="174"/>
      <c r="AT1608" s="170" t="s">
        <v>264</v>
      </c>
      <c r="AU1608" s="170" t="s">
        <v>87</v>
      </c>
      <c r="AV1608" s="14" t="s">
        <v>85</v>
      </c>
      <c r="AW1608" s="14" t="s">
        <v>32</v>
      </c>
      <c r="AX1608" s="14" t="s">
        <v>77</v>
      </c>
      <c r="AY1608" s="170" t="s">
        <v>253</v>
      </c>
    </row>
    <row r="1609" spans="2:65" s="14" customFormat="1" ht="11.25">
      <c r="B1609" s="169"/>
      <c r="D1609" s="155" t="s">
        <v>264</v>
      </c>
      <c r="E1609" s="170" t="s">
        <v>1</v>
      </c>
      <c r="F1609" s="171" t="s">
        <v>2340</v>
      </c>
      <c r="H1609" s="170" t="s">
        <v>1</v>
      </c>
      <c r="I1609" s="172"/>
      <c r="L1609" s="169"/>
      <c r="M1609" s="173"/>
      <c r="T1609" s="174"/>
      <c r="AT1609" s="170" t="s">
        <v>264</v>
      </c>
      <c r="AU1609" s="170" t="s">
        <v>87</v>
      </c>
      <c r="AV1609" s="14" t="s">
        <v>85</v>
      </c>
      <c r="AW1609" s="14" t="s">
        <v>32</v>
      </c>
      <c r="AX1609" s="14" t="s">
        <v>77</v>
      </c>
      <c r="AY1609" s="170" t="s">
        <v>253</v>
      </c>
    </row>
    <row r="1610" spans="2:65" s="12" customFormat="1" ht="11.25">
      <c r="B1610" s="154"/>
      <c r="D1610" s="155" t="s">
        <v>264</v>
      </c>
      <c r="E1610" s="156" t="s">
        <v>1</v>
      </c>
      <c r="F1610" s="157" t="s">
        <v>3139</v>
      </c>
      <c r="H1610" s="158">
        <v>431.04399999999998</v>
      </c>
      <c r="I1610" s="159"/>
      <c r="L1610" s="154"/>
      <c r="M1610" s="160"/>
      <c r="T1610" s="161"/>
      <c r="AT1610" s="156" t="s">
        <v>264</v>
      </c>
      <c r="AU1610" s="156" t="s">
        <v>87</v>
      </c>
      <c r="AV1610" s="12" t="s">
        <v>87</v>
      </c>
      <c r="AW1610" s="12" t="s">
        <v>32</v>
      </c>
      <c r="AX1610" s="12" t="s">
        <v>77</v>
      </c>
      <c r="AY1610" s="156" t="s">
        <v>253</v>
      </c>
    </row>
    <row r="1611" spans="2:65" s="13" customFormat="1" ht="11.25">
      <c r="B1611" s="162"/>
      <c r="D1611" s="155" t="s">
        <v>264</v>
      </c>
      <c r="E1611" s="163" t="s">
        <v>1</v>
      </c>
      <c r="F1611" s="164" t="s">
        <v>266</v>
      </c>
      <c r="H1611" s="165">
        <v>731.04399999999998</v>
      </c>
      <c r="I1611" s="166"/>
      <c r="L1611" s="162"/>
      <c r="M1611" s="167"/>
      <c r="T1611" s="168"/>
      <c r="AT1611" s="163" t="s">
        <v>264</v>
      </c>
      <c r="AU1611" s="163" t="s">
        <v>87</v>
      </c>
      <c r="AV1611" s="13" t="s">
        <v>260</v>
      </c>
      <c r="AW1611" s="13" t="s">
        <v>32</v>
      </c>
      <c r="AX1611" s="13" t="s">
        <v>85</v>
      </c>
      <c r="AY1611" s="163" t="s">
        <v>253</v>
      </c>
    </row>
    <row r="1612" spans="2:65" s="1" customFormat="1" ht="44.25" customHeight="1">
      <c r="B1612" s="32"/>
      <c r="C1612" s="137" t="s">
        <v>2322</v>
      </c>
      <c r="D1612" s="137" t="s">
        <v>255</v>
      </c>
      <c r="E1612" s="138" t="s">
        <v>2345</v>
      </c>
      <c r="F1612" s="139" t="s">
        <v>2346</v>
      </c>
      <c r="G1612" s="140" t="s">
        <v>269</v>
      </c>
      <c r="H1612" s="141">
        <v>7</v>
      </c>
      <c r="I1612" s="142"/>
      <c r="J1612" s="143">
        <f>ROUND(I1612*H1612,2)</f>
        <v>0</v>
      </c>
      <c r="K1612" s="139" t="s">
        <v>1</v>
      </c>
      <c r="L1612" s="32"/>
      <c r="M1612" s="144" t="s">
        <v>1</v>
      </c>
      <c r="N1612" s="145" t="s">
        <v>42</v>
      </c>
      <c r="P1612" s="146">
        <f>O1612*H1612</f>
        <v>0</v>
      </c>
      <c r="Q1612" s="146">
        <v>0</v>
      </c>
      <c r="R1612" s="146">
        <f>Q1612*H1612</f>
        <v>0</v>
      </c>
      <c r="S1612" s="146">
        <v>0</v>
      </c>
      <c r="T1612" s="147">
        <f>S1612*H1612</f>
        <v>0</v>
      </c>
      <c r="AR1612" s="148" t="s">
        <v>369</v>
      </c>
      <c r="AT1612" s="148" t="s">
        <v>255</v>
      </c>
      <c r="AU1612" s="148" t="s">
        <v>87</v>
      </c>
      <c r="AY1612" s="17" t="s">
        <v>253</v>
      </c>
      <c r="BE1612" s="149">
        <f>IF(N1612="základní",J1612,0)</f>
        <v>0</v>
      </c>
      <c r="BF1612" s="149">
        <f>IF(N1612="snížená",J1612,0)</f>
        <v>0</v>
      </c>
      <c r="BG1612" s="149">
        <f>IF(N1612="zákl. přenesená",J1612,0)</f>
        <v>0</v>
      </c>
      <c r="BH1612" s="149">
        <f>IF(N1612="sníž. přenesená",J1612,0)</f>
        <v>0</v>
      </c>
      <c r="BI1612" s="149">
        <f>IF(N1612="nulová",J1612,0)</f>
        <v>0</v>
      </c>
      <c r="BJ1612" s="17" t="s">
        <v>85</v>
      </c>
      <c r="BK1612" s="149">
        <f>ROUND(I1612*H1612,2)</f>
        <v>0</v>
      </c>
      <c r="BL1612" s="17" t="s">
        <v>369</v>
      </c>
      <c r="BM1612" s="148" t="s">
        <v>3140</v>
      </c>
    </row>
    <row r="1613" spans="2:65" s="1" customFormat="1" ht="107.25">
      <c r="B1613" s="32"/>
      <c r="D1613" s="155" t="s">
        <v>1346</v>
      </c>
      <c r="F1613" s="195" t="s">
        <v>2348</v>
      </c>
      <c r="I1613" s="152"/>
      <c r="L1613" s="32"/>
      <c r="M1613" s="153"/>
      <c r="T1613" s="56"/>
      <c r="AT1613" s="17" t="s">
        <v>1346</v>
      </c>
      <c r="AU1613" s="17" t="s">
        <v>87</v>
      </c>
    </row>
    <row r="1614" spans="2:65" s="1" customFormat="1" ht="33" customHeight="1">
      <c r="B1614" s="32"/>
      <c r="C1614" s="185" t="s">
        <v>2326</v>
      </c>
      <c r="D1614" s="185" t="s">
        <v>1052</v>
      </c>
      <c r="E1614" s="186" t="s">
        <v>2350</v>
      </c>
      <c r="F1614" s="187" t="s">
        <v>2351</v>
      </c>
      <c r="G1614" s="188" t="s">
        <v>269</v>
      </c>
      <c r="H1614" s="189">
        <v>7</v>
      </c>
      <c r="I1614" s="190"/>
      <c r="J1614" s="191">
        <f>ROUND(I1614*H1614,2)</f>
        <v>0</v>
      </c>
      <c r="K1614" s="187" t="s">
        <v>1</v>
      </c>
      <c r="L1614" s="192"/>
      <c r="M1614" s="193" t="s">
        <v>1</v>
      </c>
      <c r="N1614" s="194" t="s">
        <v>42</v>
      </c>
      <c r="P1614" s="146">
        <f>O1614*H1614</f>
        <v>0</v>
      </c>
      <c r="Q1614" s="146">
        <v>1.3600000000000001E-3</v>
      </c>
      <c r="R1614" s="146">
        <f>Q1614*H1614</f>
        <v>9.5200000000000007E-3</v>
      </c>
      <c r="S1614" s="146">
        <v>0</v>
      </c>
      <c r="T1614" s="147">
        <f>S1614*H1614</f>
        <v>0</v>
      </c>
      <c r="AR1614" s="148" t="s">
        <v>455</v>
      </c>
      <c r="AT1614" s="148" t="s">
        <v>1052</v>
      </c>
      <c r="AU1614" s="148" t="s">
        <v>87</v>
      </c>
      <c r="AY1614" s="17" t="s">
        <v>253</v>
      </c>
      <c r="BE1614" s="149">
        <f>IF(N1614="základní",J1614,0)</f>
        <v>0</v>
      </c>
      <c r="BF1614" s="149">
        <f>IF(N1614="snížená",J1614,0)</f>
        <v>0</v>
      </c>
      <c r="BG1614" s="149">
        <f>IF(N1614="zákl. přenesená",J1614,0)</f>
        <v>0</v>
      </c>
      <c r="BH1614" s="149">
        <f>IF(N1614="sníž. přenesená",J1614,0)</f>
        <v>0</v>
      </c>
      <c r="BI1614" s="149">
        <f>IF(N1614="nulová",J1614,0)</f>
        <v>0</v>
      </c>
      <c r="BJ1614" s="17" t="s">
        <v>85</v>
      </c>
      <c r="BK1614" s="149">
        <f>ROUND(I1614*H1614,2)</f>
        <v>0</v>
      </c>
      <c r="BL1614" s="17" t="s">
        <v>369</v>
      </c>
      <c r="BM1614" s="148" t="s">
        <v>3141</v>
      </c>
    </row>
    <row r="1615" spans="2:65" s="14" customFormat="1" ht="22.5">
      <c r="B1615" s="169"/>
      <c r="D1615" s="155" t="s">
        <v>264</v>
      </c>
      <c r="E1615" s="170" t="s">
        <v>1</v>
      </c>
      <c r="F1615" s="171" t="s">
        <v>2353</v>
      </c>
      <c r="H1615" s="170" t="s">
        <v>1</v>
      </c>
      <c r="I1615" s="172"/>
      <c r="L1615" s="169"/>
      <c r="M1615" s="173"/>
      <c r="T1615" s="174"/>
      <c r="AT1615" s="170" t="s">
        <v>264</v>
      </c>
      <c r="AU1615" s="170" t="s">
        <v>87</v>
      </c>
      <c r="AV1615" s="14" t="s">
        <v>85</v>
      </c>
      <c r="AW1615" s="14" t="s">
        <v>32</v>
      </c>
      <c r="AX1615" s="14" t="s">
        <v>77</v>
      </c>
      <c r="AY1615" s="170" t="s">
        <v>253</v>
      </c>
    </row>
    <row r="1616" spans="2:65" s="12" customFormat="1" ht="11.25">
      <c r="B1616" s="154"/>
      <c r="D1616" s="155" t="s">
        <v>264</v>
      </c>
      <c r="E1616" s="156" t="s">
        <v>1</v>
      </c>
      <c r="F1616" s="157" t="s">
        <v>3142</v>
      </c>
      <c r="H1616" s="158">
        <v>7</v>
      </c>
      <c r="I1616" s="159"/>
      <c r="L1616" s="154"/>
      <c r="M1616" s="160"/>
      <c r="T1616" s="161"/>
      <c r="AT1616" s="156" t="s">
        <v>264</v>
      </c>
      <c r="AU1616" s="156" t="s">
        <v>87</v>
      </c>
      <c r="AV1616" s="12" t="s">
        <v>87</v>
      </c>
      <c r="AW1616" s="12" t="s">
        <v>32</v>
      </c>
      <c r="AX1616" s="12" t="s">
        <v>77</v>
      </c>
      <c r="AY1616" s="156" t="s">
        <v>253</v>
      </c>
    </row>
    <row r="1617" spans="2:65" s="13" customFormat="1" ht="11.25">
      <c r="B1617" s="162"/>
      <c r="D1617" s="155" t="s">
        <v>264</v>
      </c>
      <c r="E1617" s="163" t="s">
        <v>1</v>
      </c>
      <c r="F1617" s="164" t="s">
        <v>266</v>
      </c>
      <c r="H1617" s="165">
        <v>7</v>
      </c>
      <c r="I1617" s="166"/>
      <c r="L1617" s="162"/>
      <c r="M1617" s="167"/>
      <c r="T1617" s="168"/>
      <c r="AT1617" s="163" t="s">
        <v>264</v>
      </c>
      <c r="AU1617" s="163" t="s">
        <v>87</v>
      </c>
      <c r="AV1617" s="13" t="s">
        <v>260</v>
      </c>
      <c r="AW1617" s="13" t="s">
        <v>32</v>
      </c>
      <c r="AX1617" s="13" t="s">
        <v>85</v>
      </c>
      <c r="AY1617" s="163" t="s">
        <v>253</v>
      </c>
    </row>
    <row r="1618" spans="2:65" s="1" customFormat="1" ht="66.75" customHeight="1">
      <c r="B1618" s="32"/>
      <c r="C1618" s="137" t="s">
        <v>2330</v>
      </c>
      <c r="D1618" s="137" t="s">
        <v>255</v>
      </c>
      <c r="E1618" s="138" t="s">
        <v>2356</v>
      </c>
      <c r="F1618" s="139" t="s">
        <v>2357</v>
      </c>
      <c r="G1618" s="140" t="s">
        <v>1543</v>
      </c>
      <c r="H1618" s="141">
        <v>450</v>
      </c>
      <c r="I1618" s="142"/>
      <c r="J1618" s="143">
        <f>ROUND(I1618*H1618,2)</f>
        <v>0</v>
      </c>
      <c r="K1618" s="139" t="s">
        <v>1</v>
      </c>
      <c r="L1618" s="32"/>
      <c r="M1618" s="144" t="s">
        <v>1</v>
      </c>
      <c r="N1618" s="145" t="s">
        <v>42</v>
      </c>
      <c r="P1618" s="146">
        <f>O1618*H1618</f>
        <v>0</v>
      </c>
      <c r="Q1618" s="146">
        <v>6.0000000000000002E-5</v>
      </c>
      <c r="R1618" s="146">
        <f>Q1618*H1618</f>
        <v>2.7E-2</v>
      </c>
      <c r="S1618" s="146">
        <v>0</v>
      </c>
      <c r="T1618" s="147">
        <f>S1618*H1618</f>
        <v>0</v>
      </c>
      <c r="AR1618" s="148" t="s">
        <v>369</v>
      </c>
      <c r="AT1618" s="148" t="s">
        <v>255</v>
      </c>
      <c r="AU1618" s="148" t="s">
        <v>87</v>
      </c>
      <c r="AY1618" s="17" t="s">
        <v>253</v>
      </c>
      <c r="BE1618" s="149">
        <f>IF(N1618="základní",J1618,0)</f>
        <v>0</v>
      </c>
      <c r="BF1618" s="149">
        <f>IF(N1618="snížená",J1618,0)</f>
        <v>0</v>
      </c>
      <c r="BG1618" s="149">
        <f>IF(N1618="zákl. přenesená",J1618,0)</f>
        <v>0</v>
      </c>
      <c r="BH1618" s="149">
        <f>IF(N1618="sníž. přenesená",J1618,0)</f>
        <v>0</v>
      </c>
      <c r="BI1618" s="149">
        <f>IF(N1618="nulová",J1618,0)</f>
        <v>0</v>
      </c>
      <c r="BJ1618" s="17" t="s">
        <v>85</v>
      </c>
      <c r="BK1618" s="149">
        <f>ROUND(I1618*H1618,2)</f>
        <v>0</v>
      </c>
      <c r="BL1618" s="17" t="s">
        <v>369</v>
      </c>
      <c r="BM1618" s="148" t="s">
        <v>2358</v>
      </c>
    </row>
    <row r="1619" spans="2:65" s="1" customFormat="1" ht="78">
      <c r="B1619" s="32"/>
      <c r="D1619" s="155" t="s">
        <v>1346</v>
      </c>
      <c r="F1619" s="195" t="s">
        <v>2359</v>
      </c>
      <c r="I1619" s="152"/>
      <c r="L1619" s="32"/>
      <c r="M1619" s="153"/>
      <c r="T1619" s="56"/>
      <c r="AT1619" s="17" t="s">
        <v>1346</v>
      </c>
      <c r="AU1619" s="17" t="s">
        <v>87</v>
      </c>
    </row>
    <row r="1620" spans="2:65" s="1" customFormat="1" ht="62.65" customHeight="1">
      <c r="B1620" s="32"/>
      <c r="C1620" s="137" t="s">
        <v>2334</v>
      </c>
      <c r="D1620" s="137" t="s">
        <v>255</v>
      </c>
      <c r="E1620" s="138" t="s">
        <v>2361</v>
      </c>
      <c r="F1620" s="139" t="s">
        <v>2362</v>
      </c>
      <c r="G1620" s="140" t="s">
        <v>452</v>
      </c>
      <c r="H1620" s="141">
        <v>1</v>
      </c>
      <c r="I1620" s="142"/>
      <c r="J1620" s="143">
        <f>ROUND(I1620*H1620,2)</f>
        <v>0</v>
      </c>
      <c r="K1620" s="139" t="s">
        <v>1</v>
      </c>
      <c r="L1620" s="32"/>
      <c r="M1620" s="144" t="s">
        <v>1</v>
      </c>
      <c r="N1620" s="145" t="s">
        <v>42</v>
      </c>
      <c r="P1620" s="146">
        <f>O1620*H1620</f>
        <v>0</v>
      </c>
      <c r="Q1620" s="146">
        <v>6.0000000000000002E-5</v>
      </c>
      <c r="R1620" s="146">
        <f>Q1620*H1620</f>
        <v>6.0000000000000002E-5</v>
      </c>
      <c r="S1620" s="146">
        <v>0</v>
      </c>
      <c r="T1620" s="147">
        <f>S1620*H1620</f>
        <v>0</v>
      </c>
      <c r="AR1620" s="148" t="s">
        <v>369</v>
      </c>
      <c r="AT1620" s="148" t="s">
        <v>255</v>
      </c>
      <c r="AU1620" s="148" t="s">
        <v>87</v>
      </c>
      <c r="AY1620" s="17" t="s">
        <v>253</v>
      </c>
      <c r="BE1620" s="149">
        <f>IF(N1620="základní",J1620,0)</f>
        <v>0</v>
      </c>
      <c r="BF1620" s="149">
        <f>IF(N1620="snížená",J1620,0)</f>
        <v>0</v>
      </c>
      <c r="BG1620" s="149">
        <f>IF(N1620="zákl. přenesená",J1620,0)</f>
        <v>0</v>
      </c>
      <c r="BH1620" s="149">
        <f>IF(N1620="sníž. přenesená",J1620,0)</f>
        <v>0</v>
      </c>
      <c r="BI1620" s="149">
        <f>IF(N1620="nulová",J1620,0)</f>
        <v>0</v>
      </c>
      <c r="BJ1620" s="17" t="s">
        <v>85</v>
      </c>
      <c r="BK1620" s="149">
        <f>ROUND(I1620*H1620,2)</f>
        <v>0</v>
      </c>
      <c r="BL1620" s="17" t="s">
        <v>369</v>
      </c>
      <c r="BM1620" s="148" t="s">
        <v>3143</v>
      </c>
    </row>
    <row r="1621" spans="2:65" s="1" customFormat="1" ht="78">
      <c r="B1621" s="32"/>
      <c r="D1621" s="155" t="s">
        <v>1346</v>
      </c>
      <c r="F1621" s="195" t="s">
        <v>2364</v>
      </c>
      <c r="I1621" s="152"/>
      <c r="L1621" s="32"/>
      <c r="M1621" s="153"/>
      <c r="T1621" s="56"/>
      <c r="AT1621" s="17" t="s">
        <v>1346</v>
      </c>
      <c r="AU1621" s="17" t="s">
        <v>87</v>
      </c>
    </row>
    <row r="1622" spans="2:65" s="1" customFormat="1" ht="62.65" customHeight="1">
      <c r="B1622" s="32"/>
      <c r="C1622" s="137" t="s">
        <v>2344</v>
      </c>
      <c r="D1622" s="137" t="s">
        <v>255</v>
      </c>
      <c r="E1622" s="138" t="s">
        <v>2366</v>
      </c>
      <c r="F1622" s="139" t="s">
        <v>2367</v>
      </c>
      <c r="G1622" s="140" t="s">
        <v>452</v>
      </c>
      <c r="H1622" s="141">
        <v>1</v>
      </c>
      <c r="I1622" s="142"/>
      <c r="J1622" s="143">
        <f>ROUND(I1622*H1622,2)</f>
        <v>0</v>
      </c>
      <c r="K1622" s="139" t="s">
        <v>1</v>
      </c>
      <c r="L1622" s="32"/>
      <c r="M1622" s="144" t="s">
        <v>1</v>
      </c>
      <c r="N1622" s="145" t="s">
        <v>42</v>
      </c>
      <c r="P1622" s="146">
        <f>O1622*H1622</f>
        <v>0</v>
      </c>
      <c r="Q1622" s="146">
        <v>6.0000000000000002E-5</v>
      </c>
      <c r="R1622" s="146">
        <f>Q1622*H1622</f>
        <v>6.0000000000000002E-5</v>
      </c>
      <c r="S1622" s="146">
        <v>0</v>
      </c>
      <c r="T1622" s="147">
        <f>S1622*H1622</f>
        <v>0</v>
      </c>
      <c r="AR1622" s="148" t="s">
        <v>369</v>
      </c>
      <c r="AT1622" s="148" t="s">
        <v>255</v>
      </c>
      <c r="AU1622" s="148" t="s">
        <v>87</v>
      </c>
      <c r="AY1622" s="17" t="s">
        <v>253</v>
      </c>
      <c r="BE1622" s="149">
        <f>IF(N1622="základní",J1622,0)</f>
        <v>0</v>
      </c>
      <c r="BF1622" s="149">
        <f>IF(N1622="snížená",J1622,0)</f>
        <v>0</v>
      </c>
      <c r="BG1622" s="149">
        <f>IF(N1622="zákl. přenesená",J1622,0)</f>
        <v>0</v>
      </c>
      <c r="BH1622" s="149">
        <f>IF(N1622="sníž. přenesená",J1622,0)</f>
        <v>0</v>
      </c>
      <c r="BI1622" s="149">
        <f>IF(N1622="nulová",J1622,0)</f>
        <v>0</v>
      </c>
      <c r="BJ1622" s="17" t="s">
        <v>85</v>
      </c>
      <c r="BK1622" s="149">
        <f>ROUND(I1622*H1622,2)</f>
        <v>0</v>
      </c>
      <c r="BL1622" s="17" t="s">
        <v>369</v>
      </c>
      <c r="BM1622" s="148" t="s">
        <v>3144</v>
      </c>
    </row>
    <row r="1623" spans="2:65" s="1" customFormat="1" ht="78">
      <c r="B1623" s="32"/>
      <c r="D1623" s="155" t="s">
        <v>1346</v>
      </c>
      <c r="F1623" s="195" t="s">
        <v>2369</v>
      </c>
      <c r="I1623" s="152"/>
      <c r="L1623" s="32"/>
      <c r="M1623" s="153"/>
      <c r="T1623" s="56"/>
      <c r="AT1623" s="17" t="s">
        <v>1346</v>
      </c>
      <c r="AU1623" s="17" t="s">
        <v>87</v>
      </c>
    </row>
    <row r="1624" spans="2:65" s="1" customFormat="1" ht="21.75" customHeight="1">
      <c r="B1624" s="32"/>
      <c r="C1624" s="137" t="s">
        <v>2349</v>
      </c>
      <c r="D1624" s="137" t="s">
        <v>255</v>
      </c>
      <c r="E1624" s="138" t="s">
        <v>2371</v>
      </c>
      <c r="F1624" s="139" t="s">
        <v>2372</v>
      </c>
      <c r="G1624" s="140" t="s">
        <v>1543</v>
      </c>
      <c r="H1624" s="141">
        <v>6</v>
      </c>
      <c r="I1624" s="142"/>
      <c r="J1624" s="143">
        <f>ROUND(I1624*H1624,2)</f>
        <v>0</v>
      </c>
      <c r="K1624" s="139" t="s">
        <v>259</v>
      </c>
      <c r="L1624" s="32"/>
      <c r="M1624" s="144" t="s">
        <v>1</v>
      </c>
      <c r="N1624" s="145" t="s">
        <v>42</v>
      </c>
      <c r="P1624" s="146">
        <f>O1624*H1624</f>
        <v>0</v>
      </c>
      <c r="Q1624" s="146">
        <v>6.9999999999999994E-5</v>
      </c>
      <c r="R1624" s="146">
        <f>Q1624*H1624</f>
        <v>4.1999999999999996E-4</v>
      </c>
      <c r="S1624" s="146">
        <v>0</v>
      </c>
      <c r="T1624" s="147">
        <f>S1624*H1624</f>
        <v>0</v>
      </c>
      <c r="AR1624" s="148" t="s">
        <v>369</v>
      </c>
      <c r="AT1624" s="148" t="s">
        <v>255</v>
      </c>
      <c r="AU1624" s="148" t="s">
        <v>87</v>
      </c>
      <c r="AY1624" s="17" t="s">
        <v>253</v>
      </c>
      <c r="BE1624" s="149">
        <f>IF(N1624="základní",J1624,0)</f>
        <v>0</v>
      </c>
      <c r="BF1624" s="149">
        <f>IF(N1624="snížená",J1624,0)</f>
        <v>0</v>
      </c>
      <c r="BG1624" s="149">
        <f>IF(N1624="zákl. přenesená",J1624,0)</f>
        <v>0</v>
      </c>
      <c r="BH1624" s="149">
        <f>IF(N1624="sníž. přenesená",J1624,0)</f>
        <v>0</v>
      </c>
      <c r="BI1624" s="149">
        <f>IF(N1624="nulová",J1624,0)</f>
        <v>0</v>
      </c>
      <c r="BJ1624" s="17" t="s">
        <v>85</v>
      </c>
      <c r="BK1624" s="149">
        <f>ROUND(I1624*H1624,2)</f>
        <v>0</v>
      </c>
      <c r="BL1624" s="17" t="s">
        <v>369</v>
      </c>
      <c r="BM1624" s="148" t="s">
        <v>3145</v>
      </c>
    </row>
    <row r="1625" spans="2:65" s="1" customFormat="1" ht="11.25">
      <c r="B1625" s="32"/>
      <c r="D1625" s="150" t="s">
        <v>262</v>
      </c>
      <c r="F1625" s="151" t="s">
        <v>2374</v>
      </c>
      <c r="I1625" s="152"/>
      <c r="L1625" s="32"/>
      <c r="M1625" s="153"/>
      <c r="T1625" s="56"/>
      <c r="AT1625" s="17" t="s">
        <v>262</v>
      </c>
      <c r="AU1625" s="17" t="s">
        <v>87</v>
      </c>
    </row>
    <row r="1626" spans="2:65" s="12" customFormat="1" ht="11.25">
      <c r="B1626" s="154"/>
      <c r="D1626" s="155" t="s">
        <v>264</v>
      </c>
      <c r="F1626" s="157" t="s">
        <v>2375</v>
      </c>
      <c r="H1626" s="158">
        <v>6</v>
      </c>
      <c r="I1626" s="159"/>
      <c r="L1626" s="154"/>
      <c r="M1626" s="160"/>
      <c r="T1626" s="161"/>
      <c r="AT1626" s="156" t="s">
        <v>264</v>
      </c>
      <c r="AU1626" s="156" t="s">
        <v>87</v>
      </c>
      <c r="AV1626" s="12" t="s">
        <v>87</v>
      </c>
      <c r="AW1626" s="12" t="s">
        <v>4</v>
      </c>
      <c r="AX1626" s="12" t="s">
        <v>85</v>
      </c>
      <c r="AY1626" s="156" t="s">
        <v>253</v>
      </c>
    </row>
    <row r="1627" spans="2:65" s="1" customFormat="1" ht="21.75" customHeight="1">
      <c r="B1627" s="32"/>
      <c r="C1627" s="185" t="s">
        <v>2355</v>
      </c>
      <c r="D1627" s="185" t="s">
        <v>1052</v>
      </c>
      <c r="E1627" s="186" t="s">
        <v>2377</v>
      </c>
      <c r="F1627" s="187" t="s">
        <v>2378</v>
      </c>
      <c r="G1627" s="188" t="s">
        <v>418</v>
      </c>
      <c r="H1627" s="189">
        <v>8.0000000000000002E-3</v>
      </c>
      <c r="I1627" s="190"/>
      <c r="J1627" s="191">
        <f>ROUND(I1627*H1627,2)</f>
        <v>0</v>
      </c>
      <c r="K1627" s="187" t="s">
        <v>259</v>
      </c>
      <c r="L1627" s="192"/>
      <c r="M1627" s="193" t="s">
        <v>1</v>
      </c>
      <c r="N1627" s="194" t="s">
        <v>42</v>
      </c>
      <c r="P1627" s="146">
        <f>O1627*H1627</f>
        <v>0</v>
      </c>
      <c r="Q1627" s="146">
        <v>1</v>
      </c>
      <c r="R1627" s="146">
        <f>Q1627*H1627</f>
        <v>8.0000000000000002E-3</v>
      </c>
      <c r="S1627" s="146">
        <v>0</v>
      </c>
      <c r="T1627" s="147">
        <f>S1627*H1627</f>
        <v>0</v>
      </c>
      <c r="AR1627" s="148" t="s">
        <v>455</v>
      </c>
      <c r="AT1627" s="148" t="s">
        <v>1052</v>
      </c>
      <c r="AU1627" s="148" t="s">
        <v>87</v>
      </c>
      <c r="AY1627" s="17" t="s">
        <v>253</v>
      </c>
      <c r="BE1627" s="149">
        <f>IF(N1627="základní",J1627,0)</f>
        <v>0</v>
      </c>
      <c r="BF1627" s="149">
        <f>IF(N1627="snížená",J1627,0)</f>
        <v>0</v>
      </c>
      <c r="BG1627" s="149">
        <f>IF(N1627="zákl. přenesená",J1627,0)</f>
        <v>0</v>
      </c>
      <c r="BH1627" s="149">
        <f>IF(N1627="sníž. přenesená",J1627,0)</f>
        <v>0</v>
      </c>
      <c r="BI1627" s="149">
        <f>IF(N1627="nulová",J1627,0)</f>
        <v>0</v>
      </c>
      <c r="BJ1627" s="17" t="s">
        <v>85</v>
      </c>
      <c r="BK1627" s="149">
        <f>ROUND(I1627*H1627,2)</f>
        <v>0</v>
      </c>
      <c r="BL1627" s="17" t="s">
        <v>369</v>
      </c>
      <c r="BM1627" s="148" t="s">
        <v>3146</v>
      </c>
    </row>
    <row r="1628" spans="2:65" s="12" customFormat="1" ht="11.25">
      <c r="B1628" s="154"/>
      <c r="D1628" s="155" t="s">
        <v>264</v>
      </c>
      <c r="E1628" s="156" t="s">
        <v>1</v>
      </c>
      <c r="F1628" s="157" t="s">
        <v>2380</v>
      </c>
      <c r="H1628" s="158">
        <v>2E-3</v>
      </c>
      <c r="I1628" s="159"/>
      <c r="L1628" s="154"/>
      <c r="M1628" s="160"/>
      <c r="T1628" s="161"/>
      <c r="AT1628" s="156" t="s">
        <v>264</v>
      </c>
      <c r="AU1628" s="156" t="s">
        <v>87</v>
      </c>
      <c r="AV1628" s="12" t="s">
        <v>87</v>
      </c>
      <c r="AW1628" s="12" t="s">
        <v>32</v>
      </c>
      <c r="AX1628" s="12" t="s">
        <v>77</v>
      </c>
      <c r="AY1628" s="156" t="s">
        <v>253</v>
      </c>
    </row>
    <row r="1629" spans="2:65" s="12" customFormat="1" ht="11.25">
      <c r="B1629" s="154"/>
      <c r="D1629" s="155" t="s">
        <v>264</v>
      </c>
      <c r="E1629" s="156" t="s">
        <v>1</v>
      </c>
      <c r="F1629" s="157" t="s">
        <v>2381</v>
      </c>
      <c r="H1629" s="158">
        <v>0</v>
      </c>
      <c r="I1629" s="159"/>
      <c r="L1629" s="154"/>
      <c r="M1629" s="160"/>
      <c r="T1629" s="161"/>
      <c r="AT1629" s="156" t="s">
        <v>264</v>
      </c>
      <c r="AU1629" s="156" t="s">
        <v>87</v>
      </c>
      <c r="AV1629" s="12" t="s">
        <v>87</v>
      </c>
      <c r="AW1629" s="12" t="s">
        <v>32</v>
      </c>
      <c r="AX1629" s="12" t="s">
        <v>77</v>
      </c>
      <c r="AY1629" s="156" t="s">
        <v>253</v>
      </c>
    </row>
    <row r="1630" spans="2:65" s="12" customFormat="1" ht="11.25">
      <c r="B1630" s="154"/>
      <c r="D1630" s="155" t="s">
        <v>264</v>
      </c>
      <c r="E1630" s="156" t="s">
        <v>1</v>
      </c>
      <c r="F1630" s="157" t="s">
        <v>3147</v>
      </c>
      <c r="H1630" s="158">
        <v>0</v>
      </c>
      <c r="I1630" s="159"/>
      <c r="L1630" s="154"/>
      <c r="M1630" s="160"/>
      <c r="T1630" s="161"/>
      <c r="AT1630" s="156" t="s">
        <v>264</v>
      </c>
      <c r="AU1630" s="156" t="s">
        <v>87</v>
      </c>
      <c r="AV1630" s="12" t="s">
        <v>87</v>
      </c>
      <c r="AW1630" s="12" t="s">
        <v>32</v>
      </c>
      <c r="AX1630" s="12" t="s">
        <v>77</v>
      </c>
      <c r="AY1630" s="156" t="s">
        <v>253</v>
      </c>
    </row>
    <row r="1631" spans="2:65" s="12" customFormat="1" ht="11.25">
      <c r="B1631" s="154"/>
      <c r="D1631" s="155" t="s">
        <v>264</v>
      </c>
      <c r="E1631" s="156" t="s">
        <v>1</v>
      </c>
      <c r="F1631" s="157" t="s">
        <v>2383</v>
      </c>
      <c r="H1631" s="158">
        <v>2E-3</v>
      </c>
      <c r="I1631" s="159"/>
      <c r="L1631" s="154"/>
      <c r="M1631" s="160"/>
      <c r="T1631" s="161"/>
      <c r="AT1631" s="156" t="s">
        <v>264</v>
      </c>
      <c r="AU1631" s="156" t="s">
        <v>87</v>
      </c>
      <c r="AV1631" s="12" t="s">
        <v>87</v>
      </c>
      <c r="AW1631" s="12" t="s">
        <v>32</v>
      </c>
      <c r="AX1631" s="12" t="s">
        <v>77</v>
      </c>
      <c r="AY1631" s="156" t="s">
        <v>253</v>
      </c>
    </row>
    <row r="1632" spans="2:65" s="12" customFormat="1" ht="11.25">
      <c r="B1632" s="154"/>
      <c r="D1632" s="155" t="s">
        <v>264</v>
      </c>
      <c r="E1632" s="156" t="s">
        <v>1</v>
      </c>
      <c r="F1632" s="157" t="s">
        <v>3148</v>
      </c>
      <c r="H1632" s="158">
        <v>2E-3</v>
      </c>
      <c r="I1632" s="159"/>
      <c r="L1632" s="154"/>
      <c r="M1632" s="160"/>
      <c r="T1632" s="161"/>
      <c r="AT1632" s="156" t="s">
        <v>264</v>
      </c>
      <c r="AU1632" s="156" t="s">
        <v>87</v>
      </c>
      <c r="AV1632" s="12" t="s">
        <v>87</v>
      </c>
      <c r="AW1632" s="12" t="s">
        <v>32</v>
      </c>
      <c r="AX1632" s="12" t="s">
        <v>77</v>
      </c>
      <c r="AY1632" s="156" t="s">
        <v>253</v>
      </c>
    </row>
    <row r="1633" spans="2:65" s="13" customFormat="1" ht="11.25">
      <c r="B1633" s="162"/>
      <c r="D1633" s="155" t="s">
        <v>264</v>
      </c>
      <c r="E1633" s="163" t="s">
        <v>1</v>
      </c>
      <c r="F1633" s="164" t="s">
        <v>266</v>
      </c>
      <c r="H1633" s="165">
        <v>6.0000000000000001E-3</v>
      </c>
      <c r="I1633" s="166"/>
      <c r="L1633" s="162"/>
      <c r="M1633" s="167"/>
      <c r="T1633" s="168"/>
      <c r="AT1633" s="163" t="s">
        <v>264</v>
      </c>
      <c r="AU1633" s="163" t="s">
        <v>87</v>
      </c>
      <c r="AV1633" s="13" t="s">
        <v>260</v>
      </c>
      <c r="AW1633" s="13" t="s">
        <v>32</v>
      </c>
      <c r="AX1633" s="13" t="s">
        <v>85</v>
      </c>
      <c r="AY1633" s="163" t="s">
        <v>253</v>
      </c>
    </row>
    <row r="1634" spans="2:65" s="12" customFormat="1" ht="11.25">
      <c r="B1634" s="154"/>
      <c r="D1634" s="155" t="s">
        <v>264</v>
      </c>
      <c r="F1634" s="157" t="s">
        <v>2385</v>
      </c>
      <c r="H1634" s="158">
        <v>8.0000000000000002E-3</v>
      </c>
      <c r="I1634" s="159"/>
      <c r="L1634" s="154"/>
      <c r="M1634" s="160"/>
      <c r="T1634" s="161"/>
      <c r="AT1634" s="156" t="s">
        <v>264</v>
      </c>
      <c r="AU1634" s="156" t="s">
        <v>87</v>
      </c>
      <c r="AV1634" s="12" t="s">
        <v>87</v>
      </c>
      <c r="AW1634" s="12" t="s">
        <v>4</v>
      </c>
      <c r="AX1634" s="12" t="s">
        <v>85</v>
      </c>
      <c r="AY1634" s="156" t="s">
        <v>253</v>
      </c>
    </row>
    <row r="1635" spans="2:65" s="1" customFormat="1" ht="24.2" customHeight="1">
      <c r="B1635" s="32"/>
      <c r="C1635" s="137" t="s">
        <v>2360</v>
      </c>
      <c r="D1635" s="137" t="s">
        <v>255</v>
      </c>
      <c r="E1635" s="138" t="s">
        <v>2387</v>
      </c>
      <c r="F1635" s="139" t="s">
        <v>2388</v>
      </c>
      <c r="G1635" s="140" t="s">
        <v>1576</v>
      </c>
      <c r="H1635" s="196"/>
      <c r="I1635" s="142"/>
      <c r="J1635" s="143">
        <f>ROUND(I1635*H1635,2)</f>
        <v>0</v>
      </c>
      <c r="K1635" s="139" t="s">
        <v>259</v>
      </c>
      <c r="L1635" s="32"/>
      <c r="M1635" s="144" t="s">
        <v>1</v>
      </c>
      <c r="N1635" s="145" t="s">
        <v>42</v>
      </c>
      <c r="P1635" s="146">
        <f>O1635*H1635</f>
        <v>0</v>
      </c>
      <c r="Q1635" s="146">
        <v>0</v>
      </c>
      <c r="R1635" s="146">
        <f>Q1635*H1635</f>
        <v>0</v>
      </c>
      <c r="S1635" s="146">
        <v>0</v>
      </c>
      <c r="T1635" s="147">
        <f>S1635*H1635</f>
        <v>0</v>
      </c>
      <c r="AR1635" s="148" t="s">
        <v>369</v>
      </c>
      <c r="AT1635" s="148" t="s">
        <v>255</v>
      </c>
      <c r="AU1635" s="148" t="s">
        <v>87</v>
      </c>
      <c r="AY1635" s="17" t="s">
        <v>253</v>
      </c>
      <c r="BE1635" s="149">
        <f>IF(N1635="základní",J1635,0)</f>
        <v>0</v>
      </c>
      <c r="BF1635" s="149">
        <f>IF(N1635="snížená",J1635,0)</f>
        <v>0</v>
      </c>
      <c r="BG1635" s="149">
        <f>IF(N1635="zákl. přenesená",J1635,0)</f>
        <v>0</v>
      </c>
      <c r="BH1635" s="149">
        <f>IF(N1635="sníž. přenesená",J1635,0)</f>
        <v>0</v>
      </c>
      <c r="BI1635" s="149">
        <f>IF(N1635="nulová",J1635,0)</f>
        <v>0</v>
      </c>
      <c r="BJ1635" s="17" t="s">
        <v>85</v>
      </c>
      <c r="BK1635" s="149">
        <f>ROUND(I1635*H1635,2)</f>
        <v>0</v>
      </c>
      <c r="BL1635" s="17" t="s">
        <v>369</v>
      </c>
      <c r="BM1635" s="148" t="s">
        <v>2389</v>
      </c>
    </row>
    <row r="1636" spans="2:65" s="1" customFormat="1" ht="11.25">
      <c r="B1636" s="32"/>
      <c r="D1636" s="150" t="s">
        <v>262</v>
      </c>
      <c r="F1636" s="151" t="s">
        <v>2390</v>
      </c>
      <c r="I1636" s="152"/>
      <c r="L1636" s="32"/>
      <c r="M1636" s="153"/>
      <c r="T1636" s="56"/>
      <c r="AT1636" s="17" t="s">
        <v>262</v>
      </c>
      <c r="AU1636" s="17" t="s">
        <v>87</v>
      </c>
    </row>
    <row r="1637" spans="2:65" s="11" customFormat="1" ht="22.9" customHeight="1">
      <c r="B1637" s="125"/>
      <c r="D1637" s="126" t="s">
        <v>76</v>
      </c>
      <c r="E1637" s="135" t="s">
        <v>2391</v>
      </c>
      <c r="F1637" s="135" t="s">
        <v>2392</v>
      </c>
      <c r="I1637" s="128"/>
      <c r="J1637" s="136">
        <f>BK1637</f>
        <v>0</v>
      </c>
      <c r="L1637" s="125"/>
      <c r="M1637" s="130"/>
      <c r="P1637" s="131">
        <f>SUM(P1638:P1645)</f>
        <v>0</v>
      </c>
      <c r="R1637" s="131">
        <f>SUM(R1638:R1645)</f>
        <v>0</v>
      </c>
      <c r="T1637" s="132">
        <f>SUM(T1638:T1645)</f>
        <v>0</v>
      </c>
      <c r="AR1637" s="126" t="s">
        <v>87</v>
      </c>
      <c r="AT1637" s="133" t="s">
        <v>76</v>
      </c>
      <c r="AU1637" s="133" t="s">
        <v>85</v>
      </c>
      <c r="AY1637" s="126" t="s">
        <v>253</v>
      </c>
      <c r="BK1637" s="134">
        <f>SUM(BK1638:BK1645)</f>
        <v>0</v>
      </c>
    </row>
    <row r="1638" spans="2:65" s="1" customFormat="1" ht="49.15" customHeight="1">
      <c r="B1638" s="32"/>
      <c r="C1638" s="137" t="s">
        <v>2365</v>
      </c>
      <c r="D1638" s="137" t="s">
        <v>255</v>
      </c>
      <c r="E1638" s="138" t="s">
        <v>2394</v>
      </c>
      <c r="F1638" s="139" t="s">
        <v>2395</v>
      </c>
      <c r="G1638" s="140" t="s">
        <v>447</v>
      </c>
      <c r="H1638" s="141">
        <v>3</v>
      </c>
      <c r="I1638" s="142"/>
      <c r="J1638" s="143">
        <f t="shared" ref="J1638:J1645" si="10">ROUND(I1638*H1638,2)</f>
        <v>0</v>
      </c>
      <c r="K1638" s="139" t="s">
        <v>1</v>
      </c>
      <c r="L1638" s="32"/>
      <c r="M1638" s="144" t="s">
        <v>1</v>
      </c>
      <c r="N1638" s="145" t="s">
        <v>42</v>
      </c>
      <c r="P1638" s="146">
        <f t="shared" ref="P1638:P1645" si="11">O1638*H1638</f>
        <v>0</v>
      </c>
      <c r="Q1638" s="146">
        <v>0</v>
      </c>
      <c r="R1638" s="146">
        <f t="shared" ref="R1638:R1645" si="12">Q1638*H1638</f>
        <v>0</v>
      </c>
      <c r="S1638" s="146">
        <v>0</v>
      </c>
      <c r="T1638" s="147">
        <f t="shared" ref="T1638:T1645" si="13">S1638*H1638</f>
        <v>0</v>
      </c>
      <c r="AR1638" s="148" t="s">
        <v>369</v>
      </c>
      <c r="AT1638" s="148" t="s">
        <v>255</v>
      </c>
      <c r="AU1638" s="148" t="s">
        <v>87</v>
      </c>
      <c r="AY1638" s="17" t="s">
        <v>253</v>
      </c>
      <c r="BE1638" s="149">
        <f t="shared" ref="BE1638:BE1645" si="14">IF(N1638="základní",J1638,0)</f>
        <v>0</v>
      </c>
      <c r="BF1638" s="149">
        <f t="shared" ref="BF1638:BF1645" si="15">IF(N1638="snížená",J1638,0)</f>
        <v>0</v>
      </c>
      <c r="BG1638" s="149">
        <f t="shared" ref="BG1638:BG1645" si="16">IF(N1638="zákl. přenesená",J1638,0)</f>
        <v>0</v>
      </c>
      <c r="BH1638" s="149">
        <f t="shared" ref="BH1638:BH1645" si="17">IF(N1638="sníž. přenesená",J1638,0)</f>
        <v>0</v>
      </c>
      <c r="BI1638" s="149">
        <f t="shared" ref="BI1638:BI1645" si="18">IF(N1638="nulová",J1638,0)</f>
        <v>0</v>
      </c>
      <c r="BJ1638" s="17" t="s">
        <v>85</v>
      </c>
      <c r="BK1638" s="149">
        <f t="shared" ref="BK1638:BK1645" si="19">ROUND(I1638*H1638,2)</f>
        <v>0</v>
      </c>
      <c r="BL1638" s="17" t="s">
        <v>369</v>
      </c>
      <c r="BM1638" s="148" t="s">
        <v>2396</v>
      </c>
    </row>
    <row r="1639" spans="2:65" s="1" customFormat="1" ht="55.5" customHeight="1">
      <c r="B1639" s="32"/>
      <c r="C1639" s="137" t="s">
        <v>2370</v>
      </c>
      <c r="D1639" s="137" t="s">
        <v>255</v>
      </c>
      <c r="E1639" s="138" t="s">
        <v>2398</v>
      </c>
      <c r="F1639" s="139" t="s">
        <v>2399</v>
      </c>
      <c r="G1639" s="140" t="s">
        <v>447</v>
      </c>
      <c r="H1639" s="141">
        <v>1</v>
      </c>
      <c r="I1639" s="142"/>
      <c r="J1639" s="143">
        <f t="shared" si="10"/>
        <v>0</v>
      </c>
      <c r="K1639" s="139" t="s">
        <v>1</v>
      </c>
      <c r="L1639" s="32"/>
      <c r="M1639" s="144" t="s">
        <v>1</v>
      </c>
      <c r="N1639" s="145" t="s">
        <v>42</v>
      </c>
      <c r="P1639" s="146">
        <f t="shared" si="11"/>
        <v>0</v>
      </c>
      <c r="Q1639" s="146">
        <v>0</v>
      </c>
      <c r="R1639" s="146">
        <f t="shared" si="12"/>
        <v>0</v>
      </c>
      <c r="S1639" s="146">
        <v>0</v>
      </c>
      <c r="T1639" s="147">
        <f t="shared" si="13"/>
        <v>0</v>
      </c>
      <c r="AR1639" s="148" t="s">
        <v>369</v>
      </c>
      <c r="AT1639" s="148" t="s">
        <v>255</v>
      </c>
      <c r="AU1639" s="148" t="s">
        <v>87</v>
      </c>
      <c r="AY1639" s="17" t="s">
        <v>253</v>
      </c>
      <c r="BE1639" s="149">
        <f t="shared" si="14"/>
        <v>0</v>
      </c>
      <c r="BF1639" s="149">
        <f t="shared" si="15"/>
        <v>0</v>
      </c>
      <c r="BG1639" s="149">
        <f t="shared" si="16"/>
        <v>0</v>
      </c>
      <c r="BH1639" s="149">
        <f t="shared" si="17"/>
        <v>0</v>
      </c>
      <c r="BI1639" s="149">
        <f t="shared" si="18"/>
        <v>0</v>
      </c>
      <c r="BJ1639" s="17" t="s">
        <v>85</v>
      </c>
      <c r="BK1639" s="149">
        <f t="shared" si="19"/>
        <v>0</v>
      </c>
      <c r="BL1639" s="17" t="s">
        <v>369</v>
      </c>
      <c r="BM1639" s="148" t="s">
        <v>2400</v>
      </c>
    </row>
    <row r="1640" spans="2:65" s="1" customFormat="1" ht="49.15" customHeight="1">
      <c r="B1640" s="32"/>
      <c r="C1640" s="137" t="s">
        <v>2376</v>
      </c>
      <c r="D1640" s="137" t="s">
        <v>255</v>
      </c>
      <c r="E1640" s="138" t="s">
        <v>3149</v>
      </c>
      <c r="F1640" s="139" t="s">
        <v>3150</v>
      </c>
      <c r="G1640" s="140" t="s">
        <v>447</v>
      </c>
      <c r="H1640" s="141">
        <v>1</v>
      </c>
      <c r="I1640" s="142"/>
      <c r="J1640" s="143">
        <f t="shared" si="10"/>
        <v>0</v>
      </c>
      <c r="K1640" s="139" t="s">
        <v>1</v>
      </c>
      <c r="L1640" s="32"/>
      <c r="M1640" s="144" t="s">
        <v>1</v>
      </c>
      <c r="N1640" s="145" t="s">
        <v>42</v>
      </c>
      <c r="P1640" s="146">
        <f t="shared" si="11"/>
        <v>0</v>
      </c>
      <c r="Q1640" s="146">
        <v>0</v>
      </c>
      <c r="R1640" s="146">
        <f t="shared" si="12"/>
        <v>0</v>
      </c>
      <c r="S1640" s="146">
        <v>0</v>
      </c>
      <c r="T1640" s="147">
        <f t="shared" si="13"/>
        <v>0</v>
      </c>
      <c r="AR1640" s="148" t="s">
        <v>369</v>
      </c>
      <c r="AT1640" s="148" t="s">
        <v>255</v>
      </c>
      <c r="AU1640" s="148" t="s">
        <v>87</v>
      </c>
      <c r="AY1640" s="17" t="s">
        <v>253</v>
      </c>
      <c r="BE1640" s="149">
        <f t="shared" si="14"/>
        <v>0</v>
      </c>
      <c r="BF1640" s="149">
        <f t="shared" si="15"/>
        <v>0</v>
      </c>
      <c r="BG1640" s="149">
        <f t="shared" si="16"/>
        <v>0</v>
      </c>
      <c r="BH1640" s="149">
        <f t="shared" si="17"/>
        <v>0</v>
      </c>
      <c r="BI1640" s="149">
        <f t="shared" si="18"/>
        <v>0</v>
      </c>
      <c r="BJ1640" s="17" t="s">
        <v>85</v>
      </c>
      <c r="BK1640" s="149">
        <f t="shared" si="19"/>
        <v>0</v>
      </c>
      <c r="BL1640" s="17" t="s">
        <v>369</v>
      </c>
      <c r="BM1640" s="148" t="s">
        <v>3151</v>
      </c>
    </row>
    <row r="1641" spans="2:65" s="1" customFormat="1" ht="55.5" customHeight="1">
      <c r="B1641" s="32"/>
      <c r="C1641" s="137" t="s">
        <v>2386</v>
      </c>
      <c r="D1641" s="137" t="s">
        <v>255</v>
      </c>
      <c r="E1641" s="138" t="s">
        <v>3152</v>
      </c>
      <c r="F1641" s="139" t="s">
        <v>3153</v>
      </c>
      <c r="G1641" s="140" t="s">
        <v>447</v>
      </c>
      <c r="H1641" s="141">
        <v>1</v>
      </c>
      <c r="I1641" s="142"/>
      <c r="J1641" s="143">
        <f t="shared" si="10"/>
        <v>0</v>
      </c>
      <c r="K1641" s="139" t="s">
        <v>1</v>
      </c>
      <c r="L1641" s="32"/>
      <c r="M1641" s="144" t="s">
        <v>1</v>
      </c>
      <c r="N1641" s="145" t="s">
        <v>42</v>
      </c>
      <c r="P1641" s="146">
        <f t="shared" si="11"/>
        <v>0</v>
      </c>
      <c r="Q1641" s="146">
        <v>0</v>
      </c>
      <c r="R1641" s="146">
        <f t="shared" si="12"/>
        <v>0</v>
      </c>
      <c r="S1641" s="146">
        <v>0</v>
      </c>
      <c r="T1641" s="147">
        <f t="shared" si="13"/>
        <v>0</v>
      </c>
      <c r="AR1641" s="148" t="s">
        <v>369</v>
      </c>
      <c r="AT1641" s="148" t="s">
        <v>255</v>
      </c>
      <c r="AU1641" s="148" t="s">
        <v>87</v>
      </c>
      <c r="AY1641" s="17" t="s">
        <v>253</v>
      </c>
      <c r="BE1641" s="149">
        <f t="shared" si="14"/>
        <v>0</v>
      </c>
      <c r="BF1641" s="149">
        <f t="shared" si="15"/>
        <v>0</v>
      </c>
      <c r="BG1641" s="149">
        <f t="shared" si="16"/>
        <v>0</v>
      </c>
      <c r="BH1641" s="149">
        <f t="shared" si="17"/>
        <v>0</v>
      </c>
      <c r="BI1641" s="149">
        <f t="shared" si="18"/>
        <v>0</v>
      </c>
      <c r="BJ1641" s="17" t="s">
        <v>85</v>
      </c>
      <c r="BK1641" s="149">
        <f t="shared" si="19"/>
        <v>0</v>
      </c>
      <c r="BL1641" s="17" t="s">
        <v>369</v>
      </c>
      <c r="BM1641" s="148" t="s">
        <v>3154</v>
      </c>
    </row>
    <row r="1642" spans="2:65" s="1" customFormat="1" ht="49.15" customHeight="1">
      <c r="B1642" s="32"/>
      <c r="C1642" s="137" t="s">
        <v>2393</v>
      </c>
      <c r="D1642" s="137" t="s">
        <v>255</v>
      </c>
      <c r="E1642" s="138" t="s">
        <v>2410</v>
      </c>
      <c r="F1642" s="139" t="s">
        <v>2411</v>
      </c>
      <c r="G1642" s="140" t="s">
        <v>447</v>
      </c>
      <c r="H1642" s="141">
        <v>1</v>
      </c>
      <c r="I1642" s="142"/>
      <c r="J1642" s="143">
        <f t="shared" si="10"/>
        <v>0</v>
      </c>
      <c r="K1642" s="139" t="s">
        <v>1</v>
      </c>
      <c r="L1642" s="32"/>
      <c r="M1642" s="144" t="s">
        <v>1</v>
      </c>
      <c r="N1642" s="145" t="s">
        <v>42</v>
      </c>
      <c r="P1642" s="146">
        <f t="shared" si="11"/>
        <v>0</v>
      </c>
      <c r="Q1642" s="146">
        <v>0</v>
      </c>
      <c r="R1642" s="146">
        <f t="shared" si="12"/>
        <v>0</v>
      </c>
      <c r="S1642" s="146">
        <v>0</v>
      </c>
      <c r="T1642" s="147">
        <f t="shared" si="13"/>
        <v>0</v>
      </c>
      <c r="AR1642" s="148" t="s">
        <v>369</v>
      </c>
      <c r="AT1642" s="148" t="s">
        <v>255</v>
      </c>
      <c r="AU1642" s="148" t="s">
        <v>87</v>
      </c>
      <c r="AY1642" s="17" t="s">
        <v>253</v>
      </c>
      <c r="BE1642" s="149">
        <f t="shared" si="14"/>
        <v>0</v>
      </c>
      <c r="BF1642" s="149">
        <f t="shared" si="15"/>
        <v>0</v>
      </c>
      <c r="BG1642" s="149">
        <f t="shared" si="16"/>
        <v>0</v>
      </c>
      <c r="BH1642" s="149">
        <f t="shared" si="17"/>
        <v>0</v>
      </c>
      <c r="BI1642" s="149">
        <f t="shared" si="18"/>
        <v>0</v>
      </c>
      <c r="BJ1642" s="17" t="s">
        <v>85</v>
      </c>
      <c r="BK1642" s="149">
        <f t="shared" si="19"/>
        <v>0</v>
      </c>
      <c r="BL1642" s="17" t="s">
        <v>369</v>
      </c>
      <c r="BM1642" s="148" t="s">
        <v>2412</v>
      </c>
    </row>
    <row r="1643" spans="2:65" s="1" customFormat="1" ht="49.15" customHeight="1">
      <c r="B1643" s="32"/>
      <c r="C1643" s="137" t="s">
        <v>2397</v>
      </c>
      <c r="D1643" s="137" t="s">
        <v>255</v>
      </c>
      <c r="E1643" s="138" t="s">
        <v>3155</v>
      </c>
      <c r="F1643" s="139" t="s">
        <v>3156</v>
      </c>
      <c r="G1643" s="140" t="s">
        <v>447</v>
      </c>
      <c r="H1643" s="141">
        <v>1</v>
      </c>
      <c r="I1643" s="142"/>
      <c r="J1643" s="143">
        <f t="shared" si="10"/>
        <v>0</v>
      </c>
      <c r="K1643" s="139" t="s">
        <v>1</v>
      </c>
      <c r="L1643" s="32"/>
      <c r="M1643" s="144" t="s">
        <v>1</v>
      </c>
      <c r="N1643" s="145" t="s">
        <v>42</v>
      </c>
      <c r="P1643" s="146">
        <f t="shared" si="11"/>
        <v>0</v>
      </c>
      <c r="Q1643" s="146">
        <v>0</v>
      </c>
      <c r="R1643" s="146">
        <f t="shared" si="12"/>
        <v>0</v>
      </c>
      <c r="S1643" s="146">
        <v>0</v>
      </c>
      <c r="T1643" s="147">
        <f t="shared" si="13"/>
        <v>0</v>
      </c>
      <c r="AR1643" s="148" t="s">
        <v>369</v>
      </c>
      <c r="AT1643" s="148" t="s">
        <v>255</v>
      </c>
      <c r="AU1643" s="148" t="s">
        <v>87</v>
      </c>
      <c r="AY1643" s="17" t="s">
        <v>253</v>
      </c>
      <c r="BE1643" s="149">
        <f t="shared" si="14"/>
        <v>0</v>
      </c>
      <c r="BF1643" s="149">
        <f t="shared" si="15"/>
        <v>0</v>
      </c>
      <c r="BG1643" s="149">
        <f t="shared" si="16"/>
        <v>0</v>
      </c>
      <c r="BH1643" s="149">
        <f t="shared" si="17"/>
        <v>0</v>
      </c>
      <c r="BI1643" s="149">
        <f t="shared" si="18"/>
        <v>0</v>
      </c>
      <c r="BJ1643" s="17" t="s">
        <v>85</v>
      </c>
      <c r="BK1643" s="149">
        <f t="shared" si="19"/>
        <v>0</v>
      </c>
      <c r="BL1643" s="17" t="s">
        <v>369</v>
      </c>
      <c r="BM1643" s="148" t="s">
        <v>3157</v>
      </c>
    </row>
    <row r="1644" spans="2:65" s="1" customFormat="1" ht="49.15" customHeight="1">
      <c r="B1644" s="32"/>
      <c r="C1644" s="137" t="s">
        <v>2401</v>
      </c>
      <c r="D1644" s="137" t="s">
        <v>255</v>
      </c>
      <c r="E1644" s="138" t="s">
        <v>2418</v>
      </c>
      <c r="F1644" s="139" t="s">
        <v>2419</v>
      </c>
      <c r="G1644" s="140" t="s">
        <v>447</v>
      </c>
      <c r="H1644" s="141">
        <v>1</v>
      </c>
      <c r="I1644" s="142"/>
      <c r="J1644" s="143">
        <f t="shared" si="10"/>
        <v>0</v>
      </c>
      <c r="K1644" s="139" t="s">
        <v>1</v>
      </c>
      <c r="L1644" s="32"/>
      <c r="M1644" s="144" t="s">
        <v>1</v>
      </c>
      <c r="N1644" s="145" t="s">
        <v>42</v>
      </c>
      <c r="P1644" s="146">
        <f t="shared" si="11"/>
        <v>0</v>
      </c>
      <c r="Q1644" s="146">
        <v>0</v>
      </c>
      <c r="R1644" s="146">
        <f t="shared" si="12"/>
        <v>0</v>
      </c>
      <c r="S1644" s="146">
        <v>0</v>
      </c>
      <c r="T1644" s="147">
        <f t="shared" si="13"/>
        <v>0</v>
      </c>
      <c r="AR1644" s="148" t="s">
        <v>369</v>
      </c>
      <c r="AT1644" s="148" t="s">
        <v>255</v>
      </c>
      <c r="AU1644" s="148" t="s">
        <v>87</v>
      </c>
      <c r="AY1644" s="17" t="s">
        <v>253</v>
      </c>
      <c r="BE1644" s="149">
        <f t="shared" si="14"/>
        <v>0</v>
      </c>
      <c r="BF1644" s="149">
        <f t="shared" si="15"/>
        <v>0</v>
      </c>
      <c r="BG1644" s="149">
        <f t="shared" si="16"/>
        <v>0</v>
      </c>
      <c r="BH1644" s="149">
        <f t="shared" si="17"/>
        <v>0</v>
      </c>
      <c r="BI1644" s="149">
        <f t="shared" si="18"/>
        <v>0</v>
      </c>
      <c r="BJ1644" s="17" t="s">
        <v>85</v>
      </c>
      <c r="BK1644" s="149">
        <f t="shared" si="19"/>
        <v>0</v>
      </c>
      <c r="BL1644" s="17" t="s">
        <v>369</v>
      </c>
      <c r="BM1644" s="148" t="s">
        <v>2420</v>
      </c>
    </row>
    <row r="1645" spans="2:65" s="1" customFormat="1" ht="21.75" customHeight="1">
      <c r="B1645" s="32"/>
      <c r="C1645" s="137" t="s">
        <v>2405</v>
      </c>
      <c r="D1645" s="137" t="s">
        <v>255</v>
      </c>
      <c r="E1645" s="138" t="s">
        <v>2426</v>
      </c>
      <c r="F1645" s="139" t="s">
        <v>2427</v>
      </c>
      <c r="G1645" s="140" t="s">
        <v>1576</v>
      </c>
      <c r="H1645" s="196"/>
      <c r="I1645" s="142"/>
      <c r="J1645" s="143">
        <f t="shared" si="10"/>
        <v>0</v>
      </c>
      <c r="K1645" s="139" t="s">
        <v>1</v>
      </c>
      <c r="L1645" s="32"/>
      <c r="M1645" s="144" t="s">
        <v>1</v>
      </c>
      <c r="N1645" s="145" t="s">
        <v>42</v>
      </c>
      <c r="P1645" s="146">
        <f t="shared" si="11"/>
        <v>0</v>
      </c>
      <c r="Q1645" s="146">
        <v>0</v>
      </c>
      <c r="R1645" s="146">
        <f t="shared" si="12"/>
        <v>0</v>
      </c>
      <c r="S1645" s="146">
        <v>0</v>
      </c>
      <c r="T1645" s="147">
        <f t="shared" si="13"/>
        <v>0</v>
      </c>
      <c r="AR1645" s="148" t="s">
        <v>369</v>
      </c>
      <c r="AT1645" s="148" t="s">
        <v>255</v>
      </c>
      <c r="AU1645" s="148" t="s">
        <v>87</v>
      </c>
      <c r="AY1645" s="17" t="s">
        <v>253</v>
      </c>
      <c r="BE1645" s="149">
        <f t="shared" si="14"/>
        <v>0</v>
      </c>
      <c r="BF1645" s="149">
        <f t="shared" si="15"/>
        <v>0</v>
      </c>
      <c r="BG1645" s="149">
        <f t="shared" si="16"/>
        <v>0</v>
      </c>
      <c r="BH1645" s="149">
        <f t="shared" si="17"/>
        <v>0</v>
      </c>
      <c r="BI1645" s="149">
        <f t="shared" si="18"/>
        <v>0</v>
      </c>
      <c r="BJ1645" s="17" t="s">
        <v>85</v>
      </c>
      <c r="BK1645" s="149">
        <f t="shared" si="19"/>
        <v>0</v>
      </c>
      <c r="BL1645" s="17" t="s">
        <v>369</v>
      </c>
      <c r="BM1645" s="148" t="s">
        <v>2428</v>
      </c>
    </row>
    <row r="1646" spans="2:65" s="11" customFormat="1" ht="22.9" customHeight="1">
      <c r="B1646" s="125"/>
      <c r="D1646" s="126" t="s">
        <v>76</v>
      </c>
      <c r="E1646" s="135" t="s">
        <v>2429</v>
      </c>
      <c r="F1646" s="135" t="s">
        <v>2430</v>
      </c>
      <c r="I1646" s="128"/>
      <c r="J1646" s="136">
        <f>BK1646</f>
        <v>0</v>
      </c>
      <c r="L1646" s="125"/>
      <c r="M1646" s="130"/>
      <c r="P1646" s="131">
        <f>SUM(P1647:P1665)</f>
        <v>0</v>
      </c>
      <c r="R1646" s="131">
        <f>SUM(R1647:R1665)</f>
        <v>0</v>
      </c>
      <c r="T1646" s="132">
        <f>SUM(T1647:T1665)</f>
        <v>0</v>
      </c>
      <c r="AR1646" s="126" t="s">
        <v>87</v>
      </c>
      <c r="AT1646" s="133" t="s">
        <v>76</v>
      </c>
      <c r="AU1646" s="133" t="s">
        <v>85</v>
      </c>
      <c r="AY1646" s="126" t="s">
        <v>253</v>
      </c>
      <c r="BK1646" s="134">
        <f>SUM(BK1647:BK1665)</f>
        <v>0</v>
      </c>
    </row>
    <row r="1647" spans="2:65" s="1" customFormat="1" ht="49.15" customHeight="1">
      <c r="B1647" s="32"/>
      <c r="C1647" s="137" t="s">
        <v>2409</v>
      </c>
      <c r="D1647" s="137" t="s">
        <v>255</v>
      </c>
      <c r="E1647" s="138" t="s">
        <v>3158</v>
      </c>
      <c r="F1647" s="139" t="s">
        <v>3159</v>
      </c>
      <c r="G1647" s="140" t="s">
        <v>447</v>
      </c>
      <c r="H1647" s="141">
        <v>1</v>
      </c>
      <c r="I1647" s="142"/>
      <c r="J1647" s="143">
        <f>ROUND(I1647*H1647,2)</f>
        <v>0</v>
      </c>
      <c r="K1647" s="139" t="s">
        <v>1</v>
      </c>
      <c r="L1647" s="32"/>
      <c r="M1647" s="144" t="s">
        <v>1</v>
      </c>
      <c r="N1647" s="145" t="s">
        <v>42</v>
      </c>
      <c r="P1647" s="146">
        <f>O1647*H1647</f>
        <v>0</v>
      </c>
      <c r="Q1647" s="146">
        <v>0</v>
      </c>
      <c r="R1647" s="146">
        <f>Q1647*H1647</f>
        <v>0</v>
      </c>
      <c r="S1647" s="146">
        <v>0</v>
      </c>
      <c r="T1647" s="147">
        <f>S1647*H1647</f>
        <v>0</v>
      </c>
      <c r="AR1647" s="148" t="s">
        <v>369</v>
      </c>
      <c r="AT1647" s="148" t="s">
        <v>255</v>
      </c>
      <c r="AU1647" s="148" t="s">
        <v>87</v>
      </c>
      <c r="AY1647" s="17" t="s">
        <v>253</v>
      </c>
      <c r="BE1647" s="149">
        <f>IF(N1647="základní",J1647,0)</f>
        <v>0</v>
      </c>
      <c r="BF1647" s="149">
        <f>IF(N1647="snížená",J1647,0)</f>
        <v>0</v>
      </c>
      <c r="BG1647" s="149">
        <f>IF(N1647="zákl. přenesená",J1647,0)</f>
        <v>0</v>
      </c>
      <c r="BH1647" s="149">
        <f>IF(N1647="sníž. přenesená",J1647,0)</f>
        <v>0</v>
      </c>
      <c r="BI1647" s="149">
        <f>IF(N1647="nulová",J1647,0)</f>
        <v>0</v>
      </c>
      <c r="BJ1647" s="17" t="s">
        <v>85</v>
      </c>
      <c r="BK1647" s="149">
        <f>ROUND(I1647*H1647,2)</f>
        <v>0</v>
      </c>
      <c r="BL1647" s="17" t="s">
        <v>369</v>
      </c>
      <c r="BM1647" s="148" t="s">
        <v>3160</v>
      </c>
    </row>
    <row r="1648" spans="2:65" s="1" customFormat="1" ht="29.25">
      <c r="B1648" s="32"/>
      <c r="D1648" s="155" t="s">
        <v>1346</v>
      </c>
      <c r="F1648" s="195" t="s">
        <v>3161</v>
      </c>
      <c r="I1648" s="152"/>
      <c r="L1648" s="32"/>
      <c r="M1648" s="153"/>
      <c r="T1648" s="56"/>
      <c r="AT1648" s="17" t="s">
        <v>1346</v>
      </c>
      <c r="AU1648" s="17" t="s">
        <v>87</v>
      </c>
    </row>
    <row r="1649" spans="2:65" s="1" customFormat="1" ht="37.9" customHeight="1">
      <c r="B1649" s="32"/>
      <c r="C1649" s="137" t="s">
        <v>2413</v>
      </c>
      <c r="D1649" s="137" t="s">
        <v>255</v>
      </c>
      <c r="E1649" s="138" t="s">
        <v>3162</v>
      </c>
      <c r="F1649" s="139" t="s">
        <v>3163</v>
      </c>
      <c r="G1649" s="140" t="s">
        <v>447</v>
      </c>
      <c r="H1649" s="141">
        <v>2</v>
      </c>
      <c r="I1649" s="142"/>
      <c r="J1649" s="143">
        <f>ROUND(I1649*H1649,2)</f>
        <v>0</v>
      </c>
      <c r="K1649" s="139" t="s">
        <v>1</v>
      </c>
      <c r="L1649" s="32"/>
      <c r="M1649" s="144" t="s">
        <v>1</v>
      </c>
      <c r="N1649" s="145" t="s">
        <v>42</v>
      </c>
      <c r="P1649" s="146">
        <f>O1649*H1649</f>
        <v>0</v>
      </c>
      <c r="Q1649" s="146">
        <v>0</v>
      </c>
      <c r="R1649" s="146">
        <f>Q1649*H1649</f>
        <v>0</v>
      </c>
      <c r="S1649" s="146">
        <v>0</v>
      </c>
      <c r="T1649" s="147">
        <f>S1649*H1649</f>
        <v>0</v>
      </c>
      <c r="AR1649" s="148" t="s">
        <v>369</v>
      </c>
      <c r="AT1649" s="148" t="s">
        <v>255</v>
      </c>
      <c r="AU1649" s="148" t="s">
        <v>87</v>
      </c>
      <c r="AY1649" s="17" t="s">
        <v>253</v>
      </c>
      <c r="BE1649" s="149">
        <f>IF(N1649="základní",J1649,0)</f>
        <v>0</v>
      </c>
      <c r="BF1649" s="149">
        <f>IF(N1649="snížená",J1649,0)</f>
        <v>0</v>
      </c>
      <c r="BG1649" s="149">
        <f>IF(N1649="zákl. přenesená",J1649,0)</f>
        <v>0</v>
      </c>
      <c r="BH1649" s="149">
        <f>IF(N1649="sníž. přenesená",J1649,0)</f>
        <v>0</v>
      </c>
      <c r="BI1649" s="149">
        <f>IF(N1649="nulová",J1649,0)</f>
        <v>0</v>
      </c>
      <c r="BJ1649" s="17" t="s">
        <v>85</v>
      </c>
      <c r="BK1649" s="149">
        <f>ROUND(I1649*H1649,2)</f>
        <v>0</v>
      </c>
      <c r="BL1649" s="17" t="s">
        <v>369</v>
      </c>
      <c r="BM1649" s="148" t="s">
        <v>3164</v>
      </c>
    </row>
    <row r="1650" spans="2:65" s="1" customFormat="1" ht="29.25">
      <c r="B1650" s="32"/>
      <c r="D1650" s="155" t="s">
        <v>1346</v>
      </c>
      <c r="F1650" s="195" t="s">
        <v>3161</v>
      </c>
      <c r="I1650" s="152"/>
      <c r="L1650" s="32"/>
      <c r="M1650" s="153"/>
      <c r="T1650" s="56"/>
      <c r="AT1650" s="17" t="s">
        <v>1346</v>
      </c>
      <c r="AU1650" s="17" t="s">
        <v>87</v>
      </c>
    </row>
    <row r="1651" spans="2:65" s="1" customFormat="1" ht="55.5" customHeight="1">
      <c r="B1651" s="32"/>
      <c r="C1651" s="137" t="s">
        <v>2417</v>
      </c>
      <c r="D1651" s="137" t="s">
        <v>255</v>
      </c>
      <c r="E1651" s="138" t="s">
        <v>3165</v>
      </c>
      <c r="F1651" s="139" t="s">
        <v>3166</v>
      </c>
      <c r="G1651" s="140" t="s">
        <v>447</v>
      </c>
      <c r="H1651" s="141">
        <v>3</v>
      </c>
      <c r="I1651" s="142"/>
      <c r="J1651" s="143">
        <f>ROUND(I1651*H1651,2)</f>
        <v>0</v>
      </c>
      <c r="K1651" s="139" t="s">
        <v>1</v>
      </c>
      <c r="L1651" s="32"/>
      <c r="M1651" s="144" t="s">
        <v>1</v>
      </c>
      <c r="N1651" s="145" t="s">
        <v>42</v>
      </c>
      <c r="P1651" s="146">
        <f>O1651*H1651</f>
        <v>0</v>
      </c>
      <c r="Q1651" s="146">
        <v>0</v>
      </c>
      <c r="R1651" s="146">
        <f>Q1651*H1651</f>
        <v>0</v>
      </c>
      <c r="S1651" s="146">
        <v>0</v>
      </c>
      <c r="T1651" s="147">
        <f>S1651*H1651</f>
        <v>0</v>
      </c>
      <c r="AR1651" s="148" t="s">
        <v>369</v>
      </c>
      <c r="AT1651" s="148" t="s">
        <v>255</v>
      </c>
      <c r="AU1651" s="148" t="s">
        <v>87</v>
      </c>
      <c r="AY1651" s="17" t="s">
        <v>253</v>
      </c>
      <c r="BE1651" s="149">
        <f>IF(N1651="základní",J1651,0)</f>
        <v>0</v>
      </c>
      <c r="BF1651" s="149">
        <f>IF(N1651="snížená",J1651,0)</f>
        <v>0</v>
      </c>
      <c r="BG1651" s="149">
        <f>IF(N1651="zákl. přenesená",J1651,0)</f>
        <v>0</v>
      </c>
      <c r="BH1651" s="149">
        <f>IF(N1651="sníž. přenesená",J1651,0)</f>
        <v>0</v>
      </c>
      <c r="BI1651" s="149">
        <f>IF(N1651="nulová",J1651,0)</f>
        <v>0</v>
      </c>
      <c r="BJ1651" s="17" t="s">
        <v>85</v>
      </c>
      <c r="BK1651" s="149">
        <f>ROUND(I1651*H1651,2)</f>
        <v>0</v>
      </c>
      <c r="BL1651" s="17" t="s">
        <v>369</v>
      </c>
      <c r="BM1651" s="148" t="s">
        <v>3167</v>
      </c>
    </row>
    <row r="1652" spans="2:65" s="1" customFormat="1" ht="29.25">
      <c r="B1652" s="32"/>
      <c r="D1652" s="155" t="s">
        <v>1346</v>
      </c>
      <c r="F1652" s="195" t="s">
        <v>3161</v>
      </c>
      <c r="I1652" s="152"/>
      <c r="L1652" s="32"/>
      <c r="M1652" s="153"/>
      <c r="T1652" s="56"/>
      <c r="AT1652" s="17" t="s">
        <v>1346</v>
      </c>
      <c r="AU1652" s="17" t="s">
        <v>87</v>
      </c>
    </row>
    <row r="1653" spans="2:65" s="1" customFormat="1" ht="44.25" customHeight="1">
      <c r="B1653" s="32"/>
      <c r="C1653" s="137" t="s">
        <v>2421</v>
      </c>
      <c r="D1653" s="137" t="s">
        <v>255</v>
      </c>
      <c r="E1653" s="138" t="s">
        <v>3168</v>
      </c>
      <c r="F1653" s="139" t="s">
        <v>3169</v>
      </c>
      <c r="G1653" s="140" t="s">
        <v>447</v>
      </c>
      <c r="H1653" s="141">
        <v>1</v>
      </c>
      <c r="I1653" s="142"/>
      <c r="J1653" s="143">
        <f>ROUND(I1653*H1653,2)</f>
        <v>0</v>
      </c>
      <c r="K1653" s="139" t="s">
        <v>1</v>
      </c>
      <c r="L1653" s="32"/>
      <c r="M1653" s="144" t="s">
        <v>1</v>
      </c>
      <c r="N1653" s="145" t="s">
        <v>42</v>
      </c>
      <c r="P1653" s="146">
        <f>O1653*H1653</f>
        <v>0</v>
      </c>
      <c r="Q1653" s="146">
        <v>0</v>
      </c>
      <c r="R1653" s="146">
        <f>Q1653*H1653</f>
        <v>0</v>
      </c>
      <c r="S1653" s="146">
        <v>0</v>
      </c>
      <c r="T1653" s="147">
        <f>S1653*H1653</f>
        <v>0</v>
      </c>
      <c r="AR1653" s="148" t="s">
        <v>369</v>
      </c>
      <c r="AT1653" s="148" t="s">
        <v>255</v>
      </c>
      <c r="AU1653" s="148" t="s">
        <v>87</v>
      </c>
      <c r="AY1653" s="17" t="s">
        <v>253</v>
      </c>
      <c r="BE1653" s="149">
        <f>IF(N1653="základní",J1653,0)</f>
        <v>0</v>
      </c>
      <c r="BF1653" s="149">
        <f>IF(N1653="snížená",J1653,0)</f>
        <v>0</v>
      </c>
      <c r="BG1653" s="149">
        <f>IF(N1653="zákl. přenesená",J1653,0)</f>
        <v>0</v>
      </c>
      <c r="BH1653" s="149">
        <f>IF(N1653="sníž. přenesená",J1653,0)</f>
        <v>0</v>
      </c>
      <c r="BI1653" s="149">
        <f>IF(N1653="nulová",J1653,0)</f>
        <v>0</v>
      </c>
      <c r="BJ1653" s="17" t="s">
        <v>85</v>
      </c>
      <c r="BK1653" s="149">
        <f>ROUND(I1653*H1653,2)</f>
        <v>0</v>
      </c>
      <c r="BL1653" s="17" t="s">
        <v>369</v>
      </c>
      <c r="BM1653" s="148" t="s">
        <v>3170</v>
      </c>
    </row>
    <row r="1654" spans="2:65" s="1" customFormat="1" ht="29.25">
      <c r="B1654" s="32"/>
      <c r="D1654" s="155" t="s">
        <v>1346</v>
      </c>
      <c r="F1654" s="195" t="s">
        <v>3161</v>
      </c>
      <c r="I1654" s="152"/>
      <c r="L1654" s="32"/>
      <c r="M1654" s="153"/>
      <c r="T1654" s="56"/>
      <c r="AT1654" s="17" t="s">
        <v>1346</v>
      </c>
      <c r="AU1654" s="17" t="s">
        <v>87</v>
      </c>
    </row>
    <row r="1655" spans="2:65" s="1" customFormat="1" ht="49.15" customHeight="1">
      <c r="B1655" s="32"/>
      <c r="C1655" s="137" t="s">
        <v>2425</v>
      </c>
      <c r="D1655" s="137" t="s">
        <v>255</v>
      </c>
      <c r="E1655" s="138" t="s">
        <v>3171</v>
      </c>
      <c r="F1655" s="139" t="s">
        <v>3172</v>
      </c>
      <c r="G1655" s="140" t="s">
        <v>447</v>
      </c>
      <c r="H1655" s="141">
        <v>1</v>
      </c>
      <c r="I1655" s="142"/>
      <c r="J1655" s="143">
        <f>ROUND(I1655*H1655,2)</f>
        <v>0</v>
      </c>
      <c r="K1655" s="139" t="s">
        <v>1</v>
      </c>
      <c r="L1655" s="32"/>
      <c r="M1655" s="144" t="s">
        <v>1</v>
      </c>
      <c r="N1655" s="145" t="s">
        <v>42</v>
      </c>
      <c r="P1655" s="146">
        <f>O1655*H1655</f>
        <v>0</v>
      </c>
      <c r="Q1655" s="146">
        <v>0</v>
      </c>
      <c r="R1655" s="146">
        <f>Q1655*H1655</f>
        <v>0</v>
      </c>
      <c r="S1655" s="146">
        <v>0</v>
      </c>
      <c r="T1655" s="147">
        <f>S1655*H1655</f>
        <v>0</v>
      </c>
      <c r="AR1655" s="148" t="s">
        <v>369</v>
      </c>
      <c r="AT1655" s="148" t="s">
        <v>255</v>
      </c>
      <c r="AU1655" s="148" t="s">
        <v>87</v>
      </c>
      <c r="AY1655" s="17" t="s">
        <v>253</v>
      </c>
      <c r="BE1655" s="149">
        <f>IF(N1655="základní",J1655,0)</f>
        <v>0</v>
      </c>
      <c r="BF1655" s="149">
        <f>IF(N1655="snížená",J1655,0)</f>
        <v>0</v>
      </c>
      <c r="BG1655" s="149">
        <f>IF(N1655="zákl. přenesená",J1655,0)</f>
        <v>0</v>
      </c>
      <c r="BH1655" s="149">
        <f>IF(N1655="sníž. přenesená",J1655,0)</f>
        <v>0</v>
      </c>
      <c r="BI1655" s="149">
        <f>IF(N1655="nulová",J1655,0)</f>
        <v>0</v>
      </c>
      <c r="BJ1655" s="17" t="s">
        <v>85</v>
      </c>
      <c r="BK1655" s="149">
        <f>ROUND(I1655*H1655,2)</f>
        <v>0</v>
      </c>
      <c r="BL1655" s="17" t="s">
        <v>369</v>
      </c>
      <c r="BM1655" s="148" t="s">
        <v>3173</v>
      </c>
    </row>
    <row r="1656" spans="2:65" s="1" customFormat="1" ht="29.25">
      <c r="B1656" s="32"/>
      <c r="D1656" s="155" t="s">
        <v>1346</v>
      </c>
      <c r="F1656" s="195" t="s">
        <v>3161</v>
      </c>
      <c r="I1656" s="152"/>
      <c r="L1656" s="32"/>
      <c r="M1656" s="153"/>
      <c r="T1656" s="56"/>
      <c r="AT1656" s="17" t="s">
        <v>1346</v>
      </c>
      <c r="AU1656" s="17" t="s">
        <v>87</v>
      </c>
    </row>
    <row r="1657" spans="2:65" s="1" customFormat="1" ht="37.9" customHeight="1">
      <c r="B1657" s="32"/>
      <c r="C1657" s="137" t="s">
        <v>2431</v>
      </c>
      <c r="D1657" s="137" t="s">
        <v>255</v>
      </c>
      <c r="E1657" s="138" t="s">
        <v>3174</v>
      </c>
      <c r="F1657" s="139" t="s">
        <v>3175</v>
      </c>
      <c r="G1657" s="140" t="s">
        <v>447</v>
      </c>
      <c r="H1657" s="141">
        <v>1</v>
      </c>
      <c r="I1657" s="142"/>
      <c r="J1657" s="143">
        <f>ROUND(I1657*H1657,2)</f>
        <v>0</v>
      </c>
      <c r="K1657" s="139" t="s">
        <v>1</v>
      </c>
      <c r="L1657" s="32"/>
      <c r="M1657" s="144" t="s">
        <v>1</v>
      </c>
      <c r="N1657" s="145" t="s">
        <v>42</v>
      </c>
      <c r="P1657" s="146">
        <f>O1657*H1657</f>
        <v>0</v>
      </c>
      <c r="Q1657" s="146">
        <v>0</v>
      </c>
      <c r="R1657" s="146">
        <f>Q1657*H1657</f>
        <v>0</v>
      </c>
      <c r="S1657" s="146">
        <v>0</v>
      </c>
      <c r="T1657" s="147">
        <f>S1657*H1657</f>
        <v>0</v>
      </c>
      <c r="AR1657" s="148" t="s">
        <v>369</v>
      </c>
      <c r="AT1657" s="148" t="s">
        <v>255</v>
      </c>
      <c r="AU1657" s="148" t="s">
        <v>87</v>
      </c>
      <c r="AY1657" s="17" t="s">
        <v>253</v>
      </c>
      <c r="BE1657" s="149">
        <f>IF(N1657="základní",J1657,0)</f>
        <v>0</v>
      </c>
      <c r="BF1657" s="149">
        <f>IF(N1657="snížená",J1657,0)</f>
        <v>0</v>
      </c>
      <c r="BG1657" s="149">
        <f>IF(N1657="zákl. přenesená",J1657,0)</f>
        <v>0</v>
      </c>
      <c r="BH1657" s="149">
        <f>IF(N1657="sníž. přenesená",J1657,0)</f>
        <v>0</v>
      </c>
      <c r="BI1657" s="149">
        <f>IF(N1657="nulová",J1657,0)</f>
        <v>0</v>
      </c>
      <c r="BJ1657" s="17" t="s">
        <v>85</v>
      </c>
      <c r="BK1657" s="149">
        <f>ROUND(I1657*H1657,2)</f>
        <v>0</v>
      </c>
      <c r="BL1657" s="17" t="s">
        <v>369</v>
      </c>
      <c r="BM1657" s="148" t="s">
        <v>3176</v>
      </c>
    </row>
    <row r="1658" spans="2:65" s="1" customFormat="1" ht="29.25">
      <c r="B1658" s="32"/>
      <c r="D1658" s="155" t="s">
        <v>1346</v>
      </c>
      <c r="F1658" s="195" t="s">
        <v>3161</v>
      </c>
      <c r="I1658" s="152"/>
      <c r="L1658" s="32"/>
      <c r="M1658" s="153"/>
      <c r="T1658" s="56"/>
      <c r="AT1658" s="17" t="s">
        <v>1346</v>
      </c>
      <c r="AU1658" s="17" t="s">
        <v>87</v>
      </c>
    </row>
    <row r="1659" spans="2:65" s="1" customFormat="1" ht="55.5" customHeight="1">
      <c r="B1659" s="32"/>
      <c r="C1659" s="137" t="s">
        <v>2436</v>
      </c>
      <c r="D1659" s="137" t="s">
        <v>255</v>
      </c>
      <c r="E1659" s="138" t="s">
        <v>3177</v>
      </c>
      <c r="F1659" s="139" t="s">
        <v>3178</v>
      </c>
      <c r="G1659" s="140" t="s">
        <v>447</v>
      </c>
      <c r="H1659" s="141">
        <v>1</v>
      </c>
      <c r="I1659" s="142"/>
      <c r="J1659" s="143">
        <f>ROUND(I1659*H1659,2)</f>
        <v>0</v>
      </c>
      <c r="K1659" s="139" t="s">
        <v>1</v>
      </c>
      <c r="L1659" s="32"/>
      <c r="M1659" s="144" t="s">
        <v>1</v>
      </c>
      <c r="N1659" s="145" t="s">
        <v>42</v>
      </c>
      <c r="P1659" s="146">
        <f>O1659*H1659</f>
        <v>0</v>
      </c>
      <c r="Q1659" s="146">
        <v>0</v>
      </c>
      <c r="R1659" s="146">
        <f>Q1659*H1659</f>
        <v>0</v>
      </c>
      <c r="S1659" s="146">
        <v>0</v>
      </c>
      <c r="T1659" s="147">
        <f>S1659*H1659</f>
        <v>0</v>
      </c>
      <c r="AR1659" s="148" t="s">
        <v>369</v>
      </c>
      <c r="AT1659" s="148" t="s">
        <v>255</v>
      </c>
      <c r="AU1659" s="148" t="s">
        <v>87</v>
      </c>
      <c r="AY1659" s="17" t="s">
        <v>253</v>
      </c>
      <c r="BE1659" s="149">
        <f>IF(N1659="základní",J1659,0)</f>
        <v>0</v>
      </c>
      <c r="BF1659" s="149">
        <f>IF(N1659="snížená",J1659,0)</f>
        <v>0</v>
      </c>
      <c r="BG1659" s="149">
        <f>IF(N1659="zákl. přenesená",J1659,0)</f>
        <v>0</v>
      </c>
      <c r="BH1659" s="149">
        <f>IF(N1659="sníž. přenesená",J1659,0)</f>
        <v>0</v>
      </c>
      <c r="BI1659" s="149">
        <f>IF(N1659="nulová",J1659,0)</f>
        <v>0</v>
      </c>
      <c r="BJ1659" s="17" t="s">
        <v>85</v>
      </c>
      <c r="BK1659" s="149">
        <f>ROUND(I1659*H1659,2)</f>
        <v>0</v>
      </c>
      <c r="BL1659" s="17" t="s">
        <v>369</v>
      </c>
      <c r="BM1659" s="148" t="s">
        <v>3179</v>
      </c>
    </row>
    <row r="1660" spans="2:65" s="1" customFormat="1" ht="29.25">
      <c r="B1660" s="32"/>
      <c r="D1660" s="155" t="s">
        <v>1346</v>
      </c>
      <c r="F1660" s="195" t="s">
        <v>3161</v>
      </c>
      <c r="I1660" s="152"/>
      <c r="L1660" s="32"/>
      <c r="M1660" s="153"/>
      <c r="T1660" s="56"/>
      <c r="AT1660" s="17" t="s">
        <v>1346</v>
      </c>
      <c r="AU1660" s="17" t="s">
        <v>87</v>
      </c>
    </row>
    <row r="1661" spans="2:65" s="1" customFormat="1" ht="44.25" customHeight="1">
      <c r="B1661" s="32"/>
      <c r="C1661" s="137" t="s">
        <v>2440</v>
      </c>
      <c r="D1661" s="137" t="s">
        <v>255</v>
      </c>
      <c r="E1661" s="138" t="s">
        <v>3180</v>
      </c>
      <c r="F1661" s="139" t="s">
        <v>3181</v>
      </c>
      <c r="G1661" s="140" t="s">
        <v>447</v>
      </c>
      <c r="H1661" s="141">
        <v>1</v>
      </c>
      <c r="I1661" s="142"/>
      <c r="J1661" s="143">
        <f>ROUND(I1661*H1661,2)</f>
        <v>0</v>
      </c>
      <c r="K1661" s="139" t="s">
        <v>1</v>
      </c>
      <c r="L1661" s="32"/>
      <c r="M1661" s="144" t="s">
        <v>1</v>
      </c>
      <c r="N1661" s="145" t="s">
        <v>42</v>
      </c>
      <c r="P1661" s="146">
        <f>O1661*H1661</f>
        <v>0</v>
      </c>
      <c r="Q1661" s="146">
        <v>0</v>
      </c>
      <c r="R1661" s="146">
        <f>Q1661*H1661</f>
        <v>0</v>
      </c>
      <c r="S1661" s="146">
        <v>0</v>
      </c>
      <c r="T1661" s="147">
        <f>S1661*H1661</f>
        <v>0</v>
      </c>
      <c r="AR1661" s="148" t="s">
        <v>369</v>
      </c>
      <c r="AT1661" s="148" t="s">
        <v>255</v>
      </c>
      <c r="AU1661" s="148" t="s">
        <v>87</v>
      </c>
      <c r="AY1661" s="17" t="s">
        <v>253</v>
      </c>
      <c r="BE1661" s="149">
        <f>IF(N1661="základní",J1661,0)</f>
        <v>0</v>
      </c>
      <c r="BF1661" s="149">
        <f>IF(N1661="snížená",J1661,0)</f>
        <v>0</v>
      </c>
      <c r="BG1661" s="149">
        <f>IF(N1661="zákl. přenesená",J1661,0)</f>
        <v>0</v>
      </c>
      <c r="BH1661" s="149">
        <f>IF(N1661="sníž. přenesená",J1661,0)</f>
        <v>0</v>
      </c>
      <c r="BI1661" s="149">
        <f>IF(N1661="nulová",J1661,0)</f>
        <v>0</v>
      </c>
      <c r="BJ1661" s="17" t="s">
        <v>85</v>
      </c>
      <c r="BK1661" s="149">
        <f>ROUND(I1661*H1661,2)</f>
        <v>0</v>
      </c>
      <c r="BL1661" s="17" t="s">
        <v>369</v>
      </c>
      <c r="BM1661" s="148" t="s">
        <v>3182</v>
      </c>
    </row>
    <row r="1662" spans="2:65" s="1" customFormat="1" ht="29.25">
      <c r="B1662" s="32"/>
      <c r="D1662" s="155" t="s">
        <v>1346</v>
      </c>
      <c r="F1662" s="195" t="s">
        <v>3161</v>
      </c>
      <c r="I1662" s="152"/>
      <c r="L1662" s="32"/>
      <c r="M1662" s="153"/>
      <c r="T1662" s="56"/>
      <c r="AT1662" s="17" t="s">
        <v>1346</v>
      </c>
      <c r="AU1662" s="17" t="s">
        <v>87</v>
      </c>
    </row>
    <row r="1663" spans="2:65" s="1" customFormat="1" ht="37.9" customHeight="1">
      <c r="B1663" s="32"/>
      <c r="C1663" s="137" t="s">
        <v>2444</v>
      </c>
      <c r="D1663" s="137" t="s">
        <v>255</v>
      </c>
      <c r="E1663" s="138" t="s">
        <v>3183</v>
      </c>
      <c r="F1663" s="139" t="s">
        <v>3184</v>
      </c>
      <c r="G1663" s="140" t="s">
        <v>447</v>
      </c>
      <c r="H1663" s="141">
        <v>1</v>
      </c>
      <c r="I1663" s="142"/>
      <c r="J1663" s="143">
        <f>ROUND(I1663*H1663,2)</f>
        <v>0</v>
      </c>
      <c r="K1663" s="139" t="s">
        <v>1</v>
      </c>
      <c r="L1663" s="32"/>
      <c r="M1663" s="144" t="s">
        <v>1</v>
      </c>
      <c r="N1663" s="145" t="s">
        <v>42</v>
      </c>
      <c r="P1663" s="146">
        <f>O1663*H1663</f>
        <v>0</v>
      </c>
      <c r="Q1663" s="146">
        <v>0</v>
      </c>
      <c r="R1663" s="146">
        <f>Q1663*H1663</f>
        <v>0</v>
      </c>
      <c r="S1663" s="146">
        <v>0</v>
      </c>
      <c r="T1663" s="147">
        <f>S1663*H1663</f>
        <v>0</v>
      </c>
      <c r="AR1663" s="148" t="s">
        <v>369</v>
      </c>
      <c r="AT1663" s="148" t="s">
        <v>255</v>
      </c>
      <c r="AU1663" s="148" t="s">
        <v>87</v>
      </c>
      <c r="AY1663" s="17" t="s">
        <v>253</v>
      </c>
      <c r="BE1663" s="149">
        <f>IF(N1663="základní",J1663,0)</f>
        <v>0</v>
      </c>
      <c r="BF1663" s="149">
        <f>IF(N1663="snížená",J1663,0)</f>
        <v>0</v>
      </c>
      <c r="BG1663" s="149">
        <f>IF(N1663="zákl. přenesená",J1663,0)</f>
        <v>0</v>
      </c>
      <c r="BH1663" s="149">
        <f>IF(N1663="sníž. přenesená",J1663,0)</f>
        <v>0</v>
      </c>
      <c r="BI1663" s="149">
        <f>IF(N1663="nulová",J1663,0)</f>
        <v>0</v>
      </c>
      <c r="BJ1663" s="17" t="s">
        <v>85</v>
      </c>
      <c r="BK1663" s="149">
        <f>ROUND(I1663*H1663,2)</f>
        <v>0</v>
      </c>
      <c r="BL1663" s="17" t="s">
        <v>369</v>
      </c>
      <c r="BM1663" s="148" t="s">
        <v>3185</v>
      </c>
    </row>
    <row r="1664" spans="2:65" s="1" customFormat="1" ht="29.25">
      <c r="B1664" s="32"/>
      <c r="D1664" s="155" t="s">
        <v>1346</v>
      </c>
      <c r="F1664" s="195" t="s">
        <v>3161</v>
      </c>
      <c r="I1664" s="152"/>
      <c r="L1664" s="32"/>
      <c r="M1664" s="153"/>
      <c r="T1664" s="56"/>
      <c r="AT1664" s="17" t="s">
        <v>1346</v>
      </c>
      <c r="AU1664" s="17" t="s">
        <v>87</v>
      </c>
    </row>
    <row r="1665" spans="2:65" s="1" customFormat="1" ht="21.75" customHeight="1">
      <c r="B1665" s="32"/>
      <c r="C1665" s="137" t="s">
        <v>2448</v>
      </c>
      <c r="D1665" s="137" t="s">
        <v>255</v>
      </c>
      <c r="E1665" s="138" t="s">
        <v>2465</v>
      </c>
      <c r="F1665" s="139" t="s">
        <v>2427</v>
      </c>
      <c r="G1665" s="140" t="s">
        <v>1576</v>
      </c>
      <c r="H1665" s="196"/>
      <c r="I1665" s="142"/>
      <c r="J1665" s="143">
        <f>ROUND(I1665*H1665,2)</f>
        <v>0</v>
      </c>
      <c r="K1665" s="139" t="s">
        <v>1</v>
      </c>
      <c r="L1665" s="32"/>
      <c r="M1665" s="144" t="s">
        <v>1</v>
      </c>
      <c r="N1665" s="145" t="s">
        <v>42</v>
      </c>
      <c r="P1665" s="146">
        <f>O1665*H1665</f>
        <v>0</v>
      </c>
      <c r="Q1665" s="146">
        <v>0</v>
      </c>
      <c r="R1665" s="146">
        <f>Q1665*H1665</f>
        <v>0</v>
      </c>
      <c r="S1665" s="146">
        <v>0</v>
      </c>
      <c r="T1665" s="147">
        <f>S1665*H1665</f>
        <v>0</v>
      </c>
      <c r="AR1665" s="148" t="s">
        <v>369</v>
      </c>
      <c r="AT1665" s="148" t="s">
        <v>255</v>
      </c>
      <c r="AU1665" s="148" t="s">
        <v>87</v>
      </c>
      <c r="AY1665" s="17" t="s">
        <v>253</v>
      </c>
      <c r="BE1665" s="149">
        <f>IF(N1665="základní",J1665,0)</f>
        <v>0</v>
      </c>
      <c r="BF1665" s="149">
        <f>IF(N1665="snížená",J1665,0)</f>
        <v>0</v>
      </c>
      <c r="BG1665" s="149">
        <f>IF(N1665="zákl. přenesená",J1665,0)</f>
        <v>0</v>
      </c>
      <c r="BH1665" s="149">
        <f>IF(N1665="sníž. přenesená",J1665,0)</f>
        <v>0</v>
      </c>
      <c r="BI1665" s="149">
        <f>IF(N1665="nulová",J1665,0)</f>
        <v>0</v>
      </c>
      <c r="BJ1665" s="17" t="s">
        <v>85</v>
      </c>
      <c r="BK1665" s="149">
        <f>ROUND(I1665*H1665,2)</f>
        <v>0</v>
      </c>
      <c r="BL1665" s="17" t="s">
        <v>369</v>
      </c>
      <c r="BM1665" s="148" t="s">
        <v>2466</v>
      </c>
    </row>
    <row r="1666" spans="2:65" s="11" customFormat="1" ht="22.9" customHeight="1">
      <c r="B1666" s="125"/>
      <c r="D1666" s="126" t="s">
        <v>76</v>
      </c>
      <c r="E1666" s="135" t="s">
        <v>2467</v>
      </c>
      <c r="F1666" s="135" t="s">
        <v>2468</v>
      </c>
      <c r="I1666" s="128"/>
      <c r="J1666" s="136">
        <f>BK1666</f>
        <v>0</v>
      </c>
      <c r="L1666" s="125"/>
      <c r="M1666" s="130"/>
      <c r="P1666" s="131">
        <f>SUM(P1667:P1738)</f>
        <v>0</v>
      </c>
      <c r="R1666" s="131">
        <f>SUM(R1667:R1738)</f>
        <v>0.60072279999999989</v>
      </c>
      <c r="T1666" s="132">
        <f>SUM(T1667:T1738)</f>
        <v>0</v>
      </c>
      <c r="AR1666" s="126" t="s">
        <v>87</v>
      </c>
      <c r="AT1666" s="133" t="s">
        <v>76</v>
      </c>
      <c r="AU1666" s="133" t="s">
        <v>85</v>
      </c>
      <c r="AY1666" s="126" t="s">
        <v>253</v>
      </c>
      <c r="BK1666" s="134">
        <f>SUM(BK1667:BK1738)</f>
        <v>0</v>
      </c>
    </row>
    <row r="1667" spans="2:65" s="1" customFormat="1" ht="16.5" customHeight="1">
      <c r="B1667" s="32"/>
      <c r="C1667" s="137" t="s">
        <v>2452</v>
      </c>
      <c r="D1667" s="137" t="s">
        <v>255</v>
      </c>
      <c r="E1667" s="138" t="s">
        <v>2470</v>
      </c>
      <c r="F1667" s="139" t="s">
        <v>2471</v>
      </c>
      <c r="G1667" s="140" t="s">
        <v>258</v>
      </c>
      <c r="H1667" s="141">
        <v>14.38</v>
      </c>
      <c r="I1667" s="142"/>
      <c r="J1667" s="143">
        <f>ROUND(I1667*H1667,2)</f>
        <v>0</v>
      </c>
      <c r="K1667" s="139" t="s">
        <v>259</v>
      </c>
      <c r="L1667" s="32"/>
      <c r="M1667" s="144" t="s">
        <v>1</v>
      </c>
      <c r="N1667" s="145" t="s">
        <v>42</v>
      </c>
      <c r="P1667" s="146">
        <f>O1667*H1667</f>
        <v>0</v>
      </c>
      <c r="Q1667" s="146">
        <v>0</v>
      </c>
      <c r="R1667" s="146">
        <f>Q1667*H1667</f>
        <v>0</v>
      </c>
      <c r="S1667" s="146">
        <v>0</v>
      </c>
      <c r="T1667" s="147">
        <f>S1667*H1667</f>
        <v>0</v>
      </c>
      <c r="AR1667" s="148" t="s">
        <v>369</v>
      </c>
      <c r="AT1667" s="148" t="s">
        <v>255</v>
      </c>
      <c r="AU1667" s="148" t="s">
        <v>87</v>
      </c>
      <c r="AY1667" s="17" t="s">
        <v>253</v>
      </c>
      <c r="BE1667" s="149">
        <f>IF(N1667="základní",J1667,0)</f>
        <v>0</v>
      </c>
      <c r="BF1667" s="149">
        <f>IF(N1667="snížená",J1667,0)</f>
        <v>0</v>
      </c>
      <c r="BG1667" s="149">
        <f>IF(N1667="zákl. přenesená",J1667,0)</f>
        <v>0</v>
      </c>
      <c r="BH1667" s="149">
        <f>IF(N1667="sníž. přenesená",J1667,0)</f>
        <v>0</v>
      </c>
      <c r="BI1667" s="149">
        <f>IF(N1667="nulová",J1667,0)</f>
        <v>0</v>
      </c>
      <c r="BJ1667" s="17" t="s">
        <v>85</v>
      </c>
      <c r="BK1667" s="149">
        <f>ROUND(I1667*H1667,2)</f>
        <v>0</v>
      </c>
      <c r="BL1667" s="17" t="s">
        <v>369</v>
      </c>
      <c r="BM1667" s="148" t="s">
        <v>2472</v>
      </c>
    </row>
    <row r="1668" spans="2:65" s="1" customFormat="1" ht="11.25">
      <c r="B1668" s="32"/>
      <c r="D1668" s="150" t="s">
        <v>262</v>
      </c>
      <c r="F1668" s="151" t="s">
        <v>2473</v>
      </c>
      <c r="I1668" s="152"/>
      <c r="L1668" s="32"/>
      <c r="M1668" s="153"/>
      <c r="T1668" s="56"/>
      <c r="AT1668" s="17" t="s">
        <v>262</v>
      </c>
      <c r="AU1668" s="17" t="s">
        <v>87</v>
      </c>
    </row>
    <row r="1669" spans="2:65" s="14" customFormat="1" ht="11.25">
      <c r="B1669" s="169"/>
      <c r="D1669" s="155" t="s">
        <v>264</v>
      </c>
      <c r="E1669" s="170" t="s">
        <v>1</v>
      </c>
      <c r="F1669" s="171" t="s">
        <v>2474</v>
      </c>
      <c r="H1669" s="170" t="s">
        <v>1</v>
      </c>
      <c r="I1669" s="172"/>
      <c r="L1669" s="169"/>
      <c r="M1669" s="173"/>
      <c r="T1669" s="174"/>
      <c r="AT1669" s="170" t="s">
        <v>264</v>
      </c>
      <c r="AU1669" s="170" t="s">
        <v>87</v>
      </c>
      <c r="AV1669" s="14" t="s">
        <v>85</v>
      </c>
      <c r="AW1669" s="14" t="s">
        <v>32</v>
      </c>
      <c r="AX1669" s="14" t="s">
        <v>77</v>
      </c>
      <c r="AY1669" s="170" t="s">
        <v>253</v>
      </c>
    </row>
    <row r="1670" spans="2:65" s="14" customFormat="1" ht="11.25">
      <c r="B1670" s="169"/>
      <c r="D1670" s="155" t="s">
        <v>264</v>
      </c>
      <c r="E1670" s="170" t="s">
        <v>1</v>
      </c>
      <c r="F1670" s="171" t="s">
        <v>2822</v>
      </c>
      <c r="H1670" s="170" t="s">
        <v>1</v>
      </c>
      <c r="I1670" s="172"/>
      <c r="L1670" s="169"/>
      <c r="M1670" s="173"/>
      <c r="T1670" s="174"/>
      <c r="AT1670" s="170" t="s">
        <v>264</v>
      </c>
      <c r="AU1670" s="170" t="s">
        <v>87</v>
      </c>
      <c r="AV1670" s="14" t="s">
        <v>85</v>
      </c>
      <c r="AW1670" s="14" t="s">
        <v>32</v>
      </c>
      <c r="AX1670" s="14" t="s">
        <v>77</v>
      </c>
      <c r="AY1670" s="170" t="s">
        <v>253</v>
      </c>
    </row>
    <row r="1671" spans="2:65" s="12" customFormat="1" ht="11.25">
      <c r="B1671" s="154"/>
      <c r="D1671" s="155" t="s">
        <v>264</v>
      </c>
      <c r="E1671" s="156" t="s">
        <v>1</v>
      </c>
      <c r="F1671" s="157" t="s">
        <v>3024</v>
      </c>
      <c r="H1671" s="158">
        <v>7.6</v>
      </c>
      <c r="I1671" s="159"/>
      <c r="L1671" s="154"/>
      <c r="M1671" s="160"/>
      <c r="T1671" s="161"/>
      <c r="AT1671" s="156" t="s">
        <v>264</v>
      </c>
      <c r="AU1671" s="156" t="s">
        <v>87</v>
      </c>
      <c r="AV1671" s="12" t="s">
        <v>87</v>
      </c>
      <c r="AW1671" s="12" t="s">
        <v>32</v>
      </c>
      <c r="AX1671" s="12" t="s">
        <v>77</v>
      </c>
      <c r="AY1671" s="156" t="s">
        <v>253</v>
      </c>
    </row>
    <row r="1672" spans="2:65" s="12" customFormat="1" ht="11.25">
      <c r="B1672" s="154"/>
      <c r="D1672" s="155" t="s">
        <v>264</v>
      </c>
      <c r="E1672" s="156" t="s">
        <v>1</v>
      </c>
      <c r="F1672" s="157" t="s">
        <v>3186</v>
      </c>
      <c r="H1672" s="158">
        <v>6.78</v>
      </c>
      <c r="I1672" s="159"/>
      <c r="L1672" s="154"/>
      <c r="M1672" s="160"/>
      <c r="T1672" s="161"/>
      <c r="AT1672" s="156" t="s">
        <v>264</v>
      </c>
      <c r="AU1672" s="156" t="s">
        <v>87</v>
      </c>
      <c r="AV1672" s="12" t="s">
        <v>87</v>
      </c>
      <c r="AW1672" s="12" t="s">
        <v>32</v>
      </c>
      <c r="AX1672" s="12" t="s">
        <v>77</v>
      </c>
      <c r="AY1672" s="156" t="s">
        <v>253</v>
      </c>
    </row>
    <row r="1673" spans="2:65" s="13" customFormat="1" ht="11.25">
      <c r="B1673" s="162"/>
      <c r="D1673" s="155" t="s">
        <v>264</v>
      </c>
      <c r="E1673" s="163" t="s">
        <v>1</v>
      </c>
      <c r="F1673" s="164" t="s">
        <v>266</v>
      </c>
      <c r="H1673" s="165">
        <v>14.38</v>
      </c>
      <c r="I1673" s="166"/>
      <c r="L1673" s="162"/>
      <c r="M1673" s="167"/>
      <c r="T1673" s="168"/>
      <c r="AT1673" s="163" t="s">
        <v>264</v>
      </c>
      <c r="AU1673" s="163" t="s">
        <v>87</v>
      </c>
      <c r="AV1673" s="13" t="s">
        <v>260</v>
      </c>
      <c r="AW1673" s="13" t="s">
        <v>32</v>
      </c>
      <c r="AX1673" s="13" t="s">
        <v>85</v>
      </c>
      <c r="AY1673" s="163" t="s">
        <v>253</v>
      </c>
    </row>
    <row r="1674" spans="2:65" s="1" customFormat="1" ht="16.5" customHeight="1">
      <c r="B1674" s="32"/>
      <c r="C1674" s="137" t="s">
        <v>2456</v>
      </c>
      <c r="D1674" s="137" t="s">
        <v>255</v>
      </c>
      <c r="E1674" s="138" t="s">
        <v>2476</v>
      </c>
      <c r="F1674" s="139" t="s">
        <v>2477</v>
      </c>
      <c r="G1674" s="140" t="s">
        <v>258</v>
      </c>
      <c r="H1674" s="141">
        <v>14.38</v>
      </c>
      <c r="I1674" s="142"/>
      <c r="J1674" s="143">
        <f>ROUND(I1674*H1674,2)</f>
        <v>0</v>
      </c>
      <c r="K1674" s="139" t="s">
        <v>259</v>
      </c>
      <c r="L1674" s="32"/>
      <c r="M1674" s="144" t="s">
        <v>1</v>
      </c>
      <c r="N1674" s="145" t="s">
        <v>42</v>
      </c>
      <c r="P1674" s="146">
        <f>O1674*H1674</f>
        <v>0</v>
      </c>
      <c r="Q1674" s="146">
        <v>2.9999999999999997E-4</v>
      </c>
      <c r="R1674" s="146">
        <f>Q1674*H1674</f>
        <v>4.3140000000000001E-3</v>
      </c>
      <c r="S1674" s="146">
        <v>0</v>
      </c>
      <c r="T1674" s="147">
        <f>S1674*H1674</f>
        <v>0</v>
      </c>
      <c r="AR1674" s="148" t="s">
        <v>369</v>
      </c>
      <c r="AT1674" s="148" t="s">
        <v>255</v>
      </c>
      <c r="AU1674" s="148" t="s">
        <v>87</v>
      </c>
      <c r="AY1674" s="17" t="s">
        <v>253</v>
      </c>
      <c r="BE1674" s="149">
        <f>IF(N1674="základní",J1674,0)</f>
        <v>0</v>
      </c>
      <c r="BF1674" s="149">
        <f>IF(N1674="snížená",J1674,0)</f>
        <v>0</v>
      </c>
      <c r="BG1674" s="149">
        <f>IF(N1674="zákl. přenesená",J1674,0)</f>
        <v>0</v>
      </c>
      <c r="BH1674" s="149">
        <f>IF(N1674="sníž. přenesená",J1674,0)</f>
        <v>0</v>
      </c>
      <c r="BI1674" s="149">
        <f>IF(N1674="nulová",J1674,0)</f>
        <v>0</v>
      </c>
      <c r="BJ1674" s="17" t="s">
        <v>85</v>
      </c>
      <c r="BK1674" s="149">
        <f>ROUND(I1674*H1674,2)</f>
        <v>0</v>
      </c>
      <c r="BL1674" s="17" t="s">
        <v>369</v>
      </c>
      <c r="BM1674" s="148" t="s">
        <v>2478</v>
      </c>
    </row>
    <row r="1675" spans="2:65" s="1" customFormat="1" ht="11.25">
      <c r="B1675" s="32"/>
      <c r="D1675" s="150" t="s">
        <v>262</v>
      </c>
      <c r="F1675" s="151" t="s">
        <v>2479</v>
      </c>
      <c r="I1675" s="152"/>
      <c r="L1675" s="32"/>
      <c r="M1675" s="153"/>
      <c r="T1675" s="56"/>
      <c r="AT1675" s="17" t="s">
        <v>262</v>
      </c>
      <c r="AU1675" s="17" t="s">
        <v>87</v>
      </c>
    </row>
    <row r="1676" spans="2:65" s="14" customFormat="1" ht="11.25">
      <c r="B1676" s="169"/>
      <c r="D1676" s="155" t="s">
        <v>264</v>
      </c>
      <c r="E1676" s="170" t="s">
        <v>1</v>
      </c>
      <c r="F1676" s="171" t="s">
        <v>2474</v>
      </c>
      <c r="H1676" s="170" t="s">
        <v>1</v>
      </c>
      <c r="I1676" s="172"/>
      <c r="L1676" s="169"/>
      <c r="M1676" s="173"/>
      <c r="T1676" s="174"/>
      <c r="AT1676" s="170" t="s">
        <v>264</v>
      </c>
      <c r="AU1676" s="170" t="s">
        <v>87</v>
      </c>
      <c r="AV1676" s="14" t="s">
        <v>85</v>
      </c>
      <c r="AW1676" s="14" t="s">
        <v>32</v>
      </c>
      <c r="AX1676" s="14" t="s">
        <v>77</v>
      </c>
      <c r="AY1676" s="170" t="s">
        <v>253</v>
      </c>
    </row>
    <row r="1677" spans="2:65" s="14" customFormat="1" ht="11.25">
      <c r="B1677" s="169"/>
      <c r="D1677" s="155" t="s">
        <v>264</v>
      </c>
      <c r="E1677" s="170" t="s">
        <v>1</v>
      </c>
      <c r="F1677" s="171" t="s">
        <v>2822</v>
      </c>
      <c r="H1677" s="170" t="s">
        <v>1</v>
      </c>
      <c r="I1677" s="172"/>
      <c r="L1677" s="169"/>
      <c r="M1677" s="173"/>
      <c r="T1677" s="174"/>
      <c r="AT1677" s="170" t="s">
        <v>264</v>
      </c>
      <c r="AU1677" s="170" t="s">
        <v>87</v>
      </c>
      <c r="AV1677" s="14" t="s">
        <v>85</v>
      </c>
      <c r="AW1677" s="14" t="s">
        <v>32</v>
      </c>
      <c r="AX1677" s="14" t="s">
        <v>77</v>
      </c>
      <c r="AY1677" s="170" t="s">
        <v>253</v>
      </c>
    </row>
    <row r="1678" spans="2:65" s="12" customFormat="1" ht="11.25">
      <c r="B1678" s="154"/>
      <c r="D1678" s="155" t="s">
        <v>264</v>
      </c>
      <c r="E1678" s="156" t="s">
        <v>1</v>
      </c>
      <c r="F1678" s="157" t="s">
        <v>3024</v>
      </c>
      <c r="H1678" s="158">
        <v>7.6</v>
      </c>
      <c r="I1678" s="159"/>
      <c r="L1678" s="154"/>
      <c r="M1678" s="160"/>
      <c r="T1678" s="161"/>
      <c r="AT1678" s="156" t="s">
        <v>264</v>
      </c>
      <c r="AU1678" s="156" t="s">
        <v>87</v>
      </c>
      <c r="AV1678" s="12" t="s">
        <v>87</v>
      </c>
      <c r="AW1678" s="12" t="s">
        <v>32</v>
      </c>
      <c r="AX1678" s="12" t="s">
        <v>77</v>
      </c>
      <c r="AY1678" s="156" t="s">
        <v>253</v>
      </c>
    </row>
    <row r="1679" spans="2:65" s="12" customFormat="1" ht="11.25">
      <c r="B1679" s="154"/>
      <c r="D1679" s="155" t="s">
        <v>264</v>
      </c>
      <c r="E1679" s="156" t="s">
        <v>1</v>
      </c>
      <c r="F1679" s="157" t="s">
        <v>3186</v>
      </c>
      <c r="H1679" s="158">
        <v>6.78</v>
      </c>
      <c r="I1679" s="159"/>
      <c r="L1679" s="154"/>
      <c r="M1679" s="160"/>
      <c r="T1679" s="161"/>
      <c r="AT1679" s="156" t="s">
        <v>264</v>
      </c>
      <c r="AU1679" s="156" t="s">
        <v>87</v>
      </c>
      <c r="AV1679" s="12" t="s">
        <v>87</v>
      </c>
      <c r="AW1679" s="12" t="s">
        <v>32</v>
      </c>
      <c r="AX1679" s="12" t="s">
        <v>77</v>
      </c>
      <c r="AY1679" s="156" t="s">
        <v>253</v>
      </c>
    </row>
    <row r="1680" spans="2:65" s="13" customFormat="1" ht="11.25">
      <c r="B1680" s="162"/>
      <c r="D1680" s="155" t="s">
        <v>264</v>
      </c>
      <c r="E1680" s="163" t="s">
        <v>1</v>
      </c>
      <c r="F1680" s="164" t="s">
        <v>266</v>
      </c>
      <c r="H1680" s="165">
        <v>14.38</v>
      </c>
      <c r="I1680" s="166"/>
      <c r="L1680" s="162"/>
      <c r="M1680" s="167"/>
      <c r="T1680" s="168"/>
      <c r="AT1680" s="163" t="s">
        <v>264</v>
      </c>
      <c r="AU1680" s="163" t="s">
        <v>87</v>
      </c>
      <c r="AV1680" s="13" t="s">
        <v>260</v>
      </c>
      <c r="AW1680" s="13" t="s">
        <v>32</v>
      </c>
      <c r="AX1680" s="13" t="s">
        <v>85</v>
      </c>
      <c r="AY1680" s="163" t="s">
        <v>253</v>
      </c>
    </row>
    <row r="1681" spans="2:65" s="1" customFormat="1" ht="33" customHeight="1">
      <c r="B1681" s="32"/>
      <c r="C1681" s="137" t="s">
        <v>2460</v>
      </c>
      <c r="D1681" s="137" t="s">
        <v>255</v>
      </c>
      <c r="E1681" s="138" t="s">
        <v>2481</v>
      </c>
      <c r="F1681" s="139" t="s">
        <v>2482</v>
      </c>
      <c r="G1681" s="140" t="s">
        <v>313</v>
      </c>
      <c r="H1681" s="141">
        <v>6</v>
      </c>
      <c r="I1681" s="142"/>
      <c r="J1681" s="143">
        <f>ROUND(I1681*H1681,2)</f>
        <v>0</v>
      </c>
      <c r="K1681" s="139" t="s">
        <v>259</v>
      </c>
      <c r="L1681" s="32"/>
      <c r="M1681" s="144" t="s">
        <v>1</v>
      </c>
      <c r="N1681" s="145" t="s">
        <v>42</v>
      </c>
      <c r="P1681" s="146">
        <f>O1681*H1681</f>
        <v>0</v>
      </c>
      <c r="Q1681" s="146">
        <v>2.9999999999999997E-4</v>
      </c>
      <c r="R1681" s="146">
        <f>Q1681*H1681</f>
        <v>1.8E-3</v>
      </c>
      <c r="S1681" s="146">
        <v>0</v>
      </c>
      <c r="T1681" s="147">
        <f>S1681*H1681</f>
        <v>0</v>
      </c>
      <c r="AR1681" s="148" t="s">
        <v>369</v>
      </c>
      <c r="AT1681" s="148" t="s">
        <v>255</v>
      </c>
      <c r="AU1681" s="148" t="s">
        <v>87</v>
      </c>
      <c r="AY1681" s="17" t="s">
        <v>253</v>
      </c>
      <c r="BE1681" s="149">
        <f>IF(N1681="základní",J1681,0)</f>
        <v>0</v>
      </c>
      <c r="BF1681" s="149">
        <f>IF(N1681="snížená",J1681,0)</f>
        <v>0</v>
      </c>
      <c r="BG1681" s="149">
        <f>IF(N1681="zákl. přenesená",J1681,0)</f>
        <v>0</v>
      </c>
      <c r="BH1681" s="149">
        <f>IF(N1681="sníž. přenesená",J1681,0)</f>
        <v>0</v>
      </c>
      <c r="BI1681" s="149">
        <f>IF(N1681="nulová",J1681,0)</f>
        <v>0</v>
      </c>
      <c r="BJ1681" s="17" t="s">
        <v>85</v>
      </c>
      <c r="BK1681" s="149">
        <f>ROUND(I1681*H1681,2)</f>
        <v>0</v>
      </c>
      <c r="BL1681" s="17" t="s">
        <v>369</v>
      </c>
      <c r="BM1681" s="148" t="s">
        <v>2483</v>
      </c>
    </row>
    <row r="1682" spans="2:65" s="1" customFormat="1" ht="11.25">
      <c r="B1682" s="32"/>
      <c r="D1682" s="150" t="s">
        <v>262</v>
      </c>
      <c r="F1682" s="151" t="s">
        <v>2484</v>
      </c>
      <c r="I1682" s="152"/>
      <c r="L1682" s="32"/>
      <c r="M1682" s="153"/>
      <c r="T1682" s="56"/>
      <c r="AT1682" s="17" t="s">
        <v>262</v>
      </c>
      <c r="AU1682" s="17" t="s">
        <v>87</v>
      </c>
    </row>
    <row r="1683" spans="2:65" s="1" customFormat="1" ht="55.5" customHeight="1">
      <c r="B1683" s="32"/>
      <c r="C1683" s="185" t="s">
        <v>2464</v>
      </c>
      <c r="D1683" s="185" t="s">
        <v>1052</v>
      </c>
      <c r="E1683" s="186" t="s">
        <v>2486</v>
      </c>
      <c r="F1683" s="187" t="s">
        <v>2487</v>
      </c>
      <c r="G1683" s="188" t="s">
        <v>258</v>
      </c>
      <c r="H1683" s="189">
        <v>1.62</v>
      </c>
      <c r="I1683" s="190"/>
      <c r="J1683" s="191">
        <f>ROUND(I1683*H1683,2)</f>
        <v>0</v>
      </c>
      <c r="K1683" s="187" t="s">
        <v>1</v>
      </c>
      <c r="L1683" s="192"/>
      <c r="M1683" s="193" t="s">
        <v>1</v>
      </c>
      <c r="N1683" s="194" t="s">
        <v>42</v>
      </c>
      <c r="P1683" s="146">
        <f>O1683*H1683</f>
        <v>0</v>
      </c>
      <c r="Q1683" s="146">
        <v>2.1999999999999999E-2</v>
      </c>
      <c r="R1683" s="146">
        <f>Q1683*H1683</f>
        <v>3.5639999999999998E-2</v>
      </c>
      <c r="S1683" s="146">
        <v>0</v>
      </c>
      <c r="T1683" s="147">
        <f>S1683*H1683</f>
        <v>0</v>
      </c>
      <c r="AR1683" s="148" t="s">
        <v>455</v>
      </c>
      <c r="AT1683" s="148" t="s">
        <v>1052</v>
      </c>
      <c r="AU1683" s="148" t="s">
        <v>87</v>
      </c>
      <c r="AY1683" s="17" t="s">
        <v>253</v>
      </c>
      <c r="BE1683" s="149">
        <f>IF(N1683="základní",J1683,0)</f>
        <v>0</v>
      </c>
      <c r="BF1683" s="149">
        <f>IF(N1683="snížená",J1683,0)</f>
        <v>0</v>
      </c>
      <c r="BG1683" s="149">
        <f>IF(N1683="zákl. přenesená",J1683,0)</f>
        <v>0</v>
      </c>
      <c r="BH1683" s="149">
        <f>IF(N1683="sníž. přenesená",J1683,0)</f>
        <v>0</v>
      </c>
      <c r="BI1683" s="149">
        <f>IF(N1683="nulová",J1683,0)</f>
        <v>0</v>
      </c>
      <c r="BJ1683" s="17" t="s">
        <v>85</v>
      </c>
      <c r="BK1683" s="149">
        <f>ROUND(I1683*H1683,2)</f>
        <v>0</v>
      </c>
      <c r="BL1683" s="17" t="s">
        <v>369</v>
      </c>
      <c r="BM1683" s="148" t="s">
        <v>3187</v>
      </c>
    </row>
    <row r="1684" spans="2:65" s="14" customFormat="1" ht="11.25">
      <c r="B1684" s="169"/>
      <c r="D1684" s="155" t="s">
        <v>264</v>
      </c>
      <c r="E1684" s="170" t="s">
        <v>1</v>
      </c>
      <c r="F1684" s="171" t="s">
        <v>2523</v>
      </c>
      <c r="H1684" s="170" t="s">
        <v>1</v>
      </c>
      <c r="I1684" s="172"/>
      <c r="L1684" s="169"/>
      <c r="M1684" s="173"/>
      <c r="T1684" s="174"/>
      <c r="AT1684" s="170" t="s">
        <v>264</v>
      </c>
      <c r="AU1684" s="170" t="s">
        <v>87</v>
      </c>
      <c r="AV1684" s="14" t="s">
        <v>85</v>
      </c>
      <c r="AW1684" s="14" t="s">
        <v>32</v>
      </c>
      <c r="AX1684" s="14" t="s">
        <v>77</v>
      </c>
      <c r="AY1684" s="170" t="s">
        <v>253</v>
      </c>
    </row>
    <row r="1685" spans="2:65" s="14" customFormat="1" ht="11.25">
      <c r="B1685" s="169"/>
      <c r="D1685" s="155" t="s">
        <v>264</v>
      </c>
      <c r="E1685" s="170" t="s">
        <v>1</v>
      </c>
      <c r="F1685" s="171" t="s">
        <v>2822</v>
      </c>
      <c r="H1685" s="170" t="s">
        <v>1</v>
      </c>
      <c r="I1685" s="172"/>
      <c r="L1685" s="169"/>
      <c r="M1685" s="173"/>
      <c r="T1685" s="174"/>
      <c r="AT1685" s="170" t="s">
        <v>264</v>
      </c>
      <c r="AU1685" s="170" t="s">
        <v>87</v>
      </c>
      <c r="AV1685" s="14" t="s">
        <v>85</v>
      </c>
      <c r="AW1685" s="14" t="s">
        <v>32</v>
      </c>
      <c r="AX1685" s="14" t="s">
        <v>77</v>
      </c>
      <c r="AY1685" s="170" t="s">
        <v>253</v>
      </c>
    </row>
    <row r="1686" spans="2:65" s="12" customFormat="1" ht="11.25">
      <c r="B1686" s="154"/>
      <c r="D1686" s="155" t="s">
        <v>264</v>
      </c>
      <c r="E1686" s="156" t="s">
        <v>1</v>
      </c>
      <c r="F1686" s="157" t="s">
        <v>2525</v>
      </c>
      <c r="H1686" s="158">
        <v>9</v>
      </c>
      <c r="I1686" s="159"/>
      <c r="L1686" s="154"/>
      <c r="M1686" s="160"/>
      <c r="T1686" s="161"/>
      <c r="AT1686" s="156" t="s">
        <v>264</v>
      </c>
      <c r="AU1686" s="156" t="s">
        <v>87</v>
      </c>
      <c r="AV1686" s="12" t="s">
        <v>87</v>
      </c>
      <c r="AW1686" s="12" t="s">
        <v>32</v>
      </c>
      <c r="AX1686" s="12" t="s">
        <v>77</v>
      </c>
      <c r="AY1686" s="156" t="s">
        <v>253</v>
      </c>
    </row>
    <row r="1687" spans="2:65" s="12" customFormat="1" ht="11.25">
      <c r="B1687" s="154"/>
      <c r="D1687" s="155" t="s">
        <v>264</v>
      </c>
      <c r="E1687" s="156" t="s">
        <v>1</v>
      </c>
      <c r="F1687" s="157" t="s">
        <v>3188</v>
      </c>
      <c r="H1687" s="158">
        <v>-3</v>
      </c>
      <c r="I1687" s="159"/>
      <c r="L1687" s="154"/>
      <c r="M1687" s="160"/>
      <c r="T1687" s="161"/>
      <c r="AT1687" s="156" t="s">
        <v>264</v>
      </c>
      <c r="AU1687" s="156" t="s">
        <v>87</v>
      </c>
      <c r="AV1687" s="12" t="s">
        <v>87</v>
      </c>
      <c r="AW1687" s="12" t="s">
        <v>32</v>
      </c>
      <c r="AX1687" s="12" t="s">
        <v>77</v>
      </c>
      <c r="AY1687" s="156" t="s">
        <v>253</v>
      </c>
    </row>
    <row r="1688" spans="2:65" s="13" customFormat="1" ht="11.25">
      <c r="B1688" s="162"/>
      <c r="D1688" s="155" t="s">
        <v>264</v>
      </c>
      <c r="E1688" s="163" t="s">
        <v>1</v>
      </c>
      <c r="F1688" s="164" t="s">
        <v>266</v>
      </c>
      <c r="H1688" s="165">
        <v>6</v>
      </c>
      <c r="I1688" s="166"/>
      <c r="L1688" s="162"/>
      <c r="M1688" s="167"/>
      <c r="T1688" s="168"/>
      <c r="AT1688" s="163" t="s">
        <v>264</v>
      </c>
      <c r="AU1688" s="163" t="s">
        <v>87</v>
      </c>
      <c r="AV1688" s="13" t="s">
        <v>260</v>
      </c>
      <c r="AW1688" s="13" t="s">
        <v>32</v>
      </c>
      <c r="AX1688" s="13" t="s">
        <v>85</v>
      </c>
      <c r="AY1688" s="163" t="s">
        <v>253</v>
      </c>
    </row>
    <row r="1689" spans="2:65" s="12" customFormat="1" ht="11.25">
      <c r="B1689" s="154"/>
      <c r="D1689" s="155" t="s">
        <v>264</v>
      </c>
      <c r="F1689" s="157" t="s">
        <v>3189</v>
      </c>
      <c r="H1689" s="158">
        <v>1.62</v>
      </c>
      <c r="I1689" s="159"/>
      <c r="L1689" s="154"/>
      <c r="M1689" s="160"/>
      <c r="T1689" s="161"/>
      <c r="AT1689" s="156" t="s">
        <v>264</v>
      </c>
      <c r="AU1689" s="156" t="s">
        <v>87</v>
      </c>
      <c r="AV1689" s="12" t="s">
        <v>87</v>
      </c>
      <c r="AW1689" s="12" t="s">
        <v>4</v>
      </c>
      <c r="AX1689" s="12" t="s">
        <v>85</v>
      </c>
      <c r="AY1689" s="156" t="s">
        <v>253</v>
      </c>
    </row>
    <row r="1690" spans="2:65" s="1" customFormat="1" ht="33" customHeight="1">
      <c r="B1690" s="32"/>
      <c r="C1690" s="137" t="s">
        <v>2469</v>
      </c>
      <c r="D1690" s="137" t="s">
        <v>255</v>
      </c>
      <c r="E1690" s="138" t="s">
        <v>2491</v>
      </c>
      <c r="F1690" s="139" t="s">
        <v>2492</v>
      </c>
      <c r="G1690" s="140" t="s">
        <v>258</v>
      </c>
      <c r="H1690" s="141">
        <v>0.81</v>
      </c>
      <c r="I1690" s="142"/>
      <c r="J1690" s="143">
        <f>ROUND(I1690*H1690,2)</f>
        <v>0</v>
      </c>
      <c r="K1690" s="139" t="s">
        <v>259</v>
      </c>
      <c r="L1690" s="32"/>
      <c r="M1690" s="144" t="s">
        <v>1</v>
      </c>
      <c r="N1690" s="145" t="s">
        <v>42</v>
      </c>
      <c r="P1690" s="146">
        <f>O1690*H1690</f>
        <v>0</v>
      </c>
      <c r="Q1690" s="146">
        <v>8.9700000000000005E-3</v>
      </c>
      <c r="R1690" s="146">
        <f>Q1690*H1690</f>
        <v>7.2657000000000008E-3</v>
      </c>
      <c r="S1690" s="146">
        <v>0</v>
      </c>
      <c r="T1690" s="147">
        <f>S1690*H1690</f>
        <v>0</v>
      </c>
      <c r="AR1690" s="148" t="s">
        <v>369</v>
      </c>
      <c r="AT1690" s="148" t="s">
        <v>255</v>
      </c>
      <c r="AU1690" s="148" t="s">
        <v>87</v>
      </c>
      <c r="AY1690" s="17" t="s">
        <v>253</v>
      </c>
      <c r="BE1690" s="149">
        <f>IF(N1690="základní",J1690,0)</f>
        <v>0</v>
      </c>
      <c r="BF1690" s="149">
        <f>IF(N1690="snížená",J1690,0)</f>
        <v>0</v>
      </c>
      <c r="BG1690" s="149">
        <f>IF(N1690="zákl. přenesená",J1690,0)</f>
        <v>0</v>
      </c>
      <c r="BH1690" s="149">
        <f>IF(N1690="sníž. přenesená",J1690,0)</f>
        <v>0</v>
      </c>
      <c r="BI1690" s="149">
        <f>IF(N1690="nulová",J1690,0)</f>
        <v>0</v>
      </c>
      <c r="BJ1690" s="17" t="s">
        <v>85</v>
      </c>
      <c r="BK1690" s="149">
        <f>ROUND(I1690*H1690,2)</f>
        <v>0</v>
      </c>
      <c r="BL1690" s="17" t="s">
        <v>369</v>
      </c>
      <c r="BM1690" s="148" t="s">
        <v>2493</v>
      </c>
    </row>
    <row r="1691" spans="2:65" s="1" customFormat="1" ht="11.25">
      <c r="B1691" s="32"/>
      <c r="D1691" s="150" t="s">
        <v>262</v>
      </c>
      <c r="F1691" s="151" t="s">
        <v>2494</v>
      </c>
      <c r="I1691" s="152"/>
      <c r="L1691" s="32"/>
      <c r="M1691" s="153"/>
      <c r="T1691" s="56"/>
      <c r="AT1691" s="17" t="s">
        <v>262</v>
      </c>
      <c r="AU1691" s="17" t="s">
        <v>87</v>
      </c>
    </row>
    <row r="1692" spans="2:65" s="1" customFormat="1" ht="55.5" customHeight="1">
      <c r="B1692" s="32"/>
      <c r="C1692" s="185" t="s">
        <v>2475</v>
      </c>
      <c r="D1692" s="185" t="s">
        <v>1052</v>
      </c>
      <c r="E1692" s="186" t="s">
        <v>2496</v>
      </c>
      <c r="F1692" s="187" t="s">
        <v>2497</v>
      </c>
      <c r="G1692" s="188" t="s">
        <v>258</v>
      </c>
      <c r="H1692" s="189">
        <v>1.2150000000000001</v>
      </c>
      <c r="I1692" s="190"/>
      <c r="J1692" s="191">
        <f>ROUND(I1692*H1692,2)</f>
        <v>0</v>
      </c>
      <c r="K1692" s="187" t="s">
        <v>1</v>
      </c>
      <c r="L1692" s="192"/>
      <c r="M1692" s="193" t="s">
        <v>1</v>
      </c>
      <c r="N1692" s="194" t="s">
        <v>42</v>
      </c>
      <c r="P1692" s="146">
        <f>O1692*H1692</f>
        <v>0</v>
      </c>
      <c r="Q1692" s="146">
        <v>2.1999999999999999E-2</v>
      </c>
      <c r="R1692" s="146">
        <f>Q1692*H1692</f>
        <v>2.673E-2</v>
      </c>
      <c r="S1692" s="146">
        <v>0</v>
      </c>
      <c r="T1692" s="147">
        <f>S1692*H1692</f>
        <v>0</v>
      </c>
      <c r="AR1692" s="148" t="s">
        <v>455</v>
      </c>
      <c r="AT1692" s="148" t="s">
        <v>1052</v>
      </c>
      <c r="AU1692" s="148" t="s">
        <v>87</v>
      </c>
      <c r="AY1692" s="17" t="s">
        <v>253</v>
      </c>
      <c r="BE1692" s="149">
        <f>IF(N1692="základní",J1692,0)</f>
        <v>0</v>
      </c>
      <c r="BF1692" s="149">
        <f>IF(N1692="snížená",J1692,0)</f>
        <v>0</v>
      </c>
      <c r="BG1692" s="149">
        <f>IF(N1692="zákl. přenesená",J1692,0)</f>
        <v>0</v>
      </c>
      <c r="BH1692" s="149">
        <f>IF(N1692="sníž. přenesená",J1692,0)</f>
        <v>0</v>
      </c>
      <c r="BI1692" s="149">
        <f>IF(N1692="nulová",J1692,0)</f>
        <v>0</v>
      </c>
      <c r="BJ1692" s="17" t="s">
        <v>85</v>
      </c>
      <c r="BK1692" s="149">
        <f>ROUND(I1692*H1692,2)</f>
        <v>0</v>
      </c>
      <c r="BL1692" s="17" t="s">
        <v>369</v>
      </c>
      <c r="BM1692" s="148" t="s">
        <v>3190</v>
      </c>
    </row>
    <row r="1693" spans="2:65" s="14" customFormat="1" ht="11.25">
      <c r="B1693" s="169"/>
      <c r="D1693" s="155" t="s">
        <v>264</v>
      </c>
      <c r="E1693" s="170" t="s">
        <v>1</v>
      </c>
      <c r="F1693" s="171" t="s">
        <v>2474</v>
      </c>
      <c r="H1693" s="170" t="s">
        <v>1</v>
      </c>
      <c r="I1693" s="172"/>
      <c r="L1693" s="169"/>
      <c r="M1693" s="173"/>
      <c r="T1693" s="174"/>
      <c r="AT1693" s="170" t="s">
        <v>264</v>
      </c>
      <c r="AU1693" s="170" t="s">
        <v>87</v>
      </c>
      <c r="AV1693" s="14" t="s">
        <v>85</v>
      </c>
      <c r="AW1693" s="14" t="s">
        <v>32</v>
      </c>
      <c r="AX1693" s="14" t="s">
        <v>77</v>
      </c>
      <c r="AY1693" s="170" t="s">
        <v>253</v>
      </c>
    </row>
    <row r="1694" spans="2:65" s="14" customFormat="1" ht="11.25">
      <c r="B1694" s="169"/>
      <c r="D1694" s="155" t="s">
        <v>264</v>
      </c>
      <c r="E1694" s="170" t="s">
        <v>1</v>
      </c>
      <c r="F1694" s="171" t="s">
        <v>2822</v>
      </c>
      <c r="H1694" s="170" t="s">
        <v>1</v>
      </c>
      <c r="I1694" s="172"/>
      <c r="L1694" s="169"/>
      <c r="M1694" s="173"/>
      <c r="T1694" s="174"/>
      <c r="AT1694" s="170" t="s">
        <v>264</v>
      </c>
      <c r="AU1694" s="170" t="s">
        <v>87</v>
      </c>
      <c r="AV1694" s="14" t="s">
        <v>85</v>
      </c>
      <c r="AW1694" s="14" t="s">
        <v>32</v>
      </c>
      <c r="AX1694" s="14" t="s">
        <v>77</v>
      </c>
      <c r="AY1694" s="170" t="s">
        <v>253</v>
      </c>
    </row>
    <row r="1695" spans="2:65" s="12" customFormat="1" ht="11.25">
      <c r="B1695" s="154"/>
      <c r="D1695" s="155" t="s">
        <v>264</v>
      </c>
      <c r="E1695" s="156" t="s">
        <v>1</v>
      </c>
      <c r="F1695" s="157" t="s">
        <v>2499</v>
      </c>
      <c r="H1695" s="158">
        <v>0.81</v>
      </c>
      <c r="I1695" s="159"/>
      <c r="L1695" s="154"/>
      <c r="M1695" s="160"/>
      <c r="T1695" s="161"/>
      <c r="AT1695" s="156" t="s">
        <v>264</v>
      </c>
      <c r="AU1695" s="156" t="s">
        <v>87</v>
      </c>
      <c r="AV1695" s="12" t="s">
        <v>87</v>
      </c>
      <c r="AW1695" s="12" t="s">
        <v>32</v>
      </c>
      <c r="AX1695" s="12" t="s">
        <v>77</v>
      </c>
      <c r="AY1695" s="156" t="s">
        <v>253</v>
      </c>
    </row>
    <row r="1696" spans="2:65" s="13" customFormat="1" ht="11.25">
      <c r="B1696" s="162"/>
      <c r="D1696" s="155" t="s">
        <v>264</v>
      </c>
      <c r="E1696" s="163" t="s">
        <v>1</v>
      </c>
      <c r="F1696" s="164" t="s">
        <v>266</v>
      </c>
      <c r="H1696" s="165">
        <v>0.81</v>
      </c>
      <c r="I1696" s="166"/>
      <c r="L1696" s="162"/>
      <c r="M1696" s="167"/>
      <c r="T1696" s="168"/>
      <c r="AT1696" s="163" t="s">
        <v>264</v>
      </c>
      <c r="AU1696" s="163" t="s">
        <v>87</v>
      </c>
      <c r="AV1696" s="13" t="s">
        <v>260</v>
      </c>
      <c r="AW1696" s="13" t="s">
        <v>32</v>
      </c>
      <c r="AX1696" s="13" t="s">
        <v>85</v>
      </c>
      <c r="AY1696" s="163" t="s">
        <v>253</v>
      </c>
    </row>
    <row r="1697" spans="2:65" s="12" customFormat="1" ht="11.25">
      <c r="B1697" s="154"/>
      <c r="D1697" s="155" t="s">
        <v>264</v>
      </c>
      <c r="F1697" s="157" t="s">
        <v>3191</v>
      </c>
      <c r="H1697" s="158">
        <v>1.2150000000000001</v>
      </c>
      <c r="I1697" s="159"/>
      <c r="L1697" s="154"/>
      <c r="M1697" s="160"/>
      <c r="T1697" s="161"/>
      <c r="AT1697" s="156" t="s">
        <v>264</v>
      </c>
      <c r="AU1697" s="156" t="s">
        <v>87</v>
      </c>
      <c r="AV1697" s="12" t="s">
        <v>87</v>
      </c>
      <c r="AW1697" s="12" t="s">
        <v>4</v>
      </c>
      <c r="AX1697" s="12" t="s">
        <v>85</v>
      </c>
      <c r="AY1697" s="156" t="s">
        <v>253</v>
      </c>
    </row>
    <row r="1698" spans="2:65" s="1" customFormat="1" ht="33" customHeight="1">
      <c r="B1698" s="32"/>
      <c r="C1698" s="137" t="s">
        <v>2480</v>
      </c>
      <c r="D1698" s="137" t="s">
        <v>255</v>
      </c>
      <c r="E1698" s="138" t="s">
        <v>2502</v>
      </c>
      <c r="F1698" s="139" t="s">
        <v>2503</v>
      </c>
      <c r="G1698" s="140" t="s">
        <v>258</v>
      </c>
      <c r="H1698" s="141">
        <v>13.57</v>
      </c>
      <c r="I1698" s="142"/>
      <c r="J1698" s="143">
        <f>ROUND(I1698*H1698,2)</f>
        <v>0</v>
      </c>
      <c r="K1698" s="139" t="s">
        <v>259</v>
      </c>
      <c r="L1698" s="32"/>
      <c r="M1698" s="144" t="s">
        <v>1</v>
      </c>
      <c r="N1698" s="145" t="s">
        <v>42</v>
      </c>
      <c r="P1698" s="146">
        <f>O1698*H1698</f>
        <v>0</v>
      </c>
      <c r="Q1698" s="146">
        <v>9.0299999999999998E-3</v>
      </c>
      <c r="R1698" s="146">
        <f>Q1698*H1698</f>
        <v>0.1225371</v>
      </c>
      <c r="S1698" s="146">
        <v>0</v>
      </c>
      <c r="T1698" s="147">
        <f>S1698*H1698</f>
        <v>0</v>
      </c>
      <c r="AR1698" s="148" t="s">
        <v>369</v>
      </c>
      <c r="AT1698" s="148" t="s">
        <v>255</v>
      </c>
      <c r="AU1698" s="148" t="s">
        <v>87</v>
      </c>
      <c r="AY1698" s="17" t="s">
        <v>253</v>
      </c>
      <c r="BE1698" s="149">
        <f>IF(N1698="základní",J1698,0)</f>
        <v>0</v>
      </c>
      <c r="BF1698" s="149">
        <f>IF(N1698="snížená",J1698,0)</f>
        <v>0</v>
      </c>
      <c r="BG1698" s="149">
        <f>IF(N1698="zákl. přenesená",J1698,0)</f>
        <v>0</v>
      </c>
      <c r="BH1698" s="149">
        <f>IF(N1698="sníž. přenesená",J1698,0)</f>
        <v>0</v>
      </c>
      <c r="BI1698" s="149">
        <f>IF(N1698="nulová",J1698,0)</f>
        <v>0</v>
      </c>
      <c r="BJ1698" s="17" t="s">
        <v>85</v>
      </c>
      <c r="BK1698" s="149">
        <f>ROUND(I1698*H1698,2)</f>
        <v>0</v>
      </c>
      <c r="BL1698" s="17" t="s">
        <v>369</v>
      </c>
      <c r="BM1698" s="148" t="s">
        <v>2504</v>
      </c>
    </row>
    <row r="1699" spans="2:65" s="1" customFormat="1" ht="11.25">
      <c r="B1699" s="32"/>
      <c r="D1699" s="150" t="s">
        <v>262</v>
      </c>
      <c r="F1699" s="151" t="s">
        <v>2505</v>
      </c>
      <c r="I1699" s="152"/>
      <c r="L1699" s="32"/>
      <c r="M1699" s="153"/>
      <c r="T1699" s="56"/>
      <c r="AT1699" s="17" t="s">
        <v>262</v>
      </c>
      <c r="AU1699" s="17" t="s">
        <v>87</v>
      </c>
    </row>
    <row r="1700" spans="2:65" s="1" customFormat="1" ht="55.5" customHeight="1">
      <c r="B1700" s="32"/>
      <c r="C1700" s="185" t="s">
        <v>2485</v>
      </c>
      <c r="D1700" s="185" t="s">
        <v>1052</v>
      </c>
      <c r="E1700" s="186" t="s">
        <v>2507</v>
      </c>
      <c r="F1700" s="187" t="s">
        <v>2508</v>
      </c>
      <c r="G1700" s="188" t="s">
        <v>258</v>
      </c>
      <c r="H1700" s="189">
        <v>16.963000000000001</v>
      </c>
      <c r="I1700" s="190"/>
      <c r="J1700" s="191">
        <f>ROUND(I1700*H1700,2)</f>
        <v>0</v>
      </c>
      <c r="K1700" s="187" t="s">
        <v>1</v>
      </c>
      <c r="L1700" s="192"/>
      <c r="M1700" s="193" t="s">
        <v>1</v>
      </c>
      <c r="N1700" s="194" t="s">
        <v>42</v>
      </c>
      <c r="P1700" s="146">
        <f>O1700*H1700</f>
        <v>0</v>
      </c>
      <c r="Q1700" s="146">
        <v>2.1999999999999999E-2</v>
      </c>
      <c r="R1700" s="146">
        <f>Q1700*H1700</f>
        <v>0.37318600000000002</v>
      </c>
      <c r="S1700" s="146">
        <v>0</v>
      </c>
      <c r="T1700" s="147">
        <f>S1700*H1700</f>
        <v>0</v>
      </c>
      <c r="AR1700" s="148" t="s">
        <v>455</v>
      </c>
      <c r="AT1700" s="148" t="s">
        <v>1052</v>
      </c>
      <c r="AU1700" s="148" t="s">
        <v>87</v>
      </c>
      <c r="AY1700" s="17" t="s">
        <v>253</v>
      </c>
      <c r="BE1700" s="149">
        <f>IF(N1700="základní",J1700,0)</f>
        <v>0</v>
      </c>
      <c r="BF1700" s="149">
        <f>IF(N1700="snížená",J1700,0)</f>
        <v>0</v>
      </c>
      <c r="BG1700" s="149">
        <f>IF(N1700="zákl. přenesená",J1700,0)</f>
        <v>0</v>
      </c>
      <c r="BH1700" s="149">
        <f>IF(N1700="sníž. přenesená",J1700,0)</f>
        <v>0</v>
      </c>
      <c r="BI1700" s="149">
        <f>IF(N1700="nulová",J1700,0)</f>
        <v>0</v>
      </c>
      <c r="BJ1700" s="17" t="s">
        <v>85</v>
      </c>
      <c r="BK1700" s="149">
        <f>ROUND(I1700*H1700,2)</f>
        <v>0</v>
      </c>
      <c r="BL1700" s="17" t="s">
        <v>369</v>
      </c>
      <c r="BM1700" s="148" t="s">
        <v>3192</v>
      </c>
    </row>
    <row r="1701" spans="2:65" s="14" customFormat="1" ht="11.25">
      <c r="B1701" s="169"/>
      <c r="D1701" s="155" t="s">
        <v>264</v>
      </c>
      <c r="E1701" s="170" t="s">
        <v>1</v>
      </c>
      <c r="F1701" s="171" t="s">
        <v>2474</v>
      </c>
      <c r="H1701" s="170" t="s">
        <v>1</v>
      </c>
      <c r="I1701" s="172"/>
      <c r="L1701" s="169"/>
      <c r="M1701" s="173"/>
      <c r="T1701" s="174"/>
      <c r="AT1701" s="170" t="s">
        <v>264</v>
      </c>
      <c r="AU1701" s="170" t="s">
        <v>87</v>
      </c>
      <c r="AV1701" s="14" t="s">
        <v>85</v>
      </c>
      <c r="AW1701" s="14" t="s">
        <v>32</v>
      </c>
      <c r="AX1701" s="14" t="s">
        <v>77</v>
      </c>
      <c r="AY1701" s="170" t="s">
        <v>253</v>
      </c>
    </row>
    <row r="1702" spans="2:65" s="14" customFormat="1" ht="11.25">
      <c r="B1702" s="169"/>
      <c r="D1702" s="155" t="s">
        <v>264</v>
      </c>
      <c r="E1702" s="170" t="s">
        <v>1</v>
      </c>
      <c r="F1702" s="171" t="s">
        <v>2822</v>
      </c>
      <c r="H1702" s="170" t="s">
        <v>1</v>
      </c>
      <c r="I1702" s="172"/>
      <c r="L1702" s="169"/>
      <c r="M1702" s="173"/>
      <c r="T1702" s="174"/>
      <c r="AT1702" s="170" t="s">
        <v>264</v>
      </c>
      <c r="AU1702" s="170" t="s">
        <v>87</v>
      </c>
      <c r="AV1702" s="14" t="s">
        <v>85</v>
      </c>
      <c r="AW1702" s="14" t="s">
        <v>32</v>
      </c>
      <c r="AX1702" s="14" t="s">
        <v>77</v>
      </c>
      <c r="AY1702" s="170" t="s">
        <v>253</v>
      </c>
    </row>
    <row r="1703" spans="2:65" s="12" customFormat="1" ht="11.25">
      <c r="B1703" s="154"/>
      <c r="D1703" s="155" t="s">
        <v>264</v>
      </c>
      <c r="E1703" s="156" t="s">
        <v>1</v>
      </c>
      <c r="F1703" s="157" t="s">
        <v>3193</v>
      </c>
      <c r="H1703" s="158">
        <v>6.79</v>
      </c>
      <c r="I1703" s="159"/>
      <c r="L1703" s="154"/>
      <c r="M1703" s="160"/>
      <c r="T1703" s="161"/>
      <c r="AT1703" s="156" t="s">
        <v>264</v>
      </c>
      <c r="AU1703" s="156" t="s">
        <v>87</v>
      </c>
      <c r="AV1703" s="12" t="s">
        <v>87</v>
      </c>
      <c r="AW1703" s="12" t="s">
        <v>32</v>
      </c>
      <c r="AX1703" s="12" t="s">
        <v>77</v>
      </c>
      <c r="AY1703" s="156" t="s">
        <v>253</v>
      </c>
    </row>
    <row r="1704" spans="2:65" s="12" customFormat="1" ht="11.25">
      <c r="B1704" s="154"/>
      <c r="D1704" s="155" t="s">
        <v>264</v>
      </c>
      <c r="E1704" s="156" t="s">
        <v>1</v>
      </c>
      <c r="F1704" s="157" t="s">
        <v>3186</v>
      </c>
      <c r="H1704" s="158">
        <v>6.78</v>
      </c>
      <c r="I1704" s="159"/>
      <c r="L1704" s="154"/>
      <c r="M1704" s="160"/>
      <c r="T1704" s="161"/>
      <c r="AT1704" s="156" t="s">
        <v>264</v>
      </c>
      <c r="AU1704" s="156" t="s">
        <v>87</v>
      </c>
      <c r="AV1704" s="12" t="s">
        <v>87</v>
      </c>
      <c r="AW1704" s="12" t="s">
        <v>32</v>
      </c>
      <c r="AX1704" s="12" t="s">
        <v>77</v>
      </c>
      <c r="AY1704" s="156" t="s">
        <v>253</v>
      </c>
    </row>
    <row r="1705" spans="2:65" s="13" customFormat="1" ht="11.25">
      <c r="B1705" s="162"/>
      <c r="D1705" s="155" t="s">
        <v>264</v>
      </c>
      <c r="E1705" s="163" t="s">
        <v>1</v>
      </c>
      <c r="F1705" s="164" t="s">
        <v>266</v>
      </c>
      <c r="H1705" s="165">
        <v>13.57</v>
      </c>
      <c r="I1705" s="166"/>
      <c r="L1705" s="162"/>
      <c r="M1705" s="167"/>
      <c r="T1705" s="168"/>
      <c r="AT1705" s="163" t="s">
        <v>264</v>
      </c>
      <c r="AU1705" s="163" t="s">
        <v>87</v>
      </c>
      <c r="AV1705" s="13" t="s">
        <v>260</v>
      </c>
      <c r="AW1705" s="13" t="s">
        <v>32</v>
      </c>
      <c r="AX1705" s="13" t="s">
        <v>85</v>
      </c>
      <c r="AY1705" s="163" t="s">
        <v>253</v>
      </c>
    </row>
    <row r="1706" spans="2:65" s="12" customFormat="1" ht="11.25">
      <c r="B1706" s="154"/>
      <c r="D1706" s="155" t="s">
        <v>264</v>
      </c>
      <c r="F1706" s="157" t="s">
        <v>3194</v>
      </c>
      <c r="H1706" s="158">
        <v>16.963000000000001</v>
      </c>
      <c r="I1706" s="159"/>
      <c r="L1706" s="154"/>
      <c r="M1706" s="160"/>
      <c r="T1706" s="161"/>
      <c r="AT1706" s="156" t="s">
        <v>264</v>
      </c>
      <c r="AU1706" s="156" t="s">
        <v>87</v>
      </c>
      <c r="AV1706" s="12" t="s">
        <v>87</v>
      </c>
      <c r="AW1706" s="12" t="s">
        <v>4</v>
      </c>
      <c r="AX1706" s="12" t="s">
        <v>85</v>
      </c>
      <c r="AY1706" s="156" t="s">
        <v>253</v>
      </c>
    </row>
    <row r="1707" spans="2:65" s="1" customFormat="1" ht="24.2" customHeight="1">
      <c r="B1707" s="32"/>
      <c r="C1707" s="137" t="s">
        <v>2490</v>
      </c>
      <c r="D1707" s="137" t="s">
        <v>255</v>
      </c>
      <c r="E1707" s="138" t="s">
        <v>2513</v>
      </c>
      <c r="F1707" s="139" t="s">
        <v>2514</v>
      </c>
      <c r="G1707" s="140" t="s">
        <v>258</v>
      </c>
      <c r="H1707" s="141">
        <v>14.38</v>
      </c>
      <c r="I1707" s="142"/>
      <c r="J1707" s="143">
        <f>ROUND(I1707*H1707,2)</f>
        <v>0</v>
      </c>
      <c r="K1707" s="139" t="s">
        <v>259</v>
      </c>
      <c r="L1707" s="32"/>
      <c r="M1707" s="144" t="s">
        <v>1</v>
      </c>
      <c r="N1707" s="145" t="s">
        <v>42</v>
      </c>
      <c r="P1707" s="146">
        <f>O1707*H1707</f>
        <v>0</v>
      </c>
      <c r="Q1707" s="146">
        <v>1.5E-3</v>
      </c>
      <c r="R1707" s="146">
        <f>Q1707*H1707</f>
        <v>2.1570000000000002E-2</v>
      </c>
      <c r="S1707" s="146">
        <v>0</v>
      </c>
      <c r="T1707" s="147">
        <f>S1707*H1707</f>
        <v>0</v>
      </c>
      <c r="AR1707" s="148" t="s">
        <v>369</v>
      </c>
      <c r="AT1707" s="148" t="s">
        <v>255</v>
      </c>
      <c r="AU1707" s="148" t="s">
        <v>87</v>
      </c>
      <c r="AY1707" s="17" t="s">
        <v>253</v>
      </c>
      <c r="BE1707" s="149">
        <f>IF(N1707="základní",J1707,0)</f>
        <v>0</v>
      </c>
      <c r="BF1707" s="149">
        <f>IF(N1707="snížená",J1707,0)</f>
        <v>0</v>
      </c>
      <c r="BG1707" s="149">
        <f>IF(N1707="zákl. přenesená",J1707,0)</f>
        <v>0</v>
      </c>
      <c r="BH1707" s="149">
        <f>IF(N1707="sníž. přenesená",J1707,0)</f>
        <v>0</v>
      </c>
      <c r="BI1707" s="149">
        <f>IF(N1707="nulová",J1707,0)</f>
        <v>0</v>
      </c>
      <c r="BJ1707" s="17" t="s">
        <v>85</v>
      </c>
      <c r="BK1707" s="149">
        <f>ROUND(I1707*H1707,2)</f>
        <v>0</v>
      </c>
      <c r="BL1707" s="17" t="s">
        <v>369</v>
      </c>
      <c r="BM1707" s="148" t="s">
        <v>2515</v>
      </c>
    </row>
    <row r="1708" spans="2:65" s="1" customFormat="1" ht="11.25">
      <c r="B1708" s="32"/>
      <c r="D1708" s="150" t="s">
        <v>262</v>
      </c>
      <c r="F1708" s="151" t="s">
        <v>2516</v>
      </c>
      <c r="I1708" s="152"/>
      <c r="L1708" s="32"/>
      <c r="M1708" s="153"/>
      <c r="T1708" s="56"/>
      <c r="AT1708" s="17" t="s">
        <v>262</v>
      </c>
      <c r="AU1708" s="17" t="s">
        <v>87</v>
      </c>
    </row>
    <row r="1709" spans="2:65" s="14" customFormat="1" ht="11.25">
      <c r="B1709" s="169"/>
      <c r="D1709" s="155" t="s">
        <v>264</v>
      </c>
      <c r="E1709" s="170" t="s">
        <v>1</v>
      </c>
      <c r="F1709" s="171" t="s">
        <v>2517</v>
      </c>
      <c r="H1709" s="170" t="s">
        <v>1</v>
      </c>
      <c r="I1709" s="172"/>
      <c r="L1709" s="169"/>
      <c r="M1709" s="173"/>
      <c r="T1709" s="174"/>
      <c r="AT1709" s="170" t="s">
        <v>264</v>
      </c>
      <c r="AU1709" s="170" t="s">
        <v>87</v>
      </c>
      <c r="AV1709" s="14" t="s">
        <v>85</v>
      </c>
      <c r="AW1709" s="14" t="s">
        <v>32</v>
      </c>
      <c r="AX1709" s="14" t="s">
        <v>77</v>
      </c>
      <c r="AY1709" s="170" t="s">
        <v>253</v>
      </c>
    </row>
    <row r="1710" spans="2:65" s="14" customFormat="1" ht="11.25">
      <c r="B1710" s="169"/>
      <c r="D1710" s="155" t="s">
        <v>264</v>
      </c>
      <c r="E1710" s="170" t="s">
        <v>1</v>
      </c>
      <c r="F1710" s="171" t="s">
        <v>2822</v>
      </c>
      <c r="H1710" s="170" t="s">
        <v>1</v>
      </c>
      <c r="I1710" s="172"/>
      <c r="L1710" s="169"/>
      <c r="M1710" s="173"/>
      <c r="T1710" s="174"/>
      <c r="AT1710" s="170" t="s">
        <v>264</v>
      </c>
      <c r="AU1710" s="170" t="s">
        <v>87</v>
      </c>
      <c r="AV1710" s="14" t="s">
        <v>85</v>
      </c>
      <c r="AW1710" s="14" t="s">
        <v>32</v>
      </c>
      <c r="AX1710" s="14" t="s">
        <v>77</v>
      </c>
      <c r="AY1710" s="170" t="s">
        <v>253</v>
      </c>
    </row>
    <row r="1711" spans="2:65" s="12" customFormat="1" ht="11.25">
      <c r="B1711" s="154"/>
      <c r="D1711" s="155" t="s">
        <v>264</v>
      </c>
      <c r="E1711" s="156" t="s">
        <v>1</v>
      </c>
      <c r="F1711" s="157" t="s">
        <v>3024</v>
      </c>
      <c r="H1711" s="158">
        <v>7.6</v>
      </c>
      <c r="I1711" s="159"/>
      <c r="L1711" s="154"/>
      <c r="M1711" s="160"/>
      <c r="T1711" s="161"/>
      <c r="AT1711" s="156" t="s">
        <v>264</v>
      </c>
      <c r="AU1711" s="156" t="s">
        <v>87</v>
      </c>
      <c r="AV1711" s="12" t="s">
        <v>87</v>
      </c>
      <c r="AW1711" s="12" t="s">
        <v>32</v>
      </c>
      <c r="AX1711" s="12" t="s">
        <v>77</v>
      </c>
      <c r="AY1711" s="156" t="s">
        <v>253</v>
      </c>
    </row>
    <row r="1712" spans="2:65" s="12" customFormat="1" ht="11.25">
      <c r="B1712" s="154"/>
      <c r="D1712" s="155" t="s">
        <v>264</v>
      </c>
      <c r="E1712" s="156" t="s">
        <v>1</v>
      </c>
      <c r="F1712" s="157" t="s">
        <v>3186</v>
      </c>
      <c r="H1712" s="158">
        <v>6.78</v>
      </c>
      <c r="I1712" s="159"/>
      <c r="L1712" s="154"/>
      <c r="M1712" s="160"/>
      <c r="T1712" s="161"/>
      <c r="AT1712" s="156" t="s">
        <v>264</v>
      </c>
      <c r="AU1712" s="156" t="s">
        <v>87</v>
      </c>
      <c r="AV1712" s="12" t="s">
        <v>87</v>
      </c>
      <c r="AW1712" s="12" t="s">
        <v>32</v>
      </c>
      <c r="AX1712" s="12" t="s">
        <v>77</v>
      </c>
      <c r="AY1712" s="156" t="s">
        <v>253</v>
      </c>
    </row>
    <row r="1713" spans="2:65" s="13" customFormat="1" ht="11.25">
      <c r="B1713" s="162"/>
      <c r="D1713" s="155" t="s">
        <v>264</v>
      </c>
      <c r="E1713" s="163" t="s">
        <v>1</v>
      </c>
      <c r="F1713" s="164" t="s">
        <v>266</v>
      </c>
      <c r="H1713" s="165">
        <v>14.38</v>
      </c>
      <c r="I1713" s="166"/>
      <c r="L1713" s="162"/>
      <c r="M1713" s="167"/>
      <c r="T1713" s="168"/>
      <c r="AT1713" s="163" t="s">
        <v>264</v>
      </c>
      <c r="AU1713" s="163" t="s">
        <v>87</v>
      </c>
      <c r="AV1713" s="13" t="s">
        <v>260</v>
      </c>
      <c r="AW1713" s="13" t="s">
        <v>32</v>
      </c>
      <c r="AX1713" s="13" t="s">
        <v>85</v>
      </c>
      <c r="AY1713" s="163" t="s">
        <v>253</v>
      </c>
    </row>
    <row r="1714" spans="2:65" s="1" customFormat="1" ht="16.5" customHeight="1">
      <c r="B1714" s="32"/>
      <c r="C1714" s="137" t="s">
        <v>2495</v>
      </c>
      <c r="D1714" s="137" t="s">
        <v>255</v>
      </c>
      <c r="E1714" s="138" t="s">
        <v>2519</v>
      </c>
      <c r="F1714" s="139" t="s">
        <v>2520</v>
      </c>
      <c r="G1714" s="140" t="s">
        <v>313</v>
      </c>
      <c r="H1714" s="141">
        <v>6</v>
      </c>
      <c r="I1714" s="142"/>
      <c r="J1714" s="143">
        <f>ROUND(I1714*H1714,2)</f>
        <v>0</v>
      </c>
      <c r="K1714" s="139" t="s">
        <v>259</v>
      </c>
      <c r="L1714" s="32"/>
      <c r="M1714" s="144" t="s">
        <v>1</v>
      </c>
      <c r="N1714" s="145" t="s">
        <v>42</v>
      </c>
      <c r="P1714" s="146">
        <f>O1714*H1714</f>
        <v>0</v>
      </c>
      <c r="Q1714" s="146">
        <v>3.0000000000000001E-5</v>
      </c>
      <c r="R1714" s="146">
        <f>Q1714*H1714</f>
        <v>1.8000000000000001E-4</v>
      </c>
      <c r="S1714" s="146">
        <v>0</v>
      </c>
      <c r="T1714" s="147">
        <f>S1714*H1714</f>
        <v>0</v>
      </c>
      <c r="AR1714" s="148" t="s">
        <v>369</v>
      </c>
      <c r="AT1714" s="148" t="s">
        <v>255</v>
      </c>
      <c r="AU1714" s="148" t="s">
        <v>87</v>
      </c>
      <c r="AY1714" s="17" t="s">
        <v>253</v>
      </c>
      <c r="BE1714" s="149">
        <f>IF(N1714="základní",J1714,0)</f>
        <v>0</v>
      </c>
      <c r="BF1714" s="149">
        <f>IF(N1714="snížená",J1714,0)</f>
        <v>0</v>
      </c>
      <c r="BG1714" s="149">
        <f>IF(N1714="zákl. přenesená",J1714,0)</f>
        <v>0</v>
      </c>
      <c r="BH1714" s="149">
        <f>IF(N1714="sníž. přenesená",J1714,0)</f>
        <v>0</v>
      </c>
      <c r="BI1714" s="149">
        <f>IF(N1714="nulová",J1714,0)</f>
        <v>0</v>
      </c>
      <c r="BJ1714" s="17" t="s">
        <v>85</v>
      </c>
      <c r="BK1714" s="149">
        <f>ROUND(I1714*H1714,2)</f>
        <v>0</v>
      </c>
      <c r="BL1714" s="17" t="s">
        <v>369</v>
      </c>
      <c r="BM1714" s="148" t="s">
        <v>3195</v>
      </c>
    </row>
    <row r="1715" spans="2:65" s="1" customFormat="1" ht="11.25">
      <c r="B1715" s="32"/>
      <c r="D1715" s="150" t="s">
        <v>262</v>
      </c>
      <c r="F1715" s="151" t="s">
        <v>2522</v>
      </c>
      <c r="I1715" s="152"/>
      <c r="L1715" s="32"/>
      <c r="M1715" s="153"/>
      <c r="T1715" s="56"/>
      <c r="AT1715" s="17" t="s">
        <v>262</v>
      </c>
      <c r="AU1715" s="17" t="s">
        <v>87</v>
      </c>
    </row>
    <row r="1716" spans="2:65" s="14" customFormat="1" ht="11.25">
      <c r="B1716" s="169"/>
      <c r="D1716" s="155" t="s">
        <v>264</v>
      </c>
      <c r="E1716" s="170" t="s">
        <v>1</v>
      </c>
      <c r="F1716" s="171" t="s">
        <v>2523</v>
      </c>
      <c r="H1716" s="170" t="s">
        <v>1</v>
      </c>
      <c r="I1716" s="172"/>
      <c r="L1716" s="169"/>
      <c r="M1716" s="173"/>
      <c r="T1716" s="174"/>
      <c r="AT1716" s="170" t="s">
        <v>264</v>
      </c>
      <c r="AU1716" s="170" t="s">
        <v>87</v>
      </c>
      <c r="AV1716" s="14" t="s">
        <v>85</v>
      </c>
      <c r="AW1716" s="14" t="s">
        <v>32</v>
      </c>
      <c r="AX1716" s="14" t="s">
        <v>77</v>
      </c>
      <c r="AY1716" s="170" t="s">
        <v>253</v>
      </c>
    </row>
    <row r="1717" spans="2:65" s="14" customFormat="1" ht="11.25">
      <c r="B1717" s="169"/>
      <c r="D1717" s="155" t="s">
        <v>264</v>
      </c>
      <c r="E1717" s="170" t="s">
        <v>1</v>
      </c>
      <c r="F1717" s="171" t="s">
        <v>2822</v>
      </c>
      <c r="H1717" s="170" t="s">
        <v>1</v>
      </c>
      <c r="I1717" s="172"/>
      <c r="L1717" s="169"/>
      <c r="M1717" s="173"/>
      <c r="T1717" s="174"/>
      <c r="AT1717" s="170" t="s">
        <v>264</v>
      </c>
      <c r="AU1717" s="170" t="s">
        <v>87</v>
      </c>
      <c r="AV1717" s="14" t="s">
        <v>85</v>
      </c>
      <c r="AW1717" s="14" t="s">
        <v>32</v>
      </c>
      <c r="AX1717" s="14" t="s">
        <v>77</v>
      </c>
      <c r="AY1717" s="170" t="s">
        <v>253</v>
      </c>
    </row>
    <row r="1718" spans="2:65" s="12" customFormat="1" ht="11.25">
      <c r="B1718" s="154"/>
      <c r="D1718" s="155" t="s">
        <v>264</v>
      </c>
      <c r="E1718" s="156" t="s">
        <v>1</v>
      </c>
      <c r="F1718" s="157" t="s">
        <v>2525</v>
      </c>
      <c r="H1718" s="158">
        <v>9</v>
      </c>
      <c r="I1718" s="159"/>
      <c r="L1718" s="154"/>
      <c r="M1718" s="160"/>
      <c r="T1718" s="161"/>
      <c r="AT1718" s="156" t="s">
        <v>264</v>
      </c>
      <c r="AU1718" s="156" t="s">
        <v>87</v>
      </c>
      <c r="AV1718" s="12" t="s">
        <v>87</v>
      </c>
      <c r="AW1718" s="12" t="s">
        <v>32</v>
      </c>
      <c r="AX1718" s="12" t="s">
        <v>77</v>
      </c>
      <c r="AY1718" s="156" t="s">
        <v>253</v>
      </c>
    </row>
    <row r="1719" spans="2:65" s="12" customFormat="1" ht="11.25">
      <c r="B1719" s="154"/>
      <c r="D1719" s="155" t="s">
        <v>264</v>
      </c>
      <c r="E1719" s="156" t="s">
        <v>1</v>
      </c>
      <c r="F1719" s="157" t="s">
        <v>3188</v>
      </c>
      <c r="H1719" s="158">
        <v>-3</v>
      </c>
      <c r="I1719" s="159"/>
      <c r="L1719" s="154"/>
      <c r="M1719" s="160"/>
      <c r="T1719" s="161"/>
      <c r="AT1719" s="156" t="s">
        <v>264</v>
      </c>
      <c r="AU1719" s="156" t="s">
        <v>87</v>
      </c>
      <c r="AV1719" s="12" t="s">
        <v>87</v>
      </c>
      <c r="AW1719" s="12" t="s">
        <v>32</v>
      </c>
      <c r="AX1719" s="12" t="s">
        <v>77</v>
      </c>
      <c r="AY1719" s="156" t="s">
        <v>253</v>
      </c>
    </row>
    <row r="1720" spans="2:65" s="13" customFormat="1" ht="11.25">
      <c r="B1720" s="162"/>
      <c r="D1720" s="155" t="s">
        <v>264</v>
      </c>
      <c r="E1720" s="163" t="s">
        <v>1</v>
      </c>
      <c r="F1720" s="164" t="s">
        <v>266</v>
      </c>
      <c r="H1720" s="165">
        <v>6</v>
      </c>
      <c r="I1720" s="166"/>
      <c r="L1720" s="162"/>
      <c r="M1720" s="167"/>
      <c r="T1720" s="168"/>
      <c r="AT1720" s="163" t="s">
        <v>264</v>
      </c>
      <c r="AU1720" s="163" t="s">
        <v>87</v>
      </c>
      <c r="AV1720" s="13" t="s">
        <v>260</v>
      </c>
      <c r="AW1720" s="13" t="s">
        <v>32</v>
      </c>
      <c r="AX1720" s="13" t="s">
        <v>85</v>
      </c>
      <c r="AY1720" s="163" t="s">
        <v>253</v>
      </c>
    </row>
    <row r="1721" spans="2:65" s="1" customFormat="1" ht="24.2" customHeight="1">
      <c r="B1721" s="32"/>
      <c r="C1721" s="137" t="s">
        <v>2501</v>
      </c>
      <c r="D1721" s="137" t="s">
        <v>255</v>
      </c>
      <c r="E1721" s="138" t="s">
        <v>2529</v>
      </c>
      <c r="F1721" s="139" t="s">
        <v>2530</v>
      </c>
      <c r="G1721" s="140" t="s">
        <v>313</v>
      </c>
      <c r="H1721" s="141">
        <v>6</v>
      </c>
      <c r="I1721" s="142"/>
      <c r="J1721" s="143">
        <f>ROUND(I1721*H1721,2)</f>
        <v>0</v>
      </c>
      <c r="K1721" s="139" t="s">
        <v>259</v>
      </c>
      <c r="L1721" s="32"/>
      <c r="M1721" s="144" t="s">
        <v>1</v>
      </c>
      <c r="N1721" s="145" t="s">
        <v>42</v>
      </c>
      <c r="P1721" s="146">
        <f>O1721*H1721</f>
        <v>0</v>
      </c>
      <c r="Q1721" s="146">
        <v>3.0000000000000001E-5</v>
      </c>
      <c r="R1721" s="146">
        <f>Q1721*H1721</f>
        <v>1.8000000000000001E-4</v>
      </c>
      <c r="S1721" s="146">
        <v>0</v>
      </c>
      <c r="T1721" s="147">
        <f>S1721*H1721</f>
        <v>0</v>
      </c>
      <c r="AR1721" s="148" t="s">
        <v>369</v>
      </c>
      <c r="AT1721" s="148" t="s">
        <v>255</v>
      </c>
      <c r="AU1721" s="148" t="s">
        <v>87</v>
      </c>
      <c r="AY1721" s="17" t="s">
        <v>253</v>
      </c>
      <c r="BE1721" s="149">
        <f>IF(N1721="základní",J1721,0)</f>
        <v>0</v>
      </c>
      <c r="BF1721" s="149">
        <f>IF(N1721="snížená",J1721,0)</f>
        <v>0</v>
      </c>
      <c r="BG1721" s="149">
        <f>IF(N1721="zákl. přenesená",J1721,0)</f>
        <v>0</v>
      </c>
      <c r="BH1721" s="149">
        <f>IF(N1721="sníž. přenesená",J1721,0)</f>
        <v>0</v>
      </c>
      <c r="BI1721" s="149">
        <f>IF(N1721="nulová",J1721,0)</f>
        <v>0</v>
      </c>
      <c r="BJ1721" s="17" t="s">
        <v>85</v>
      </c>
      <c r="BK1721" s="149">
        <f>ROUND(I1721*H1721,2)</f>
        <v>0</v>
      </c>
      <c r="BL1721" s="17" t="s">
        <v>369</v>
      </c>
      <c r="BM1721" s="148" t="s">
        <v>3196</v>
      </c>
    </row>
    <row r="1722" spans="2:65" s="1" customFormat="1" ht="11.25">
      <c r="B1722" s="32"/>
      <c r="D1722" s="150" t="s">
        <v>262</v>
      </c>
      <c r="F1722" s="151" t="s">
        <v>2532</v>
      </c>
      <c r="I1722" s="152"/>
      <c r="L1722" s="32"/>
      <c r="M1722" s="153"/>
      <c r="T1722" s="56"/>
      <c r="AT1722" s="17" t="s">
        <v>262</v>
      </c>
      <c r="AU1722" s="17" t="s">
        <v>87</v>
      </c>
    </row>
    <row r="1723" spans="2:65" s="14" customFormat="1" ht="11.25">
      <c r="B1723" s="169"/>
      <c r="D1723" s="155" t="s">
        <v>264</v>
      </c>
      <c r="E1723" s="170" t="s">
        <v>1</v>
      </c>
      <c r="F1723" s="171" t="s">
        <v>2523</v>
      </c>
      <c r="H1723" s="170" t="s">
        <v>1</v>
      </c>
      <c r="I1723" s="172"/>
      <c r="L1723" s="169"/>
      <c r="M1723" s="173"/>
      <c r="T1723" s="174"/>
      <c r="AT1723" s="170" t="s">
        <v>264</v>
      </c>
      <c r="AU1723" s="170" t="s">
        <v>87</v>
      </c>
      <c r="AV1723" s="14" t="s">
        <v>85</v>
      </c>
      <c r="AW1723" s="14" t="s">
        <v>32</v>
      </c>
      <c r="AX1723" s="14" t="s">
        <v>77</v>
      </c>
      <c r="AY1723" s="170" t="s">
        <v>253</v>
      </c>
    </row>
    <row r="1724" spans="2:65" s="14" customFormat="1" ht="11.25">
      <c r="B1724" s="169"/>
      <c r="D1724" s="155" t="s">
        <v>264</v>
      </c>
      <c r="E1724" s="170" t="s">
        <v>1</v>
      </c>
      <c r="F1724" s="171" t="s">
        <v>2822</v>
      </c>
      <c r="H1724" s="170" t="s">
        <v>1</v>
      </c>
      <c r="I1724" s="172"/>
      <c r="L1724" s="169"/>
      <c r="M1724" s="173"/>
      <c r="T1724" s="174"/>
      <c r="AT1724" s="170" t="s">
        <v>264</v>
      </c>
      <c r="AU1724" s="170" t="s">
        <v>87</v>
      </c>
      <c r="AV1724" s="14" t="s">
        <v>85</v>
      </c>
      <c r="AW1724" s="14" t="s">
        <v>32</v>
      </c>
      <c r="AX1724" s="14" t="s">
        <v>77</v>
      </c>
      <c r="AY1724" s="170" t="s">
        <v>253</v>
      </c>
    </row>
    <row r="1725" spans="2:65" s="12" customFormat="1" ht="11.25">
      <c r="B1725" s="154"/>
      <c r="D1725" s="155" t="s">
        <v>264</v>
      </c>
      <c r="E1725" s="156" t="s">
        <v>1</v>
      </c>
      <c r="F1725" s="157" t="s">
        <v>2525</v>
      </c>
      <c r="H1725" s="158">
        <v>9</v>
      </c>
      <c r="I1725" s="159"/>
      <c r="L1725" s="154"/>
      <c r="M1725" s="160"/>
      <c r="T1725" s="161"/>
      <c r="AT1725" s="156" t="s">
        <v>264</v>
      </c>
      <c r="AU1725" s="156" t="s">
        <v>87</v>
      </c>
      <c r="AV1725" s="12" t="s">
        <v>87</v>
      </c>
      <c r="AW1725" s="12" t="s">
        <v>32</v>
      </c>
      <c r="AX1725" s="12" t="s">
        <v>77</v>
      </c>
      <c r="AY1725" s="156" t="s">
        <v>253</v>
      </c>
    </row>
    <row r="1726" spans="2:65" s="12" customFormat="1" ht="11.25">
      <c r="B1726" s="154"/>
      <c r="D1726" s="155" t="s">
        <v>264</v>
      </c>
      <c r="E1726" s="156" t="s">
        <v>1</v>
      </c>
      <c r="F1726" s="157" t="s">
        <v>3188</v>
      </c>
      <c r="H1726" s="158">
        <v>-3</v>
      </c>
      <c r="I1726" s="159"/>
      <c r="L1726" s="154"/>
      <c r="M1726" s="160"/>
      <c r="T1726" s="161"/>
      <c r="AT1726" s="156" t="s">
        <v>264</v>
      </c>
      <c r="AU1726" s="156" t="s">
        <v>87</v>
      </c>
      <c r="AV1726" s="12" t="s">
        <v>87</v>
      </c>
      <c r="AW1726" s="12" t="s">
        <v>32</v>
      </c>
      <c r="AX1726" s="12" t="s">
        <v>77</v>
      </c>
      <c r="AY1726" s="156" t="s">
        <v>253</v>
      </c>
    </row>
    <row r="1727" spans="2:65" s="13" customFormat="1" ht="11.25">
      <c r="B1727" s="162"/>
      <c r="D1727" s="155" t="s">
        <v>264</v>
      </c>
      <c r="E1727" s="163" t="s">
        <v>1</v>
      </c>
      <c r="F1727" s="164" t="s">
        <v>266</v>
      </c>
      <c r="H1727" s="165">
        <v>6</v>
      </c>
      <c r="I1727" s="166"/>
      <c r="L1727" s="162"/>
      <c r="M1727" s="167"/>
      <c r="T1727" s="168"/>
      <c r="AT1727" s="163" t="s">
        <v>264</v>
      </c>
      <c r="AU1727" s="163" t="s">
        <v>87</v>
      </c>
      <c r="AV1727" s="13" t="s">
        <v>260</v>
      </c>
      <c r="AW1727" s="13" t="s">
        <v>32</v>
      </c>
      <c r="AX1727" s="13" t="s">
        <v>85</v>
      </c>
      <c r="AY1727" s="163" t="s">
        <v>253</v>
      </c>
    </row>
    <row r="1728" spans="2:65" s="1" customFormat="1" ht="21.75" customHeight="1">
      <c r="B1728" s="32"/>
      <c r="C1728" s="137" t="s">
        <v>2506</v>
      </c>
      <c r="D1728" s="137" t="s">
        <v>255</v>
      </c>
      <c r="E1728" s="138" t="s">
        <v>2534</v>
      </c>
      <c r="F1728" s="139" t="s">
        <v>2535</v>
      </c>
      <c r="G1728" s="140" t="s">
        <v>313</v>
      </c>
      <c r="H1728" s="141">
        <v>6</v>
      </c>
      <c r="I1728" s="142"/>
      <c r="J1728" s="143">
        <f>ROUND(I1728*H1728,2)</f>
        <v>0</v>
      </c>
      <c r="K1728" s="139" t="s">
        <v>259</v>
      </c>
      <c r="L1728" s="32"/>
      <c r="M1728" s="144" t="s">
        <v>1</v>
      </c>
      <c r="N1728" s="145" t="s">
        <v>42</v>
      </c>
      <c r="P1728" s="146">
        <f>O1728*H1728</f>
        <v>0</v>
      </c>
      <c r="Q1728" s="146">
        <v>1.7000000000000001E-4</v>
      </c>
      <c r="R1728" s="146">
        <f>Q1728*H1728</f>
        <v>1.0200000000000001E-3</v>
      </c>
      <c r="S1728" s="146">
        <v>0</v>
      </c>
      <c r="T1728" s="147">
        <f>S1728*H1728</f>
        <v>0</v>
      </c>
      <c r="AR1728" s="148" t="s">
        <v>369</v>
      </c>
      <c r="AT1728" s="148" t="s">
        <v>255</v>
      </c>
      <c r="AU1728" s="148" t="s">
        <v>87</v>
      </c>
      <c r="AY1728" s="17" t="s">
        <v>253</v>
      </c>
      <c r="BE1728" s="149">
        <f>IF(N1728="základní",J1728,0)</f>
        <v>0</v>
      </c>
      <c r="BF1728" s="149">
        <f>IF(N1728="snížená",J1728,0)</f>
        <v>0</v>
      </c>
      <c r="BG1728" s="149">
        <f>IF(N1728="zákl. přenesená",J1728,0)</f>
        <v>0</v>
      </c>
      <c r="BH1728" s="149">
        <f>IF(N1728="sníž. přenesená",J1728,0)</f>
        <v>0</v>
      </c>
      <c r="BI1728" s="149">
        <f>IF(N1728="nulová",J1728,0)</f>
        <v>0</v>
      </c>
      <c r="BJ1728" s="17" t="s">
        <v>85</v>
      </c>
      <c r="BK1728" s="149">
        <f>ROUND(I1728*H1728,2)</f>
        <v>0</v>
      </c>
      <c r="BL1728" s="17" t="s">
        <v>369</v>
      </c>
      <c r="BM1728" s="148" t="s">
        <v>3197</v>
      </c>
    </row>
    <row r="1729" spans="2:65" s="1" customFormat="1" ht="11.25">
      <c r="B1729" s="32"/>
      <c r="D1729" s="150" t="s">
        <v>262</v>
      </c>
      <c r="F1729" s="151" t="s">
        <v>2537</v>
      </c>
      <c r="I1729" s="152"/>
      <c r="L1729" s="32"/>
      <c r="M1729" s="153"/>
      <c r="T1729" s="56"/>
      <c r="AT1729" s="17" t="s">
        <v>262</v>
      </c>
      <c r="AU1729" s="17" t="s">
        <v>87</v>
      </c>
    </row>
    <row r="1730" spans="2:65" s="1" customFormat="1" ht="16.5" customHeight="1">
      <c r="B1730" s="32"/>
      <c r="C1730" s="185" t="s">
        <v>2512</v>
      </c>
      <c r="D1730" s="185" t="s">
        <v>1052</v>
      </c>
      <c r="E1730" s="186" t="s">
        <v>2539</v>
      </c>
      <c r="F1730" s="187" t="s">
        <v>2540</v>
      </c>
      <c r="G1730" s="188" t="s">
        <v>313</v>
      </c>
      <c r="H1730" s="189">
        <v>6.3</v>
      </c>
      <c r="I1730" s="190"/>
      <c r="J1730" s="191">
        <f>ROUND(I1730*H1730,2)</f>
        <v>0</v>
      </c>
      <c r="K1730" s="187" t="s">
        <v>259</v>
      </c>
      <c r="L1730" s="192"/>
      <c r="M1730" s="193" t="s">
        <v>1</v>
      </c>
      <c r="N1730" s="194" t="s">
        <v>42</v>
      </c>
      <c r="P1730" s="146">
        <f>O1730*H1730</f>
        <v>0</v>
      </c>
      <c r="Q1730" s="146">
        <v>1E-3</v>
      </c>
      <c r="R1730" s="146">
        <f>Q1730*H1730</f>
        <v>6.3E-3</v>
      </c>
      <c r="S1730" s="146">
        <v>0</v>
      </c>
      <c r="T1730" s="147">
        <f>S1730*H1730</f>
        <v>0</v>
      </c>
      <c r="AR1730" s="148" t="s">
        <v>455</v>
      </c>
      <c r="AT1730" s="148" t="s">
        <v>1052</v>
      </c>
      <c r="AU1730" s="148" t="s">
        <v>87</v>
      </c>
      <c r="AY1730" s="17" t="s">
        <v>253</v>
      </c>
      <c r="BE1730" s="149">
        <f>IF(N1730="základní",J1730,0)</f>
        <v>0</v>
      </c>
      <c r="BF1730" s="149">
        <f>IF(N1730="snížená",J1730,0)</f>
        <v>0</v>
      </c>
      <c r="BG1730" s="149">
        <f>IF(N1730="zákl. přenesená",J1730,0)</f>
        <v>0</v>
      </c>
      <c r="BH1730" s="149">
        <f>IF(N1730="sníž. přenesená",J1730,0)</f>
        <v>0</v>
      </c>
      <c r="BI1730" s="149">
        <f>IF(N1730="nulová",J1730,0)</f>
        <v>0</v>
      </c>
      <c r="BJ1730" s="17" t="s">
        <v>85</v>
      </c>
      <c r="BK1730" s="149">
        <f>ROUND(I1730*H1730,2)</f>
        <v>0</v>
      </c>
      <c r="BL1730" s="17" t="s">
        <v>369</v>
      </c>
      <c r="BM1730" s="148" t="s">
        <v>3198</v>
      </c>
    </row>
    <row r="1731" spans="2:65" s="14" customFormat="1" ht="11.25">
      <c r="B1731" s="169"/>
      <c r="D1731" s="155" t="s">
        <v>264</v>
      </c>
      <c r="E1731" s="170" t="s">
        <v>1</v>
      </c>
      <c r="F1731" s="171" t="s">
        <v>2523</v>
      </c>
      <c r="H1731" s="170" t="s">
        <v>1</v>
      </c>
      <c r="I1731" s="172"/>
      <c r="L1731" s="169"/>
      <c r="M1731" s="173"/>
      <c r="T1731" s="174"/>
      <c r="AT1731" s="170" t="s">
        <v>264</v>
      </c>
      <c r="AU1731" s="170" t="s">
        <v>87</v>
      </c>
      <c r="AV1731" s="14" t="s">
        <v>85</v>
      </c>
      <c r="AW1731" s="14" t="s">
        <v>32</v>
      </c>
      <c r="AX1731" s="14" t="s">
        <v>77</v>
      </c>
      <c r="AY1731" s="170" t="s">
        <v>253</v>
      </c>
    </row>
    <row r="1732" spans="2:65" s="14" customFormat="1" ht="11.25">
      <c r="B1732" s="169"/>
      <c r="D1732" s="155" t="s">
        <v>264</v>
      </c>
      <c r="E1732" s="170" t="s">
        <v>1</v>
      </c>
      <c r="F1732" s="171" t="s">
        <v>2822</v>
      </c>
      <c r="H1732" s="170" t="s">
        <v>1</v>
      </c>
      <c r="I1732" s="172"/>
      <c r="L1732" s="169"/>
      <c r="M1732" s="173"/>
      <c r="T1732" s="174"/>
      <c r="AT1732" s="170" t="s">
        <v>264</v>
      </c>
      <c r="AU1732" s="170" t="s">
        <v>87</v>
      </c>
      <c r="AV1732" s="14" t="s">
        <v>85</v>
      </c>
      <c r="AW1732" s="14" t="s">
        <v>32</v>
      </c>
      <c r="AX1732" s="14" t="s">
        <v>77</v>
      </c>
      <c r="AY1732" s="170" t="s">
        <v>253</v>
      </c>
    </row>
    <row r="1733" spans="2:65" s="12" customFormat="1" ht="11.25">
      <c r="B1733" s="154"/>
      <c r="D1733" s="155" t="s">
        <v>264</v>
      </c>
      <c r="E1733" s="156" t="s">
        <v>1</v>
      </c>
      <c r="F1733" s="157" t="s">
        <v>2525</v>
      </c>
      <c r="H1733" s="158">
        <v>9</v>
      </c>
      <c r="I1733" s="159"/>
      <c r="L1733" s="154"/>
      <c r="M1733" s="160"/>
      <c r="T1733" s="161"/>
      <c r="AT1733" s="156" t="s">
        <v>264</v>
      </c>
      <c r="AU1733" s="156" t="s">
        <v>87</v>
      </c>
      <c r="AV1733" s="12" t="s">
        <v>87</v>
      </c>
      <c r="AW1733" s="12" t="s">
        <v>32</v>
      </c>
      <c r="AX1733" s="12" t="s">
        <v>77</v>
      </c>
      <c r="AY1733" s="156" t="s">
        <v>253</v>
      </c>
    </row>
    <row r="1734" spans="2:65" s="12" customFormat="1" ht="11.25">
      <c r="B1734" s="154"/>
      <c r="D1734" s="155" t="s">
        <v>264</v>
      </c>
      <c r="E1734" s="156" t="s">
        <v>1</v>
      </c>
      <c r="F1734" s="157" t="s">
        <v>3188</v>
      </c>
      <c r="H1734" s="158">
        <v>-3</v>
      </c>
      <c r="I1734" s="159"/>
      <c r="L1734" s="154"/>
      <c r="M1734" s="160"/>
      <c r="T1734" s="161"/>
      <c r="AT1734" s="156" t="s">
        <v>264</v>
      </c>
      <c r="AU1734" s="156" t="s">
        <v>87</v>
      </c>
      <c r="AV1734" s="12" t="s">
        <v>87</v>
      </c>
      <c r="AW1734" s="12" t="s">
        <v>32</v>
      </c>
      <c r="AX1734" s="12" t="s">
        <v>77</v>
      </c>
      <c r="AY1734" s="156" t="s">
        <v>253</v>
      </c>
    </row>
    <row r="1735" spans="2:65" s="13" customFormat="1" ht="11.25">
      <c r="B1735" s="162"/>
      <c r="D1735" s="155" t="s">
        <v>264</v>
      </c>
      <c r="E1735" s="163" t="s">
        <v>1</v>
      </c>
      <c r="F1735" s="164" t="s">
        <v>266</v>
      </c>
      <c r="H1735" s="165">
        <v>6</v>
      </c>
      <c r="I1735" s="166"/>
      <c r="L1735" s="162"/>
      <c r="M1735" s="167"/>
      <c r="T1735" s="168"/>
      <c r="AT1735" s="163" t="s">
        <v>264</v>
      </c>
      <c r="AU1735" s="163" t="s">
        <v>87</v>
      </c>
      <c r="AV1735" s="13" t="s">
        <v>260</v>
      </c>
      <c r="AW1735" s="13" t="s">
        <v>32</v>
      </c>
      <c r="AX1735" s="13" t="s">
        <v>85</v>
      </c>
      <c r="AY1735" s="163" t="s">
        <v>253</v>
      </c>
    </row>
    <row r="1736" spans="2:65" s="12" customFormat="1" ht="11.25">
      <c r="B1736" s="154"/>
      <c r="D1736" s="155" t="s">
        <v>264</v>
      </c>
      <c r="F1736" s="157" t="s">
        <v>3199</v>
      </c>
      <c r="H1736" s="158">
        <v>6.3</v>
      </c>
      <c r="I1736" s="159"/>
      <c r="L1736" s="154"/>
      <c r="M1736" s="160"/>
      <c r="T1736" s="161"/>
      <c r="AT1736" s="156" t="s">
        <v>264</v>
      </c>
      <c r="AU1736" s="156" t="s">
        <v>87</v>
      </c>
      <c r="AV1736" s="12" t="s">
        <v>87</v>
      </c>
      <c r="AW1736" s="12" t="s">
        <v>4</v>
      </c>
      <c r="AX1736" s="12" t="s">
        <v>85</v>
      </c>
      <c r="AY1736" s="156" t="s">
        <v>253</v>
      </c>
    </row>
    <row r="1737" spans="2:65" s="1" customFormat="1" ht="24.2" customHeight="1">
      <c r="B1737" s="32"/>
      <c r="C1737" s="137" t="s">
        <v>2518</v>
      </c>
      <c r="D1737" s="137" t="s">
        <v>255</v>
      </c>
      <c r="E1737" s="138" t="s">
        <v>2544</v>
      </c>
      <c r="F1737" s="139" t="s">
        <v>2545</v>
      </c>
      <c r="G1737" s="140" t="s">
        <v>1576</v>
      </c>
      <c r="H1737" s="196"/>
      <c r="I1737" s="142"/>
      <c r="J1737" s="143">
        <f>ROUND(I1737*H1737,2)</f>
        <v>0</v>
      </c>
      <c r="K1737" s="139" t="s">
        <v>259</v>
      </c>
      <c r="L1737" s="32"/>
      <c r="M1737" s="144" t="s">
        <v>1</v>
      </c>
      <c r="N1737" s="145" t="s">
        <v>42</v>
      </c>
      <c r="P1737" s="146">
        <f>O1737*H1737</f>
        <v>0</v>
      </c>
      <c r="Q1737" s="146">
        <v>0</v>
      </c>
      <c r="R1737" s="146">
        <f>Q1737*H1737</f>
        <v>0</v>
      </c>
      <c r="S1737" s="146">
        <v>0</v>
      </c>
      <c r="T1737" s="147">
        <f>S1737*H1737</f>
        <v>0</v>
      </c>
      <c r="AR1737" s="148" t="s">
        <v>369</v>
      </c>
      <c r="AT1737" s="148" t="s">
        <v>255</v>
      </c>
      <c r="AU1737" s="148" t="s">
        <v>87</v>
      </c>
      <c r="AY1737" s="17" t="s">
        <v>253</v>
      </c>
      <c r="BE1737" s="149">
        <f>IF(N1737="základní",J1737,0)</f>
        <v>0</v>
      </c>
      <c r="BF1737" s="149">
        <f>IF(N1737="snížená",J1737,0)</f>
        <v>0</v>
      </c>
      <c r="BG1737" s="149">
        <f>IF(N1737="zákl. přenesená",J1737,0)</f>
        <v>0</v>
      </c>
      <c r="BH1737" s="149">
        <f>IF(N1737="sníž. přenesená",J1737,0)</f>
        <v>0</v>
      </c>
      <c r="BI1737" s="149">
        <f>IF(N1737="nulová",J1737,0)</f>
        <v>0</v>
      </c>
      <c r="BJ1737" s="17" t="s">
        <v>85</v>
      </c>
      <c r="BK1737" s="149">
        <f>ROUND(I1737*H1737,2)</f>
        <v>0</v>
      </c>
      <c r="BL1737" s="17" t="s">
        <v>369</v>
      </c>
      <c r="BM1737" s="148" t="s">
        <v>2546</v>
      </c>
    </row>
    <row r="1738" spans="2:65" s="1" customFormat="1" ht="11.25">
      <c r="B1738" s="32"/>
      <c r="D1738" s="150" t="s">
        <v>262</v>
      </c>
      <c r="F1738" s="151" t="s">
        <v>2547</v>
      </c>
      <c r="I1738" s="152"/>
      <c r="L1738" s="32"/>
      <c r="M1738" s="153"/>
      <c r="T1738" s="56"/>
      <c r="AT1738" s="17" t="s">
        <v>262</v>
      </c>
      <c r="AU1738" s="17" t="s">
        <v>87</v>
      </c>
    </row>
    <row r="1739" spans="2:65" s="11" customFormat="1" ht="22.9" customHeight="1">
      <c r="B1739" s="125"/>
      <c r="D1739" s="126" t="s">
        <v>76</v>
      </c>
      <c r="E1739" s="135" t="s">
        <v>2548</v>
      </c>
      <c r="F1739" s="135" t="s">
        <v>2549</v>
      </c>
      <c r="I1739" s="128"/>
      <c r="J1739" s="136">
        <f>BK1739</f>
        <v>0</v>
      </c>
      <c r="L1739" s="125"/>
      <c r="M1739" s="130"/>
      <c r="P1739" s="131">
        <f>SUM(P1740:P1783)</f>
        <v>0</v>
      </c>
      <c r="R1739" s="131">
        <f>SUM(R1740:R1783)</f>
        <v>1.8912677499999999</v>
      </c>
      <c r="T1739" s="132">
        <f>SUM(T1740:T1783)</f>
        <v>0</v>
      </c>
      <c r="AR1739" s="126" t="s">
        <v>87</v>
      </c>
      <c r="AT1739" s="133" t="s">
        <v>76</v>
      </c>
      <c r="AU1739" s="133" t="s">
        <v>85</v>
      </c>
      <c r="AY1739" s="126" t="s">
        <v>253</v>
      </c>
      <c r="BK1739" s="134">
        <f>SUM(BK1740:BK1783)</f>
        <v>0</v>
      </c>
    </row>
    <row r="1740" spans="2:65" s="1" customFormat="1" ht="16.5" customHeight="1">
      <c r="B1740" s="32"/>
      <c r="C1740" s="137" t="s">
        <v>2528</v>
      </c>
      <c r="D1740" s="137" t="s">
        <v>255</v>
      </c>
      <c r="E1740" s="138" t="s">
        <v>2551</v>
      </c>
      <c r="F1740" s="139" t="s">
        <v>2552</v>
      </c>
      <c r="G1740" s="140" t="s">
        <v>258</v>
      </c>
      <c r="H1740" s="141">
        <v>115.63</v>
      </c>
      <c r="I1740" s="142"/>
      <c r="J1740" s="143">
        <f>ROUND(I1740*H1740,2)</f>
        <v>0</v>
      </c>
      <c r="K1740" s="139" t="s">
        <v>259</v>
      </c>
      <c r="L1740" s="32"/>
      <c r="M1740" s="144" t="s">
        <v>1</v>
      </c>
      <c r="N1740" s="145" t="s">
        <v>42</v>
      </c>
      <c r="P1740" s="146">
        <f>O1740*H1740</f>
        <v>0</v>
      </c>
      <c r="Q1740" s="146">
        <v>0</v>
      </c>
      <c r="R1740" s="146">
        <f>Q1740*H1740</f>
        <v>0</v>
      </c>
      <c r="S1740" s="146">
        <v>0</v>
      </c>
      <c r="T1740" s="147">
        <f>S1740*H1740</f>
        <v>0</v>
      </c>
      <c r="AR1740" s="148" t="s">
        <v>369</v>
      </c>
      <c r="AT1740" s="148" t="s">
        <v>255</v>
      </c>
      <c r="AU1740" s="148" t="s">
        <v>87</v>
      </c>
      <c r="AY1740" s="17" t="s">
        <v>253</v>
      </c>
      <c r="BE1740" s="149">
        <f>IF(N1740="základní",J1740,0)</f>
        <v>0</v>
      </c>
      <c r="BF1740" s="149">
        <f>IF(N1740="snížená",J1740,0)</f>
        <v>0</v>
      </c>
      <c r="BG1740" s="149">
        <f>IF(N1740="zákl. přenesená",J1740,0)</f>
        <v>0</v>
      </c>
      <c r="BH1740" s="149">
        <f>IF(N1740="sníž. přenesená",J1740,0)</f>
        <v>0</v>
      </c>
      <c r="BI1740" s="149">
        <f>IF(N1740="nulová",J1740,0)</f>
        <v>0</v>
      </c>
      <c r="BJ1740" s="17" t="s">
        <v>85</v>
      </c>
      <c r="BK1740" s="149">
        <f>ROUND(I1740*H1740,2)</f>
        <v>0</v>
      </c>
      <c r="BL1740" s="17" t="s">
        <v>369</v>
      </c>
      <c r="BM1740" s="148" t="s">
        <v>2553</v>
      </c>
    </row>
    <row r="1741" spans="2:65" s="1" customFormat="1" ht="11.25">
      <c r="B1741" s="32"/>
      <c r="D1741" s="150" t="s">
        <v>262</v>
      </c>
      <c r="F1741" s="151" t="s">
        <v>2554</v>
      </c>
      <c r="I1741" s="152"/>
      <c r="L1741" s="32"/>
      <c r="M1741" s="153"/>
      <c r="T1741" s="56"/>
      <c r="AT1741" s="17" t="s">
        <v>262</v>
      </c>
      <c r="AU1741" s="17" t="s">
        <v>87</v>
      </c>
    </row>
    <row r="1742" spans="2:65" s="14" customFormat="1" ht="11.25">
      <c r="B1742" s="169"/>
      <c r="D1742" s="155" t="s">
        <v>264</v>
      </c>
      <c r="E1742" s="170" t="s">
        <v>1</v>
      </c>
      <c r="F1742" s="171" t="s">
        <v>2555</v>
      </c>
      <c r="H1742" s="170" t="s">
        <v>1</v>
      </c>
      <c r="I1742" s="172"/>
      <c r="L1742" s="169"/>
      <c r="M1742" s="173"/>
      <c r="T1742" s="174"/>
      <c r="AT1742" s="170" t="s">
        <v>264</v>
      </c>
      <c r="AU1742" s="170" t="s">
        <v>87</v>
      </c>
      <c r="AV1742" s="14" t="s">
        <v>85</v>
      </c>
      <c r="AW1742" s="14" t="s">
        <v>32</v>
      </c>
      <c r="AX1742" s="14" t="s">
        <v>77</v>
      </c>
      <c r="AY1742" s="170" t="s">
        <v>253</v>
      </c>
    </row>
    <row r="1743" spans="2:65" s="14" customFormat="1" ht="11.25">
      <c r="B1743" s="169"/>
      <c r="D1743" s="155" t="s">
        <v>264</v>
      </c>
      <c r="E1743" s="170" t="s">
        <v>1</v>
      </c>
      <c r="F1743" s="171" t="s">
        <v>2822</v>
      </c>
      <c r="H1743" s="170" t="s">
        <v>1</v>
      </c>
      <c r="I1743" s="172"/>
      <c r="L1743" s="169"/>
      <c r="M1743" s="173"/>
      <c r="T1743" s="174"/>
      <c r="AT1743" s="170" t="s">
        <v>264</v>
      </c>
      <c r="AU1743" s="170" t="s">
        <v>87</v>
      </c>
      <c r="AV1743" s="14" t="s">
        <v>85</v>
      </c>
      <c r="AW1743" s="14" t="s">
        <v>32</v>
      </c>
      <c r="AX1743" s="14" t="s">
        <v>77</v>
      </c>
      <c r="AY1743" s="170" t="s">
        <v>253</v>
      </c>
    </row>
    <row r="1744" spans="2:65" s="12" customFormat="1" ht="11.25">
      <c r="B1744" s="154"/>
      <c r="D1744" s="155" t="s">
        <v>264</v>
      </c>
      <c r="E1744" s="156" t="s">
        <v>1</v>
      </c>
      <c r="F1744" s="157" t="s">
        <v>3200</v>
      </c>
      <c r="H1744" s="158">
        <v>115.63</v>
      </c>
      <c r="I1744" s="159"/>
      <c r="L1744" s="154"/>
      <c r="M1744" s="160"/>
      <c r="T1744" s="161"/>
      <c r="AT1744" s="156" t="s">
        <v>264</v>
      </c>
      <c r="AU1744" s="156" t="s">
        <v>87</v>
      </c>
      <c r="AV1744" s="12" t="s">
        <v>87</v>
      </c>
      <c r="AW1744" s="12" t="s">
        <v>32</v>
      </c>
      <c r="AX1744" s="12" t="s">
        <v>77</v>
      </c>
      <c r="AY1744" s="156" t="s">
        <v>253</v>
      </c>
    </row>
    <row r="1745" spans="2:65" s="13" customFormat="1" ht="11.25">
      <c r="B1745" s="162"/>
      <c r="D1745" s="155" t="s">
        <v>264</v>
      </c>
      <c r="E1745" s="163" t="s">
        <v>1</v>
      </c>
      <c r="F1745" s="164" t="s">
        <v>266</v>
      </c>
      <c r="H1745" s="165">
        <v>115.63</v>
      </c>
      <c r="I1745" s="166"/>
      <c r="L1745" s="162"/>
      <c r="M1745" s="167"/>
      <c r="T1745" s="168"/>
      <c r="AT1745" s="163" t="s">
        <v>264</v>
      </c>
      <c r="AU1745" s="163" t="s">
        <v>87</v>
      </c>
      <c r="AV1745" s="13" t="s">
        <v>260</v>
      </c>
      <c r="AW1745" s="13" t="s">
        <v>32</v>
      </c>
      <c r="AX1745" s="13" t="s">
        <v>85</v>
      </c>
      <c r="AY1745" s="163" t="s">
        <v>253</v>
      </c>
    </row>
    <row r="1746" spans="2:65" s="1" customFormat="1" ht="16.5" customHeight="1">
      <c r="B1746" s="32"/>
      <c r="C1746" s="137" t="s">
        <v>2533</v>
      </c>
      <c r="D1746" s="137" t="s">
        <v>255</v>
      </c>
      <c r="E1746" s="138" t="s">
        <v>2558</v>
      </c>
      <c r="F1746" s="139" t="s">
        <v>2559</v>
      </c>
      <c r="G1746" s="140" t="s">
        <v>313</v>
      </c>
      <c r="H1746" s="141">
        <v>122.03</v>
      </c>
      <c r="I1746" s="142"/>
      <c r="J1746" s="143">
        <f>ROUND(I1746*H1746,2)</f>
        <v>0</v>
      </c>
      <c r="K1746" s="139" t="s">
        <v>259</v>
      </c>
      <c r="L1746" s="32"/>
      <c r="M1746" s="144" t="s">
        <v>1</v>
      </c>
      <c r="N1746" s="145" t="s">
        <v>42</v>
      </c>
      <c r="P1746" s="146">
        <f>O1746*H1746</f>
        <v>0</v>
      </c>
      <c r="Q1746" s="146">
        <v>0</v>
      </c>
      <c r="R1746" s="146">
        <f>Q1746*H1746</f>
        <v>0</v>
      </c>
      <c r="S1746" s="146">
        <v>0</v>
      </c>
      <c r="T1746" s="147">
        <f>S1746*H1746</f>
        <v>0</v>
      </c>
      <c r="AR1746" s="148" t="s">
        <v>369</v>
      </c>
      <c r="AT1746" s="148" t="s">
        <v>255</v>
      </c>
      <c r="AU1746" s="148" t="s">
        <v>87</v>
      </c>
      <c r="AY1746" s="17" t="s">
        <v>253</v>
      </c>
      <c r="BE1746" s="149">
        <f>IF(N1746="základní",J1746,0)</f>
        <v>0</v>
      </c>
      <c r="BF1746" s="149">
        <f>IF(N1746="snížená",J1746,0)</f>
        <v>0</v>
      </c>
      <c r="BG1746" s="149">
        <f>IF(N1746="zákl. přenesená",J1746,0)</f>
        <v>0</v>
      </c>
      <c r="BH1746" s="149">
        <f>IF(N1746="sníž. přenesená",J1746,0)</f>
        <v>0</v>
      </c>
      <c r="BI1746" s="149">
        <f>IF(N1746="nulová",J1746,0)</f>
        <v>0</v>
      </c>
      <c r="BJ1746" s="17" t="s">
        <v>85</v>
      </c>
      <c r="BK1746" s="149">
        <f>ROUND(I1746*H1746,2)</f>
        <v>0</v>
      </c>
      <c r="BL1746" s="17" t="s">
        <v>369</v>
      </c>
      <c r="BM1746" s="148" t="s">
        <v>3201</v>
      </c>
    </row>
    <row r="1747" spans="2:65" s="1" customFormat="1" ht="11.25">
      <c r="B1747" s="32"/>
      <c r="D1747" s="150" t="s">
        <v>262</v>
      </c>
      <c r="F1747" s="151" t="s">
        <v>2561</v>
      </c>
      <c r="I1747" s="152"/>
      <c r="L1747" s="32"/>
      <c r="M1747" s="153"/>
      <c r="T1747" s="56"/>
      <c r="AT1747" s="17" t="s">
        <v>262</v>
      </c>
      <c r="AU1747" s="17" t="s">
        <v>87</v>
      </c>
    </row>
    <row r="1748" spans="2:65" s="1" customFormat="1" ht="16.5" customHeight="1">
      <c r="B1748" s="32"/>
      <c r="C1748" s="185" t="s">
        <v>2538</v>
      </c>
      <c r="D1748" s="185" t="s">
        <v>1052</v>
      </c>
      <c r="E1748" s="186" t="s">
        <v>2563</v>
      </c>
      <c r="F1748" s="187" t="s">
        <v>2564</v>
      </c>
      <c r="G1748" s="188" t="s">
        <v>313</v>
      </c>
      <c r="H1748" s="189">
        <v>124.471</v>
      </c>
      <c r="I1748" s="190"/>
      <c r="J1748" s="191">
        <f>ROUND(I1748*H1748,2)</f>
        <v>0</v>
      </c>
      <c r="K1748" s="187" t="s">
        <v>259</v>
      </c>
      <c r="L1748" s="192"/>
      <c r="M1748" s="193" t="s">
        <v>1</v>
      </c>
      <c r="N1748" s="194" t="s">
        <v>42</v>
      </c>
      <c r="P1748" s="146">
        <f>O1748*H1748</f>
        <v>0</v>
      </c>
      <c r="Q1748" s="146">
        <v>5.0000000000000002E-5</v>
      </c>
      <c r="R1748" s="146">
        <f>Q1748*H1748</f>
        <v>6.2235500000000004E-3</v>
      </c>
      <c r="S1748" s="146">
        <v>0</v>
      </c>
      <c r="T1748" s="147">
        <f>S1748*H1748</f>
        <v>0</v>
      </c>
      <c r="AR1748" s="148" t="s">
        <v>455</v>
      </c>
      <c r="AT1748" s="148" t="s">
        <v>1052</v>
      </c>
      <c r="AU1748" s="148" t="s">
        <v>87</v>
      </c>
      <c r="AY1748" s="17" t="s">
        <v>253</v>
      </c>
      <c r="BE1748" s="149">
        <f>IF(N1748="základní",J1748,0)</f>
        <v>0</v>
      </c>
      <c r="BF1748" s="149">
        <f>IF(N1748="snížená",J1748,0)</f>
        <v>0</v>
      </c>
      <c r="BG1748" s="149">
        <f>IF(N1748="zákl. přenesená",J1748,0)</f>
        <v>0</v>
      </c>
      <c r="BH1748" s="149">
        <f>IF(N1748="sníž. přenesená",J1748,0)</f>
        <v>0</v>
      </c>
      <c r="BI1748" s="149">
        <f>IF(N1748="nulová",J1748,0)</f>
        <v>0</v>
      </c>
      <c r="BJ1748" s="17" t="s">
        <v>85</v>
      </c>
      <c r="BK1748" s="149">
        <f>ROUND(I1748*H1748,2)</f>
        <v>0</v>
      </c>
      <c r="BL1748" s="17" t="s">
        <v>369</v>
      </c>
      <c r="BM1748" s="148" t="s">
        <v>3202</v>
      </c>
    </row>
    <row r="1749" spans="2:65" s="14" customFormat="1" ht="11.25">
      <c r="B1749" s="169"/>
      <c r="D1749" s="155" t="s">
        <v>264</v>
      </c>
      <c r="E1749" s="170" t="s">
        <v>1</v>
      </c>
      <c r="F1749" s="171" t="s">
        <v>2555</v>
      </c>
      <c r="H1749" s="170" t="s">
        <v>1</v>
      </c>
      <c r="I1749" s="172"/>
      <c r="L1749" s="169"/>
      <c r="M1749" s="173"/>
      <c r="T1749" s="174"/>
      <c r="AT1749" s="170" t="s">
        <v>264</v>
      </c>
      <c r="AU1749" s="170" t="s">
        <v>87</v>
      </c>
      <c r="AV1749" s="14" t="s">
        <v>85</v>
      </c>
      <c r="AW1749" s="14" t="s">
        <v>32</v>
      </c>
      <c r="AX1749" s="14" t="s">
        <v>77</v>
      </c>
      <c r="AY1749" s="170" t="s">
        <v>253</v>
      </c>
    </row>
    <row r="1750" spans="2:65" s="14" customFormat="1" ht="11.25">
      <c r="B1750" s="169"/>
      <c r="D1750" s="155" t="s">
        <v>264</v>
      </c>
      <c r="E1750" s="170" t="s">
        <v>1</v>
      </c>
      <c r="F1750" s="171" t="s">
        <v>2822</v>
      </c>
      <c r="H1750" s="170" t="s">
        <v>1</v>
      </c>
      <c r="I1750" s="172"/>
      <c r="L1750" s="169"/>
      <c r="M1750" s="173"/>
      <c r="T1750" s="174"/>
      <c r="AT1750" s="170" t="s">
        <v>264</v>
      </c>
      <c r="AU1750" s="170" t="s">
        <v>87</v>
      </c>
      <c r="AV1750" s="14" t="s">
        <v>85</v>
      </c>
      <c r="AW1750" s="14" t="s">
        <v>32</v>
      </c>
      <c r="AX1750" s="14" t="s">
        <v>77</v>
      </c>
      <c r="AY1750" s="170" t="s">
        <v>253</v>
      </c>
    </row>
    <row r="1751" spans="2:65" s="12" customFormat="1" ht="11.25">
      <c r="B1751" s="154"/>
      <c r="D1751" s="155" t="s">
        <v>264</v>
      </c>
      <c r="E1751" s="156" t="s">
        <v>1</v>
      </c>
      <c r="F1751" s="157" t="s">
        <v>3203</v>
      </c>
      <c r="H1751" s="158">
        <v>122.03</v>
      </c>
      <c r="I1751" s="159"/>
      <c r="L1751" s="154"/>
      <c r="M1751" s="160"/>
      <c r="T1751" s="161"/>
      <c r="AT1751" s="156" t="s">
        <v>264</v>
      </c>
      <c r="AU1751" s="156" t="s">
        <v>87</v>
      </c>
      <c r="AV1751" s="12" t="s">
        <v>87</v>
      </c>
      <c r="AW1751" s="12" t="s">
        <v>32</v>
      </c>
      <c r="AX1751" s="12" t="s">
        <v>77</v>
      </c>
      <c r="AY1751" s="156" t="s">
        <v>253</v>
      </c>
    </row>
    <row r="1752" spans="2:65" s="13" customFormat="1" ht="11.25">
      <c r="B1752" s="162"/>
      <c r="D1752" s="155" t="s">
        <v>264</v>
      </c>
      <c r="E1752" s="163" t="s">
        <v>1</v>
      </c>
      <c r="F1752" s="164" t="s">
        <v>266</v>
      </c>
      <c r="H1752" s="165">
        <v>122.03</v>
      </c>
      <c r="I1752" s="166"/>
      <c r="L1752" s="162"/>
      <c r="M1752" s="167"/>
      <c r="T1752" s="168"/>
      <c r="AT1752" s="163" t="s">
        <v>264</v>
      </c>
      <c r="AU1752" s="163" t="s">
        <v>87</v>
      </c>
      <c r="AV1752" s="13" t="s">
        <v>260</v>
      </c>
      <c r="AW1752" s="13" t="s">
        <v>32</v>
      </c>
      <c r="AX1752" s="13" t="s">
        <v>85</v>
      </c>
      <c r="AY1752" s="163" t="s">
        <v>253</v>
      </c>
    </row>
    <row r="1753" spans="2:65" s="12" customFormat="1" ht="11.25">
      <c r="B1753" s="154"/>
      <c r="D1753" s="155" t="s">
        <v>264</v>
      </c>
      <c r="F1753" s="157" t="s">
        <v>3204</v>
      </c>
      <c r="H1753" s="158">
        <v>124.471</v>
      </c>
      <c r="I1753" s="159"/>
      <c r="L1753" s="154"/>
      <c r="M1753" s="160"/>
      <c r="T1753" s="161"/>
      <c r="AT1753" s="156" t="s">
        <v>264</v>
      </c>
      <c r="AU1753" s="156" t="s">
        <v>87</v>
      </c>
      <c r="AV1753" s="12" t="s">
        <v>87</v>
      </c>
      <c r="AW1753" s="12" t="s">
        <v>4</v>
      </c>
      <c r="AX1753" s="12" t="s">
        <v>85</v>
      </c>
      <c r="AY1753" s="156" t="s">
        <v>253</v>
      </c>
    </row>
    <row r="1754" spans="2:65" s="1" customFormat="1" ht="24.2" customHeight="1">
      <c r="B1754" s="32"/>
      <c r="C1754" s="137" t="s">
        <v>2543</v>
      </c>
      <c r="D1754" s="137" t="s">
        <v>255</v>
      </c>
      <c r="E1754" s="138" t="s">
        <v>2569</v>
      </c>
      <c r="F1754" s="139" t="s">
        <v>2570</v>
      </c>
      <c r="G1754" s="140" t="s">
        <v>258</v>
      </c>
      <c r="H1754" s="141">
        <v>115.63</v>
      </c>
      <c r="I1754" s="142"/>
      <c r="J1754" s="143">
        <f>ROUND(I1754*H1754,2)</f>
        <v>0</v>
      </c>
      <c r="K1754" s="139" t="s">
        <v>259</v>
      </c>
      <c r="L1754" s="32"/>
      <c r="M1754" s="144" t="s">
        <v>1</v>
      </c>
      <c r="N1754" s="145" t="s">
        <v>42</v>
      </c>
      <c r="P1754" s="146">
        <f>O1754*H1754</f>
        <v>0</v>
      </c>
      <c r="Q1754" s="146">
        <v>3.0000000000000001E-5</v>
      </c>
      <c r="R1754" s="146">
        <f>Q1754*H1754</f>
        <v>3.4689E-3</v>
      </c>
      <c r="S1754" s="146">
        <v>0</v>
      </c>
      <c r="T1754" s="147">
        <f>S1754*H1754</f>
        <v>0</v>
      </c>
      <c r="AR1754" s="148" t="s">
        <v>369</v>
      </c>
      <c r="AT1754" s="148" t="s">
        <v>255</v>
      </c>
      <c r="AU1754" s="148" t="s">
        <v>87</v>
      </c>
      <c r="AY1754" s="17" t="s">
        <v>253</v>
      </c>
      <c r="BE1754" s="149">
        <f>IF(N1754="základní",J1754,0)</f>
        <v>0</v>
      </c>
      <c r="BF1754" s="149">
        <f>IF(N1754="snížená",J1754,0)</f>
        <v>0</v>
      </c>
      <c r="BG1754" s="149">
        <f>IF(N1754="zákl. přenesená",J1754,0)</f>
        <v>0</v>
      </c>
      <c r="BH1754" s="149">
        <f>IF(N1754="sníž. přenesená",J1754,0)</f>
        <v>0</v>
      </c>
      <c r="BI1754" s="149">
        <f>IF(N1754="nulová",J1754,0)</f>
        <v>0</v>
      </c>
      <c r="BJ1754" s="17" t="s">
        <v>85</v>
      </c>
      <c r="BK1754" s="149">
        <f>ROUND(I1754*H1754,2)</f>
        <v>0</v>
      </c>
      <c r="BL1754" s="17" t="s">
        <v>369</v>
      </c>
      <c r="BM1754" s="148" t="s">
        <v>2571</v>
      </c>
    </row>
    <row r="1755" spans="2:65" s="1" customFormat="1" ht="11.25">
      <c r="B1755" s="32"/>
      <c r="D1755" s="150" t="s">
        <v>262</v>
      </c>
      <c r="F1755" s="151" t="s">
        <v>2572</v>
      </c>
      <c r="I1755" s="152"/>
      <c r="L1755" s="32"/>
      <c r="M1755" s="153"/>
      <c r="T1755" s="56"/>
      <c r="AT1755" s="17" t="s">
        <v>262</v>
      </c>
      <c r="AU1755" s="17" t="s">
        <v>87</v>
      </c>
    </row>
    <row r="1756" spans="2:65" s="14" customFormat="1" ht="11.25">
      <c r="B1756" s="169"/>
      <c r="D1756" s="155" t="s">
        <v>264</v>
      </c>
      <c r="E1756" s="170" t="s">
        <v>1</v>
      </c>
      <c r="F1756" s="171" t="s">
        <v>2555</v>
      </c>
      <c r="H1756" s="170" t="s">
        <v>1</v>
      </c>
      <c r="I1756" s="172"/>
      <c r="L1756" s="169"/>
      <c r="M1756" s="173"/>
      <c r="T1756" s="174"/>
      <c r="AT1756" s="170" t="s">
        <v>264</v>
      </c>
      <c r="AU1756" s="170" t="s">
        <v>87</v>
      </c>
      <c r="AV1756" s="14" t="s">
        <v>85</v>
      </c>
      <c r="AW1756" s="14" t="s">
        <v>32</v>
      </c>
      <c r="AX1756" s="14" t="s">
        <v>77</v>
      </c>
      <c r="AY1756" s="170" t="s">
        <v>253</v>
      </c>
    </row>
    <row r="1757" spans="2:65" s="14" customFormat="1" ht="11.25">
      <c r="B1757" s="169"/>
      <c r="D1757" s="155" t="s">
        <v>264</v>
      </c>
      <c r="E1757" s="170" t="s">
        <v>1</v>
      </c>
      <c r="F1757" s="171" t="s">
        <v>2822</v>
      </c>
      <c r="H1757" s="170" t="s">
        <v>1</v>
      </c>
      <c r="I1757" s="172"/>
      <c r="L1757" s="169"/>
      <c r="M1757" s="173"/>
      <c r="T1757" s="174"/>
      <c r="AT1757" s="170" t="s">
        <v>264</v>
      </c>
      <c r="AU1757" s="170" t="s">
        <v>87</v>
      </c>
      <c r="AV1757" s="14" t="s">
        <v>85</v>
      </c>
      <c r="AW1757" s="14" t="s">
        <v>32</v>
      </c>
      <c r="AX1757" s="14" t="s">
        <v>77</v>
      </c>
      <c r="AY1757" s="170" t="s">
        <v>253</v>
      </c>
    </row>
    <row r="1758" spans="2:65" s="12" customFormat="1" ht="11.25">
      <c r="B1758" s="154"/>
      <c r="D1758" s="155" t="s">
        <v>264</v>
      </c>
      <c r="E1758" s="156" t="s">
        <v>1</v>
      </c>
      <c r="F1758" s="157" t="s">
        <v>3200</v>
      </c>
      <c r="H1758" s="158">
        <v>115.63</v>
      </c>
      <c r="I1758" s="159"/>
      <c r="L1758" s="154"/>
      <c r="M1758" s="160"/>
      <c r="T1758" s="161"/>
      <c r="AT1758" s="156" t="s">
        <v>264</v>
      </c>
      <c r="AU1758" s="156" t="s">
        <v>87</v>
      </c>
      <c r="AV1758" s="12" t="s">
        <v>87</v>
      </c>
      <c r="AW1758" s="12" t="s">
        <v>32</v>
      </c>
      <c r="AX1758" s="12" t="s">
        <v>77</v>
      </c>
      <c r="AY1758" s="156" t="s">
        <v>253</v>
      </c>
    </row>
    <row r="1759" spans="2:65" s="13" customFormat="1" ht="11.25">
      <c r="B1759" s="162"/>
      <c r="D1759" s="155" t="s">
        <v>264</v>
      </c>
      <c r="E1759" s="163" t="s">
        <v>1</v>
      </c>
      <c r="F1759" s="164" t="s">
        <v>266</v>
      </c>
      <c r="H1759" s="165">
        <v>115.63</v>
      </c>
      <c r="I1759" s="166"/>
      <c r="L1759" s="162"/>
      <c r="M1759" s="167"/>
      <c r="T1759" s="168"/>
      <c r="AT1759" s="163" t="s">
        <v>264</v>
      </c>
      <c r="AU1759" s="163" t="s">
        <v>87</v>
      </c>
      <c r="AV1759" s="13" t="s">
        <v>260</v>
      </c>
      <c r="AW1759" s="13" t="s">
        <v>32</v>
      </c>
      <c r="AX1759" s="13" t="s">
        <v>85</v>
      </c>
      <c r="AY1759" s="163" t="s">
        <v>253</v>
      </c>
    </row>
    <row r="1760" spans="2:65" s="1" customFormat="1" ht="33" customHeight="1">
      <c r="B1760" s="32"/>
      <c r="C1760" s="137" t="s">
        <v>2550</v>
      </c>
      <c r="D1760" s="137" t="s">
        <v>255</v>
      </c>
      <c r="E1760" s="138" t="s">
        <v>2574</v>
      </c>
      <c r="F1760" s="139" t="s">
        <v>2575</v>
      </c>
      <c r="G1760" s="140" t="s">
        <v>258</v>
      </c>
      <c r="H1760" s="141">
        <v>115.63</v>
      </c>
      <c r="I1760" s="142"/>
      <c r="J1760" s="143">
        <f>ROUND(I1760*H1760,2)</f>
        <v>0</v>
      </c>
      <c r="K1760" s="139" t="s">
        <v>259</v>
      </c>
      <c r="L1760" s="32"/>
      <c r="M1760" s="144" t="s">
        <v>1</v>
      </c>
      <c r="N1760" s="145" t="s">
        <v>42</v>
      </c>
      <c r="P1760" s="146">
        <f>O1760*H1760</f>
        <v>0</v>
      </c>
      <c r="Q1760" s="146">
        <v>7.5799999999999999E-3</v>
      </c>
      <c r="R1760" s="146">
        <f>Q1760*H1760</f>
        <v>0.8764753999999999</v>
      </c>
      <c r="S1760" s="146">
        <v>0</v>
      </c>
      <c r="T1760" s="147">
        <f>S1760*H1760</f>
        <v>0</v>
      </c>
      <c r="AR1760" s="148" t="s">
        <v>369</v>
      </c>
      <c r="AT1760" s="148" t="s">
        <v>255</v>
      </c>
      <c r="AU1760" s="148" t="s">
        <v>87</v>
      </c>
      <c r="AY1760" s="17" t="s">
        <v>253</v>
      </c>
      <c r="BE1760" s="149">
        <f>IF(N1760="základní",J1760,0)</f>
        <v>0</v>
      </c>
      <c r="BF1760" s="149">
        <f>IF(N1760="snížená",J1760,0)</f>
        <v>0</v>
      </c>
      <c r="BG1760" s="149">
        <f>IF(N1760="zákl. přenesená",J1760,0)</f>
        <v>0</v>
      </c>
      <c r="BH1760" s="149">
        <f>IF(N1760="sníž. přenesená",J1760,0)</f>
        <v>0</v>
      </c>
      <c r="BI1760" s="149">
        <f>IF(N1760="nulová",J1760,0)</f>
        <v>0</v>
      </c>
      <c r="BJ1760" s="17" t="s">
        <v>85</v>
      </c>
      <c r="BK1760" s="149">
        <f>ROUND(I1760*H1760,2)</f>
        <v>0</v>
      </c>
      <c r="BL1760" s="17" t="s">
        <v>369</v>
      </c>
      <c r="BM1760" s="148" t="s">
        <v>2576</v>
      </c>
    </row>
    <row r="1761" spans="2:65" s="1" customFormat="1" ht="11.25">
      <c r="B1761" s="32"/>
      <c r="D1761" s="150" t="s">
        <v>262</v>
      </c>
      <c r="F1761" s="151" t="s">
        <v>2577</v>
      </c>
      <c r="I1761" s="152"/>
      <c r="L1761" s="32"/>
      <c r="M1761" s="153"/>
      <c r="T1761" s="56"/>
      <c r="AT1761" s="17" t="s">
        <v>262</v>
      </c>
      <c r="AU1761" s="17" t="s">
        <v>87</v>
      </c>
    </row>
    <row r="1762" spans="2:65" s="14" customFormat="1" ht="11.25">
      <c r="B1762" s="169"/>
      <c r="D1762" s="155" t="s">
        <v>264</v>
      </c>
      <c r="E1762" s="170" t="s">
        <v>1</v>
      </c>
      <c r="F1762" s="171" t="s">
        <v>2555</v>
      </c>
      <c r="H1762" s="170" t="s">
        <v>1</v>
      </c>
      <c r="I1762" s="172"/>
      <c r="L1762" s="169"/>
      <c r="M1762" s="173"/>
      <c r="T1762" s="174"/>
      <c r="AT1762" s="170" t="s">
        <v>264</v>
      </c>
      <c r="AU1762" s="170" t="s">
        <v>87</v>
      </c>
      <c r="AV1762" s="14" t="s">
        <v>85</v>
      </c>
      <c r="AW1762" s="14" t="s">
        <v>32</v>
      </c>
      <c r="AX1762" s="14" t="s">
        <v>77</v>
      </c>
      <c r="AY1762" s="170" t="s">
        <v>253</v>
      </c>
    </row>
    <row r="1763" spans="2:65" s="14" customFormat="1" ht="11.25">
      <c r="B1763" s="169"/>
      <c r="D1763" s="155" t="s">
        <v>264</v>
      </c>
      <c r="E1763" s="170" t="s">
        <v>1</v>
      </c>
      <c r="F1763" s="171" t="s">
        <v>2822</v>
      </c>
      <c r="H1763" s="170" t="s">
        <v>1</v>
      </c>
      <c r="I1763" s="172"/>
      <c r="L1763" s="169"/>
      <c r="M1763" s="173"/>
      <c r="T1763" s="174"/>
      <c r="AT1763" s="170" t="s">
        <v>264</v>
      </c>
      <c r="AU1763" s="170" t="s">
        <v>87</v>
      </c>
      <c r="AV1763" s="14" t="s">
        <v>85</v>
      </c>
      <c r="AW1763" s="14" t="s">
        <v>32</v>
      </c>
      <c r="AX1763" s="14" t="s">
        <v>77</v>
      </c>
      <c r="AY1763" s="170" t="s">
        <v>253</v>
      </c>
    </row>
    <row r="1764" spans="2:65" s="12" customFormat="1" ht="11.25">
      <c r="B1764" s="154"/>
      <c r="D1764" s="155" t="s">
        <v>264</v>
      </c>
      <c r="E1764" s="156" t="s">
        <v>1</v>
      </c>
      <c r="F1764" s="157" t="s">
        <v>3200</v>
      </c>
      <c r="H1764" s="158">
        <v>115.63</v>
      </c>
      <c r="I1764" s="159"/>
      <c r="L1764" s="154"/>
      <c r="M1764" s="160"/>
      <c r="T1764" s="161"/>
      <c r="AT1764" s="156" t="s">
        <v>264</v>
      </c>
      <c r="AU1764" s="156" t="s">
        <v>87</v>
      </c>
      <c r="AV1764" s="12" t="s">
        <v>87</v>
      </c>
      <c r="AW1764" s="12" t="s">
        <v>32</v>
      </c>
      <c r="AX1764" s="12" t="s">
        <v>77</v>
      </c>
      <c r="AY1764" s="156" t="s">
        <v>253</v>
      </c>
    </row>
    <row r="1765" spans="2:65" s="13" customFormat="1" ht="11.25">
      <c r="B1765" s="162"/>
      <c r="D1765" s="155" t="s">
        <v>264</v>
      </c>
      <c r="E1765" s="163" t="s">
        <v>1</v>
      </c>
      <c r="F1765" s="164" t="s">
        <v>266</v>
      </c>
      <c r="H1765" s="165">
        <v>115.63</v>
      </c>
      <c r="I1765" s="166"/>
      <c r="L1765" s="162"/>
      <c r="M1765" s="167"/>
      <c r="T1765" s="168"/>
      <c r="AT1765" s="163" t="s">
        <v>264</v>
      </c>
      <c r="AU1765" s="163" t="s">
        <v>87</v>
      </c>
      <c r="AV1765" s="13" t="s">
        <v>260</v>
      </c>
      <c r="AW1765" s="13" t="s">
        <v>32</v>
      </c>
      <c r="AX1765" s="13" t="s">
        <v>85</v>
      </c>
      <c r="AY1765" s="163" t="s">
        <v>253</v>
      </c>
    </row>
    <row r="1766" spans="2:65" s="1" customFormat="1" ht="24.2" customHeight="1">
      <c r="B1766" s="32"/>
      <c r="C1766" s="137" t="s">
        <v>2557</v>
      </c>
      <c r="D1766" s="137" t="s">
        <v>255</v>
      </c>
      <c r="E1766" s="138" t="s">
        <v>2579</v>
      </c>
      <c r="F1766" s="139" t="s">
        <v>2580</v>
      </c>
      <c r="G1766" s="140" t="s">
        <v>313</v>
      </c>
      <c r="H1766" s="141">
        <v>93.23</v>
      </c>
      <c r="I1766" s="142"/>
      <c r="J1766" s="143">
        <f>ROUND(I1766*H1766,2)</f>
        <v>0</v>
      </c>
      <c r="K1766" s="139" t="s">
        <v>259</v>
      </c>
      <c r="L1766" s="32"/>
      <c r="M1766" s="144" t="s">
        <v>1</v>
      </c>
      <c r="N1766" s="145" t="s">
        <v>42</v>
      </c>
      <c r="P1766" s="146">
        <f>O1766*H1766</f>
        <v>0</v>
      </c>
      <c r="Q1766" s="146">
        <v>4.0000000000000003E-5</v>
      </c>
      <c r="R1766" s="146">
        <f>Q1766*H1766</f>
        <v>3.7292000000000007E-3</v>
      </c>
      <c r="S1766" s="146">
        <v>0</v>
      </c>
      <c r="T1766" s="147">
        <f>S1766*H1766</f>
        <v>0</v>
      </c>
      <c r="AR1766" s="148" t="s">
        <v>369</v>
      </c>
      <c r="AT1766" s="148" t="s">
        <v>255</v>
      </c>
      <c r="AU1766" s="148" t="s">
        <v>87</v>
      </c>
      <c r="AY1766" s="17" t="s">
        <v>253</v>
      </c>
      <c r="BE1766" s="149">
        <f>IF(N1766="základní",J1766,0)</f>
        <v>0</v>
      </c>
      <c r="BF1766" s="149">
        <f>IF(N1766="snížená",J1766,0)</f>
        <v>0</v>
      </c>
      <c r="BG1766" s="149">
        <f>IF(N1766="zákl. přenesená",J1766,0)</f>
        <v>0</v>
      </c>
      <c r="BH1766" s="149">
        <f>IF(N1766="sníž. přenesená",J1766,0)</f>
        <v>0</v>
      </c>
      <c r="BI1766" s="149">
        <f>IF(N1766="nulová",J1766,0)</f>
        <v>0</v>
      </c>
      <c r="BJ1766" s="17" t="s">
        <v>85</v>
      </c>
      <c r="BK1766" s="149">
        <f>ROUND(I1766*H1766,2)</f>
        <v>0</v>
      </c>
      <c r="BL1766" s="17" t="s">
        <v>369</v>
      </c>
      <c r="BM1766" s="148" t="s">
        <v>2581</v>
      </c>
    </row>
    <row r="1767" spans="2:65" s="1" customFormat="1" ht="11.25">
      <c r="B1767" s="32"/>
      <c r="D1767" s="150" t="s">
        <v>262</v>
      </c>
      <c r="F1767" s="151" t="s">
        <v>2582</v>
      </c>
      <c r="I1767" s="152"/>
      <c r="L1767" s="32"/>
      <c r="M1767" s="153"/>
      <c r="T1767" s="56"/>
      <c r="AT1767" s="17" t="s">
        <v>262</v>
      </c>
      <c r="AU1767" s="17" t="s">
        <v>87</v>
      </c>
    </row>
    <row r="1768" spans="2:65" s="1" customFormat="1" ht="24.2" customHeight="1">
      <c r="B1768" s="32"/>
      <c r="C1768" s="185" t="s">
        <v>2562</v>
      </c>
      <c r="D1768" s="185" t="s">
        <v>1052</v>
      </c>
      <c r="E1768" s="186" t="s">
        <v>2584</v>
      </c>
      <c r="F1768" s="187" t="s">
        <v>2585</v>
      </c>
      <c r="G1768" s="188" t="s">
        <v>313</v>
      </c>
      <c r="H1768" s="189">
        <v>100.688</v>
      </c>
      <c r="I1768" s="190"/>
      <c r="J1768" s="191">
        <f>ROUND(I1768*H1768,2)</f>
        <v>0</v>
      </c>
      <c r="K1768" s="187" t="s">
        <v>1</v>
      </c>
      <c r="L1768" s="192"/>
      <c r="M1768" s="193" t="s">
        <v>1</v>
      </c>
      <c r="N1768" s="194" t="s">
        <v>42</v>
      </c>
      <c r="P1768" s="146">
        <f>O1768*H1768</f>
        <v>0</v>
      </c>
      <c r="Q1768" s="146">
        <v>2.0000000000000001E-4</v>
      </c>
      <c r="R1768" s="146">
        <f>Q1768*H1768</f>
        <v>2.0137600000000002E-2</v>
      </c>
      <c r="S1768" s="146">
        <v>0</v>
      </c>
      <c r="T1768" s="147">
        <f>S1768*H1768</f>
        <v>0</v>
      </c>
      <c r="AR1768" s="148" t="s">
        <v>455</v>
      </c>
      <c r="AT1768" s="148" t="s">
        <v>1052</v>
      </c>
      <c r="AU1768" s="148" t="s">
        <v>87</v>
      </c>
      <c r="AY1768" s="17" t="s">
        <v>253</v>
      </c>
      <c r="BE1768" s="149">
        <f>IF(N1768="základní",J1768,0)</f>
        <v>0</v>
      </c>
      <c r="BF1768" s="149">
        <f>IF(N1768="snížená",J1768,0)</f>
        <v>0</v>
      </c>
      <c r="BG1768" s="149">
        <f>IF(N1768="zákl. přenesená",J1768,0)</f>
        <v>0</v>
      </c>
      <c r="BH1768" s="149">
        <f>IF(N1768="sníž. přenesená",J1768,0)</f>
        <v>0</v>
      </c>
      <c r="BI1768" s="149">
        <f>IF(N1768="nulová",J1768,0)</f>
        <v>0</v>
      </c>
      <c r="BJ1768" s="17" t="s">
        <v>85</v>
      </c>
      <c r="BK1768" s="149">
        <f>ROUND(I1768*H1768,2)</f>
        <v>0</v>
      </c>
      <c r="BL1768" s="17" t="s">
        <v>369</v>
      </c>
      <c r="BM1768" s="148" t="s">
        <v>2586</v>
      </c>
    </row>
    <row r="1769" spans="2:65" s="14" customFormat="1" ht="11.25">
      <c r="B1769" s="169"/>
      <c r="D1769" s="155" t="s">
        <v>264</v>
      </c>
      <c r="E1769" s="170" t="s">
        <v>1</v>
      </c>
      <c r="F1769" s="171" t="s">
        <v>2555</v>
      </c>
      <c r="H1769" s="170" t="s">
        <v>1</v>
      </c>
      <c r="I1769" s="172"/>
      <c r="L1769" s="169"/>
      <c r="M1769" s="173"/>
      <c r="T1769" s="174"/>
      <c r="AT1769" s="170" t="s">
        <v>264</v>
      </c>
      <c r="AU1769" s="170" t="s">
        <v>87</v>
      </c>
      <c r="AV1769" s="14" t="s">
        <v>85</v>
      </c>
      <c r="AW1769" s="14" t="s">
        <v>32</v>
      </c>
      <c r="AX1769" s="14" t="s">
        <v>77</v>
      </c>
      <c r="AY1769" s="170" t="s">
        <v>253</v>
      </c>
    </row>
    <row r="1770" spans="2:65" s="14" customFormat="1" ht="11.25">
      <c r="B1770" s="169"/>
      <c r="D1770" s="155" t="s">
        <v>264</v>
      </c>
      <c r="E1770" s="170" t="s">
        <v>1</v>
      </c>
      <c r="F1770" s="171" t="s">
        <v>2822</v>
      </c>
      <c r="H1770" s="170" t="s">
        <v>1</v>
      </c>
      <c r="I1770" s="172"/>
      <c r="L1770" s="169"/>
      <c r="M1770" s="173"/>
      <c r="T1770" s="174"/>
      <c r="AT1770" s="170" t="s">
        <v>264</v>
      </c>
      <c r="AU1770" s="170" t="s">
        <v>87</v>
      </c>
      <c r="AV1770" s="14" t="s">
        <v>85</v>
      </c>
      <c r="AW1770" s="14" t="s">
        <v>32</v>
      </c>
      <c r="AX1770" s="14" t="s">
        <v>77</v>
      </c>
      <c r="AY1770" s="170" t="s">
        <v>253</v>
      </c>
    </row>
    <row r="1771" spans="2:65" s="12" customFormat="1" ht="22.5">
      <c r="B1771" s="154"/>
      <c r="D1771" s="155" t="s">
        <v>264</v>
      </c>
      <c r="E1771" s="156" t="s">
        <v>1</v>
      </c>
      <c r="F1771" s="157" t="s">
        <v>3205</v>
      </c>
      <c r="H1771" s="158">
        <v>93.23</v>
      </c>
      <c r="I1771" s="159"/>
      <c r="L1771" s="154"/>
      <c r="M1771" s="160"/>
      <c r="T1771" s="161"/>
      <c r="AT1771" s="156" t="s">
        <v>264</v>
      </c>
      <c r="AU1771" s="156" t="s">
        <v>87</v>
      </c>
      <c r="AV1771" s="12" t="s">
        <v>87</v>
      </c>
      <c r="AW1771" s="12" t="s">
        <v>32</v>
      </c>
      <c r="AX1771" s="12" t="s">
        <v>77</v>
      </c>
      <c r="AY1771" s="156" t="s">
        <v>253</v>
      </c>
    </row>
    <row r="1772" spans="2:65" s="13" customFormat="1" ht="11.25">
      <c r="B1772" s="162"/>
      <c r="D1772" s="155" t="s">
        <v>264</v>
      </c>
      <c r="E1772" s="163" t="s">
        <v>1</v>
      </c>
      <c r="F1772" s="164" t="s">
        <v>266</v>
      </c>
      <c r="H1772" s="165">
        <v>93.23</v>
      </c>
      <c r="I1772" s="166"/>
      <c r="L1772" s="162"/>
      <c r="M1772" s="167"/>
      <c r="T1772" s="168"/>
      <c r="AT1772" s="163" t="s">
        <v>264</v>
      </c>
      <c r="AU1772" s="163" t="s">
        <v>87</v>
      </c>
      <c r="AV1772" s="13" t="s">
        <v>260</v>
      </c>
      <c r="AW1772" s="13" t="s">
        <v>32</v>
      </c>
      <c r="AX1772" s="13" t="s">
        <v>85</v>
      </c>
      <c r="AY1772" s="163" t="s">
        <v>253</v>
      </c>
    </row>
    <row r="1773" spans="2:65" s="12" customFormat="1" ht="11.25">
      <c r="B1773" s="154"/>
      <c r="D1773" s="155" t="s">
        <v>264</v>
      </c>
      <c r="F1773" s="157" t="s">
        <v>3206</v>
      </c>
      <c r="H1773" s="158">
        <v>100.688</v>
      </c>
      <c r="I1773" s="159"/>
      <c r="L1773" s="154"/>
      <c r="M1773" s="160"/>
      <c r="T1773" s="161"/>
      <c r="AT1773" s="156" t="s">
        <v>264</v>
      </c>
      <c r="AU1773" s="156" t="s">
        <v>87</v>
      </c>
      <c r="AV1773" s="12" t="s">
        <v>87</v>
      </c>
      <c r="AW1773" s="12" t="s">
        <v>4</v>
      </c>
      <c r="AX1773" s="12" t="s">
        <v>85</v>
      </c>
      <c r="AY1773" s="156" t="s">
        <v>253</v>
      </c>
    </row>
    <row r="1774" spans="2:65" s="1" customFormat="1" ht="33" customHeight="1">
      <c r="B1774" s="32"/>
      <c r="C1774" s="137" t="s">
        <v>2568</v>
      </c>
      <c r="D1774" s="137" t="s">
        <v>255</v>
      </c>
      <c r="E1774" s="138" t="s">
        <v>2590</v>
      </c>
      <c r="F1774" s="139" t="s">
        <v>2591</v>
      </c>
      <c r="G1774" s="140" t="s">
        <v>258</v>
      </c>
      <c r="H1774" s="141">
        <v>115.63</v>
      </c>
      <c r="I1774" s="142"/>
      <c r="J1774" s="143">
        <f>ROUND(I1774*H1774,2)</f>
        <v>0</v>
      </c>
      <c r="K1774" s="139" t="s">
        <v>259</v>
      </c>
      <c r="L1774" s="32"/>
      <c r="M1774" s="144" t="s">
        <v>1</v>
      </c>
      <c r="N1774" s="145" t="s">
        <v>42</v>
      </c>
      <c r="P1774" s="146">
        <f>O1774*H1774</f>
        <v>0</v>
      </c>
      <c r="Q1774" s="146">
        <v>1.7000000000000001E-4</v>
      </c>
      <c r="R1774" s="146">
        <f>Q1774*H1774</f>
        <v>1.96571E-2</v>
      </c>
      <c r="S1774" s="146">
        <v>0</v>
      </c>
      <c r="T1774" s="147">
        <f>S1774*H1774</f>
        <v>0</v>
      </c>
      <c r="AR1774" s="148" t="s">
        <v>369</v>
      </c>
      <c r="AT1774" s="148" t="s">
        <v>255</v>
      </c>
      <c r="AU1774" s="148" t="s">
        <v>87</v>
      </c>
      <c r="AY1774" s="17" t="s">
        <v>253</v>
      </c>
      <c r="BE1774" s="149">
        <f>IF(N1774="základní",J1774,0)</f>
        <v>0</v>
      </c>
      <c r="BF1774" s="149">
        <f>IF(N1774="snížená",J1774,0)</f>
        <v>0</v>
      </c>
      <c r="BG1774" s="149">
        <f>IF(N1774="zákl. přenesená",J1774,0)</f>
        <v>0</v>
      </c>
      <c r="BH1774" s="149">
        <f>IF(N1774="sníž. přenesená",J1774,0)</f>
        <v>0</v>
      </c>
      <c r="BI1774" s="149">
        <f>IF(N1774="nulová",J1774,0)</f>
        <v>0</v>
      </c>
      <c r="BJ1774" s="17" t="s">
        <v>85</v>
      </c>
      <c r="BK1774" s="149">
        <f>ROUND(I1774*H1774,2)</f>
        <v>0</v>
      </c>
      <c r="BL1774" s="17" t="s">
        <v>369</v>
      </c>
      <c r="BM1774" s="148" t="s">
        <v>2592</v>
      </c>
    </row>
    <row r="1775" spans="2:65" s="1" customFormat="1" ht="11.25">
      <c r="B1775" s="32"/>
      <c r="D1775" s="150" t="s">
        <v>262</v>
      </c>
      <c r="F1775" s="151" t="s">
        <v>2593</v>
      </c>
      <c r="I1775" s="152"/>
      <c r="L1775" s="32"/>
      <c r="M1775" s="153"/>
      <c r="T1775" s="56"/>
      <c r="AT1775" s="17" t="s">
        <v>262</v>
      </c>
      <c r="AU1775" s="17" t="s">
        <v>87</v>
      </c>
    </row>
    <row r="1776" spans="2:65" s="1" customFormat="1" ht="62.65" customHeight="1">
      <c r="B1776" s="32"/>
      <c r="C1776" s="185" t="s">
        <v>2573</v>
      </c>
      <c r="D1776" s="185" t="s">
        <v>1052</v>
      </c>
      <c r="E1776" s="186" t="s">
        <v>2595</v>
      </c>
      <c r="F1776" s="187" t="s">
        <v>2596</v>
      </c>
      <c r="G1776" s="188" t="s">
        <v>258</v>
      </c>
      <c r="H1776" s="189">
        <v>124.88</v>
      </c>
      <c r="I1776" s="190"/>
      <c r="J1776" s="191">
        <f>ROUND(I1776*H1776,2)</f>
        <v>0</v>
      </c>
      <c r="K1776" s="187" t="s">
        <v>1</v>
      </c>
      <c r="L1776" s="192"/>
      <c r="M1776" s="193" t="s">
        <v>1</v>
      </c>
      <c r="N1776" s="194" t="s">
        <v>42</v>
      </c>
      <c r="P1776" s="146">
        <f>O1776*H1776</f>
        <v>0</v>
      </c>
      <c r="Q1776" s="146">
        <v>7.7000000000000002E-3</v>
      </c>
      <c r="R1776" s="146">
        <f>Q1776*H1776</f>
        <v>0.96157599999999999</v>
      </c>
      <c r="S1776" s="146">
        <v>0</v>
      </c>
      <c r="T1776" s="147">
        <f>S1776*H1776</f>
        <v>0</v>
      </c>
      <c r="AR1776" s="148" t="s">
        <v>455</v>
      </c>
      <c r="AT1776" s="148" t="s">
        <v>1052</v>
      </c>
      <c r="AU1776" s="148" t="s">
        <v>87</v>
      </c>
      <c r="AY1776" s="17" t="s">
        <v>253</v>
      </c>
      <c r="BE1776" s="149">
        <f>IF(N1776="základní",J1776,0)</f>
        <v>0</v>
      </c>
      <c r="BF1776" s="149">
        <f>IF(N1776="snížená",J1776,0)</f>
        <v>0</v>
      </c>
      <c r="BG1776" s="149">
        <f>IF(N1776="zákl. přenesená",J1776,0)</f>
        <v>0</v>
      </c>
      <c r="BH1776" s="149">
        <f>IF(N1776="sníž. přenesená",J1776,0)</f>
        <v>0</v>
      </c>
      <c r="BI1776" s="149">
        <f>IF(N1776="nulová",J1776,0)</f>
        <v>0</v>
      </c>
      <c r="BJ1776" s="17" t="s">
        <v>85</v>
      </c>
      <c r="BK1776" s="149">
        <f>ROUND(I1776*H1776,2)</f>
        <v>0</v>
      </c>
      <c r="BL1776" s="17" t="s">
        <v>369</v>
      </c>
      <c r="BM1776" s="148" t="s">
        <v>2597</v>
      </c>
    </row>
    <row r="1777" spans="2:65" s="14" customFormat="1" ht="11.25">
      <c r="B1777" s="169"/>
      <c r="D1777" s="155" t="s">
        <v>264</v>
      </c>
      <c r="E1777" s="170" t="s">
        <v>1</v>
      </c>
      <c r="F1777" s="171" t="s">
        <v>2555</v>
      </c>
      <c r="H1777" s="170" t="s">
        <v>1</v>
      </c>
      <c r="I1777" s="172"/>
      <c r="L1777" s="169"/>
      <c r="M1777" s="173"/>
      <c r="T1777" s="174"/>
      <c r="AT1777" s="170" t="s">
        <v>264</v>
      </c>
      <c r="AU1777" s="170" t="s">
        <v>87</v>
      </c>
      <c r="AV1777" s="14" t="s">
        <v>85</v>
      </c>
      <c r="AW1777" s="14" t="s">
        <v>32</v>
      </c>
      <c r="AX1777" s="14" t="s">
        <v>77</v>
      </c>
      <c r="AY1777" s="170" t="s">
        <v>253</v>
      </c>
    </row>
    <row r="1778" spans="2:65" s="14" customFormat="1" ht="11.25">
      <c r="B1778" s="169"/>
      <c r="D1778" s="155" t="s">
        <v>264</v>
      </c>
      <c r="E1778" s="170" t="s">
        <v>1</v>
      </c>
      <c r="F1778" s="171" t="s">
        <v>2822</v>
      </c>
      <c r="H1778" s="170" t="s">
        <v>1</v>
      </c>
      <c r="I1778" s="172"/>
      <c r="L1778" s="169"/>
      <c r="M1778" s="173"/>
      <c r="T1778" s="174"/>
      <c r="AT1778" s="170" t="s">
        <v>264</v>
      </c>
      <c r="AU1778" s="170" t="s">
        <v>87</v>
      </c>
      <c r="AV1778" s="14" t="s">
        <v>85</v>
      </c>
      <c r="AW1778" s="14" t="s">
        <v>32</v>
      </c>
      <c r="AX1778" s="14" t="s">
        <v>77</v>
      </c>
      <c r="AY1778" s="170" t="s">
        <v>253</v>
      </c>
    </row>
    <row r="1779" spans="2:65" s="12" customFormat="1" ht="11.25">
      <c r="B1779" s="154"/>
      <c r="D1779" s="155" t="s">
        <v>264</v>
      </c>
      <c r="E1779" s="156" t="s">
        <v>1</v>
      </c>
      <c r="F1779" s="157" t="s">
        <v>3200</v>
      </c>
      <c r="H1779" s="158">
        <v>115.63</v>
      </c>
      <c r="I1779" s="159"/>
      <c r="L1779" s="154"/>
      <c r="M1779" s="160"/>
      <c r="T1779" s="161"/>
      <c r="AT1779" s="156" t="s">
        <v>264</v>
      </c>
      <c r="AU1779" s="156" t="s">
        <v>87</v>
      </c>
      <c r="AV1779" s="12" t="s">
        <v>87</v>
      </c>
      <c r="AW1779" s="12" t="s">
        <v>32</v>
      </c>
      <c r="AX1779" s="12" t="s">
        <v>77</v>
      </c>
      <c r="AY1779" s="156" t="s">
        <v>253</v>
      </c>
    </row>
    <row r="1780" spans="2:65" s="13" customFormat="1" ht="11.25">
      <c r="B1780" s="162"/>
      <c r="D1780" s="155" t="s">
        <v>264</v>
      </c>
      <c r="E1780" s="163" t="s">
        <v>1</v>
      </c>
      <c r="F1780" s="164" t="s">
        <v>266</v>
      </c>
      <c r="H1780" s="165">
        <v>115.63</v>
      </c>
      <c r="I1780" s="166"/>
      <c r="L1780" s="162"/>
      <c r="M1780" s="167"/>
      <c r="T1780" s="168"/>
      <c r="AT1780" s="163" t="s">
        <v>264</v>
      </c>
      <c r="AU1780" s="163" t="s">
        <v>87</v>
      </c>
      <c r="AV1780" s="13" t="s">
        <v>260</v>
      </c>
      <c r="AW1780" s="13" t="s">
        <v>32</v>
      </c>
      <c r="AX1780" s="13" t="s">
        <v>85</v>
      </c>
      <c r="AY1780" s="163" t="s">
        <v>253</v>
      </c>
    </row>
    <row r="1781" spans="2:65" s="12" customFormat="1" ht="11.25">
      <c r="B1781" s="154"/>
      <c r="D1781" s="155" t="s">
        <v>264</v>
      </c>
      <c r="F1781" s="157" t="s">
        <v>3207</v>
      </c>
      <c r="H1781" s="158">
        <v>124.88</v>
      </c>
      <c r="I1781" s="159"/>
      <c r="L1781" s="154"/>
      <c r="M1781" s="160"/>
      <c r="T1781" s="161"/>
      <c r="AT1781" s="156" t="s">
        <v>264</v>
      </c>
      <c r="AU1781" s="156" t="s">
        <v>87</v>
      </c>
      <c r="AV1781" s="12" t="s">
        <v>87</v>
      </c>
      <c r="AW1781" s="12" t="s">
        <v>4</v>
      </c>
      <c r="AX1781" s="12" t="s">
        <v>85</v>
      </c>
      <c r="AY1781" s="156" t="s">
        <v>253</v>
      </c>
    </row>
    <row r="1782" spans="2:65" s="1" customFormat="1" ht="24.2" customHeight="1">
      <c r="B1782" s="32"/>
      <c r="C1782" s="137" t="s">
        <v>2578</v>
      </c>
      <c r="D1782" s="137" t="s">
        <v>255</v>
      </c>
      <c r="E1782" s="138" t="s">
        <v>2600</v>
      </c>
      <c r="F1782" s="139" t="s">
        <v>2601</v>
      </c>
      <c r="G1782" s="140" t="s">
        <v>1576</v>
      </c>
      <c r="H1782" s="196"/>
      <c r="I1782" s="142"/>
      <c r="J1782" s="143">
        <f>ROUND(I1782*H1782,2)</f>
        <v>0</v>
      </c>
      <c r="K1782" s="139" t="s">
        <v>259</v>
      </c>
      <c r="L1782" s="32"/>
      <c r="M1782" s="144" t="s">
        <v>1</v>
      </c>
      <c r="N1782" s="145" t="s">
        <v>42</v>
      </c>
      <c r="P1782" s="146">
        <f>O1782*H1782</f>
        <v>0</v>
      </c>
      <c r="Q1782" s="146">
        <v>0</v>
      </c>
      <c r="R1782" s="146">
        <f>Q1782*H1782</f>
        <v>0</v>
      </c>
      <c r="S1782" s="146">
        <v>0</v>
      </c>
      <c r="T1782" s="147">
        <f>S1782*H1782</f>
        <v>0</v>
      </c>
      <c r="AR1782" s="148" t="s">
        <v>369</v>
      </c>
      <c r="AT1782" s="148" t="s">
        <v>255</v>
      </c>
      <c r="AU1782" s="148" t="s">
        <v>87</v>
      </c>
      <c r="AY1782" s="17" t="s">
        <v>253</v>
      </c>
      <c r="BE1782" s="149">
        <f>IF(N1782="základní",J1782,0)</f>
        <v>0</v>
      </c>
      <c r="BF1782" s="149">
        <f>IF(N1782="snížená",J1782,0)</f>
        <v>0</v>
      </c>
      <c r="BG1782" s="149">
        <f>IF(N1782="zákl. přenesená",J1782,0)</f>
        <v>0</v>
      </c>
      <c r="BH1782" s="149">
        <f>IF(N1782="sníž. přenesená",J1782,0)</f>
        <v>0</v>
      </c>
      <c r="BI1782" s="149">
        <f>IF(N1782="nulová",J1782,0)</f>
        <v>0</v>
      </c>
      <c r="BJ1782" s="17" t="s">
        <v>85</v>
      </c>
      <c r="BK1782" s="149">
        <f>ROUND(I1782*H1782,2)</f>
        <v>0</v>
      </c>
      <c r="BL1782" s="17" t="s">
        <v>369</v>
      </c>
      <c r="BM1782" s="148" t="s">
        <v>2602</v>
      </c>
    </row>
    <row r="1783" spans="2:65" s="1" customFormat="1" ht="11.25">
      <c r="B1783" s="32"/>
      <c r="D1783" s="150" t="s">
        <v>262</v>
      </c>
      <c r="F1783" s="151" t="s">
        <v>2603</v>
      </c>
      <c r="I1783" s="152"/>
      <c r="L1783" s="32"/>
      <c r="M1783" s="153"/>
      <c r="T1783" s="56"/>
      <c r="AT1783" s="17" t="s">
        <v>262</v>
      </c>
      <c r="AU1783" s="17" t="s">
        <v>87</v>
      </c>
    </row>
    <row r="1784" spans="2:65" s="11" customFormat="1" ht="22.9" customHeight="1">
      <c r="B1784" s="125"/>
      <c r="D1784" s="126" t="s">
        <v>76</v>
      </c>
      <c r="E1784" s="135" t="s">
        <v>2604</v>
      </c>
      <c r="F1784" s="135" t="s">
        <v>2605</v>
      </c>
      <c r="I1784" s="128"/>
      <c r="J1784" s="136">
        <f>BK1784</f>
        <v>0</v>
      </c>
      <c r="L1784" s="125"/>
      <c r="M1784" s="130"/>
      <c r="P1784" s="131">
        <f>SUM(P1785:P1840)</f>
        <v>0</v>
      </c>
      <c r="R1784" s="131">
        <f>SUM(R1785:R1840)</f>
        <v>1.2390613000000001</v>
      </c>
      <c r="T1784" s="132">
        <f>SUM(T1785:T1840)</f>
        <v>0</v>
      </c>
      <c r="AR1784" s="126" t="s">
        <v>87</v>
      </c>
      <c r="AT1784" s="133" t="s">
        <v>76</v>
      </c>
      <c r="AU1784" s="133" t="s">
        <v>85</v>
      </c>
      <c r="AY1784" s="126" t="s">
        <v>253</v>
      </c>
      <c r="BK1784" s="134">
        <f>SUM(BK1785:BK1840)</f>
        <v>0</v>
      </c>
    </row>
    <row r="1785" spans="2:65" s="1" customFormat="1" ht="16.5" customHeight="1">
      <c r="B1785" s="32"/>
      <c r="C1785" s="137" t="s">
        <v>2583</v>
      </c>
      <c r="D1785" s="137" t="s">
        <v>255</v>
      </c>
      <c r="E1785" s="138" t="s">
        <v>2607</v>
      </c>
      <c r="F1785" s="139" t="s">
        <v>2608</v>
      </c>
      <c r="G1785" s="140" t="s">
        <v>258</v>
      </c>
      <c r="H1785" s="141">
        <v>71.866</v>
      </c>
      <c r="I1785" s="142"/>
      <c r="J1785" s="143">
        <f>ROUND(I1785*H1785,2)</f>
        <v>0</v>
      </c>
      <c r="K1785" s="139" t="s">
        <v>259</v>
      </c>
      <c r="L1785" s="32"/>
      <c r="M1785" s="144" t="s">
        <v>1</v>
      </c>
      <c r="N1785" s="145" t="s">
        <v>42</v>
      </c>
      <c r="P1785" s="146">
        <f>O1785*H1785</f>
        <v>0</v>
      </c>
      <c r="Q1785" s="146">
        <v>2.9999999999999997E-4</v>
      </c>
      <c r="R1785" s="146">
        <f>Q1785*H1785</f>
        <v>2.1559799999999997E-2</v>
      </c>
      <c r="S1785" s="146">
        <v>0</v>
      </c>
      <c r="T1785" s="147">
        <f>S1785*H1785</f>
        <v>0</v>
      </c>
      <c r="AR1785" s="148" t="s">
        <v>369</v>
      </c>
      <c r="AT1785" s="148" t="s">
        <v>255</v>
      </c>
      <c r="AU1785" s="148" t="s">
        <v>87</v>
      </c>
      <c r="AY1785" s="17" t="s">
        <v>253</v>
      </c>
      <c r="BE1785" s="149">
        <f>IF(N1785="základní",J1785,0)</f>
        <v>0</v>
      </c>
      <c r="BF1785" s="149">
        <f>IF(N1785="snížená",J1785,0)</f>
        <v>0</v>
      </c>
      <c r="BG1785" s="149">
        <f>IF(N1785="zákl. přenesená",J1785,0)</f>
        <v>0</v>
      </c>
      <c r="BH1785" s="149">
        <f>IF(N1785="sníž. přenesená",J1785,0)</f>
        <v>0</v>
      </c>
      <c r="BI1785" s="149">
        <f>IF(N1785="nulová",J1785,0)</f>
        <v>0</v>
      </c>
      <c r="BJ1785" s="17" t="s">
        <v>85</v>
      </c>
      <c r="BK1785" s="149">
        <f>ROUND(I1785*H1785,2)</f>
        <v>0</v>
      </c>
      <c r="BL1785" s="17" t="s">
        <v>369</v>
      </c>
      <c r="BM1785" s="148" t="s">
        <v>2609</v>
      </c>
    </row>
    <row r="1786" spans="2:65" s="1" customFormat="1" ht="11.25">
      <c r="B1786" s="32"/>
      <c r="D1786" s="150" t="s">
        <v>262</v>
      </c>
      <c r="F1786" s="151" t="s">
        <v>2610</v>
      </c>
      <c r="I1786" s="152"/>
      <c r="L1786" s="32"/>
      <c r="M1786" s="153"/>
      <c r="T1786" s="56"/>
      <c r="AT1786" s="17" t="s">
        <v>262</v>
      </c>
      <c r="AU1786" s="17" t="s">
        <v>87</v>
      </c>
    </row>
    <row r="1787" spans="2:65" s="14" customFormat="1" ht="11.25">
      <c r="B1787" s="169"/>
      <c r="D1787" s="155" t="s">
        <v>264</v>
      </c>
      <c r="E1787" s="170" t="s">
        <v>1</v>
      </c>
      <c r="F1787" s="171" t="s">
        <v>2611</v>
      </c>
      <c r="H1787" s="170" t="s">
        <v>1</v>
      </c>
      <c r="I1787" s="172"/>
      <c r="L1787" s="169"/>
      <c r="M1787" s="173"/>
      <c r="T1787" s="174"/>
      <c r="AT1787" s="170" t="s">
        <v>264</v>
      </c>
      <c r="AU1787" s="170" t="s">
        <v>87</v>
      </c>
      <c r="AV1787" s="14" t="s">
        <v>85</v>
      </c>
      <c r="AW1787" s="14" t="s">
        <v>32</v>
      </c>
      <c r="AX1787" s="14" t="s">
        <v>77</v>
      </c>
      <c r="AY1787" s="170" t="s">
        <v>253</v>
      </c>
    </row>
    <row r="1788" spans="2:65" s="14" customFormat="1" ht="11.25">
      <c r="B1788" s="169"/>
      <c r="D1788" s="155" t="s">
        <v>264</v>
      </c>
      <c r="E1788" s="170" t="s">
        <v>1</v>
      </c>
      <c r="F1788" s="171" t="s">
        <v>2822</v>
      </c>
      <c r="H1788" s="170" t="s">
        <v>1</v>
      </c>
      <c r="I1788" s="172"/>
      <c r="L1788" s="169"/>
      <c r="M1788" s="173"/>
      <c r="T1788" s="174"/>
      <c r="AT1788" s="170" t="s">
        <v>264</v>
      </c>
      <c r="AU1788" s="170" t="s">
        <v>87</v>
      </c>
      <c r="AV1788" s="14" t="s">
        <v>85</v>
      </c>
      <c r="AW1788" s="14" t="s">
        <v>32</v>
      </c>
      <c r="AX1788" s="14" t="s">
        <v>77</v>
      </c>
      <c r="AY1788" s="170" t="s">
        <v>253</v>
      </c>
    </row>
    <row r="1789" spans="2:65" s="12" customFormat="1" ht="11.25">
      <c r="B1789" s="154"/>
      <c r="D1789" s="155" t="s">
        <v>264</v>
      </c>
      <c r="E1789" s="156" t="s">
        <v>1</v>
      </c>
      <c r="F1789" s="157" t="s">
        <v>1025</v>
      </c>
      <c r="H1789" s="158">
        <v>5.5</v>
      </c>
      <c r="I1789" s="159"/>
      <c r="L1789" s="154"/>
      <c r="M1789" s="160"/>
      <c r="T1789" s="161"/>
      <c r="AT1789" s="156" t="s">
        <v>264</v>
      </c>
      <c r="AU1789" s="156" t="s">
        <v>87</v>
      </c>
      <c r="AV1789" s="12" t="s">
        <v>87</v>
      </c>
      <c r="AW1789" s="12" t="s">
        <v>32</v>
      </c>
      <c r="AX1789" s="12" t="s">
        <v>77</v>
      </c>
      <c r="AY1789" s="156" t="s">
        <v>253</v>
      </c>
    </row>
    <row r="1790" spans="2:65" s="12" customFormat="1" ht="22.5">
      <c r="B1790" s="154"/>
      <c r="D1790" s="155" t="s">
        <v>264</v>
      </c>
      <c r="E1790" s="156" t="s">
        <v>1</v>
      </c>
      <c r="F1790" s="157" t="s">
        <v>2866</v>
      </c>
      <c r="H1790" s="158">
        <v>31.010999999999999</v>
      </c>
      <c r="I1790" s="159"/>
      <c r="L1790" s="154"/>
      <c r="M1790" s="160"/>
      <c r="T1790" s="161"/>
      <c r="AT1790" s="156" t="s">
        <v>264</v>
      </c>
      <c r="AU1790" s="156" t="s">
        <v>87</v>
      </c>
      <c r="AV1790" s="12" t="s">
        <v>87</v>
      </c>
      <c r="AW1790" s="12" t="s">
        <v>32</v>
      </c>
      <c r="AX1790" s="12" t="s">
        <v>77</v>
      </c>
      <c r="AY1790" s="156" t="s">
        <v>253</v>
      </c>
    </row>
    <row r="1791" spans="2:65" s="12" customFormat="1" ht="11.25">
      <c r="B1791" s="154"/>
      <c r="D1791" s="155" t="s">
        <v>264</v>
      </c>
      <c r="E1791" s="156" t="s">
        <v>1</v>
      </c>
      <c r="F1791" s="157" t="s">
        <v>2867</v>
      </c>
      <c r="H1791" s="158">
        <v>8.91</v>
      </c>
      <c r="I1791" s="159"/>
      <c r="L1791" s="154"/>
      <c r="M1791" s="160"/>
      <c r="T1791" s="161"/>
      <c r="AT1791" s="156" t="s">
        <v>264</v>
      </c>
      <c r="AU1791" s="156" t="s">
        <v>87</v>
      </c>
      <c r="AV1791" s="12" t="s">
        <v>87</v>
      </c>
      <c r="AW1791" s="12" t="s">
        <v>32</v>
      </c>
      <c r="AX1791" s="12" t="s">
        <v>77</v>
      </c>
      <c r="AY1791" s="156" t="s">
        <v>253</v>
      </c>
    </row>
    <row r="1792" spans="2:65" s="12" customFormat="1" ht="22.5">
      <c r="B1792" s="154"/>
      <c r="D1792" s="155" t="s">
        <v>264</v>
      </c>
      <c r="E1792" s="156" t="s">
        <v>1</v>
      </c>
      <c r="F1792" s="157" t="s">
        <v>2868</v>
      </c>
      <c r="H1792" s="158">
        <v>23.57</v>
      </c>
      <c r="I1792" s="159"/>
      <c r="L1792" s="154"/>
      <c r="M1792" s="160"/>
      <c r="T1792" s="161"/>
      <c r="AT1792" s="156" t="s">
        <v>264</v>
      </c>
      <c r="AU1792" s="156" t="s">
        <v>87</v>
      </c>
      <c r="AV1792" s="12" t="s">
        <v>87</v>
      </c>
      <c r="AW1792" s="12" t="s">
        <v>32</v>
      </c>
      <c r="AX1792" s="12" t="s">
        <v>77</v>
      </c>
      <c r="AY1792" s="156" t="s">
        <v>253</v>
      </c>
    </row>
    <row r="1793" spans="2:65" s="12" customFormat="1" ht="11.25">
      <c r="B1793" s="154"/>
      <c r="D1793" s="155" t="s">
        <v>264</v>
      </c>
      <c r="E1793" s="156" t="s">
        <v>1</v>
      </c>
      <c r="F1793" s="157" t="s">
        <v>2612</v>
      </c>
      <c r="H1793" s="158">
        <v>2.875</v>
      </c>
      <c r="I1793" s="159"/>
      <c r="L1793" s="154"/>
      <c r="M1793" s="160"/>
      <c r="T1793" s="161"/>
      <c r="AT1793" s="156" t="s">
        <v>264</v>
      </c>
      <c r="AU1793" s="156" t="s">
        <v>87</v>
      </c>
      <c r="AV1793" s="12" t="s">
        <v>87</v>
      </c>
      <c r="AW1793" s="12" t="s">
        <v>32</v>
      </c>
      <c r="AX1793" s="12" t="s">
        <v>77</v>
      </c>
      <c r="AY1793" s="156" t="s">
        <v>253</v>
      </c>
    </row>
    <row r="1794" spans="2:65" s="13" customFormat="1" ht="11.25">
      <c r="B1794" s="162"/>
      <c r="D1794" s="155" t="s">
        <v>264</v>
      </c>
      <c r="E1794" s="163" t="s">
        <v>1</v>
      </c>
      <c r="F1794" s="164" t="s">
        <v>266</v>
      </c>
      <c r="H1794" s="165">
        <v>71.866</v>
      </c>
      <c r="I1794" s="166"/>
      <c r="L1794" s="162"/>
      <c r="M1794" s="167"/>
      <c r="T1794" s="168"/>
      <c r="AT1794" s="163" t="s">
        <v>264</v>
      </c>
      <c r="AU1794" s="163" t="s">
        <v>87</v>
      </c>
      <c r="AV1794" s="13" t="s">
        <v>260</v>
      </c>
      <c r="AW1794" s="13" t="s">
        <v>32</v>
      </c>
      <c r="AX1794" s="13" t="s">
        <v>85</v>
      </c>
      <c r="AY1794" s="163" t="s">
        <v>253</v>
      </c>
    </row>
    <row r="1795" spans="2:65" s="1" customFormat="1" ht="24.2" customHeight="1">
      <c r="B1795" s="32"/>
      <c r="C1795" s="137" t="s">
        <v>2589</v>
      </c>
      <c r="D1795" s="137" t="s">
        <v>255</v>
      </c>
      <c r="E1795" s="138" t="s">
        <v>2614</v>
      </c>
      <c r="F1795" s="139" t="s">
        <v>2615</v>
      </c>
      <c r="G1795" s="140" t="s">
        <v>258</v>
      </c>
      <c r="H1795" s="141">
        <v>71.866</v>
      </c>
      <c r="I1795" s="142"/>
      <c r="J1795" s="143">
        <f>ROUND(I1795*H1795,2)</f>
        <v>0</v>
      </c>
      <c r="K1795" s="139" t="s">
        <v>259</v>
      </c>
      <c r="L1795" s="32"/>
      <c r="M1795" s="144" t="s">
        <v>1</v>
      </c>
      <c r="N1795" s="145" t="s">
        <v>42</v>
      </c>
      <c r="P1795" s="146">
        <f>O1795*H1795</f>
        <v>0</v>
      </c>
      <c r="Q1795" s="146">
        <v>1.5E-3</v>
      </c>
      <c r="R1795" s="146">
        <f>Q1795*H1795</f>
        <v>0.10779900000000001</v>
      </c>
      <c r="S1795" s="146">
        <v>0</v>
      </c>
      <c r="T1795" s="147">
        <f>S1795*H1795</f>
        <v>0</v>
      </c>
      <c r="AR1795" s="148" t="s">
        <v>369</v>
      </c>
      <c r="AT1795" s="148" t="s">
        <v>255</v>
      </c>
      <c r="AU1795" s="148" t="s">
        <v>87</v>
      </c>
      <c r="AY1795" s="17" t="s">
        <v>253</v>
      </c>
      <c r="BE1795" s="149">
        <f>IF(N1795="základní",J1795,0)</f>
        <v>0</v>
      </c>
      <c r="BF1795" s="149">
        <f>IF(N1795="snížená",J1795,0)</f>
        <v>0</v>
      </c>
      <c r="BG1795" s="149">
        <f>IF(N1795="zákl. přenesená",J1795,0)</f>
        <v>0</v>
      </c>
      <c r="BH1795" s="149">
        <f>IF(N1795="sníž. přenesená",J1795,0)</f>
        <v>0</v>
      </c>
      <c r="BI1795" s="149">
        <f>IF(N1795="nulová",J1795,0)</f>
        <v>0</v>
      </c>
      <c r="BJ1795" s="17" t="s">
        <v>85</v>
      </c>
      <c r="BK1795" s="149">
        <f>ROUND(I1795*H1795,2)</f>
        <v>0</v>
      </c>
      <c r="BL1795" s="17" t="s">
        <v>369</v>
      </c>
      <c r="BM1795" s="148" t="s">
        <v>2616</v>
      </c>
    </row>
    <row r="1796" spans="2:65" s="1" customFormat="1" ht="11.25">
      <c r="B1796" s="32"/>
      <c r="D1796" s="150" t="s">
        <v>262</v>
      </c>
      <c r="F1796" s="151" t="s">
        <v>2617</v>
      </c>
      <c r="I1796" s="152"/>
      <c r="L1796" s="32"/>
      <c r="M1796" s="153"/>
      <c r="T1796" s="56"/>
      <c r="AT1796" s="17" t="s">
        <v>262</v>
      </c>
      <c r="AU1796" s="17" t="s">
        <v>87</v>
      </c>
    </row>
    <row r="1797" spans="2:65" s="14" customFormat="1" ht="11.25">
      <c r="B1797" s="169"/>
      <c r="D1797" s="155" t="s">
        <v>264</v>
      </c>
      <c r="E1797" s="170" t="s">
        <v>1</v>
      </c>
      <c r="F1797" s="171" t="s">
        <v>2611</v>
      </c>
      <c r="H1797" s="170" t="s">
        <v>1</v>
      </c>
      <c r="I1797" s="172"/>
      <c r="L1797" s="169"/>
      <c r="M1797" s="173"/>
      <c r="T1797" s="174"/>
      <c r="AT1797" s="170" t="s">
        <v>264</v>
      </c>
      <c r="AU1797" s="170" t="s">
        <v>87</v>
      </c>
      <c r="AV1797" s="14" t="s">
        <v>85</v>
      </c>
      <c r="AW1797" s="14" t="s">
        <v>32</v>
      </c>
      <c r="AX1797" s="14" t="s">
        <v>77</v>
      </c>
      <c r="AY1797" s="170" t="s">
        <v>253</v>
      </c>
    </row>
    <row r="1798" spans="2:65" s="14" customFormat="1" ht="11.25">
      <c r="B1798" s="169"/>
      <c r="D1798" s="155" t="s">
        <v>264</v>
      </c>
      <c r="E1798" s="170" t="s">
        <v>1</v>
      </c>
      <c r="F1798" s="171" t="s">
        <v>2822</v>
      </c>
      <c r="H1798" s="170" t="s">
        <v>1</v>
      </c>
      <c r="I1798" s="172"/>
      <c r="L1798" s="169"/>
      <c r="M1798" s="173"/>
      <c r="T1798" s="174"/>
      <c r="AT1798" s="170" t="s">
        <v>264</v>
      </c>
      <c r="AU1798" s="170" t="s">
        <v>87</v>
      </c>
      <c r="AV1798" s="14" t="s">
        <v>85</v>
      </c>
      <c r="AW1798" s="14" t="s">
        <v>32</v>
      </c>
      <c r="AX1798" s="14" t="s">
        <v>77</v>
      </c>
      <c r="AY1798" s="170" t="s">
        <v>253</v>
      </c>
    </row>
    <row r="1799" spans="2:65" s="12" customFormat="1" ht="11.25">
      <c r="B1799" s="154"/>
      <c r="D1799" s="155" t="s">
        <v>264</v>
      </c>
      <c r="E1799" s="156" t="s">
        <v>1</v>
      </c>
      <c r="F1799" s="157" t="s">
        <v>1025</v>
      </c>
      <c r="H1799" s="158">
        <v>5.5</v>
      </c>
      <c r="I1799" s="159"/>
      <c r="L1799" s="154"/>
      <c r="M1799" s="160"/>
      <c r="T1799" s="161"/>
      <c r="AT1799" s="156" t="s">
        <v>264</v>
      </c>
      <c r="AU1799" s="156" t="s">
        <v>87</v>
      </c>
      <c r="AV1799" s="12" t="s">
        <v>87</v>
      </c>
      <c r="AW1799" s="12" t="s">
        <v>32</v>
      </c>
      <c r="AX1799" s="12" t="s">
        <v>77</v>
      </c>
      <c r="AY1799" s="156" t="s">
        <v>253</v>
      </c>
    </row>
    <row r="1800" spans="2:65" s="12" customFormat="1" ht="22.5">
      <c r="B1800" s="154"/>
      <c r="D1800" s="155" t="s">
        <v>264</v>
      </c>
      <c r="E1800" s="156" t="s">
        <v>1</v>
      </c>
      <c r="F1800" s="157" t="s">
        <v>2866</v>
      </c>
      <c r="H1800" s="158">
        <v>31.010999999999999</v>
      </c>
      <c r="I1800" s="159"/>
      <c r="L1800" s="154"/>
      <c r="M1800" s="160"/>
      <c r="T1800" s="161"/>
      <c r="AT1800" s="156" t="s">
        <v>264</v>
      </c>
      <c r="AU1800" s="156" t="s">
        <v>87</v>
      </c>
      <c r="AV1800" s="12" t="s">
        <v>87</v>
      </c>
      <c r="AW1800" s="12" t="s">
        <v>32</v>
      </c>
      <c r="AX1800" s="12" t="s">
        <v>77</v>
      </c>
      <c r="AY1800" s="156" t="s">
        <v>253</v>
      </c>
    </row>
    <row r="1801" spans="2:65" s="12" customFormat="1" ht="11.25">
      <c r="B1801" s="154"/>
      <c r="D1801" s="155" t="s">
        <v>264</v>
      </c>
      <c r="E1801" s="156" t="s">
        <v>1</v>
      </c>
      <c r="F1801" s="157" t="s">
        <v>2867</v>
      </c>
      <c r="H1801" s="158">
        <v>8.91</v>
      </c>
      <c r="I1801" s="159"/>
      <c r="L1801" s="154"/>
      <c r="M1801" s="160"/>
      <c r="T1801" s="161"/>
      <c r="AT1801" s="156" t="s">
        <v>264</v>
      </c>
      <c r="AU1801" s="156" t="s">
        <v>87</v>
      </c>
      <c r="AV1801" s="12" t="s">
        <v>87</v>
      </c>
      <c r="AW1801" s="12" t="s">
        <v>32</v>
      </c>
      <c r="AX1801" s="12" t="s">
        <v>77</v>
      </c>
      <c r="AY1801" s="156" t="s">
        <v>253</v>
      </c>
    </row>
    <row r="1802" spans="2:65" s="12" customFormat="1" ht="22.5">
      <c r="B1802" s="154"/>
      <c r="D1802" s="155" t="s">
        <v>264</v>
      </c>
      <c r="E1802" s="156" t="s">
        <v>1</v>
      </c>
      <c r="F1802" s="157" t="s">
        <v>2868</v>
      </c>
      <c r="H1802" s="158">
        <v>23.57</v>
      </c>
      <c r="I1802" s="159"/>
      <c r="L1802" s="154"/>
      <c r="M1802" s="160"/>
      <c r="T1802" s="161"/>
      <c r="AT1802" s="156" t="s">
        <v>264</v>
      </c>
      <c r="AU1802" s="156" t="s">
        <v>87</v>
      </c>
      <c r="AV1802" s="12" t="s">
        <v>87</v>
      </c>
      <c r="AW1802" s="12" t="s">
        <v>32</v>
      </c>
      <c r="AX1802" s="12" t="s">
        <v>77</v>
      </c>
      <c r="AY1802" s="156" t="s">
        <v>253</v>
      </c>
    </row>
    <row r="1803" spans="2:65" s="12" customFormat="1" ht="11.25">
      <c r="B1803" s="154"/>
      <c r="D1803" s="155" t="s">
        <v>264</v>
      </c>
      <c r="E1803" s="156" t="s">
        <v>1</v>
      </c>
      <c r="F1803" s="157" t="s">
        <v>2612</v>
      </c>
      <c r="H1803" s="158">
        <v>2.875</v>
      </c>
      <c r="I1803" s="159"/>
      <c r="L1803" s="154"/>
      <c r="M1803" s="160"/>
      <c r="T1803" s="161"/>
      <c r="AT1803" s="156" t="s">
        <v>264</v>
      </c>
      <c r="AU1803" s="156" t="s">
        <v>87</v>
      </c>
      <c r="AV1803" s="12" t="s">
        <v>87</v>
      </c>
      <c r="AW1803" s="12" t="s">
        <v>32</v>
      </c>
      <c r="AX1803" s="12" t="s">
        <v>77</v>
      </c>
      <c r="AY1803" s="156" t="s">
        <v>253</v>
      </c>
    </row>
    <row r="1804" spans="2:65" s="13" customFormat="1" ht="11.25">
      <c r="B1804" s="162"/>
      <c r="D1804" s="155" t="s">
        <v>264</v>
      </c>
      <c r="E1804" s="163" t="s">
        <v>1</v>
      </c>
      <c r="F1804" s="164" t="s">
        <v>266</v>
      </c>
      <c r="H1804" s="165">
        <v>71.866</v>
      </c>
      <c r="I1804" s="166"/>
      <c r="L1804" s="162"/>
      <c r="M1804" s="167"/>
      <c r="T1804" s="168"/>
      <c r="AT1804" s="163" t="s">
        <v>264</v>
      </c>
      <c r="AU1804" s="163" t="s">
        <v>87</v>
      </c>
      <c r="AV1804" s="13" t="s">
        <v>260</v>
      </c>
      <c r="AW1804" s="13" t="s">
        <v>32</v>
      </c>
      <c r="AX1804" s="13" t="s">
        <v>85</v>
      </c>
      <c r="AY1804" s="163" t="s">
        <v>253</v>
      </c>
    </row>
    <row r="1805" spans="2:65" s="1" customFormat="1" ht="16.5" customHeight="1">
      <c r="B1805" s="32"/>
      <c r="C1805" s="137" t="s">
        <v>2594</v>
      </c>
      <c r="D1805" s="137" t="s">
        <v>255</v>
      </c>
      <c r="E1805" s="138" t="s">
        <v>2619</v>
      </c>
      <c r="F1805" s="139" t="s">
        <v>2620</v>
      </c>
      <c r="G1805" s="140" t="s">
        <v>269</v>
      </c>
      <c r="H1805" s="141">
        <v>14</v>
      </c>
      <c r="I1805" s="142"/>
      <c r="J1805" s="143">
        <f>ROUND(I1805*H1805,2)</f>
        <v>0</v>
      </c>
      <c r="K1805" s="139" t="s">
        <v>259</v>
      </c>
      <c r="L1805" s="32"/>
      <c r="M1805" s="144" t="s">
        <v>1</v>
      </c>
      <c r="N1805" s="145" t="s">
        <v>42</v>
      </c>
      <c r="P1805" s="146">
        <f>O1805*H1805</f>
        <v>0</v>
      </c>
      <c r="Q1805" s="146">
        <v>2.1000000000000001E-4</v>
      </c>
      <c r="R1805" s="146">
        <f>Q1805*H1805</f>
        <v>2.9399999999999999E-3</v>
      </c>
      <c r="S1805" s="146">
        <v>0</v>
      </c>
      <c r="T1805" s="147">
        <f>S1805*H1805</f>
        <v>0</v>
      </c>
      <c r="AR1805" s="148" t="s">
        <v>369</v>
      </c>
      <c r="AT1805" s="148" t="s">
        <v>255</v>
      </c>
      <c r="AU1805" s="148" t="s">
        <v>87</v>
      </c>
      <c r="AY1805" s="17" t="s">
        <v>253</v>
      </c>
      <c r="BE1805" s="149">
        <f>IF(N1805="základní",J1805,0)</f>
        <v>0</v>
      </c>
      <c r="BF1805" s="149">
        <f>IF(N1805="snížená",J1805,0)</f>
        <v>0</v>
      </c>
      <c r="BG1805" s="149">
        <f>IF(N1805="zákl. přenesená",J1805,0)</f>
        <v>0</v>
      </c>
      <c r="BH1805" s="149">
        <f>IF(N1805="sníž. přenesená",J1805,0)</f>
        <v>0</v>
      </c>
      <c r="BI1805" s="149">
        <f>IF(N1805="nulová",J1805,0)</f>
        <v>0</v>
      </c>
      <c r="BJ1805" s="17" t="s">
        <v>85</v>
      </c>
      <c r="BK1805" s="149">
        <f>ROUND(I1805*H1805,2)</f>
        <v>0</v>
      </c>
      <c r="BL1805" s="17" t="s">
        <v>369</v>
      </c>
      <c r="BM1805" s="148" t="s">
        <v>2621</v>
      </c>
    </row>
    <row r="1806" spans="2:65" s="1" customFormat="1" ht="11.25">
      <c r="B1806" s="32"/>
      <c r="D1806" s="150" t="s">
        <v>262</v>
      </c>
      <c r="F1806" s="151" t="s">
        <v>2622</v>
      </c>
      <c r="I1806" s="152"/>
      <c r="L1806" s="32"/>
      <c r="M1806" s="153"/>
      <c r="T1806" s="56"/>
      <c r="AT1806" s="17" t="s">
        <v>262</v>
      </c>
      <c r="AU1806" s="17" t="s">
        <v>87</v>
      </c>
    </row>
    <row r="1807" spans="2:65" s="12" customFormat="1" ht="11.25">
      <c r="B1807" s="154"/>
      <c r="D1807" s="155" t="s">
        <v>264</v>
      </c>
      <c r="E1807" s="156" t="s">
        <v>1</v>
      </c>
      <c r="F1807" s="157" t="s">
        <v>3208</v>
      </c>
      <c r="H1807" s="158">
        <v>14</v>
      </c>
      <c r="I1807" s="159"/>
      <c r="L1807" s="154"/>
      <c r="M1807" s="160"/>
      <c r="T1807" s="161"/>
      <c r="AT1807" s="156" t="s">
        <v>264</v>
      </c>
      <c r="AU1807" s="156" t="s">
        <v>87</v>
      </c>
      <c r="AV1807" s="12" t="s">
        <v>87</v>
      </c>
      <c r="AW1807" s="12" t="s">
        <v>32</v>
      </c>
      <c r="AX1807" s="12" t="s">
        <v>77</v>
      </c>
      <c r="AY1807" s="156" t="s">
        <v>253</v>
      </c>
    </row>
    <row r="1808" spans="2:65" s="13" customFormat="1" ht="11.25">
      <c r="B1808" s="162"/>
      <c r="D1808" s="155" t="s">
        <v>264</v>
      </c>
      <c r="E1808" s="163" t="s">
        <v>1</v>
      </c>
      <c r="F1808" s="164" t="s">
        <v>266</v>
      </c>
      <c r="H1808" s="165">
        <v>14</v>
      </c>
      <c r="I1808" s="166"/>
      <c r="L1808" s="162"/>
      <c r="M1808" s="167"/>
      <c r="T1808" s="168"/>
      <c r="AT1808" s="163" t="s">
        <v>264</v>
      </c>
      <c r="AU1808" s="163" t="s">
        <v>87</v>
      </c>
      <c r="AV1808" s="13" t="s">
        <v>260</v>
      </c>
      <c r="AW1808" s="13" t="s">
        <v>32</v>
      </c>
      <c r="AX1808" s="13" t="s">
        <v>85</v>
      </c>
      <c r="AY1808" s="163" t="s">
        <v>253</v>
      </c>
    </row>
    <row r="1809" spans="2:65" s="1" customFormat="1" ht="16.5" customHeight="1">
      <c r="B1809" s="32"/>
      <c r="C1809" s="137" t="s">
        <v>2599</v>
      </c>
      <c r="D1809" s="137" t="s">
        <v>255</v>
      </c>
      <c r="E1809" s="138" t="s">
        <v>2625</v>
      </c>
      <c r="F1809" s="139" t="s">
        <v>2626</v>
      </c>
      <c r="G1809" s="140" t="s">
        <v>269</v>
      </c>
      <c r="H1809" s="141">
        <v>1</v>
      </c>
      <c r="I1809" s="142"/>
      <c r="J1809" s="143">
        <f>ROUND(I1809*H1809,2)</f>
        <v>0</v>
      </c>
      <c r="K1809" s="139" t="s">
        <v>259</v>
      </c>
      <c r="L1809" s="32"/>
      <c r="M1809" s="144" t="s">
        <v>1</v>
      </c>
      <c r="N1809" s="145" t="s">
        <v>42</v>
      </c>
      <c r="P1809" s="146">
        <f>O1809*H1809</f>
        <v>0</v>
      </c>
      <c r="Q1809" s="146">
        <v>2.0000000000000001E-4</v>
      </c>
      <c r="R1809" s="146">
        <f>Q1809*H1809</f>
        <v>2.0000000000000001E-4</v>
      </c>
      <c r="S1809" s="146">
        <v>0</v>
      </c>
      <c r="T1809" s="147">
        <f>S1809*H1809</f>
        <v>0</v>
      </c>
      <c r="AR1809" s="148" t="s">
        <v>369</v>
      </c>
      <c r="AT1809" s="148" t="s">
        <v>255</v>
      </c>
      <c r="AU1809" s="148" t="s">
        <v>87</v>
      </c>
      <c r="AY1809" s="17" t="s">
        <v>253</v>
      </c>
      <c r="BE1809" s="149">
        <f>IF(N1809="základní",J1809,0)</f>
        <v>0</v>
      </c>
      <c r="BF1809" s="149">
        <f>IF(N1809="snížená",J1809,0)</f>
        <v>0</v>
      </c>
      <c r="BG1809" s="149">
        <f>IF(N1809="zákl. přenesená",J1809,0)</f>
        <v>0</v>
      </c>
      <c r="BH1809" s="149">
        <f>IF(N1809="sníž. přenesená",J1809,0)</f>
        <v>0</v>
      </c>
      <c r="BI1809" s="149">
        <f>IF(N1809="nulová",J1809,0)</f>
        <v>0</v>
      </c>
      <c r="BJ1809" s="17" t="s">
        <v>85</v>
      </c>
      <c r="BK1809" s="149">
        <f>ROUND(I1809*H1809,2)</f>
        <v>0</v>
      </c>
      <c r="BL1809" s="17" t="s">
        <v>369</v>
      </c>
      <c r="BM1809" s="148" t="s">
        <v>2627</v>
      </c>
    </row>
    <row r="1810" spans="2:65" s="1" customFormat="1" ht="11.25">
      <c r="B1810" s="32"/>
      <c r="D1810" s="150" t="s">
        <v>262</v>
      </c>
      <c r="F1810" s="151" t="s">
        <v>2628</v>
      </c>
      <c r="I1810" s="152"/>
      <c r="L1810" s="32"/>
      <c r="M1810" s="153"/>
      <c r="T1810" s="56"/>
      <c r="AT1810" s="17" t="s">
        <v>262</v>
      </c>
      <c r="AU1810" s="17" t="s">
        <v>87</v>
      </c>
    </row>
    <row r="1811" spans="2:65" s="12" customFormat="1" ht="11.25">
      <c r="B1811" s="154"/>
      <c r="D1811" s="155" t="s">
        <v>264</v>
      </c>
      <c r="E1811" s="156" t="s">
        <v>1</v>
      </c>
      <c r="F1811" s="157" t="s">
        <v>2833</v>
      </c>
      <c r="H1811" s="158">
        <v>1</v>
      </c>
      <c r="I1811" s="159"/>
      <c r="L1811" s="154"/>
      <c r="M1811" s="160"/>
      <c r="T1811" s="161"/>
      <c r="AT1811" s="156" t="s">
        <v>264</v>
      </c>
      <c r="AU1811" s="156" t="s">
        <v>87</v>
      </c>
      <c r="AV1811" s="12" t="s">
        <v>87</v>
      </c>
      <c r="AW1811" s="12" t="s">
        <v>32</v>
      </c>
      <c r="AX1811" s="12" t="s">
        <v>77</v>
      </c>
      <c r="AY1811" s="156" t="s">
        <v>253</v>
      </c>
    </row>
    <row r="1812" spans="2:65" s="13" customFormat="1" ht="11.25">
      <c r="B1812" s="162"/>
      <c r="D1812" s="155" t="s">
        <v>264</v>
      </c>
      <c r="E1812" s="163" t="s">
        <v>1</v>
      </c>
      <c r="F1812" s="164" t="s">
        <v>266</v>
      </c>
      <c r="H1812" s="165">
        <v>1</v>
      </c>
      <c r="I1812" s="166"/>
      <c r="L1812" s="162"/>
      <c r="M1812" s="167"/>
      <c r="T1812" s="168"/>
      <c r="AT1812" s="163" t="s">
        <v>264</v>
      </c>
      <c r="AU1812" s="163" t="s">
        <v>87</v>
      </c>
      <c r="AV1812" s="13" t="s">
        <v>260</v>
      </c>
      <c r="AW1812" s="13" t="s">
        <v>32</v>
      </c>
      <c r="AX1812" s="13" t="s">
        <v>85</v>
      </c>
      <c r="AY1812" s="163" t="s">
        <v>253</v>
      </c>
    </row>
    <row r="1813" spans="2:65" s="1" customFormat="1" ht="24.2" customHeight="1">
      <c r="B1813" s="32"/>
      <c r="C1813" s="137" t="s">
        <v>2606</v>
      </c>
      <c r="D1813" s="137" t="s">
        <v>255</v>
      </c>
      <c r="E1813" s="138" t="s">
        <v>2630</v>
      </c>
      <c r="F1813" s="139" t="s">
        <v>2631</v>
      </c>
      <c r="G1813" s="140" t="s">
        <v>258</v>
      </c>
      <c r="H1813" s="141">
        <v>68.626000000000005</v>
      </c>
      <c r="I1813" s="142"/>
      <c r="J1813" s="143">
        <f>ROUND(I1813*H1813,2)</f>
        <v>0</v>
      </c>
      <c r="K1813" s="139" t="s">
        <v>1</v>
      </c>
      <c r="L1813" s="32"/>
      <c r="M1813" s="144" t="s">
        <v>1</v>
      </c>
      <c r="N1813" s="145" t="s">
        <v>42</v>
      </c>
      <c r="P1813" s="146">
        <f>O1813*H1813</f>
        <v>0</v>
      </c>
      <c r="Q1813" s="146">
        <v>5.0499999999999998E-3</v>
      </c>
      <c r="R1813" s="146">
        <f>Q1813*H1813</f>
        <v>0.34656130000000002</v>
      </c>
      <c r="S1813" s="146">
        <v>0</v>
      </c>
      <c r="T1813" s="147">
        <f>S1813*H1813</f>
        <v>0</v>
      </c>
      <c r="AR1813" s="148" t="s">
        <v>369</v>
      </c>
      <c r="AT1813" s="148" t="s">
        <v>255</v>
      </c>
      <c r="AU1813" s="148" t="s">
        <v>87</v>
      </c>
      <c r="AY1813" s="17" t="s">
        <v>253</v>
      </c>
      <c r="BE1813" s="149">
        <f>IF(N1813="základní",J1813,0)</f>
        <v>0</v>
      </c>
      <c r="BF1813" s="149">
        <f>IF(N1813="snížená",J1813,0)</f>
        <v>0</v>
      </c>
      <c r="BG1813" s="149">
        <f>IF(N1813="zákl. přenesená",J1813,0)</f>
        <v>0</v>
      </c>
      <c r="BH1813" s="149">
        <f>IF(N1813="sníž. přenesená",J1813,0)</f>
        <v>0</v>
      </c>
      <c r="BI1813" s="149">
        <f>IF(N1813="nulová",J1813,0)</f>
        <v>0</v>
      </c>
      <c r="BJ1813" s="17" t="s">
        <v>85</v>
      </c>
      <c r="BK1813" s="149">
        <f>ROUND(I1813*H1813,2)</f>
        <v>0</v>
      </c>
      <c r="BL1813" s="17" t="s">
        <v>369</v>
      </c>
      <c r="BM1813" s="148" t="s">
        <v>3209</v>
      </c>
    </row>
    <row r="1814" spans="2:65" s="1" customFormat="1" ht="37.9" customHeight="1">
      <c r="B1814" s="32"/>
      <c r="C1814" s="185" t="s">
        <v>2613</v>
      </c>
      <c r="D1814" s="185" t="s">
        <v>1052</v>
      </c>
      <c r="E1814" s="186" t="s">
        <v>2634</v>
      </c>
      <c r="F1814" s="187" t="s">
        <v>3210</v>
      </c>
      <c r="G1814" s="188" t="s">
        <v>258</v>
      </c>
      <c r="H1814" s="189">
        <v>75.489000000000004</v>
      </c>
      <c r="I1814" s="190"/>
      <c r="J1814" s="191">
        <f>ROUND(I1814*H1814,2)</f>
        <v>0</v>
      </c>
      <c r="K1814" s="187" t="s">
        <v>1</v>
      </c>
      <c r="L1814" s="192"/>
      <c r="M1814" s="193" t="s">
        <v>1</v>
      </c>
      <c r="N1814" s="194" t="s">
        <v>42</v>
      </c>
      <c r="P1814" s="146">
        <f>O1814*H1814</f>
        <v>0</v>
      </c>
      <c r="Q1814" s="146">
        <v>0.01</v>
      </c>
      <c r="R1814" s="146">
        <f>Q1814*H1814</f>
        <v>0.75489000000000006</v>
      </c>
      <c r="S1814" s="146">
        <v>0</v>
      </c>
      <c r="T1814" s="147">
        <f>S1814*H1814</f>
        <v>0</v>
      </c>
      <c r="AR1814" s="148" t="s">
        <v>455</v>
      </c>
      <c r="AT1814" s="148" t="s">
        <v>1052</v>
      </c>
      <c r="AU1814" s="148" t="s">
        <v>87</v>
      </c>
      <c r="AY1814" s="17" t="s">
        <v>253</v>
      </c>
      <c r="BE1814" s="149">
        <f>IF(N1814="základní",J1814,0)</f>
        <v>0</v>
      </c>
      <c r="BF1814" s="149">
        <f>IF(N1814="snížená",J1814,0)</f>
        <v>0</v>
      </c>
      <c r="BG1814" s="149">
        <f>IF(N1814="zákl. přenesená",J1814,0)</f>
        <v>0</v>
      </c>
      <c r="BH1814" s="149">
        <f>IF(N1814="sníž. přenesená",J1814,0)</f>
        <v>0</v>
      </c>
      <c r="BI1814" s="149">
        <f>IF(N1814="nulová",J1814,0)</f>
        <v>0</v>
      </c>
      <c r="BJ1814" s="17" t="s">
        <v>85</v>
      </c>
      <c r="BK1814" s="149">
        <f>ROUND(I1814*H1814,2)</f>
        <v>0</v>
      </c>
      <c r="BL1814" s="17" t="s">
        <v>369</v>
      </c>
      <c r="BM1814" s="148" t="s">
        <v>3211</v>
      </c>
    </row>
    <row r="1815" spans="2:65" s="14" customFormat="1" ht="11.25">
      <c r="B1815" s="169"/>
      <c r="D1815" s="155" t="s">
        <v>264</v>
      </c>
      <c r="E1815" s="170" t="s">
        <v>1</v>
      </c>
      <c r="F1815" s="171" t="s">
        <v>2611</v>
      </c>
      <c r="H1815" s="170" t="s">
        <v>1</v>
      </c>
      <c r="I1815" s="172"/>
      <c r="L1815" s="169"/>
      <c r="M1815" s="173"/>
      <c r="T1815" s="174"/>
      <c r="AT1815" s="170" t="s">
        <v>264</v>
      </c>
      <c r="AU1815" s="170" t="s">
        <v>87</v>
      </c>
      <c r="AV1815" s="14" t="s">
        <v>85</v>
      </c>
      <c r="AW1815" s="14" t="s">
        <v>32</v>
      </c>
      <c r="AX1815" s="14" t="s">
        <v>77</v>
      </c>
      <c r="AY1815" s="170" t="s">
        <v>253</v>
      </c>
    </row>
    <row r="1816" spans="2:65" s="14" customFormat="1" ht="11.25">
      <c r="B1816" s="169"/>
      <c r="D1816" s="155" t="s">
        <v>264</v>
      </c>
      <c r="E1816" s="170" t="s">
        <v>1</v>
      </c>
      <c r="F1816" s="171" t="s">
        <v>2822</v>
      </c>
      <c r="H1816" s="170" t="s">
        <v>1</v>
      </c>
      <c r="I1816" s="172"/>
      <c r="L1816" s="169"/>
      <c r="M1816" s="173"/>
      <c r="T1816" s="174"/>
      <c r="AT1816" s="170" t="s">
        <v>264</v>
      </c>
      <c r="AU1816" s="170" t="s">
        <v>87</v>
      </c>
      <c r="AV1816" s="14" t="s">
        <v>85</v>
      </c>
      <c r="AW1816" s="14" t="s">
        <v>32</v>
      </c>
      <c r="AX1816" s="14" t="s">
        <v>77</v>
      </c>
      <c r="AY1816" s="170" t="s">
        <v>253</v>
      </c>
    </row>
    <row r="1817" spans="2:65" s="12" customFormat="1" ht="11.25">
      <c r="B1817" s="154"/>
      <c r="D1817" s="155" t="s">
        <v>264</v>
      </c>
      <c r="E1817" s="156" t="s">
        <v>1</v>
      </c>
      <c r="F1817" s="157" t="s">
        <v>1025</v>
      </c>
      <c r="H1817" s="158">
        <v>5.5</v>
      </c>
      <c r="I1817" s="159"/>
      <c r="L1817" s="154"/>
      <c r="M1817" s="160"/>
      <c r="T1817" s="161"/>
      <c r="AT1817" s="156" t="s">
        <v>264</v>
      </c>
      <c r="AU1817" s="156" t="s">
        <v>87</v>
      </c>
      <c r="AV1817" s="12" t="s">
        <v>87</v>
      </c>
      <c r="AW1817" s="12" t="s">
        <v>32</v>
      </c>
      <c r="AX1817" s="12" t="s">
        <v>77</v>
      </c>
      <c r="AY1817" s="156" t="s">
        <v>253</v>
      </c>
    </row>
    <row r="1818" spans="2:65" s="12" customFormat="1" ht="22.5">
      <c r="B1818" s="154"/>
      <c r="D1818" s="155" t="s">
        <v>264</v>
      </c>
      <c r="E1818" s="156" t="s">
        <v>1</v>
      </c>
      <c r="F1818" s="157" t="s">
        <v>2866</v>
      </c>
      <c r="H1818" s="158">
        <v>31.010999999999999</v>
      </c>
      <c r="I1818" s="159"/>
      <c r="L1818" s="154"/>
      <c r="M1818" s="160"/>
      <c r="T1818" s="161"/>
      <c r="AT1818" s="156" t="s">
        <v>264</v>
      </c>
      <c r="AU1818" s="156" t="s">
        <v>87</v>
      </c>
      <c r="AV1818" s="12" t="s">
        <v>87</v>
      </c>
      <c r="AW1818" s="12" t="s">
        <v>32</v>
      </c>
      <c r="AX1818" s="12" t="s">
        <v>77</v>
      </c>
      <c r="AY1818" s="156" t="s">
        <v>253</v>
      </c>
    </row>
    <row r="1819" spans="2:65" s="12" customFormat="1" ht="11.25">
      <c r="B1819" s="154"/>
      <c r="D1819" s="155" t="s">
        <v>264</v>
      </c>
      <c r="E1819" s="156" t="s">
        <v>1</v>
      </c>
      <c r="F1819" s="157" t="s">
        <v>3212</v>
      </c>
      <c r="H1819" s="158">
        <v>5.67</v>
      </c>
      <c r="I1819" s="159"/>
      <c r="L1819" s="154"/>
      <c r="M1819" s="160"/>
      <c r="T1819" s="161"/>
      <c r="AT1819" s="156" t="s">
        <v>264</v>
      </c>
      <c r="AU1819" s="156" t="s">
        <v>87</v>
      </c>
      <c r="AV1819" s="12" t="s">
        <v>87</v>
      </c>
      <c r="AW1819" s="12" t="s">
        <v>32</v>
      </c>
      <c r="AX1819" s="12" t="s">
        <v>77</v>
      </c>
      <c r="AY1819" s="156" t="s">
        <v>253</v>
      </c>
    </row>
    <row r="1820" spans="2:65" s="12" customFormat="1" ht="22.5">
      <c r="B1820" s="154"/>
      <c r="D1820" s="155" t="s">
        <v>264</v>
      </c>
      <c r="E1820" s="156" t="s">
        <v>1</v>
      </c>
      <c r="F1820" s="157" t="s">
        <v>2868</v>
      </c>
      <c r="H1820" s="158">
        <v>23.57</v>
      </c>
      <c r="I1820" s="159"/>
      <c r="L1820" s="154"/>
      <c r="M1820" s="160"/>
      <c r="T1820" s="161"/>
      <c r="AT1820" s="156" t="s">
        <v>264</v>
      </c>
      <c r="AU1820" s="156" t="s">
        <v>87</v>
      </c>
      <c r="AV1820" s="12" t="s">
        <v>87</v>
      </c>
      <c r="AW1820" s="12" t="s">
        <v>32</v>
      </c>
      <c r="AX1820" s="12" t="s">
        <v>77</v>
      </c>
      <c r="AY1820" s="156" t="s">
        <v>253</v>
      </c>
    </row>
    <row r="1821" spans="2:65" s="12" customFormat="1" ht="11.25">
      <c r="B1821" s="154"/>
      <c r="D1821" s="155" t="s">
        <v>264</v>
      </c>
      <c r="E1821" s="156" t="s">
        <v>1</v>
      </c>
      <c r="F1821" s="157" t="s">
        <v>2612</v>
      </c>
      <c r="H1821" s="158">
        <v>2.875</v>
      </c>
      <c r="I1821" s="159"/>
      <c r="L1821" s="154"/>
      <c r="M1821" s="160"/>
      <c r="T1821" s="161"/>
      <c r="AT1821" s="156" t="s">
        <v>264</v>
      </c>
      <c r="AU1821" s="156" t="s">
        <v>87</v>
      </c>
      <c r="AV1821" s="12" t="s">
        <v>87</v>
      </c>
      <c r="AW1821" s="12" t="s">
        <v>32</v>
      </c>
      <c r="AX1821" s="12" t="s">
        <v>77</v>
      </c>
      <c r="AY1821" s="156" t="s">
        <v>253</v>
      </c>
    </row>
    <row r="1822" spans="2:65" s="13" customFormat="1" ht="11.25">
      <c r="B1822" s="162"/>
      <c r="D1822" s="155" t="s">
        <v>264</v>
      </c>
      <c r="E1822" s="163" t="s">
        <v>1</v>
      </c>
      <c r="F1822" s="164" t="s">
        <v>266</v>
      </c>
      <c r="H1822" s="165">
        <v>68.626000000000005</v>
      </c>
      <c r="I1822" s="166"/>
      <c r="L1822" s="162"/>
      <c r="M1822" s="167"/>
      <c r="T1822" s="168"/>
      <c r="AT1822" s="163" t="s">
        <v>264</v>
      </c>
      <c r="AU1822" s="163" t="s">
        <v>87</v>
      </c>
      <c r="AV1822" s="13" t="s">
        <v>260</v>
      </c>
      <c r="AW1822" s="13" t="s">
        <v>32</v>
      </c>
      <c r="AX1822" s="13" t="s">
        <v>85</v>
      </c>
      <c r="AY1822" s="163" t="s">
        <v>253</v>
      </c>
    </row>
    <row r="1823" spans="2:65" s="12" customFormat="1" ht="11.25">
      <c r="B1823" s="154"/>
      <c r="D1823" s="155" t="s">
        <v>264</v>
      </c>
      <c r="F1823" s="157" t="s">
        <v>3213</v>
      </c>
      <c r="H1823" s="158">
        <v>75.489000000000004</v>
      </c>
      <c r="I1823" s="159"/>
      <c r="L1823" s="154"/>
      <c r="M1823" s="160"/>
      <c r="T1823" s="161"/>
      <c r="AT1823" s="156" t="s">
        <v>264</v>
      </c>
      <c r="AU1823" s="156" t="s">
        <v>87</v>
      </c>
      <c r="AV1823" s="12" t="s">
        <v>87</v>
      </c>
      <c r="AW1823" s="12" t="s">
        <v>4</v>
      </c>
      <c r="AX1823" s="12" t="s">
        <v>85</v>
      </c>
      <c r="AY1823" s="156" t="s">
        <v>253</v>
      </c>
    </row>
    <row r="1824" spans="2:65" s="1" customFormat="1" ht="24.2" customHeight="1">
      <c r="B1824" s="32"/>
      <c r="C1824" s="137" t="s">
        <v>2618</v>
      </c>
      <c r="D1824" s="137" t="s">
        <v>255</v>
      </c>
      <c r="E1824" s="138" t="s">
        <v>2640</v>
      </c>
      <c r="F1824" s="139" t="s">
        <v>2641</v>
      </c>
      <c r="G1824" s="140" t="s">
        <v>313</v>
      </c>
      <c r="H1824" s="141">
        <v>9.1999999999999993</v>
      </c>
      <c r="I1824" s="142"/>
      <c r="J1824" s="143">
        <f>ROUND(I1824*H1824,2)</f>
        <v>0</v>
      </c>
      <c r="K1824" s="139" t="s">
        <v>259</v>
      </c>
      <c r="L1824" s="32"/>
      <c r="M1824" s="144" t="s">
        <v>1</v>
      </c>
      <c r="N1824" s="145" t="s">
        <v>42</v>
      </c>
      <c r="P1824" s="146">
        <f>O1824*H1824</f>
        <v>0</v>
      </c>
      <c r="Q1824" s="146">
        <v>1.8000000000000001E-4</v>
      </c>
      <c r="R1824" s="146">
        <f>Q1824*H1824</f>
        <v>1.6559999999999999E-3</v>
      </c>
      <c r="S1824" s="146">
        <v>0</v>
      </c>
      <c r="T1824" s="147">
        <f>S1824*H1824</f>
        <v>0</v>
      </c>
      <c r="AR1824" s="148" t="s">
        <v>369</v>
      </c>
      <c r="AT1824" s="148" t="s">
        <v>255</v>
      </c>
      <c r="AU1824" s="148" t="s">
        <v>87</v>
      </c>
      <c r="AY1824" s="17" t="s">
        <v>253</v>
      </c>
      <c r="BE1824" s="149">
        <f>IF(N1824="základní",J1824,0)</f>
        <v>0</v>
      </c>
      <c r="BF1824" s="149">
        <f>IF(N1824="snížená",J1824,0)</f>
        <v>0</v>
      </c>
      <c r="BG1824" s="149">
        <f>IF(N1824="zákl. přenesená",J1824,0)</f>
        <v>0</v>
      </c>
      <c r="BH1824" s="149">
        <f>IF(N1824="sníž. přenesená",J1824,0)</f>
        <v>0</v>
      </c>
      <c r="BI1824" s="149">
        <f>IF(N1824="nulová",J1824,0)</f>
        <v>0</v>
      </c>
      <c r="BJ1824" s="17" t="s">
        <v>85</v>
      </c>
      <c r="BK1824" s="149">
        <f>ROUND(I1824*H1824,2)</f>
        <v>0</v>
      </c>
      <c r="BL1824" s="17" t="s">
        <v>369</v>
      </c>
      <c r="BM1824" s="148" t="s">
        <v>3214</v>
      </c>
    </row>
    <row r="1825" spans="2:65" s="1" customFormat="1" ht="11.25">
      <c r="B1825" s="32"/>
      <c r="D1825" s="150" t="s">
        <v>262</v>
      </c>
      <c r="F1825" s="151" t="s">
        <v>2643</v>
      </c>
      <c r="I1825" s="152"/>
      <c r="L1825" s="32"/>
      <c r="M1825" s="153"/>
      <c r="T1825" s="56"/>
      <c r="AT1825" s="17" t="s">
        <v>262</v>
      </c>
      <c r="AU1825" s="17" t="s">
        <v>87</v>
      </c>
    </row>
    <row r="1826" spans="2:65" s="1" customFormat="1" ht="24.2" customHeight="1">
      <c r="B1826" s="32"/>
      <c r="C1826" s="185" t="s">
        <v>2624</v>
      </c>
      <c r="D1826" s="185" t="s">
        <v>1052</v>
      </c>
      <c r="E1826" s="186" t="s">
        <v>2645</v>
      </c>
      <c r="F1826" s="187" t="s">
        <v>2646</v>
      </c>
      <c r="G1826" s="188" t="s">
        <v>313</v>
      </c>
      <c r="H1826" s="189">
        <v>9.66</v>
      </c>
      <c r="I1826" s="190"/>
      <c r="J1826" s="191">
        <f>ROUND(I1826*H1826,2)</f>
        <v>0</v>
      </c>
      <c r="K1826" s="187" t="s">
        <v>1</v>
      </c>
      <c r="L1826" s="192"/>
      <c r="M1826" s="193" t="s">
        <v>1</v>
      </c>
      <c r="N1826" s="194" t="s">
        <v>42</v>
      </c>
      <c r="P1826" s="146">
        <f>O1826*H1826</f>
        <v>0</v>
      </c>
      <c r="Q1826" s="146">
        <v>1.2E-4</v>
      </c>
      <c r="R1826" s="146">
        <f>Q1826*H1826</f>
        <v>1.1592E-3</v>
      </c>
      <c r="S1826" s="146">
        <v>0</v>
      </c>
      <c r="T1826" s="147">
        <f>S1826*H1826</f>
        <v>0</v>
      </c>
      <c r="AR1826" s="148" t="s">
        <v>455</v>
      </c>
      <c r="AT1826" s="148" t="s">
        <v>1052</v>
      </c>
      <c r="AU1826" s="148" t="s">
        <v>87</v>
      </c>
      <c r="AY1826" s="17" t="s">
        <v>253</v>
      </c>
      <c r="BE1826" s="149">
        <f>IF(N1826="základní",J1826,0)</f>
        <v>0</v>
      </c>
      <c r="BF1826" s="149">
        <f>IF(N1826="snížená",J1826,0)</f>
        <v>0</v>
      </c>
      <c r="BG1826" s="149">
        <f>IF(N1826="zákl. přenesená",J1826,0)</f>
        <v>0</v>
      </c>
      <c r="BH1826" s="149">
        <f>IF(N1826="sníž. přenesená",J1826,0)</f>
        <v>0</v>
      </c>
      <c r="BI1826" s="149">
        <f>IF(N1826="nulová",J1826,0)</f>
        <v>0</v>
      </c>
      <c r="BJ1826" s="17" t="s">
        <v>85</v>
      </c>
      <c r="BK1826" s="149">
        <f>ROUND(I1826*H1826,2)</f>
        <v>0</v>
      </c>
      <c r="BL1826" s="17" t="s">
        <v>369</v>
      </c>
      <c r="BM1826" s="148" t="s">
        <v>3215</v>
      </c>
    </row>
    <row r="1827" spans="2:65" s="12" customFormat="1" ht="11.25">
      <c r="B1827" s="154"/>
      <c r="D1827" s="155" t="s">
        <v>264</v>
      </c>
      <c r="E1827" s="156" t="s">
        <v>1</v>
      </c>
      <c r="F1827" s="157" t="s">
        <v>3216</v>
      </c>
      <c r="H1827" s="158">
        <v>6.7</v>
      </c>
      <c r="I1827" s="159"/>
      <c r="L1827" s="154"/>
      <c r="M1827" s="160"/>
      <c r="T1827" s="161"/>
      <c r="AT1827" s="156" t="s">
        <v>264</v>
      </c>
      <c r="AU1827" s="156" t="s">
        <v>87</v>
      </c>
      <c r="AV1827" s="12" t="s">
        <v>87</v>
      </c>
      <c r="AW1827" s="12" t="s">
        <v>32</v>
      </c>
      <c r="AX1827" s="12" t="s">
        <v>77</v>
      </c>
      <c r="AY1827" s="156" t="s">
        <v>253</v>
      </c>
    </row>
    <row r="1828" spans="2:65" s="12" customFormat="1" ht="11.25">
      <c r="B1828" s="154"/>
      <c r="D1828" s="155" t="s">
        <v>264</v>
      </c>
      <c r="E1828" s="156" t="s">
        <v>1</v>
      </c>
      <c r="F1828" s="157" t="s">
        <v>3217</v>
      </c>
      <c r="H1828" s="158">
        <v>2.5</v>
      </c>
      <c r="I1828" s="159"/>
      <c r="L1828" s="154"/>
      <c r="M1828" s="160"/>
      <c r="T1828" s="161"/>
      <c r="AT1828" s="156" t="s">
        <v>264</v>
      </c>
      <c r="AU1828" s="156" t="s">
        <v>87</v>
      </c>
      <c r="AV1828" s="12" t="s">
        <v>87</v>
      </c>
      <c r="AW1828" s="12" t="s">
        <v>32</v>
      </c>
      <c r="AX1828" s="12" t="s">
        <v>77</v>
      </c>
      <c r="AY1828" s="156" t="s">
        <v>253</v>
      </c>
    </row>
    <row r="1829" spans="2:65" s="13" customFormat="1" ht="11.25">
      <c r="B1829" s="162"/>
      <c r="D1829" s="155" t="s">
        <v>264</v>
      </c>
      <c r="E1829" s="163" t="s">
        <v>1</v>
      </c>
      <c r="F1829" s="164" t="s">
        <v>266</v>
      </c>
      <c r="H1829" s="165">
        <v>9.1999999999999993</v>
      </c>
      <c r="I1829" s="166"/>
      <c r="L1829" s="162"/>
      <c r="M1829" s="167"/>
      <c r="T1829" s="168"/>
      <c r="AT1829" s="163" t="s">
        <v>264</v>
      </c>
      <c r="AU1829" s="163" t="s">
        <v>87</v>
      </c>
      <c r="AV1829" s="13" t="s">
        <v>260</v>
      </c>
      <c r="AW1829" s="13" t="s">
        <v>32</v>
      </c>
      <c r="AX1829" s="13" t="s">
        <v>85</v>
      </c>
      <c r="AY1829" s="163" t="s">
        <v>253</v>
      </c>
    </row>
    <row r="1830" spans="2:65" s="12" customFormat="1" ht="11.25">
      <c r="B1830" s="154"/>
      <c r="D1830" s="155" t="s">
        <v>264</v>
      </c>
      <c r="F1830" s="157" t="s">
        <v>3218</v>
      </c>
      <c r="H1830" s="158">
        <v>9.66</v>
      </c>
      <c r="I1830" s="159"/>
      <c r="L1830" s="154"/>
      <c r="M1830" s="160"/>
      <c r="T1830" s="161"/>
      <c r="AT1830" s="156" t="s">
        <v>264</v>
      </c>
      <c r="AU1830" s="156" t="s">
        <v>87</v>
      </c>
      <c r="AV1830" s="12" t="s">
        <v>87</v>
      </c>
      <c r="AW1830" s="12" t="s">
        <v>4</v>
      </c>
      <c r="AX1830" s="12" t="s">
        <v>85</v>
      </c>
      <c r="AY1830" s="156" t="s">
        <v>253</v>
      </c>
    </row>
    <row r="1831" spans="2:65" s="1" customFormat="1" ht="16.5" customHeight="1">
      <c r="B1831" s="32"/>
      <c r="C1831" s="137" t="s">
        <v>2629</v>
      </c>
      <c r="D1831" s="137" t="s">
        <v>255</v>
      </c>
      <c r="E1831" s="138" t="s">
        <v>2652</v>
      </c>
      <c r="F1831" s="139" t="s">
        <v>2653</v>
      </c>
      <c r="G1831" s="140" t="s">
        <v>313</v>
      </c>
      <c r="H1831" s="141">
        <v>28.7</v>
      </c>
      <c r="I1831" s="142"/>
      <c r="J1831" s="143">
        <f>ROUND(I1831*H1831,2)</f>
        <v>0</v>
      </c>
      <c r="K1831" s="139" t="s">
        <v>259</v>
      </c>
      <c r="L1831" s="32"/>
      <c r="M1831" s="144" t="s">
        <v>1</v>
      </c>
      <c r="N1831" s="145" t="s">
        <v>42</v>
      </c>
      <c r="P1831" s="146">
        <f>O1831*H1831</f>
        <v>0</v>
      </c>
      <c r="Q1831" s="146">
        <v>3.0000000000000001E-5</v>
      </c>
      <c r="R1831" s="146">
        <f>Q1831*H1831</f>
        <v>8.61E-4</v>
      </c>
      <c r="S1831" s="146">
        <v>0</v>
      </c>
      <c r="T1831" s="147">
        <f>S1831*H1831</f>
        <v>0</v>
      </c>
      <c r="AR1831" s="148" t="s">
        <v>369</v>
      </c>
      <c r="AT1831" s="148" t="s">
        <v>255</v>
      </c>
      <c r="AU1831" s="148" t="s">
        <v>87</v>
      </c>
      <c r="AY1831" s="17" t="s">
        <v>253</v>
      </c>
      <c r="BE1831" s="149">
        <f>IF(N1831="základní",J1831,0)</f>
        <v>0</v>
      </c>
      <c r="BF1831" s="149">
        <f>IF(N1831="snížená",J1831,0)</f>
        <v>0</v>
      </c>
      <c r="BG1831" s="149">
        <f>IF(N1831="zákl. přenesená",J1831,0)</f>
        <v>0</v>
      </c>
      <c r="BH1831" s="149">
        <f>IF(N1831="sníž. přenesená",J1831,0)</f>
        <v>0</v>
      </c>
      <c r="BI1831" s="149">
        <f>IF(N1831="nulová",J1831,0)</f>
        <v>0</v>
      </c>
      <c r="BJ1831" s="17" t="s">
        <v>85</v>
      </c>
      <c r="BK1831" s="149">
        <f>ROUND(I1831*H1831,2)</f>
        <v>0</v>
      </c>
      <c r="BL1831" s="17" t="s">
        <v>369</v>
      </c>
      <c r="BM1831" s="148" t="s">
        <v>2654</v>
      </c>
    </row>
    <row r="1832" spans="2:65" s="1" customFormat="1" ht="11.25">
      <c r="B1832" s="32"/>
      <c r="D1832" s="150" t="s">
        <v>262</v>
      </c>
      <c r="F1832" s="151" t="s">
        <v>2655</v>
      </c>
      <c r="I1832" s="152"/>
      <c r="L1832" s="32"/>
      <c r="M1832" s="153"/>
      <c r="T1832" s="56"/>
      <c r="AT1832" s="17" t="s">
        <v>262</v>
      </c>
      <c r="AU1832" s="17" t="s">
        <v>87</v>
      </c>
    </row>
    <row r="1833" spans="2:65" s="12" customFormat="1" ht="11.25">
      <c r="B1833" s="154"/>
      <c r="D1833" s="155" t="s">
        <v>264</v>
      </c>
      <c r="E1833" s="156" t="s">
        <v>1</v>
      </c>
      <c r="F1833" s="157" t="s">
        <v>3219</v>
      </c>
      <c r="H1833" s="158">
        <v>28.7</v>
      </c>
      <c r="I1833" s="159"/>
      <c r="L1833" s="154"/>
      <c r="M1833" s="160"/>
      <c r="T1833" s="161"/>
      <c r="AT1833" s="156" t="s">
        <v>264</v>
      </c>
      <c r="AU1833" s="156" t="s">
        <v>87</v>
      </c>
      <c r="AV1833" s="12" t="s">
        <v>87</v>
      </c>
      <c r="AW1833" s="12" t="s">
        <v>32</v>
      </c>
      <c r="AX1833" s="12" t="s">
        <v>77</v>
      </c>
      <c r="AY1833" s="156" t="s">
        <v>253</v>
      </c>
    </row>
    <row r="1834" spans="2:65" s="13" customFormat="1" ht="11.25">
      <c r="B1834" s="162"/>
      <c r="D1834" s="155" t="s">
        <v>264</v>
      </c>
      <c r="E1834" s="163" t="s">
        <v>1</v>
      </c>
      <c r="F1834" s="164" t="s">
        <v>266</v>
      </c>
      <c r="H1834" s="165">
        <v>28.7</v>
      </c>
      <c r="I1834" s="166"/>
      <c r="L1834" s="162"/>
      <c r="M1834" s="167"/>
      <c r="T1834" s="168"/>
      <c r="AT1834" s="163" t="s">
        <v>264</v>
      </c>
      <c r="AU1834" s="163" t="s">
        <v>87</v>
      </c>
      <c r="AV1834" s="13" t="s">
        <v>260</v>
      </c>
      <c r="AW1834" s="13" t="s">
        <v>32</v>
      </c>
      <c r="AX1834" s="13" t="s">
        <v>85</v>
      </c>
      <c r="AY1834" s="163" t="s">
        <v>253</v>
      </c>
    </row>
    <row r="1835" spans="2:65" s="1" customFormat="1" ht="21.75" customHeight="1">
      <c r="B1835" s="32"/>
      <c r="C1835" s="137" t="s">
        <v>2633</v>
      </c>
      <c r="D1835" s="137" t="s">
        <v>255</v>
      </c>
      <c r="E1835" s="138" t="s">
        <v>2658</v>
      </c>
      <c r="F1835" s="139" t="s">
        <v>2659</v>
      </c>
      <c r="G1835" s="140" t="s">
        <v>313</v>
      </c>
      <c r="H1835" s="141">
        <v>28.7</v>
      </c>
      <c r="I1835" s="142"/>
      <c r="J1835" s="143">
        <f>ROUND(I1835*H1835,2)</f>
        <v>0</v>
      </c>
      <c r="K1835" s="139" t="s">
        <v>259</v>
      </c>
      <c r="L1835" s="32"/>
      <c r="M1835" s="144" t="s">
        <v>1</v>
      </c>
      <c r="N1835" s="145" t="s">
        <v>42</v>
      </c>
      <c r="P1835" s="146">
        <f>O1835*H1835</f>
        <v>0</v>
      </c>
      <c r="Q1835" s="146">
        <v>5.0000000000000002E-5</v>
      </c>
      <c r="R1835" s="146">
        <f>Q1835*H1835</f>
        <v>1.4350000000000001E-3</v>
      </c>
      <c r="S1835" s="146">
        <v>0</v>
      </c>
      <c r="T1835" s="147">
        <f>S1835*H1835</f>
        <v>0</v>
      </c>
      <c r="AR1835" s="148" t="s">
        <v>369</v>
      </c>
      <c r="AT1835" s="148" t="s">
        <v>255</v>
      </c>
      <c r="AU1835" s="148" t="s">
        <v>87</v>
      </c>
      <c r="AY1835" s="17" t="s">
        <v>253</v>
      </c>
      <c r="BE1835" s="149">
        <f>IF(N1835="základní",J1835,0)</f>
        <v>0</v>
      </c>
      <c r="BF1835" s="149">
        <f>IF(N1835="snížená",J1835,0)</f>
        <v>0</v>
      </c>
      <c r="BG1835" s="149">
        <f>IF(N1835="zákl. přenesená",J1835,0)</f>
        <v>0</v>
      </c>
      <c r="BH1835" s="149">
        <f>IF(N1835="sníž. přenesená",J1835,0)</f>
        <v>0</v>
      </c>
      <c r="BI1835" s="149">
        <f>IF(N1835="nulová",J1835,0)</f>
        <v>0</v>
      </c>
      <c r="BJ1835" s="17" t="s">
        <v>85</v>
      </c>
      <c r="BK1835" s="149">
        <f>ROUND(I1835*H1835,2)</f>
        <v>0</v>
      </c>
      <c r="BL1835" s="17" t="s">
        <v>369</v>
      </c>
      <c r="BM1835" s="148" t="s">
        <v>2660</v>
      </c>
    </row>
    <row r="1836" spans="2:65" s="1" customFormat="1" ht="11.25">
      <c r="B1836" s="32"/>
      <c r="D1836" s="150" t="s">
        <v>262</v>
      </c>
      <c r="F1836" s="151" t="s">
        <v>2661</v>
      </c>
      <c r="I1836" s="152"/>
      <c r="L1836" s="32"/>
      <c r="M1836" s="153"/>
      <c r="T1836" s="56"/>
      <c r="AT1836" s="17" t="s">
        <v>262</v>
      </c>
      <c r="AU1836" s="17" t="s">
        <v>87</v>
      </c>
    </row>
    <row r="1837" spans="2:65" s="12" customFormat="1" ht="11.25">
      <c r="B1837" s="154"/>
      <c r="D1837" s="155" t="s">
        <v>264</v>
      </c>
      <c r="E1837" s="156" t="s">
        <v>1</v>
      </c>
      <c r="F1837" s="157" t="s">
        <v>3219</v>
      </c>
      <c r="H1837" s="158">
        <v>28.7</v>
      </c>
      <c r="I1837" s="159"/>
      <c r="L1837" s="154"/>
      <c r="M1837" s="160"/>
      <c r="T1837" s="161"/>
      <c r="AT1837" s="156" t="s">
        <v>264</v>
      </c>
      <c r="AU1837" s="156" t="s">
        <v>87</v>
      </c>
      <c r="AV1837" s="12" t="s">
        <v>87</v>
      </c>
      <c r="AW1837" s="12" t="s">
        <v>32</v>
      </c>
      <c r="AX1837" s="12" t="s">
        <v>77</v>
      </c>
      <c r="AY1837" s="156" t="s">
        <v>253</v>
      </c>
    </row>
    <row r="1838" spans="2:65" s="13" customFormat="1" ht="11.25">
      <c r="B1838" s="162"/>
      <c r="D1838" s="155" t="s">
        <v>264</v>
      </c>
      <c r="E1838" s="163" t="s">
        <v>1</v>
      </c>
      <c r="F1838" s="164" t="s">
        <v>266</v>
      </c>
      <c r="H1838" s="165">
        <v>28.7</v>
      </c>
      <c r="I1838" s="166"/>
      <c r="L1838" s="162"/>
      <c r="M1838" s="167"/>
      <c r="T1838" s="168"/>
      <c r="AT1838" s="163" t="s">
        <v>264</v>
      </c>
      <c r="AU1838" s="163" t="s">
        <v>87</v>
      </c>
      <c r="AV1838" s="13" t="s">
        <v>260</v>
      </c>
      <c r="AW1838" s="13" t="s">
        <v>32</v>
      </c>
      <c r="AX1838" s="13" t="s">
        <v>85</v>
      </c>
      <c r="AY1838" s="163" t="s">
        <v>253</v>
      </c>
    </row>
    <row r="1839" spans="2:65" s="1" customFormat="1" ht="24.2" customHeight="1">
      <c r="B1839" s="32"/>
      <c r="C1839" s="137" t="s">
        <v>2639</v>
      </c>
      <c r="D1839" s="137" t="s">
        <v>255</v>
      </c>
      <c r="E1839" s="138" t="s">
        <v>2663</v>
      </c>
      <c r="F1839" s="139" t="s">
        <v>2664</v>
      </c>
      <c r="G1839" s="140" t="s">
        <v>1576</v>
      </c>
      <c r="H1839" s="196"/>
      <c r="I1839" s="142"/>
      <c r="J1839" s="143">
        <f>ROUND(I1839*H1839,2)</f>
        <v>0</v>
      </c>
      <c r="K1839" s="139" t="s">
        <v>259</v>
      </c>
      <c r="L1839" s="32"/>
      <c r="M1839" s="144" t="s">
        <v>1</v>
      </c>
      <c r="N1839" s="145" t="s">
        <v>42</v>
      </c>
      <c r="P1839" s="146">
        <f>O1839*H1839</f>
        <v>0</v>
      </c>
      <c r="Q1839" s="146">
        <v>0</v>
      </c>
      <c r="R1839" s="146">
        <f>Q1839*H1839</f>
        <v>0</v>
      </c>
      <c r="S1839" s="146">
        <v>0</v>
      </c>
      <c r="T1839" s="147">
        <f>S1839*H1839</f>
        <v>0</v>
      </c>
      <c r="AR1839" s="148" t="s">
        <v>369</v>
      </c>
      <c r="AT1839" s="148" t="s">
        <v>255</v>
      </c>
      <c r="AU1839" s="148" t="s">
        <v>87</v>
      </c>
      <c r="AY1839" s="17" t="s">
        <v>253</v>
      </c>
      <c r="BE1839" s="149">
        <f>IF(N1839="základní",J1839,0)</f>
        <v>0</v>
      </c>
      <c r="BF1839" s="149">
        <f>IF(N1839="snížená",J1839,0)</f>
        <v>0</v>
      </c>
      <c r="BG1839" s="149">
        <f>IF(N1839="zákl. přenesená",J1839,0)</f>
        <v>0</v>
      </c>
      <c r="BH1839" s="149">
        <f>IF(N1839="sníž. přenesená",J1839,0)</f>
        <v>0</v>
      </c>
      <c r="BI1839" s="149">
        <f>IF(N1839="nulová",J1839,0)</f>
        <v>0</v>
      </c>
      <c r="BJ1839" s="17" t="s">
        <v>85</v>
      </c>
      <c r="BK1839" s="149">
        <f>ROUND(I1839*H1839,2)</f>
        <v>0</v>
      </c>
      <c r="BL1839" s="17" t="s">
        <v>369</v>
      </c>
      <c r="BM1839" s="148" t="s">
        <v>2665</v>
      </c>
    </row>
    <row r="1840" spans="2:65" s="1" customFormat="1" ht="11.25">
      <c r="B1840" s="32"/>
      <c r="D1840" s="150" t="s">
        <v>262</v>
      </c>
      <c r="F1840" s="151" t="s">
        <v>2666</v>
      </c>
      <c r="I1840" s="152"/>
      <c r="L1840" s="32"/>
      <c r="M1840" s="153"/>
      <c r="T1840" s="56"/>
      <c r="AT1840" s="17" t="s">
        <v>262</v>
      </c>
      <c r="AU1840" s="17" t="s">
        <v>87</v>
      </c>
    </row>
    <row r="1841" spans="2:65" s="11" customFormat="1" ht="22.9" customHeight="1">
      <c r="B1841" s="125"/>
      <c r="D1841" s="126" t="s">
        <v>76</v>
      </c>
      <c r="E1841" s="135" t="s">
        <v>2667</v>
      </c>
      <c r="F1841" s="135" t="s">
        <v>2668</v>
      </c>
      <c r="I1841" s="128"/>
      <c r="J1841" s="136">
        <f>BK1841</f>
        <v>0</v>
      </c>
      <c r="L1841" s="125"/>
      <c r="M1841" s="130"/>
      <c r="P1841" s="131">
        <f>SUM(P1842:P1892)</f>
        <v>0</v>
      </c>
      <c r="R1841" s="131">
        <f>SUM(R1842:R1892)</f>
        <v>0.16484372</v>
      </c>
      <c r="T1841" s="132">
        <f>SUM(T1842:T1892)</f>
        <v>0</v>
      </c>
      <c r="AR1841" s="126" t="s">
        <v>87</v>
      </c>
      <c r="AT1841" s="133" t="s">
        <v>76</v>
      </c>
      <c r="AU1841" s="133" t="s">
        <v>85</v>
      </c>
      <c r="AY1841" s="126" t="s">
        <v>253</v>
      </c>
      <c r="BK1841" s="134">
        <f>SUM(BK1842:BK1892)</f>
        <v>0</v>
      </c>
    </row>
    <row r="1842" spans="2:65" s="1" customFormat="1" ht="24.2" customHeight="1">
      <c r="B1842" s="32"/>
      <c r="C1842" s="137" t="s">
        <v>2644</v>
      </c>
      <c r="D1842" s="137" t="s">
        <v>255</v>
      </c>
      <c r="E1842" s="138" t="s">
        <v>2670</v>
      </c>
      <c r="F1842" s="139" t="s">
        <v>2671</v>
      </c>
      <c r="G1842" s="140" t="s">
        <v>258</v>
      </c>
      <c r="H1842" s="141">
        <v>250.66200000000001</v>
      </c>
      <c r="I1842" s="142"/>
      <c r="J1842" s="143">
        <f>ROUND(I1842*H1842,2)</f>
        <v>0</v>
      </c>
      <c r="K1842" s="139" t="s">
        <v>1</v>
      </c>
      <c r="L1842" s="32"/>
      <c r="M1842" s="144" t="s">
        <v>1</v>
      </c>
      <c r="N1842" s="145" t="s">
        <v>42</v>
      </c>
      <c r="P1842" s="146">
        <f>O1842*H1842</f>
        <v>0</v>
      </c>
      <c r="Q1842" s="146">
        <v>1.6000000000000001E-4</v>
      </c>
      <c r="R1842" s="146">
        <f>Q1842*H1842</f>
        <v>4.0105920000000003E-2</v>
      </c>
      <c r="S1842" s="146">
        <v>0</v>
      </c>
      <c r="T1842" s="147">
        <f>S1842*H1842</f>
        <v>0</v>
      </c>
      <c r="AR1842" s="148" t="s">
        <v>369</v>
      </c>
      <c r="AT1842" s="148" t="s">
        <v>255</v>
      </c>
      <c r="AU1842" s="148" t="s">
        <v>87</v>
      </c>
      <c r="AY1842" s="17" t="s">
        <v>253</v>
      </c>
      <c r="BE1842" s="149">
        <f>IF(N1842="základní",J1842,0)</f>
        <v>0</v>
      </c>
      <c r="BF1842" s="149">
        <f>IF(N1842="snížená",J1842,0)</f>
        <v>0</v>
      </c>
      <c r="BG1842" s="149">
        <f>IF(N1842="zákl. přenesená",J1842,0)</f>
        <v>0</v>
      </c>
      <c r="BH1842" s="149">
        <f>IF(N1842="sníž. přenesená",J1842,0)</f>
        <v>0</v>
      </c>
      <c r="BI1842" s="149">
        <f>IF(N1842="nulová",J1842,0)</f>
        <v>0</v>
      </c>
      <c r="BJ1842" s="17" t="s">
        <v>85</v>
      </c>
      <c r="BK1842" s="149">
        <f>ROUND(I1842*H1842,2)</f>
        <v>0</v>
      </c>
      <c r="BL1842" s="17" t="s">
        <v>369</v>
      </c>
      <c r="BM1842" s="148" t="s">
        <v>3220</v>
      </c>
    </row>
    <row r="1843" spans="2:65" s="14" customFormat="1" ht="11.25">
      <c r="B1843" s="169"/>
      <c r="D1843" s="155" t="s">
        <v>264</v>
      </c>
      <c r="E1843" s="170" t="s">
        <v>1</v>
      </c>
      <c r="F1843" s="171" t="s">
        <v>1845</v>
      </c>
      <c r="H1843" s="170" t="s">
        <v>1</v>
      </c>
      <c r="I1843" s="172"/>
      <c r="L1843" s="169"/>
      <c r="M1843" s="173"/>
      <c r="T1843" s="174"/>
      <c r="AT1843" s="170" t="s">
        <v>264</v>
      </c>
      <c r="AU1843" s="170" t="s">
        <v>87</v>
      </c>
      <c r="AV1843" s="14" t="s">
        <v>85</v>
      </c>
      <c r="AW1843" s="14" t="s">
        <v>32</v>
      </c>
      <c r="AX1843" s="14" t="s">
        <v>77</v>
      </c>
      <c r="AY1843" s="170" t="s">
        <v>253</v>
      </c>
    </row>
    <row r="1844" spans="2:65" s="12" customFormat="1" ht="11.25">
      <c r="B1844" s="154"/>
      <c r="D1844" s="155" t="s">
        <v>264</v>
      </c>
      <c r="E1844" s="156" t="s">
        <v>1</v>
      </c>
      <c r="F1844" s="157" t="s">
        <v>2673</v>
      </c>
      <c r="H1844" s="158">
        <v>78.763999999999996</v>
      </c>
      <c r="I1844" s="159"/>
      <c r="L1844" s="154"/>
      <c r="M1844" s="160"/>
      <c r="T1844" s="161"/>
      <c r="AT1844" s="156" t="s">
        <v>264</v>
      </c>
      <c r="AU1844" s="156" t="s">
        <v>87</v>
      </c>
      <c r="AV1844" s="12" t="s">
        <v>87</v>
      </c>
      <c r="AW1844" s="12" t="s">
        <v>32</v>
      </c>
      <c r="AX1844" s="12" t="s">
        <v>77</v>
      </c>
      <c r="AY1844" s="156" t="s">
        <v>253</v>
      </c>
    </row>
    <row r="1845" spans="2:65" s="12" customFormat="1" ht="11.25">
      <c r="B1845" s="154"/>
      <c r="D1845" s="155" t="s">
        <v>264</v>
      </c>
      <c r="E1845" s="156" t="s">
        <v>1</v>
      </c>
      <c r="F1845" s="157" t="s">
        <v>2674</v>
      </c>
      <c r="H1845" s="158">
        <v>7.3079999999999998</v>
      </c>
      <c r="I1845" s="159"/>
      <c r="L1845" s="154"/>
      <c r="M1845" s="160"/>
      <c r="T1845" s="161"/>
      <c r="AT1845" s="156" t="s">
        <v>264</v>
      </c>
      <c r="AU1845" s="156" t="s">
        <v>87</v>
      </c>
      <c r="AV1845" s="12" t="s">
        <v>87</v>
      </c>
      <c r="AW1845" s="12" t="s">
        <v>32</v>
      </c>
      <c r="AX1845" s="12" t="s">
        <v>77</v>
      </c>
      <c r="AY1845" s="156" t="s">
        <v>253</v>
      </c>
    </row>
    <row r="1846" spans="2:65" s="12" customFormat="1" ht="11.25">
      <c r="B1846" s="154"/>
      <c r="D1846" s="155" t="s">
        <v>264</v>
      </c>
      <c r="E1846" s="156" t="s">
        <v>1</v>
      </c>
      <c r="F1846" s="157" t="s">
        <v>2675</v>
      </c>
      <c r="H1846" s="158">
        <v>14.129</v>
      </c>
      <c r="I1846" s="159"/>
      <c r="L1846" s="154"/>
      <c r="M1846" s="160"/>
      <c r="T1846" s="161"/>
      <c r="AT1846" s="156" t="s">
        <v>264</v>
      </c>
      <c r="AU1846" s="156" t="s">
        <v>87</v>
      </c>
      <c r="AV1846" s="12" t="s">
        <v>87</v>
      </c>
      <c r="AW1846" s="12" t="s">
        <v>32</v>
      </c>
      <c r="AX1846" s="12" t="s">
        <v>77</v>
      </c>
      <c r="AY1846" s="156" t="s">
        <v>253</v>
      </c>
    </row>
    <row r="1847" spans="2:65" s="12" customFormat="1" ht="11.25">
      <c r="B1847" s="154"/>
      <c r="D1847" s="155" t="s">
        <v>264</v>
      </c>
      <c r="E1847" s="156" t="s">
        <v>1</v>
      </c>
      <c r="F1847" s="157" t="s">
        <v>2676</v>
      </c>
      <c r="H1847" s="158">
        <v>10.667999999999999</v>
      </c>
      <c r="I1847" s="159"/>
      <c r="L1847" s="154"/>
      <c r="M1847" s="160"/>
      <c r="T1847" s="161"/>
      <c r="AT1847" s="156" t="s">
        <v>264</v>
      </c>
      <c r="AU1847" s="156" t="s">
        <v>87</v>
      </c>
      <c r="AV1847" s="12" t="s">
        <v>87</v>
      </c>
      <c r="AW1847" s="12" t="s">
        <v>32</v>
      </c>
      <c r="AX1847" s="12" t="s">
        <v>77</v>
      </c>
      <c r="AY1847" s="156" t="s">
        <v>253</v>
      </c>
    </row>
    <row r="1848" spans="2:65" s="12" customFormat="1" ht="11.25">
      <c r="B1848" s="154"/>
      <c r="D1848" s="155" t="s">
        <v>264</v>
      </c>
      <c r="E1848" s="156" t="s">
        <v>1</v>
      </c>
      <c r="F1848" s="157" t="s">
        <v>2677</v>
      </c>
      <c r="H1848" s="158">
        <v>23.873000000000001</v>
      </c>
      <c r="I1848" s="159"/>
      <c r="L1848" s="154"/>
      <c r="M1848" s="160"/>
      <c r="T1848" s="161"/>
      <c r="AT1848" s="156" t="s">
        <v>264</v>
      </c>
      <c r="AU1848" s="156" t="s">
        <v>87</v>
      </c>
      <c r="AV1848" s="12" t="s">
        <v>87</v>
      </c>
      <c r="AW1848" s="12" t="s">
        <v>32</v>
      </c>
      <c r="AX1848" s="12" t="s">
        <v>77</v>
      </c>
      <c r="AY1848" s="156" t="s">
        <v>253</v>
      </c>
    </row>
    <row r="1849" spans="2:65" s="12" customFormat="1" ht="11.25">
      <c r="B1849" s="154"/>
      <c r="D1849" s="155" t="s">
        <v>264</v>
      </c>
      <c r="E1849" s="156" t="s">
        <v>1</v>
      </c>
      <c r="F1849" s="157" t="s">
        <v>2678</v>
      </c>
      <c r="H1849" s="158">
        <v>30.530999999999999</v>
      </c>
      <c r="I1849" s="159"/>
      <c r="L1849" s="154"/>
      <c r="M1849" s="160"/>
      <c r="T1849" s="161"/>
      <c r="AT1849" s="156" t="s">
        <v>264</v>
      </c>
      <c r="AU1849" s="156" t="s">
        <v>87</v>
      </c>
      <c r="AV1849" s="12" t="s">
        <v>87</v>
      </c>
      <c r="AW1849" s="12" t="s">
        <v>32</v>
      </c>
      <c r="AX1849" s="12" t="s">
        <v>77</v>
      </c>
      <c r="AY1849" s="156" t="s">
        <v>253</v>
      </c>
    </row>
    <row r="1850" spans="2:65" s="12" customFormat="1" ht="11.25">
      <c r="B1850" s="154"/>
      <c r="D1850" s="155" t="s">
        <v>264</v>
      </c>
      <c r="E1850" s="156" t="s">
        <v>1</v>
      </c>
      <c r="F1850" s="157" t="s">
        <v>2679</v>
      </c>
      <c r="H1850" s="158">
        <v>81.525000000000006</v>
      </c>
      <c r="I1850" s="159"/>
      <c r="L1850" s="154"/>
      <c r="M1850" s="160"/>
      <c r="T1850" s="161"/>
      <c r="AT1850" s="156" t="s">
        <v>264</v>
      </c>
      <c r="AU1850" s="156" t="s">
        <v>87</v>
      </c>
      <c r="AV1850" s="12" t="s">
        <v>87</v>
      </c>
      <c r="AW1850" s="12" t="s">
        <v>32</v>
      </c>
      <c r="AX1850" s="12" t="s">
        <v>77</v>
      </c>
      <c r="AY1850" s="156" t="s">
        <v>253</v>
      </c>
    </row>
    <row r="1851" spans="2:65" s="12" customFormat="1" ht="11.25">
      <c r="B1851" s="154"/>
      <c r="D1851" s="155" t="s">
        <v>264</v>
      </c>
      <c r="E1851" s="156" t="s">
        <v>1</v>
      </c>
      <c r="F1851" s="157" t="s">
        <v>2680</v>
      </c>
      <c r="H1851" s="158">
        <v>1.008</v>
      </c>
      <c r="I1851" s="159"/>
      <c r="L1851" s="154"/>
      <c r="M1851" s="160"/>
      <c r="T1851" s="161"/>
      <c r="AT1851" s="156" t="s">
        <v>264</v>
      </c>
      <c r="AU1851" s="156" t="s">
        <v>87</v>
      </c>
      <c r="AV1851" s="12" t="s">
        <v>87</v>
      </c>
      <c r="AW1851" s="12" t="s">
        <v>32</v>
      </c>
      <c r="AX1851" s="12" t="s">
        <v>77</v>
      </c>
      <c r="AY1851" s="156" t="s">
        <v>253</v>
      </c>
    </row>
    <row r="1852" spans="2:65" s="12" customFormat="1" ht="11.25">
      <c r="B1852" s="154"/>
      <c r="D1852" s="155" t="s">
        <v>264</v>
      </c>
      <c r="E1852" s="156" t="s">
        <v>1</v>
      </c>
      <c r="F1852" s="157" t="s">
        <v>3221</v>
      </c>
      <c r="H1852" s="158">
        <v>2.8559999999999999</v>
      </c>
      <c r="I1852" s="159"/>
      <c r="L1852" s="154"/>
      <c r="M1852" s="160"/>
      <c r="T1852" s="161"/>
      <c r="AT1852" s="156" t="s">
        <v>264</v>
      </c>
      <c r="AU1852" s="156" t="s">
        <v>87</v>
      </c>
      <c r="AV1852" s="12" t="s">
        <v>87</v>
      </c>
      <c r="AW1852" s="12" t="s">
        <v>32</v>
      </c>
      <c r="AX1852" s="12" t="s">
        <v>77</v>
      </c>
      <c r="AY1852" s="156" t="s">
        <v>253</v>
      </c>
    </row>
    <row r="1853" spans="2:65" s="13" customFormat="1" ht="11.25">
      <c r="B1853" s="162"/>
      <c r="D1853" s="155" t="s">
        <v>264</v>
      </c>
      <c r="E1853" s="163" t="s">
        <v>1</v>
      </c>
      <c r="F1853" s="164" t="s">
        <v>266</v>
      </c>
      <c r="H1853" s="165">
        <v>250.66200000000001</v>
      </c>
      <c r="I1853" s="166"/>
      <c r="L1853" s="162"/>
      <c r="M1853" s="167"/>
      <c r="T1853" s="168"/>
      <c r="AT1853" s="163" t="s">
        <v>264</v>
      </c>
      <c r="AU1853" s="163" t="s">
        <v>87</v>
      </c>
      <c r="AV1853" s="13" t="s">
        <v>260</v>
      </c>
      <c r="AW1853" s="13" t="s">
        <v>32</v>
      </c>
      <c r="AX1853" s="13" t="s">
        <v>85</v>
      </c>
      <c r="AY1853" s="163" t="s">
        <v>253</v>
      </c>
    </row>
    <row r="1854" spans="2:65" s="1" customFormat="1" ht="24.2" customHeight="1">
      <c r="B1854" s="32"/>
      <c r="C1854" s="137" t="s">
        <v>2651</v>
      </c>
      <c r="D1854" s="137" t="s">
        <v>255</v>
      </c>
      <c r="E1854" s="138" t="s">
        <v>2682</v>
      </c>
      <c r="F1854" s="139" t="s">
        <v>2683</v>
      </c>
      <c r="G1854" s="140" t="s">
        <v>258</v>
      </c>
      <c r="H1854" s="141">
        <v>30.588999999999999</v>
      </c>
      <c r="I1854" s="142"/>
      <c r="J1854" s="143">
        <f>ROUND(I1854*H1854,2)</f>
        <v>0</v>
      </c>
      <c r="K1854" s="139" t="s">
        <v>259</v>
      </c>
      <c r="L1854" s="32"/>
      <c r="M1854" s="144" t="s">
        <v>1</v>
      </c>
      <c r="N1854" s="145" t="s">
        <v>42</v>
      </c>
      <c r="P1854" s="146">
        <f>O1854*H1854</f>
        <v>0</v>
      </c>
      <c r="Q1854" s="146">
        <v>2.0000000000000001E-4</v>
      </c>
      <c r="R1854" s="146">
        <f>Q1854*H1854</f>
        <v>6.1177999999999996E-3</v>
      </c>
      <c r="S1854" s="146">
        <v>0</v>
      </c>
      <c r="T1854" s="147">
        <f>S1854*H1854</f>
        <v>0</v>
      </c>
      <c r="AR1854" s="148" t="s">
        <v>369</v>
      </c>
      <c r="AT1854" s="148" t="s">
        <v>255</v>
      </c>
      <c r="AU1854" s="148" t="s">
        <v>87</v>
      </c>
      <c r="AY1854" s="17" t="s">
        <v>253</v>
      </c>
      <c r="BE1854" s="149">
        <f>IF(N1854="základní",J1854,0)</f>
        <v>0</v>
      </c>
      <c r="BF1854" s="149">
        <f>IF(N1854="snížená",J1854,0)</f>
        <v>0</v>
      </c>
      <c r="BG1854" s="149">
        <f>IF(N1854="zákl. přenesená",J1854,0)</f>
        <v>0</v>
      </c>
      <c r="BH1854" s="149">
        <f>IF(N1854="sníž. přenesená",J1854,0)</f>
        <v>0</v>
      </c>
      <c r="BI1854" s="149">
        <f>IF(N1854="nulová",J1854,0)</f>
        <v>0</v>
      </c>
      <c r="BJ1854" s="17" t="s">
        <v>85</v>
      </c>
      <c r="BK1854" s="149">
        <f>ROUND(I1854*H1854,2)</f>
        <v>0</v>
      </c>
      <c r="BL1854" s="17" t="s">
        <v>369</v>
      </c>
      <c r="BM1854" s="148" t="s">
        <v>3222</v>
      </c>
    </row>
    <row r="1855" spans="2:65" s="1" customFormat="1" ht="11.25">
      <c r="B1855" s="32"/>
      <c r="D1855" s="150" t="s">
        <v>262</v>
      </c>
      <c r="F1855" s="151" t="s">
        <v>2685</v>
      </c>
      <c r="I1855" s="152"/>
      <c r="L1855" s="32"/>
      <c r="M1855" s="153"/>
      <c r="T1855" s="56"/>
      <c r="AT1855" s="17" t="s">
        <v>262</v>
      </c>
      <c r="AU1855" s="17" t="s">
        <v>87</v>
      </c>
    </row>
    <row r="1856" spans="2:65" s="14" customFormat="1" ht="11.25">
      <c r="B1856" s="169"/>
      <c r="D1856" s="155" t="s">
        <v>264</v>
      </c>
      <c r="E1856" s="170" t="s">
        <v>1</v>
      </c>
      <c r="F1856" s="171" t="s">
        <v>1080</v>
      </c>
      <c r="H1856" s="170" t="s">
        <v>1</v>
      </c>
      <c r="I1856" s="172"/>
      <c r="L1856" s="169"/>
      <c r="M1856" s="173"/>
      <c r="T1856" s="174"/>
      <c r="AT1856" s="170" t="s">
        <v>264</v>
      </c>
      <c r="AU1856" s="170" t="s">
        <v>87</v>
      </c>
      <c r="AV1856" s="14" t="s">
        <v>85</v>
      </c>
      <c r="AW1856" s="14" t="s">
        <v>32</v>
      </c>
      <c r="AX1856" s="14" t="s">
        <v>77</v>
      </c>
      <c r="AY1856" s="170" t="s">
        <v>253</v>
      </c>
    </row>
    <row r="1857" spans="2:65" s="14" customFormat="1" ht="11.25">
      <c r="B1857" s="169"/>
      <c r="D1857" s="155" t="s">
        <v>264</v>
      </c>
      <c r="E1857" s="170" t="s">
        <v>1</v>
      </c>
      <c r="F1857" s="171" t="s">
        <v>1070</v>
      </c>
      <c r="H1857" s="170" t="s">
        <v>1</v>
      </c>
      <c r="I1857" s="172"/>
      <c r="L1857" s="169"/>
      <c r="M1857" s="173"/>
      <c r="T1857" s="174"/>
      <c r="AT1857" s="170" t="s">
        <v>264</v>
      </c>
      <c r="AU1857" s="170" t="s">
        <v>87</v>
      </c>
      <c r="AV1857" s="14" t="s">
        <v>85</v>
      </c>
      <c r="AW1857" s="14" t="s">
        <v>32</v>
      </c>
      <c r="AX1857" s="14" t="s">
        <v>77</v>
      </c>
      <c r="AY1857" s="170" t="s">
        <v>253</v>
      </c>
    </row>
    <row r="1858" spans="2:65" s="12" customFormat="1" ht="11.25">
      <c r="B1858" s="154"/>
      <c r="D1858" s="155" t="s">
        <v>264</v>
      </c>
      <c r="E1858" s="156" t="s">
        <v>1</v>
      </c>
      <c r="F1858" s="157" t="s">
        <v>2873</v>
      </c>
      <c r="H1858" s="158">
        <v>33.514000000000003</v>
      </c>
      <c r="I1858" s="159"/>
      <c r="L1858" s="154"/>
      <c r="M1858" s="160"/>
      <c r="T1858" s="161"/>
      <c r="AT1858" s="156" t="s">
        <v>264</v>
      </c>
      <c r="AU1858" s="156" t="s">
        <v>87</v>
      </c>
      <c r="AV1858" s="12" t="s">
        <v>87</v>
      </c>
      <c r="AW1858" s="12" t="s">
        <v>32</v>
      </c>
      <c r="AX1858" s="12" t="s">
        <v>77</v>
      </c>
      <c r="AY1858" s="156" t="s">
        <v>253</v>
      </c>
    </row>
    <row r="1859" spans="2:65" s="12" customFormat="1" ht="11.25">
      <c r="B1859" s="154"/>
      <c r="D1859" s="155" t="s">
        <v>264</v>
      </c>
      <c r="E1859" s="156" t="s">
        <v>1</v>
      </c>
      <c r="F1859" s="157" t="s">
        <v>2874</v>
      </c>
      <c r="H1859" s="158">
        <v>-2.9249999999999998</v>
      </c>
      <c r="I1859" s="159"/>
      <c r="L1859" s="154"/>
      <c r="M1859" s="160"/>
      <c r="T1859" s="161"/>
      <c r="AT1859" s="156" t="s">
        <v>264</v>
      </c>
      <c r="AU1859" s="156" t="s">
        <v>87</v>
      </c>
      <c r="AV1859" s="12" t="s">
        <v>87</v>
      </c>
      <c r="AW1859" s="12" t="s">
        <v>32</v>
      </c>
      <c r="AX1859" s="12" t="s">
        <v>77</v>
      </c>
      <c r="AY1859" s="156" t="s">
        <v>253</v>
      </c>
    </row>
    <row r="1860" spans="2:65" s="13" customFormat="1" ht="11.25">
      <c r="B1860" s="162"/>
      <c r="D1860" s="155" t="s">
        <v>264</v>
      </c>
      <c r="E1860" s="163" t="s">
        <v>1</v>
      </c>
      <c r="F1860" s="164" t="s">
        <v>266</v>
      </c>
      <c r="H1860" s="165">
        <v>30.588999999999999</v>
      </c>
      <c r="I1860" s="166"/>
      <c r="L1860" s="162"/>
      <c r="M1860" s="167"/>
      <c r="T1860" s="168"/>
      <c r="AT1860" s="163" t="s">
        <v>264</v>
      </c>
      <c r="AU1860" s="163" t="s">
        <v>87</v>
      </c>
      <c r="AV1860" s="13" t="s">
        <v>260</v>
      </c>
      <c r="AW1860" s="13" t="s">
        <v>32</v>
      </c>
      <c r="AX1860" s="13" t="s">
        <v>85</v>
      </c>
      <c r="AY1860" s="163" t="s">
        <v>253</v>
      </c>
    </row>
    <row r="1861" spans="2:65" s="1" customFormat="1" ht="44.25" customHeight="1">
      <c r="B1861" s="32"/>
      <c r="C1861" s="137" t="s">
        <v>2657</v>
      </c>
      <c r="D1861" s="137" t="s">
        <v>255</v>
      </c>
      <c r="E1861" s="138" t="s">
        <v>2687</v>
      </c>
      <c r="F1861" s="139" t="s">
        <v>2688</v>
      </c>
      <c r="G1861" s="140" t="s">
        <v>258</v>
      </c>
      <c r="H1861" s="141">
        <v>164.75</v>
      </c>
      <c r="I1861" s="142"/>
      <c r="J1861" s="143">
        <f>ROUND(I1861*H1861,2)</f>
        <v>0</v>
      </c>
      <c r="K1861" s="139" t="s">
        <v>1</v>
      </c>
      <c r="L1861" s="32"/>
      <c r="M1861" s="144" t="s">
        <v>1</v>
      </c>
      <c r="N1861" s="145" t="s">
        <v>42</v>
      </c>
      <c r="P1861" s="146">
        <f>O1861*H1861</f>
        <v>0</v>
      </c>
      <c r="Q1861" s="146">
        <v>3.6000000000000002E-4</v>
      </c>
      <c r="R1861" s="146">
        <f>Q1861*H1861</f>
        <v>5.9310000000000002E-2</v>
      </c>
      <c r="S1861" s="146">
        <v>0</v>
      </c>
      <c r="T1861" s="147">
        <f>S1861*H1861</f>
        <v>0</v>
      </c>
      <c r="AR1861" s="148" t="s">
        <v>369</v>
      </c>
      <c r="AT1861" s="148" t="s">
        <v>255</v>
      </c>
      <c r="AU1861" s="148" t="s">
        <v>87</v>
      </c>
      <c r="AY1861" s="17" t="s">
        <v>253</v>
      </c>
      <c r="BE1861" s="149">
        <f>IF(N1861="základní",J1861,0)</f>
        <v>0</v>
      </c>
      <c r="BF1861" s="149">
        <f>IF(N1861="snížená",J1861,0)</f>
        <v>0</v>
      </c>
      <c r="BG1861" s="149">
        <f>IF(N1861="zákl. přenesená",J1861,0)</f>
        <v>0</v>
      </c>
      <c r="BH1861" s="149">
        <f>IF(N1861="sníž. přenesená",J1861,0)</f>
        <v>0</v>
      </c>
      <c r="BI1861" s="149">
        <f>IF(N1861="nulová",J1861,0)</f>
        <v>0</v>
      </c>
      <c r="BJ1861" s="17" t="s">
        <v>85</v>
      </c>
      <c r="BK1861" s="149">
        <f>ROUND(I1861*H1861,2)</f>
        <v>0</v>
      </c>
      <c r="BL1861" s="17" t="s">
        <v>369</v>
      </c>
      <c r="BM1861" s="148" t="s">
        <v>3223</v>
      </c>
    </row>
    <row r="1862" spans="2:65" s="1" customFormat="1" ht="19.5">
      <c r="B1862" s="32"/>
      <c r="D1862" s="155" t="s">
        <v>1346</v>
      </c>
      <c r="F1862" s="195" t="s">
        <v>2690</v>
      </c>
      <c r="I1862" s="152"/>
      <c r="L1862" s="32"/>
      <c r="M1862" s="153"/>
      <c r="T1862" s="56"/>
      <c r="AT1862" s="17" t="s">
        <v>1346</v>
      </c>
      <c r="AU1862" s="17" t="s">
        <v>87</v>
      </c>
    </row>
    <row r="1863" spans="2:65" s="14" customFormat="1" ht="11.25">
      <c r="B1863" s="169"/>
      <c r="D1863" s="155" t="s">
        <v>264</v>
      </c>
      <c r="E1863" s="170" t="s">
        <v>1</v>
      </c>
      <c r="F1863" s="171" t="s">
        <v>1080</v>
      </c>
      <c r="H1863" s="170" t="s">
        <v>1</v>
      </c>
      <c r="I1863" s="172"/>
      <c r="L1863" s="169"/>
      <c r="M1863" s="173"/>
      <c r="T1863" s="174"/>
      <c r="AT1863" s="170" t="s">
        <v>264</v>
      </c>
      <c r="AU1863" s="170" t="s">
        <v>87</v>
      </c>
      <c r="AV1863" s="14" t="s">
        <v>85</v>
      </c>
      <c r="AW1863" s="14" t="s">
        <v>32</v>
      </c>
      <c r="AX1863" s="14" t="s">
        <v>77</v>
      </c>
      <c r="AY1863" s="170" t="s">
        <v>253</v>
      </c>
    </row>
    <row r="1864" spans="2:65" s="14" customFormat="1" ht="11.25">
      <c r="B1864" s="169"/>
      <c r="D1864" s="155" t="s">
        <v>264</v>
      </c>
      <c r="E1864" s="170" t="s">
        <v>1</v>
      </c>
      <c r="F1864" s="171" t="s">
        <v>1070</v>
      </c>
      <c r="H1864" s="170" t="s">
        <v>1</v>
      </c>
      <c r="I1864" s="172"/>
      <c r="L1864" s="169"/>
      <c r="M1864" s="173"/>
      <c r="T1864" s="174"/>
      <c r="AT1864" s="170" t="s">
        <v>264</v>
      </c>
      <c r="AU1864" s="170" t="s">
        <v>87</v>
      </c>
      <c r="AV1864" s="14" t="s">
        <v>85</v>
      </c>
      <c r="AW1864" s="14" t="s">
        <v>32</v>
      </c>
      <c r="AX1864" s="14" t="s">
        <v>77</v>
      </c>
      <c r="AY1864" s="170" t="s">
        <v>253</v>
      </c>
    </row>
    <row r="1865" spans="2:65" s="12" customFormat="1" ht="11.25">
      <c r="B1865" s="154"/>
      <c r="D1865" s="155" t="s">
        <v>264</v>
      </c>
      <c r="E1865" s="156" t="s">
        <v>1</v>
      </c>
      <c r="F1865" s="157" t="s">
        <v>2873</v>
      </c>
      <c r="H1865" s="158">
        <v>33.514000000000003</v>
      </c>
      <c r="I1865" s="159"/>
      <c r="L1865" s="154"/>
      <c r="M1865" s="160"/>
      <c r="T1865" s="161"/>
      <c r="AT1865" s="156" t="s">
        <v>264</v>
      </c>
      <c r="AU1865" s="156" t="s">
        <v>87</v>
      </c>
      <c r="AV1865" s="12" t="s">
        <v>87</v>
      </c>
      <c r="AW1865" s="12" t="s">
        <v>32</v>
      </c>
      <c r="AX1865" s="12" t="s">
        <v>77</v>
      </c>
      <c r="AY1865" s="156" t="s">
        <v>253</v>
      </c>
    </row>
    <row r="1866" spans="2:65" s="12" customFormat="1" ht="11.25">
      <c r="B1866" s="154"/>
      <c r="D1866" s="155" t="s">
        <v>264</v>
      </c>
      <c r="E1866" s="156" t="s">
        <v>1</v>
      </c>
      <c r="F1866" s="157" t="s">
        <v>2874</v>
      </c>
      <c r="H1866" s="158">
        <v>-2.9249999999999998</v>
      </c>
      <c r="I1866" s="159"/>
      <c r="L1866" s="154"/>
      <c r="M1866" s="160"/>
      <c r="T1866" s="161"/>
      <c r="AT1866" s="156" t="s">
        <v>264</v>
      </c>
      <c r="AU1866" s="156" t="s">
        <v>87</v>
      </c>
      <c r="AV1866" s="12" t="s">
        <v>87</v>
      </c>
      <c r="AW1866" s="12" t="s">
        <v>32</v>
      </c>
      <c r="AX1866" s="12" t="s">
        <v>77</v>
      </c>
      <c r="AY1866" s="156" t="s">
        <v>253</v>
      </c>
    </row>
    <row r="1867" spans="2:65" s="15" customFormat="1" ht="11.25">
      <c r="B1867" s="175"/>
      <c r="D1867" s="155" t="s">
        <v>264</v>
      </c>
      <c r="E1867" s="176" t="s">
        <v>1</v>
      </c>
      <c r="F1867" s="177" t="s">
        <v>322</v>
      </c>
      <c r="H1867" s="178">
        <v>30.588999999999999</v>
      </c>
      <c r="I1867" s="179"/>
      <c r="L1867" s="175"/>
      <c r="M1867" s="180"/>
      <c r="T1867" s="181"/>
      <c r="AT1867" s="176" t="s">
        <v>264</v>
      </c>
      <c r="AU1867" s="176" t="s">
        <v>87</v>
      </c>
      <c r="AV1867" s="15" t="s">
        <v>97</v>
      </c>
      <c r="AW1867" s="15" t="s">
        <v>32</v>
      </c>
      <c r="AX1867" s="15" t="s">
        <v>77</v>
      </c>
      <c r="AY1867" s="176" t="s">
        <v>253</v>
      </c>
    </row>
    <row r="1868" spans="2:65" s="14" customFormat="1" ht="11.25">
      <c r="B1868" s="169"/>
      <c r="D1868" s="155" t="s">
        <v>264</v>
      </c>
      <c r="E1868" s="170" t="s">
        <v>1</v>
      </c>
      <c r="F1868" s="171" t="s">
        <v>1236</v>
      </c>
      <c r="H1868" s="170" t="s">
        <v>1</v>
      </c>
      <c r="I1868" s="172"/>
      <c r="L1868" s="169"/>
      <c r="M1868" s="173"/>
      <c r="T1868" s="174"/>
      <c r="AT1868" s="170" t="s">
        <v>264</v>
      </c>
      <c r="AU1868" s="170" t="s">
        <v>87</v>
      </c>
      <c r="AV1868" s="14" t="s">
        <v>85</v>
      </c>
      <c r="AW1868" s="14" t="s">
        <v>32</v>
      </c>
      <c r="AX1868" s="14" t="s">
        <v>77</v>
      </c>
      <c r="AY1868" s="170" t="s">
        <v>253</v>
      </c>
    </row>
    <row r="1869" spans="2:65" s="14" customFormat="1" ht="11.25">
      <c r="B1869" s="169"/>
      <c r="D1869" s="155" t="s">
        <v>264</v>
      </c>
      <c r="E1869" s="170" t="s">
        <v>1</v>
      </c>
      <c r="F1869" s="171" t="s">
        <v>1082</v>
      </c>
      <c r="H1869" s="170" t="s">
        <v>1</v>
      </c>
      <c r="I1869" s="172"/>
      <c r="L1869" s="169"/>
      <c r="M1869" s="173"/>
      <c r="T1869" s="174"/>
      <c r="AT1869" s="170" t="s">
        <v>264</v>
      </c>
      <c r="AU1869" s="170" t="s">
        <v>87</v>
      </c>
      <c r="AV1869" s="14" t="s">
        <v>85</v>
      </c>
      <c r="AW1869" s="14" t="s">
        <v>32</v>
      </c>
      <c r="AX1869" s="14" t="s">
        <v>77</v>
      </c>
      <c r="AY1869" s="170" t="s">
        <v>253</v>
      </c>
    </row>
    <row r="1870" spans="2:65" s="12" customFormat="1" ht="11.25">
      <c r="B1870" s="154"/>
      <c r="D1870" s="155" t="s">
        <v>264</v>
      </c>
      <c r="E1870" s="156" t="s">
        <v>1</v>
      </c>
      <c r="F1870" s="157" t="s">
        <v>2877</v>
      </c>
      <c r="H1870" s="158">
        <v>142.30600000000001</v>
      </c>
      <c r="I1870" s="159"/>
      <c r="L1870" s="154"/>
      <c r="M1870" s="160"/>
      <c r="T1870" s="161"/>
      <c r="AT1870" s="156" t="s">
        <v>264</v>
      </c>
      <c r="AU1870" s="156" t="s">
        <v>87</v>
      </c>
      <c r="AV1870" s="12" t="s">
        <v>87</v>
      </c>
      <c r="AW1870" s="12" t="s">
        <v>32</v>
      </c>
      <c r="AX1870" s="12" t="s">
        <v>77</v>
      </c>
      <c r="AY1870" s="156" t="s">
        <v>253</v>
      </c>
    </row>
    <row r="1871" spans="2:65" s="12" customFormat="1" ht="33.75">
      <c r="B1871" s="154"/>
      <c r="D1871" s="155" t="s">
        <v>264</v>
      </c>
      <c r="E1871" s="156" t="s">
        <v>1</v>
      </c>
      <c r="F1871" s="157" t="s">
        <v>2878</v>
      </c>
      <c r="H1871" s="158">
        <v>-30.195</v>
      </c>
      <c r="I1871" s="159"/>
      <c r="L1871" s="154"/>
      <c r="M1871" s="160"/>
      <c r="T1871" s="161"/>
      <c r="AT1871" s="156" t="s">
        <v>264</v>
      </c>
      <c r="AU1871" s="156" t="s">
        <v>87</v>
      </c>
      <c r="AV1871" s="12" t="s">
        <v>87</v>
      </c>
      <c r="AW1871" s="12" t="s">
        <v>32</v>
      </c>
      <c r="AX1871" s="12" t="s">
        <v>77</v>
      </c>
      <c r="AY1871" s="156" t="s">
        <v>253</v>
      </c>
    </row>
    <row r="1872" spans="2:65" s="15" customFormat="1" ht="11.25">
      <c r="B1872" s="175"/>
      <c r="D1872" s="155" t="s">
        <v>264</v>
      </c>
      <c r="E1872" s="176" t="s">
        <v>1</v>
      </c>
      <c r="F1872" s="177" t="s">
        <v>322</v>
      </c>
      <c r="H1872" s="178">
        <v>112.111</v>
      </c>
      <c r="I1872" s="179"/>
      <c r="L1872" s="175"/>
      <c r="M1872" s="180"/>
      <c r="T1872" s="181"/>
      <c r="AT1872" s="176" t="s">
        <v>264</v>
      </c>
      <c r="AU1872" s="176" t="s">
        <v>87</v>
      </c>
      <c r="AV1872" s="15" t="s">
        <v>97</v>
      </c>
      <c r="AW1872" s="15" t="s">
        <v>32</v>
      </c>
      <c r="AX1872" s="15" t="s">
        <v>77</v>
      </c>
      <c r="AY1872" s="176" t="s">
        <v>253</v>
      </c>
    </row>
    <row r="1873" spans="2:65" s="14" customFormat="1" ht="11.25">
      <c r="B1873" s="169"/>
      <c r="D1873" s="155" t="s">
        <v>264</v>
      </c>
      <c r="E1873" s="170" t="s">
        <v>1</v>
      </c>
      <c r="F1873" s="171" t="s">
        <v>1085</v>
      </c>
      <c r="H1873" s="170" t="s">
        <v>1</v>
      </c>
      <c r="I1873" s="172"/>
      <c r="L1873" s="169"/>
      <c r="M1873" s="173"/>
      <c r="T1873" s="174"/>
      <c r="AT1873" s="170" t="s">
        <v>264</v>
      </c>
      <c r="AU1873" s="170" t="s">
        <v>87</v>
      </c>
      <c r="AV1873" s="14" t="s">
        <v>85</v>
      </c>
      <c r="AW1873" s="14" t="s">
        <v>32</v>
      </c>
      <c r="AX1873" s="14" t="s">
        <v>77</v>
      </c>
      <c r="AY1873" s="170" t="s">
        <v>253</v>
      </c>
    </row>
    <row r="1874" spans="2:65" s="12" customFormat="1" ht="11.25">
      <c r="B1874" s="154"/>
      <c r="D1874" s="155" t="s">
        <v>264</v>
      </c>
      <c r="E1874" s="156" t="s">
        <v>1</v>
      </c>
      <c r="F1874" s="157" t="s">
        <v>2879</v>
      </c>
      <c r="H1874" s="158">
        <v>22.05</v>
      </c>
      <c r="I1874" s="159"/>
      <c r="L1874" s="154"/>
      <c r="M1874" s="160"/>
      <c r="T1874" s="161"/>
      <c r="AT1874" s="156" t="s">
        <v>264</v>
      </c>
      <c r="AU1874" s="156" t="s">
        <v>87</v>
      </c>
      <c r="AV1874" s="12" t="s">
        <v>87</v>
      </c>
      <c r="AW1874" s="12" t="s">
        <v>32</v>
      </c>
      <c r="AX1874" s="12" t="s">
        <v>77</v>
      </c>
      <c r="AY1874" s="156" t="s">
        <v>253</v>
      </c>
    </row>
    <row r="1875" spans="2:65" s="15" customFormat="1" ht="11.25">
      <c r="B1875" s="175"/>
      <c r="D1875" s="155" t="s">
        <v>264</v>
      </c>
      <c r="E1875" s="176" t="s">
        <v>1</v>
      </c>
      <c r="F1875" s="177" t="s">
        <v>322</v>
      </c>
      <c r="H1875" s="178">
        <v>22.05</v>
      </c>
      <c r="I1875" s="179"/>
      <c r="L1875" s="175"/>
      <c r="M1875" s="180"/>
      <c r="T1875" s="181"/>
      <c r="AT1875" s="176" t="s">
        <v>264</v>
      </c>
      <c r="AU1875" s="176" t="s">
        <v>87</v>
      </c>
      <c r="AV1875" s="15" t="s">
        <v>97</v>
      </c>
      <c r="AW1875" s="15" t="s">
        <v>32</v>
      </c>
      <c r="AX1875" s="15" t="s">
        <v>77</v>
      </c>
      <c r="AY1875" s="176" t="s">
        <v>253</v>
      </c>
    </row>
    <row r="1876" spans="2:65" s="13" customFormat="1" ht="11.25">
      <c r="B1876" s="162"/>
      <c r="D1876" s="155" t="s">
        <v>264</v>
      </c>
      <c r="E1876" s="163" t="s">
        <v>1</v>
      </c>
      <c r="F1876" s="164" t="s">
        <v>266</v>
      </c>
      <c r="H1876" s="165">
        <v>164.75</v>
      </c>
      <c r="I1876" s="166"/>
      <c r="L1876" s="162"/>
      <c r="M1876" s="167"/>
      <c r="T1876" s="168"/>
      <c r="AT1876" s="163" t="s">
        <v>264</v>
      </c>
      <c r="AU1876" s="163" t="s">
        <v>87</v>
      </c>
      <c r="AV1876" s="13" t="s">
        <v>260</v>
      </c>
      <c r="AW1876" s="13" t="s">
        <v>32</v>
      </c>
      <c r="AX1876" s="13" t="s">
        <v>85</v>
      </c>
      <c r="AY1876" s="163" t="s">
        <v>253</v>
      </c>
    </row>
    <row r="1877" spans="2:65" s="1" customFormat="1" ht="55.5" customHeight="1">
      <c r="B1877" s="32"/>
      <c r="C1877" s="137" t="s">
        <v>2662</v>
      </c>
      <c r="D1877" s="137" t="s">
        <v>255</v>
      </c>
      <c r="E1877" s="138" t="s">
        <v>2692</v>
      </c>
      <c r="F1877" s="139" t="s">
        <v>2693</v>
      </c>
      <c r="G1877" s="140" t="s">
        <v>258</v>
      </c>
      <c r="H1877" s="141">
        <v>164.75</v>
      </c>
      <c r="I1877" s="142"/>
      <c r="J1877" s="143">
        <f>ROUND(I1877*H1877,2)</f>
        <v>0</v>
      </c>
      <c r="K1877" s="139" t="s">
        <v>1</v>
      </c>
      <c r="L1877" s="32"/>
      <c r="M1877" s="144" t="s">
        <v>1</v>
      </c>
      <c r="N1877" s="145" t="s">
        <v>42</v>
      </c>
      <c r="P1877" s="146">
        <f>O1877*H1877</f>
        <v>0</v>
      </c>
      <c r="Q1877" s="146">
        <v>3.6000000000000002E-4</v>
      </c>
      <c r="R1877" s="146">
        <f>Q1877*H1877</f>
        <v>5.9310000000000002E-2</v>
      </c>
      <c r="S1877" s="146">
        <v>0</v>
      </c>
      <c r="T1877" s="147">
        <f>S1877*H1877</f>
        <v>0</v>
      </c>
      <c r="AR1877" s="148" t="s">
        <v>369</v>
      </c>
      <c r="AT1877" s="148" t="s">
        <v>255</v>
      </c>
      <c r="AU1877" s="148" t="s">
        <v>87</v>
      </c>
      <c r="AY1877" s="17" t="s">
        <v>253</v>
      </c>
      <c r="BE1877" s="149">
        <f>IF(N1877="základní",J1877,0)</f>
        <v>0</v>
      </c>
      <c r="BF1877" s="149">
        <f>IF(N1877="snížená",J1877,0)</f>
        <v>0</v>
      </c>
      <c r="BG1877" s="149">
        <f>IF(N1877="zákl. přenesená",J1877,0)</f>
        <v>0</v>
      </c>
      <c r="BH1877" s="149">
        <f>IF(N1877="sníž. přenesená",J1877,0)</f>
        <v>0</v>
      </c>
      <c r="BI1877" s="149">
        <f>IF(N1877="nulová",J1877,0)</f>
        <v>0</v>
      </c>
      <c r="BJ1877" s="17" t="s">
        <v>85</v>
      </c>
      <c r="BK1877" s="149">
        <f>ROUND(I1877*H1877,2)</f>
        <v>0</v>
      </c>
      <c r="BL1877" s="17" t="s">
        <v>369</v>
      </c>
      <c r="BM1877" s="148" t="s">
        <v>3224</v>
      </c>
    </row>
    <row r="1878" spans="2:65" s="1" customFormat="1" ht="19.5">
      <c r="B1878" s="32"/>
      <c r="D1878" s="155" t="s">
        <v>1346</v>
      </c>
      <c r="F1878" s="195" t="s">
        <v>2690</v>
      </c>
      <c r="I1878" s="152"/>
      <c r="L1878" s="32"/>
      <c r="M1878" s="153"/>
      <c r="T1878" s="56"/>
      <c r="AT1878" s="17" t="s">
        <v>1346</v>
      </c>
      <c r="AU1878" s="17" t="s">
        <v>87</v>
      </c>
    </row>
    <row r="1879" spans="2:65" s="14" customFormat="1" ht="11.25">
      <c r="B1879" s="169"/>
      <c r="D1879" s="155" t="s">
        <v>264</v>
      </c>
      <c r="E1879" s="170" t="s">
        <v>1</v>
      </c>
      <c r="F1879" s="171" t="s">
        <v>1080</v>
      </c>
      <c r="H1879" s="170" t="s">
        <v>1</v>
      </c>
      <c r="I1879" s="172"/>
      <c r="L1879" s="169"/>
      <c r="M1879" s="173"/>
      <c r="T1879" s="174"/>
      <c r="AT1879" s="170" t="s">
        <v>264</v>
      </c>
      <c r="AU1879" s="170" t="s">
        <v>87</v>
      </c>
      <c r="AV1879" s="14" t="s">
        <v>85</v>
      </c>
      <c r="AW1879" s="14" t="s">
        <v>32</v>
      </c>
      <c r="AX1879" s="14" t="s">
        <v>77</v>
      </c>
      <c r="AY1879" s="170" t="s">
        <v>253</v>
      </c>
    </row>
    <row r="1880" spans="2:65" s="14" customFormat="1" ht="11.25">
      <c r="B1880" s="169"/>
      <c r="D1880" s="155" t="s">
        <v>264</v>
      </c>
      <c r="E1880" s="170" t="s">
        <v>1</v>
      </c>
      <c r="F1880" s="171" t="s">
        <v>1070</v>
      </c>
      <c r="H1880" s="170" t="s">
        <v>1</v>
      </c>
      <c r="I1880" s="172"/>
      <c r="L1880" s="169"/>
      <c r="M1880" s="173"/>
      <c r="T1880" s="174"/>
      <c r="AT1880" s="170" t="s">
        <v>264</v>
      </c>
      <c r="AU1880" s="170" t="s">
        <v>87</v>
      </c>
      <c r="AV1880" s="14" t="s">
        <v>85</v>
      </c>
      <c r="AW1880" s="14" t="s">
        <v>32</v>
      </c>
      <c r="AX1880" s="14" t="s">
        <v>77</v>
      </c>
      <c r="AY1880" s="170" t="s">
        <v>253</v>
      </c>
    </row>
    <row r="1881" spans="2:65" s="12" customFormat="1" ht="11.25">
      <c r="B1881" s="154"/>
      <c r="D1881" s="155" t="s">
        <v>264</v>
      </c>
      <c r="E1881" s="156" t="s">
        <v>1</v>
      </c>
      <c r="F1881" s="157" t="s">
        <v>2873</v>
      </c>
      <c r="H1881" s="158">
        <v>33.514000000000003</v>
      </c>
      <c r="I1881" s="159"/>
      <c r="L1881" s="154"/>
      <c r="M1881" s="160"/>
      <c r="T1881" s="161"/>
      <c r="AT1881" s="156" t="s">
        <v>264</v>
      </c>
      <c r="AU1881" s="156" t="s">
        <v>87</v>
      </c>
      <c r="AV1881" s="12" t="s">
        <v>87</v>
      </c>
      <c r="AW1881" s="12" t="s">
        <v>32</v>
      </c>
      <c r="AX1881" s="12" t="s">
        <v>77</v>
      </c>
      <c r="AY1881" s="156" t="s">
        <v>253</v>
      </c>
    </row>
    <row r="1882" spans="2:65" s="12" customFormat="1" ht="11.25">
      <c r="B1882" s="154"/>
      <c r="D1882" s="155" t="s">
        <v>264</v>
      </c>
      <c r="E1882" s="156" t="s">
        <v>1</v>
      </c>
      <c r="F1882" s="157" t="s">
        <v>2874</v>
      </c>
      <c r="H1882" s="158">
        <v>-2.9249999999999998</v>
      </c>
      <c r="I1882" s="159"/>
      <c r="L1882" s="154"/>
      <c r="M1882" s="160"/>
      <c r="T1882" s="161"/>
      <c r="AT1882" s="156" t="s">
        <v>264</v>
      </c>
      <c r="AU1882" s="156" t="s">
        <v>87</v>
      </c>
      <c r="AV1882" s="12" t="s">
        <v>87</v>
      </c>
      <c r="AW1882" s="12" t="s">
        <v>32</v>
      </c>
      <c r="AX1882" s="12" t="s">
        <v>77</v>
      </c>
      <c r="AY1882" s="156" t="s">
        <v>253</v>
      </c>
    </row>
    <row r="1883" spans="2:65" s="15" customFormat="1" ht="11.25">
      <c r="B1883" s="175"/>
      <c r="D1883" s="155" t="s">
        <v>264</v>
      </c>
      <c r="E1883" s="176" t="s">
        <v>1</v>
      </c>
      <c r="F1883" s="177" t="s">
        <v>322</v>
      </c>
      <c r="H1883" s="178">
        <v>30.588999999999999</v>
      </c>
      <c r="I1883" s="179"/>
      <c r="L1883" s="175"/>
      <c r="M1883" s="180"/>
      <c r="T1883" s="181"/>
      <c r="AT1883" s="176" t="s">
        <v>264</v>
      </c>
      <c r="AU1883" s="176" t="s">
        <v>87</v>
      </c>
      <c r="AV1883" s="15" t="s">
        <v>97</v>
      </c>
      <c r="AW1883" s="15" t="s">
        <v>32</v>
      </c>
      <c r="AX1883" s="15" t="s">
        <v>77</v>
      </c>
      <c r="AY1883" s="176" t="s">
        <v>253</v>
      </c>
    </row>
    <row r="1884" spans="2:65" s="14" customFormat="1" ht="11.25">
      <c r="B1884" s="169"/>
      <c r="D1884" s="155" t="s">
        <v>264</v>
      </c>
      <c r="E1884" s="170" t="s">
        <v>1</v>
      </c>
      <c r="F1884" s="171" t="s">
        <v>1236</v>
      </c>
      <c r="H1884" s="170" t="s">
        <v>1</v>
      </c>
      <c r="I1884" s="172"/>
      <c r="L1884" s="169"/>
      <c r="M1884" s="173"/>
      <c r="T1884" s="174"/>
      <c r="AT1884" s="170" t="s">
        <v>264</v>
      </c>
      <c r="AU1884" s="170" t="s">
        <v>87</v>
      </c>
      <c r="AV1884" s="14" t="s">
        <v>85</v>
      </c>
      <c r="AW1884" s="14" t="s">
        <v>32</v>
      </c>
      <c r="AX1884" s="14" t="s">
        <v>77</v>
      </c>
      <c r="AY1884" s="170" t="s">
        <v>253</v>
      </c>
    </row>
    <row r="1885" spans="2:65" s="14" customFormat="1" ht="11.25">
      <c r="B1885" s="169"/>
      <c r="D1885" s="155" t="s">
        <v>264</v>
      </c>
      <c r="E1885" s="170" t="s">
        <v>1</v>
      </c>
      <c r="F1885" s="171" t="s">
        <v>1082</v>
      </c>
      <c r="H1885" s="170" t="s">
        <v>1</v>
      </c>
      <c r="I1885" s="172"/>
      <c r="L1885" s="169"/>
      <c r="M1885" s="173"/>
      <c r="T1885" s="174"/>
      <c r="AT1885" s="170" t="s">
        <v>264</v>
      </c>
      <c r="AU1885" s="170" t="s">
        <v>87</v>
      </c>
      <c r="AV1885" s="14" t="s">
        <v>85</v>
      </c>
      <c r="AW1885" s="14" t="s">
        <v>32</v>
      </c>
      <c r="AX1885" s="14" t="s">
        <v>77</v>
      </c>
      <c r="AY1885" s="170" t="s">
        <v>253</v>
      </c>
    </row>
    <row r="1886" spans="2:65" s="12" customFormat="1" ht="11.25">
      <c r="B1886" s="154"/>
      <c r="D1886" s="155" t="s">
        <v>264</v>
      </c>
      <c r="E1886" s="156" t="s">
        <v>1</v>
      </c>
      <c r="F1886" s="157" t="s">
        <v>2877</v>
      </c>
      <c r="H1886" s="158">
        <v>142.30600000000001</v>
      </c>
      <c r="I1886" s="159"/>
      <c r="L1886" s="154"/>
      <c r="M1886" s="160"/>
      <c r="T1886" s="161"/>
      <c r="AT1886" s="156" t="s">
        <v>264</v>
      </c>
      <c r="AU1886" s="156" t="s">
        <v>87</v>
      </c>
      <c r="AV1886" s="12" t="s">
        <v>87</v>
      </c>
      <c r="AW1886" s="12" t="s">
        <v>32</v>
      </c>
      <c r="AX1886" s="12" t="s">
        <v>77</v>
      </c>
      <c r="AY1886" s="156" t="s">
        <v>253</v>
      </c>
    </row>
    <row r="1887" spans="2:65" s="12" customFormat="1" ht="33.75">
      <c r="B1887" s="154"/>
      <c r="D1887" s="155" t="s">
        <v>264</v>
      </c>
      <c r="E1887" s="156" t="s">
        <v>1</v>
      </c>
      <c r="F1887" s="157" t="s">
        <v>2878</v>
      </c>
      <c r="H1887" s="158">
        <v>-30.195</v>
      </c>
      <c r="I1887" s="159"/>
      <c r="L1887" s="154"/>
      <c r="M1887" s="160"/>
      <c r="T1887" s="161"/>
      <c r="AT1887" s="156" t="s">
        <v>264</v>
      </c>
      <c r="AU1887" s="156" t="s">
        <v>87</v>
      </c>
      <c r="AV1887" s="12" t="s">
        <v>87</v>
      </c>
      <c r="AW1887" s="12" t="s">
        <v>32</v>
      </c>
      <c r="AX1887" s="12" t="s">
        <v>77</v>
      </c>
      <c r="AY1887" s="156" t="s">
        <v>253</v>
      </c>
    </row>
    <row r="1888" spans="2:65" s="15" customFormat="1" ht="11.25">
      <c r="B1888" s="175"/>
      <c r="D1888" s="155" t="s">
        <v>264</v>
      </c>
      <c r="E1888" s="176" t="s">
        <v>1</v>
      </c>
      <c r="F1888" s="177" t="s">
        <v>322</v>
      </c>
      <c r="H1888" s="178">
        <v>112.111</v>
      </c>
      <c r="I1888" s="179"/>
      <c r="L1888" s="175"/>
      <c r="M1888" s="180"/>
      <c r="T1888" s="181"/>
      <c r="AT1888" s="176" t="s">
        <v>264</v>
      </c>
      <c r="AU1888" s="176" t="s">
        <v>87</v>
      </c>
      <c r="AV1888" s="15" t="s">
        <v>97</v>
      </c>
      <c r="AW1888" s="15" t="s">
        <v>32</v>
      </c>
      <c r="AX1888" s="15" t="s">
        <v>77</v>
      </c>
      <c r="AY1888" s="176" t="s">
        <v>253</v>
      </c>
    </row>
    <row r="1889" spans="2:65" s="14" customFormat="1" ht="11.25">
      <c r="B1889" s="169"/>
      <c r="D1889" s="155" t="s">
        <v>264</v>
      </c>
      <c r="E1889" s="170" t="s">
        <v>1</v>
      </c>
      <c r="F1889" s="171" t="s">
        <v>1085</v>
      </c>
      <c r="H1889" s="170" t="s">
        <v>1</v>
      </c>
      <c r="I1889" s="172"/>
      <c r="L1889" s="169"/>
      <c r="M1889" s="173"/>
      <c r="T1889" s="174"/>
      <c r="AT1889" s="170" t="s">
        <v>264</v>
      </c>
      <c r="AU1889" s="170" t="s">
        <v>87</v>
      </c>
      <c r="AV1889" s="14" t="s">
        <v>85</v>
      </c>
      <c r="AW1889" s="14" t="s">
        <v>32</v>
      </c>
      <c r="AX1889" s="14" t="s">
        <v>77</v>
      </c>
      <c r="AY1889" s="170" t="s">
        <v>253</v>
      </c>
    </row>
    <row r="1890" spans="2:65" s="12" customFormat="1" ht="11.25">
      <c r="B1890" s="154"/>
      <c r="D1890" s="155" t="s">
        <v>264</v>
      </c>
      <c r="E1890" s="156" t="s">
        <v>1</v>
      </c>
      <c r="F1890" s="157" t="s">
        <v>2879</v>
      </c>
      <c r="H1890" s="158">
        <v>22.05</v>
      </c>
      <c r="I1890" s="159"/>
      <c r="L1890" s="154"/>
      <c r="M1890" s="160"/>
      <c r="T1890" s="161"/>
      <c r="AT1890" s="156" t="s">
        <v>264</v>
      </c>
      <c r="AU1890" s="156" t="s">
        <v>87</v>
      </c>
      <c r="AV1890" s="12" t="s">
        <v>87</v>
      </c>
      <c r="AW1890" s="12" t="s">
        <v>32</v>
      </c>
      <c r="AX1890" s="12" t="s">
        <v>77</v>
      </c>
      <c r="AY1890" s="156" t="s">
        <v>253</v>
      </c>
    </row>
    <row r="1891" spans="2:65" s="15" customFormat="1" ht="11.25">
      <c r="B1891" s="175"/>
      <c r="D1891" s="155" t="s">
        <v>264</v>
      </c>
      <c r="E1891" s="176" t="s">
        <v>1</v>
      </c>
      <c r="F1891" s="177" t="s">
        <v>322</v>
      </c>
      <c r="H1891" s="178">
        <v>22.05</v>
      </c>
      <c r="I1891" s="179"/>
      <c r="L1891" s="175"/>
      <c r="M1891" s="180"/>
      <c r="T1891" s="181"/>
      <c r="AT1891" s="176" t="s">
        <v>264</v>
      </c>
      <c r="AU1891" s="176" t="s">
        <v>87</v>
      </c>
      <c r="AV1891" s="15" t="s">
        <v>97</v>
      </c>
      <c r="AW1891" s="15" t="s">
        <v>32</v>
      </c>
      <c r="AX1891" s="15" t="s">
        <v>77</v>
      </c>
      <c r="AY1891" s="176" t="s">
        <v>253</v>
      </c>
    </row>
    <row r="1892" spans="2:65" s="13" customFormat="1" ht="11.25">
      <c r="B1892" s="162"/>
      <c r="D1892" s="155" t="s">
        <v>264</v>
      </c>
      <c r="E1892" s="163" t="s">
        <v>1</v>
      </c>
      <c r="F1892" s="164" t="s">
        <v>266</v>
      </c>
      <c r="H1892" s="165">
        <v>164.75</v>
      </c>
      <c r="I1892" s="166"/>
      <c r="L1892" s="162"/>
      <c r="M1892" s="167"/>
      <c r="T1892" s="168"/>
      <c r="AT1892" s="163" t="s">
        <v>264</v>
      </c>
      <c r="AU1892" s="163" t="s">
        <v>87</v>
      </c>
      <c r="AV1892" s="13" t="s">
        <v>260</v>
      </c>
      <c r="AW1892" s="13" t="s">
        <v>32</v>
      </c>
      <c r="AX1892" s="13" t="s">
        <v>85</v>
      </c>
      <c r="AY1892" s="163" t="s">
        <v>253</v>
      </c>
    </row>
    <row r="1893" spans="2:65" s="11" customFormat="1" ht="22.9" customHeight="1">
      <c r="B1893" s="125"/>
      <c r="D1893" s="126" t="s">
        <v>76</v>
      </c>
      <c r="E1893" s="135" t="s">
        <v>2695</v>
      </c>
      <c r="F1893" s="135" t="s">
        <v>2696</v>
      </c>
      <c r="I1893" s="128"/>
      <c r="J1893" s="136">
        <f>BK1893</f>
        <v>0</v>
      </c>
      <c r="L1893" s="125"/>
      <c r="M1893" s="130"/>
      <c r="P1893" s="131">
        <f>SUM(P1894:P1969)</f>
        <v>0</v>
      </c>
      <c r="R1893" s="131">
        <f>SUM(R1894:R1969)</f>
        <v>0.28007595000000002</v>
      </c>
      <c r="T1893" s="132">
        <f>SUM(T1894:T1969)</f>
        <v>0</v>
      </c>
      <c r="AR1893" s="126" t="s">
        <v>87</v>
      </c>
      <c r="AT1893" s="133" t="s">
        <v>76</v>
      </c>
      <c r="AU1893" s="133" t="s">
        <v>85</v>
      </c>
      <c r="AY1893" s="126" t="s">
        <v>253</v>
      </c>
      <c r="BK1893" s="134">
        <f>SUM(BK1894:BK1969)</f>
        <v>0</v>
      </c>
    </row>
    <row r="1894" spans="2:65" s="1" customFormat="1" ht="21.75" customHeight="1">
      <c r="B1894" s="32"/>
      <c r="C1894" s="137" t="s">
        <v>2669</v>
      </c>
      <c r="D1894" s="137" t="s">
        <v>255</v>
      </c>
      <c r="E1894" s="138" t="s">
        <v>2698</v>
      </c>
      <c r="F1894" s="139" t="s">
        <v>2699</v>
      </c>
      <c r="G1894" s="140" t="s">
        <v>258</v>
      </c>
      <c r="H1894" s="141">
        <v>33.119999999999997</v>
      </c>
      <c r="I1894" s="142"/>
      <c r="J1894" s="143">
        <f>ROUND(I1894*H1894,2)</f>
        <v>0</v>
      </c>
      <c r="K1894" s="139" t="s">
        <v>259</v>
      </c>
      <c r="L1894" s="32"/>
      <c r="M1894" s="144" t="s">
        <v>1</v>
      </c>
      <c r="N1894" s="145" t="s">
        <v>42</v>
      </c>
      <c r="P1894" s="146">
        <f>O1894*H1894</f>
        <v>0</v>
      </c>
      <c r="Q1894" s="146">
        <v>0</v>
      </c>
      <c r="R1894" s="146">
        <f>Q1894*H1894</f>
        <v>0</v>
      </c>
      <c r="S1894" s="146">
        <v>0</v>
      </c>
      <c r="T1894" s="147">
        <f>S1894*H1894</f>
        <v>0</v>
      </c>
      <c r="AR1894" s="148" t="s">
        <v>369</v>
      </c>
      <c r="AT1894" s="148" t="s">
        <v>255</v>
      </c>
      <c r="AU1894" s="148" t="s">
        <v>87</v>
      </c>
      <c r="AY1894" s="17" t="s">
        <v>253</v>
      </c>
      <c r="BE1894" s="149">
        <f>IF(N1894="základní",J1894,0)</f>
        <v>0</v>
      </c>
      <c r="BF1894" s="149">
        <f>IF(N1894="snížená",J1894,0)</f>
        <v>0</v>
      </c>
      <c r="BG1894" s="149">
        <f>IF(N1894="zákl. přenesená",J1894,0)</f>
        <v>0</v>
      </c>
      <c r="BH1894" s="149">
        <f>IF(N1894="sníž. přenesená",J1894,0)</f>
        <v>0</v>
      </c>
      <c r="BI1894" s="149">
        <f>IF(N1894="nulová",J1894,0)</f>
        <v>0</v>
      </c>
      <c r="BJ1894" s="17" t="s">
        <v>85</v>
      </c>
      <c r="BK1894" s="149">
        <f>ROUND(I1894*H1894,2)</f>
        <v>0</v>
      </c>
      <c r="BL1894" s="17" t="s">
        <v>369</v>
      </c>
      <c r="BM1894" s="148" t="s">
        <v>3225</v>
      </c>
    </row>
    <row r="1895" spans="2:65" s="1" customFormat="1" ht="11.25">
      <c r="B1895" s="32"/>
      <c r="D1895" s="150" t="s">
        <v>262</v>
      </c>
      <c r="F1895" s="151" t="s">
        <v>2701</v>
      </c>
      <c r="I1895" s="152"/>
      <c r="L1895" s="32"/>
      <c r="M1895" s="153"/>
      <c r="T1895" s="56"/>
      <c r="AT1895" s="17" t="s">
        <v>262</v>
      </c>
      <c r="AU1895" s="17" t="s">
        <v>87</v>
      </c>
    </row>
    <row r="1896" spans="2:65" s="12" customFormat="1" ht="33.75">
      <c r="B1896" s="154"/>
      <c r="D1896" s="155" t="s">
        <v>264</v>
      </c>
      <c r="E1896" s="156" t="s">
        <v>1</v>
      </c>
      <c r="F1896" s="157" t="s">
        <v>3226</v>
      </c>
      <c r="H1896" s="158">
        <v>27.87</v>
      </c>
      <c r="I1896" s="159"/>
      <c r="L1896" s="154"/>
      <c r="M1896" s="160"/>
      <c r="T1896" s="161"/>
      <c r="AT1896" s="156" t="s">
        <v>264</v>
      </c>
      <c r="AU1896" s="156" t="s">
        <v>87</v>
      </c>
      <c r="AV1896" s="12" t="s">
        <v>87</v>
      </c>
      <c r="AW1896" s="12" t="s">
        <v>32</v>
      </c>
      <c r="AX1896" s="12" t="s">
        <v>77</v>
      </c>
      <c r="AY1896" s="156" t="s">
        <v>253</v>
      </c>
    </row>
    <row r="1897" spans="2:65" s="12" customFormat="1" ht="11.25">
      <c r="B1897" s="154"/>
      <c r="D1897" s="155" t="s">
        <v>264</v>
      </c>
      <c r="E1897" s="156" t="s">
        <v>1</v>
      </c>
      <c r="F1897" s="157" t="s">
        <v>3227</v>
      </c>
      <c r="H1897" s="158">
        <v>5.25</v>
      </c>
      <c r="I1897" s="159"/>
      <c r="L1897" s="154"/>
      <c r="M1897" s="160"/>
      <c r="T1897" s="161"/>
      <c r="AT1897" s="156" t="s">
        <v>264</v>
      </c>
      <c r="AU1897" s="156" t="s">
        <v>87</v>
      </c>
      <c r="AV1897" s="12" t="s">
        <v>87</v>
      </c>
      <c r="AW1897" s="12" t="s">
        <v>32</v>
      </c>
      <c r="AX1897" s="12" t="s">
        <v>77</v>
      </c>
      <c r="AY1897" s="156" t="s">
        <v>253</v>
      </c>
    </row>
    <row r="1898" spans="2:65" s="13" customFormat="1" ht="11.25">
      <c r="B1898" s="162"/>
      <c r="D1898" s="155" t="s">
        <v>264</v>
      </c>
      <c r="E1898" s="163" t="s">
        <v>1</v>
      </c>
      <c r="F1898" s="164" t="s">
        <v>266</v>
      </c>
      <c r="H1898" s="165">
        <v>33.119999999999997</v>
      </c>
      <c r="I1898" s="166"/>
      <c r="L1898" s="162"/>
      <c r="M1898" s="167"/>
      <c r="T1898" s="168"/>
      <c r="AT1898" s="163" t="s">
        <v>264</v>
      </c>
      <c r="AU1898" s="163" t="s">
        <v>87</v>
      </c>
      <c r="AV1898" s="13" t="s">
        <v>260</v>
      </c>
      <c r="AW1898" s="13" t="s">
        <v>32</v>
      </c>
      <c r="AX1898" s="13" t="s">
        <v>85</v>
      </c>
      <c r="AY1898" s="163" t="s">
        <v>253</v>
      </c>
    </row>
    <row r="1899" spans="2:65" s="1" customFormat="1" ht="24.2" customHeight="1">
      <c r="B1899" s="32"/>
      <c r="C1899" s="185" t="s">
        <v>2681</v>
      </c>
      <c r="D1899" s="185" t="s">
        <v>1052</v>
      </c>
      <c r="E1899" s="186" t="s">
        <v>2705</v>
      </c>
      <c r="F1899" s="187" t="s">
        <v>2706</v>
      </c>
      <c r="G1899" s="188" t="s">
        <v>313</v>
      </c>
      <c r="H1899" s="189">
        <v>33.119999999999997</v>
      </c>
      <c r="I1899" s="190"/>
      <c r="J1899" s="191">
        <f>ROUND(I1899*H1899,2)</f>
        <v>0</v>
      </c>
      <c r="K1899" s="187" t="s">
        <v>259</v>
      </c>
      <c r="L1899" s="192"/>
      <c r="M1899" s="193" t="s">
        <v>1</v>
      </c>
      <c r="N1899" s="194" t="s">
        <v>42</v>
      </c>
      <c r="P1899" s="146">
        <f>O1899*H1899</f>
        <v>0</v>
      </c>
      <c r="Q1899" s="146">
        <v>2.0000000000000002E-5</v>
      </c>
      <c r="R1899" s="146">
        <f>Q1899*H1899</f>
        <v>6.6240000000000005E-4</v>
      </c>
      <c r="S1899" s="146">
        <v>0</v>
      </c>
      <c r="T1899" s="147">
        <f>S1899*H1899</f>
        <v>0</v>
      </c>
      <c r="AR1899" s="148" t="s">
        <v>455</v>
      </c>
      <c r="AT1899" s="148" t="s">
        <v>1052</v>
      </c>
      <c r="AU1899" s="148" t="s">
        <v>87</v>
      </c>
      <c r="AY1899" s="17" t="s">
        <v>253</v>
      </c>
      <c r="BE1899" s="149">
        <f>IF(N1899="základní",J1899,0)</f>
        <v>0</v>
      </c>
      <c r="BF1899" s="149">
        <f>IF(N1899="snížená",J1899,0)</f>
        <v>0</v>
      </c>
      <c r="BG1899" s="149">
        <f>IF(N1899="zákl. přenesená",J1899,0)</f>
        <v>0</v>
      </c>
      <c r="BH1899" s="149">
        <f>IF(N1899="sníž. přenesená",J1899,0)</f>
        <v>0</v>
      </c>
      <c r="BI1899" s="149">
        <f>IF(N1899="nulová",J1899,0)</f>
        <v>0</v>
      </c>
      <c r="BJ1899" s="17" t="s">
        <v>85</v>
      </c>
      <c r="BK1899" s="149">
        <f>ROUND(I1899*H1899,2)</f>
        <v>0</v>
      </c>
      <c r="BL1899" s="17" t="s">
        <v>369</v>
      </c>
      <c r="BM1899" s="148" t="s">
        <v>3228</v>
      </c>
    </row>
    <row r="1900" spans="2:65" s="1" customFormat="1" ht="24.2" customHeight="1">
      <c r="B1900" s="32"/>
      <c r="C1900" s="137" t="s">
        <v>2686</v>
      </c>
      <c r="D1900" s="137" t="s">
        <v>255</v>
      </c>
      <c r="E1900" s="138" t="s">
        <v>2709</v>
      </c>
      <c r="F1900" s="139" t="s">
        <v>2710</v>
      </c>
      <c r="G1900" s="140" t="s">
        <v>258</v>
      </c>
      <c r="H1900" s="141">
        <v>570.79499999999996</v>
      </c>
      <c r="I1900" s="142"/>
      <c r="J1900" s="143">
        <f>ROUND(I1900*H1900,2)</f>
        <v>0</v>
      </c>
      <c r="K1900" s="139" t="s">
        <v>259</v>
      </c>
      <c r="L1900" s="32"/>
      <c r="M1900" s="144" t="s">
        <v>1</v>
      </c>
      <c r="N1900" s="145" t="s">
        <v>42</v>
      </c>
      <c r="P1900" s="146">
        <f>O1900*H1900</f>
        <v>0</v>
      </c>
      <c r="Q1900" s="146">
        <v>2.0000000000000001E-4</v>
      </c>
      <c r="R1900" s="146">
        <f>Q1900*H1900</f>
        <v>0.114159</v>
      </c>
      <c r="S1900" s="146">
        <v>0</v>
      </c>
      <c r="T1900" s="147">
        <f>S1900*H1900</f>
        <v>0</v>
      </c>
      <c r="AR1900" s="148" t="s">
        <v>369</v>
      </c>
      <c r="AT1900" s="148" t="s">
        <v>255</v>
      </c>
      <c r="AU1900" s="148" t="s">
        <v>87</v>
      </c>
      <c r="AY1900" s="17" t="s">
        <v>253</v>
      </c>
      <c r="BE1900" s="149">
        <f>IF(N1900="základní",J1900,0)</f>
        <v>0</v>
      </c>
      <c r="BF1900" s="149">
        <f>IF(N1900="snížená",J1900,0)</f>
        <v>0</v>
      </c>
      <c r="BG1900" s="149">
        <f>IF(N1900="zákl. přenesená",J1900,0)</f>
        <v>0</v>
      </c>
      <c r="BH1900" s="149">
        <f>IF(N1900="sníž. přenesená",J1900,0)</f>
        <v>0</v>
      </c>
      <c r="BI1900" s="149">
        <f>IF(N1900="nulová",J1900,0)</f>
        <v>0</v>
      </c>
      <c r="BJ1900" s="17" t="s">
        <v>85</v>
      </c>
      <c r="BK1900" s="149">
        <f>ROUND(I1900*H1900,2)</f>
        <v>0</v>
      </c>
      <c r="BL1900" s="17" t="s">
        <v>369</v>
      </c>
      <c r="BM1900" s="148" t="s">
        <v>2711</v>
      </c>
    </row>
    <row r="1901" spans="2:65" s="1" customFormat="1" ht="11.25">
      <c r="B1901" s="32"/>
      <c r="D1901" s="150" t="s">
        <v>262</v>
      </c>
      <c r="F1901" s="151" t="s">
        <v>2712</v>
      </c>
      <c r="I1901" s="152"/>
      <c r="L1901" s="32"/>
      <c r="M1901" s="153"/>
      <c r="T1901" s="56"/>
      <c r="AT1901" s="17" t="s">
        <v>262</v>
      </c>
      <c r="AU1901" s="17" t="s">
        <v>87</v>
      </c>
    </row>
    <row r="1902" spans="2:65" s="14" customFormat="1" ht="11.25">
      <c r="B1902" s="169"/>
      <c r="D1902" s="155" t="s">
        <v>264</v>
      </c>
      <c r="E1902" s="170" t="s">
        <v>1</v>
      </c>
      <c r="F1902" s="171" t="s">
        <v>2120</v>
      </c>
      <c r="H1902" s="170" t="s">
        <v>1</v>
      </c>
      <c r="I1902" s="172"/>
      <c r="L1902" s="169"/>
      <c r="M1902" s="173"/>
      <c r="T1902" s="174"/>
      <c r="AT1902" s="170" t="s">
        <v>264</v>
      </c>
      <c r="AU1902" s="170" t="s">
        <v>87</v>
      </c>
      <c r="AV1902" s="14" t="s">
        <v>85</v>
      </c>
      <c r="AW1902" s="14" t="s">
        <v>32</v>
      </c>
      <c r="AX1902" s="14" t="s">
        <v>77</v>
      </c>
      <c r="AY1902" s="170" t="s">
        <v>253</v>
      </c>
    </row>
    <row r="1903" spans="2:65" s="12" customFormat="1" ht="11.25">
      <c r="B1903" s="154"/>
      <c r="D1903" s="155" t="s">
        <v>264</v>
      </c>
      <c r="E1903" s="156" t="s">
        <v>1</v>
      </c>
      <c r="F1903" s="157" t="s">
        <v>3102</v>
      </c>
      <c r="H1903" s="158">
        <v>34.479999999999997</v>
      </c>
      <c r="I1903" s="159"/>
      <c r="L1903" s="154"/>
      <c r="M1903" s="160"/>
      <c r="T1903" s="161"/>
      <c r="AT1903" s="156" t="s">
        <v>264</v>
      </c>
      <c r="AU1903" s="156" t="s">
        <v>87</v>
      </c>
      <c r="AV1903" s="12" t="s">
        <v>87</v>
      </c>
      <c r="AW1903" s="12" t="s">
        <v>32</v>
      </c>
      <c r="AX1903" s="12" t="s">
        <v>77</v>
      </c>
      <c r="AY1903" s="156" t="s">
        <v>253</v>
      </c>
    </row>
    <row r="1904" spans="2:65" s="15" customFormat="1" ht="11.25">
      <c r="B1904" s="175"/>
      <c r="D1904" s="155" t="s">
        <v>264</v>
      </c>
      <c r="E1904" s="176" t="s">
        <v>1</v>
      </c>
      <c r="F1904" s="177" t="s">
        <v>322</v>
      </c>
      <c r="H1904" s="178">
        <v>34.479999999999997</v>
      </c>
      <c r="I1904" s="179"/>
      <c r="L1904" s="175"/>
      <c r="M1904" s="180"/>
      <c r="T1904" s="181"/>
      <c r="AT1904" s="176" t="s">
        <v>264</v>
      </c>
      <c r="AU1904" s="176" t="s">
        <v>87</v>
      </c>
      <c r="AV1904" s="15" t="s">
        <v>97</v>
      </c>
      <c r="AW1904" s="15" t="s">
        <v>32</v>
      </c>
      <c r="AX1904" s="15" t="s">
        <v>77</v>
      </c>
      <c r="AY1904" s="176" t="s">
        <v>253</v>
      </c>
    </row>
    <row r="1905" spans="2:51" s="14" customFormat="1" ht="11.25">
      <c r="B1905" s="169"/>
      <c r="D1905" s="155" t="s">
        <v>264</v>
      </c>
      <c r="E1905" s="170" t="s">
        <v>1</v>
      </c>
      <c r="F1905" s="171" t="s">
        <v>2113</v>
      </c>
      <c r="H1905" s="170" t="s">
        <v>1</v>
      </c>
      <c r="I1905" s="172"/>
      <c r="L1905" s="169"/>
      <c r="M1905" s="173"/>
      <c r="T1905" s="174"/>
      <c r="AT1905" s="170" t="s">
        <v>264</v>
      </c>
      <c r="AU1905" s="170" t="s">
        <v>87</v>
      </c>
      <c r="AV1905" s="14" t="s">
        <v>85</v>
      </c>
      <c r="AW1905" s="14" t="s">
        <v>32</v>
      </c>
      <c r="AX1905" s="14" t="s">
        <v>77</v>
      </c>
      <c r="AY1905" s="170" t="s">
        <v>253</v>
      </c>
    </row>
    <row r="1906" spans="2:51" s="12" customFormat="1" ht="11.25">
      <c r="B1906" s="154"/>
      <c r="D1906" s="155" t="s">
        <v>264</v>
      </c>
      <c r="E1906" s="156" t="s">
        <v>1</v>
      </c>
      <c r="F1906" s="157" t="s">
        <v>3101</v>
      </c>
      <c r="H1906" s="158">
        <v>85.47</v>
      </c>
      <c r="I1906" s="159"/>
      <c r="L1906" s="154"/>
      <c r="M1906" s="160"/>
      <c r="T1906" s="161"/>
      <c r="AT1906" s="156" t="s">
        <v>264</v>
      </c>
      <c r="AU1906" s="156" t="s">
        <v>87</v>
      </c>
      <c r="AV1906" s="12" t="s">
        <v>87</v>
      </c>
      <c r="AW1906" s="12" t="s">
        <v>32</v>
      </c>
      <c r="AX1906" s="12" t="s">
        <v>77</v>
      </c>
      <c r="AY1906" s="156" t="s">
        <v>253</v>
      </c>
    </row>
    <row r="1907" spans="2:51" s="15" customFormat="1" ht="11.25">
      <c r="B1907" s="175"/>
      <c r="D1907" s="155" t="s">
        <v>264</v>
      </c>
      <c r="E1907" s="176" t="s">
        <v>1</v>
      </c>
      <c r="F1907" s="177" t="s">
        <v>322</v>
      </c>
      <c r="H1907" s="178">
        <v>85.47</v>
      </c>
      <c r="I1907" s="179"/>
      <c r="L1907" s="175"/>
      <c r="M1907" s="180"/>
      <c r="T1907" s="181"/>
      <c r="AT1907" s="176" t="s">
        <v>264</v>
      </c>
      <c r="AU1907" s="176" t="s">
        <v>87</v>
      </c>
      <c r="AV1907" s="15" t="s">
        <v>97</v>
      </c>
      <c r="AW1907" s="15" t="s">
        <v>32</v>
      </c>
      <c r="AX1907" s="15" t="s">
        <v>77</v>
      </c>
      <c r="AY1907" s="176" t="s">
        <v>253</v>
      </c>
    </row>
    <row r="1908" spans="2:51" s="14" customFormat="1" ht="11.25">
      <c r="B1908" s="169"/>
      <c r="D1908" s="155" t="s">
        <v>264</v>
      </c>
      <c r="E1908" s="170" t="s">
        <v>1</v>
      </c>
      <c r="F1908" s="171" t="s">
        <v>2713</v>
      </c>
      <c r="H1908" s="170" t="s">
        <v>1</v>
      </c>
      <c r="I1908" s="172"/>
      <c r="L1908" s="169"/>
      <c r="M1908" s="173"/>
      <c r="T1908" s="174"/>
      <c r="AT1908" s="170" t="s">
        <v>264</v>
      </c>
      <c r="AU1908" s="170" t="s">
        <v>87</v>
      </c>
      <c r="AV1908" s="14" t="s">
        <v>85</v>
      </c>
      <c r="AW1908" s="14" t="s">
        <v>32</v>
      </c>
      <c r="AX1908" s="14" t="s">
        <v>77</v>
      </c>
      <c r="AY1908" s="170" t="s">
        <v>253</v>
      </c>
    </row>
    <row r="1909" spans="2:51" s="12" customFormat="1" ht="11.25">
      <c r="B1909" s="154"/>
      <c r="D1909" s="155" t="s">
        <v>264</v>
      </c>
      <c r="E1909" s="156" t="s">
        <v>1</v>
      </c>
      <c r="F1909" s="157" t="s">
        <v>3105</v>
      </c>
      <c r="H1909" s="158">
        <v>9.1999999999999993</v>
      </c>
      <c r="I1909" s="159"/>
      <c r="L1909" s="154"/>
      <c r="M1909" s="160"/>
      <c r="T1909" s="161"/>
      <c r="AT1909" s="156" t="s">
        <v>264</v>
      </c>
      <c r="AU1909" s="156" t="s">
        <v>87</v>
      </c>
      <c r="AV1909" s="12" t="s">
        <v>87</v>
      </c>
      <c r="AW1909" s="12" t="s">
        <v>32</v>
      </c>
      <c r="AX1909" s="12" t="s">
        <v>77</v>
      </c>
      <c r="AY1909" s="156" t="s">
        <v>253</v>
      </c>
    </row>
    <row r="1910" spans="2:51" s="15" customFormat="1" ht="11.25">
      <c r="B1910" s="175"/>
      <c r="D1910" s="155" t="s">
        <v>264</v>
      </c>
      <c r="E1910" s="176" t="s">
        <v>1</v>
      </c>
      <c r="F1910" s="177" t="s">
        <v>322</v>
      </c>
      <c r="H1910" s="178">
        <v>9.1999999999999993</v>
      </c>
      <c r="I1910" s="179"/>
      <c r="L1910" s="175"/>
      <c r="M1910" s="180"/>
      <c r="T1910" s="181"/>
      <c r="AT1910" s="176" t="s">
        <v>264</v>
      </c>
      <c r="AU1910" s="176" t="s">
        <v>87</v>
      </c>
      <c r="AV1910" s="15" t="s">
        <v>97</v>
      </c>
      <c r="AW1910" s="15" t="s">
        <v>32</v>
      </c>
      <c r="AX1910" s="15" t="s">
        <v>77</v>
      </c>
      <c r="AY1910" s="176" t="s">
        <v>253</v>
      </c>
    </row>
    <row r="1911" spans="2:51" s="14" customFormat="1" ht="11.25">
      <c r="B1911" s="169"/>
      <c r="D1911" s="155" t="s">
        <v>264</v>
      </c>
      <c r="E1911" s="170" t="s">
        <v>1</v>
      </c>
      <c r="F1911" s="171" t="s">
        <v>2714</v>
      </c>
      <c r="H1911" s="170" t="s">
        <v>1</v>
      </c>
      <c r="I1911" s="172"/>
      <c r="L1911" s="169"/>
      <c r="M1911" s="173"/>
      <c r="T1911" s="174"/>
      <c r="AT1911" s="170" t="s">
        <v>264</v>
      </c>
      <c r="AU1911" s="170" t="s">
        <v>87</v>
      </c>
      <c r="AV1911" s="14" t="s">
        <v>85</v>
      </c>
      <c r="AW1911" s="14" t="s">
        <v>32</v>
      </c>
      <c r="AX1911" s="14" t="s">
        <v>77</v>
      </c>
      <c r="AY1911" s="170" t="s">
        <v>253</v>
      </c>
    </row>
    <row r="1912" spans="2:51" s="14" customFormat="1" ht="11.25">
      <c r="B1912" s="169"/>
      <c r="D1912" s="155" t="s">
        <v>264</v>
      </c>
      <c r="E1912" s="170" t="s">
        <v>1</v>
      </c>
      <c r="F1912" s="171" t="s">
        <v>1030</v>
      </c>
      <c r="H1912" s="170" t="s">
        <v>1</v>
      </c>
      <c r="I1912" s="172"/>
      <c r="L1912" s="169"/>
      <c r="M1912" s="173"/>
      <c r="T1912" s="174"/>
      <c r="AT1912" s="170" t="s">
        <v>264</v>
      </c>
      <c r="AU1912" s="170" t="s">
        <v>87</v>
      </c>
      <c r="AV1912" s="14" t="s">
        <v>85</v>
      </c>
      <c r="AW1912" s="14" t="s">
        <v>32</v>
      </c>
      <c r="AX1912" s="14" t="s">
        <v>77</v>
      </c>
      <c r="AY1912" s="170" t="s">
        <v>253</v>
      </c>
    </row>
    <row r="1913" spans="2:51" s="12" customFormat="1" ht="11.25">
      <c r="B1913" s="154"/>
      <c r="D1913" s="155" t="s">
        <v>264</v>
      </c>
      <c r="E1913" s="156" t="s">
        <v>1</v>
      </c>
      <c r="F1913" s="157" t="s">
        <v>2860</v>
      </c>
      <c r="H1913" s="158">
        <v>368.77499999999998</v>
      </c>
      <c r="I1913" s="159"/>
      <c r="L1913" s="154"/>
      <c r="M1913" s="160"/>
      <c r="T1913" s="161"/>
      <c r="AT1913" s="156" t="s">
        <v>264</v>
      </c>
      <c r="AU1913" s="156" t="s">
        <v>87</v>
      </c>
      <c r="AV1913" s="12" t="s">
        <v>87</v>
      </c>
      <c r="AW1913" s="12" t="s">
        <v>32</v>
      </c>
      <c r="AX1913" s="12" t="s">
        <v>77</v>
      </c>
      <c r="AY1913" s="156" t="s">
        <v>253</v>
      </c>
    </row>
    <row r="1914" spans="2:51" s="12" customFormat="1" ht="33.75">
      <c r="B1914" s="154"/>
      <c r="D1914" s="155" t="s">
        <v>264</v>
      </c>
      <c r="E1914" s="156" t="s">
        <v>1</v>
      </c>
      <c r="F1914" s="157" t="s">
        <v>2861</v>
      </c>
      <c r="H1914" s="158">
        <v>-61.47</v>
      </c>
      <c r="I1914" s="159"/>
      <c r="L1914" s="154"/>
      <c r="M1914" s="160"/>
      <c r="T1914" s="161"/>
      <c r="AT1914" s="156" t="s">
        <v>264</v>
      </c>
      <c r="AU1914" s="156" t="s">
        <v>87</v>
      </c>
      <c r="AV1914" s="12" t="s">
        <v>87</v>
      </c>
      <c r="AW1914" s="12" t="s">
        <v>32</v>
      </c>
      <c r="AX1914" s="12" t="s">
        <v>77</v>
      </c>
      <c r="AY1914" s="156" t="s">
        <v>253</v>
      </c>
    </row>
    <row r="1915" spans="2:51" s="12" customFormat="1" ht="22.5">
      <c r="B1915" s="154"/>
      <c r="D1915" s="155" t="s">
        <v>264</v>
      </c>
      <c r="E1915" s="156" t="s">
        <v>1</v>
      </c>
      <c r="F1915" s="157" t="s">
        <v>2862</v>
      </c>
      <c r="H1915" s="158">
        <v>-32.375</v>
      </c>
      <c r="I1915" s="159"/>
      <c r="L1915" s="154"/>
      <c r="M1915" s="160"/>
      <c r="T1915" s="161"/>
      <c r="AT1915" s="156" t="s">
        <v>264</v>
      </c>
      <c r="AU1915" s="156" t="s">
        <v>87</v>
      </c>
      <c r="AV1915" s="12" t="s">
        <v>87</v>
      </c>
      <c r="AW1915" s="12" t="s">
        <v>32</v>
      </c>
      <c r="AX1915" s="12" t="s">
        <v>77</v>
      </c>
      <c r="AY1915" s="156" t="s">
        <v>253</v>
      </c>
    </row>
    <row r="1916" spans="2:51" s="15" customFormat="1" ht="11.25">
      <c r="B1916" s="175"/>
      <c r="D1916" s="155" t="s">
        <v>264</v>
      </c>
      <c r="E1916" s="176" t="s">
        <v>1</v>
      </c>
      <c r="F1916" s="177" t="s">
        <v>322</v>
      </c>
      <c r="H1916" s="178">
        <v>274.93</v>
      </c>
      <c r="I1916" s="179"/>
      <c r="L1916" s="175"/>
      <c r="M1916" s="180"/>
      <c r="T1916" s="181"/>
      <c r="AT1916" s="176" t="s">
        <v>264</v>
      </c>
      <c r="AU1916" s="176" t="s">
        <v>87</v>
      </c>
      <c r="AV1916" s="15" t="s">
        <v>97</v>
      </c>
      <c r="AW1916" s="15" t="s">
        <v>32</v>
      </c>
      <c r="AX1916" s="15" t="s">
        <v>77</v>
      </c>
      <c r="AY1916" s="176" t="s">
        <v>253</v>
      </c>
    </row>
    <row r="1917" spans="2:51" s="14" customFormat="1" ht="11.25">
      <c r="B1917" s="169"/>
      <c r="D1917" s="155" t="s">
        <v>264</v>
      </c>
      <c r="E1917" s="170" t="s">
        <v>1</v>
      </c>
      <c r="F1917" s="171" t="s">
        <v>1030</v>
      </c>
      <c r="H1917" s="170" t="s">
        <v>1</v>
      </c>
      <c r="I1917" s="172"/>
      <c r="L1917" s="169"/>
      <c r="M1917" s="173"/>
      <c r="T1917" s="174"/>
      <c r="AT1917" s="170" t="s">
        <v>264</v>
      </c>
      <c r="AU1917" s="170" t="s">
        <v>87</v>
      </c>
      <c r="AV1917" s="14" t="s">
        <v>85</v>
      </c>
      <c r="AW1917" s="14" t="s">
        <v>32</v>
      </c>
      <c r="AX1917" s="14" t="s">
        <v>77</v>
      </c>
      <c r="AY1917" s="170" t="s">
        <v>253</v>
      </c>
    </row>
    <row r="1918" spans="2:51" s="12" customFormat="1" ht="33.75">
      <c r="B1918" s="154"/>
      <c r="D1918" s="155" t="s">
        <v>264</v>
      </c>
      <c r="E1918" s="156" t="s">
        <v>1</v>
      </c>
      <c r="F1918" s="157" t="s">
        <v>2863</v>
      </c>
      <c r="H1918" s="158">
        <v>27.312999999999999</v>
      </c>
      <c r="I1918" s="159"/>
      <c r="L1918" s="154"/>
      <c r="M1918" s="160"/>
      <c r="T1918" s="161"/>
      <c r="AT1918" s="156" t="s">
        <v>264</v>
      </c>
      <c r="AU1918" s="156" t="s">
        <v>87</v>
      </c>
      <c r="AV1918" s="12" t="s">
        <v>87</v>
      </c>
      <c r="AW1918" s="12" t="s">
        <v>32</v>
      </c>
      <c r="AX1918" s="12" t="s">
        <v>77</v>
      </c>
      <c r="AY1918" s="156" t="s">
        <v>253</v>
      </c>
    </row>
    <row r="1919" spans="2:51" s="12" customFormat="1" ht="22.5">
      <c r="B1919" s="154"/>
      <c r="D1919" s="155" t="s">
        <v>264</v>
      </c>
      <c r="E1919" s="156" t="s">
        <v>1</v>
      </c>
      <c r="F1919" s="157" t="s">
        <v>1035</v>
      </c>
      <c r="H1919" s="158">
        <v>39.645000000000003</v>
      </c>
      <c r="I1919" s="159"/>
      <c r="L1919" s="154"/>
      <c r="M1919" s="160"/>
      <c r="T1919" s="161"/>
      <c r="AT1919" s="156" t="s">
        <v>264</v>
      </c>
      <c r="AU1919" s="156" t="s">
        <v>87</v>
      </c>
      <c r="AV1919" s="12" t="s">
        <v>87</v>
      </c>
      <c r="AW1919" s="12" t="s">
        <v>32</v>
      </c>
      <c r="AX1919" s="12" t="s">
        <v>77</v>
      </c>
      <c r="AY1919" s="156" t="s">
        <v>253</v>
      </c>
    </row>
    <row r="1920" spans="2:51" s="14" customFormat="1" ht="11.25">
      <c r="B1920" s="169"/>
      <c r="D1920" s="155" t="s">
        <v>264</v>
      </c>
      <c r="E1920" s="170" t="s">
        <v>1</v>
      </c>
      <c r="F1920" s="171" t="s">
        <v>1036</v>
      </c>
      <c r="H1920" s="170" t="s">
        <v>1</v>
      </c>
      <c r="I1920" s="172"/>
      <c r="L1920" s="169"/>
      <c r="M1920" s="173"/>
      <c r="T1920" s="174"/>
      <c r="AT1920" s="170" t="s">
        <v>264</v>
      </c>
      <c r="AU1920" s="170" t="s">
        <v>87</v>
      </c>
      <c r="AV1920" s="14" t="s">
        <v>85</v>
      </c>
      <c r="AW1920" s="14" t="s">
        <v>32</v>
      </c>
      <c r="AX1920" s="14" t="s">
        <v>77</v>
      </c>
      <c r="AY1920" s="170" t="s">
        <v>253</v>
      </c>
    </row>
    <row r="1921" spans="2:65" s="12" customFormat="1" ht="11.25">
      <c r="B1921" s="154"/>
      <c r="D1921" s="155" t="s">
        <v>264</v>
      </c>
      <c r="E1921" s="156" t="s">
        <v>1</v>
      </c>
      <c r="F1921" s="157" t="s">
        <v>2864</v>
      </c>
      <c r="H1921" s="158">
        <v>61.47</v>
      </c>
      <c r="I1921" s="159"/>
      <c r="L1921" s="154"/>
      <c r="M1921" s="160"/>
      <c r="T1921" s="161"/>
      <c r="AT1921" s="156" t="s">
        <v>264</v>
      </c>
      <c r="AU1921" s="156" t="s">
        <v>87</v>
      </c>
      <c r="AV1921" s="12" t="s">
        <v>87</v>
      </c>
      <c r="AW1921" s="12" t="s">
        <v>32</v>
      </c>
      <c r="AX1921" s="12" t="s">
        <v>77</v>
      </c>
      <c r="AY1921" s="156" t="s">
        <v>253</v>
      </c>
    </row>
    <row r="1922" spans="2:65" s="15" customFormat="1" ht="11.25">
      <c r="B1922" s="175"/>
      <c r="D1922" s="155" t="s">
        <v>264</v>
      </c>
      <c r="E1922" s="176" t="s">
        <v>1</v>
      </c>
      <c r="F1922" s="177" t="s">
        <v>322</v>
      </c>
      <c r="H1922" s="178">
        <v>128.428</v>
      </c>
      <c r="I1922" s="179"/>
      <c r="L1922" s="175"/>
      <c r="M1922" s="180"/>
      <c r="T1922" s="181"/>
      <c r="AT1922" s="176" t="s">
        <v>264</v>
      </c>
      <c r="AU1922" s="176" t="s">
        <v>87</v>
      </c>
      <c r="AV1922" s="15" t="s">
        <v>97</v>
      </c>
      <c r="AW1922" s="15" t="s">
        <v>32</v>
      </c>
      <c r="AX1922" s="15" t="s">
        <v>77</v>
      </c>
      <c r="AY1922" s="176" t="s">
        <v>253</v>
      </c>
    </row>
    <row r="1923" spans="2:65" s="14" customFormat="1" ht="11.25">
      <c r="B1923" s="169"/>
      <c r="D1923" s="155" t="s">
        <v>264</v>
      </c>
      <c r="E1923" s="170" t="s">
        <v>1</v>
      </c>
      <c r="F1923" s="171" t="s">
        <v>2715</v>
      </c>
      <c r="H1923" s="170" t="s">
        <v>1</v>
      </c>
      <c r="I1923" s="172"/>
      <c r="L1923" s="169"/>
      <c r="M1923" s="173"/>
      <c r="T1923" s="174"/>
      <c r="AT1923" s="170" t="s">
        <v>264</v>
      </c>
      <c r="AU1923" s="170" t="s">
        <v>87</v>
      </c>
      <c r="AV1923" s="14" t="s">
        <v>85</v>
      </c>
      <c r="AW1923" s="14" t="s">
        <v>32</v>
      </c>
      <c r="AX1923" s="14" t="s">
        <v>77</v>
      </c>
      <c r="AY1923" s="170" t="s">
        <v>253</v>
      </c>
    </row>
    <row r="1924" spans="2:65" s="14" customFormat="1" ht="11.25">
      <c r="B1924" s="169"/>
      <c r="D1924" s="155" t="s">
        <v>264</v>
      </c>
      <c r="E1924" s="170" t="s">
        <v>1</v>
      </c>
      <c r="F1924" s="171" t="s">
        <v>2822</v>
      </c>
      <c r="H1924" s="170" t="s">
        <v>1</v>
      </c>
      <c r="I1924" s="172"/>
      <c r="L1924" s="169"/>
      <c r="M1924" s="173"/>
      <c r="T1924" s="174"/>
      <c r="AT1924" s="170" t="s">
        <v>264</v>
      </c>
      <c r="AU1924" s="170" t="s">
        <v>87</v>
      </c>
      <c r="AV1924" s="14" t="s">
        <v>85</v>
      </c>
      <c r="AW1924" s="14" t="s">
        <v>32</v>
      </c>
      <c r="AX1924" s="14" t="s">
        <v>77</v>
      </c>
      <c r="AY1924" s="170" t="s">
        <v>253</v>
      </c>
    </row>
    <row r="1925" spans="2:65" s="12" customFormat="1" ht="11.25">
      <c r="B1925" s="154"/>
      <c r="D1925" s="155" t="s">
        <v>264</v>
      </c>
      <c r="E1925" s="156" t="s">
        <v>1</v>
      </c>
      <c r="F1925" s="157" t="s">
        <v>2856</v>
      </c>
      <c r="H1925" s="158">
        <v>20.382000000000001</v>
      </c>
      <c r="I1925" s="159"/>
      <c r="L1925" s="154"/>
      <c r="M1925" s="160"/>
      <c r="T1925" s="161"/>
      <c r="AT1925" s="156" t="s">
        <v>264</v>
      </c>
      <c r="AU1925" s="156" t="s">
        <v>87</v>
      </c>
      <c r="AV1925" s="12" t="s">
        <v>87</v>
      </c>
      <c r="AW1925" s="12" t="s">
        <v>32</v>
      </c>
      <c r="AX1925" s="12" t="s">
        <v>77</v>
      </c>
      <c r="AY1925" s="156" t="s">
        <v>253</v>
      </c>
    </row>
    <row r="1926" spans="2:65" s="12" customFormat="1" ht="11.25">
      <c r="B1926" s="154"/>
      <c r="D1926" s="155" t="s">
        <v>264</v>
      </c>
      <c r="E1926" s="156" t="s">
        <v>1</v>
      </c>
      <c r="F1926" s="157" t="s">
        <v>2857</v>
      </c>
      <c r="H1926" s="158">
        <v>3.9049999999999998</v>
      </c>
      <c r="I1926" s="159"/>
      <c r="L1926" s="154"/>
      <c r="M1926" s="160"/>
      <c r="T1926" s="161"/>
      <c r="AT1926" s="156" t="s">
        <v>264</v>
      </c>
      <c r="AU1926" s="156" t="s">
        <v>87</v>
      </c>
      <c r="AV1926" s="12" t="s">
        <v>87</v>
      </c>
      <c r="AW1926" s="12" t="s">
        <v>32</v>
      </c>
      <c r="AX1926" s="12" t="s">
        <v>77</v>
      </c>
      <c r="AY1926" s="156" t="s">
        <v>253</v>
      </c>
    </row>
    <row r="1927" spans="2:65" s="12" customFormat="1" ht="11.25">
      <c r="B1927" s="154"/>
      <c r="D1927" s="155" t="s">
        <v>264</v>
      </c>
      <c r="E1927" s="156" t="s">
        <v>1</v>
      </c>
      <c r="F1927" s="157" t="s">
        <v>2858</v>
      </c>
      <c r="H1927" s="158">
        <v>2.76</v>
      </c>
      <c r="I1927" s="159"/>
      <c r="L1927" s="154"/>
      <c r="M1927" s="160"/>
      <c r="T1927" s="161"/>
      <c r="AT1927" s="156" t="s">
        <v>264</v>
      </c>
      <c r="AU1927" s="156" t="s">
        <v>87</v>
      </c>
      <c r="AV1927" s="12" t="s">
        <v>87</v>
      </c>
      <c r="AW1927" s="12" t="s">
        <v>32</v>
      </c>
      <c r="AX1927" s="12" t="s">
        <v>77</v>
      </c>
      <c r="AY1927" s="156" t="s">
        <v>253</v>
      </c>
    </row>
    <row r="1928" spans="2:65" s="12" customFormat="1" ht="11.25">
      <c r="B1928" s="154"/>
      <c r="D1928" s="155" t="s">
        <v>264</v>
      </c>
      <c r="E1928" s="156" t="s">
        <v>1</v>
      </c>
      <c r="F1928" s="157" t="s">
        <v>2859</v>
      </c>
      <c r="H1928" s="158">
        <v>7.9240000000000004</v>
      </c>
      <c r="I1928" s="159"/>
      <c r="L1928" s="154"/>
      <c r="M1928" s="160"/>
      <c r="T1928" s="161"/>
      <c r="AT1928" s="156" t="s">
        <v>264</v>
      </c>
      <c r="AU1928" s="156" t="s">
        <v>87</v>
      </c>
      <c r="AV1928" s="12" t="s">
        <v>87</v>
      </c>
      <c r="AW1928" s="12" t="s">
        <v>32</v>
      </c>
      <c r="AX1928" s="12" t="s">
        <v>77</v>
      </c>
      <c r="AY1928" s="156" t="s">
        <v>253</v>
      </c>
    </row>
    <row r="1929" spans="2:65" s="12" customFormat="1" ht="11.25">
      <c r="B1929" s="154"/>
      <c r="D1929" s="155" t="s">
        <v>264</v>
      </c>
      <c r="E1929" s="156" t="s">
        <v>1</v>
      </c>
      <c r="F1929" s="157" t="s">
        <v>1022</v>
      </c>
      <c r="H1929" s="158">
        <v>1.216</v>
      </c>
      <c r="I1929" s="159"/>
      <c r="L1929" s="154"/>
      <c r="M1929" s="160"/>
      <c r="T1929" s="161"/>
      <c r="AT1929" s="156" t="s">
        <v>264</v>
      </c>
      <c r="AU1929" s="156" t="s">
        <v>87</v>
      </c>
      <c r="AV1929" s="12" t="s">
        <v>87</v>
      </c>
      <c r="AW1929" s="12" t="s">
        <v>32</v>
      </c>
      <c r="AX1929" s="12" t="s">
        <v>77</v>
      </c>
      <c r="AY1929" s="156" t="s">
        <v>253</v>
      </c>
    </row>
    <row r="1930" spans="2:65" s="12" customFormat="1" ht="11.25">
      <c r="B1930" s="154"/>
      <c r="D1930" s="155" t="s">
        <v>264</v>
      </c>
      <c r="E1930" s="156" t="s">
        <v>1</v>
      </c>
      <c r="F1930" s="157" t="s">
        <v>1023</v>
      </c>
      <c r="H1930" s="158">
        <v>2.1</v>
      </c>
      <c r="I1930" s="159"/>
      <c r="L1930" s="154"/>
      <c r="M1930" s="160"/>
      <c r="T1930" s="161"/>
      <c r="AT1930" s="156" t="s">
        <v>264</v>
      </c>
      <c r="AU1930" s="156" t="s">
        <v>87</v>
      </c>
      <c r="AV1930" s="12" t="s">
        <v>87</v>
      </c>
      <c r="AW1930" s="12" t="s">
        <v>32</v>
      </c>
      <c r="AX1930" s="12" t="s">
        <v>77</v>
      </c>
      <c r="AY1930" s="156" t="s">
        <v>253</v>
      </c>
    </row>
    <row r="1931" spans="2:65" s="15" customFormat="1" ht="11.25">
      <c r="B1931" s="175"/>
      <c r="D1931" s="155" t="s">
        <v>264</v>
      </c>
      <c r="E1931" s="176" t="s">
        <v>1</v>
      </c>
      <c r="F1931" s="177" t="s">
        <v>322</v>
      </c>
      <c r="H1931" s="178">
        <v>38.286999999999999</v>
      </c>
      <c r="I1931" s="179"/>
      <c r="L1931" s="175"/>
      <c r="M1931" s="180"/>
      <c r="T1931" s="181"/>
      <c r="AT1931" s="176" t="s">
        <v>264</v>
      </c>
      <c r="AU1931" s="176" t="s">
        <v>87</v>
      </c>
      <c r="AV1931" s="15" t="s">
        <v>97</v>
      </c>
      <c r="AW1931" s="15" t="s">
        <v>32</v>
      </c>
      <c r="AX1931" s="15" t="s">
        <v>77</v>
      </c>
      <c r="AY1931" s="176" t="s">
        <v>253</v>
      </c>
    </row>
    <row r="1932" spans="2:65" s="13" customFormat="1" ht="11.25">
      <c r="B1932" s="162"/>
      <c r="D1932" s="155" t="s">
        <v>264</v>
      </c>
      <c r="E1932" s="163" t="s">
        <v>1</v>
      </c>
      <c r="F1932" s="164" t="s">
        <v>266</v>
      </c>
      <c r="H1932" s="165">
        <v>570.79499999999996</v>
      </c>
      <c r="I1932" s="166"/>
      <c r="L1932" s="162"/>
      <c r="M1932" s="167"/>
      <c r="T1932" s="168"/>
      <c r="AT1932" s="163" t="s">
        <v>264</v>
      </c>
      <c r="AU1932" s="163" t="s">
        <v>87</v>
      </c>
      <c r="AV1932" s="13" t="s">
        <v>260</v>
      </c>
      <c r="AW1932" s="13" t="s">
        <v>32</v>
      </c>
      <c r="AX1932" s="13" t="s">
        <v>85</v>
      </c>
      <c r="AY1932" s="163" t="s">
        <v>253</v>
      </c>
    </row>
    <row r="1933" spans="2:65" s="1" customFormat="1" ht="33" customHeight="1">
      <c r="B1933" s="32"/>
      <c r="C1933" s="137" t="s">
        <v>2691</v>
      </c>
      <c r="D1933" s="137" t="s">
        <v>255</v>
      </c>
      <c r="E1933" s="138" t="s">
        <v>2717</v>
      </c>
      <c r="F1933" s="139" t="s">
        <v>2718</v>
      </c>
      <c r="G1933" s="140" t="s">
        <v>258</v>
      </c>
      <c r="H1933" s="141">
        <v>9.1999999999999993</v>
      </c>
      <c r="I1933" s="142"/>
      <c r="J1933" s="143">
        <f>ROUND(I1933*H1933,2)</f>
        <v>0</v>
      </c>
      <c r="K1933" s="139" t="s">
        <v>259</v>
      </c>
      <c r="L1933" s="32"/>
      <c r="M1933" s="144" t="s">
        <v>1</v>
      </c>
      <c r="N1933" s="145" t="s">
        <v>42</v>
      </c>
      <c r="P1933" s="146">
        <f>O1933*H1933</f>
        <v>0</v>
      </c>
      <c r="Q1933" s="146">
        <v>2.5999999999999998E-4</v>
      </c>
      <c r="R1933" s="146">
        <f>Q1933*H1933</f>
        <v>2.3919999999999996E-3</v>
      </c>
      <c r="S1933" s="146">
        <v>0</v>
      </c>
      <c r="T1933" s="147">
        <f>S1933*H1933</f>
        <v>0</v>
      </c>
      <c r="AR1933" s="148" t="s">
        <v>369</v>
      </c>
      <c r="AT1933" s="148" t="s">
        <v>255</v>
      </c>
      <c r="AU1933" s="148" t="s">
        <v>87</v>
      </c>
      <c r="AY1933" s="17" t="s">
        <v>253</v>
      </c>
      <c r="BE1933" s="149">
        <f>IF(N1933="základní",J1933,0)</f>
        <v>0</v>
      </c>
      <c r="BF1933" s="149">
        <f>IF(N1933="snížená",J1933,0)</f>
        <v>0</v>
      </c>
      <c r="BG1933" s="149">
        <f>IF(N1933="zákl. přenesená",J1933,0)</f>
        <v>0</v>
      </c>
      <c r="BH1933" s="149">
        <f>IF(N1933="sníž. přenesená",J1933,0)</f>
        <v>0</v>
      </c>
      <c r="BI1933" s="149">
        <f>IF(N1933="nulová",J1933,0)</f>
        <v>0</v>
      </c>
      <c r="BJ1933" s="17" t="s">
        <v>85</v>
      </c>
      <c r="BK1933" s="149">
        <f>ROUND(I1933*H1933,2)</f>
        <v>0</v>
      </c>
      <c r="BL1933" s="17" t="s">
        <v>369</v>
      </c>
      <c r="BM1933" s="148" t="s">
        <v>2719</v>
      </c>
    </row>
    <row r="1934" spans="2:65" s="1" customFormat="1" ht="11.25">
      <c r="B1934" s="32"/>
      <c r="D1934" s="150" t="s">
        <v>262</v>
      </c>
      <c r="F1934" s="151" t="s">
        <v>2720</v>
      </c>
      <c r="I1934" s="152"/>
      <c r="L1934" s="32"/>
      <c r="M1934" s="153"/>
      <c r="T1934" s="56"/>
      <c r="AT1934" s="17" t="s">
        <v>262</v>
      </c>
      <c r="AU1934" s="17" t="s">
        <v>87</v>
      </c>
    </row>
    <row r="1935" spans="2:65" s="14" customFormat="1" ht="11.25">
      <c r="B1935" s="169"/>
      <c r="D1935" s="155" t="s">
        <v>264</v>
      </c>
      <c r="E1935" s="170" t="s">
        <v>1</v>
      </c>
      <c r="F1935" s="171" t="s">
        <v>2713</v>
      </c>
      <c r="H1935" s="170" t="s">
        <v>1</v>
      </c>
      <c r="I1935" s="172"/>
      <c r="L1935" s="169"/>
      <c r="M1935" s="173"/>
      <c r="T1935" s="174"/>
      <c r="AT1935" s="170" t="s">
        <v>264</v>
      </c>
      <c r="AU1935" s="170" t="s">
        <v>87</v>
      </c>
      <c r="AV1935" s="14" t="s">
        <v>85</v>
      </c>
      <c r="AW1935" s="14" t="s">
        <v>32</v>
      </c>
      <c r="AX1935" s="14" t="s">
        <v>77</v>
      </c>
      <c r="AY1935" s="170" t="s">
        <v>253</v>
      </c>
    </row>
    <row r="1936" spans="2:65" s="12" customFormat="1" ht="11.25">
      <c r="B1936" s="154"/>
      <c r="D1936" s="155" t="s">
        <v>264</v>
      </c>
      <c r="E1936" s="156" t="s">
        <v>1</v>
      </c>
      <c r="F1936" s="157" t="s">
        <v>3105</v>
      </c>
      <c r="H1936" s="158">
        <v>9.1999999999999993</v>
      </c>
      <c r="I1936" s="159"/>
      <c r="L1936" s="154"/>
      <c r="M1936" s="160"/>
      <c r="T1936" s="161"/>
      <c r="AT1936" s="156" t="s">
        <v>264</v>
      </c>
      <c r="AU1936" s="156" t="s">
        <v>87</v>
      </c>
      <c r="AV1936" s="12" t="s">
        <v>87</v>
      </c>
      <c r="AW1936" s="12" t="s">
        <v>32</v>
      </c>
      <c r="AX1936" s="12" t="s">
        <v>77</v>
      </c>
      <c r="AY1936" s="156" t="s">
        <v>253</v>
      </c>
    </row>
    <row r="1937" spans="2:65" s="13" customFormat="1" ht="11.25">
      <c r="B1937" s="162"/>
      <c r="D1937" s="155" t="s">
        <v>264</v>
      </c>
      <c r="E1937" s="163" t="s">
        <v>1</v>
      </c>
      <c r="F1937" s="164" t="s">
        <v>266</v>
      </c>
      <c r="H1937" s="165">
        <v>9.1999999999999993</v>
      </c>
      <c r="I1937" s="166"/>
      <c r="L1937" s="162"/>
      <c r="M1937" s="167"/>
      <c r="T1937" s="168"/>
      <c r="AT1937" s="163" t="s">
        <v>264</v>
      </c>
      <c r="AU1937" s="163" t="s">
        <v>87</v>
      </c>
      <c r="AV1937" s="13" t="s">
        <v>260</v>
      </c>
      <c r="AW1937" s="13" t="s">
        <v>32</v>
      </c>
      <c r="AX1937" s="13" t="s">
        <v>85</v>
      </c>
      <c r="AY1937" s="163" t="s">
        <v>253</v>
      </c>
    </row>
    <row r="1938" spans="2:65" s="1" customFormat="1" ht="24.2" customHeight="1">
      <c r="B1938" s="32"/>
      <c r="C1938" s="137" t="s">
        <v>2697</v>
      </c>
      <c r="D1938" s="137" t="s">
        <v>255</v>
      </c>
      <c r="E1938" s="138" t="s">
        <v>2722</v>
      </c>
      <c r="F1938" s="139" t="s">
        <v>2723</v>
      </c>
      <c r="G1938" s="140" t="s">
        <v>258</v>
      </c>
      <c r="H1938" s="141">
        <v>561.59500000000003</v>
      </c>
      <c r="I1938" s="142"/>
      <c r="J1938" s="143">
        <f>ROUND(I1938*H1938,2)</f>
        <v>0</v>
      </c>
      <c r="K1938" s="139" t="s">
        <v>259</v>
      </c>
      <c r="L1938" s="32"/>
      <c r="M1938" s="144" t="s">
        <v>1</v>
      </c>
      <c r="N1938" s="145" t="s">
        <v>42</v>
      </c>
      <c r="P1938" s="146">
        <f>O1938*H1938</f>
        <v>0</v>
      </c>
      <c r="Q1938" s="146">
        <v>2.9E-4</v>
      </c>
      <c r="R1938" s="146">
        <f>Q1938*H1938</f>
        <v>0.16286255000000002</v>
      </c>
      <c r="S1938" s="146">
        <v>0</v>
      </c>
      <c r="T1938" s="147">
        <f>S1938*H1938</f>
        <v>0</v>
      </c>
      <c r="AR1938" s="148" t="s">
        <v>369</v>
      </c>
      <c r="AT1938" s="148" t="s">
        <v>255</v>
      </c>
      <c r="AU1938" s="148" t="s">
        <v>87</v>
      </c>
      <c r="AY1938" s="17" t="s">
        <v>253</v>
      </c>
      <c r="BE1938" s="149">
        <f>IF(N1938="základní",J1938,0)</f>
        <v>0</v>
      </c>
      <c r="BF1938" s="149">
        <f>IF(N1938="snížená",J1938,0)</f>
        <v>0</v>
      </c>
      <c r="BG1938" s="149">
        <f>IF(N1938="zákl. přenesená",J1938,0)</f>
        <v>0</v>
      </c>
      <c r="BH1938" s="149">
        <f>IF(N1938="sníž. přenesená",J1938,0)</f>
        <v>0</v>
      </c>
      <c r="BI1938" s="149">
        <f>IF(N1938="nulová",J1938,0)</f>
        <v>0</v>
      </c>
      <c r="BJ1938" s="17" t="s">
        <v>85</v>
      </c>
      <c r="BK1938" s="149">
        <f>ROUND(I1938*H1938,2)</f>
        <v>0</v>
      </c>
      <c r="BL1938" s="17" t="s">
        <v>369</v>
      </c>
      <c r="BM1938" s="148" t="s">
        <v>2724</v>
      </c>
    </row>
    <row r="1939" spans="2:65" s="1" customFormat="1" ht="11.25">
      <c r="B1939" s="32"/>
      <c r="D1939" s="150" t="s">
        <v>262</v>
      </c>
      <c r="F1939" s="151" t="s">
        <v>2725</v>
      </c>
      <c r="I1939" s="152"/>
      <c r="L1939" s="32"/>
      <c r="M1939" s="153"/>
      <c r="T1939" s="56"/>
      <c r="AT1939" s="17" t="s">
        <v>262</v>
      </c>
      <c r="AU1939" s="17" t="s">
        <v>87</v>
      </c>
    </row>
    <row r="1940" spans="2:65" s="14" customFormat="1" ht="11.25">
      <c r="B1940" s="169"/>
      <c r="D1940" s="155" t="s">
        <v>264</v>
      </c>
      <c r="E1940" s="170" t="s">
        <v>1</v>
      </c>
      <c r="F1940" s="171" t="s">
        <v>2726</v>
      </c>
      <c r="H1940" s="170" t="s">
        <v>1</v>
      </c>
      <c r="I1940" s="172"/>
      <c r="L1940" s="169"/>
      <c r="M1940" s="173"/>
      <c r="T1940" s="174"/>
      <c r="AT1940" s="170" t="s">
        <v>264</v>
      </c>
      <c r="AU1940" s="170" t="s">
        <v>87</v>
      </c>
      <c r="AV1940" s="14" t="s">
        <v>85</v>
      </c>
      <c r="AW1940" s="14" t="s">
        <v>32</v>
      </c>
      <c r="AX1940" s="14" t="s">
        <v>77</v>
      </c>
      <c r="AY1940" s="170" t="s">
        <v>253</v>
      </c>
    </row>
    <row r="1941" spans="2:65" s="14" customFormat="1" ht="11.25">
      <c r="B1941" s="169"/>
      <c r="D1941" s="155" t="s">
        <v>264</v>
      </c>
      <c r="E1941" s="170" t="s">
        <v>1</v>
      </c>
      <c r="F1941" s="171" t="s">
        <v>2120</v>
      </c>
      <c r="H1941" s="170" t="s">
        <v>1</v>
      </c>
      <c r="I1941" s="172"/>
      <c r="L1941" s="169"/>
      <c r="M1941" s="173"/>
      <c r="T1941" s="174"/>
      <c r="AT1941" s="170" t="s">
        <v>264</v>
      </c>
      <c r="AU1941" s="170" t="s">
        <v>87</v>
      </c>
      <c r="AV1941" s="14" t="s">
        <v>85</v>
      </c>
      <c r="AW1941" s="14" t="s">
        <v>32</v>
      </c>
      <c r="AX1941" s="14" t="s">
        <v>77</v>
      </c>
      <c r="AY1941" s="170" t="s">
        <v>253</v>
      </c>
    </row>
    <row r="1942" spans="2:65" s="12" customFormat="1" ht="11.25">
      <c r="B1942" s="154"/>
      <c r="D1942" s="155" t="s">
        <v>264</v>
      </c>
      <c r="E1942" s="156" t="s">
        <v>1</v>
      </c>
      <c r="F1942" s="157" t="s">
        <v>3102</v>
      </c>
      <c r="H1942" s="158">
        <v>34.479999999999997</v>
      </c>
      <c r="I1942" s="159"/>
      <c r="L1942" s="154"/>
      <c r="M1942" s="160"/>
      <c r="T1942" s="161"/>
      <c r="AT1942" s="156" t="s">
        <v>264</v>
      </c>
      <c r="AU1942" s="156" t="s">
        <v>87</v>
      </c>
      <c r="AV1942" s="12" t="s">
        <v>87</v>
      </c>
      <c r="AW1942" s="12" t="s">
        <v>32</v>
      </c>
      <c r="AX1942" s="12" t="s">
        <v>77</v>
      </c>
      <c r="AY1942" s="156" t="s">
        <v>253</v>
      </c>
    </row>
    <row r="1943" spans="2:65" s="14" customFormat="1" ht="11.25">
      <c r="B1943" s="169"/>
      <c r="D1943" s="155" t="s">
        <v>264</v>
      </c>
      <c r="E1943" s="170" t="s">
        <v>1</v>
      </c>
      <c r="F1943" s="171" t="s">
        <v>2113</v>
      </c>
      <c r="H1943" s="170" t="s">
        <v>1</v>
      </c>
      <c r="I1943" s="172"/>
      <c r="L1943" s="169"/>
      <c r="M1943" s="173"/>
      <c r="T1943" s="174"/>
      <c r="AT1943" s="170" t="s">
        <v>264</v>
      </c>
      <c r="AU1943" s="170" t="s">
        <v>87</v>
      </c>
      <c r="AV1943" s="14" t="s">
        <v>85</v>
      </c>
      <c r="AW1943" s="14" t="s">
        <v>32</v>
      </c>
      <c r="AX1943" s="14" t="s">
        <v>77</v>
      </c>
      <c r="AY1943" s="170" t="s">
        <v>253</v>
      </c>
    </row>
    <row r="1944" spans="2:65" s="12" customFormat="1" ht="11.25">
      <c r="B1944" s="154"/>
      <c r="D1944" s="155" t="s">
        <v>264</v>
      </c>
      <c r="E1944" s="156" t="s">
        <v>1</v>
      </c>
      <c r="F1944" s="157" t="s">
        <v>3101</v>
      </c>
      <c r="H1944" s="158">
        <v>85.47</v>
      </c>
      <c r="I1944" s="159"/>
      <c r="L1944" s="154"/>
      <c r="M1944" s="160"/>
      <c r="T1944" s="161"/>
      <c r="AT1944" s="156" t="s">
        <v>264</v>
      </c>
      <c r="AU1944" s="156" t="s">
        <v>87</v>
      </c>
      <c r="AV1944" s="12" t="s">
        <v>87</v>
      </c>
      <c r="AW1944" s="12" t="s">
        <v>32</v>
      </c>
      <c r="AX1944" s="12" t="s">
        <v>77</v>
      </c>
      <c r="AY1944" s="156" t="s">
        <v>253</v>
      </c>
    </row>
    <row r="1945" spans="2:65" s="15" customFormat="1" ht="11.25">
      <c r="B1945" s="175"/>
      <c r="D1945" s="155" t="s">
        <v>264</v>
      </c>
      <c r="E1945" s="176" t="s">
        <v>1</v>
      </c>
      <c r="F1945" s="177" t="s">
        <v>322</v>
      </c>
      <c r="H1945" s="178">
        <v>119.95</v>
      </c>
      <c r="I1945" s="179"/>
      <c r="L1945" s="175"/>
      <c r="M1945" s="180"/>
      <c r="T1945" s="181"/>
      <c r="AT1945" s="176" t="s">
        <v>264</v>
      </c>
      <c r="AU1945" s="176" t="s">
        <v>87</v>
      </c>
      <c r="AV1945" s="15" t="s">
        <v>97</v>
      </c>
      <c r="AW1945" s="15" t="s">
        <v>32</v>
      </c>
      <c r="AX1945" s="15" t="s">
        <v>77</v>
      </c>
      <c r="AY1945" s="176" t="s">
        <v>253</v>
      </c>
    </row>
    <row r="1946" spans="2:65" s="14" customFormat="1" ht="11.25">
      <c r="B1946" s="169"/>
      <c r="D1946" s="155" t="s">
        <v>264</v>
      </c>
      <c r="E1946" s="170" t="s">
        <v>1</v>
      </c>
      <c r="F1946" s="171" t="s">
        <v>2727</v>
      </c>
      <c r="H1946" s="170" t="s">
        <v>1</v>
      </c>
      <c r="I1946" s="172"/>
      <c r="L1946" s="169"/>
      <c r="M1946" s="173"/>
      <c r="T1946" s="174"/>
      <c r="AT1946" s="170" t="s">
        <v>264</v>
      </c>
      <c r="AU1946" s="170" t="s">
        <v>87</v>
      </c>
      <c r="AV1946" s="14" t="s">
        <v>85</v>
      </c>
      <c r="AW1946" s="14" t="s">
        <v>32</v>
      </c>
      <c r="AX1946" s="14" t="s">
        <v>77</v>
      </c>
      <c r="AY1946" s="170" t="s">
        <v>253</v>
      </c>
    </row>
    <row r="1947" spans="2:65" s="14" customFormat="1" ht="11.25">
      <c r="B1947" s="169"/>
      <c r="D1947" s="155" t="s">
        <v>264</v>
      </c>
      <c r="E1947" s="170" t="s">
        <v>1</v>
      </c>
      <c r="F1947" s="171" t="s">
        <v>1016</v>
      </c>
      <c r="H1947" s="170" t="s">
        <v>1</v>
      </c>
      <c r="I1947" s="172"/>
      <c r="L1947" s="169"/>
      <c r="M1947" s="173"/>
      <c r="T1947" s="174"/>
      <c r="AT1947" s="170" t="s">
        <v>264</v>
      </c>
      <c r="AU1947" s="170" t="s">
        <v>87</v>
      </c>
      <c r="AV1947" s="14" t="s">
        <v>85</v>
      </c>
      <c r="AW1947" s="14" t="s">
        <v>32</v>
      </c>
      <c r="AX1947" s="14" t="s">
        <v>77</v>
      </c>
      <c r="AY1947" s="170" t="s">
        <v>253</v>
      </c>
    </row>
    <row r="1948" spans="2:65" s="14" customFormat="1" ht="11.25">
      <c r="B1948" s="169"/>
      <c r="D1948" s="155" t="s">
        <v>264</v>
      </c>
      <c r="E1948" s="170" t="s">
        <v>1</v>
      </c>
      <c r="F1948" s="171" t="s">
        <v>1030</v>
      </c>
      <c r="H1948" s="170" t="s">
        <v>1</v>
      </c>
      <c r="I1948" s="172"/>
      <c r="L1948" s="169"/>
      <c r="M1948" s="173"/>
      <c r="T1948" s="174"/>
      <c r="AT1948" s="170" t="s">
        <v>264</v>
      </c>
      <c r="AU1948" s="170" t="s">
        <v>87</v>
      </c>
      <c r="AV1948" s="14" t="s">
        <v>85</v>
      </c>
      <c r="AW1948" s="14" t="s">
        <v>32</v>
      </c>
      <c r="AX1948" s="14" t="s">
        <v>77</v>
      </c>
      <c r="AY1948" s="170" t="s">
        <v>253</v>
      </c>
    </row>
    <row r="1949" spans="2:65" s="12" customFormat="1" ht="11.25">
      <c r="B1949" s="154"/>
      <c r="D1949" s="155" t="s">
        <v>264</v>
      </c>
      <c r="E1949" s="156" t="s">
        <v>1</v>
      </c>
      <c r="F1949" s="157" t="s">
        <v>2860</v>
      </c>
      <c r="H1949" s="158">
        <v>368.77499999999998</v>
      </c>
      <c r="I1949" s="159"/>
      <c r="L1949" s="154"/>
      <c r="M1949" s="160"/>
      <c r="T1949" s="161"/>
      <c r="AT1949" s="156" t="s">
        <v>264</v>
      </c>
      <c r="AU1949" s="156" t="s">
        <v>87</v>
      </c>
      <c r="AV1949" s="12" t="s">
        <v>87</v>
      </c>
      <c r="AW1949" s="12" t="s">
        <v>32</v>
      </c>
      <c r="AX1949" s="12" t="s">
        <v>77</v>
      </c>
      <c r="AY1949" s="156" t="s">
        <v>253</v>
      </c>
    </row>
    <row r="1950" spans="2:65" s="12" customFormat="1" ht="33.75">
      <c r="B1950" s="154"/>
      <c r="D1950" s="155" t="s">
        <v>264</v>
      </c>
      <c r="E1950" s="156" t="s">
        <v>1</v>
      </c>
      <c r="F1950" s="157" t="s">
        <v>2861</v>
      </c>
      <c r="H1950" s="158">
        <v>-61.47</v>
      </c>
      <c r="I1950" s="159"/>
      <c r="L1950" s="154"/>
      <c r="M1950" s="160"/>
      <c r="T1950" s="161"/>
      <c r="AT1950" s="156" t="s">
        <v>264</v>
      </c>
      <c r="AU1950" s="156" t="s">
        <v>87</v>
      </c>
      <c r="AV1950" s="12" t="s">
        <v>87</v>
      </c>
      <c r="AW1950" s="12" t="s">
        <v>32</v>
      </c>
      <c r="AX1950" s="12" t="s">
        <v>77</v>
      </c>
      <c r="AY1950" s="156" t="s">
        <v>253</v>
      </c>
    </row>
    <row r="1951" spans="2:65" s="12" customFormat="1" ht="22.5">
      <c r="B1951" s="154"/>
      <c r="D1951" s="155" t="s">
        <v>264</v>
      </c>
      <c r="E1951" s="156" t="s">
        <v>1</v>
      </c>
      <c r="F1951" s="157" t="s">
        <v>2862</v>
      </c>
      <c r="H1951" s="158">
        <v>-32.375</v>
      </c>
      <c r="I1951" s="159"/>
      <c r="L1951" s="154"/>
      <c r="M1951" s="160"/>
      <c r="T1951" s="161"/>
      <c r="AT1951" s="156" t="s">
        <v>264</v>
      </c>
      <c r="AU1951" s="156" t="s">
        <v>87</v>
      </c>
      <c r="AV1951" s="12" t="s">
        <v>87</v>
      </c>
      <c r="AW1951" s="12" t="s">
        <v>32</v>
      </c>
      <c r="AX1951" s="12" t="s">
        <v>77</v>
      </c>
      <c r="AY1951" s="156" t="s">
        <v>253</v>
      </c>
    </row>
    <row r="1952" spans="2:65" s="15" customFormat="1" ht="11.25">
      <c r="B1952" s="175"/>
      <c r="D1952" s="155" t="s">
        <v>264</v>
      </c>
      <c r="E1952" s="176" t="s">
        <v>1</v>
      </c>
      <c r="F1952" s="177" t="s">
        <v>322</v>
      </c>
      <c r="H1952" s="178">
        <v>274.93</v>
      </c>
      <c r="I1952" s="179"/>
      <c r="L1952" s="175"/>
      <c r="M1952" s="180"/>
      <c r="T1952" s="181"/>
      <c r="AT1952" s="176" t="s">
        <v>264</v>
      </c>
      <c r="AU1952" s="176" t="s">
        <v>87</v>
      </c>
      <c r="AV1952" s="15" t="s">
        <v>97</v>
      </c>
      <c r="AW1952" s="15" t="s">
        <v>32</v>
      </c>
      <c r="AX1952" s="15" t="s">
        <v>77</v>
      </c>
      <c r="AY1952" s="176" t="s">
        <v>253</v>
      </c>
    </row>
    <row r="1953" spans="2:51" s="14" customFormat="1" ht="11.25">
      <c r="B1953" s="169"/>
      <c r="D1953" s="155" t="s">
        <v>264</v>
      </c>
      <c r="E1953" s="170" t="s">
        <v>1</v>
      </c>
      <c r="F1953" s="171" t="s">
        <v>1030</v>
      </c>
      <c r="H1953" s="170" t="s">
        <v>1</v>
      </c>
      <c r="I1953" s="172"/>
      <c r="L1953" s="169"/>
      <c r="M1953" s="173"/>
      <c r="T1953" s="174"/>
      <c r="AT1953" s="170" t="s">
        <v>264</v>
      </c>
      <c r="AU1953" s="170" t="s">
        <v>87</v>
      </c>
      <c r="AV1953" s="14" t="s">
        <v>85</v>
      </c>
      <c r="AW1953" s="14" t="s">
        <v>32</v>
      </c>
      <c r="AX1953" s="14" t="s">
        <v>77</v>
      </c>
      <c r="AY1953" s="170" t="s">
        <v>253</v>
      </c>
    </row>
    <row r="1954" spans="2:51" s="12" customFormat="1" ht="33.75">
      <c r="B1954" s="154"/>
      <c r="D1954" s="155" t="s">
        <v>264</v>
      </c>
      <c r="E1954" s="156" t="s">
        <v>1</v>
      </c>
      <c r="F1954" s="157" t="s">
        <v>2863</v>
      </c>
      <c r="H1954" s="158">
        <v>27.312999999999999</v>
      </c>
      <c r="I1954" s="159"/>
      <c r="L1954" s="154"/>
      <c r="M1954" s="160"/>
      <c r="T1954" s="161"/>
      <c r="AT1954" s="156" t="s">
        <v>264</v>
      </c>
      <c r="AU1954" s="156" t="s">
        <v>87</v>
      </c>
      <c r="AV1954" s="12" t="s">
        <v>87</v>
      </c>
      <c r="AW1954" s="12" t="s">
        <v>32</v>
      </c>
      <c r="AX1954" s="12" t="s">
        <v>77</v>
      </c>
      <c r="AY1954" s="156" t="s">
        <v>253</v>
      </c>
    </row>
    <row r="1955" spans="2:51" s="12" customFormat="1" ht="22.5">
      <c r="B1955" s="154"/>
      <c r="D1955" s="155" t="s">
        <v>264</v>
      </c>
      <c r="E1955" s="156" t="s">
        <v>1</v>
      </c>
      <c r="F1955" s="157" t="s">
        <v>1035</v>
      </c>
      <c r="H1955" s="158">
        <v>39.645000000000003</v>
      </c>
      <c r="I1955" s="159"/>
      <c r="L1955" s="154"/>
      <c r="M1955" s="160"/>
      <c r="T1955" s="161"/>
      <c r="AT1955" s="156" t="s">
        <v>264</v>
      </c>
      <c r="AU1955" s="156" t="s">
        <v>87</v>
      </c>
      <c r="AV1955" s="12" t="s">
        <v>87</v>
      </c>
      <c r="AW1955" s="12" t="s">
        <v>32</v>
      </c>
      <c r="AX1955" s="12" t="s">
        <v>77</v>
      </c>
      <c r="AY1955" s="156" t="s">
        <v>253</v>
      </c>
    </row>
    <row r="1956" spans="2:51" s="14" customFormat="1" ht="11.25">
      <c r="B1956" s="169"/>
      <c r="D1956" s="155" t="s">
        <v>264</v>
      </c>
      <c r="E1956" s="170" t="s">
        <v>1</v>
      </c>
      <c r="F1956" s="171" t="s">
        <v>1036</v>
      </c>
      <c r="H1956" s="170" t="s">
        <v>1</v>
      </c>
      <c r="I1956" s="172"/>
      <c r="L1956" s="169"/>
      <c r="M1956" s="173"/>
      <c r="T1956" s="174"/>
      <c r="AT1956" s="170" t="s">
        <v>264</v>
      </c>
      <c r="AU1956" s="170" t="s">
        <v>87</v>
      </c>
      <c r="AV1956" s="14" t="s">
        <v>85</v>
      </c>
      <c r="AW1956" s="14" t="s">
        <v>32</v>
      </c>
      <c r="AX1956" s="14" t="s">
        <v>77</v>
      </c>
      <c r="AY1956" s="170" t="s">
        <v>253</v>
      </c>
    </row>
    <row r="1957" spans="2:51" s="12" customFormat="1" ht="11.25">
      <c r="B1957" s="154"/>
      <c r="D1957" s="155" t="s">
        <v>264</v>
      </c>
      <c r="E1957" s="156" t="s">
        <v>1</v>
      </c>
      <c r="F1957" s="157" t="s">
        <v>2864</v>
      </c>
      <c r="H1957" s="158">
        <v>61.47</v>
      </c>
      <c r="I1957" s="159"/>
      <c r="L1957" s="154"/>
      <c r="M1957" s="160"/>
      <c r="T1957" s="161"/>
      <c r="AT1957" s="156" t="s">
        <v>264</v>
      </c>
      <c r="AU1957" s="156" t="s">
        <v>87</v>
      </c>
      <c r="AV1957" s="12" t="s">
        <v>87</v>
      </c>
      <c r="AW1957" s="12" t="s">
        <v>32</v>
      </c>
      <c r="AX1957" s="12" t="s">
        <v>77</v>
      </c>
      <c r="AY1957" s="156" t="s">
        <v>253</v>
      </c>
    </row>
    <row r="1958" spans="2:51" s="14" customFormat="1" ht="11.25">
      <c r="B1958" s="169"/>
      <c r="D1958" s="155" t="s">
        <v>264</v>
      </c>
      <c r="E1958" s="170" t="s">
        <v>1</v>
      </c>
      <c r="F1958" s="171" t="s">
        <v>2727</v>
      </c>
      <c r="H1958" s="170" t="s">
        <v>1</v>
      </c>
      <c r="I1958" s="172"/>
      <c r="L1958" s="169"/>
      <c r="M1958" s="173"/>
      <c r="T1958" s="174"/>
      <c r="AT1958" s="170" t="s">
        <v>264</v>
      </c>
      <c r="AU1958" s="170" t="s">
        <v>87</v>
      </c>
      <c r="AV1958" s="14" t="s">
        <v>85</v>
      </c>
      <c r="AW1958" s="14" t="s">
        <v>32</v>
      </c>
      <c r="AX1958" s="14" t="s">
        <v>77</v>
      </c>
      <c r="AY1958" s="170" t="s">
        <v>253</v>
      </c>
    </row>
    <row r="1959" spans="2:51" s="15" customFormat="1" ht="11.25">
      <c r="B1959" s="175"/>
      <c r="D1959" s="155" t="s">
        <v>264</v>
      </c>
      <c r="E1959" s="176" t="s">
        <v>1</v>
      </c>
      <c r="F1959" s="177" t="s">
        <v>322</v>
      </c>
      <c r="H1959" s="178">
        <v>128.428</v>
      </c>
      <c r="I1959" s="179"/>
      <c r="L1959" s="175"/>
      <c r="M1959" s="180"/>
      <c r="T1959" s="181"/>
      <c r="AT1959" s="176" t="s">
        <v>264</v>
      </c>
      <c r="AU1959" s="176" t="s">
        <v>87</v>
      </c>
      <c r="AV1959" s="15" t="s">
        <v>97</v>
      </c>
      <c r="AW1959" s="15" t="s">
        <v>32</v>
      </c>
      <c r="AX1959" s="15" t="s">
        <v>77</v>
      </c>
      <c r="AY1959" s="176" t="s">
        <v>253</v>
      </c>
    </row>
    <row r="1960" spans="2:51" s="14" customFormat="1" ht="11.25">
      <c r="B1960" s="169"/>
      <c r="D1960" s="155" t="s">
        <v>264</v>
      </c>
      <c r="E1960" s="170" t="s">
        <v>1</v>
      </c>
      <c r="F1960" s="171" t="s">
        <v>1017</v>
      </c>
      <c r="H1960" s="170" t="s">
        <v>1</v>
      </c>
      <c r="I1960" s="172"/>
      <c r="L1960" s="169"/>
      <c r="M1960" s="173"/>
      <c r="T1960" s="174"/>
      <c r="AT1960" s="170" t="s">
        <v>264</v>
      </c>
      <c r="AU1960" s="170" t="s">
        <v>87</v>
      </c>
      <c r="AV1960" s="14" t="s">
        <v>85</v>
      </c>
      <c r="AW1960" s="14" t="s">
        <v>32</v>
      </c>
      <c r="AX1960" s="14" t="s">
        <v>77</v>
      </c>
      <c r="AY1960" s="170" t="s">
        <v>253</v>
      </c>
    </row>
    <row r="1961" spans="2:51" s="14" customFormat="1" ht="11.25">
      <c r="B1961" s="169"/>
      <c r="D1961" s="155" t="s">
        <v>264</v>
      </c>
      <c r="E1961" s="170" t="s">
        <v>1</v>
      </c>
      <c r="F1961" s="171" t="s">
        <v>2822</v>
      </c>
      <c r="H1961" s="170" t="s">
        <v>1</v>
      </c>
      <c r="I1961" s="172"/>
      <c r="L1961" s="169"/>
      <c r="M1961" s="173"/>
      <c r="T1961" s="174"/>
      <c r="AT1961" s="170" t="s">
        <v>264</v>
      </c>
      <c r="AU1961" s="170" t="s">
        <v>87</v>
      </c>
      <c r="AV1961" s="14" t="s">
        <v>85</v>
      </c>
      <c r="AW1961" s="14" t="s">
        <v>32</v>
      </c>
      <c r="AX1961" s="14" t="s">
        <v>77</v>
      </c>
      <c r="AY1961" s="170" t="s">
        <v>253</v>
      </c>
    </row>
    <row r="1962" spans="2:51" s="12" customFormat="1" ht="11.25">
      <c r="B1962" s="154"/>
      <c r="D1962" s="155" t="s">
        <v>264</v>
      </c>
      <c r="E1962" s="156" t="s">
        <v>1</v>
      </c>
      <c r="F1962" s="157" t="s">
        <v>2856</v>
      </c>
      <c r="H1962" s="158">
        <v>20.382000000000001</v>
      </c>
      <c r="I1962" s="159"/>
      <c r="L1962" s="154"/>
      <c r="M1962" s="160"/>
      <c r="T1962" s="161"/>
      <c r="AT1962" s="156" t="s">
        <v>264</v>
      </c>
      <c r="AU1962" s="156" t="s">
        <v>87</v>
      </c>
      <c r="AV1962" s="12" t="s">
        <v>87</v>
      </c>
      <c r="AW1962" s="12" t="s">
        <v>32</v>
      </c>
      <c r="AX1962" s="12" t="s">
        <v>77</v>
      </c>
      <c r="AY1962" s="156" t="s">
        <v>253</v>
      </c>
    </row>
    <row r="1963" spans="2:51" s="12" customFormat="1" ht="11.25">
      <c r="B1963" s="154"/>
      <c r="D1963" s="155" t="s">
        <v>264</v>
      </c>
      <c r="E1963" s="156" t="s">
        <v>1</v>
      </c>
      <c r="F1963" s="157" t="s">
        <v>2857</v>
      </c>
      <c r="H1963" s="158">
        <v>3.9049999999999998</v>
      </c>
      <c r="I1963" s="159"/>
      <c r="L1963" s="154"/>
      <c r="M1963" s="160"/>
      <c r="T1963" s="161"/>
      <c r="AT1963" s="156" t="s">
        <v>264</v>
      </c>
      <c r="AU1963" s="156" t="s">
        <v>87</v>
      </c>
      <c r="AV1963" s="12" t="s">
        <v>87</v>
      </c>
      <c r="AW1963" s="12" t="s">
        <v>32</v>
      </c>
      <c r="AX1963" s="12" t="s">
        <v>77</v>
      </c>
      <c r="AY1963" s="156" t="s">
        <v>253</v>
      </c>
    </row>
    <row r="1964" spans="2:51" s="12" customFormat="1" ht="11.25">
      <c r="B1964" s="154"/>
      <c r="D1964" s="155" t="s">
        <v>264</v>
      </c>
      <c r="E1964" s="156" t="s">
        <v>1</v>
      </c>
      <c r="F1964" s="157" t="s">
        <v>2858</v>
      </c>
      <c r="H1964" s="158">
        <v>2.76</v>
      </c>
      <c r="I1964" s="159"/>
      <c r="L1964" s="154"/>
      <c r="M1964" s="160"/>
      <c r="T1964" s="161"/>
      <c r="AT1964" s="156" t="s">
        <v>264</v>
      </c>
      <c r="AU1964" s="156" t="s">
        <v>87</v>
      </c>
      <c r="AV1964" s="12" t="s">
        <v>87</v>
      </c>
      <c r="AW1964" s="12" t="s">
        <v>32</v>
      </c>
      <c r="AX1964" s="12" t="s">
        <v>77</v>
      </c>
      <c r="AY1964" s="156" t="s">
        <v>253</v>
      </c>
    </row>
    <row r="1965" spans="2:51" s="12" customFormat="1" ht="11.25">
      <c r="B1965" s="154"/>
      <c r="D1965" s="155" t="s">
        <v>264</v>
      </c>
      <c r="E1965" s="156" t="s">
        <v>1</v>
      </c>
      <c r="F1965" s="157" t="s">
        <v>2859</v>
      </c>
      <c r="H1965" s="158">
        <v>7.9240000000000004</v>
      </c>
      <c r="I1965" s="159"/>
      <c r="L1965" s="154"/>
      <c r="M1965" s="160"/>
      <c r="T1965" s="161"/>
      <c r="AT1965" s="156" t="s">
        <v>264</v>
      </c>
      <c r="AU1965" s="156" t="s">
        <v>87</v>
      </c>
      <c r="AV1965" s="12" t="s">
        <v>87</v>
      </c>
      <c r="AW1965" s="12" t="s">
        <v>32</v>
      </c>
      <c r="AX1965" s="12" t="s">
        <v>77</v>
      </c>
      <c r="AY1965" s="156" t="s">
        <v>253</v>
      </c>
    </row>
    <row r="1966" spans="2:51" s="12" customFormat="1" ht="11.25">
      <c r="B1966" s="154"/>
      <c r="D1966" s="155" t="s">
        <v>264</v>
      </c>
      <c r="E1966" s="156" t="s">
        <v>1</v>
      </c>
      <c r="F1966" s="157" t="s">
        <v>1022</v>
      </c>
      <c r="H1966" s="158">
        <v>1.216</v>
      </c>
      <c r="I1966" s="159"/>
      <c r="L1966" s="154"/>
      <c r="M1966" s="160"/>
      <c r="T1966" s="161"/>
      <c r="AT1966" s="156" t="s">
        <v>264</v>
      </c>
      <c r="AU1966" s="156" t="s">
        <v>87</v>
      </c>
      <c r="AV1966" s="12" t="s">
        <v>87</v>
      </c>
      <c r="AW1966" s="12" t="s">
        <v>32</v>
      </c>
      <c r="AX1966" s="12" t="s">
        <v>77</v>
      </c>
      <c r="AY1966" s="156" t="s">
        <v>253</v>
      </c>
    </row>
    <row r="1967" spans="2:51" s="12" customFormat="1" ht="11.25">
      <c r="B1967" s="154"/>
      <c r="D1967" s="155" t="s">
        <v>264</v>
      </c>
      <c r="E1967" s="156" t="s">
        <v>1</v>
      </c>
      <c r="F1967" s="157" t="s">
        <v>1023</v>
      </c>
      <c r="H1967" s="158">
        <v>2.1</v>
      </c>
      <c r="I1967" s="159"/>
      <c r="L1967" s="154"/>
      <c r="M1967" s="160"/>
      <c r="T1967" s="161"/>
      <c r="AT1967" s="156" t="s">
        <v>264</v>
      </c>
      <c r="AU1967" s="156" t="s">
        <v>87</v>
      </c>
      <c r="AV1967" s="12" t="s">
        <v>87</v>
      </c>
      <c r="AW1967" s="12" t="s">
        <v>32</v>
      </c>
      <c r="AX1967" s="12" t="s">
        <v>77</v>
      </c>
      <c r="AY1967" s="156" t="s">
        <v>253</v>
      </c>
    </row>
    <row r="1968" spans="2:51" s="15" customFormat="1" ht="11.25">
      <c r="B1968" s="175"/>
      <c r="D1968" s="155" t="s">
        <v>264</v>
      </c>
      <c r="E1968" s="176" t="s">
        <v>1</v>
      </c>
      <c r="F1968" s="177" t="s">
        <v>322</v>
      </c>
      <c r="H1968" s="178">
        <v>38.286999999999999</v>
      </c>
      <c r="I1968" s="179"/>
      <c r="L1968" s="175"/>
      <c r="M1968" s="180"/>
      <c r="T1968" s="181"/>
      <c r="AT1968" s="176" t="s">
        <v>264</v>
      </c>
      <c r="AU1968" s="176" t="s">
        <v>87</v>
      </c>
      <c r="AV1968" s="15" t="s">
        <v>97</v>
      </c>
      <c r="AW1968" s="15" t="s">
        <v>32</v>
      </c>
      <c r="AX1968" s="15" t="s">
        <v>77</v>
      </c>
      <c r="AY1968" s="176" t="s">
        <v>253</v>
      </c>
    </row>
    <row r="1969" spans="2:65" s="13" customFormat="1" ht="11.25">
      <c r="B1969" s="162"/>
      <c r="D1969" s="155" t="s">
        <v>264</v>
      </c>
      <c r="E1969" s="163" t="s">
        <v>1</v>
      </c>
      <c r="F1969" s="164" t="s">
        <v>266</v>
      </c>
      <c r="H1969" s="165">
        <v>561.59500000000003</v>
      </c>
      <c r="I1969" s="166"/>
      <c r="L1969" s="162"/>
      <c r="M1969" s="167"/>
      <c r="T1969" s="168"/>
      <c r="AT1969" s="163" t="s">
        <v>264</v>
      </c>
      <c r="AU1969" s="163" t="s">
        <v>87</v>
      </c>
      <c r="AV1969" s="13" t="s">
        <v>260</v>
      </c>
      <c r="AW1969" s="13" t="s">
        <v>32</v>
      </c>
      <c r="AX1969" s="13" t="s">
        <v>85</v>
      </c>
      <c r="AY1969" s="163" t="s">
        <v>253</v>
      </c>
    </row>
    <row r="1970" spans="2:65" s="11" customFormat="1" ht="22.9" customHeight="1">
      <c r="B1970" s="125"/>
      <c r="D1970" s="126" t="s">
        <v>76</v>
      </c>
      <c r="E1970" s="135" t="s">
        <v>2728</v>
      </c>
      <c r="F1970" s="135" t="s">
        <v>2729</v>
      </c>
      <c r="I1970" s="128"/>
      <c r="J1970" s="136">
        <f>BK1970</f>
        <v>0</v>
      </c>
      <c r="L1970" s="125"/>
      <c r="M1970" s="130"/>
      <c r="P1970" s="131">
        <f>SUM(P1971:P2008)</f>
        <v>0</v>
      </c>
      <c r="R1970" s="131">
        <f>SUM(R1971:R2008)</f>
        <v>3.2490000000000005E-2</v>
      </c>
      <c r="T1970" s="132">
        <f>SUM(T1971:T2008)</f>
        <v>0</v>
      </c>
      <c r="AR1970" s="126" t="s">
        <v>87</v>
      </c>
      <c r="AT1970" s="133" t="s">
        <v>76</v>
      </c>
      <c r="AU1970" s="133" t="s">
        <v>85</v>
      </c>
      <c r="AY1970" s="126" t="s">
        <v>253</v>
      </c>
      <c r="BK1970" s="134">
        <f>SUM(BK1971:BK2008)</f>
        <v>0</v>
      </c>
    </row>
    <row r="1971" spans="2:65" s="1" customFormat="1" ht="37.9" customHeight="1">
      <c r="B1971" s="32"/>
      <c r="C1971" s="137" t="s">
        <v>2704</v>
      </c>
      <c r="D1971" s="137" t="s">
        <v>255</v>
      </c>
      <c r="E1971" s="138" t="s">
        <v>2731</v>
      </c>
      <c r="F1971" s="139" t="s">
        <v>2732</v>
      </c>
      <c r="G1971" s="140" t="s">
        <v>269</v>
      </c>
      <c r="H1971" s="141">
        <v>13</v>
      </c>
      <c r="I1971" s="142"/>
      <c r="J1971" s="143">
        <f>ROUND(I1971*H1971,2)</f>
        <v>0</v>
      </c>
      <c r="K1971" s="139" t="s">
        <v>259</v>
      </c>
      <c r="L1971" s="32"/>
      <c r="M1971" s="144" t="s">
        <v>1</v>
      </c>
      <c r="N1971" s="145" t="s">
        <v>42</v>
      </c>
      <c r="P1971" s="146">
        <f>O1971*H1971</f>
        <v>0</v>
      </c>
      <c r="Q1971" s="146">
        <v>0</v>
      </c>
      <c r="R1971" s="146">
        <f>Q1971*H1971</f>
        <v>0</v>
      </c>
      <c r="S1971" s="146">
        <v>0</v>
      </c>
      <c r="T1971" s="147">
        <f>S1971*H1971</f>
        <v>0</v>
      </c>
      <c r="AR1971" s="148" t="s">
        <v>369</v>
      </c>
      <c r="AT1971" s="148" t="s">
        <v>255</v>
      </c>
      <c r="AU1971" s="148" t="s">
        <v>87</v>
      </c>
      <c r="AY1971" s="17" t="s">
        <v>253</v>
      </c>
      <c r="BE1971" s="149">
        <f>IF(N1971="základní",J1971,0)</f>
        <v>0</v>
      </c>
      <c r="BF1971" s="149">
        <f>IF(N1971="snížená",J1971,0)</f>
        <v>0</v>
      </c>
      <c r="BG1971" s="149">
        <f>IF(N1971="zákl. přenesená",J1971,0)</f>
        <v>0</v>
      </c>
      <c r="BH1971" s="149">
        <f>IF(N1971="sníž. přenesená",J1971,0)</f>
        <v>0</v>
      </c>
      <c r="BI1971" s="149">
        <f>IF(N1971="nulová",J1971,0)</f>
        <v>0</v>
      </c>
      <c r="BJ1971" s="17" t="s">
        <v>85</v>
      </c>
      <c r="BK1971" s="149">
        <f>ROUND(I1971*H1971,2)</f>
        <v>0</v>
      </c>
      <c r="BL1971" s="17" t="s">
        <v>369</v>
      </c>
      <c r="BM1971" s="148" t="s">
        <v>2733</v>
      </c>
    </row>
    <row r="1972" spans="2:65" s="1" customFormat="1" ht="11.25">
      <c r="B1972" s="32"/>
      <c r="D1972" s="150" t="s">
        <v>262</v>
      </c>
      <c r="F1972" s="151" t="s">
        <v>2734</v>
      </c>
      <c r="I1972" s="152"/>
      <c r="L1972" s="32"/>
      <c r="M1972" s="153"/>
      <c r="T1972" s="56"/>
      <c r="AT1972" s="17" t="s">
        <v>262</v>
      </c>
      <c r="AU1972" s="17" t="s">
        <v>87</v>
      </c>
    </row>
    <row r="1973" spans="2:65" s="12" customFormat="1" ht="11.25">
      <c r="B1973" s="154"/>
      <c r="D1973" s="155" t="s">
        <v>264</v>
      </c>
      <c r="E1973" s="156" t="s">
        <v>1</v>
      </c>
      <c r="F1973" s="157" t="s">
        <v>355</v>
      </c>
      <c r="H1973" s="158">
        <v>13</v>
      </c>
      <c r="I1973" s="159"/>
      <c r="L1973" s="154"/>
      <c r="M1973" s="160"/>
      <c r="T1973" s="161"/>
      <c r="AT1973" s="156" t="s">
        <v>264</v>
      </c>
      <c r="AU1973" s="156" t="s">
        <v>87</v>
      </c>
      <c r="AV1973" s="12" t="s">
        <v>87</v>
      </c>
      <c r="AW1973" s="12" t="s">
        <v>32</v>
      </c>
      <c r="AX1973" s="12" t="s">
        <v>77</v>
      </c>
      <c r="AY1973" s="156" t="s">
        <v>253</v>
      </c>
    </row>
    <row r="1974" spans="2:65" s="13" customFormat="1" ht="11.25">
      <c r="B1974" s="162"/>
      <c r="D1974" s="155" t="s">
        <v>264</v>
      </c>
      <c r="E1974" s="163" t="s">
        <v>1</v>
      </c>
      <c r="F1974" s="164" t="s">
        <v>266</v>
      </c>
      <c r="H1974" s="165">
        <v>13</v>
      </c>
      <c r="I1974" s="166"/>
      <c r="L1974" s="162"/>
      <c r="M1974" s="167"/>
      <c r="T1974" s="168"/>
      <c r="AT1974" s="163" t="s">
        <v>264</v>
      </c>
      <c r="AU1974" s="163" t="s">
        <v>87</v>
      </c>
      <c r="AV1974" s="13" t="s">
        <v>260</v>
      </c>
      <c r="AW1974" s="13" t="s">
        <v>32</v>
      </c>
      <c r="AX1974" s="13" t="s">
        <v>85</v>
      </c>
      <c r="AY1974" s="163" t="s">
        <v>253</v>
      </c>
    </row>
    <row r="1975" spans="2:65" s="1" customFormat="1" ht="66.75" customHeight="1">
      <c r="B1975" s="32"/>
      <c r="C1975" s="185" t="s">
        <v>2708</v>
      </c>
      <c r="D1975" s="185" t="s">
        <v>1052</v>
      </c>
      <c r="E1975" s="186" t="s">
        <v>2736</v>
      </c>
      <c r="F1975" s="187" t="s">
        <v>2737</v>
      </c>
      <c r="G1975" s="188" t="s">
        <v>258</v>
      </c>
      <c r="H1975" s="189">
        <v>32.49</v>
      </c>
      <c r="I1975" s="190"/>
      <c r="J1975" s="191">
        <f>ROUND(I1975*H1975,2)</f>
        <v>0</v>
      </c>
      <c r="K1975" s="187" t="s">
        <v>1</v>
      </c>
      <c r="L1975" s="192"/>
      <c r="M1975" s="193" t="s">
        <v>1</v>
      </c>
      <c r="N1975" s="194" t="s">
        <v>42</v>
      </c>
      <c r="P1975" s="146">
        <f>O1975*H1975</f>
        <v>0</v>
      </c>
      <c r="Q1975" s="146">
        <v>1E-3</v>
      </c>
      <c r="R1975" s="146">
        <f>Q1975*H1975</f>
        <v>3.2490000000000005E-2</v>
      </c>
      <c r="S1975" s="146">
        <v>0</v>
      </c>
      <c r="T1975" s="147">
        <f>S1975*H1975</f>
        <v>0</v>
      </c>
      <c r="AR1975" s="148" t="s">
        <v>455</v>
      </c>
      <c r="AT1975" s="148" t="s">
        <v>1052</v>
      </c>
      <c r="AU1975" s="148" t="s">
        <v>87</v>
      </c>
      <c r="AY1975" s="17" t="s">
        <v>253</v>
      </c>
      <c r="BE1975" s="149">
        <f>IF(N1975="základní",J1975,0)</f>
        <v>0</v>
      </c>
      <c r="BF1975" s="149">
        <f>IF(N1975="snížená",J1975,0)</f>
        <v>0</v>
      </c>
      <c r="BG1975" s="149">
        <f>IF(N1975="zákl. přenesená",J1975,0)</f>
        <v>0</v>
      </c>
      <c r="BH1975" s="149">
        <f>IF(N1975="sníž. přenesená",J1975,0)</f>
        <v>0</v>
      </c>
      <c r="BI1975" s="149">
        <f>IF(N1975="nulová",J1975,0)</f>
        <v>0</v>
      </c>
      <c r="BJ1975" s="17" t="s">
        <v>85</v>
      </c>
      <c r="BK1975" s="149">
        <f>ROUND(I1975*H1975,2)</f>
        <v>0</v>
      </c>
      <c r="BL1975" s="17" t="s">
        <v>369</v>
      </c>
      <c r="BM1975" s="148" t="s">
        <v>2738</v>
      </c>
    </row>
    <row r="1976" spans="2:65" s="1" customFormat="1" ht="39">
      <c r="B1976" s="32"/>
      <c r="D1976" s="155" t="s">
        <v>1346</v>
      </c>
      <c r="F1976" s="195" t="s">
        <v>2257</v>
      </c>
      <c r="I1976" s="152"/>
      <c r="L1976" s="32"/>
      <c r="M1976" s="153"/>
      <c r="T1976" s="56"/>
      <c r="AT1976" s="17" t="s">
        <v>1346</v>
      </c>
      <c r="AU1976" s="17" t="s">
        <v>87</v>
      </c>
    </row>
    <row r="1977" spans="2:65" s="12" customFormat="1" ht="11.25">
      <c r="B1977" s="154"/>
      <c r="D1977" s="155" t="s">
        <v>264</v>
      </c>
      <c r="E1977" s="156" t="s">
        <v>1</v>
      </c>
      <c r="F1977" s="157" t="s">
        <v>3229</v>
      </c>
      <c r="H1977" s="158">
        <v>3.96</v>
      </c>
      <c r="I1977" s="159"/>
      <c r="L1977" s="154"/>
      <c r="M1977" s="160"/>
      <c r="T1977" s="161"/>
      <c r="AT1977" s="156" t="s">
        <v>264</v>
      </c>
      <c r="AU1977" s="156" t="s">
        <v>87</v>
      </c>
      <c r="AV1977" s="12" t="s">
        <v>87</v>
      </c>
      <c r="AW1977" s="12" t="s">
        <v>32</v>
      </c>
      <c r="AX1977" s="12" t="s">
        <v>77</v>
      </c>
      <c r="AY1977" s="156" t="s">
        <v>253</v>
      </c>
    </row>
    <row r="1978" spans="2:65" s="12" customFormat="1" ht="11.25">
      <c r="B1978" s="154"/>
      <c r="D1978" s="155" t="s">
        <v>264</v>
      </c>
      <c r="E1978" s="156" t="s">
        <v>1</v>
      </c>
      <c r="F1978" s="157" t="s">
        <v>3230</v>
      </c>
      <c r="H1978" s="158">
        <v>2.1</v>
      </c>
      <c r="I1978" s="159"/>
      <c r="L1978" s="154"/>
      <c r="M1978" s="160"/>
      <c r="T1978" s="161"/>
      <c r="AT1978" s="156" t="s">
        <v>264</v>
      </c>
      <c r="AU1978" s="156" t="s">
        <v>87</v>
      </c>
      <c r="AV1978" s="12" t="s">
        <v>87</v>
      </c>
      <c r="AW1978" s="12" t="s">
        <v>32</v>
      </c>
      <c r="AX1978" s="12" t="s">
        <v>77</v>
      </c>
      <c r="AY1978" s="156" t="s">
        <v>253</v>
      </c>
    </row>
    <row r="1979" spans="2:65" s="12" customFormat="1" ht="11.25">
      <c r="B1979" s="154"/>
      <c r="D1979" s="155" t="s">
        <v>264</v>
      </c>
      <c r="E1979" s="156" t="s">
        <v>1</v>
      </c>
      <c r="F1979" s="157" t="s">
        <v>3231</v>
      </c>
      <c r="H1979" s="158">
        <v>5.61</v>
      </c>
      <c r="I1979" s="159"/>
      <c r="L1979" s="154"/>
      <c r="M1979" s="160"/>
      <c r="T1979" s="161"/>
      <c r="AT1979" s="156" t="s">
        <v>264</v>
      </c>
      <c r="AU1979" s="156" t="s">
        <v>87</v>
      </c>
      <c r="AV1979" s="12" t="s">
        <v>87</v>
      </c>
      <c r="AW1979" s="12" t="s">
        <v>32</v>
      </c>
      <c r="AX1979" s="12" t="s">
        <v>77</v>
      </c>
      <c r="AY1979" s="156" t="s">
        <v>253</v>
      </c>
    </row>
    <row r="1980" spans="2:65" s="12" customFormat="1" ht="11.25">
      <c r="B1980" s="154"/>
      <c r="D1980" s="155" t="s">
        <v>264</v>
      </c>
      <c r="E1980" s="156" t="s">
        <v>1</v>
      </c>
      <c r="F1980" s="157" t="s">
        <v>3232</v>
      </c>
      <c r="H1980" s="158">
        <v>5.61</v>
      </c>
      <c r="I1980" s="159"/>
      <c r="L1980" s="154"/>
      <c r="M1980" s="160"/>
      <c r="T1980" s="161"/>
      <c r="AT1980" s="156" t="s">
        <v>264</v>
      </c>
      <c r="AU1980" s="156" t="s">
        <v>87</v>
      </c>
      <c r="AV1980" s="12" t="s">
        <v>87</v>
      </c>
      <c r="AW1980" s="12" t="s">
        <v>32</v>
      </c>
      <c r="AX1980" s="12" t="s">
        <v>77</v>
      </c>
      <c r="AY1980" s="156" t="s">
        <v>253</v>
      </c>
    </row>
    <row r="1981" spans="2:65" s="12" customFormat="1" ht="11.25">
      <c r="B1981" s="154"/>
      <c r="D1981" s="155" t="s">
        <v>264</v>
      </c>
      <c r="E1981" s="156" t="s">
        <v>1</v>
      </c>
      <c r="F1981" s="157" t="s">
        <v>3233</v>
      </c>
      <c r="H1981" s="158">
        <v>1.65</v>
      </c>
      <c r="I1981" s="159"/>
      <c r="L1981" s="154"/>
      <c r="M1981" s="160"/>
      <c r="T1981" s="161"/>
      <c r="AT1981" s="156" t="s">
        <v>264</v>
      </c>
      <c r="AU1981" s="156" t="s">
        <v>87</v>
      </c>
      <c r="AV1981" s="12" t="s">
        <v>87</v>
      </c>
      <c r="AW1981" s="12" t="s">
        <v>32</v>
      </c>
      <c r="AX1981" s="12" t="s">
        <v>77</v>
      </c>
      <c r="AY1981" s="156" t="s">
        <v>253</v>
      </c>
    </row>
    <row r="1982" spans="2:65" s="12" customFormat="1" ht="11.25">
      <c r="B1982" s="154"/>
      <c r="D1982" s="155" t="s">
        <v>264</v>
      </c>
      <c r="E1982" s="156" t="s">
        <v>1</v>
      </c>
      <c r="F1982" s="157" t="s">
        <v>3234</v>
      </c>
      <c r="H1982" s="158">
        <v>1.65</v>
      </c>
      <c r="I1982" s="159"/>
      <c r="L1982" s="154"/>
      <c r="M1982" s="160"/>
      <c r="T1982" s="161"/>
      <c r="AT1982" s="156" t="s">
        <v>264</v>
      </c>
      <c r="AU1982" s="156" t="s">
        <v>87</v>
      </c>
      <c r="AV1982" s="12" t="s">
        <v>87</v>
      </c>
      <c r="AW1982" s="12" t="s">
        <v>32</v>
      </c>
      <c r="AX1982" s="12" t="s">
        <v>77</v>
      </c>
      <c r="AY1982" s="156" t="s">
        <v>253</v>
      </c>
    </row>
    <row r="1983" spans="2:65" s="12" customFormat="1" ht="11.25">
      <c r="B1983" s="154"/>
      <c r="D1983" s="155" t="s">
        <v>264</v>
      </c>
      <c r="E1983" s="156" t="s">
        <v>1</v>
      </c>
      <c r="F1983" s="157" t="s">
        <v>3235</v>
      </c>
      <c r="H1983" s="158">
        <v>2.1</v>
      </c>
      <c r="I1983" s="159"/>
      <c r="L1983" s="154"/>
      <c r="M1983" s="160"/>
      <c r="T1983" s="161"/>
      <c r="AT1983" s="156" t="s">
        <v>264</v>
      </c>
      <c r="AU1983" s="156" t="s">
        <v>87</v>
      </c>
      <c r="AV1983" s="12" t="s">
        <v>87</v>
      </c>
      <c r="AW1983" s="12" t="s">
        <v>32</v>
      </c>
      <c r="AX1983" s="12" t="s">
        <v>77</v>
      </c>
      <c r="AY1983" s="156" t="s">
        <v>253</v>
      </c>
    </row>
    <row r="1984" spans="2:65" s="12" customFormat="1" ht="11.25">
      <c r="B1984" s="154"/>
      <c r="D1984" s="155" t="s">
        <v>264</v>
      </c>
      <c r="E1984" s="156" t="s">
        <v>1</v>
      </c>
      <c r="F1984" s="157" t="s">
        <v>3236</v>
      </c>
      <c r="H1984" s="158">
        <v>1.32</v>
      </c>
      <c r="I1984" s="159"/>
      <c r="L1984" s="154"/>
      <c r="M1984" s="160"/>
      <c r="T1984" s="161"/>
      <c r="AT1984" s="156" t="s">
        <v>264</v>
      </c>
      <c r="AU1984" s="156" t="s">
        <v>87</v>
      </c>
      <c r="AV1984" s="12" t="s">
        <v>87</v>
      </c>
      <c r="AW1984" s="12" t="s">
        <v>32</v>
      </c>
      <c r="AX1984" s="12" t="s">
        <v>77</v>
      </c>
      <c r="AY1984" s="156" t="s">
        <v>253</v>
      </c>
    </row>
    <row r="1985" spans="2:65" s="12" customFormat="1" ht="11.25">
      <c r="B1985" s="154"/>
      <c r="D1985" s="155" t="s">
        <v>264</v>
      </c>
      <c r="E1985" s="156" t="s">
        <v>1</v>
      </c>
      <c r="F1985" s="157" t="s">
        <v>3237</v>
      </c>
      <c r="H1985" s="158">
        <v>2.1</v>
      </c>
      <c r="I1985" s="159"/>
      <c r="L1985" s="154"/>
      <c r="M1985" s="160"/>
      <c r="T1985" s="161"/>
      <c r="AT1985" s="156" t="s">
        <v>264</v>
      </c>
      <c r="AU1985" s="156" t="s">
        <v>87</v>
      </c>
      <c r="AV1985" s="12" t="s">
        <v>87</v>
      </c>
      <c r="AW1985" s="12" t="s">
        <v>32</v>
      </c>
      <c r="AX1985" s="12" t="s">
        <v>77</v>
      </c>
      <c r="AY1985" s="156" t="s">
        <v>253</v>
      </c>
    </row>
    <row r="1986" spans="2:65" s="12" customFormat="1" ht="11.25">
      <c r="B1986" s="154"/>
      <c r="D1986" s="155" t="s">
        <v>264</v>
      </c>
      <c r="E1986" s="156" t="s">
        <v>1</v>
      </c>
      <c r="F1986" s="157" t="s">
        <v>3238</v>
      </c>
      <c r="H1986" s="158">
        <v>1.32</v>
      </c>
      <c r="I1986" s="159"/>
      <c r="L1986" s="154"/>
      <c r="M1986" s="160"/>
      <c r="T1986" s="161"/>
      <c r="AT1986" s="156" t="s">
        <v>264</v>
      </c>
      <c r="AU1986" s="156" t="s">
        <v>87</v>
      </c>
      <c r="AV1986" s="12" t="s">
        <v>87</v>
      </c>
      <c r="AW1986" s="12" t="s">
        <v>32</v>
      </c>
      <c r="AX1986" s="12" t="s">
        <v>77</v>
      </c>
      <c r="AY1986" s="156" t="s">
        <v>253</v>
      </c>
    </row>
    <row r="1987" spans="2:65" s="12" customFormat="1" ht="11.25">
      <c r="B1987" s="154"/>
      <c r="D1987" s="155" t="s">
        <v>264</v>
      </c>
      <c r="E1987" s="156" t="s">
        <v>1</v>
      </c>
      <c r="F1987" s="157" t="s">
        <v>3239</v>
      </c>
      <c r="H1987" s="158">
        <v>2.1</v>
      </c>
      <c r="I1987" s="159"/>
      <c r="L1987" s="154"/>
      <c r="M1987" s="160"/>
      <c r="T1987" s="161"/>
      <c r="AT1987" s="156" t="s">
        <v>264</v>
      </c>
      <c r="AU1987" s="156" t="s">
        <v>87</v>
      </c>
      <c r="AV1987" s="12" t="s">
        <v>87</v>
      </c>
      <c r="AW1987" s="12" t="s">
        <v>32</v>
      </c>
      <c r="AX1987" s="12" t="s">
        <v>77</v>
      </c>
      <c r="AY1987" s="156" t="s">
        <v>253</v>
      </c>
    </row>
    <row r="1988" spans="2:65" s="12" customFormat="1" ht="11.25">
      <c r="B1988" s="154"/>
      <c r="D1988" s="155" t="s">
        <v>264</v>
      </c>
      <c r="E1988" s="156" t="s">
        <v>1</v>
      </c>
      <c r="F1988" s="157" t="s">
        <v>3240</v>
      </c>
      <c r="H1988" s="158">
        <v>1.32</v>
      </c>
      <c r="I1988" s="159"/>
      <c r="L1988" s="154"/>
      <c r="M1988" s="160"/>
      <c r="T1988" s="161"/>
      <c r="AT1988" s="156" t="s">
        <v>264</v>
      </c>
      <c r="AU1988" s="156" t="s">
        <v>87</v>
      </c>
      <c r="AV1988" s="12" t="s">
        <v>87</v>
      </c>
      <c r="AW1988" s="12" t="s">
        <v>32</v>
      </c>
      <c r="AX1988" s="12" t="s">
        <v>77</v>
      </c>
      <c r="AY1988" s="156" t="s">
        <v>253</v>
      </c>
    </row>
    <row r="1989" spans="2:65" s="12" customFormat="1" ht="11.25">
      <c r="B1989" s="154"/>
      <c r="D1989" s="155" t="s">
        <v>264</v>
      </c>
      <c r="E1989" s="156" t="s">
        <v>1</v>
      </c>
      <c r="F1989" s="157" t="s">
        <v>3241</v>
      </c>
      <c r="H1989" s="158">
        <v>1.65</v>
      </c>
      <c r="I1989" s="159"/>
      <c r="L1989" s="154"/>
      <c r="M1989" s="160"/>
      <c r="T1989" s="161"/>
      <c r="AT1989" s="156" t="s">
        <v>264</v>
      </c>
      <c r="AU1989" s="156" t="s">
        <v>87</v>
      </c>
      <c r="AV1989" s="12" t="s">
        <v>87</v>
      </c>
      <c r="AW1989" s="12" t="s">
        <v>32</v>
      </c>
      <c r="AX1989" s="12" t="s">
        <v>77</v>
      </c>
      <c r="AY1989" s="156" t="s">
        <v>253</v>
      </c>
    </row>
    <row r="1990" spans="2:65" s="13" customFormat="1" ht="11.25">
      <c r="B1990" s="162"/>
      <c r="D1990" s="155" t="s">
        <v>264</v>
      </c>
      <c r="E1990" s="163" t="s">
        <v>1</v>
      </c>
      <c r="F1990" s="164" t="s">
        <v>266</v>
      </c>
      <c r="H1990" s="165">
        <v>32.49</v>
      </c>
      <c r="I1990" s="166"/>
      <c r="L1990" s="162"/>
      <c r="M1990" s="167"/>
      <c r="T1990" s="168"/>
      <c r="AT1990" s="163" t="s">
        <v>264</v>
      </c>
      <c r="AU1990" s="163" t="s">
        <v>87</v>
      </c>
      <c r="AV1990" s="13" t="s">
        <v>260</v>
      </c>
      <c r="AW1990" s="13" t="s">
        <v>32</v>
      </c>
      <c r="AX1990" s="13" t="s">
        <v>85</v>
      </c>
      <c r="AY1990" s="163" t="s">
        <v>253</v>
      </c>
    </row>
    <row r="1991" spans="2:65" s="1" customFormat="1" ht="24.2" customHeight="1">
      <c r="B1991" s="32"/>
      <c r="C1991" s="137" t="s">
        <v>2716</v>
      </c>
      <c r="D1991" s="137" t="s">
        <v>255</v>
      </c>
      <c r="E1991" s="138" t="s">
        <v>2752</v>
      </c>
      <c r="F1991" s="139" t="s">
        <v>2753</v>
      </c>
      <c r="G1991" s="140" t="s">
        <v>313</v>
      </c>
      <c r="H1991" s="141">
        <v>15.2</v>
      </c>
      <c r="I1991" s="142"/>
      <c r="J1991" s="143">
        <f>ROUND(I1991*H1991,2)</f>
        <v>0</v>
      </c>
      <c r="K1991" s="139" t="s">
        <v>1</v>
      </c>
      <c r="L1991" s="32"/>
      <c r="M1991" s="144" t="s">
        <v>1</v>
      </c>
      <c r="N1991" s="145" t="s">
        <v>42</v>
      </c>
      <c r="P1991" s="146">
        <f>O1991*H1991</f>
        <v>0</v>
      </c>
      <c r="Q1991" s="146">
        <v>0</v>
      </c>
      <c r="R1991" s="146">
        <f>Q1991*H1991</f>
        <v>0</v>
      </c>
      <c r="S1991" s="146">
        <v>0</v>
      </c>
      <c r="T1991" s="147">
        <f>S1991*H1991</f>
        <v>0</v>
      </c>
      <c r="AR1991" s="148" t="s">
        <v>369</v>
      </c>
      <c r="AT1991" s="148" t="s">
        <v>255</v>
      </c>
      <c r="AU1991" s="148" t="s">
        <v>87</v>
      </c>
      <c r="AY1991" s="17" t="s">
        <v>253</v>
      </c>
      <c r="BE1991" s="149">
        <f>IF(N1991="základní",J1991,0)</f>
        <v>0</v>
      </c>
      <c r="BF1991" s="149">
        <f>IF(N1991="snížená",J1991,0)</f>
        <v>0</v>
      </c>
      <c r="BG1991" s="149">
        <f>IF(N1991="zákl. přenesená",J1991,0)</f>
        <v>0</v>
      </c>
      <c r="BH1991" s="149">
        <f>IF(N1991="sníž. přenesená",J1991,0)</f>
        <v>0</v>
      </c>
      <c r="BI1991" s="149">
        <f>IF(N1991="nulová",J1991,0)</f>
        <v>0</v>
      </c>
      <c r="BJ1991" s="17" t="s">
        <v>85</v>
      </c>
      <c r="BK1991" s="149">
        <f>ROUND(I1991*H1991,2)</f>
        <v>0</v>
      </c>
      <c r="BL1991" s="17" t="s">
        <v>369</v>
      </c>
      <c r="BM1991" s="148" t="s">
        <v>3242</v>
      </c>
    </row>
    <row r="1992" spans="2:65" s="12" customFormat="1" ht="11.25">
      <c r="B1992" s="154"/>
      <c r="D1992" s="155" t="s">
        <v>264</v>
      </c>
      <c r="E1992" s="156" t="s">
        <v>1</v>
      </c>
      <c r="F1992" s="157" t="s">
        <v>3243</v>
      </c>
      <c r="H1992" s="158">
        <v>2.4</v>
      </c>
      <c r="I1992" s="159"/>
      <c r="L1992" s="154"/>
      <c r="M1992" s="160"/>
      <c r="T1992" s="161"/>
      <c r="AT1992" s="156" t="s">
        <v>264</v>
      </c>
      <c r="AU1992" s="156" t="s">
        <v>87</v>
      </c>
      <c r="AV1992" s="12" t="s">
        <v>87</v>
      </c>
      <c r="AW1992" s="12" t="s">
        <v>32</v>
      </c>
      <c r="AX1992" s="12" t="s">
        <v>77</v>
      </c>
      <c r="AY1992" s="156" t="s">
        <v>253</v>
      </c>
    </row>
    <row r="1993" spans="2:65" s="12" customFormat="1" ht="11.25">
      <c r="B1993" s="154"/>
      <c r="D1993" s="155" t="s">
        <v>264</v>
      </c>
      <c r="E1993" s="156" t="s">
        <v>1</v>
      </c>
      <c r="F1993" s="157" t="s">
        <v>3244</v>
      </c>
      <c r="H1993" s="158">
        <v>1</v>
      </c>
      <c r="I1993" s="159"/>
      <c r="L1993" s="154"/>
      <c r="M1993" s="160"/>
      <c r="T1993" s="161"/>
      <c r="AT1993" s="156" t="s">
        <v>264</v>
      </c>
      <c r="AU1993" s="156" t="s">
        <v>87</v>
      </c>
      <c r="AV1993" s="12" t="s">
        <v>87</v>
      </c>
      <c r="AW1993" s="12" t="s">
        <v>32</v>
      </c>
      <c r="AX1993" s="12" t="s">
        <v>77</v>
      </c>
      <c r="AY1993" s="156" t="s">
        <v>253</v>
      </c>
    </row>
    <row r="1994" spans="2:65" s="12" customFormat="1" ht="11.25">
      <c r="B1994" s="154"/>
      <c r="D1994" s="155" t="s">
        <v>264</v>
      </c>
      <c r="E1994" s="156" t="s">
        <v>1</v>
      </c>
      <c r="F1994" s="157" t="s">
        <v>3245</v>
      </c>
      <c r="H1994" s="158">
        <v>2.4</v>
      </c>
      <c r="I1994" s="159"/>
      <c r="L1994" s="154"/>
      <c r="M1994" s="160"/>
      <c r="T1994" s="161"/>
      <c r="AT1994" s="156" t="s">
        <v>264</v>
      </c>
      <c r="AU1994" s="156" t="s">
        <v>87</v>
      </c>
      <c r="AV1994" s="12" t="s">
        <v>87</v>
      </c>
      <c r="AW1994" s="12" t="s">
        <v>32</v>
      </c>
      <c r="AX1994" s="12" t="s">
        <v>77</v>
      </c>
      <c r="AY1994" s="156" t="s">
        <v>253</v>
      </c>
    </row>
    <row r="1995" spans="2:65" s="12" customFormat="1" ht="11.25">
      <c r="B1995" s="154"/>
      <c r="D1995" s="155" t="s">
        <v>264</v>
      </c>
      <c r="E1995" s="156" t="s">
        <v>1</v>
      </c>
      <c r="F1995" s="157" t="s">
        <v>3246</v>
      </c>
      <c r="H1995" s="158">
        <v>1</v>
      </c>
      <c r="I1995" s="159"/>
      <c r="L1995" s="154"/>
      <c r="M1995" s="160"/>
      <c r="T1995" s="161"/>
      <c r="AT1995" s="156" t="s">
        <v>264</v>
      </c>
      <c r="AU1995" s="156" t="s">
        <v>87</v>
      </c>
      <c r="AV1995" s="12" t="s">
        <v>87</v>
      </c>
      <c r="AW1995" s="12" t="s">
        <v>32</v>
      </c>
      <c r="AX1995" s="12" t="s">
        <v>77</v>
      </c>
      <c r="AY1995" s="156" t="s">
        <v>253</v>
      </c>
    </row>
    <row r="1996" spans="2:65" s="12" customFormat="1" ht="11.25">
      <c r="B1996" s="154"/>
      <c r="D1996" s="155" t="s">
        <v>264</v>
      </c>
      <c r="E1996" s="156" t="s">
        <v>1</v>
      </c>
      <c r="F1996" s="157" t="s">
        <v>3247</v>
      </c>
      <c r="H1996" s="158">
        <v>1</v>
      </c>
      <c r="I1996" s="159"/>
      <c r="L1996" s="154"/>
      <c r="M1996" s="160"/>
      <c r="T1996" s="161"/>
      <c r="AT1996" s="156" t="s">
        <v>264</v>
      </c>
      <c r="AU1996" s="156" t="s">
        <v>87</v>
      </c>
      <c r="AV1996" s="12" t="s">
        <v>87</v>
      </c>
      <c r="AW1996" s="12" t="s">
        <v>32</v>
      </c>
      <c r="AX1996" s="12" t="s">
        <v>77</v>
      </c>
      <c r="AY1996" s="156" t="s">
        <v>253</v>
      </c>
    </row>
    <row r="1997" spans="2:65" s="12" customFormat="1" ht="11.25">
      <c r="B1997" s="154"/>
      <c r="D1997" s="155" t="s">
        <v>264</v>
      </c>
      <c r="E1997" s="156" t="s">
        <v>1</v>
      </c>
      <c r="F1997" s="157" t="s">
        <v>3248</v>
      </c>
      <c r="H1997" s="158">
        <v>1</v>
      </c>
      <c r="I1997" s="159"/>
      <c r="L1997" s="154"/>
      <c r="M1997" s="160"/>
      <c r="T1997" s="161"/>
      <c r="AT1997" s="156" t="s">
        <v>264</v>
      </c>
      <c r="AU1997" s="156" t="s">
        <v>87</v>
      </c>
      <c r="AV1997" s="12" t="s">
        <v>87</v>
      </c>
      <c r="AW1997" s="12" t="s">
        <v>32</v>
      </c>
      <c r="AX1997" s="12" t="s">
        <v>77</v>
      </c>
      <c r="AY1997" s="156" t="s">
        <v>253</v>
      </c>
    </row>
    <row r="1998" spans="2:65" s="12" customFormat="1" ht="11.25">
      <c r="B1998" s="154"/>
      <c r="D1998" s="155" t="s">
        <v>264</v>
      </c>
      <c r="E1998" s="156" t="s">
        <v>1</v>
      </c>
      <c r="F1998" s="157" t="s">
        <v>3249</v>
      </c>
      <c r="H1998" s="158">
        <v>1</v>
      </c>
      <c r="I1998" s="159"/>
      <c r="L1998" s="154"/>
      <c r="M1998" s="160"/>
      <c r="T1998" s="161"/>
      <c r="AT1998" s="156" t="s">
        <v>264</v>
      </c>
      <c r="AU1998" s="156" t="s">
        <v>87</v>
      </c>
      <c r="AV1998" s="12" t="s">
        <v>87</v>
      </c>
      <c r="AW1998" s="12" t="s">
        <v>32</v>
      </c>
      <c r="AX1998" s="12" t="s">
        <v>77</v>
      </c>
      <c r="AY1998" s="156" t="s">
        <v>253</v>
      </c>
    </row>
    <row r="1999" spans="2:65" s="12" customFormat="1" ht="11.25">
      <c r="B1999" s="154"/>
      <c r="D1999" s="155" t="s">
        <v>264</v>
      </c>
      <c r="E1999" s="156" t="s">
        <v>1</v>
      </c>
      <c r="F1999" s="157" t="s">
        <v>3250</v>
      </c>
      <c r="H1999" s="158">
        <v>0.8</v>
      </c>
      <c r="I1999" s="159"/>
      <c r="L1999" s="154"/>
      <c r="M1999" s="160"/>
      <c r="T1999" s="161"/>
      <c r="AT1999" s="156" t="s">
        <v>264</v>
      </c>
      <c r="AU1999" s="156" t="s">
        <v>87</v>
      </c>
      <c r="AV1999" s="12" t="s">
        <v>87</v>
      </c>
      <c r="AW1999" s="12" t="s">
        <v>32</v>
      </c>
      <c r="AX1999" s="12" t="s">
        <v>77</v>
      </c>
      <c r="AY1999" s="156" t="s">
        <v>253</v>
      </c>
    </row>
    <row r="2000" spans="2:65" s="12" customFormat="1" ht="11.25">
      <c r="B2000" s="154"/>
      <c r="D2000" s="155" t="s">
        <v>264</v>
      </c>
      <c r="E2000" s="156" t="s">
        <v>1</v>
      </c>
      <c r="F2000" s="157" t="s">
        <v>3251</v>
      </c>
      <c r="H2000" s="158">
        <v>1</v>
      </c>
      <c r="I2000" s="159"/>
      <c r="L2000" s="154"/>
      <c r="M2000" s="160"/>
      <c r="T2000" s="161"/>
      <c r="AT2000" s="156" t="s">
        <v>264</v>
      </c>
      <c r="AU2000" s="156" t="s">
        <v>87</v>
      </c>
      <c r="AV2000" s="12" t="s">
        <v>87</v>
      </c>
      <c r="AW2000" s="12" t="s">
        <v>32</v>
      </c>
      <c r="AX2000" s="12" t="s">
        <v>77</v>
      </c>
      <c r="AY2000" s="156" t="s">
        <v>253</v>
      </c>
    </row>
    <row r="2001" spans="2:65" s="12" customFormat="1" ht="11.25">
      <c r="B2001" s="154"/>
      <c r="D2001" s="155" t="s">
        <v>264</v>
      </c>
      <c r="E2001" s="156" t="s">
        <v>1</v>
      </c>
      <c r="F2001" s="157" t="s">
        <v>3252</v>
      </c>
      <c r="H2001" s="158">
        <v>0.8</v>
      </c>
      <c r="I2001" s="159"/>
      <c r="L2001" s="154"/>
      <c r="M2001" s="160"/>
      <c r="T2001" s="161"/>
      <c r="AT2001" s="156" t="s">
        <v>264</v>
      </c>
      <c r="AU2001" s="156" t="s">
        <v>87</v>
      </c>
      <c r="AV2001" s="12" t="s">
        <v>87</v>
      </c>
      <c r="AW2001" s="12" t="s">
        <v>32</v>
      </c>
      <c r="AX2001" s="12" t="s">
        <v>77</v>
      </c>
      <c r="AY2001" s="156" t="s">
        <v>253</v>
      </c>
    </row>
    <row r="2002" spans="2:65" s="12" customFormat="1" ht="11.25">
      <c r="B2002" s="154"/>
      <c r="D2002" s="155" t="s">
        <v>264</v>
      </c>
      <c r="E2002" s="156" t="s">
        <v>1</v>
      </c>
      <c r="F2002" s="157" t="s">
        <v>3253</v>
      </c>
      <c r="H2002" s="158">
        <v>1</v>
      </c>
      <c r="I2002" s="159"/>
      <c r="L2002" s="154"/>
      <c r="M2002" s="160"/>
      <c r="T2002" s="161"/>
      <c r="AT2002" s="156" t="s">
        <v>264</v>
      </c>
      <c r="AU2002" s="156" t="s">
        <v>87</v>
      </c>
      <c r="AV2002" s="12" t="s">
        <v>87</v>
      </c>
      <c r="AW2002" s="12" t="s">
        <v>32</v>
      </c>
      <c r="AX2002" s="12" t="s">
        <v>77</v>
      </c>
      <c r="AY2002" s="156" t="s">
        <v>253</v>
      </c>
    </row>
    <row r="2003" spans="2:65" s="12" customFormat="1" ht="11.25">
      <c r="B2003" s="154"/>
      <c r="D2003" s="155" t="s">
        <v>264</v>
      </c>
      <c r="E2003" s="156" t="s">
        <v>1</v>
      </c>
      <c r="F2003" s="157" t="s">
        <v>3254</v>
      </c>
      <c r="H2003" s="158">
        <v>0.8</v>
      </c>
      <c r="I2003" s="159"/>
      <c r="L2003" s="154"/>
      <c r="M2003" s="160"/>
      <c r="T2003" s="161"/>
      <c r="AT2003" s="156" t="s">
        <v>264</v>
      </c>
      <c r="AU2003" s="156" t="s">
        <v>87</v>
      </c>
      <c r="AV2003" s="12" t="s">
        <v>87</v>
      </c>
      <c r="AW2003" s="12" t="s">
        <v>32</v>
      </c>
      <c r="AX2003" s="12" t="s">
        <v>77</v>
      </c>
      <c r="AY2003" s="156" t="s">
        <v>253</v>
      </c>
    </row>
    <row r="2004" spans="2:65" s="12" customFormat="1" ht="11.25">
      <c r="B2004" s="154"/>
      <c r="D2004" s="155" t="s">
        <v>264</v>
      </c>
      <c r="E2004" s="156" t="s">
        <v>1</v>
      </c>
      <c r="F2004" s="157" t="s">
        <v>3255</v>
      </c>
      <c r="H2004" s="158">
        <v>1</v>
      </c>
      <c r="I2004" s="159"/>
      <c r="L2004" s="154"/>
      <c r="M2004" s="160"/>
      <c r="T2004" s="161"/>
      <c r="AT2004" s="156" t="s">
        <v>264</v>
      </c>
      <c r="AU2004" s="156" t="s">
        <v>87</v>
      </c>
      <c r="AV2004" s="12" t="s">
        <v>87</v>
      </c>
      <c r="AW2004" s="12" t="s">
        <v>32</v>
      </c>
      <c r="AX2004" s="12" t="s">
        <v>77</v>
      </c>
      <c r="AY2004" s="156" t="s">
        <v>253</v>
      </c>
    </row>
    <row r="2005" spans="2:65" s="13" customFormat="1" ht="11.25">
      <c r="B2005" s="162"/>
      <c r="D2005" s="155" t="s">
        <v>264</v>
      </c>
      <c r="E2005" s="163" t="s">
        <v>1</v>
      </c>
      <c r="F2005" s="164" t="s">
        <v>266</v>
      </c>
      <c r="H2005" s="165">
        <v>15.2</v>
      </c>
      <c r="I2005" s="166"/>
      <c r="L2005" s="162"/>
      <c r="M2005" s="167"/>
      <c r="T2005" s="168"/>
      <c r="AT2005" s="163" t="s">
        <v>264</v>
      </c>
      <c r="AU2005" s="163" t="s">
        <v>87</v>
      </c>
      <c r="AV2005" s="13" t="s">
        <v>260</v>
      </c>
      <c r="AW2005" s="13" t="s">
        <v>32</v>
      </c>
      <c r="AX2005" s="13" t="s">
        <v>85</v>
      </c>
      <c r="AY2005" s="163" t="s">
        <v>253</v>
      </c>
    </row>
    <row r="2006" spans="2:65" s="1" customFormat="1" ht="37.9" customHeight="1">
      <c r="B2006" s="32"/>
      <c r="C2006" s="137" t="s">
        <v>2721</v>
      </c>
      <c r="D2006" s="137" t="s">
        <v>255</v>
      </c>
      <c r="E2006" s="138" t="s">
        <v>2768</v>
      </c>
      <c r="F2006" s="139" t="s">
        <v>2769</v>
      </c>
      <c r="G2006" s="140" t="s">
        <v>202</v>
      </c>
      <c r="H2006" s="141">
        <v>3.4</v>
      </c>
      <c r="I2006" s="142"/>
      <c r="J2006" s="143">
        <f>ROUND(I2006*H2006,2)</f>
        <v>0</v>
      </c>
      <c r="K2006" s="139" t="s">
        <v>1</v>
      </c>
      <c r="L2006" s="32"/>
      <c r="M2006" s="144" t="s">
        <v>1</v>
      </c>
      <c r="N2006" s="145" t="s">
        <v>42</v>
      </c>
      <c r="P2006" s="146">
        <f>O2006*H2006</f>
        <v>0</v>
      </c>
      <c r="Q2006" s="146">
        <v>0</v>
      </c>
      <c r="R2006" s="146">
        <f>Q2006*H2006</f>
        <v>0</v>
      </c>
      <c r="S2006" s="146">
        <v>0</v>
      </c>
      <c r="T2006" s="147">
        <f>S2006*H2006</f>
        <v>0</v>
      </c>
      <c r="AR2006" s="148" t="s">
        <v>369</v>
      </c>
      <c r="AT2006" s="148" t="s">
        <v>255</v>
      </c>
      <c r="AU2006" s="148" t="s">
        <v>87</v>
      </c>
      <c r="AY2006" s="17" t="s">
        <v>253</v>
      </c>
      <c r="BE2006" s="149">
        <f>IF(N2006="základní",J2006,0)</f>
        <v>0</v>
      </c>
      <c r="BF2006" s="149">
        <f>IF(N2006="snížená",J2006,0)</f>
        <v>0</v>
      </c>
      <c r="BG2006" s="149">
        <f>IF(N2006="zákl. přenesená",J2006,0)</f>
        <v>0</v>
      </c>
      <c r="BH2006" s="149">
        <f>IF(N2006="sníž. přenesená",J2006,0)</f>
        <v>0</v>
      </c>
      <c r="BI2006" s="149">
        <f>IF(N2006="nulová",J2006,0)</f>
        <v>0</v>
      </c>
      <c r="BJ2006" s="17" t="s">
        <v>85</v>
      </c>
      <c r="BK2006" s="149">
        <f>ROUND(I2006*H2006,2)</f>
        <v>0</v>
      </c>
      <c r="BL2006" s="17" t="s">
        <v>369</v>
      </c>
      <c r="BM2006" s="148" t="s">
        <v>3256</v>
      </c>
    </row>
    <row r="2007" spans="2:65" s="1" customFormat="1" ht="24.2" customHeight="1">
      <c r="B2007" s="32"/>
      <c r="C2007" s="137" t="s">
        <v>2730</v>
      </c>
      <c r="D2007" s="137" t="s">
        <v>255</v>
      </c>
      <c r="E2007" s="138" t="s">
        <v>2772</v>
      </c>
      <c r="F2007" s="139" t="s">
        <v>2773</v>
      </c>
      <c r="G2007" s="140" t="s">
        <v>1576</v>
      </c>
      <c r="H2007" s="196"/>
      <c r="I2007" s="142"/>
      <c r="J2007" s="143">
        <f>ROUND(I2007*H2007,2)</f>
        <v>0</v>
      </c>
      <c r="K2007" s="139" t="s">
        <v>259</v>
      </c>
      <c r="L2007" s="32"/>
      <c r="M2007" s="144" t="s">
        <v>1</v>
      </c>
      <c r="N2007" s="145" t="s">
        <v>42</v>
      </c>
      <c r="P2007" s="146">
        <f>O2007*H2007</f>
        <v>0</v>
      </c>
      <c r="Q2007" s="146">
        <v>0</v>
      </c>
      <c r="R2007" s="146">
        <f>Q2007*H2007</f>
        <v>0</v>
      </c>
      <c r="S2007" s="146">
        <v>0</v>
      </c>
      <c r="T2007" s="147">
        <f>S2007*H2007</f>
        <v>0</v>
      </c>
      <c r="AR2007" s="148" t="s">
        <v>369</v>
      </c>
      <c r="AT2007" s="148" t="s">
        <v>255</v>
      </c>
      <c r="AU2007" s="148" t="s">
        <v>87</v>
      </c>
      <c r="AY2007" s="17" t="s">
        <v>253</v>
      </c>
      <c r="BE2007" s="149">
        <f>IF(N2007="základní",J2007,0)</f>
        <v>0</v>
      </c>
      <c r="BF2007" s="149">
        <f>IF(N2007="snížená",J2007,0)</f>
        <v>0</v>
      </c>
      <c r="BG2007" s="149">
        <f>IF(N2007="zákl. přenesená",J2007,0)</f>
        <v>0</v>
      </c>
      <c r="BH2007" s="149">
        <f>IF(N2007="sníž. přenesená",J2007,0)</f>
        <v>0</v>
      </c>
      <c r="BI2007" s="149">
        <f>IF(N2007="nulová",J2007,0)</f>
        <v>0</v>
      </c>
      <c r="BJ2007" s="17" t="s">
        <v>85</v>
      </c>
      <c r="BK2007" s="149">
        <f>ROUND(I2007*H2007,2)</f>
        <v>0</v>
      </c>
      <c r="BL2007" s="17" t="s">
        <v>369</v>
      </c>
      <c r="BM2007" s="148" t="s">
        <v>2774</v>
      </c>
    </row>
    <row r="2008" spans="2:65" s="1" customFormat="1" ht="11.25">
      <c r="B2008" s="32"/>
      <c r="D2008" s="150" t="s">
        <v>262</v>
      </c>
      <c r="F2008" s="151" t="s">
        <v>2775</v>
      </c>
      <c r="I2008" s="152"/>
      <c r="L2008" s="32"/>
      <c r="M2008" s="182"/>
      <c r="N2008" s="183"/>
      <c r="O2008" s="183"/>
      <c r="P2008" s="183"/>
      <c r="Q2008" s="183"/>
      <c r="R2008" s="183"/>
      <c r="S2008" s="183"/>
      <c r="T2008" s="184"/>
      <c r="AT2008" s="17" t="s">
        <v>262</v>
      </c>
      <c r="AU2008" s="17" t="s">
        <v>87</v>
      </c>
    </row>
    <row r="2009" spans="2:65" s="1" customFormat="1" ht="6.95" customHeight="1">
      <c r="B2009" s="44"/>
      <c r="C2009" s="45"/>
      <c r="D2009" s="45"/>
      <c r="E2009" s="45"/>
      <c r="F2009" s="45"/>
      <c r="G2009" s="45"/>
      <c r="H2009" s="45"/>
      <c r="I2009" s="45"/>
      <c r="J2009" s="45"/>
      <c r="K2009" s="45"/>
      <c r="L2009" s="32"/>
    </row>
  </sheetData>
  <sheetProtection algorithmName="SHA-512" hashValue="EsU2+3vVWjbpSNJddMGKvkijy98WTcbqztURMVYRLlu0RKEVRzxjl+SB2JA8K9snD9YMWsd3QbiknpdDNR0Sfw==" saltValue="fEpIqNWxfGGw0J4d9yBH94u3MDJSOKfVTstP88sUUbu+DcxbyelL+E0/C6eua4E6ppYclXdlZndDFYKL3lSX2A==" spinCount="100000" sheet="1" objects="1" scenarios="1" formatColumns="0" formatRows="0" autoFilter="0"/>
  <autoFilter ref="C149:K2008" xr:uid="{00000000-0009-0000-0000-000003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54" r:id="rId1" xr:uid="{00000000-0004-0000-0300-000000000000}"/>
    <hyperlink ref="F160" r:id="rId2" xr:uid="{00000000-0004-0000-0300-000001000000}"/>
    <hyperlink ref="F165" r:id="rId3" xr:uid="{00000000-0004-0000-0300-000002000000}"/>
    <hyperlink ref="F180" r:id="rId4" xr:uid="{00000000-0004-0000-0300-000003000000}"/>
    <hyperlink ref="F184" r:id="rId5" xr:uid="{00000000-0004-0000-0300-000004000000}"/>
    <hyperlink ref="F191" r:id="rId6" xr:uid="{00000000-0004-0000-0300-000005000000}"/>
    <hyperlink ref="F199" r:id="rId7" xr:uid="{00000000-0004-0000-0300-000006000000}"/>
    <hyperlink ref="F203" r:id="rId8" xr:uid="{00000000-0004-0000-0300-000007000000}"/>
    <hyperlink ref="F211" r:id="rId9" xr:uid="{00000000-0004-0000-0300-000008000000}"/>
    <hyperlink ref="F221" r:id="rId10" xr:uid="{00000000-0004-0000-0300-000009000000}"/>
    <hyperlink ref="F226" r:id="rId11" xr:uid="{00000000-0004-0000-0300-00000A000000}"/>
    <hyperlink ref="F231" r:id="rId12" xr:uid="{00000000-0004-0000-0300-00000B000000}"/>
    <hyperlink ref="F236" r:id="rId13" xr:uid="{00000000-0004-0000-0300-00000C000000}"/>
    <hyperlink ref="F241" r:id="rId14" xr:uid="{00000000-0004-0000-0300-00000D000000}"/>
    <hyperlink ref="F245" r:id="rId15" xr:uid="{00000000-0004-0000-0300-00000E000000}"/>
    <hyperlink ref="F258" r:id="rId16" xr:uid="{00000000-0004-0000-0300-00000F000000}"/>
    <hyperlink ref="F265" r:id="rId17" xr:uid="{00000000-0004-0000-0300-000010000000}"/>
    <hyperlink ref="F271" r:id="rId18" xr:uid="{00000000-0004-0000-0300-000011000000}"/>
    <hyperlink ref="F279" r:id="rId19" xr:uid="{00000000-0004-0000-0300-000012000000}"/>
    <hyperlink ref="F284" r:id="rId20" xr:uid="{00000000-0004-0000-0300-000013000000}"/>
    <hyperlink ref="F288" r:id="rId21" xr:uid="{00000000-0004-0000-0300-000014000000}"/>
    <hyperlink ref="F293" r:id="rId22" xr:uid="{00000000-0004-0000-0300-000015000000}"/>
    <hyperlink ref="F302" r:id="rId23" xr:uid="{00000000-0004-0000-0300-000016000000}"/>
    <hyperlink ref="F307" r:id="rId24" xr:uid="{00000000-0004-0000-0300-000017000000}"/>
    <hyperlink ref="F312" r:id="rId25" xr:uid="{00000000-0004-0000-0300-000018000000}"/>
    <hyperlink ref="F316" r:id="rId26" xr:uid="{00000000-0004-0000-0300-000019000000}"/>
    <hyperlink ref="F320" r:id="rId27" xr:uid="{00000000-0004-0000-0300-00001A000000}"/>
    <hyperlink ref="F324" r:id="rId28" xr:uid="{00000000-0004-0000-0300-00001B000000}"/>
    <hyperlink ref="F329" r:id="rId29" xr:uid="{00000000-0004-0000-0300-00001C000000}"/>
    <hyperlink ref="F341" r:id="rId30" xr:uid="{00000000-0004-0000-0300-00001D000000}"/>
    <hyperlink ref="F348" r:id="rId31" xr:uid="{00000000-0004-0000-0300-00001E000000}"/>
    <hyperlink ref="F352" r:id="rId32" xr:uid="{00000000-0004-0000-0300-00001F000000}"/>
    <hyperlink ref="F358" r:id="rId33" xr:uid="{00000000-0004-0000-0300-000020000000}"/>
    <hyperlink ref="F375" r:id="rId34" xr:uid="{00000000-0004-0000-0300-000021000000}"/>
    <hyperlink ref="F410" r:id="rId35" xr:uid="{00000000-0004-0000-0300-000022000000}"/>
    <hyperlink ref="F423" r:id="rId36" xr:uid="{00000000-0004-0000-0300-000023000000}"/>
    <hyperlink ref="F451" r:id="rId37" xr:uid="{00000000-0004-0000-0300-000024000000}"/>
    <hyperlink ref="F477" r:id="rId38" xr:uid="{00000000-0004-0000-0300-000025000000}"/>
    <hyperlink ref="F487" r:id="rId39" xr:uid="{00000000-0004-0000-0300-000026000000}"/>
    <hyperlink ref="F507" r:id="rId40" xr:uid="{00000000-0004-0000-0300-000027000000}"/>
    <hyperlink ref="F511" r:id="rId41" xr:uid="{00000000-0004-0000-0300-000028000000}"/>
    <hyperlink ref="F528" r:id="rId42" xr:uid="{00000000-0004-0000-0300-000029000000}"/>
    <hyperlink ref="F535" r:id="rId43" xr:uid="{00000000-0004-0000-0300-00002A000000}"/>
    <hyperlink ref="F554" r:id="rId44" xr:uid="{00000000-0004-0000-0300-00002B000000}"/>
    <hyperlink ref="F560" r:id="rId45" xr:uid="{00000000-0004-0000-0300-00002C000000}"/>
    <hyperlink ref="F567" r:id="rId46" xr:uid="{00000000-0004-0000-0300-00002D000000}"/>
    <hyperlink ref="F574" r:id="rId47" xr:uid="{00000000-0004-0000-0300-00002E000000}"/>
    <hyperlink ref="F581" r:id="rId48" xr:uid="{00000000-0004-0000-0300-00002F000000}"/>
    <hyperlink ref="F594" r:id="rId49" xr:uid="{00000000-0004-0000-0300-000030000000}"/>
    <hyperlink ref="F602" r:id="rId50" xr:uid="{00000000-0004-0000-0300-000031000000}"/>
    <hyperlink ref="F622" r:id="rId51" xr:uid="{00000000-0004-0000-0300-000032000000}"/>
    <hyperlink ref="F625" r:id="rId52" xr:uid="{00000000-0004-0000-0300-000033000000}"/>
    <hyperlink ref="F631" r:id="rId53" xr:uid="{00000000-0004-0000-0300-000034000000}"/>
    <hyperlink ref="F657" r:id="rId54" xr:uid="{00000000-0004-0000-0300-000035000000}"/>
    <hyperlink ref="F693" r:id="rId55" xr:uid="{00000000-0004-0000-0300-000036000000}"/>
    <hyperlink ref="F698" r:id="rId56" xr:uid="{00000000-0004-0000-0300-000037000000}"/>
    <hyperlink ref="F704" r:id="rId57" xr:uid="{00000000-0004-0000-0300-000038000000}"/>
    <hyperlink ref="F710" r:id="rId58" xr:uid="{00000000-0004-0000-0300-000039000000}"/>
    <hyperlink ref="F716" r:id="rId59" xr:uid="{00000000-0004-0000-0300-00003A000000}"/>
    <hyperlink ref="F727" r:id="rId60" xr:uid="{00000000-0004-0000-0300-00003B000000}"/>
    <hyperlink ref="F733" r:id="rId61" xr:uid="{00000000-0004-0000-0300-00003C000000}"/>
    <hyperlink ref="F739" r:id="rId62" xr:uid="{00000000-0004-0000-0300-00003D000000}"/>
    <hyperlink ref="F747" r:id="rId63" xr:uid="{00000000-0004-0000-0300-00003E000000}"/>
    <hyperlink ref="F761" r:id="rId64" xr:uid="{00000000-0004-0000-0300-00003F000000}"/>
    <hyperlink ref="F766" r:id="rId65" xr:uid="{00000000-0004-0000-0300-000040000000}"/>
    <hyperlink ref="F769" r:id="rId66" xr:uid="{00000000-0004-0000-0300-000041000000}"/>
    <hyperlink ref="F771" r:id="rId67" xr:uid="{00000000-0004-0000-0300-000042000000}"/>
    <hyperlink ref="F774" r:id="rId68" xr:uid="{00000000-0004-0000-0300-000043000000}"/>
    <hyperlink ref="F777" r:id="rId69" xr:uid="{00000000-0004-0000-0300-000044000000}"/>
    <hyperlink ref="F780" r:id="rId70" xr:uid="{00000000-0004-0000-0300-000045000000}"/>
    <hyperlink ref="F783" r:id="rId71" xr:uid="{00000000-0004-0000-0300-000046000000}"/>
    <hyperlink ref="F787" r:id="rId72" xr:uid="{00000000-0004-0000-0300-000047000000}"/>
    <hyperlink ref="F803" r:id="rId73" xr:uid="{00000000-0004-0000-0300-000048000000}"/>
    <hyperlink ref="F810" r:id="rId74" xr:uid="{00000000-0004-0000-0300-000049000000}"/>
    <hyperlink ref="F817" r:id="rId75" xr:uid="{00000000-0004-0000-0300-00004A000000}"/>
    <hyperlink ref="F821" r:id="rId76" xr:uid="{00000000-0004-0000-0300-00004B000000}"/>
    <hyperlink ref="F828" r:id="rId77" xr:uid="{00000000-0004-0000-0300-00004C000000}"/>
    <hyperlink ref="F833" r:id="rId78" xr:uid="{00000000-0004-0000-0300-00004D000000}"/>
    <hyperlink ref="F849" r:id="rId79" xr:uid="{00000000-0004-0000-0300-00004E000000}"/>
    <hyperlink ref="F857" r:id="rId80" xr:uid="{00000000-0004-0000-0300-00004F000000}"/>
    <hyperlink ref="F860" r:id="rId81" xr:uid="{00000000-0004-0000-0300-000050000000}"/>
    <hyperlink ref="F864" r:id="rId82" xr:uid="{00000000-0004-0000-0300-000051000000}"/>
    <hyperlink ref="F871" r:id="rId83" xr:uid="{00000000-0004-0000-0300-000052000000}"/>
    <hyperlink ref="F884" r:id="rId84" xr:uid="{00000000-0004-0000-0300-000053000000}"/>
    <hyperlink ref="F892" r:id="rId85" xr:uid="{00000000-0004-0000-0300-000054000000}"/>
    <hyperlink ref="F905" r:id="rId86" xr:uid="{00000000-0004-0000-0300-000055000000}"/>
    <hyperlink ref="F910" r:id="rId87" xr:uid="{00000000-0004-0000-0300-000056000000}"/>
    <hyperlink ref="F918" r:id="rId88" xr:uid="{00000000-0004-0000-0300-000057000000}"/>
    <hyperlink ref="F928" r:id="rId89" xr:uid="{00000000-0004-0000-0300-000058000000}"/>
    <hyperlink ref="F930" r:id="rId90" xr:uid="{00000000-0004-0000-0300-000059000000}"/>
    <hyperlink ref="F933" r:id="rId91" xr:uid="{00000000-0004-0000-0300-00005A000000}"/>
    <hyperlink ref="F941" r:id="rId92" xr:uid="{00000000-0004-0000-0300-00005B000000}"/>
    <hyperlink ref="F951" r:id="rId93" xr:uid="{00000000-0004-0000-0300-00005C000000}"/>
    <hyperlink ref="F991" r:id="rId94" xr:uid="{00000000-0004-0000-0300-00005D000000}"/>
    <hyperlink ref="F1006" r:id="rId95" xr:uid="{00000000-0004-0000-0300-00005E000000}"/>
    <hyperlink ref="F1009" r:id="rId96" xr:uid="{00000000-0004-0000-0300-00005F000000}"/>
    <hyperlink ref="F1034" r:id="rId97" xr:uid="{00000000-0004-0000-0300-000060000000}"/>
    <hyperlink ref="F1048" r:id="rId98" xr:uid="{00000000-0004-0000-0300-000061000000}"/>
    <hyperlink ref="F1058" r:id="rId99" xr:uid="{00000000-0004-0000-0300-000062000000}"/>
    <hyperlink ref="F1065" r:id="rId100" xr:uid="{00000000-0004-0000-0300-000063000000}"/>
    <hyperlink ref="F1072" r:id="rId101" xr:uid="{00000000-0004-0000-0300-000064000000}"/>
    <hyperlink ref="F1079" r:id="rId102" xr:uid="{00000000-0004-0000-0300-000065000000}"/>
    <hyperlink ref="F1102" r:id="rId103" xr:uid="{00000000-0004-0000-0300-000066000000}"/>
    <hyperlink ref="F1105" r:id="rId104" xr:uid="{00000000-0004-0000-0300-000067000000}"/>
    <hyperlink ref="F1111" r:id="rId105" xr:uid="{00000000-0004-0000-0300-000068000000}"/>
    <hyperlink ref="F1114" r:id="rId106" xr:uid="{00000000-0004-0000-0300-000069000000}"/>
    <hyperlink ref="F1130" r:id="rId107" xr:uid="{00000000-0004-0000-0300-00006A000000}"/>
    <hyperlink ref="F1152" r:id="rId108" xr:uid="{00000000-0004-0000-0300-00006B000000}"/>
    <hyperlink ref="F1239" r:id="rId109" xr:uid="{00000000-0004-0000-0300-00006C000000}"/>
    <hyperlink ref="F1281" r:id="rId110" xr:uid="{00000000-0004-0000-0300-00006D000000}"/>
    <hyperlink ref="F1305" r:id="rId111" xr:uid="{00000000-0004-0000-0300-00006E000000}"/>
    <hyperlink ref="F1313" r:id="rId112" xr:uid="{00000000-0004-0000-0300-00006F000000}"/>
    <hyperlink ref="F1320" r:id="rId113" xr:uid="{00000000-0004-0000-0300-000070000000}"/>
    <hyperlink ref="F1337" r:id="rId114" xr:uid="{00000000-0004-0000-0300-000071000000}"/>
    <hyperlink ref="F1368" r:id="rId115" xr:uid="{00000000-0004-0000-0300-000072000000}"/>
    <hyperlink ref="F1380" r:id="rId116" xr:uid="{00000000-0004-0000-0300-000073000000}"/>
    <hyperlink ref="F1392" r:id="rId117" xr:uid="{00000000-0004-0000-0300-000074000000}"/>
    <hyperlink ref="F1401" r:id="rId118" xr:uid="{00000000-0004-0000-0300-000075000000}"/>
    <hyperlink ref="F1415" r:id="rId119" xr:uid="{00000000-0004-0000-0300-000076000000}"/>
    <hyperlink ref="F1422" r:id="rId120" xr:uid="{00000000-0004-0000-0300-000077000000}"/>
    <hyperlink ref="F1429" r:id="rId121" xr:uid="{00000000-0004-0000-0300-000078000000}"/>
    <hyperlink ref="F1435" r:id="rId122" xr:uid="{00000000-0004-0000-0300-000079000000}"/>
    <hyperlink ref="F1447" r:id="rId123" xr:uid="{00000000-0004-0000-0300-00007A000000}"/>
    <hyperlink ref="F1449" r:id="rId124" xr:uid="{00000000-0004-0000-0300-00007B000000}"/>
    <hyperlink ref="F1454" r:id="rId125" xr:uid="{00000000-0004-0000-0300-00007C000000}"/>
    <hyperlink ref="F1464" r:id="rId126" xr:uid="{00000000-0004-0000-0300-00007D000000}"/>
    <hyperlink ref="F1469" r:id="rId127" xr:uid="{00000000-0004-0000-0300-00007E000000}"/>
    <hyperlink ref="F1474" r:id="rId128" xr:uid="{00000000-0004-0000-0300-00007F000000}"/>
    <hyperlink ref="F1491" r:id="rId129" xr:uid="{00000000-0004-0000-0300-000080000000}"/>
    <hyperlink ref="F1542" r:id="rId130" xr:uid="{00000000-0004-0000-0300-000081000000}"/>
    <hyperlink ref="F1549" r:id="rId131" xr:uid="{00000000-0004-0000-0300-000082000000}"/>
    <hyperlink ref="F1556" r:id="rId132" xr:uid="{00000000-0004-0000-0300-000083000000}"/>
    <hyperlink ref="F1565" r:id="rId133" xr:uid="{00000000-0004-0000-0300-000084000000}"/>
    <hyperlink ref="F1575" r:id="rId134" xr:uid="{00000000-0004-0000-0300-000085000000}"/>
    <hyperlink ref="F1578" r:id="rId135" xr:uid="{00000000-0004-0000-0300-000086000000}"/>
    <hyperlink ref="F1625" r:id="rId136" xr:uid="{00000000-0004-0000-0300-000087000000}"/>
    <hyperlink ref="F1636" r:id="rId137" xr:uid="{00000000-0004-0000-0300-000088000000}"/>
    <hyperlink ref="F1668" r:id="rId138" xr:uid="{00000000-0004-0000-0300-000089000000}"/>
    <hyperlink ref="F1675" r:id="rId139" xr:uid="{00000000-0004-0000-0300-00008A000000}"/>
    <hyperlink ref="F1682" r:id="rId140" xr:uid="{00000000-0004-0000-0300-00008B000000}"/>
    <hyperlink ref="F1691" r:id="rId141" xr:uid="{00000000-0004-0000-0300-00008C000000}"/>
    <hyperlink ref="F1699" r:id="rId142" xr:uid="{00000000-0004-0000-0300-00008D000000}"/>
    <hyperlink ref="F1708" r:id="rId143" xr:uid="{00000000-0004-0000-0300-00008E000000}"/>
    <hyperlink ref="F1715" r:id="rId144" xr:uid="{00000000-0004-0000-0300-00008F000000}"/>
    <hyperlink ref="F1722" r:id="rId145" xr:uid="{00000000-0004-0000-0300-000090000000}"/>
    <hyperlink ref="F1729" r:id="rId146" xr:uid="{00000000-0004-0000-0300-000091000000}"/>
    <hyperlink ref="F1738" r:id="rId147" xr:uid="{00000000-0004-0000-0300-000092000000}"/>
    <hyperlink ref="F1741" r:id="rId148" xr:uid="{00000000-0004-0000-0300-000093000000}"/>
    <hyperlink ref="F1747" r:id="rId149" xr:uid="{00000000-0004-0000-0300-000094000000}"/>
    <hyperlink ref="F1755" r:id="rId150" xr:uid="{00000000-0004-0000-0300-000095000000}"/>
    <hyperlink ref="F1761" r:id="rId151" xr:uid="{00000000-0004-0000-0300-000096000000}"/>
    <hyperlink ref="F1767" r:id="rId152" xr:uid="{00000000-0004-0000-0300-000097000000}"/>
    <hyperlink ref="F1775" r:id="rId153" xr:uid="{00000000-0004-0000-0300-000098000000}"/>
    <hyperlink ref="F1783" r:id="rId154" xr:uid="{00000000-0004-0000-0300-000099000000}"/>
    <hyperlink ref="F1786" r:id="rId155" xr:uid="{00000000-0004-0000-0300-00009A000000}"/>
    <hyperlink ref="F1796" r:id="rId156" xr:uid="{00000000-0004-0000-0300-00009B000000}"/>
    <hyperlink ref="F1806" r:id="rId157" xr:uid="{00000000-0004-0000-0300-00009C000000}"/>
    <hyperlink ref="F1810" r:id="rId158" xr:uid="{00000000-0004-0000-0300-00009D000000}"/>
    <hyperlink ref="F1825" r:id="rId159" xr:uid="{00000000-0004-0000-0300-00009E000000}"/>
    <hyperlink ref="F1832" r:id="rId160" xr:uid="{00000000-0004-0000-0300-00009F000000}"/>
    <hyperlink ref="F1836" r:id="rId161" xr:uid="{00000000-0004-0000-0300-0000A0000000}"/>
    <hyperlink ref="F1840" r:id="rId162" xr:uid="{00000000-0004-0000-0300-0000A1000000}"/>
    <hyperlink ref="F1855" r:id="rId163" xr:uid="{00000000-0004-0000-0300-0000A2000000}"/>
    <hyperlink ref="F1895" r:id="rId164" xr:uid="{00000000-0004-0000-0300-0000A3000000}"/>
    <hyperlink ref="F1901" r:id="rId165" xr:uid="{00000000-0004-0000-0300-0000A4000000}"/>
    <hyperlink ref="F1934" r:id="rId166" xr:uid="{00000000-0004-0000-0300-0000A5000000}"/>
    <hyperlink ref="F1939" r:id="rId167" xr:uid="{00000000-0004-0000-0300-0000A6000000}"/>
    <hyperlink ref="F1972" r:id="rId168" xr:uid="{00000000-0004-0000-0300-0000A7000000}"/>
    <hyperlink ref="F2008" r:id="rId169" xr:uid="{00000000-0004-0000-0300-0000A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104</v>
      </c>
      <c r="AZ2" s="93" t="s">
        <v>781</v>
      </c>
      <c r="BA2" s="93" t="s">
        <v>1</v>
      </c>
      <c r="BB2" s="93" t="s">
        <v>202</v>
      </c>
      <c r="BC2" s="93" t="s">
        <v>3257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3258</v>
      </c>
      <c r="BA3" s="93" t="s">
        <v>1</v>
      </c>
      <c r="BB3" s="93" t="s">
        <v>202</v>
      </c>
      <c r="BC3" s="93" t="s">
        <v>3259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3260</v>
      </c>
      <c r="BA4" s="93" t="s">
        <v>1</v>
      </c>
      <c r="BB4" s="93" t="s">
        <v>202</v>
      </c>
      <c r="BC4" s="93" t="s">
        <v>3261</v>
      </c>
      <c r="BD4" s="93" t="s">
        <v>87</v>
      </c>
    </row>
    <row r="5" spans="2:56" ht="6.95" customHeight="1">
      <c r="B5" s="20"/>
      <c r="L5" s="20"/>
      <c r="AZ5" s="93" t="s">
        <v>3262</v>
      </c>
      <c r="BA5" s="93" t="s">
        <v>1</v>
      </c>
      <c r="BB5" s="93" t="s">
        <v>202</v>
      </c>
      <c r="BC5" s="93" t="s">
        <v>3263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3264</v>
      </c>
      <c r="BA6" s="93" t="s">
        <v>1</v>
      </c>
      <c r="BB6" s="93" t="s">
        <v>202</v>
      </c>
      <c r="BC6" s="93" t="s">
        <v>3265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56" ht="12.75">
      <c r="B8" s="20"/>
      <c r="D8" s="27" t="s">
        <v>215</v>
      </c>
      <c r="L8" s="20"/>
    </row>
    <row r="9" spans="2:56" ht="16.5" customHeight="1">
      <c r="B9" s="20"/>
      <c r="E9" s="255" t="s">
        <v>791</v>
      </c>
      <c r="F9" s="216"/>
      <c r="G9" s="216"/>
      <c r="H9" s="216"/>
      <c r="L9" s="20"/>
    </row>
    <row r="10" spans="2:56" ht="12" customHeight="1">
      <c r="B10" s="20"/>
      <c r="D10" s="27" t="s">
        <v>792</v>
      </c>
      <c r="L10" s="20"/>
    </row>
    <row r="11" spans="2:56" s="1" customFormat="1" ht="16.5" customHeight="1">
      <c r="B11" s="32"/>
      <c r="E11" s="250" t="s">
        <v>793</v>
      </c>
      <c r="F11" s="257"/>
      <c r="G11" s="257"/>
      <c r="H11" s="257"/>
      <c r="L11" s="32"/>
    </row>
    <row r="12" spans="2:56" s="1" customFormat="1" ht="12" customHeight="1">
      <c r="B12" s="32"/>
      <c r="D12" s="27" t="s">
        <v>794</v>
      </c>
      <c r="L12" s="32"/>
    </row>
    <row r="13" spans="2:56" s="1" customFormat="1" ht="16.5" customHeight="1">
      <c r="B13" s="32"/>
      <c r="E13" s="237" t="s">
        <v>3266</v>
      </c>
      <c r="F13" s="257"/>
      <c r="G13" s="257"/>
      <c r="H13" s="257"/>
      <c r="L13" s="32"/>
    </row>
    <row r="14" spans="2:56" s="1" customFormat="1" ht="11.25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ROUND(J150,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ROUND((SUM(BE150:BE2015)),  2)</f>
        <v>0</v>
      </c>
      <c r="I37" s="97">
        <v>0.21</v>
      </c>
      <c r="J37" s="86">
        <f>ROUND(((SUM(BE150:BE2015))*I37),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ROUND((SUM(BF150:BF2015)),  2)</f>
        <v>0</v>
      </c>
      <c r="I38" s="97">
        <v>0.15</v>
      </c>
      <c r="J38" s="86">
        <f>ROUND(((SUM(BF150:BF2015))*I38),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ROUND((SUM(BG150:BG2015)),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ROUND((SUM(BH150:BH2015)),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ROUND((SUM(BI150:BI2015)),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793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D.1.1.C - Objekt C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J150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J151</f>
        <v>0</v>
      </c>
      <c r="L101" s="109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J152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J222</f>
        <v>0</v>
      </c>
      <c r="L103" s="113"/>
    </row>
    <row r="104" spans="2:47" s="9" customFormat="1" ht="19.899999999999999" customHeight="1">
      <c r="B104" s="113"/>
      <c r="D104" s="114" t="s">
        <v>796</v>
      </c>
      <c r="E104" s="115"/>
      <c r="F104" s="115"/>
      <c r="G104" s="115"/>
      <c r="H104" s="115"/>
      <c r="I104" s="115"/>
      <c r="J104" s="116">
        <f>J253</f>
        <v>0</v>
      </c>
      <c r="L104" s="113"/>
    </row>
    <row r="105" spans="2:47" s="9" customFormat="1" ht="19.899999999999999" customHeight="1">
      <c r="B105" s="113"/>
      <c r="D105" s="114" t="s">
        <v>797</v>
      </c>
      <c r="E105" s="115"/>
      <c r="F105" s="115"/>
      <c r="G105" s="115"/>
      <c r="H105" s="115"/>
      <c r="I105" s="115"/>
      <c r="J105" s="116">
        <f>J354</f>
        <v>0</v>
      </c>
      <c r="L105" s="113"/>
    </row>
    <row r="106" spans="2:47" s="9" customFormat="1" ht="19.899999999999999" customHeight="1">
      <c r="B106" s="113"/>
      <c r="D106" s="114" t="s">
        <v>231</v>
      </c>
      <c r="E106" s="115"/>
      <c r="F106" s="115"/>
      <c r="G106" s="115"/>
      <c r="H106" s="115"/>
      <c r="I106" s="115"/>
      <c r="J106" s="116">
        <f>J759</f>
        <v>0</v>
      </c>
      <c r="L106" s="113"/>
    </row>
    <row r="107" spans="2:47" s="9" customFormat="1" ht="19.899999999999999" customHeight="1">
      <c r="B107" s="113"/>
      <c r="D107" s="114" t="s">
        <v>798</v>
      </c>
      <c r="E107" s="115"/>
      <c r="F107" s="115"/>
      <c r="G107" s="115"/>
      <c r="H107" s="115"/>
      <c r="I107" s="115"/>
      <c r="J107" s="116">
        <f>J858</f>
        <v>0</v>
      </c>
      <c r="L107" s="113"/>
    </row>
    <row r="108" spans="2:47" s="8" customFormat="1" ht="24.95" customHeight="1">
      <c r="B108" s="109"/>
      <c r="D108" s="110" t="s">
        <v>233</v>
      </c>
      <c r="E108" s="111"/>
      <c r="F108" s="111"/>
      <c r="G108" s="111"/>
      <c r="H108" s="111"/>
      <c r="I108" s="111"/>
      <c r="J108" s="112">
        <f>J861</f>
        <v>0</v>
      </c>
      <c r="L108" s="109"/>
    </row>
    <row r="109" spans="2:47" s="9" customFormat="1" ht="19.899999999999999" customHeight="1">
      <c r="B109" s="113"/>
      <c r="D109" s="114" t="s">
        <v>799</v>
      </c>
      <c r="E109" s="115"/>
      <c r="F109" s="115"/>
      <c r="G109" s="115"/>
      <c r="H109" s="115"/>
      <c r="I109" s="115"/>
      <c r="J109" s="116">
        <f>J862</f>
        <v>0</v>
      </c>
      <c r="L109" s="113"/>
    </row>
    <row r="110" spans="2:47" s="9" customFormat="1" ht="19.899999999999999" customHeight="1">
      <c r="B110" s="113"/>
      <c r="D110" s="114" t="s">
        <v>800</v>
      </c>
      <c r="E110" s="115"/>
      <c r="F110" s="115"/>
      <c r="G110" s="115"/>
      <c r="H110" s="115"/>
      <c r="I110" s="115"/>
      <c r="J110" s="116">
        <f>J931</f>
        <v>0</v>
      </c>
      <c r="L110" s="113"/>
    </row>
    <row r="111" spans="2:47" s="9" customFormat="1" ht="19.899999999999999" customHeight="1">
      <c r="B111" s="113"/>
      <c r="D111" s="114" t="s">
        <v>801</v>
      </c>
      <c r="E111" s="115"/>
      <c r="F111" s="115"/>
      <c r="G111" s="115"/>
      <c r="H111" s="115"/>
      <c r="I111" s="115"/>
      <c r="J111" s="116">
        <f>J1020</f>
        <v>0</v>
      </c>
      <c r="L111" s="113"/>
    </row>
    <row r="112" spans="2:47" s="9" customFormat="1" ht="19.899999999999999" customHeight="1">
      <c r="B112" s="113"/>
      <c r="D112" s="114" t="s">
        <v>802</v>
      </c>
      <c r="E112" s="115"/>
      <c r="F112" s="115"/>
      <c r="G112" s="115"/>
      <c r="H112" s="115"/>
      <c r="I112" s="115"/>
      <c r="J112" s="116">
        <f>J1093</f>
        <v>0</v>
      </c>
      <c r="L112" s="113"/>
    </row>
    <row r="113" spans="2:12" s="9" customFormat="1" ht="19.899999999999999" customHeight="1">
      <c r="B113" s="113"/>
      <c r="D113" s="114" t="s">
        <v>803</v>
      </c>
      <c r="E113" s="115"/>
      <c r="F113" s="115"/>
      <c r="G113" s="115"/>
      <c r="H113" s="115"/>
      <c r="I113" s="115"/>
      <c r="J113" s="116">
        <f>J1116</f>
        <v>0</v>
      </c>
      <c r="L113" s="113"/>
    </row>
    <row r="114" spans="2:12" s="9" customFormat="1" ht="19.899999999999999" customHeight="1">
      <c r="B114" s="113"/>
      <c r="D114" s="114" t="s">
        <v>804</v>
      </c>
      <c r="E114" s="115"/>
      <c r="F114" s="115"/>
      <c r="G114" s="115"/>
      <c r="H114" s="115"/>
      <c r="I114" s="115"/>
      <c r="J114" s="116">
        <f>J1125</f>
        <v>0</v>
      </c>
      <c r="L114" s="113"/>
    </row>
    <row r="115" spans="2:12" s="9" customFormat="1" ht="19.899999999999999" customHeight="1">
      <c r="B115" s="113"/>
      <c r="D115" s="114" t="s">
        <v>805</v>
      </c>
      <c r="E115" s="115"/>
      <c r="F115" s="115"/>
      <c r="G115" s="115"/>
      <c r="H115" s="115"/>
      <c r="I115" s="115"/>
      <c r="J115" s="116">
        <f>J1431</f>
        <v>0</v>
      </c>
      <c r="L115" s="113"/>
    </row>
    <row r="116" spans="2:12" s="9" customFormat="1" ht="19.899999999999999" customHeight="1">
      <c r="B116" s="113"/>
      <c r="D116" s="114" t="s">
        <v>806</v>
      </c>
      <c r="E116" s="115"/>
      <c r="F116" s="115"/>
      <c r="G116" s="115"/>
      <c r="H116" s="115"/>
      <c r="I116" s="115"/>
      <c r="J116" s="116">
        <f>J1493</f>
        <v>0</v>
      </c>
      <c r="L116" s="113"/>
    </row>
    <row r="117" spans="2:12" s="9" customFormat="1" ht="19.899999999999999" customHeight="1">
      <c r="B117" s="113"/>
      <c r="D117" s="114" t="s">
        <v>807</v>
      </c>
      <c r="E117" s="115"/>
      <c r="F117" s="115"/>
      <c r="G117" s="115"/>
      <c r="H117" s="115"/>
      <c r="I117" s="115"/>
      <c r="J117" s="116">
        <f>J1548</f>
        <v>0</v>
      </c>
      <c r="L117" s="113"/>
    </row>
    <row r="118" spans="2:12" s="9" customFormat="1" ht="19.899999999999999" customHeight="1">
      <c r="B118" s="113"/>
      <c r="D118" s="114" t="s">
        <v>808</v>
      </c>
      <c r="E118" s="115"/>
      <c r="F118" s="115"/>
      <c r="G118" s="115"/>
      <c r="H118" s="115"/>
      <c r="I118" s="115"/>
      <c r="J118" s="116">
        <f>J1581</f>
        <v>0</v>
      </c>
      <c r="L118" s="113"/>
    </row>
    <row r="119" spans="2:12" s="9" customFormat="1" ht="19.899999999999999" customHeight="1">
      <c r="B119" s="113"/>
      <c r="D119" s="114" t="s">
        <v>809</v>
      </c>
      <c r="E119" s="115"/>
      <c r="F119" s="115"/>
      <c r="G119" s="115"/>
      <c r="H119" s="115"/>
      <c r="I119" s="115"/>
      <c r="J119" s="116">
        <f>J1645</f>
        <v>0</v>
      </c>
      <c r="L119" s="113"/>
    </row>
    <row r="120" spans="2:12" s="9" customFormat="1" ht="19.899999999999999" customHeight="1">
      <c r="B120" s="113"/>
      <c r="D120" s="114" t="s">
        <v>810</v>
      </c>
      <c r="E120" s="115"/>
      <c r="F120" s="115"/>
      <c r="G120" s="115"/>
      <c r="H120" s="115"/>
      <c r="I120" s="115"/>
      <c r="J120" s="116">
        <f>J1654</f>
        <v>0</v>
      </c>
      <c r="L120" s="113"/>
    </row>
    <row r="121" spans="2:12" s="9" customFormat="1" ht="19.899999999999999" customHeight="1">
      <c r="B121" s="113"/>
      <c r="D121" s="114" t="s">
        <v>811</v>
      </c>
      <c r="E121" s="115"/>
      <c r="F121" s="115"/>
      <c r="G121" s="115"/>
      <c r="H121" s="115"/>
      <c r="I121" s="115"/>
      <c r="J121" s="116">
        <f>J1674</f>
        <v>0</v>
      </c>
      <c r="L121" s="113"/>
    </row>
    <row r="122" spans="2:12" s="9" customFormat="1" ht="19.899999999999999" customHeight="1">
      <c r="B122" s="113"/>
      <c r="D122" s="114" t="s">
        <v>812</v>
      </c>
      <c r="E122" s="115"/>
      <c r="F122" s="115"/>
      <c r="G122" s="115"/>
      <c r="H122" s="115"/>
      <c r="I122" s="115"/>
      <c r="J122" s="116">
        <f>J1747</f>
        <v>0</v>
      </c>
      <c r="L122" s="113"/>
    </row>
    <row r="123" spans="2:12" s="9" customFormat="1" ht="19.899999999999999" customHeight="1">
      <c r="B123" s="113"/>
      <c r="D123" s="114" t="s">
        <v>813</v>
      </c>
      <c r="E123" s="115"/>
      <c r="F123" s="115"/>
      <c r="G123" s="115"/>
      <c r="H123" s="115"/>
      <c r="I123" s="115"/>
      <c r="J123" s="116">
        <f>J1792</f>
        <v>0</v>
      </c>
      <c r="L123" s="113"/>
    </row>
    <row r="124" spans="2:12" s="9" customFormat="1" ht="19.899999999999999" customHeight="1">
      <c r="B124" s="113"/>
      <c r="D124" s="114" t="s">
        <v>814</v>
      </c>
      <c r="E124" s="115"/>
      <c r="F124" s="115"/>
      <c r="G124" s="115"/>
      <c r="H124" s="115"/>
      <c r="I124" s="115"/>
      <c r="J124" s="116">
        <f>J1849</f>
        <v>0</v>
      </c>
      <c r="L124" s="113"/>
    </row>
    <row r="125" spans="2:12" s="9" customFormat="1" ht="19.899999999999999" customHeight="1">
      <c r="B125" s="113"/>
      <c r="D125" s="114" t="s">
        <v>815</v>
      </c>
      <c r="E125" s="115"/>
      <c r="F125" s="115"/>
      <c r="G125" s="115"/>
      <c r="H125" s="115"/>
      <c r="I125" s="115"/>
      <c r="J125" s="116">
        <f>J1900</f>
        <v>0</v>
      </c>
      <c r="L125" s="113"/>
    </row>
    <row r="126" spans="2:12" s="9" customFormat="1" ht="19.899999999999999" customHeight="1">
      <c r="B126" s="113"/>
      <c r="D126" s="114" t="s">
        <v>816</v>
      </c>
      <c r="E126" s="115"/>
      <c r="F126" s="115"/>
      <c r="G126" s="115"/>
      <c r="H126" s="115"/>
      <c r="I126" s="115"/>
      <c r="J126" s="116">
        <f>J1977</f>
        <v>0</v>
      </c>
      <c r="L126" s="113"/>
    </row>
    <row r="127" spans="2:12" s="1" customFormat="1" ht="21.75" customHeight="1">
      <c r="B127" s="32"/>
      <c r="L127" s="32"/>
    </row>
    <row r="128" spans="2:12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  <row r="132" spans="2:12" s="1" customFormat="1" ht="6.9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2"/>
    </row>
    <row r="133" spans="2:12" s="1" customFormat="1" ht="24.95" customHeight="1">
      <c r="B133" s="32"/>
      <c r="C133" s="21" t="s">
        <v>238</v>
      </c>
      <c r="L133" s="32"/>
    </row>
    <row r="134" spans="2:12" s="1" customFormat="1" ht="6.95" customHeight="1">
      <c r="B134" s="32"/>
      <c r="L134" s="32"/>
    </row>
    <row r="135" spans="2:12" s="1" customFormat="1" ht="12" customHeight="1">
      <c r="B135" s="32"/>
      <c r="C135" s="27" t="s">
        <v>16</v>
      </c>
      <c r="L135" s="32"/>
    </row>
    <row r="136" spans="2:12" s="1" customFormat="1" ht="16.5" customHeight="1">
      <c r="B136" s="32"/>
      <c r="E136" s="255" t="str">
        <f>E7</f>
        <v>VÝSTAVBA CHRÁNĚNÉHO BYDLENÍ V NOVÉ PACE</v>
      </c>
      <c r="F136" s="256"/>
      <c r="G136" s="256"/>
      <c r="H136" s="256"/>
      <c r="L136" s="32"/>
    </row>
    <row r="137" spans="2:12" ht="12" customHeight="1">
      <c r="B137" s="20"/>
      <c r="C137" s="27" t="s">
        <v>215</v>
      </c>
      <c r="L137" s="20"/>
    </row>
    <row r="138" spans="2:12" ht="16.5" customHeight="1">
      <c r="B138" s="20"/>
      <c r="E138" s="255" t="s">
        <v>791</v>
      </c>
      <c r="F138" s="216"/>
      <c r="G138" s="216"/>
      <c r="H138" s="216"/>
      <c r="L138" s="20"/>
    </row>
    <row r="139" spans="2:12" ht="12" customHeight="1">
      <c r="B139" s="20"/>
      <c r="C139" s="27" t="s">
        <v>792</v>
      </c>
      <c r="L139" s="20"/>
    </row>
    <row r="140" spans="2:12" s="1" customFormat="1" ht="16.5" customHeight="1">
      <c r="B140" s="32"/>
      <c r="E140" s="250" t="s">
        <v>793</v>
      </c>
      <c r="F140" s="257"/>
      <c r="G140" s="257"/>
      <c r="H140" s="257"/>
      <c r="L140" s="32"/>
    </row>
    <row r="141" spans="2:12" s="1" customFormat="1" ht="12" customHeight="1">
      <c r="B141" s="32"/>
      <c r="C141" s="27" t="s">
        <v>794</v>
      </c>
      <c r="L141" s="32"/>
    </row>
    <row r="142" spans="2:12" s="1" customFormat="1" ht="16.5" customHeight="1">
      <c r="B142" s="32"/>
      <c r="E142" s="237" t="str">
        <f>E13</f>
        <v>D.1.1.C - Objekt C</v>
      </c>
      <c r="F142" s="257"/>
      <c r="G142" s="257"/>
      <c r="H142" s="257"/>
      <c r="L142" s="32"/>
    </row>
    <row r="143" spans="2:12" s="1" customFormat="1" ht="6.95" customHeight="1">
      <c r="B143" s="32"/>
      <c r="L143" s="32"/>
    </row>
    <row r="144" spans="2:12" s="1" customFormat="1" ht="12" customHeight="1">
      <c r="B144" s="32"/>
      <c r="C144" s="27" t="s">
        <v>20</v>
      </c>
      <c r="F144" s="25" t="str">
        <f>F16</f>
        <v xml:space="preserve">Na Vyšehradě 1205, 509 01 Nová Paka </v>
      </c>
      <c r="I144" s="27" t="s">
        <v>22</v>
      </c>
      <c r="J144" s="52" t="str">
        <f>IF(J16="","",J16)</f>
        <v>17. 11. 2023</v>
      </c>
      <c r="L144" s="32"/>
    </row>
    <row r="145" spans="2:65" s="1" customFormat="1" ht="6.95" customHeight="1">
      <c r="B145" s="32"/>
      <c r="L145" s="32"/>
    </row>
    <row r="146" spans="2:65" s="1" customFormat="1" ht="25.7" customHeight="1">
      <c r="B146" s="32"/>
      <c r="C146" s="27" t="s">
        <v>24</v>
      </c>
      <c r="F146" s="25" t="str">
        <f>E19</f>
        <v>Královehradecký kraj</v>
      </c>
      <c r="I146" s="27" t="s">
        <v>30</v>
      </c>
      <c r="J146" s="30" t="str">
        <f>E25</f>
        <v>Růžička a partneři, s.r.o.</v>
      </c>
      <c r="L146" s="32"/>
    </row>
    <row r="147" spans="2:65" s="1" customFormat="1" ht="15.2" customHeight="1">
      <c r="B147" s="32"/>
      <c r="C147" s="27" t="s">
        <v>28</v>
      </c>
      <c r="F147" s="25" t="str">
        <f>IF(E22="","",E22)</f>
        <v>Vyplň údaj</v>
      </c>
      <c r="I147" s="27" t="s">
        <v>33</v>
      </c>
      <c r="J147" s="30" t="str">
        <f>E28</f>
        <v>QSB, s.r.o.</v>
      </c>
      <c r="L147" s="32"/>
    </row>
    <row r="148" spans="2:65" s="1" customFormat="1" ht="10.35" customHeight="1">
      <c r="B148" s="32"/>
      <c r="L148" s="32"/>
    </row>
    <row r="149" spans="2:65" s="10" customFormat="1" ht="29.25" customHeight="1">
      <c r="B149" s="117"/>
      <c r="C149" s="118" t="s">
        <v>239</v>
      </c>
      <c r="D149" s="119" t="s">
        <v>62</v>
      </c>
      <c r="E149" s="119" t="s">
        <v>58</v>
      </c>
      <c r="F149" s="119" t="s">
        <v>59</v>
      </c>
      <c r="G149" s="119" t="s">
        <v>240</v>
      </c>
      <c r="H149" s="119" t="s">
        <v>241</v>
      </c>
      <c r="I149" s="119" t="s">
        <v>242</v>
      </c>
      <c r="J149" s="119" t="s">
        <v>225</v>
      </c>
      <c r="K149" s="120" t="s">
        <v>243</v>
      </c>
      <c r="L149" s="117"/>
      <c r="M149" s="59" t="s">
        <v>1</v>
      </c>
      <c r="N149" s="60" t="s">
        <v>41</v>
      </c>
      <c r="O149" s="60" t="s">
        <v>244</v>
      </c>
      <c r="P149" s="60" t="s">
        <v>245</v>
      </c>
      <c r="Q149" s="60" t="s">
        <v>246</v>
      </c>
      <c r="R149" s="60" t="s">
        <v>247</v>
      </c>
      <c r="S149" s="60" t="s">
        <v>248</v>
      </c>
      <c r="T149" s="61" t="s">
        <v>249</v>
      </c>
    </row>
    <row r="150" spans="2:65" s="1" customFormat="1" ht="22.9" customHeight="1">
      <c r="B150" s="32"/>
      <c r="C150" s="64" t="s">
        <v>250</v>
      </c>
      <c r="J150" s="121">
        <f>BK150</f>
        <v>0</v>
      </c>
      <c r="L150" s="32"/>
      <c r="M150" s="62"/>
      <c r="N150" s="53"/>
      <c r="O150" s="53"/>
      <c r="P150" s="122">
        <f>P151+P861</f>
        <v>0</v>
      </c>
      <c r="Q150" s="53"/>
      <c r="R150" s="122">
        <f>R151+R861</f>
        <v>229.79518898000003</v>
      </c>
      <c r="S150" s="53"/>
      <c r="T150" s="123">
        <f>T151+T861</f>
        <v>0</v>
      </c>
      <c r="AT150" s="17" t="s">
        <v>76</v>
      </c>
      <c r="AU150" s="17" t="s">
        <v>227</v>
      </c>
      <c r="BK150" s="124">
        <f>BK151+BK861</f>
        <v>0</v>
      </c>
    </row>
    <row r="151" spans="2:65" s="11" customFormat="1" ht="25.9" customHeight="1">
      <c r="B151" s="125"/>
      <c r="D151" s="126" t="s">
        <v>76</v>
      </c>
      <c r="E151" s="127" t="s">
        <v>251</v>
      </c>
      <c r="F151" s="127" t="s">
        <v>252</v>
      </c>
      <c r="I151" s="128"/>
      <c r="J151" s="129">
        <f>BK151</f>
        <v>0</v>
      </c>
      <c r="L151" s="125"/>
      <c r="M151" s="130"/>
      <c r="P151" s="131">
        <f>P152+P222+P253+P354+P759+P858</f>
        <v>0</v>
      </c>
      <c r="R151" s="131">
        <f>R152+R222+R253+R354+R759+R858</f>
        <v>204.12017357000002</v>
      </c>
      <c r="T151" s="132">
        <f>T152+T222+T253+T354+T759+T858</f>
        <v>0</v>
      </c>
      <c r="AR151" s="126" t="s">
        <v>85</v>
      </c>
      <c r="AT151" s="133" t="s">
        <v>76</v>
      </c>
      <c r="AU151" s="133" t="s">
        <v>77</v>
      </c>
      <c r="AY151" s="126" t="s">
        <v>253</v>
      </c>
      <c r="BK151" s="134">
        <f>BK152+BK222+BK253+BK354+BK759+BK858</f>
        <v>0</v>
      </c>
    </row>
    <row r="152" spans="2:65" s="11" customFormat="1" ht="22.9" customHeight="1">
      <c r="B152" s="125"/>
      <c r="D152" s="126" t="s">
        <v>76</v>
      </c>
      <c r="E152" s="135" t="s">
        <v>85</v>
      </c>
      <c r="F152" s="135" t="s">
        <v>254</v>
      </c>
      <c r="I152" s="128"/>
      <c r="J152" s="136">
        <f>BK152</f>
        <v>0</v>
      </c>
      <c r="L152" s="125"/>
      <c r="M152" s="130"/>
      <c r="P152" s="131">
        <f>SUM(P153:P221)</f>
        <v>0</v>
      </c>
      <c r="R152" s="131">
        <f>SUM(R153:R221)</f>
        <v>0</v>
      </c>
      <c r="T152" s="132">
        <f>SUM(T153:T221)</f>
        <v>0</v>
      </c>
      <c r="AR152" s="126" t="s">
        <v>85</v>
      </c>
      <c r="AT152" s="133" t="s">
        <v>76</v>
      </c>
      <c r="AU152" s="133" t="s">
        <v>85</v>
      </c>
      <c r="AY152" s="126" t="s">
        <v>253</v>
      </c>
      <c r="BK152" s="134">
        <f>SUM(BK153:BK221)</f>
        <v>0</v>
      </c>
    </row>
    <row r="153" spans="2:65" s="1" customFormat="1" ht="33" customHeight="1">
      <c r="B153" s="32"/>
      <c r="C153" s="137" t="s">
        <v>85</v>
      </c>
      <c r="D153" s="137" t="s">
        <v>255</v>
      </c>
      <c r="E153" s="138" t="s">
        <v>2786</v>
      </c>
      <c r="F153" s="139" t="s">
        <v>2787</v>
      </c>
      <c r="G153" s="140" t="s">
        <v>202</v>
      </c>
      <c r="H153" s="141">
        <v>145.52799999999999</v>
      </c>
      <c r="I153" s="142"/>
      <c r="J153" s="143">
        <f>ROUND(I153*H153,2)</f>
        <v>0</v>
      </c>
      <c r="K153" s="139" t="s">
        <v>259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3267</v>
      </c>
    </row>
    <row r="154" spans="2:65" s="1" customFormat="1" ht="11.25">
      <c r="B154" s="32"/>
      <c r="D154" s="150" t="s">
        <v>262</v>
      </c>
      <c r="F154" s="151" t="s">
        <v>2789</v>
      </c>
      <c r="I154" s="152"/>
      <c r="L154" s="32"/>
      <c r="M154" s="153"/>
      <c r="T154" s="56"/>
      <c r="AT154" s="17" t="s">
        <v>262</v>
      </c>
      <c r="AU154" s="17" t="s">
        <v>87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3268</v>
      </c>
      <c r="H155" s="158">
        <v>173.72800000000001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2" customFormat="1" ht="11.25">
      <c r="B156" s="154"/>
      <c r="D156" s="155" t="s">
        <v>264</v>
      </c>
      <c r="E156" s="156" t="s">
        <v>1</v>
      </c>
      <c r="F156" s="157" t="s">
        <v>3269</v>
      </c>
      <c r="H156" s="158">
        <v>-28.2</v>
      </c>
      <c r="I156" s="159"/>
      <c r="L156" s="154"/>
      <c r="M156" s="160"/>
      <c r="T156" s="161"/>
      <c r="AT156" s="156" t="s">
        <v>264</v>
      </c>
      <c r="AU156" s="156" t="s">
        <v>87</v>
      </c>
      <c r="AV156" s="12" t="s">
        <v>87</v>
      </c>
      <c r="AW156" s="12" t="s">
        <v>32</v>
      </c>
      <c r="AX156" s="12" t="s">
        <v>77</v>
      </c>
      <c r="AY156" s="156" t="s">
        <v>253</v>
      </c>
    </row>
    <row r="157" spans="2:65" s="15" customFormat="1" ht="11.25">
      <c r="B157" s="175"/>
      <c r="D157" s="155" t="s">
        <v>264</v>
      </c>
      <c r="E157" s="176" t="s">
        <v>3258</v>
      </c>
      <c r="F157" s="177" t="s">
        <v>322</v>
      </c>
      <c r="H157" s="178">
        <v>145.52799999999999</v>
      </c>
      <c r="I157" s="179"/>
      <c r="L157" s="175"/>
      <c r="M157" s="180"/>
      <c r="T157" s="181"/>
      <c r="AT157" s="176" t="s">
        <v>264</v>
      </c>
      <c r="AU157" s="176" t="s">
        <v>87</v>
      </c>
      <c r="AV157" s="15" t="s">
        <v>97</v>
      </c>
      <c r="AW157" s="15" t="s">
        <v>32</v>
      </c>
      <c r="AX157" s="15" t="s">
        <v>77</v>
      </c>
      <c r="AY157" s="176" t="s">
        <v>253</v>
      </c>
    </row>
    <row r="158" spans="2:65" s="13" customFormat="1" ht="11.25">
      <c r="B158" s="162"/>
      <c r="D158" s="155" t="s">
        <v>264</v>
      </c>
      <c r="E158" s="163" t="s">
        <v>1</v>
      </c>
      <c r="F158" s="164" t="s">
        <v>266</v>
      </c>
      <c r="H158" s="165">
        <v>145.52799999999999</v>
      </c>
      <c r="I158" s="166"/>
      <c r="L158" s="162"/>
      <c r="M158" s="167"/>
      <c r="T158" s="168"/>
      <c r="AT158" s="163" t="s">
        <v>264</v>
      </c>
      <c r="AU158" s="163" t="s">
        <v>87</v>
      </c>
      <c r="AV158" s="13" t="s">
        <v>260</v>
      </c>
      <c r="AW158" s="13" t="s">
        <v>32</v>
      </c>
      <c r="AX158" s="13" t="s">
        <v>85</v>
      </c>
      <c r="AY158" s="163" t="s">
        <v>253</v>
      </c>
    </row>
    <row r="159" spans="2:65" s="1" customFormat="1" ht="33" customHeight="1">
      <c r="B159" s="32"/>
      <c r="C159" s="137" t="s">
        <v>87</v>
      </c>
      <c r="D159" s="137" t="s">
        <v>255</v>
      </c>
      <c r="E159" s="138" t="s">
        <v>822</v>
      </c>
      <c r="F159" s="139" t="s">
        <v>823</v>
      </c>
      <c r="G159" s="140" t="s">
        <v>202</v>
      </c>
      <c r="H159" s="141">
        <v>17.079999999999998</v>
      </c>
      <c r="I159" s="142"/>
      <c r="J159" s="143">
        <f>ROUND(I159*H159,2)</f>
        <v>0</v>
      </c>
      <c r="K159" s="139" t="s">
        <v>259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260</v>
      </c>
      <c r="BM159" s="148" t="s">
        <v>3270</v>
      </c>
    </row>
    <row r="160" spans="2:65" s="1" customFormat="1" ht="11.25">
      <c r="B160" s="32"/>
      <c r="D160" s="150" t="s">
        <v>262</v>
      </c>
      <c r="F160" s="151" t="s">
        <v>825</v>
      </c>
      <c r="I160" s="152"/>
      <c r="L160" s="32"/>
      <c r="M160" s="153"/>
      <c r="T160" s="56"/>
      <c r="AT160" s="17" t="s">
        <v>262</v>
      </c>
      <c r="AU160" s="17" t="s">
        <v>87</v>
      </c>
    </row>
    <row r="161" spans="2:65" s="12" customFormat="1" ht="22.5">
      <c r="B161" s="154"/>
      <c r="D161" s="155" t="s">
        <v>264</v>
      </c>
      <c r="E161" s="156" t="s">
        <v>1</v>
      </c>
      <c r="F161" s="157" t="s">
        <v>3271</v>
      </c>
      <c r="H161" s="158">
        <v>17.079999999999998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65" s="15" customFormat="1" ht="11.25">
      <c r="B162" s="175"/>
      <c r="D162" s="155" t="s">
        <v>264</v>
      </c>
      <c r="E162" s="176" t="s">
        <v>3260</v>
      </c>
      <c r="F162" s="177" t="s">
        <v>322</v>
      </c>
      <c r="H162" s="178">
        <v>17.079999999999998</v>
      </c>
      <c r="I162" s="179"/>
      <c r="L162" s="175"/>
      <c r="M162" s="180"/>
      <c r="T162" s="181"/>
      <c r="AT162" s="176" t="s">
        <v>264</v>
      </c>
      <c r="AU162" s="176" t="s">
        <v>87</v>
      </c>
      <c r="AV162" s="15" t="s">
        <v>97</v>
      </c>
      <c r="AW162" s="15" t="s">
        <v>32</v>
      </c>
      <c r="AX162" s="15" t="s">
        <v>77</v>
      </c>
      <c r="AY162" s="176" t="s">
        <v>253</v>
      </c>
    </row>
    <row r="163" spans="2:65" s="13" customFormat="1" ht="11.25">
      <c r="B163" s="162"/>
      <c r="D163" s="155" t="s">
        <v>264</v>
      </c>
      <c r="E163" s="163" t="s">
        <v>1</v>
      </c>
      <c r="F163" s="164" t="s">
        <v>266</v>
      </c>
      <c r="H163" s="165">
        <v>17.079999999999998</v>
      </c>
      <c r="I163" s="166"/>
      <c r="L163" s="162"/>
      <c r="M163" s="167"/>
      <c r="T163" s="168"/>
      <c r="AT163" s="163" t="s">
        <v>264</v>
      </c>
      <c r="AU163" s="163" t="s">
        <v>87</v>
      </c>
      <c r="AV163" s="13" t="s">
        <v>260</v>
      </c>
      <c r="AW163" s="13" t="s">
        <v>32</v>
      </c>
      <c r="AX163" s="13" t="s">
        <v>85</v>
      </c>
      <c r="AY163" s="163" t="s">
        <v>253</v>
      </c>
    </row>
    <row r="164" spans="2:65" s="1" customFormat="1" ht="33" customHeight="1">
      <c r="B164" s="32"/>
      <c r="C164" s="137" t="s">
        <v>97</v>
      </c>
      <c r="D164" s="137" t="s">
        <v>255</v>
      </c>
      <c r="E164" s="138" t="s">
        <v>3272</v>
      </c>
      <c r="F164" s="139" t="s">
        <v>3273</v>
      </c>
      <c r="G164" s="140" t="s">
        <v>202</v>
      </c>
      <c r="H164" s="141">
        <v>132.01300000000001</v>
      </c>
      <c r="I164" s="142"/>
      <c r="J164" s="143">
        <f>ROUND(I164*H164,2)</f>
        <v>0</v>
      </c>
      <c r="K164" s="139" t="s">
        <v>259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260</v>
      </c>
      <c r="BM164" s="148" t="s">
        <v>3274</v>
      </c>
    </row>
    <row r="165" spans="2:65" s="1" customFormat="1" ht="11.25">
      <c r="B165" s="32"/>
      <c r="D165" s="150" t="s">
        <v>262</v>
      </c>
      <c r="F165" s="151" t="s">
        <v>3275</v>
      </c>
      <c r="I165" s="152"/>
      <c r="L165" s="32"/>
      <c r="M165" s="153"/>
      <c r="T165" s="56"/>
      <c r="AT165" s="17" t="s">
        <v>262</v>
      </c>
      <c r="AU165" s="17" t="s">
        <v>87</v>
      </c>
    </row>
    <row r="166" spans="2:65" s="14" customFormat="1" ht="11.25">
      <c r="B166" s="169"/>
      <c r="D166" s="155" t="s">
        <v>264</v>
      </c>
      <c r="E166" s="170" t="s">
        <v>1</v>
      </c>
      <c r="F166" s="171" t="s">
        <v>2795</v>
      </c>
      <c r="H166" s="170" t="s">
        <v>1</v>
      </c>
      <c r="I166" s="172"/>
      <c r="L166" s="169"/>
      <c r="M166" s="173"/>
      <c r="T166" s="174"/>
      <c r="AT166" s="170" t="s">
        <v>264</v>
      </c>
      <c r="AU166" s="170" t="s">
        <v>87</v>
      </c>
      <c r="AV166" s="14" t="s">
        <v>85</v>
      </c>
      <c r="AW166" s="14" t="s">
        <v>32</v>
      </c>
      <c r="AX166" s="14" t="s">
        <v>77</v>
      </c>
      <c r="AY166" s="170" t="s">
        <v>253</v>
      </c>
    </row>
    <row r="167" spans="2:65" s="12" customFormat="1" ht="11.25">
      <c r="B167" s="154"/>
      <c r="D167" s="155" t="s">
        <v>264</v>
      </c>
      <c r="E167" s="156" t="s">
        <v>1</v>
      </c>
      <c r="F167" s="157" t="s">
        <v>3276</v>
      </c>
      <c r="H167" s="158">
        <v>1.419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2" customFormat="1" ht="11.25">
      <c r="B168" s="154"/>
      <c r="D168" s="155" t="s">
        <v>264</v>
      </c>
      <c r="E168" s="156" t="s">
        <v>1</v>
      </c>
      <c r="F168" s="157" t="s">
        <v>3277</v>
      </c>
      <c r="H168" s="158">
        <v>52.279000000000003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2" customFormat="1" ht="11.25">
      <c r="B169" s="154"/>
      <c r="D169" s="155" t="s">
        <v>264</v>
      </c>
      <c r="E169" s="156" t="s">
        <v>1</v>
      </c>
      <c r="F169" s="157" t="s">
        <v>3278</v>
      </c>
      <c r="H169" s="158">
        <v>59.822000000000003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77</v>
      </c>
      <c r="AY169" s="156" t="s">
        <v>253</v>
      </c>
    </row>
    <row r="170" spans="2:65" s="12" customFormat="1" ht="11.25">
      <c r="B170" s="154"/>
      <c r="D170" s="155" t="s">
        <v>264</v>
      </c>
      <c r="E170" s="156" t="s">
        <v>1</v>
      </c>
      <c r="F170" s="157" t="s">
        <v>3279</v>
      </c>
      <c r="H170" s="158">
        <v>36.287999999999997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65" s="12" customFormat="1" ht="11.25">
      <c r="B171" s="154"/>
      <c r="D171" s="155" t="s">
        <v>264</v>
      </c>
      <c r="E171" s="156" t="s">
        <v>1</v>
      </c>
      <c r="F171" s="157" t="s">
        <v>3280</v>
      </c>
      <c r="H171" s="158">
        <v>42.387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65" s="12" customFormat="1" ht="22.5">
      <c r="B172" s="154"/>
      <c r="D172" s="155" t="s">
        <v>264</v>
      </c>
      <c r="E172" s="156" t="s">
        <v>1</v>
      </c>
      <c r="F172" s="157" t="s">
        <v>3281</v>
      </c>
      <c r="H172" s="158">
        <v>101.736</v>
      </c>
      <c r="I172" s="159"/>
      <c r="L172" s="154"/>
      <c r="M172" s="160"/>
      <c r="T172" s="161"/>
      <c r="AT172" s="156" t="s">
        <v>264</v>
      </c>
      <c r="AU172" s="156" t="s">
        <v>87</v>
      </c>
      <c r="AV172" s="12" t="s">
        <v>87</v>
      </c>
      <c r="AW172" s="12" t="s">
        <v>32</v>
      </c>
      <c r="AX172" s="12" t="s">
        <v>77</v>
      </c>
      <c r="AY172" s="156" t="s">
        <v>253</v>
      </c>
    </row>
    <row r="173" spans="2:65" s="12" customFormat="1" ht="22.5">
      <c r="B173" s="154"/>
      <c r="D173" s="155" t="s">
        <v>264</v>
      </c>
      <c r="E173" s="156" t="s">
        <v>1</v>
      </c>
      <c r="F173" s="157" t="s">
        <v>3282</v>
      </c>
      <c r="H173" s="158">
        <v>28.89</v>
      </c>
      <c r="I173" s="159"/>
      <c r="L173" s="154"/>
      <c r="M173" s="160"/>
      <c r="T173" s="161"/>
      <c r="AT173" s="156" t="s">
        <v>264</v>
      </c>
      <c r="AU173" s="156" t="s">
        <v>87</v>
      </c>
      <c r="AV173" s="12" t="s">
        <v>87</v>
      </c>
      <c r="AW173" s="12" t="s">
        <v>32</v>
      </c>
      <c r="AX173" s="12" t="s">
        <v>77</v>
      </c>
      <c r="AY173" s="156" t="s">
        <v>253</v>
      </c>
    </row>
    <row r="174" spans="2:65" s="12" customFormat="1" ht="22.5">
      <c r="B174" s="154"/>
      <c r="D174" s="155" t="s">
        <v>264</v>
      </c>
      <c r="E174" s="156" t="s">
        <v>1</v>
      </c>
      <c r="F174" s="157" t="s">
        <v>3283</v>
      </c>
      <c r="H174" s="158">
        <v>-173.72800000000001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65" s="12" customFormat="1" ht="22.5">
      <c r="B175" s="154"/>
      <c r="D175" s="155" t="s">
        <v>264</v>
      </c>
      <c r="E175" s="156" t="s">
        <v>1</v>
      </c>
      <c r="F175" s="157" t="s">
        <v>3284</v>
      </c>
      <c r="H175" s="158">
        <v>-17.079999999999998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5" customFormat="1" ht="11.25">
      <c r="B176" s="175"/>
      <c r="D176" s="155" t="s">
        <v>264</v>
      </c>
      <c r="E176" s="176" t="s">
        <v>3262</v>
      </c>
      <c r="F176" s="177" t="s">
        <v>322</v>
      </c>
      <c r="H176" s="178">
        <v>132.01300000000001</v>
      </c>
      <c r="I176" s="179"/>
      <c r="L176" s="175"/>
      <c r="M176" s="180"/>
      <c r="T176" s="181"/>
      <c r="AT176" s="176" t="s">
        <v>264</v>
      </c>
      <c r="AU176" s="176" t="s">
        <v>87</v>
      </c>
      <c r="AV176" s="15" t="s">
        <v>97</v>
      </c>
      <c r="AW176" s="15" t="s">
        <v>32</v>
      </c>
      <c r="AX176" s="15" t="s">
        <v>77</v>
      </c>
      <c r="AY176" s="176" t="s">
        <v>253</v>
      </c>
    </row>
    <row r="177" spans="2:65" s="13" customFormat="1" ht="11.25">
      <c r="B177" s="162"/>
      <c r="D177" s="155" t="s">
        <v>264</v>
      </c>
      <c r="E177" s="163" t="s">
        <v>1</v>
      </c>
      <c r="F177" s="164" t="s">
        <v>266</v>
      </c>
      <c r="H177" s="165">
        <v>132.01300000000001</v>
      </c>
      <c r="I177" s="166"/>
      <c r="L177" s="162"/>
      <c r="M177" s="167"/>
      <c r="T177" s="168"/>
      <c r="AT177" s="163" t="s">
        <v>264</v>
      </c>
      <c r="AU177" s="163" t="s">
        <v>87</v>
      </c>
      <c r="AV177" s="13" t="s">
        <v>260</v>
      </c>
      <c r="AW177" s="13" t="s">
        <v>32</v>
      </c>
      <c r="AX177" s="13" t="s">
        <v>85</v>
      </c>
      <c r="AY177" s="163" t="s">
        <v>253</v>
      </c>
    </row>
    <row r="178" spans="2:65" s="1" customFormat="1" ht="24.2" customHeight="1">
      <c r="B178" s="32"/>
      <c r="C178" s="137" t="s">
        <v>260</v>
      </c>
      <c r="D178" s="137" t="s">
        <v>255</v>
      </c>
      <c r="E178" s="138" t="s">
        <v>850</v>
      </c>
      <c r="F178" s="139" t="s">
        <v>851</v>
      </c>
      <c r="G178" s="140" t="s">
        <v>202</v>
      </c>
      <c r="H178" s="141">
        <v>176.94800000000001</v>
      </c>
      <c r="I178" s="142"/>
      <c r="J178" s="143">
        <f>ROUND(I178*H178,2)</f>
        <v>0</v>
      </c>
      <c r="K178" s="139" t="s">
        <v>259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260</v>
      </c>
      <c r="AT178" s="148" t="s">
        <v>255</v>
      </c>
      <c r="AU178" s="148" t="s">
        <v>87</v>
      </c>
      <c r="AY178" s="17" t="s">
        <v>253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260</v>
      </c>
      <c r="BM178" s="148" t="s">
        <v>852</v>
      </c>
    </row>
    <row r="179" spans="2:65" s="1" customFormat="1" ht="11.25">
      <c r="B179" s="32"/>
      <c r="D179" s="150" t="s">
        <v>262</v>
      </c>
      <c r="F179" s="151" t="s">
        <v>853</v>
      </c>
      <c r="I179" s="152"/>
      <c r="L179" s="32"/>
      <c r="M179" s="153"/>
      <c r="T179" s="56"/>
      <c r="AT179" s="17" t="s">
        <v>262</v>
      </c>
      <c r="AU179" s="17" t="s">
        <v>87</v>
      </c>
    </row>
    <row r="180" spans="2:65" s="12" customFormat="1" ht="11.25">
      <c r="B180" s="154"/>
      <c r="D180" s="155" t="s">
        <v>264</v>
      </c>
      <c r="E180" s="156" t="s">
        <v>1</v>
      </c>
      <c r="F180" s="157" t="s">
        <v>3285</v>
      </c>
      <c r="H180" s="158">
        <v>176.94800000000001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77</v>
      </c>
      <c r="AY180" s="156" t="s">
        <v>253</v>
      </c>
    </row>
    <row r="181" spans="2:65" s="13" customFormat="1" ht="11.25">
      <c r="B181" s="162"/>
      <c r="D181" s="155" t="s">
        <v>264</v>
      </c>
      <c r="E181" s="163" t="s">
        <v>1</v>
      </c>
      <c r="F181" s="164" t="s">
        <v>266</v>
      </c>
      <c r="H181" s="165">
        <v>176.94800000000001</v>
      </c>
      <c r="I181" s="166"/>
      <c r="L181" s="162"/>
      <c r="M181" s="167"/>
      <c r="T181" s="168"/>
      <c r="AT181" s="163" t="s">
        <v>264</v>
      </c>
      <c r="AU181" s="163" t="s">
        <v>87</v>
      </c>
      <c r="AV181" s="13" t="s">
        <v>260</v>
      </c>
      <c r="AW181" s="13" t="s">
        <v>32</v>
      </c>
      <c r="AX181" s="13" t="s">
        <v>85</v>
      </c>
      <c r="AY181" s="163" t="s">
        <v>253</v>
      </c>
    </row>
    <row r="182" spans="2:65" s="1" customFormat="1" ht="37.9" customHeight="1">
      <c r="B182" s="32"/>
      <c r="C182" s="137" t="s">
        <v>280</v>
      </c>
      <c r="D182" s="137" t="s">
        <v>255</v>
      </c>
      <c r="E182" s="138" t="s">
        <v>399</v>
      </c>
      <c r="F182" s="139" t="s">
        <v>400</v>
      </c>
      <c r="G182" s="140" t="s">
        <v>202</v>
      </c>
      <c r="H182" s="141">
        <v>206.14699999999999</v>
      </c>
      <c r="I182" s="142"/>
      <c r="J182" s="143">
        <f>ROUND(I182*H182,2)</f>
        <v>0</v>
      </c>
      <c r="K182" s="139" t="s">
        <v>259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260</v>
      </c>
      <c r="AT182" s="148" t="s">
        <v>255</v>
      </c>
      <c r="AU182" s="148" t="s">
        <v>87</v>
      </c>
      <c r="AY182" s="17" t="s">
        <v>253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260</v>
      </c>
      <c r="BM182" s="148" t="s">
        <v>855</v>
      </c>
    </row>
    <row r="183" spans="2:65" s="1" customFormat="1" ht="11.25">
      <c r="B183" s="32"/>
      <c r="D183" s="150" t="s">
        <v>262</v>
      </c>
      <c r="F183" s="151" t="s">
        <v>402</v>
      </c>
      <c r="I183" s="152"/>
      <c r="L183" s="32"/>
      <c r="M183" s="153"/>
      <c r="T183" s="56"/>
      <c r="AT183" s="17" t="s">
        <v>262</v>
      </c>
      <c r="AU183" s="17" t="s">
        <v>87</v>
      </c>
    </row>
    <row r="184" spans="2:65" s="12" customFormat="1" ht="11.25">
      <c r="B184" s="154"/>
      <c r="D184" s="155" t="s">
        <v>264</v>
      </c>
      <c r="E184" s="156" t="s">
        <v>1</v>
      </c>
      <c r="F184" s="157" t="s">
        <v>3258</v>
      </c>
      <c r="H184" s="158">
        <v>145.52799999999999</v>
      </c>
      <c r="I184" s="159"/>
      <c r="L184" s="154"/>
      <c r="M184" s="160"/>
      <c r="T184" s="161"/>
      <c r="AT184" s="156" t="s">
        <v>264</v>
      </c>
      <c r="AU184" s="156" t="s">
        <v>87</v>
      </c>
      <c r="AV184" s="12" t="s">
        <v>87</v>
      </c>
      <c r="AW184" s="12" t="s">
        <v>32</v>
      </c>
      <c r="AX184" s="12" t="s">
        <v>77</v>
      </c>
      <c r="AY184" s="156" t="s">
        <v>253</v>
      </c>
    </row>
    <row r="185" spans="2:65" s="12" customFormat="1" ht="11.25">
      <c r="B185" s="154"/>
      <c r="D185" s="155" t="s">
        <v>264</v>
      </c>
      <c r="E185" s="156" t="s">
        <v>1</v>
      </c>
      <c r="F185" s="157" t="s">
        <v>3260</v>
      </c>
      <c r="H185" s="158">
        <v>17.079999999999998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77</v>
      </c>
      <c r="AY185" s="156" t="s">
        <v>253</v>
      </c>
    </row>
    <row r="186" spans="2:65" s="12" customFormat="1" ht="11.25">
      <c r="B186" s="154"/>
      <c r="D186" s="155" t="s">
        <v>264</v>
      </c>
      <c r="E186" s="156" t="s">
        <v>1</v>
      </c>
      <c r="F186" s="157" t="s">
        <v>3262</v>
      </c>
      <c r="H186" s="158">
        <v>132.01300000000001</v>
      </c>
      <c r="I186" s="159"/>
      <c r="L186" s="154"/>
      <c r="M186" s="160"/>
      <c r="T186" s="161"/>
      <c r="AT186" s="156" t="s">
        <v>264</v>
      </c>
      <c r="AU186" s="156" t="s">
        <v>87</v>
      </c>
      <c r="AV186" s="12" t="s">
        <v>87</v>
      </c>
      <c r="AW186" s="12" t="s">
        <v>32</v>
      </c>
      <c r="AX186" s="12" t="s">
        <v>77</v>
      </c>
      <c r="AY186" s="156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3286</v>
      </c>
      <c r="H187" s="158">
        <v>-88.474000000000004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3" customFormat="1" ht="11.25">
      <c r="B188" s="162"/>
      <c r="D188" s="155" t="s">
        <v>264</v>
      </c>
      <c r="E188" s="163" t="s">
        <v>1</v>
      </c>
      <c r="F188" s="164" t="s">
        <v>266</v>
      </c>
      <c r="H188" s="165">
        <v>206.14699999999999</v>
      </c>
      <c r="I188" s="166"/>
      <c r="L188" s="162"/>
      <c r="M188" s="167"/>
      <c r="T188" s="168"/>
      <c r="AT188" s="163" t="s">
        <v>264</v>
      </c>
      <c r="AU188" s="163" t="s">
        <v>87</v>
      </c>
      <c r="AV188" s="13" t="s">
        <v>260</v>
      </c>
      <c r="AW188" s="13" t="s">
        <v>32</v>
      </c>
      <c r="AX188" s="13" t="s">
        <v>85</v>
      </c>
      <c r="AY188" s="163" t="s">
        <v>253</v>
      </c>
    </row>
    <row r="189" spans="2:65" s="1" customFormat="1" ht="37.9" customHeight="1">
      <c r="B189" s="32"/>
      <c r="C189" s="137" t="s">
        <v>285</v>
      </c>
      <c r="D189" s="137" t="s">
        <v>255</v>
      </c>
      <c r="E189" s="138" t="s">
        <v>405</v>
      </c>
      <c r="F189" s="139" t="s">
        <v>406</v>
      </c>
      <c r="G189" s="140" t="s">
        <v>202</v>
      </c>
      <c r="H189" s="141">
        <v>2267.6170000000002</v>
      </c>
      <c r="I189" s="142"/>
      <c r="J189" s="143">
        <f>ROUND(I189*H189,2)</f>
        <v>0</v>
      </c>
      <c r="K189" s="139" t="s">
        <v>259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260</v>
      </c>
      <c r="AT189" s="148" t="s">
        <v>255</v>
      </c>
      <c r="AU189" s="148" t="s">
        <v>87</v>
      </c>
      <c r="AY189" s="17" t="s">
        <v>253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260</v>
      </c>
      <c r="BM189" s="148" t="s">
        <v>857</v>
      </c>
    </row>
    <row r="190" spans="2:65" s="1" customFormat="1" ht="11.25">
      <c r="B190" s="32"/>
      <c r="D190" s="150" t="s">
        <v>262</v>
      </c>
      <c r="F190" s="151" t="s">
        <v>408</v>
      </c>
      <c r="I190" s="152"/>
      <c r="L190" s="32"/>
      <c r="M190" s="153"/>
      <c r="T190" s="56"/>
      <c r="AT190" s="17" t="s">
        <v>262</v>
      </c>
      <c r="AU190" s="17" t="s">
        <v>87</v>
      </c>
    </row>
    <row r="191" spans="2:65" s="12" customFormat="1" ht="11.25">
      <c r="B191" s="154"/>
      <c r="D191" s="155" t="s">
        <v>264</v>
      </c>
      <c r="E191" s="156" t="s">
        <v>1</v>
      </c>
      <c r="F191" s="157" t="s">
        <v>3258</v>
      </c>
      <c r="H191" s="158">
        <v>145.52799999999999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32</v>
      </c>
      <c r="AX191" s="12" t="s">
        <v>77</v>
      </c>
      <c r="AY191" s="156" t="s">
        <v>253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3260</v>
      </c>
      <c r="H192" s="158">
        <v>17.079999999999998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3262</v>
      </c>
      <c r="H193" s="158">
        <v>132.01300000000001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2" customFormat="1" ht="11.25">
      <c r="B194" s="154"/>
      <c r="D194" s="155" t="s">
        <v>264</v>
      </c>
      <c r="E194" s="156" t="s">
        <v>1</v>
      </c>
      <c r="F194" s="157" t="s">
        <v>3286</v>
      </c>
      <c r="H194" s="158">
        <v>-88.474000000000004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65" s="13" customFormat="1" ht="11.25">
      <c r="B195" s="162"/>
      <c r="D195" s="155" t="s">
        <v>264</v>
      </c>
      <c r="E195" s="163" t="s">
        <v>1</v>
      </c>
      <c r="F195" s="164" t="s">
        <v>266</v>
      </c>
      <c r="H195" s="165">
        <v>206.14699999999999</v>
      </c>
      <c r="I195" s="166"/>
      <c r="L195" s="162"/>
      <c r="M195" s="167"/>
      <c r="T195" s="168"/>
      <c r="AT195" s="163" t="s">
        <v>264</v>
      </c>
      <c r="AU195" s="163" t="s">
        <v>87</v>
      </c>
      <c r="AV195" s="13" t="s">
        <v>260</v>
      </c>
      <c r="AW195" s="13" t="s">
        <v>32</v>
      </c>
      <c r="AX195" s="13" t="s">
        <v>85</v>
      </c>
      <c r="AY195" s="163" t="s">
        <v>253</v>
      </c>
    </row>
    <row r="196" spans="2:65" s="12" customFormat="1" ht="11.25">
      <c r="B196" s="154"/>
      <c r="D196" s="155" t="s">
        <v>264</v>
      </c>
      <c r="F196" s="157" t="s">
        <v>3287</v>
      </c>
      <c r="H196" s="158">
        <v>2267.6170000000002</v>
      </c>
      <c r="I196" s="159"/>
      <c r="L196" s="154"/>
      <c r="M196" s="160"/>
      <c r="T196" s="161"/>
      <c r="AT196" s="156" t="s">
        <v>264</v>
      </c>
      <c r="AU196" s="156" t="s">
        <v>87</v>
      </c>
      <c r="AV196" s="12" t="s">
        <v>87</v>
      </c>
      <c r="AW196" s="12" t="s">
        <v>4</v>
      </c>
      <c r="AX196" s="12" t="s">
        <v>85</v>
      </c>
      <c r="AY196" s="156" t="s">
        <v>253</v>
      </c>
    </row>
    <row r="197" spans="2:65" s="1" customFormat="1" ht="24.2" customHeight="1">
      <c r="B197" s="32"/>
      <c r="C197" s="137" t="s">
        <v>292</v>
      </c>
      <c r="D197" s="137" t="s">
        <v>255</v>
      </c>
      <c r="E197" s="138" t="s">
        <v>860</v>
      </c>
      <c r="F197" s="139" t="s">
        <v>861</v>
      </c>
      <c r="G197" s="140" t="s">
        <v>202</v>
      </c>
      <c r="H197" s="141">
        <v>88.474000000000004</v>
      </c>
      <c r="I197" s="142"/>
      <c r="J197" s="143">
        <f>ROUND(I197*H197,2)</f>
        <v>0</v>
      </c>
      <c r="K197" s="139" t="s">
        <v>259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260</v>
      </c>
      <c r="BM197" s="148" t="s">
        <v>862</v>
      </c>
    </row>
    <row r="198" spans="2:65" s="1" customFormat="1" ht="11.25">
      <c r="B198" s="32"/>
      <c r="D198" s="150" t="s">
        <v>262</v>
      </c>
      <c r="F198" s="151" t="s">
        <v>863</v>
      </c>
      <c r="I198" s="152"/>
      <c r="L198" s="32"/>
      <c r="M198" s="153"/>
      <c r="T198" s="56"/>
      <c r="AT198" s="17" t="s">
        <v>262</v>
      </c>
      <c r="AU198" s="17" t="s">
        <v>87</v>
      </c>
    </row>
    <row r="199" spans="2:65" s="12" customFormat="1" ht="11.25">
      <c r="B199" s="154"/>
      <c r="D199" s="155" t="s">
        <v>264</v>
      </c>
      <c r="E199" s="156" t="s">
        <v>1</v>
      </c>
      <c r="F199" s="157" t="s">
        <v>3264</v>
      </c>
      <c r="H199" s="158">
        <v>88.474000000000004</v>
      </c>
      <c r="I199" s="159"/>
      <c r="L199" s="154"/>
      <c r="M199" s="160"/>
      <c r="T199" s="161"/>
      <c r="AT199" s="156" t="s">
        <v>264</v>
      </c>
      <c r="AU199" s="156" t="s">
        <v>87</v>
      </c>
      <c r="AV199" s="12" t="s">
        <v>87</v>
      </c>
      <c r="AW199" s="12" t="s">
        <v>32</v>
      </c>
      <c r="AX199" s="12" t="s">
        <v>77</v>
      </c>
      <c r="AY199" s="156" t="s">
        <v>253</v>
      </c>
    </row>
    <row r="200" spans="2:65" s="13" customFormat="1" ht="11.25">
      <c r="B200" s="162"/>
      <c r="D200" s="155" t="s">
        <v>264</v>
      </c>
      <c r="E200" s="163" t="s">
        <v>1</v>
      </c>
      <c r="F200" s="164" t="s">
        <v>266</v>
      </c>
      <c r="H200" s="165">
        <v>88.474000000000004</v>
      </c>
      <c r="I200" s="166"/>
      <c r="L200" s="162"/>
      <c r="M200" s="167"/>
      <c r="T200" s="168"/>
      <c r="AT200" s="163" t="s">
        <v>264</v>
      </c>
      <c r="AU200" s="163" t="s">
        <v>87</v>
      </c>
      <c r="AV200" s="13" t="s">
        <v>260</v>
      </c>
      <c r="AW200" s="13" t="s">
        <v>32</v>
      </c>
      <c r="AX200" s="13" t="s">
        <v>85</v>
      </c>
      <c r="AY200" s="163" t="s">
        <v>253</v>
      </c>
    </row>
    <row r="201" spans="2:65" s="1" customFormat="1" ht="33" customHeight="1">
      <c r="B201" s="32"/>
      <c r="C201" s="137" t="s">
        <v>303</v>
      </c>
      <c r="D201" s="137" t="s">
        <v>255</v>
      </c>
      <c r="E201" s="138" t="s">
        <v>416</v>
      </c>
      <c r="F201" s="139" t="s">
        <v>417</v>
      </c>
      <c r="G201" s="140" t="s">
        <v>418</v>
      </c>
      <c r="H201" s="141">
        <v>371.065</v>
      </c>
      <c r="I201" s="142"/>
      <c r="J201" s="143">
        <f>ROUND(I201*H201,2)</f>
        <v>0</v>
      </c>
      <c r="K201" s="139" t="s">
        <v>259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260</v>
      </c>
      <c r="AT201" s="148" t="s">
        <v>255</v>
      </c>
      <c r="AU201" s="148" t="s">
        <v>87</v>
      </c>
      <c r="AY201" s="17" t="s">
        <v>253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85</v>
      </c>
      <c r="BK201" s="149">
        <f>ROUND(I201*H201,2)</f>
        <v>0</v>
      </c>
      <c r="BL201" s="17" t="s">
        <v>260</v>
      </c>
      <c r="BM201" s="148" t="s">
        <v>864</v>
      </c>
    </row>
    <row r="202" spans="2:65" s="1" customFormat="1" ht="11.25">
      <c r="B202" s="32"/>
      <c r="D202" s="150" t="s">
        <v>262</v>
      </c>
      <c r="F202" s="151" t="s">
        <v>420</v>
      </c>
      <c r="I202" s="152"/>
      <c r="L202" s="32"/>
      <c r="M202" s="153"/>
      <c r="T202" s="56"/>
      <c r="AT202" s="17" t="s">
        <v>262</v>
      </c>
      <c r="AU202" s="17" t="s">
        <v>87</v>
      </c>
    </row>
    <row r="203" spans="2:65" s="12" customFormat="1" ht="11.25">
      <c r="B203" s="154"/>
      <c r="D203" s="155" t="s">
        <v>264</v>
      </c>
      <c r="E203" s="156" t="s">
        <v>1</v>
      </c>
      <c r="F203" s="157" t="s">
        <v>3258</v>
      </c>
      <c r="H203" s="158">
        <v>145.52799999999999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65" s="12" customFormat="1" ht="11.25">
      <c r="B204" s="154"/>
      <c r="D204" s="155" t="s">
        <v>264</v>
      </c>
      <c r="E204" s="156" t="s">
        <v>1</v>
      </c>
      <c r="F204" s="157" t="s">
        <v>3260</v>
      </c>
      <c r="H204" s="158">
        <v>17.079999999999998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3262</v>
      </c>
      <c r="H205" s="158">
        <v>132.01300000000001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3286</v>
      </c>
      <c r="H206" s="158">
        <v>-88.474000000000004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3" customFormat="1" ht="11.25">
      <c r="B207" s="162"/>
      <c r="D207" s="155" t="s">
        <v>264</v>
      </c>
      <c r="E207" s="163" t="s">
        <v>1</v>
      </c>
      <c r="F207" s="164" t="s">
        <v>266</v>
      </c>
      <c r="H207" s="165">
        <v>206.14699999999999</v>
      </c>
      <c r="I207" s="166"/>
      <c r="L207" s="162"/>
      <c r="M207" s="167"/>
      <c r="T207" s="168"/>
      <c r="AT207" s="163" t="s">
        <v>264</v>
      </c>
      <c r="AU207" s="163" t="s">
        <v>87</v>
      </c>
      <c r="AV207" s="13" t="s">
        <v>260</v>
      </c>
      <c r="AW207" s="13" t="s">
        <v>32</v>
      </c>
      <c r="AX207" s="13" t="s">
        <v>85</v>
      </c>
      <c r="AY207" s="163" t="s">
        <v>253</v>
      </c>
    </row>
    <row r="208" spans="2:65" s="12" customFormat="1" ht="11.25">
      <c r="B208" s="154"/>
      <c r="D208" s="155" t="s">
        <v>264</v>
      </c>
      <c r="F208" s="157" t="s">
        <v>3288</v>
      </c>
      <c r="H208" s="158">
        <v>371.065</v>
      </c>
      <c r="I208" s="159"/>
      <c r="L208" s="154"/>
      <c r="M208" s="160"/>
      <c r="T208" s="161"/>
      <c r="AT208" s="156" t="s">
        <v>264</v>
      </c>
      <c r="AU208" s="156" t="s">
        <v>87</v>
      </c>
      <c r="AV208" s="12" t="s">
        <v>87</v>
      </c>
      <c r="AW208" s="12" t="s">
        <v>4</v>
      </c>
      <c r="AX208" s="12" t="s">
        <v>85</v>
      </c>
      <c r="AY208" s="156" t="s">
        <v>253</v>
      </c>
    </row>
    <row r="209" spans="2:65" s="1" customFormat="1" ht="24.2" customHeight="1">
      <c r="B209" s="32"/>
      <c r="C209" s="137" t="s">
        <v>310</v>
      </c>
      <c r="D209" s="137" t="s">
        <v>255</v>
      </c>
      <c r="E209" s="138" t="s">
        <v>426</v>
      </c>
      <c r="F209" s="139" t="s">
        <v>427</v>
      </c>
      <c r="G209" s="140" t="s">
        <v>202</v>
      </c>
      <c r="H209" s="141">
        <v>88.474000000000004</v>
      </c>
      <c r="I209" s="142"/>
      <c r="J209" s="143">
        <f>ROUND(I209*H209,2)</f>
        <v>0</v>
      </c>
      <c r="K209" s="139" t="s">
        <v>259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866</v>
      </c>
    </row>
    <row r="210" spans="2:65" s="1" customFormat="1" ht="11.25">
      <c r="B210" s="32"/>
      <c r="D210" s="150" t="s">
        <v>262</v>
      </c>
      <c r="F210" s="151" t="s">
        <v>867</v>
      </c>
      <c r="I210" s="152"/>
      <c r="L210" s="32"/>
      <c r="M210" s="153"/>
      <c r="T210" s="56"/>
      <c r="AT210" s="17" t="s">
        <v>262</v>
      </c>
      <c r="AU210" s="17" t="s">
        <v>87</v>
      </c>
    </row>
    <row r="211" spans="2:65" s="12" customFormat="1" ht="11.25">
      <c r="B211" s="154"/>
      <c r="D211" s="155" t="s">
        <v>264</v>
      </c>
      <c r="E211" s="156" t="s">
        <v>1</v>
      </c>
      <c r="F211" s="157" t="s">
        <v>3258</v>
      </c>
      <c r="H211" s="158">
        <v>145.52799999999999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77</v>
      </c>
      <c r="AY211" s="156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3260</v>
      </c>
      <c r="H212" s="158">
        <v>17.079999999999998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3262</v>
      </c>
      <c r="H213" s="158">
        <v>132.01300000000001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3289</v>
      </c>
      <c r="H214" s="158">
        <v>-81.400000000000006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2" customFormat="1" ht="22.5">
      <c r="B215" s="154"/>
      <c r="D215" s="155" t="s">
        <v>264</v>
      </c>
      <c r="E215" s="156" t="s">
        <v>1</v>
      </c>
      <c r="F215" s="157" t="s">
        <v>3290</v>
      </c>
      <c r="H215" s="158">
        <v>-17.079999999999998</v>
      </c>
      <c r="I215" s="159"/>
      <c r="L215" s="154"/>
      <c r="M215" s="160"/>
      <c r="T215" s="161"/>
      <c r="AT215" s="156" t="s">
        <v>264</v>
      </c>
      <c r="AU215" s="156" t="s">
        <v>87</v>
      </c>
      <c r="AV215" s="12" t="s">
        <v>87</v>
      </c>
      <c r="AW215" s="12" t="s">
        <v>32</v>
      </c>
      <c r="AX215" s="12" t="s">
        <v>77</v>
      </c>
      <c r="AY215" s="156" t="s">
        <v>253</v>
      </c>
    </row>
    <row r="216" spans="2:65" s="12" customFormat="1" ht="22.5">
      <c r="B216" s="154"/>
      <c r="D216" s="155" t="s">
        <v>264</v>
      </c>
      <c r="E216" s="156" t="s">
        <v>1</v>
      </c>
      <c r="F216" s="157" t="s">
        <v>3291</v>
      </c>
      <c r="H216" s="158">
        <v>-107.667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32</v>
      </c>
      <c r="AX216" s="12" t="s">
        <v>77</v>
      </c>
      <c r="AY216" s="156" t="s">
        <v>253</v>
      </c>
    </row>
    <row r="217" spans="2:65" s="15" customFormat="1" ht="11.25">
      <c r="B217" s="175"/>
      <c r="D217" s="155" t="s">
        <v>264</v>
      </c>
      <c r="E217" s="176" t="s">
        <v>3264</v>
      </c>
      <c r="F217" s="177" t="s">
        <v>322</v>
      </c>
      <c r="H217" s="178">
        <v>88.474000000000004</v>
      </c>
      <c r="I217" s="179"/>
      <c r="L217" s="175"/>
      <c r="M217" s="180"/>
      <c r="T217" s="181"/>
      <c r="AT217" s="176" t="s">
        <v>264</v>
      </c>
      <c r="AU217" s="176" t="s">
        <v>87</v>
      </c>
      <c r="AV217" s="15" t="s">
        <v>97</v>
      </c>
      <c r="AW217" s="15" t="s">
        <v>32</v>
      </c>
      <c r="AX217" s="15" t="s">
        <v>77</v>
      </c>
      <c r="AY217" s="176" t="s">
        <v>253</v>
      </c>
    </row>
    <row r="218" spans="2:65" s="13" customFormat="1" ht="11.25">
      <c r="B218" s="162"/>
      <c r="D218" s="155" t="s">
        <v>264</v>
      </c>
      <c r="E218" s="163" t="s">
        <v>1</v>
      </c>
      <c r="F218" s="164" t="s">
        <v>266</v>
      </c>
      <c r="H218" s="165">
        <v>88.474000000000004</v>
      </c>
      <c r="I218" s="166"/>
      <c r="L218" s="162"/>
      <c r="M218" s="167"/>
      <c r="T218" s="168"/>
      <c r="AT218" s="163" t="s">
        <v>264</v>
      </c>
      <c r="AU218" s="163" t="s">
        <v>87</v>
      </c>
      <c r="AV218" s="13" t="s">
        <v>260</v>
      </c>
      <c r="AW218" s="13" t="s">
        <v>32</v>
      </c>
      <c r="AX218" s="13" t="s">
        <v>85</v>
      </c>
      <c r="AY218" s="163" t="s">
        <v>253</v>
      </c>
    </row>
    <row r="219" spans="2:65" s="1" customFormat="1" ht="24.2" customHeight="1">
      <c r="B219" s="32"/>
      <c r="C219" s="137" t="s">
        <v>317</v>
      </c>
      <c r="D219" s="137" t="s">
        <v>255</v>
      </c>
      <c r="E219" s="138" t="s">
        <v>871</v>
      </c>
      <c r="F219" s="139" t="s">
        <v>872</v>
      </c>
      <c r="G219" s="140" t="s">
        <v>258</v>
      </c>
      <c r="H219" s="141">
        <v>18.59</v>
      </c>
      <c r="I219" s="142"/>
      <c r="J219" s="143">
        <f>ROUND(I219*H219,2)</f>
        <v>0</v>
      </c>
      <c r="K219" s="139" t="s">
        <v>259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3292</v>
      </c>
    </row>
    <row r="220" spans="2:65" s="1" customFormat="1" ht="11.25">
      <c r="B220" s="32"/>
      <c r="D220" s="150" t="s">
        <v>262</v>
      </c>
      <c r="F220" s="151" t="s">
        <v>874</v>
      </c>
      <c r="I220" s="152"/>
      <c r="L220" s="32"/>
      <c r="M220" s="153"/>
      <c r="T220" s="56"/>
      <c r="AT220" s="17" t="s">
        <v>262</v>
      </c>
      <c r="AU220" s="17" t="s">
        <v>87</v>
      </c>
    </row>
    <row r="221" spans="2:65" s="12" customFormat="1" ht="11.25">
      <c r="B221" s="154"/>
      <c r="D221" s="155" t="s">
        <v>264</v>
      </c>
      <c r="E221" s="156" t="s">
        <v>1</v>
      </c>
      <c r="F221" s="157" t="s">
        <v>875</v>
      </c>
      <c r="H221" s="158">
        <v>18.59</v>
      </c>
      <c r="I221" s="159"/>
      <c r="L221" s="154"/>
      <c r="M221" s="160"/>
      <c r="T221" s="161"/>
      <c r="AT221" s="156" t="s">
        <v>264</v>
      </c>
      <c r="AU221" s="156" t="s">
        <v>87</v>
      </c>
      <c r="AV221" s="12" t="s">
        <v>87</v>
      </c>
      <c r="AW221" s="12" t="s">
        <v>32</v>
      </c>
      <c r="AX221" s="12" t="s">
        <v>85</v>
      </c>
      <c r="AY221" s="156" t="s">
        <v>253</v>
      </c>
    </row>
    <row r="222" spans="2:65" s="11" customFormat="1" ht="22.9" customHeight="1">
      <c r="B222" s="125"/>
      <c r="D222" s="126" t="s">
        <v>76</v>
      </c>
      <c r="E222" s="135" t="s">
        <v>87</v>
      </c>
      <c r="F222" s="135" t="s">
        <v>436</v>
      </c>
      <c r="I222" s="128"/>
      <c r="J222" s="136">
        <f>BK222</f>
        <v>0</v>
      </c>
      <c r="L222" s="125"/>
      <c r="M222" s="130"/>
      <c r="P222" s="131">
        <f>SUM(P223:P252)</f>
        <v>0</v>
      </c>
      <c r="R222" s="131">
        <f>SUM(R223:R252)</f>
        <v>78.555630000000008</v>
      </c>
      <c r="T222" s="132">
        <f>SUM(T223:T252)</f>
        <v>0</v>
      </c>
      <c r="AR222" s="126" t="s">
        <v>85</v>
      </c>
      <c r="AT222" s="133" t="s">
        <v>76</v>
      </c>
      <c r="AU222" s="133" t="s">
        <v>85</v>
      </c>
      <c r="AY222" s="126" t="s">
        <v>253</v>
      </c>
      <c r="BK222" s="134">
        <f>SUM(BK223:BK252)</f>
        <v>0</v>
      </c>
    </row>
    <row r="223" spans="2:65" s="1" customFormat="1" ht="37.9" customHeight="1">
      <c r="B223" s="32"/>
      <c r="C223" s="137" t="s">
        <v>323</v>
      </c>
      <c r="D223" s="137" t="s">
        <v>255</v>
      </c>
      <c r="E223" s="138" t="s">
        <v>876</v>
      </c>
      <c r="F223" s="139" t="s">
        <v>877</v>
      </c>
      <c r="G223" s="140" t="s">
        <v>313</v>
      </c>
      <c r="H223" s="141">
        <v>130.86000000000001</v>
      </c>
      <c r="I223" s="142"/>
      <c r="J223" s="143">
        <f>ROUND(I223*H223,2)</f>
        <v>0</v>
      </c>
      <c r="K223" s="139" t="s">
        <v>259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5.0000000000000001E-4</v>
      </c>
      <c r="R223" s="146">
        <f>Q223*H223</f>
        <v>6.5430000000000002E-2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3293</v>
      </c>
    </row>
    <row r="224" spans="2:65" s="1" customFormat="1" ht="11.25">
      <c r="B224" s="32"/>
      <c r="D224" s="150" t="s">
        <v>262</v>
      </c>
      <c r="F224" s="151" t="s">
        <v>879</v>
      </c>
      <c r="I224" s="152"/>
      <c r="L224" s="32"/>
      <c r="M224" s="153"/>
      <c r="T224" s="56"/>
      <c r="AT224" s="17" t="s">
        <v>262</v>
      </c>
      <c r="AU224" s="17" t="s">
        <v>87</v>
      </c>
    </row>
    <row r="225" spans="2:65" s="14" customFormat="1" ht="11.25">
      <c r="B225" s="169"/>
      <c r="D225" s="155" t="s">
        <v>264</v>
      </c>
      <c r="E225" s="170" t="s">
        <v>1</v>
      </c>
      <c r="F225" s="171" t="s">
        <v>880</v>
      </c>
      <c r="H225" s="170" t="s">
        <v>1</v>
      </c>
      <c r="I225" s="172"/>
      <c r="L225" s="169"/>
      <c r="M225" s="173"/>
      <c r="T225" s="174"/>
      <c r="AT225" s="170" t="s">
        <v>264</v>
      </c>
      <c r="AU225" s="170" t="s">
        <v>87</v>
      </c>
      <c r="AV225" s="14" t="s">
        <v>85</v>
      </c>
      <c r="AW225" s="14" t="s">
        <v>32</v>
      </c>
      <c r="AX225" s="14" t="s">
        <v>77</v>
      </c>
      <c r="AY225" s="170" t="s">
        <v>253</v>
      </c>
    </row>
    <row r="226" spans="2:65" s="12" customFormat="1" ht="11.25">
      <c r="B226" s="154"/>
      <c r="D226" s="155" t="s">
        <v>264</v>
      </c>
      <c r="E226" s="156" t="s">
        <v>1</v>
      </c>
      <c r="F226" s="157" t="s">
        <v>881</v>
      </c>
      <c r="H226" s="158">
        <v>130.86000000000001</v>
      </c>
      <c r="I226" s="159"/>
      <c r="L226" s="154"/>
      <c r="M226" s="160"/>
      <c r="T226" s="161"/>
      <c r="AT226" s="156" t="s">
        <v>264</v>
      </c>
      <c r="AU226" s="156" t="s">
        <v>87</v>
      </c>
      <c r="AV226" s="12" t="s">
        <v>87</v>
      </c>
      <c r="AW226" s="12" t="s">
        <v>32</v>
      </c>
      <c r="AX226" s="12" t="s">
        <v>77</v>
      </c>
      <c r="AY226" s="156" t="s">
        <v>253</v>
      </c>
    </row>
    <row r="227" spans="2:65" s="13" customFormat="1" ht="11.25">
      <c r="B227" s="162"/>
      <c r="D227" s="155" t="s">
        <v>264</v>
      </c>
      <c r="E227" s="163" t="s">
        <v>1</v>
      </c>
      <c r="F227" s="164" t="s">
        <v>266</v>
      </c>
      <c r="H227" s="165">
        <v>130.86000000000001</v>
      </c>
      <c r="I227" s="166"/>
      <c r="L227" s="162"/>
      <c r="M227" s="167"/>
      <c r="T227" s="168"/>
      <c r="AT227" s="163" t="s">
        <v>264</v>
      </c>
      <c r="AU227" s="163" t="s">
        <v>87</v>
      </c>
      <c r="AV227" s="13" t="s">
        <v>260</v>
      </c>
      <c r="AW227" s="13" t="s">
        <v>32</v>
      </c>
      <c r="AX227" s="13" t="s">
        <v>85</v>
      </c>
      <c r="AY227" s="163" t="s">
        <v>253</v>
      </c>
    </row>
    <row r="228" spans="2:65" s="1" customFormat="1" ht="37.9" customHeight="1">
      <c r="B228" s="32"/>
      <c r="C228" s="137" t="s">
        <v>344</v>
      </c>
      <c r="D228" s="137" t="s">
        <v>255</v>
      </c>
      <c r="E228" s="138" t="s">
        <v>882</v>
      </c>
      <c r="F228" s="139" t="s">
        <v>883</v>
      </c>
      <c r="G228" s="140" t="s">
        <v>313</v>
      </c>
      <c r="H228" s="141">
        <v>60</v>
      </c>
      <c r="I228" s="142"/>
      <c r="J228" s="143">
        <f>ROUND(I228*H228,2)</f>
        <v>0</v>
      </c>
      <c r="K228" s="139" t="s">
        <v>259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1.6299999999999999E-3</v>
      </c>
      <c r="R228" s="146">
        <f>Q228*H228</f>
        <v>9.7799999999999998E-2</v>
      </c>
      <c r="S228" s="146">
        <v>0</v>
      </c>
      <c r="T228" s="147">
        <f>S228*H228</f>
        <v>0</v>
      </c>
      <c r="AR228" s="148" t="s">
        <v>260</v>
      </c>
      <c r="AT228" s="148" t="s">
        <v>255</v>
      </c>
      <c r="AU228" s="148" t="s">
        <v>87</v>
      </c>
      <c r="AY228" s="17" t="s">
        <v>253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85</v>
      </c>
      <c r="BK228" s="149">
        <f>ROUND(I228*H228,2)</f>
        <v>0</v>
      </c>
      <c r="BL228" s="17" t="s">
        <v>260</v>
      </c>
      <c r="BM228" s="148" t="s">
        <v>3294</v>
      </c>
    </row>
    <row r="229" spans="2:65" s="1" customFormat="1" ht="11.25">
      <c r="B229" s="32"/>
      <c r="D229" s="150" t="s">
        <v>262</v>
      </c>
      <c r="F229" s="151" t="s">
        <v>885</v>
      </c>
      <c r="I229" s="152"/>
      <c r="L229" s="32"/>
      <c r="M229" s="153"/>
      <c r="T229" s="56"/>
      <c r="AT229" s="17" t="s">
        <v>262</v>
      </c>
      <c r="AU229" s="17" t="s">
        <v>87</v>
      </c>
    </row>
    <row r="230" spans="2:65" s="14" customFormat="1" ht="11.25">
      <c r="B230" s="169"/>
      <c r="D230" s="155" t="s">
        <v>264</v>
      </c>
      <c r="E230" s="170" t="s">
        <v>1</v>
      </c>
      <c r="F230" s="171" t="s">
        <v>880</v>
      </c>
      <c r="H230" s="170" t="s">
        <v>1</v>
      </c>
      <c r="I230" s="172"/>
      <c r="L230" s="169"/>
      <c r="M230" s="173"/>
      <c r="T230" s="174"/>
      <c r="AT230" s="170" t="s">
        <v>264</v>
      </c>
      <c r="AU230" s="170" t="s">
        <v>87</v>
      </c>
      <c r="AV230" s="14" t="s">
        <v>85</v>
      </c>
      <c r="AW230" s="14" t="s">
        <v>32</v>
      </c>
      <c r="AX230" s="14" t="s">
        <v>77</v>
      </c>
      <c r="AY230" s="170" t="s">
        <v>253</v>
      </c>
    </row>
    <row r="231" spans="2:65" s="12" customFormat="1" ht="11.25">
      <c r="B231" s="154"/>
      <c r="D231" s="155" t="s">
        <v>264</v>
      </c>
      <c r="E231" s="156" t="s">
        <v>1</v>
      </c>
      <c r="F231" s="157" t="s">
        <v>886</v>
      </c>
      <c r="H231" s="158">
        <v>60</v>
      </c>
      <c r="I231" s="159"/>
      <c r="L231" s="154"/>
      <c r="M231" s="160"/>
      <c r="T231" s="161"/>
      <c r="AT231" s="156" t="s">
        <v>264</v>
      </c>
      <c r="AU231" s="156" t="s">
        <v>87</v>
      </c>
      <c r="AV231" s="12" t="s">
        <v>87</v>
      </c>
      <c r="AW231" s="12" t="s">
        <v>32</v>
      </c>
      <c r="AX231" s="12" t="s">
        <v>77</v>
      </c>
      <c r="AY231" s="156" t="s">
        <v>253</v>
      </c>
    </row>
    <row r="232" spans="2:65" s="13" customFormat="1" ht="11.25">
      <c r="B232" s="162"/>
      <c r="D232" s="155" t="s">
        <v>264</v>
      </c>
      <c r="E232" s="163" t="s">
        <v>1</v>
      </c>
      <c r="F232" s="164" t="s">
        <v>266</v>
      </c>
      <c r="H232" s="165">
        <v>60</v>
      </c>
      <c r="I232" s="166"/>
      <c r="L232" s="162"/>
      <c r="M232" s="167"/>
      <c r="T232" s="168"/>
      <c r="AT232" s="163" t="s">
        <v>264</v>
      </c>
      <c r="AU232" s="163" t="s">
        <v>87</v>
      </c>
      <c r="AV232" s="13" t="s">
        <v>260</v>
      </c>
      <c r="AW232" s="13" t="s">
        <v>32</v>
      </c>
      <c r="AX232" s="13" t="s">
        <v>85</v>
      </c>
      <c r="AY232" s="163" t="s">
        <v>253</v>
      </c>
    </row>
    <row r="233" spans="2:65" s="1" customFormat="1" ht="24.2" customHeight="1">
      <c r="B233" s="32"/>
      <c r="C233" s="137" t="s">
        <v>355</v>
      </c>
      <c r="D233" s="137" t="s">
        <v>255</v>
      </c>
      <c r="E233" s="138" t="s">
        <v>887</v>
      </c>
      <c r="F233" s="139" t="s">
        <v>888</v>
      </c>
      <c r="G233" s="140" t="s">
        <v>313</v>
      </c>
      <c r="H233" s="141">
        <v>10</v>
      </c>
      <c r="I233" s="142"/>
      <c r="J233" s="143">
        <f>ROUND(I233*H233,2)</f>
        <v>0</v>
      </c>
      <c r="K233" s="139" t="s">
        <v>259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2.1900000000000001E-3</v>
      </c>
      <c r="R233" s="146">
        <f>Q233*H233</f>
        <v>2.1900000000000003E-2</v>
      </c>
      <c r="S233" s="146">
        <v>0</v>
      </c>
      <c r="T233" s="147">
        <f>S233*H233</f>
        <v>0</v>
      </c>
      <c r="AR233" s="148" t="s">
        <v>260</v>
      </c>
      <c r="AT233" s="148" t="s">
        <v>255</v>
      </c>
      <c r="AU233" s="148" t="s">
        <v>87</v>
      </c>
      <c r="AY233" s="17" t="s">
        <v>253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260</v>
      </c>
      <c r="BM233" s="148" t="s">
        <v>3295</v>
      </c>
    </row>
    <row r="234" spans="2:65" s="1" customFormat="1" ht="11.25">
      <c r="B234" s="32"/>
      <c r="D234" s="150" t="s">
        <v>262</v>
      </c>
      <c r="F234" s="151" t="s">
        <v>890</v>
      </c>
      <c r="I234" s="152"/>
      <c r="L234" s="32"/>
      <c r="M234" s="153"/>
      <c r="T234" s="56"/>
      <c r="AT234" s="17" t="s">
        <v>262</v>
      </c>
      <c r="AU234" s="17" t="s">
        <v>87</v>
      </c>
    </row>
    <row r="235" spans="2:65" s="14" customFormat="1" ht="11.25">
      <c r="B235" s="169"/>
      <c r="D235" s="155" t="s">
        <v>264</v>
      </c>
      <c r="E235" s="170" t="s">
        <v>1</v>
      </c>
      <c r="F235" s="171" t="s">
        <v>880</v>
      </c>
      <c r="H235" s="170" t="s">
        <v>1</v>
      </c>
      <c r="I235" s="172"/>
      <c r="L235" s="169"/>
      <c r="M235" s="173"/>
      <c r="T235" s="174"/>
      <c r="AT235" s="170" t="s">
        <v>264</v>
      </c>
      <c r="AU235" s="170" t="s">
        <v>87</v>
      </c>
      <c r="AV235" s="14" t="s">
        <v>85</v>
      </c>
      <c r="AW235" s="14" t="s">
        <v>32</v>
      </c>
      <c r="AX235" s="14" t="s">
        <v>77</v>
      </c>
      <c r="AY235" s="170" t="s">
        <v>253</v>
      </c>
    </row>
    <row r="236" spans="2:65" s="12" customFormat="1" ht="11.25">
      <c r="B236" s="154"/>
      <c r="D236" s="155" t="s">
        <v>264</v>
      </c>
      <c r="E236" s="156" t="s">
        <v>1</v>
      </c>
      <c r="F236" s="157" t="s">
        <v>891</v>
      </c>
      <c r="H236" s="158">
        <v>10</v>
      </c>
      <c r="I236" s="159"/>
      <c r="L236" s="154"/>
      <c r="M236" s="160"/>
      <c r="T236" s="161"/>
      <c r="AT236" s="156" t="s">
        <v>264</v>
      </c>
      <c r="AU236" s="156" t="s">
        <v>87</v>
      </c>
      <c r="AV236" s="12" t="s">
        <v>87</v>
      </c>
      <c r="AW236" s="12" t="s">
        <v>32</v>
      </c>
      <c r="AX236" s="12" t="s">
        <v>77</v>
      </c>
      <c r="AY236" s="156" t="s">
        <v>253</v>
      </c>
    </row>
    <row r="237" spans="2:65" s="13" customFormat="1" ht="11.25">
      <c r="B237" s="162"/>
      <c r="D237" s="155" t="s">
        <v>264</v>
      </c>
      <c r="E237" s="163" t="s">
        <v>1</v>
      </c>
      <c r="F237" s="164" t="s">
        <v>266</v>
      </c>
      <c r="H237" s="165">
        <v>10</v>
      </c>
      <c r="I237" s="166"/>
      <c r="L237" s="162"/>
      <c r="M237" s="167"/>
      <c r="T237" s="168"/>
      <c r="AT237" s="163" t="s">
        <v>264</v>
      </c>
      <c r="AU237" s="163" t="s">
        <v>87</v>
      </c>
      <c r="AV237" s="13" t="s">
        <v>260</v>
      </c>
      <c r="AW237" s="13" t="s">
        <v>32</v>
      </c>
      <c r="AX237" s="13" t="s">
        <v>85</v>
      </c>
      <c r="AY237" s="163" t="s">
        <v>253</v>
      </c>
    </row>
    <row r="238" spans="2:65" s="1" customFormat="1" ht="24.2" customHeight="1">
      <c r="B238" s="32"/>
      <c r="C238" s="137" t="s">
        <v>360</v>
      </c>
      <c r="D238" s="137" t="s">
        <v>255</v>
      </c>
      <c r="E238" s="138" t="s">
        <v>892</v>
      </c>
      <c r="F238" s="139" t="s">
        <v>893</v>
      </c>
      <c r="G238" s="140" t="s">
        <v>269</v>
      </c>
      <c r="H238" s="141">
        <v>113</v>
      </c>
      <c r="I238" s="142"/>
      <c r="J238" s="143">
        <f>ROUND(I238*H238,2)</f>
        <v>0</v>
      </c>
      <c r="K238" s="139" t="s">
        <v>259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3.3E-3</v>
      </c>
      <c r="R238" s="146">
        <f>Q238*H238</f>
        <v>0.37290000000000001</v>
      </c>
      <c r="S238" s="146">
        <v>0</v>
      </c>
      <c r="T238" s="147">
        <f>S238*H238</f>
        <v>0</v>
      </c>
      <c r="AR238" s="148" t="s">
        <v>260</v>
      </c>
      <c r="AT238" s="148" t="s">
        <v>255</v>
      </c>
      <c r="AU238" s="148" t="s">
        <v>87</v>
      </c>
      <c r="AY238" s="17" t="s">
        <v>253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260</v>
      </c>
      <c r="BM238" s="148" t="s">
        <v>3296</v>
      </c>
    </row>
    <row r="239" spans="2:65" s="1" customFormat="1" ht="11.25">
      <c r="B239" s="32"/>
      <c r="D239" s="150" t="s">
        <v>262</v>
      </c>
      <c r="F239" s="151" t="s">
        <v>895</v>
      </c>
      <c r="I239" s="152"/>
      <c r="L239" s="32"/>
      <c r="M239" s="153"/>
      <c r="T239" s="56"/>
      <c r="AT239" s="17" t="s">
        <v>262</v>
      </c>
      <c r="AU239" s="17" t="s">
        <v>87</v>
      </c>
    </row>
    <row r="240" spans="2:65" s="12" customFormat="1" ht="11.25">
      <c r="B240" s="154"/>
      <c r="D240" s="155" t="s">
        <v>264</v>
      </c>
      <c r="E240" s="156" t="s">
        <v>1</v>
      </c>
      <c r="F240" s="157" t="s">
        <v>896</v>
      </c>
      <c r="H240" s="158">
        <v>113</v>
      </c>
      <c r="I240" s="159"/>
      <c r="L240" s="154"/>
      <c r="M240" s="160"/>
      <c r="T240" s="161"/>
      <c r="AT240" s="156" t="s">
        <v>264</v>
      </c>
      <c r="AU240" s="156" t="s">
        <v>87</v>
      </c>
      <c r="AV240" s="12" t="s">
        <v>87</v>
      </c>
      <c r="AW240" s="12" t="s">
        <v>32</v>
      </c>
      <c r="AX240" s="12" t="s">
        <v>77</v>
      </c>
      <c r="AY240" s="156" t="s">
        <v>253</v>
      </c>
    </row>
    <row r="241" spans="2:65" s="13" customFormat="1" ht="11.25">
      <c r="B241" s="162"/>
      <c r="D241" s="155" t="s">
        <v>264</v>
      </c>
      <c r="E241" s="163" t="s">
        <v>1</v>
      </c>
      <c r="F241" s="164" t="s">
        <v>266</v>
      </c>
      <c r="H241" s="165">
        <v>113</v>
      </c>
      <c r="I241" s="166"/>
      <c r="L241" s="162"/>
      <c r="M241" s="167"/>
      <c r="T241" s="168"/>
      <c r="AT241" s="163" t="s">
        <v>264</v>
      </c>
      <c r="AU241" s="163" t="s">
        <v>87</v>
      </c>
      <c r="AV241" s="13" t="s">
        <v>260</v>
      </c>
      <c r="AW241" s="13" t="s">
        <v>32</v>
      </c>
      <c r="AX241" s="13" t="s">
        <v>85</v>
      </c>
      <c r="AY241" s="163" t="s">
        <v>253</v>
      </c>
    </row>
    <row r="242" spans="2:65" s="1" customFormat="1" ht="24.2" customHeight="1">
      <c r="B242" s="32"/>
      <c r="C242" s="137" t="s">
        <v>8</v>
      </c>
      <c r="D242" s="137" t="s">
        <v>255</v>
      </c>
      <c r="E242" s="138" t="s">
        <v>897</v>
      </c>
      <c r="F242" s="139" t="s">
        <v>898</v>
      </c>
      <c r="G242" s="140" t="s">
        <v>202</v>
      </c>
      <c r="H242" s="141">
        <v>36.11</v>
      </c>
      <c r="I242" s="142"/>
      <c r="J242" s="143">
        <f>ROUND(I242*H242,2)</f>
        <v>0</v>
      </c>
      <c r="K242" s="139" t="s">
        <v>259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2.16</v>
      </c>
      <c r="R242" s="146">
        <f>Q242*H242</f>
        <v>77.997600000000006</v>
      </c>
      <c r="S242" s="146">
        <v>0</v>
      </c>
      <c r="T242" s="147">
        <f>S242*H242</f>
        <v>0</v>
      </c>
      <c r="AR242" s="148" t="s">
        <v>260</v>
      </c>
      <c r="AT242" s="148" t="s">
        <v>255</v>
      </c>
      <c r="AU242" s="148" t="s">
        <v>87</v>
      </c>
      <c r="AY242" s="17" t="s">
        <v>253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260</v>
      </c>
      <c r="BM242" s="148" t="s">
        <v>3297</v>
      </c>
    </row>
    <row r="243" spans="2:65" s="1" customFormat="1" ht="11.25">
      <c r="B243" s="32"/>
      <c r="D243" s="150" t="s">
        <v>262</v>
      </c>
      <c r="F243" s="151" t="s">
        <v>900</v>
      </c>
      <c r="I243" s="152"/>
      <c r="L243" s="32"/>
      <c r="M243" s="153"/>
      <c r="T243" s="56"/>
      <c r="AT243" s="17" t="s">
        <v>262</v>
      </c>
      <c r="AU243" s="17" t="s">
        <v>87</v>
      </c>
    </row>
    <row r="244" spans="2:65" s="14" customFormat="1" ht="11.25">
      <c r="B244" s="169"/>
      <c r="D244" s="155" t="s">
        <v>264</v>
      </c>
      <c r="E244" s="170" t="s">
        <v>1</v>
      </c>
      <c r="F244" s="171" t="s">
        <v>901</v>
      </c>
      <c r="H244" s="170" t="s">
        <v>1</v>
      </c>
      <c r="I244" s="172"/>
      <c r="L244" s="169"/>
      <c r="M244" s="173"/>
      <c r="T244" s="174"/>
      <c r="AT244" s="170" t="s">
        <v>264</v>
      </c>
      <c r="AU244" s="170" t="s">
        <v>87</v>
      </c>
      <c r="AV244" s="14" t="s">
        <v>85</v>
      </c>
      <c r="AW244" s="14" t="s">
        <v>32</v>
      </c>
      <c r="AX244" s="14" t="s">
        <v>77</v>
      </c>
      <c r="AY244" s="170" t="s">
        <v>253</v>
      </c>
    </row>
    <row r="245" spans="2:65" s="14" customFormat="1" ht="11.25">
      <c r="B245" s="169"/>
      <c r="D245" s="155" t="s">
        <v>264</v>
      </c>
      <c r="E245" s="170" t="s">
        <v>1</v>
      </c>
      <c r="F245" s="171" t="s">
        <v>880</v>
      </c>
      <c r="H245" s="170" t="s">
        <v>1</v>
      </c>
      <c r="I245" s="172"/>
      <c r="L245" s="169"/>
      <c r="M245" s="173"/>
      <c r="T245" s="174"/>
      <c r="AT245" s="170" t="s">
        <v>264</v>
      </c>
      <c r="AU245" s="170" t="s">
        <v>87</v>
      </c>
      <c r="AV245" s="14" t="s">
        <v>85</v>
      </c>
      <c r="AW245" s="14" t="s">
        <v>32</v>
      </c>
      <c r="AX245" s="14" t="s">
        <v>77</v>
      </c>
      <c r="AY245" s="170" t="s">
        <v>253</v>
      </c>
    </row>
    <row r="246" spans="2:65" s="12" customFormat="1" ht="11.25">
      <c r="B246" s="154"/>
      <c r="D246" s="155" t="s">
        <v>264</v>
      </c>
      <c r="E246" s="156" t="s">
        <v>1</v>
      </c>
      <c r="F246" s="157" t="s">
        <v>3298</v>
      </c>
      <c r="H246" s="158">
        <v>32.72</v>
      </c>
      <c r="I246" s="159"/>
      <c r="L246" s="154"/>
      <c r="M246" s="160"/>
      <c r="T246" s="161"/>
      <c r="AT246" s="156" t="s">
        <v>264</v>
      </c>
      <c r="AU246" s="156" t="s">
        <v>87</v>
      </c>
      <c r="AV246" s="12" t="s">
        <v>87</v>
      </c>
      <c r="AW246" s="12" t="s">
        <v>32</v>
      </c>
      <c r="AX246" s="12" t="s">
        <v>77</v>
      </c>
      <c r="AY246" s="156" t="s">
        <v>253</v>
      </c>
    </row>
    <row r="247" spans="2:65" s="15" customFormat="1" ht="11.25">
      <c r="B247" s="175"/>
      <c r="D247" s="155" t="s">
        <v>264</v>
      </c>
      <c r="E247" s="176" t="s">
        <v>1</v>
      </c>
      <c r="F247" s="177" t="s">
        <v>322</v>
      </c>
      <c r="H247" s="178">
        <v>32.72</v>
      </c>
      <c r="I247" s="179"/>
      <c r="L247" s="175"/>
      <c r="M247" s="180"/>
      <c r="T247" s="181"/>
      <c r="AT247" s="176" t="s">
        <v>264</v>
      </c>
      <c r="AU247" s="176" t="s">
        <v>87</v>
      </c>
      <c r="AV247" s="15" t="s">
        <v>97</v>
      </c>
      <c r="AW247" s="15" t="s">
        <v>32</v>
      </c>
      <c r="AX247" s="15" t="s">
        <v>77</v>
      </c>
      <c r="AY247" s="176" t="s">
        <v>253</v>
      </c>
    </row>
    <row r="248" spans="2:65" s="14" customFormat="1" ht="11.25">
      <c r="B248" s="169"/>
      <c r="D248" s="155" t="s">
        <v>264</v>
      </c>
      <c r="E248" s="170" t="s">
        <v>1</v>
      </c>
      <c r="F248" s="171" t="s">
        <v>903</v>
      </c>
      <c r="H248" s="170" t="s">
        <v>1</v>
      </c>
      <c r="I248" s="172"/>
      <c r="L248" s="169"/>
      <c r="M248" s="173"/>
      <c r="T248" s="174"/>
      <c r="AT248" s="170" t="s">
        <v>264</v>
      </c>
      <c r="AU248" s="170" t="s">
        <v>87</v>
      </c>
      <c r="AV248" s="14" t="s">
        <v>85</v>
      </c>
      <c r="AW248" s="14" t="s">
        <v>32</v>
      </c>
      <c r="AX248" s="14" t="s">
        <v>77</v>
      </c>
      <c r="AY248" s="170" t="s">
        <v>253</v>
      </c>
    </row>
    <row r="249" spans="2:65" s="14" customFormat="1" ht="11.25">
      <c r="B249" s="169"/>
      <c r="D249" s="155" t="s">
        <v>264</v>
      </c>
      <c r="E249" s="170" t="s">
        <v>1</v>
      </c>
      <c r="F249" s="171" t="s">
        <v>904</v>
      </c>
      <c r="H249" s="170" t="s">
        <v>1</v>
      </c>
      <c r="I249" s="172"/>
      <c r="L249" s="169"/>
      <c r="M249" s="173"/>
      <c r="T249" s="174"/>
      <c r="AT249" s="170" t="s">
        <v>264</v>
      </c>
      <c r="AU249" s="170" t="s">
        <v>87</v>
      </c>
      <c r="AV249" s="14" t="s">
        <v>85</v>
      </c>
      <c r="AW249" s="14" t="s">
        <v>32</v>
      </c>
      <c r="AX249" s="14" t="s">
        <v>77</v>
      </c>
      <c r="AY249" s="170" t="s">
        <v>253</v>
      </c>
    </row>
    <row r="250" spans="2:65" s="12" customFormat="1" ht="11.25">
      <c r="B250" s="154"/>
      <c r="D250" s="155" t="s">
        <v>264</v>
      </c>
      <c r="E250" s="156" t="s">
        <v>1</v>
      </c>
      <c r="F250" s="157" t="s">
        <v>3299</v>
      </c>
      <c r="H250" s="158">
        <v>3.39</v>
      </c>
      <c r="I250" s="159"/>
      <c r="L250" s="154"/>
      <c r="M250" s="160"/>
      <c r="T250" s="161"/>
      <c r="AT250" s="156" t="s">
        <v>264</v>
      </c>
      <c r="AU250" s="156" t="s">
        <v>87</v>
      </c>
      <c r="AV250" s="12" t="s">
        <v>87</v>
      </c>
      <c r="AW250" s="12" t="s">
        <v>32</v>
      </c>
      <c r="AX250" s="12" t="s">
        <v>77</v>
      </c>
      <c r="AY250" s="156" t="s">
        <v>253</v>
      </c>
    </row>
    <row r="251" spans="2:65" s="15" customFormat="1" ht="11.25">
      <c r="B251" s="175"/>
      <c r="D251" s="155" t="s">
        <v>264</v>
      </c>
      <c r="E251" s="176" t="s">
        <v>1</v>
      </c>
      <c r="F251" s="177" t="s">
        <v>322</v>
      </c>
      <c r="H251" s="178">
        <v>3.39</v>
      </c>
      <c r="I251" s="179"/>
      <c r="L251" s="175"/>
      <c r="M251" s="180"/>
      <c r="T251" s="181"/>
      <c r="AT251" s="176" t="s">
        <v>264</v>
      </c>
      <c r="AU251" s="176" t="s">
        <v>87</v>
      </c>
      <c r="AV251" s="15" t="s">
        <v>97</v>
      </c>
      <c r="AW251" s="15" t="s">
        <v>32</v>
      </c>
      <c r="AX251" s="15" t="s">
        <v>77</v>
      </c>
      <c r="AY251" s="176" t="s">
        <v>253</v>
      </c>
    </row>
    <row r="252" spans="2:65" s="13" customFormat="1" ht="11.25">
      <c r="B252" s="162"/>
      <c r="D252" s="155" t="s">
        <v>264</v>
      </c>
      <c r="E252" s="163" t="s">
        <v>1</v>
      </c>
      <c r="F252" s="164" t="s">
        <v>266</v>
      </c>
      <c r="H252" s="165">
        <v>36.11</v>
      </c>
      <c r="I252" s="166"/>
      <c r="L252" s="162"/>
      <c r="M252" s="167"/>
      <c r="T252" s="168"/>
      <c r="AT252" s="163" t="s">
        <v>264</v>
      </c>
      <c r="AU252" s="163" t="s">
        <v>87</v>
      </c>
      <c r="AV252" s="13" t="s">
        <v>260</v>
      </c>
      <c r="AW252" s="13" t="s">
        <v>32</v>
      </c>
      <c r="AX252" s="13" t="s">
        <v>85</v>
      </c>
      <c r="AY252" s="163" t="s">
        <v>253</v>
      </c>
    </row>
    <row r="253" spans="2:65" s="11" customFormat="1" ht="22.9" customHeight="1">
      <c r="B253" s="125"/>
      <c r="D253" s="126" t="s">
        <v>76</v>
      </c>
      <c r="E253" s="135" t="s">
        <v>97</v>
      </c>
      <c r="F253" s="135" t="s">
        <v>906</v>
      </c>
      <c r="I253" s="128"/>
      <c r="J253" s="136">
        <f>BK253</f>
        <v>0</v>
      </c>
      <c r="L253" s="125"/>
      <c r="M253" s="130"/>
      <c r="P253" s="131">
        <f>SUM(P254:P353)</f>
        <v>0</v>
      </c>
      <c r="R253" s="131">
        <f>SUM(R254:R353)</f>
        <v>64.092869809999996</v>
      </c>
      <c r="T253" s="132">
        <f>SUM(T254:T353)</f>
        <v>0</v>
      </c>
      <c r="AR253" s="126" t="s">
        <v>85</v>
      </c>
      <c r="AT253" s="133" t="s">
        <v>76</v>
      </c>
      <c r="AU253" s="133" t="s">
        <v>85</v>
      </c>
      <c r="AY253" s="126" t="s">
        <v>253</v>
      </c>
      <c r="BK253" s="134">
        <f>SUM(BK254:BK353)</f>
        <v>0</v>
      </c>
    </row>
    <row r="254" spans="2:65" s="1" customFormat="1" ht="24.2" customHeight="1">
      <c r="B254" s="32"/>
      <c r="C254" s="137" t="s">
        <v>369</v>
      </c>
      <c r="D254" s="137" t="s">
        <v>255</v>
      </c>
      <c r="E254" s="138" t="s">
        <v>907</v>
      </c>
      <c r="F254" s="139" t="s">
        <v>908</v>
      </c>
      <c r="G254" s="140" t="s">
        <v>202</v>
      </c>
      <c r="H254" s="141">
        <v>1</v>
      </c>
      <c r="I254" s="142"/>
      <c r="J254" s="143">
        <f>ROUND(I254*H254,2)</f>
        <v>0</v>
      </c>
      <c r="K254" s="139" t="s">
        <v>1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0.23102</v>
      </c>
      <c r="R254" s="146">
        <f>Q254*H254</f>
        <v>0.23102</v>
      </c>
      <c r="S254" s="146">
        <v>0</v>
      </c>
      <c r="T254" s="147">
        <f>S254*H254</f>
        <v>0</v>
      </c>
      <c r="AR254" s="148" t="s">
        <v>260</v>
      </c>
      <c r="AT254" s="148" t="s">
        <v>255</v>
      </c>
      <c r="AU254" s="148" t="s">
        <v>87</v>
      </c>
      <c r="AY254" s="17" t="s">
        <v>253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260</v>
      </c>
      <c r="BM254" s="148" t="s">
        <v>3300</v>
      </c>
    </row>
    <row r="255" spans="2:65" s="1" customFormat="1" ht="24.2" customHeight="1">
      <c r="B255" s="32"/>
      <c r="C255" s="137" t="s">
        <v>374</v>
      </c>
      <c r="D255" s="137" t="s">
        <v>255</v>
      </c>
      <c r="E255" s="138" t="s">
        <v>910</v>
      </c>
      <c r="F255" s="139" t="s">
        <v>911</v>
      </c>
      <c r="G255" s="140" t="s">
        <v>258</v>
      </c>
      <c r="H255" s="141">
        <v>73.909000000000006</v>
      </c>
      <c r="I255" s="142"/>
      <c r="J255" s="143">
        <f>ROUND(I255*H255,2)</f>
        <v>0</v>
      </c>
      <c r="K255" s="139" t="s">
        <v>259</v>
      </c>
      <c r="L255" s="32"/>
      <c r="M255" s="144" t="s">
        <v>1</v>
      </c>
      <c r="N255" s="145" t="s">
        <v>42</v>
      </c>
      <c r="P255" s="146">
        <f>O255*H255</f>
        <v>0</v>
      </c>
      <c r="Q255" s="146">
        <v>0.1651</v>
      </c>
      <c r="R255" s="146">
        <f>Q255*H255</f>
        <v>12.202375900000002</v>
      </c>
      <c r="S255" s="146">
        <v>0</v>
      </c>
      <c r="T255" s="147">
        <f>S255*H255</f>
        <v>0</v>
      </c>
      <c r="AR255" s="148" t="s">
        <v>260</v>
      </c>
      <c r="AT255" s="148" t="s">
        <v>255</v>
      </c>
      <c r="AU255" s="148" t="s">
        <v>87</v>
      </c>
      <c r="AY255" s="17" t="s">
        <v>253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85</v>
      </c>
      <c r="BK255" s="149">
        <f>ROUND(I255*H255,2)</f>
        <v>0</v>
      </c>
      <c r="BL255" s="17" t="s">
        <v>260</v>
      </c>
      <c r="BM255" s="148" t="s">
        <v>912</v>
      </c>
    </row>
    <row r="256" spans="2:65" s="1" customFormat="1" ht="11.25">
      <c r="B256" s="32"/>
      <c r="D256" s="150" t="s">
        <v>262</v>
      </c>
      <c r="F256" s="151" t="s">
        <v>913</v>
      </c>
      <c r="I256" s="152"/>
      <c r="L256" s="32"/>
      <c r="M256" s="153"/>
      <c r="T256" s="56"/>
      <c r="AT256" s="17" t="s">
        <v>262</v>
      </c>
      <c r="AU256" s="17" t="s">
        <v>87</v>
      </c>
    </row>
    <row r="257" spans="2:65" s="14" customFormat="1" ht="11.25">
      <c r="B257" s="169"/>
      <c r="D257" s="155" t="s">
        <v>264</v>
      </c>
      <c r="E257" s="170" t="s">
        <v>1</v>
      </c>
      <c r="F257" s="171" t="s">
        <v>3301</v>
      </c>
      <c r="H257" s="170" t="s">
        <v>1</v>
      </c>
      <c r="I257" s="172"/>
      <c r="L257" s="169"/>
      <c r="M257" s="173"/>
      <c r="T257" s="174"/>
      <c r="AT257" s="170" t="s">
        <v>264</v>
      </c>
      <c r="AU257" s="170" t="s">
        <v>87</v>
      </c>
      <c r="AV257" s="14" t="s">
        <v>85</v>
      </c>
      <c r="AW257" s="14" t="s">
        <v>32</v>
      </c>
      <c r="AX257" s="14" t="s">
        <v>77</v>
      </c>
      <c r="AY257" s="170" t="s">
        <v>253</v>
      </c>
    </row>
    <row r="258" spans="2:65" s="12" customFormat="1" ht="22.5">
      <c r="B258" s="154"/>
      <c r="D258" s="155" t="s">
        <v>264</v>
      </c>
      <c r="E258" s="156" t="s">
        <v>1</v>
      </c>
      <c r="F258" s="157" t="s">
        <v>3302</v>
      </c>
      <c r="H258" s="158">
        <v>84.634</v>
      </c>
      <c r="I258" s="159"/>
      <c r="L258" s="154"/>
      <c r="M258" s="160"/>
      <c r="T258" s="161"/>
      <c r="AT258" s="156" t="s">
        <v>264</v>
      </c>
      <c r="AU258" s="156" t="s">
        <v>87</v>
      </c>
      <c r="AV258" s="12" t="s">
        <v>87</v>
      </c>
      <c r="AW258" s="12" t="s">
        <v>32</v>
      </c>
      <c r="AX258" s="12" t="s">
        <v>77</v>
      </c>
      <c r="AY258" s="156" t="s">
        <v>253</v>
      </c>
    </row>
    <row r="259" spans="2:65" s="12" customFormat="1" ht="11.25">
      <c r="B259" s="154"/>
      <c r="D259" s="155" t="s">
        <v>264</v>
      </c>
      <c r="E259" s="156" t="s">
        <v>1</v>
      </c>
      <c r="F259" s="157" t="s">
        <v>917</v>
      </c>
      <c r="H259" s="158">
        <v>-10.725</v>
      </c>
      <c r="I259" s="159"/>
      <c r="L259" s="154"/>
      <c r="M259" s="160"/>
      <c r="T259" s="161"/>
      <c r="AT259" s="156" t="s">
        <v>264</v>
      </c>
      <c r="AU259" s="156" t="s">
        <v>87</v>
      </c>
      <c r="AV259" s="12" t="s">
        <v>87</v>
      </c>
      <c r="AW259" s="12" t="s">
        <v>32</v>
      </c>
      <c r="AX259" s="12" t="s">
        <v>77</v>
      </c>
      <c r="AY259" s="156" t="s">
        <v>253</v>
      </c>
    </row>
    <row r="260" spans="2:65" s="13" customFormat="1" ht="11.25">
      <c r="B260" s="162"/>
      <c r="D260" s="155" t="s">
        <v>264</v>
      </c>
      <c r="E260" s="163" t="s">
        <v>1</v>
      </c>
      <c r="F260" s="164" t="s">
        <v>266</v>
      </c>
      <c r="H260" s="165">
        <v>73.909000000000006</v>
      </c>
      <c r="I260" s="166"/>
      <c r="L260" s="162"/>
      <c r="M260" s="167"/>
      <c r="T260" s="168"/>
      <c r="AT260" s="163" t="s">
        <v>264</v>
      </c>
      <c r="AU260" s="163" t="s">
        <v>87</v>
      </c>
      <c r="AV260" s="13" t="s">
        <v>260</v>
      </c>
      <c r="AW260" s="13" t="s">
        <v>32</v>
      </c>
      <c r="AX260" s="13" t="s">
        <v>85</v>
      </c>
      <c r="AY260" s="163" t="s">
        <v>253</v>
      </c>
    </row>
    <row r="261" spans="2:65" s="1" customFormat="1" ht="24.2" customHeight="1">
      <c r="B261" s="32"/>
      <c r="C261" s="137" t="s">
        <v>379</v>
      </c>
      <c r="D261" s="137" t="s">
        <v>255</v>
      </c>
      <c r="E261" s="138" t="s">
        <v>918</v>
      </c>
      <c r="F261" s="139" t="s">
        <v>919</v>
      </c>
      <c r="G261" s="140" t="s">
        <v>258</v>
      </c>
      <c r="H261" s="141">
        <v>8.7520000000000007</v>
      </c>
      <c r="I261" s="142"/>
      <c r="J261" s="143">
        <f>ROUND(I261*H261,2)</f>
        <v>0</v>
      </c>
      <c r="K261" s="139" t="s">
        <v>259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0.26021</v>
      </c>
      <c r="R261" s="146">
        <f>Q261*H261</f>
        <v>2.27735792</v>
      </c>
      <c r="S261" s="146">
        <v>0</v>
      </c>
      <c r="T261" s="147">
        <f>S261*H261</f>
        <v>0</v>
      </c>
      <c r="AR261" s="148" t="s">
        <v>260</v>
      </c>
      <c r="AT261" s="148" t="s">
        <v>255</v>
      </c>
      <c r="AU261" s="148" t="s">
        <v>87</v>
      </c>
      <c r="AY261" s="17" t="s">
        <v>253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85</v>
      </c>
      <c r="BK261" s="149">
        <f>ROUND(I261*H261,2)</f>
        <v>0</v>
      </c>
      <c r="BL261" s="17" t="s">
        <v>260</v>
      </c>
      <c r="BM261" s="148" t="s">
        <v>920</v>
      </c>
    </row>
    <row r="262" spans="2:65" s="1" customFormat="1" ht="11.25">
      <c r="B262" s="32"/>
      <c r="D262" s="150" t="s">
        <v>262</v>
      </c>
      <c r="F262" s="151" t="s">
        <v>921</v>
      </c>
      <c r="I262" s="152"/>
      <c r="L262" s="32"/>
      <c r="M262" s="153"/>
      <c r="T262" s="56"/>
      <c r="AT262" s="17" t="s">
        <v>262</v>
      </c>
      <c r="AU262" s="17" t="s">
        <v>87</v>
      </c>
    </row>
    <row r="263" spans="2:65" s="14" customFormat="1" ht="11.25">
      <c r="B263" s="169"/>
      <c r="D263" s="155" t="s">
        <v>264</v>
      </c>
      <c r="E263" s="170" t="s">
        <v>1</v>
      </c>
      <c r="F263" s="171" t="s">
        <v>3301</v>
      </c>
      <c r="H263" s="170" t="s">
        <v>1</v>
      </c>
      <c r="I263" s="172"/>
      <c r="L263" s="169"/>
      <c r="M263" s="173"/>
      <c r="T263" s="174"/>
      <c r="AT263" s="170" t="s">
        <v>264</v>
      </c>
      <c r="AU263" s="170" t="s">
        <v>87</v>
      </c>
      <c r="AV263" s="14" t="s">
        <v>85</v>
      </c>
      <c r="AW263" s="14" t="s">
        <v>32</v>
      </c>
      <c r="AX263" s="14" t="s">
        <v>77</v>
      </c>
      <c r="AY263" s="170" t="s">
        <v>253</v>
      </c>
    </row>
    <row r="264" spans="2:65" s="12" customFormat="1" ht="11.25">
      <c r="B264" s="154"/>
      <c r="D264" s="155" t="s">
        <v>264</v>
      </c>
      <c r="E264" s="156" t="s">
        <v>1</v>
      </c>
      <c r="F264" s="157" t="s">
        <v>3303</v>
      </c>
      <c r="H264" s="158">
        <v>8.7520000000000007</v>
      </c>
      <c r="I264" s="159"/>
      <c r="L264" s="154"/>
      <c r="M264" s="160"/>
      <c r="T264" s="161"/>
      <c r="AT264" s="156" t="s">
        <v>264</v>
      </c>
      <c r="AU264" s="156" t="s">
        <v>87</v>
      </c>
      <c r="AV264" s="12" t="s">
        <v>87</v>
      </c>
      <c r="AW264" s="12" t="s">
        <v>32</v>
      </c>
      <c r="AX264" s="12" t="s">
        <v>77</v>
      </c>
      <c r="AY264" s="156" t="s">
        <v>253</v>
      </c>
    </row>
    <row r="265" spans="2:65" s="13" customFormat="1" ht="11.25">
      <c r="B265" s="162"/>
      <c r="D265" s="155" t="s">
        <v>264</v>
      </c>
      <c r="E265" s="163" t="s">
        <v>1</v>
      </c>
      <c r="F265" s="164" t="s">
        <v>266</v>
      </c>
      <c r="H265" s="165">
        <v>8.7520000000000007</v>
      </c>
      <c r="I265" s="166"/>
      <c r="L265" s="162"/>
      <c r="M265" s="167"/>
      <c r="T265" s="168"/>
      <c r="AT265" s="163" t="s">
        <v>264</v>
      </c>
      <c r="AU265" s="163" t="s">
        <v>87</v>
      </c>
      <c r="AV265" s="13" t="s">
        <v>260</v>
      </c>
      <c r="AW265" s="13" t="s">
        <v>32</v>
      </c>
      <c r="AX265" s="13" t="s">
        <v>85</v>
      </c>
      <c r="AY265" s="163" t="s">
        <v>253</v>
      </c>
    </row>
    <row r="266" spans="2:65" s="1" customFormat="1" ht="24.2" customHeight="1">
      <c r="B266" s="32"/>
      <c r="C266" s="137" t="s">
        <v>384</v>
      </c>
      <c r="D266" s="137" t="s">
        <v>255</v>
      </c>
      <c r="E266" s="138" t="s">
        <v>924</v>
      </c>
      <c r="F266" s="139" t="s">
        <v>925</v>
      </c>
      <c r="G266" s="140" t="s">
        <v>258</v>
      </c>
      <c r="H266" s="141">
        <v>99.073999999999998</v>
      </c>
      <c r="I266" s="142"/>
      <c r="J266" s="143">
        <f>ROUND(I266*H266,2)</f>
        <v>0</v>
      </c>
      <c r="K266" s="139" t="s">
        <v>259</v>
      </c>
      <c r="L266" s="32"/>
      <c r="M266" s="144" t="s">
        <v>1</v>
      </c>
      <c r="N266" s="145" t="s">
        <v>42</v>
      </c>
      <c r="P266" s="146">
        <f>O266*H266</f>
        <v>0</v>
      </c>
      <c r="Q266" s="146">
        <v>0.26905000000000001</v>
      </c>
      <c r="R266" s="146">
        <f>Q266*H266</f>
        <v>26.655859700000001</v>
      </c>
      <c r="S266" s="146">
        <v>0</v>
      </c>
      <c r="T266" s="147">
        <f>S266*H266</f>
        <v>0</v>
      </c>
      <c r="AR266" s="148" t="s">
        <v>260</v>
      </c>
      <c r="AT266" s="148" t="s">
        <v>255</v>
      </c>
      <c r="AU266" s="148" t="s">
        <v>87</v>
      </c>
      <c r="AY266" s="17" t="s">
        <v>253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260</v>
      </c>
      <c r="BM266" s="148" t="s">
        <v>926</v>
      </c>
    </row>
    <row r="267" spans="2:65" s="1" customFormat="1" ht="11.25">
      <c r="B267" s="32"/>
      <c r="D267" s="150" t="s">
        <v>262</v>
      </c>
      <c r="F267" s="151" t="s">
        <v>927</v>
      </c>
      <c r="I267" s="152"/>
      <c r="L267" s="32"/>
      <c r="M267" s="153"/>
      <c r="T267" s="56"/>
      <c r="AT267" s="17" t="s">
        <v>262</v>
      </c>
      <c r="AU267" s="17" t="s">
        <v>87</v>
      </c>
    </row>
    <row r="268" spans="2:65" s="14" customFormat="1" ht="11.25">
      <c r="B268" s="169"/>
      <c r="D268" s="155" t="s">
        <v>264</v>
      </c>
      <c r="E268" s="170" t="s">
        <v>1</v>
      </c>
      <c r="F268" s="171" t="s">
        <v>3301</v>
      </c>
      <c r="H268" s="170" t="s">
        <v>1</v>
      </c>
      <c r="I268" s="172"/>
      <c r="L268" s="169"/>
      <c r="M268" s="173"/>
      <c r="T268" s="174"/>
      <c r="AT268" s="170" t="s">
        <v>264</v>
      </c>
      <c r="AU268" s="170" t="s">
        <v>87</v>
      </c>
      <c r="AV268" s="14" t="s">
        <v>85</v>
      </c>
      <c r="AW268" s="14" t="s">
        <v>32</v>
      </c>
      <c r="AX268" s="14" t="s">
        <v>77</v>
      </c>
      <c r="AY268" s="170" t="s">
        <v>253</v>
      </c>
    </row>
    <row r="269" spans="2:65" s="12" customFormat="1" ht="22.5">
      <c r="B269" s="154"/>
      <c r="D269" s="155" t="s">
        <v>264</v>
      </c>
      <c r="E269" s="156" t="s">
        <v>1</v>
      </c>
      <c r="F269" s="157" t="s">
        <v>3304</v>
      </c>
      <c r="H269" s="158">
        <v>116.43600000000001</v>
      </c>
      <c r="I269" s="159"/>
      <c r="L269" s="154"/>
      <c r="M269" s="160"/>
      <c r="T269" s="161"/>
      <c r="AT269" s="156" t="s">
        <v>264</v>
      </c>
      <c r="AU269" s="156" t="s">
        <v>87</v>
      </c>
      <c r="AV269" s="12" t="s">
        <v>87</v>
      </c>
      <c r="AW269" s="12" t="s">
        <v>32</v>
      </c>
      <c r="AX269" s="12" t="s">
        <v>77</v>
      </c>
      <c r="AY269" s="156" t="s">
        <v>253</v>
      </c>
    </row>
    <row r="270" spans="2:65" s="12" customFormat="1" ht="22.5">
      <c r="B270" s="154"/>
      <c r="D270" s="155" t="s">
        <v>264</v>
      </c>
      <c r="E270" s="156" t="s">
        <v>1</v>
      </c>
      <c r="F270" s="157" t="s">
        <v>3305</v>
      </c>
      <c r="H270" s="158">
        <v>-32.97</v>
      </c>
      <c r="I270" s="159"/>
      <c r="L270" s="154"/>
      <c r="M270" s="160"/>
      <c r="T270" s="161"/>
      <c r="AT270" s="156" t="s">
        <v>264</v>
      </c>
      <c r="AU270" s="156" t="s">
        <v>87</v>
      </c>
      <c r="AV270" s="12" t="s">
        <v>87</v>
      </c>
      <c r="AW270" s="12" t="s">
        <v>32</v>
      </c>
      <c r="AX270" s="12" t="s">
        <v>77</v>
      </c>
      <c r="AY270" s="156" t="s">
        <v>253</v>
      </c>
    </row>
    <row r="271" spans="2:65" s="12" customFormat="1" ht="11.25">
      <c r="B271" s="154"/>
      <c r="D271" s="155" t="s">
        <v>264</v>
      </c>
      <c r="E271" s="156" t="s">
        <v>1</v>
      </c>
      <c r="F271" s="157" t="s">
        <v>931</v>
      </c>
      <c r="H271" s="158">
        <v>15.608000000000001</v>
      </c>
      <c r="I271" s="159"/>
      <c r="L271" s="154"/>
      <c r="M271" s="160"/>
      <c r="T271" s="161"/>
      <c r="AT271" s="156" t="s">
        <v>264</v>
      </c>
      <c r="AU271" s="156" t="s">
        <v>87</v>
      </c>
      <c r="AV271" s="12" t="s">
        <v>87</v>
      </c>
      <c r="AW271" s="12" t="s">
        <v>32</v>
      </c>
      <c r="AX271" s="12" t="s">
        <v>77</v>
      </c>
      <c r="AY271" s="156" t="s">
        <v>253</v>
      </c>
    </row>
    <row r="272" spans="2:65" s="13" customFormat="1" ht="11.25">
      <c r="B272" s="162"/>
      <c r="D272" s="155" t="s">
        <v>264</v>
      </c>
      <c r="E272" s="163" t="s">
        <v>1</v>
      </c>
      <c r="F272" s="164" t="s">
        <v>266</v>
      </c>
      <c r="H272" s="165">
        <v>99.073999999999998</v>
      </c>
      <c r="I272" s="166"/>
      <c r="L272" s="162"/>
      <c r="M272" s="167"/>
      <c r="T272" s="168"/>
      <c r="AT272" s="163" t="s">
        <v>264</v>
      </c>
      <c r="AU272" s="163" t="s">
        <v>87</v>
      </c>
      <c r="AV272" s="13" t="s">
        <v>260</v>
      </c>
      <c r="AW272" s="13" t="s">
        <v>32</v>
      </c>
      <c r="AX272" s="13" t="s">
        <v>85</v>
      </c>
      <c r="AY272" s="163" t="s">
        <v>253</v>
      </c>
    </row>
    <row r="273" spans="2:65" s="1" customFormat="1" ht="33" customHeight="1">
      <c r="B273" s="32"/>
      <c r="C273" s="137" t="s">
        <v>389</v>
      </c>
      <c r="D273" s="137" t="s">
        <v>255</v>
      </c>
      <c r="E273" s="138" t="s">
        <v>932</v>
      </c>
      <c r="F273" s="139" t="s">
        <v>933</v>
      </c>
      <c r="G273" s="140" t="s">
        <v>258</v>
      </c>
      <c r="H273" s="141">
        <v>8.3249999999999993</v>
      </c>
      <c r="I273" s="142"/>
      <c r="J273" s="143">
        <f>ROUND(I273*H273,2)</f>
        <v>0</v>
      </c>
      <c r="K273" s="139" t="s">
        <v>259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0.19692000000000001</v>
      </c>
      <c r="R273" s="146">
        <f>Q273*H273</f>
        <v>1.639359</v>
      </c>
      <c r="S273" s="146">
        <v>0</v>
      </c>
      <c r="T273" s="147">
        <f>S273*H273</f>
        <v>0</v>
      </c>
      <c r="AR273" s="148" t="s">
        <v>260</v>
      </c>
      <c r="AT273" s="148" t="s">
        <v>255</v>
      </c>
      <c r="AU273" s="148" t="s">
        <v>87</v>
      </c>
      <c r="AY273" s="17" t="s">
        <v>253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85</v>
      </c>
      <c r="BK273" s="149">
        <f>ROUND(I273*H273,2)</f>
        <v>0</v>
      </c>
      <c r="BL273" s="17" t="s">
        <v>260</v>
      </c>
      <c r="BM273" s="148" t="s">
        <v>3306</v>
      </c>
    </row>
    <row r="274" spans="2:65" s="1" customFormat="1" ht="11.25">
      <c r="B274" s="32"/>
      <c r="D274" s="150" t="s">
        <v>262</v>
      </c>
      <c r="F274" s="151" t="s">
        <v>935</v>
      </c>
      <c r="I274" s="152"/>
      <c r="L274" s="32"/>
      <c r="M274" s="153"/>
      <c r="T274" s="56"/>
      <c r="AT274" s="17" t="s">
        <v>262</v>
      </c>
      <c r="AU274" s="17" t="s">
        <v>87</v>
      </c>
    </row>
    <row r="275" spans="2:65" s="14" customFormat="1" ht="22.5">
      <c r="B275" s="169"/>
      <c r="D275" s="155" t="s">
        <v>264</v>
      </c>
      <c r="E275" s="170" t="s">
        <v>1</v>
      </c>
      <c r="F275" s="171" t="s">
        <v>936</v>
      </c>
      <c r="H275" s="170" t="s">
        <v>1</v>
      </c>
      <c r="I275" s="172"/>
      <c r="L275" s="169"/>
      <c r="M275" s="173"/>
      <c r="T275" s="174"/>
      <c r="AT275" s="170" t="s">
        <v>264</v>
      </c>
      <c r="AU275" s="170" t="s">
        <v>87</v>
      </c>
      <c r="AV275" s="14" t="s">
        <v>85</v>
      </c>
      <c r="AW275" s="14" t="s">
        <v>32</v>
      </c>
      <c r="AX275" s="14" t="s">
        <v>77</v>
      </c>
      <c r="AY275" s="170" t="s">
        <v>253</v>
      </c>
    </row>
    <row r="276" spans="2:65" s="12" customFormat="1" ht="11.25">
      <c r="B276" s="154"/>
      <c r="D276" s="155" t="s">
        <v>264</v>
      </c>
      <c r="E276" s="156" t="s">
        <v>1</v>
      </c>
      <c r="F276" s="157" t="s">
        <v>3307</v>
      </c>
      <c r="H276" s="158">
        <v>9.3149999999999995</v>
      </c>
      <c r="I276" s="159"/>
      <c r="L276" s="154"/>
      <c r="M276" s="160"/>
      <c r="T276" s="161"/>
      <c r="AT276" s="156" t="s">
        <v>264</v>
      </c>
      <c r="AU276" s="156" t="s">
        <v>87</v>
      </c>
      <c r="AV276" s="12" t="s">
        <v>87</v>
      </c>
      <c r="AW276" s="12" t="s">
        <v>32</v>
      </c>
      <c r="AX276" s="12" t="s">
        <v>77</v>
      </c>
      <c r="AY276" s="156" t="s">
        <v>253</v>
      </c>
    </row>
    <row r="277" spans="2:65" s="12" customFormat="1" ht="11.25">
      <c r="B277" s="154"/>
      <c r="D277" s="155" t="s">
        <v>264</v>
      </c>
      <c r="E277" s="156" t="s">
        <v>1</v>
      </c>
      <c r="F277" s="157" t="s">
        <v>938</v>
      </c>
      <c r="H277" s="158">
        <v>-0.99</v>
      </c>
      <c r="I277" s="159"/>
      <c r="L277" s="154"/>
      <c r="M277" s="160"/>
      <c r="T277" s="161"/>
      <c r="AT277" s="156" t="s">
        <v>264</v>
      </c>
      <c r="AU277" s="156" t="s">
        <v>87</v>
      </c>
      <c r="AV277" s="12" t="s">
        <v>87</v>
      </c>
      <c r="AW277" s="12" t="s">
        <v>32</v>
      </c>
      <c r="AX277" s="12" t="s">
        <v>77</v>
      </c>
      <c r="AY277" s="156" t="s">
        <v>253</v>
      </c>
    </row>
    <row r="278" spans="2:65" s="13" customFormat="1" ht="11.25">
      <c r="B278" s="162"/>
      <c r="D278" s="155" t="s">
        <v>264</v>
      </c>
      <c r="E278" s="163" t="s">
        <v>1</v>
      </c>
      <c r="F278" s="164" t="s">
        <v>266</v>
      </c>
      <c r="H278" s="165">
        <v>8.3249999999999993</v>
      </c>
      <c r="I278" s="166"/>
      <c r="L278" s="162"/>
      <c r="M278" s="167"/>
      <c r="T278" s="168"/>
      <c r="AT278" s="163" t="s">
        <v>264</v>
      </c>
      <c r="AU278" s="163" t="s">
        <v>87</v>
      </c>
      <c r="AV278" s="13" t="s">
        <v>260</v>
      </c>
      <c r="AW278" s="13" t="s">
        <v>32</v>
      </c>
      <c r="AX278" s="13" t="s">
        <v>85</v>
      </c>
      <c r="AY278" s="163" t="s">
        <v>253</v>
      </c>
    </row>
    <row r="279" spans="2:65" s="1" customFormat="1" ht="37.9" customHeight="1">
      <c r="B279" s="32"/>
      <c r="C279" s="137" t="s">
        <v>7</v>
      </c>
      <c r="D279" s="137" t="s">
        <v>255</v>
      </c>
      <c r="E279" s="138" t="s">
        <v>939</v>
      </c>
      <c r="F279" s="139" t="s">
        <v>940</v>
      </c>
      <c r="G279" s="140" t="s">
        <v>313</v>
      </c>
      <c r="H279" s="141">
        <v>48.63</v>
      </c>
      <c r="I279" s="142"/>
      <c r="J279" s="143">
        <f>ROUND(I279*H279,2)</f>
        <v>0</v>
      </c>
      <c r="K279" s="139" t="s">
        <v>259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6.6919999999999993E-2</v>
      </c>
      <c r="R279" s="146">
        <f>Q279*H279</f>
        <v>3.2543195999999996</v>
      </c>
      <c r="S279" s="146">
        <v>0</v>
      </c>
      <c r="T279" s="147">
        <f>S279*H279</f>
        <v>0</v>
      </c>
      <c r="AR279" s="148" t="s">
        <v>260</v>
      </c>
      <c r="AT279" s="148" t="s">
        <v>255</v>
      </c>
      <c r="AU279" s="148" t="s">
        <v>87</v>
      </c>
      <c r="AY279" s="17" t="s">
        <v>253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85</v>
      </c>
      <c r="BK279" s="149">
        <f>ROUND(I279*H279,2)</f>
        <v>0</v>
      </c>
      <c r="BL279" s="17" t="s">
        <v>260</v>
      </c>
      <c r="BM279" s="148" t="s">
        <v>3308</v>
      </c>
    </row>
    <row r="280" spans="2:65" s="1" customFormat="1" ht="11.25">
      <c r="B280" s="32"/>
      <c r="D280" s="150" t="s">
        <v>262</v>
      </c>
      <c r="F280" s="151" t="s">
        <v>942</v>
      </c>
      <c r="I280" s="152"/>
      <c r="L280" s="32"/>
      <c r="M280" s="153"/>
      <c r="T280" s="56"/>
      <c r="AT280" s="17" t="s">
        <v>262</v>
      </c>
      <c r="AU280" s="17" t="s">
        <v>87</v>
      </c>
    </row>
    <row r="281" spans="2:65" s="14" customFormat="1" ht="22.5">
      <c r="B281" s="169"/>
      <c r="D281" s="155" t="s">
        <v>264</v>
      </c>
      <c r="E281" s="170" t="s">
        <v>1</v>
      </c>
      <c r="F281" s="171" t="s">
        <v>943</v>
      </c>
      <c r="H281" s="170" t="s">
        <v>1</v>
      </c>
      <c r="I281" s="172"/>
      <c r="L281" s="169"/>
      <c r="M281" s="173"/>
      <c r="T281" s="174"/>
      <c r="AT281" s="170" t="s">
        <v>264</v>
      </c>
      <c r="AU281" s="170" t="s">
        <v>87</v>
      </c>
      <c r="AV281" s="14" t="s">
        <v>85</v>
      </c>
      <c r="AW281" s="14" t="s">
        <v>32</v>
      </c>
      <c r="AX281" s="14" t="s">
        <v>77</v>
      </c>
      <c r="AY281" s="170" t="s">
        <v>253</v>
      </c>
    </row>
    <row r="282" spans="2:65" s="12" customFormat="1" ht="22.5">
      <c r="B282" s="154"/>
      <c r="D282" s="155" t="s">
        <v>264</v>
      </c>
      <c r="E282" s="156" t="s">
        <v>1</v>
      </c>
      <c r="F282" s="157" t="s">
        <v>3309</v>
      </c>
      <c r="H282" s="158">
        <v>48.63</v>
      </c>
      <c r="I282" s="159"/>
      <c r="L282" s="154"/>
      <c r="M282" s="160"/>
      <c r="T282" s="161"/>
      <c r="AT282" s="156" t="s">
        <v>264</v>
      </c>
      <c r="AU282" s="156" t="s">
        <v>87</v>
      </c>
      <c r="AV282" s="12" t="s">
        <v>87</v>
      </c>
      <c r="AW282" s="12" t="s">
        <v>32</v>
      </c>
      <c r="AX282" s="12" t="s">
        <v>77</v>
      </c>
      <c r="AY282" s="156" t="s">
        <v>253</v>
      </c>
    </row>
    <row r="283" spans="2:65" s="13" customFormat="1" ht="11.25">
      <c r="B283" s="162"/>
      <c r="D283" s="155" t="s">
        <v>264</v>
      </c>
      <c r="E283" s="163" t="s">
        <v>1</v>
      </c>
      <c r="F283" s="164" t="s">
        <v>266</v>
      </c>
      <c r="H283" s="165">
        <v>48.63</v>
      </c>
      <c r="I283" s="166"/>
      <c r="L283" s="162"/>
      <c r="M283" s="167"/>
      <c r="T283" s="168"/>
      <c r="AT283" s="163" t="s">
        <v>264</v>
      </c>
      <c r="AU283" s="163" t="s">
        <v>87</v>
      </c>
      <c r="AV283" s="13" t="s">
        <v>260</v>
      </c>
      <c r="AW283" s="13" t="s">
        <v>32</v>
      </c>
      <c r="AX283" s="13" t="s">
        <v>85</v>
      </c>
      <c r="AY283" s="163" t="s">
        <v>253</v>
      </c>
    </row>
    <row r="284" spans="2:65" s="1" customFormat="1" ht="33" customHeight="1">
      <c r="B284" s="32"/>
      <c r="C284" s="137" t="s">
        <v>398</v>
      </c>
      <c r="D284" s="137" t="s">
        <v>255</v>
      </c>
      <c r="E284" s="138" t="s">
        <v>945</v>
      </c>
      <c r="F284" s="139" t="s">
        <v>946</v>
      </c>
      <c r="G284" s="140" t="s">
        <v>258</v>
      </c>
      <c r="H284" s="141">
        <v>1.75</v>
      </c>
      <c r="I284" s="142"/>
      <c r="J284" s="143">
        <f>ROUND(I284*H284,2)</f>
        <v>0</v>
      </c>
      <c r="K284" s="139" t="s">
        <v>259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0.1774</v>
      </c>
      <c r="R284" s="146">
        <f>Q284*H284</f>
        <v>0.31045</v>
      </c>
      <c r="S284" s="146">
        <v>0</v>
      </c>
      <c r="T284" s="147">
        <f>S284*H284</f>
        <v>0</v>
      </c>
      <c r="AR284" s="148" t="s">
        <v>260</v>
      </c>
      <c r="AT284" s="148" t="s">
        <v>255</v>
      </c>
      <c r="AU284" s="148" t="s">
        <v>87</v>
      </c>
      <c r="AY284" s="17" t="s">
        <v>253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85</v>
      </c>
      <c r="BK284" s="149">
        <f>ROUND(I284*H284,2)</f>
        <v>0</v>
      </c>
      <c r="BL284" s="17" t="s">
        <v>260</v>
      </c>
      <c r="BM284" s="148" t="s">
        <v>3310</v>
      </c>
    </row>
    <row r="285" spans="2:65" s="1" customFormat="1" ht="11.25">
      <c r="B285" s="32"/>
      <c r="D285" s="150" t="s">
        <v>262</v>
      </c>
      <c r="F285" s="151" t="s">
        <v>948</v>
      </c>
      <c r="I285" s="152"/>
      <c r="L285" s="32"/>
      <c r="M285" s="153"/>
      <c r="T285" s="56"/>
      <c r="AT285" s="17" t="s">
        <v>262</v>
      </c>
      <c r="AU285" s="17" t="s">
        <v>87</v>
      </c>
    </row>
    <row r="286" spans="2:65" s="12" customFormat="1" ht="11.25">
      <c r="B286" s="154"/>
      <c r="D286" s="155" t="s">
        <v>264</v>
      </c>
      <c r="E286" s="156" t="s">
        <v>1</v>
      </c>
      <c r="F286" s="157" t="s">
        <v>3311</v>
      </c>
      <c r="H286" s="158">
        <v>1.75</v>
      </c>
      <c r="I286" s="159"/>
      <c r="L286" s="154"/>
      <c r="M286" s="160"/>
      <c r="T286" s="161"/>
      <c r="AT286" s="156" t="s">
        <v>264</v>
      </c>
      <c r="AU286" s="156" t="s">
        <v>87</v>
      </c>
      <c r="AV286" s="12" t="s">
        <v>87</v>
      </c>
      <c r="AW286" s="12" t="s">
        <v>32</v>
      </c>
      <c r="AX286" s="12" t="s">
        <v>77</v>
      </c>
      <c r="AY286" s="156" t="s">
        <v>253</v>
      </c>
    </row>
    <row r="287" spans="2:65" s="13" customFormat="1" ht="11.25">
      <c r="B287" s="162"/>
      <c r="D287" s="155" t="s">
        <v>264</v>
      </c>
      <c r="E287" s="163" t="s">
        <v>1</v>
      </c>
      <c r="F287" s="164" t="s">
        <v>266</v>
      </c>
      <c r="H287" s="165">
        <v>1.75</v>
      </c>
      <c r="I287" s="166"/>
      <c r="L287" s="162"/>
      <c r="M287" s="167"/>
      <c r="T287" s="168"/>
      <c r="AT287" s="163" t="s">
        <v>264</v>
      </c>
      <c r="AU287" s="163" t="s">
        <v>87</v>
      </c>
      <c r="AV287" s="13" t="s">
        <v>260</v>
      </c>
      <c r="AW287" s="13" t="s">
        <v>32</v>
      </c>
      <c r="AX287" s="13" t="s">
        <v>85</v>
      </c>
      <c r="AY287" s="163" t="s">
        <v>253</v>
      </c>
    </row>
    <row r="288" spans="2:65" s="1" customFormat="1" ht="21.75" customHeight="1">
      <c r="B288" s="32"/>
      <c r="C288" s="137" t="s">
        <v>404</v>
      </c>
      <c r="D288" s="137" t="s">
        <v>255</v>
      </c>
      <c r="E288" s="138" t="s">
        <v>950</v>
      </c>
      <c r="F288" s="139" t="s">
        <v>951</v>
      </c>
      <c r="G288" s="140" t="s">
        <v>269</v>
      </c>
      <c r="H288" s="141">
        <v>1</v>
      </c>
      <c r="I288" s="142"/>
      <c r="J288" s="143">
        <f>ROUND(I288*H288,2)</f>
        <v>0</v>
      </c>
      <c r="K288" s="139" t="s">
        <v>259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2.2780000000000002E-2</v>
      </c>
      <c r="R288" s="146">
        <f>Q288*H288</f>
        <v>2.2780000000000002E-2</v>
      </c>
      <c r="S288" s="146">
        <v>0</v>
      </c>
      <c r="T288" s="147">
        <f>S288*H288</f>
        <v>0</v>
      </c>
      <c r="AR288" s="148" t="s">
        <v>260</v>
      </c>
      <c r="AT288" s="148" t="s">
        <v>255</v>
      </c>
      <c r="AU288" s="148" t="s">
        <v>87</v>
      </c>
      <c r="AY288" s="17" t="s">
        <v>253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260</v>
      </c>
      <c r="BM288" s="148" t="s">
        <v>952</v>
      </c>
    </row>
    <row r="289" spans="2:65" s="1" customFormat="1" ht="11.25">
      <c r="B289" s="32"/>
      <c r="D289" s="150" t="s">
        <v>262</v>
      </c>
      <c r="F289" s="151" t="s">
        <v>953</v>
      </c>
      <c r="I289" s="152"/>
      <c r="L289" s="32"/>
      <c r="M289" s="153"/>
      <c r="T289" s="56"/>
      <c r="AT289" s="17" t="s">
        <v>262</v>
      </c>
      <c r="AU289" s="17" t="s">
        <v>87</v>
      </c>
    </row>
    <row r="290" spans="2:65" s="14" customFormat="1" ht="11.25">
      <c r="B290" s="169"/>
      <c r="D290" s="155" t="s">
        <v>264</v>
      </c>
      <c r="E290" s="170" t="s">
        <v>1</v>
      </c>
      <c r="F290" s="171" t="s">
        <v>954</v>
      </c>
      <c r="H290" s="170" t="s">
        <v>1</v>
      </c>
      <c r="I290" s="172"/>
      <c r="L290" s="169"/>
      <c r="M290" s="173"/>
      <c r="T290" s="174"/>
      <c r="AT290" s="170" t="s">
        <v>264</v>
      </c>
      <c r="AU290" s="170" t="s">
        <v>87</v>
      </c>
      <c r="AV290" s="14" t="s">
        <v>85</v>
      </c>
      <c r="AW290" s="14" t="s">
        <v>32</v>
      </c>
      <c r="AX290" s="14" t="s">
        <v>77</v>
      </c>
      <c r="AY290" s="170" t="s">
        <v>253</v>
      </c>
    </row>
    <row r="291" spans="2:65" s="12" customFormat="1" ht="11.25">
      <c r="B291" s="154"/>
      <c r="D291" s="155" t="s">
        <v>264</v>
      </c>
      <c r="E291" s="156" t="s">
        <v>1</v>
      </c>
      <c r="F291" s="157" t="s">
        <v>3312</v>
      </c>
      <c r="H291" s="158">
        <v>1</v>
      </c>
      <c r="I291" s="159"/>
      <c r="L291" s="154"/>
      <c r="M291" s="160"/>
      <c r="T291" s="161"/>
      <c r="AT291" s="156" t="s">
        <v>264</v>
      </c>
      <c r="AU291" s="156" t="s">
        <v>87</v>
      </c>
      <c r="AV291" s="12" t="s">
        <v>87</v>
      </c>
      <c r="AW291" s="12" t="s">
        <v>32</v>
      </c>
      <c r="AX291" s="12" t="s">
        <v>77</v>
      </c>
      <c r="AY291" s="156" t="s">
        <v>253</v>
      </c>
    </row>
    <row r="292" spans="2:65" s="13" customFormat="1" ht="11.25">
      <c r="B292" s="162"/>
      <c r="D292" s="155" t="s">
        <v>264</v>
      </c>
      <c r="E292" s="163" t="s">
        <v>1</v>
      </c>
      <c r="F292" s="164" t="s">
        <v>266</v>
      </c>
      <c r="H292" s="165">
        <v>1</v>
      </c>
      <c r="I292" s="166"/>
      <c r="L292" s="162"/>
      <c r="M292" s="167"/>
      <c r="T292" s="168"/>
      <c r="AT292" s="163" t="s">
        <v>264</v>
      </c>
      <c r="AU292" s="163" t="s">
        <v>87</v>
      </c>
      <c r="AV292" s="13" t="s">
        <v>260</v>
      </c>
      <c r="AW292" s="13" t="s">
        <v>32</v>
      </c>
      <c r="AX292" s="13" t="s">
        <v>85</v>
      </c>
      <c r="AY292" s="163" t="s">
        <v>253</v>
      </c>
    </row>
    <row r="293" spans="2:65" s="1" customFormat="1" ht="21.75" customHeight="1">
      <c r="B293" s="32"/>
      <c r="C293" s="137" t="s">
        <v>410</v>
      </c>
      <c r="D293" s="137" t="s">
        <v>255</v>
      </c>
      <c r="E293" s="138" t="s">
        <v>957</v>
      </c>
      <c r="F293" s="139" t="s">
        <v>958</v>
      </c>
      <c r="G293" s="140" t="s">
        <v>269</v>
      </c>
      <c r="H293" s="141">
        <v>5</v>
      </c>
      <c r="I293" s="142"/>
      <c r="J293" s="143">
        <f>ROUND(I293*H293,2)</f>
        <v>0</v>
      </c>
      <c r="K293" s="139" t="s">
        <v>259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2.7109999999999999E-2</v>
      </c>
      <c r="R293" s="146">
        <f>Q293*H293</f>
        <v>0.13555</v>
      </c>
      <c r="S293" s="146">
        <v>0</v>
      </c>
      <c r="T293" s="147">
        <f>S293*H293</f>
        <v>0</v>
      </c>
      <c r="AR293" s="148" t="s">
        <v>260</v>
      </c>
      <c r="AT293" s="148" t="s">
        <v>255</v>
      </c>
      <c r="AU293" s="148" t="s">
        <v>87</v>
      </c>
      <c r="AY293" s="17" t="s">
        <v>253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85</v>
      </c>
      <c r="BK293" s="149">
        <f>ROUND(I293*H293,2)</f>
        <v>0</v>
      </c>
      <c r="BL293" s="17" t="s">
        <v>260</v>
      </c>
      <c r="BM293" s="148" t="s">
        <v>959</v>
      </c>
    </row>
    <row r="294" spans="2:65" s="1" customFormat="1" ht="11.25">
      <c r="B294" s="32"/>
      <c r="D294" s="150" t="s">
        <v>262</v>
      </c>
      <c r="F294" s="151" t="s">
        <v>960</v>
      </c>
      <c r="I294" s="152"/>
      <c r="L294" s="32"/>
      <c r="M294" s="153"/>
      <c r="T294" s="56"/>
      <c r="AT294" s="17" t="s">
        <v>262</v>
      </c>
      <c r="AU294" s="17" t="s">
        <v>87</v>
      </c>
    </row>
    <row r="295" spans="2:65" s="14" customFormat="1" ht="11.25">
      <c r="B295" s="169"/>
      <c r="D295" s="155" t="s">
        <v>264</v>
      </c>
      <c r="E295" s="170" t="s">
        <v>1</v>
      </c>
      <c r="F295" s="171" t="s">
        <v>961</v>
      </c>
      <c r="H295" s="170" t="s">
        <v>1</v>
      </c>
      <c r="I295" s="172"/>
      <c r="L295" s="169"/>
      <c r="M295" s="173"/>
      <c r="T295" s="174"/>
      <c r="AT295" s="170" t="s">
        <v>264</v>
      </c>
      <c r="AU295" s="170" t="s">
        <v>87</v>
      </c>
      <c r="AV295" s="14" t="s">
        <v>85</v>
      </c>
      <c r="AW295" s="14" t="s">
        <v>32</v>
      </c>
      <c r="AX295" s="14" t="s">
        <v>77</v>
      </c>
      <c r="AY295" s="170" t="s">
        <v>253</v>
      </c>
    </row>
    <row r="296" spans="2:65" s="12" customFormat="1" ht="11.25">
      <c r="B296" s="154"/>
      <c r="D296" s="155" t="s">
        <v>264</v>
      </c>
      <c r="E296" s="156" t="s">
        <v>1</v>
      </c>
      <c r="F296" s="157" t="s">
        <v>3313</v>
      </c>
      <c r="H296" s="158">
        <v>5</v>
      </c>
      <c r="I296" s="159"/>
      <c r="L296" s="154"/>
      <c r="M296" s="160"/>
      <c r="T296" s="161"/>
      <c r="AT296" s="156" t="s">
        <v>264</v>
      </c>
      <c r="AU296" s="156" t="s">
        <v>87</v>
      </c>
      <c r="AV296" s="12" t="s">
        <v>87</v>
      </c>
      <c r="AW296" s="12" t="s">
        <v>32</v>
      </c>
      <c r="AX296" s="12" t="s">
        <v>77</v>
      </c>
      <c r="AY296" s="156" t="s">
        <v>253</v>
      </c>
    </row>
    <row r="297" spans="2:65" s="13" customFormat="1" ht="11.25">
      <c r="B297" s="162"/>
      <c r="D297" s="155" t="s">
        <v>264</v>
      </c>
      <c r="E297" s="163" t="s">
        <v>1</v>
      </c>
      <c r="F297" s="164" t="s">
        <v>266</v>
      </c>
      <c r="H297" s="165">
        <v>5</v>
      </c>
      <c r="I297" s="166"/>
      <c r="L297" s="162"/>
      <c r="M297" s="167"/>
      <c r="T297" s="168"/>
      <c r="AT297" s="163" t="s">
        <v>264</v>
      </c>
      <c r="AU297" s="163" t="s">
        <v>87</v>
      </c>
      <c r="AV297" s="13" t="s">
        <v>260</v>
      </c>
      <c r="AW297" s="13" t="s">
        <v>32</v>
      </c>
      <c r="AX297" s="13" t="s">
        <v>85</v>
      </c>
      <c r="AY297" s="163" t="s">
        <v>253</v>
      </c>
    </row>
    <row r="298" spans="2:65" s="1" customFormat="1" ht="21.75" customHeight="1">
      <c r="B298" s="32"/>
      <c r="C298" s="137" t="s">
        <v>415</v>
      </c>
      <c r="D298" s="137" t="s">
        <v>255</v>
      </c>
      <c r="E298" s="138" t="s">
        <v>963</v>
      </c>
      <c r="F298" s="139" t="s">
        <v>964</v>
      </c>
      <c r="G298" s="140" t="s">
        <v>269</v>
      </c>
      <c r="H298" s="141">
        <v>2</v>
      </c>
      <c r="I298" s="142"/>
      <c r="J298" s="143">
        <f>ROUND(I298*H298,2)</f>
        <v>0</v>
      </c>
      <c r="K298" s="139" t="s">
        <v>259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3.1320000000000001E-2</v>
      </c>
      <c r="R298" s="146">
        <f>Q298*H298</f>
        <v>6.2640000000000001E-2</v>
      </c>
      <c r="S298" s="146">
        <v>0</v>
      </c>
      <c r="T298" s="147">
        <f>S298*H298</f>
        <v>0</v>
      </c>
      <c r="AR298" s="148" t="s">
        <v>260</v>
      </c>
      <c r="AT298" s="148" t="s">
        <v>255</v>
      </c>
      <c r="AU298" s="148" t="s">
        <v>87</v>
      </c>
      <c r="AY298" s="17" t="s">
        <v>253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85</v>
      </c>
      <c r="BK298" s="149">
        <f>ROUND(I298*H298,2)</f>
        <v>0</v>
      </c>
      <c r="BL298" s="17" t="s">
        <v>260</v>
      </c>
      <c r="BM298" s="148" t="s">
        <v>965</v>
      </c>
    </row>
    <row r="299" spans="2:65" s="1" customFormat="1" ht="11.25">
      <c r="B299" s="32"/>
      <c r="D299" s="150" t="s">
        <v>262</v>
      </c>
      <c r="F299" s="151" t="s">
        <v>966</v>
      </c>
      <c r="I299" s="152"/>
      <c r="L299" s="32"/>
      <c r="M299" s="153"/>
      <c r="T299" s="56"/>
      <c r="AT299" s="17" t="s">
        <v>262</v>
      </c>
      <c r="AU299" s="17" t="s">
        <v>87</v>
      </c>
    </row>
    <row r="300" spans="2:65" s="14" customFormat="1" ht="11.25">
      <c r="B300" s="169"/>
      <c r="D300" s="155" t="s">
        <v>264</v>
      </c>
      <c r="E300" s="170" t="s">
        <v>1</v>
      </c>
      <c r="F300" s="171" t="s">
        <v>967</v>
      </c>
      <c r="H300" s="170" t="s">
        <v>1</v>
      </c>
      <c r="I300" s="172"/>
      <c r="L300" s="169"/>
      <c r="M300" s="173"/>
      <c r="T300" s="174"/>
      <c r="AT300" s="170" t="s">
        <v>264</v>
      </c>
      <c r="AU300" s="170" t="s">
        <v>87</v>
      </c>
      <c r="AV300" s="14" t="s">
        <v>85</v>
      </c>
      <c r="AW300" s="14" t="s">
        <v>32</v>
      </c>
      <c r="AX300" s="14" t="s">
        <v>77</v>
      </c>
      <c r="AY300" s="170" t="s">
        <v>253</v>
      </c>
    </row>
    <row r="301" spans="2:65" s="12" customFormat="1" ht="11.25">
      <c r="B301" s="154"/>
      <c r="D301" s="155" t="s">
        <v>264</v>
      </c>
      <c r="E301" s="156" t="s">
        <v>1</v>
      </c>
      <c r="F301" s="157" t="s">
        <v>3312</v>
      </c>
      <c r="H301" s="158">
        <v>1</v>
      </c>
      <c r="I301" s="159"/>
      <c r="L301" s="154"/>
      <c r="M301" s="160"/>
      <c r="T301" s="161"/>
      <c r="AT301" s="156" t="s">
        <v>264</v>
      </c>
      <c r="AU301" s="156" t="s">
        <v>87</v>
      </c>
      <c r="AV301" s="12" t="s">
        <v>87</v>
      </c>
      <c r="AW301" s="12" t="s">
        <v>32</v>
      </c>
      <c r="AX301" s="12" t="s">
        <v>77</v>
      </c>
      <c r="AY301" s="156" t="s">
        <v>253</v>
      </c>
    </row>
    <row r="302" spans="2:65" s="15" customFormat="1" ht="11.25">
      <c r="B302" s="175"/>
      <c r="D302" s="155" t="s">
        <v>264</v>
      </c>
      <c r="E302" s="176" t="s">
        <v>1</v>
      </c>
      <c r="F302" s="177" t="s">
        <v>322</v>
      </c>
      <c r="H302" s="178">
        <v>1</v>
      </c>
      <c r="I302" s="179"/>
      <c r="L302" s="175"/>
      <c r="M302" s="180"/>
      <c r="T302" s="181"/>
      <c r="AT302" s="176" t="s">
        <v>264</v>
      </c>
      <c r="AU302" s="176" t="s">
        <v>87</v>
      </c>
      <c r="AV302" s="15" t="s">
        <v>97</v>
      </c>
      <c r="AW302" s="15" t="s">
        <v>32</v>
      </c>
      <c r="AX302" s="15" t="s">
        <v>77</v>
      </c>
      <c r="AY302" s="176" t="s">
        <v>253</v>
      </c>
    </row>
    <row r="303" spans="2:65" s="14" customFormat="1" ht="11.25">
      <c r="B303" s="169"/>
      <c r="D303" s="155" t="s">
        <v>264</v>
      </c>
      <c r="E303" s="170" t="s">
        <v>1</v>
      </c>
      <c r="F303" s="171" t="s">
        <v>968</v>
      </c>
      <c r="H303" s="170" t="s">
        <v>1</v>
      </c>
      <c r="I303" s="172"/>
      <c r="L303" s="169"/>
      <c r="M303" s="173"/>
      <c r="T303" s="174"/>
      <c r="AT303" s="170" t="s">
        <v>264</v>
      </c>
      <c r="AU303" s="170" t="s">
        <v>87</v>
      </c>
      <c r="AV303" s="14" t="s">
        <v>85</v>
      </c>
      <c r="AW303" s="14" t="s">
        <v>32</v>
      </c>
      <c r="AX303" s="14" t="s">
        <v>77</v>
      </c>
      <c r="AY303" s="170" t="s">
        <v>253</v>
      </c>
    </row>
    <row r="304" spans="2:65" s="12" customFormat="1" ht="11.25">
      <c r="B304" s="154"/>
      <c r="D304" s="155" t="s">
        <v>264</v>
      </c>
      <c r="E304" s="156" t="s">
        <v>1</v>
      </c>
      <c r="F304" s="157" t="s">
        <v>3312</v>
      </c>
      <c r="H304" s="158">
        <v>1</v>
      </c>
      <c r="I304" s="159"/>
      <c r="L304" s="154"/>
      <c r="M304" s="160"/>
      <c r="T304" s="161"/>
      <c r="AT304" s="156" t="s">
        <v>264</v>
      </c>
      <c r="AU304" s="156" t="s">
        <v>87</v>
      </c>
      <c r="AV304" s="12" t="s">
        <v>87</v>
      </c>
      <c r="AW304" s="12" t="s">
        <v>32</v>
      </c>
      <c r="AX304" s="12" t="s">
        <v>77</v>
      </c>
      <c r="AY304" s="156" t="s">
        <v>253</v>
      </c>
    </row>
    <row r="305" spans="2:65" s="15" customFormat="1" ht="11.25">
      <c r="B305" s="175"/>
      <c r="D305" s="155" t="s">
        <v>264</v>
      </c>
      <c r="E305" s="176" t="s">
        <v>1</v>
      </c>
      <c r="F305" s="177" t="s">
        <v>322</v>
      </c>
      <c r="H305" s="178">
        <v>1</v>
      </c>
      <c r="I305" s="179"/>
      <c r="L305" s="175"/>
      <c r="M305" s="180"/>
      <c r="T305" s="181"/>
      <c r="AT305" s="176" t="s">
        <v>264</v>
      </c>
      <c r="AU305" s="176" t="s">
        <v>87</v>
      </c>
      <c r="AV305" s="15" t="s">
        <v>97</v>
      </c>
      <c r="AW305" s="15" t="s">
        <v>32</v>
      </c>
      <c r="AX305" s="15" t="s">
        <v>77</v>
      </c>
      <c r="AY305" s="176" t="s">
        <v>253</v>
      </c>
    </row>
    <row r="306" spans="2:65" s="13" customFormat="1" ht="11.25">
      <c r="B306" s="162"/>
      <c r="D306" s="155" t="s">
        <v>264</v>
      </c>
      <c r="E306" s="163" t="s">
        <v>1</v>
      </c>
      <c r="F306" s="164" t="s">
        <v>266</v>
      </c>
      <c r="H306" s="165">
        <v>2</v>
      </c>
      <c r="I306" s="166"/>
      <c r="L306" s="162"/>
      <c r="M306" s="167"/>
      <c r="T306" s="168"/>
      <c r="AT306" s="163" t="s">
        <v>264</v>
      </c>
      <c r="AU306" s="163" t="s">
        <v>87</v>
      </c>
      <c r="AV306" s="13" t="s">
        <v>260</v>
      </c>
      <c r="AW306" s="13" t="s">
        <v>32</v>
      </c>
      <c r="AX306" s="13" t="s">
        <v>85</v>
      </c>
      <c r="AY306" s="163" t="s">
        <v>253</v>
      </c>
    </row>
    <row r="307" spans="2:65" s="1" customFormat="1" ht="21.75" customHeight="1">
      <c r="B307" s="32"/>
      <c r="C307" s="137" t="s">
        <v>422</v>
      </c>
      <c r="D307" s="137" t="s">
        <v>255</v>
      </c>
      <c r="E307" s="138" t="s">
        <v>969</v>
      </c>
      <c r="F307" s="139" t="s">
        <v>970</v>
      </c>
      <c r="G307" s="140" t="s">
        <v>269</v>
      </c>
      <c r="H307" s="141">
        <v>1</v>
      </c>
      <c r="I307" s="142"/>
      <c r="J307" s="143">
        <f>ROUND(I307*H307,2)</f>
        <v>0</v>
      </c>
      <c r="K307" s="139" t="s">
        <v>259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3.5639999999999998E-2</v>
      </c>
      <c r="R307" s="146">
        <f>Q307*H307</f>
        <v>3.5639999999999998E-2</v>
      </c>
      <c r="S307" s="146">
        <v>0</v>
      </c>
      <c r="T307" s="147">
        <f>S307*H307</f>
        <v>0</v>
      </c>
      <c r="AR307" s="148" t="s">
        <v>260</v>
      </c>
      <c r="AT307" s="148" t="s">
        <v>255</v>
      </c>
      <c r="AU307" s="148" t="s">
        <v>87</v>
      </c>
      <c r="AY307" s="17" t="s">
        <v>253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260</v>
      </c>
      <c r="BM307" s="148" t="s">
        <v>971</v>
      </c>
    </row>
    <row r="308" spans="2:65" s="1" customFormat="1" ht="11.25">
      <c r="B308" s="32"/>
      <c r="D308" s="150" t="s">
        <v>262</v>
      </c>
      <c r="F308" s="151" t="s">
        <v>972</v>
      </c>
      <c r="I308" s="152"/>
      <c r="L308" s="32"/>
      <c r="M308" s="153"/>
      <c r="T308" s="56"/>
      <c r="AT308" s="17" t="s">
        <v>262</v>
      </c>
      <c r="AU308" s="17" t="s">
        <v>87</v>
      </c>
    </row>
    <row r="309" spans="2:65" s="14" customFormat="1" ht="11.25">
      <c r="B309" s="169"/>
      <c r="D309" s="155" t="s">
        <v>264</v>
      </c>
      <c r="E309" s="170" t="s">
        <v>1</v>
      </c>
      <c r="F309" s="171" t="s">
        <v>973</v>
      </c>
      <c r="H309" s="170" t="s">
        <v>1</v>
      </c>
      <c r="I309" s="172"/>
      <c r="L309" s="169"/>
      <c r="M309" s="173"/>
      <c r="T309" s="174"/>
      <c r="AT309" s="170" t="s">
        <v>264</v>
      </c>
      <c r="AU309" s="170" t="s">
        <v>87</v>
      </c>
      <c r="AV309" s="14" t="s">
        <v>85</v>
      </c>
      <c r="AW309" s="14" t="s">
        <v>32</v>
      </c>
      <c r="AX309" s="14" t="s">
        <v>77</v>
      </c>
      <c r="AY309" s="170" t="s">
        <v>253</v>
      </c>
    </row>
    <row r="310" spans="2:65" s="12" customFormat="1" ht="11.25">
      <c r="B310" s="154"/>
      <c r="D310" s="155" t="s">
        <v>264</v>
      </c>
      <c r="E310" s="156" t="s">
        <v>1</v>
      </c>
      <c r="F310" s="157" t="s">
        <v>3312</v>
      </c>
      <c r="H310" s="158">
        <v>1</v>
      </c>
      <c r="I310" s="159"/>
      <c r="L310" s="154"/>
      <c r="M310" s="160"/>
      <c r="T310" s="161"/>
      <c r="AT310" s="156" t="s">
        <v>264</v>
      </c>
      <c r="AU310" s="156" t="s">
        <v>87</v>
      </c>
      <c r="AV310" s="12" t="s">
        <v>87</v>
      </c>
      <c r="AW310" s="12" t="s">
        <v>32</v>
      </c>
      <c r="AX310" s="12" t="s">
        <v>77</v>
      </c>
      <c r="AY310" s="156" t="s">
        <v>253</v>
      </c>
    </row>
    <row r="311" spans="2:65" s="15" customFormat="1" ht="11.25">
      <c r="B311" s="175"/>
      <c r="D311" s="155" t="s">
        <v>264</v>
      </c>
      <c r="E311" s="176" t="s">
        <v>1</v>
      </c>
      <c r="F311" s="177" t="s">
        <v>322</v>
      </c>
      <c r="H311" s="178">
        <v>1</v>
      </c>
      <c r="I311" s="179"/>
      <c r="L311" s="175"/>
      <c r="M311" s="180"/>
      <c r="T311" s="181"/>
      <c r="AT311" s="176" t="s">
        <v>264</v>
      </c>
      <c r="AU311" s="176" t="s">
        <v>87</v>
      </c>
      <c r="AV311" s="15" t="s">
        <v>97</v>
      </c>
      <c r="AW311" s="15" t="s">
        <v>32</v>
      </c>
      <c r="AX311" s="15" t="s">
        <v>77</v>
      </c>
      <c r="AY311" s="176" t="s">
        <v>253</v>
      </c>
    </row>
    <row r="312" spans="2:65" s="13" customFormat="1" ht="11.25">
      <c r="B312" s="162"/>
      <c r="D312" s="155" t="s">
        <v>264</v>
      </c>
      <c r="E312" s="163" t="s">
        <v>1</v>
      </c>
      <c r="F312" s="164" t="s">
        <v>266</v>
      </c>
      <c r="H312" s="165">
        <v>1</v>
      </c>
      <c r="I312" s="166"/>
      <c r="L312" s="162"/>
      <c r="M312" s="167"/>
      <c r="T312" s="168"/>
      <c r="AT312" s="163" t="s">
        <v>264</v>
      </c>
      <c r="AU312" s="163" t="s">
        <v>87</v>
      </c>
      <c r="AV312" s="13" t="s">
        <v>260</v>
      </c>
      <c r="AW312" s="13" t="s">
        <v>32</v>
      </c>
      <c r="AX312" s="13" t="s">
        <v>85</v>
      </c>
      <c r="AY312" s="163" t="s">
        <v>253</v>
      </c>
    </row>
    <row r="313" spans="2:65" s="1" customFormat="1" ht="21.75" customHeight="1">
      <c r="B313" s="32"/>
      <c r="C313" s="137" t="s">
        <v>291</v>
      </c>
      <c r="D313" s="137" t="s">
        <v>255</v>
      </c>
      <c r="E313" s="138" t="s">
        <v>974</v>
      </c>
      <c r="F313" s="139" t="s">
        <v>975</v>
      </c>
      <c r="G313" s="140" t="s">
        <v>269</v>
      </c>
      <c r="H313" s="141">
        <v>2</v>
      </c>
      <c r="I313" s="142"/>
      <c r="J313" s="143">
        <f>ROUND(I313*H313,2)</f>
        <v>0</v>
      </c>
      <c r="K313" s="139" t="s">
        <v>259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3.6549999999999999E-2</v>
      </c>
      <c r="R313" s="146">
        <f>Q313*H313</f>
        <v>7.3099999999999998E-2</v>
      </c>
      <c r="S313" s="146">
        <v>0</v>
      </c>
      <c r="T313" s="147">
        <f>S313*H313</f>
        <v>0</v>
      </c>
      <c r="AR313" s="148" t="s">
        <v>260</v>
      </c>
      <c r="AT313" s="148" t="s">
        <v>255</v>
      </c>
      <c r="AU313" s="148" t="s">
        <v>87</v>
      </c>
      <c r="AY313" s="17" t="s">
        <v>253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85</v>
      </c>
      <c r="BK313" s="149">
        <f>ROUND(I313*H313,2)</f>
        <v>0</v>
      </c>
      <c r="BL313" s="17" t="s">
        <v>260</v>
      </c>
      <c r="BM313" s="148" t="s">
        <v>976</v>
      </c>
    </row>
    <row r="314" spans="2:65" s="1" customFormat="1" ht="11.25">
      <c r="B314" s="32"/>
      <c r="D314" s="150" t="s">
        <v>262</v>
      </c>
      <c r="F314" s="151" t="s">
        <v>977</v>
      </c>
      <c r="I314" s="152"/>
      <c r="L314" s="32"/>
      <c r="M314" s="153"/>
      <c r="T314" s="56"/>
      <c r="AT314" s="17" t="s">
        <v>262</v>
      </c>
      <c r="AU314" s="17" t="s">
        <v>87</v>
      </c>
    </row>
    <row r="315" spans="2:65" s="12" customFormat="1" ht="11.25">
      <c r="B315" s="154"/>
      <c r="D315" s="155" t="s">
        <v>264</v>
      </c>
      <c r="E315" s="156" t="s">
        <v>1</v>
      </c>
      <c r="F315" s="157" t="s">
        <v>3314</v>
      </c>
      <c r="H315" s="158">
        <v>2</v>
      </c>
      <c r="I315" s="159"/>
      <c r="L315" s="154"/>
      <c r="M315" s="160"/>
      <c r="T315" s="161"/>
      <c r="AT315" s="156" t="s">
        <v>264</v>
      </c>
      <c r="AU315" s="156" t="s">
        <v>87</v>
      </c>
      <c r="AV315" s="12" t="s">
        <v>87</v>
      </c>
      <c r="AW315" s="12" t="s">
        <v>32</v>
      </c>
      <c r="AX315" s="12" t="s">
        <v>77</v>
      </c>
      <c r="AY315" s="156" t="s">
        <v>253</v>
      </c>
    </row>
    <row r="316" spans="2:65" s="13" customFormat="1" ht="11.25">
      <c r="B316" s="162"/>
      <c r="D316" s="155" t="s">
        <v>264</v>
      </c>
      <c r="E316" s="163" t="s">
        <v>1</v>
      </c>
      <c r="F316" s="164" t="s">
        <v>266</v>
      </c>
      <c r="H316" s="165">
        <v>2</v>
      </c>
      <c r="I316" s="166"/>
      <c r="L316" s="162"/>
      <c r="M316" s="167"/>
      <c r="T316" s="168"/>
      <c r="AT316" s="163" t="s">
        <v>264</v>
      </c>
      <c r="AU316" s="163" t="s">
        <v>87</v>
      </c>
      <c r="AV316" s="13" t="s">
        <v>260</v>
      </c>
      <c r="AW316" s="13" t="s">
        <v>32</v>
      </c>
      <c r="AX316" s="13" t="s">
        <v>85</v>
      </c>
      <c r="AY316" s="163" t="s">
        <v>253</v>
      </c>
    </row>
    <row r="317" spans="2:65" s="1" customFormat="1" ht="21.75" customHeight="1">
      <c r="B317" s="32"/>
      <c r="C317" s="137" t="s">
        <v>302</v>
      </c>
      <c r="D317" s="137" t="s">
        <v>255</v>
      </c>
      <c r="E317" s="138" t="s">
        <v>979</v>
      </c>
      <c r="F317" s="139" t="s">
        <v>980</v>
      </c>
      <c r="G317" s="140" t="s">
        <v>269</v>
      </c>
      <c r="H317" s="141">
        <v>4</v>
      </c>
      <c r="I317" s="142"/>
      <c r="J317" s="143">
        <f>ROUND(I317*H317,2)</f>
        <v>0</v>
      </c>
      <c r="K317" s="139" t="s">
        <v>259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7.2849999999999998E-2</v>
      </c>
      <c r="R317" s="146">
        <f>Q317*H317</f>
        <v>0.29139999999999999</v>
      </c>
      <c r="S317" s="146">
        <v>0</v>
      </c>
      <c r="T317" s="147">
        <f>S317*H317</f>
        <v>0</v>
      </c>
      <c r="AR317" s="148" t="s">
        <v>260</v>
      </c>
      <c r="AT317" s="148" t="s">
        <v>255</v>
      </c>
      <c r="AU317" s="148" t="s">
        <v>87</v>
      </c>
      <c r="AY317" s="17" t="s">
        <v>253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85</v>
      </c>
      <c r="BK317" s="149">
        <f>ROUND(I317*H317,2)</f>
        <v>0</v>
      </c>
      <c r="BL317" s="17" t="s">
        <v>260</v>
      </c>
      <c r="BM317" s="148" t="s">
        <v>981</v>
      </c>
    </row>
    <row r="318" spans="2:65" s="1" customFormat="1" ht="11.25">
      <c r="B318" s="32"/>
      <c r="D318" s="150" t="s">
        <v>262</v>
      </c>
      <c r="F318" s="151" t="s">
        <v>982</v>
      </c>
      <c r="I318" s="152"/>
      <c r="L318" s="32"/>
      <c r="M318" s="153"/>
      <c r="T318" s="56"/>
      <c r="AT318" s="17" t="s">
        <v>262</v>
      </c>
      <c r="AU318" s="17" t="s">
        <v>87</v>
      </c>
    </row>
    <row r="319" spans="2:65" s="12" customFormat="1" ht="11.25">
      <c r="B319" s="154"/>
      <c r="D319" s="155" t="s">
        <v>264</v>
      </c>
      <c r="E319" s="156" t="s">
        <v>1</v>
      </c>
      <c r="F319" s="157" t="s">
        <v>3315</v>
      </c>
      <c r="H319" s="158">
        <v>4</v>
      </c>
      <c r="I319" s="159"/>
      <c r="L319" s="154"/>
      <c r="M319" s="160"/>
      <c r="T319" s="161"/>
      <c r="AT319" s="156" t="s">
        <v>264</v>
      </c>
      <c r="AU319" s="156" t="s">
        <v>87</v>
      </c>
      <c r="AV319" s="12" t="s">
        <v>87</v>
      </c>
      <c r="AW319" s="12" t="s">
        <v>32</v>
      </c>
      <c r="AX319" s="12" t="s">
        <v>77</v>
      </c>
      <c r="AY319" s="156" t="s">
        <v>253</v>
      </c>
    </row>
    <row r="320" spans="2:65" s="13" customFormat="1" ht="11.25">
      <c r="B320" s="162"/>
      <c r="D320" s="155" t="s">
        <v>264</v>
      </c>
      <c r="E320" s="163" t="s">
        <v>1</v>
      </c>
      <c r="F320" s="164" t="s">
        <v>266</v>
      </c>
      <c r="H320" s="165">
        <v>4</v>
      </c>
      <c r="I320" s="166"/>
      <c r="L320" s="162"/>
      <c r="M320" s="167"/>
      <c r="T320" s="168"/>
      <c r="AT320" s="163" t="s">
        <v>264</v>
      </c>
      <c r="AU320" s="163" t="s">
        <v>87</v>
      </c>
      <c r="AV320" s="13" t="s">
        <v>260</v>
      </c>
      <c r="AW320" s="13" t="s">
        <v>32</v>
      </c>
      <c r="AX320" s="13" t="s">
        <v>85</v>
      </c>
      <c r="AY320" s="163" t="s">
        <v>253</v>
      </c>
    </row>
    <row r="321" spans="2:65" s="1" customFormat="1" ht="21.75" customHeight="1">
      <c r="B321" s="32"/>
      <c r="C321" s="137" t="s">
        <v>437</v>
      </c>
      <c r="D321" s="137" t="s">
        <v>255</v>
      </c>
      <c r="E321" s="138" t="s">
        <v>984</v>
      </c>
      <c r="F321" s="139" t="s">
        <v>985</v>
      </c>
      <c r="G321" s="140" t="s">
        <v>258</v>
      </c>
      <c r="H321" s="141">
        <v>3.54</v>
      </c>
      <c r="I321" s="142"/>
      <c r="J321" s="143">
        <f>ROUND(I321*H321,2)</f>
        <v>0</v>
      </c>
      <c r="K321" s="139" t="s">
        <v>259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2.8570000000000002E-2</v>
      </c>
      <c r="R321" s="146">
        <f>Q321*H321</f>
        <v>0.1011378</v>
      </c>
      <c r="S321" s="146">
        <v>0</v>
      </c>
      <c r="T321" s="147">
        <f>S321*H321</f>
        <v>0</v>
      </c>
      <c r="AR321" s="148" t="s">
        <v>260</v>
      </c>
      <c r="AT321" s="148" t="s">
        <v>255</v>
      </c>
      <c r="AU321" s="148" t="s">
        <v>87</v>
      </c>
      <c r="AY321" s="17" t="s">
        <v>253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85</v>
      </c>
      <c r="BK321" s="149">
        <f>ROUND(I321*H321,2)</f>
        <v>0</v>
      </c>
      <c r="BL321" s="17" t="s">
        <v>260</v>
      </c>
      <c r="BM321" s="148" t="s">
        <v>3316</v>
      </c>
    </row>
    <row r="322" spans="2:65" s="1" customFormat="1" ht="11.25">
      <c r="B322" s="32"/>
      <c r="D322" s="150" t="s">
        <v>262</v>
      </c>
      <c r="F322" s="151" t="s">
        <v>987</v>
      </c>
      <c r="I322" s="152"/>
      <c r="L322" s="32"/>
      <c r="M322" s="153"/>
      <c r="T322" s="56"/>
      <c r="AT322" s="17" t="s">
        <v>262</v>
      </c>
      <c r="AU322" s="17" t="s">
        <v>87</v>
      </c>
    </row>
    <row r="323" spans="2:65" s="14" customFormat="1" ht="11.25">
      <c r="B323" s="169"/>
      <c r="D323" s="155" t="s">
        <v>264</v>
      </c>
      <c r="E323" s="170" t="s">
        <v>1</v>
      </c>
      <c r="F323" s="171" t="s">
        <v>988</v>
      </c>
      <c r="H323" s="170" t="s">
        <v>1</v>
      </c>
      <c r="I323" s="172"/>
      <c r="L323" s="169"/>
      <c r="M323" s="173"/>
      <c r="T323" s="174"/>
      <c r="AT323" s="170" t="s">
        <v>264</v>
      </c>
      <c r="AU323" s="170" t="s">
        <v>87</v>
      </c>
      <c r="AV323" s="14" t="s">
        <v>85</v>
      </c>
      <c r="AW323" s="14" t="s">
        <v>32</v>
      </c>
      <c r="AX323" s="14" t="s">
        <v>77</v>
      </c>
      <c r="AY323" s="170" t="s">
        <v>253</v>
      </c>
    </row>
    <row r="324" spans="2:65" s="12" customFormat="1" ht="11.25">
      <c r="B324" s="154"/>
      <c r="D324" s="155" t="s">
        <v>264</v>
      </c>
      <c r="E324" s="156" t="s">
        <v>1</v>
      </c>
      <c r="F324" s="157" t="s">
        <v>989</v>
      </c>
      <c r="H324" s="158">
        <v>3.54</v>
      </c>
      <c r="I324" s="159"/>
      <c r="L324" s="154"/>
      <c r="M324" s="160"/>
      <c r="T324" s="161"/>
      <c r="AT324" s="156" t="s">
        <v>264</v>
      </c>
      <c r="AU324" s="156" t="s">
        <v>87</v>
      </c>
      <c r="AV324" s="12" t="s">
        <v>87</v>
      </c>
      <c r="AW324" s="12" t="s">
        <v>32</v>
      </c>
      <c r="AX324" s="12" t="s">
        <v>77</v>
      </c>
      <c r="AY324" s="156" t="s">
        <v>253</v>
      </c>
    </row>
    <row r="325" spans="2:65" s="13" customFormat="1" ht="11.25">
      <c r="B325" s="162"/>
      <c r="D325" s="155" t="s">
        <v>264</v>
      </c>
      <c r="E325" s="163" t="s">
        <v>1</v>
      </c>
      <c r="F325" s="164" t="s">
        <v>266</v>
      </c>
      <c r="H325" s="165">
        <v>3.54</v>
      </c>
      <c r="I325" s="166"/>
      <c r="L325" s="162"/>
      <c r="M325" s="167"/>
      <c r="T325" s="168"/>
      <c r="AT325" s="163" t="s">
        <v>264</v>
      </c>
      <c r="AU325" s="163" t="s">
        <v>87</v>
      </c>
      <c r="AV325" s="13" t="s">
        <v>260</v>
      </c>
      <c r="AW325" s="13" t="s">
        <v>32</v>
      </c>
      <c r="AX325" s="13" t="s">
        <v>85</v>
      </c>
      <c r="AY325" s="163" t="s">
        <v>253</v>
      </c>
    </row>
    <row r="326" spans="2:65" s="1" customFormat="1" ht="24.2" customHeight="1">
      <c r="B326" s="32"/>
      <c r="C326" s="137" t="s">
        <v>444</v>
      </c>
      <c r="D326" s="137" t="s">
        <v>255</v>
      </c>
      <c r="E326" s="138" t="s">
        <v>990</v>
      </c>
      <c r="F326" s="139" t="s">
        <v>991</v>
      </c>
      <c r="G326" s="140" t="s">
        <v>258</v>
      </c>
      <c r="H326" s="141">
        <v>39.603999999999999</v>
      </c>
      <c r="I326" s="142"/>
      <c r="J326" s="143">
        <f>ROUND(I326*H326,2)</f>
        <v>0</v>
      </c>
      <c r="K326" s="139" t="s">
        <v>259</v>
      </c>
      <c r="L326" s="32"/>
      <c r="M326" s="144" t="s">
        <v>1</v>
      </c>
      <c r="N326" s="145" t="s">
        <v>42</v>
      </c>
      <c r="P326" s="146">
        <f>O326*H326</f>
        <v>0</v>
      </c>
      <c r="Q326" s="146">
        <v>0.12021</v>
      </c>
      <c r="R326" s="146">
        <f>Q326*H326</f>
        <v>4.7607968399999994</v>
      </c>
      <c r="S326" s="146">
        <v>0</v>
      </c>
      <c r="T326" s="147">
        <f>S326*H326</f>
        <v>0</v>
      </c>
      <c r="AR326" s="148" t="s">
        <v>260</v>
      </c>
      <c r="AT326" s="148" t="s">
        <v>255</v>
      </c>
      <c r="AU326" s="148" t="s">
        <v>87</v>
      </c>
      <c r="AY326" s="17" t="s">
        <v>253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85</v>
      </c>
      <c r="BK326" s="149">
        <f>ROUND(I326*H326,2)</f>
        <v>0</v>
      </c>
      <c r="BL326" s="17" t="s">
        <v>260</v>
      </c>
      <c r="BM326" s="148" t="s">
        <v>992</v>
      </c>
    </row>
    <row r="327" spans="2:65" s="1" customFormat="1" ht="11.25">
      <c r="B327" s="32"/>
      <c r="D327" s="150" t="s">
        <v>262</v>
      </c>
      <c r="F327" s="151" t="s">
        <v>993</v>
      </c>
      <c r="I327" s="152"/>
      <c r="L327" s="32"/>
      <c r="M327" s="153"/>
      <c r="T327" s="56"/>
      <c r="AT327" s="17" t="s">
        <v>262</v>
      </c>
      <c r="AU327" s="17" t="s">
        <v>87</v>
      </c>
    </row>
    <row r="328" spans="2:65" s="14" customFormat="1" ht="22.5">
      <c r="B328" s="169"/>
      <c r="D328" s="155" t="s">
        <v>264</v>
      </c>
      <c r="E328" s="170" t="s">
        <v>1</v>
      </c>
      <c r="F328" s="171" t="s">
        <v>994</v>
      </c>
      <c r="H328" s="170" t="s">
        <v>1</v>
      </c>
      <c r="I328" s="172"/>
      <c r="L328" s="169"/>
      <c r="M328" s="173"/>
      <c r="T328" s="174"/>
      <c r="AT328" s="170" t="s">
        <v>264</v>
      </c>
      <c r="AU328" s="170" t="s">
        <v>87</v>
      </c>
      <c r="AV328" s="14" t="s">
        <v>85</v>
      </c>
      <c r="AW328" s="14" t="s">
        <v>32</v>
      </c>
      <c r="AX328" s="14" t="s">
        <v>77</v>
      </c>
      <c r="AY328" s="170" t="s">
        <v>253</v>
      </c>
    </row>
    <row r="329" spans="2:65" s="12" customFormat="1" ht="11.25">
      <c r="B329" s="154"/>
      <c r="D329" s="155" t="s">
        <v>264</v>
      </c>
      <c r="E329" s="156" t="s">
        <v>1</v>
      </c>
      <c r="F329" s="157" t="s">
        <v>3317</v>
      </c>
      <c r="H329" s="158">
        <v>28.754999999999999</v>
      </c>
      <c r="I329" s="159"/>
      <c r="L329" s="154"/>
      <c r="M329" s="160"/>
      <c r="T329" s="161"/>
      <c r="AT329" s="156" t="s">
        <v>264</v>
      </c>
      <c r="AU329" s="156" t="s">
        <v>87</v>
      </c>
      <c r="AV329" s="12" t="s">
        <v>87</v>
      </c>
      <c r="AW329" s="12" t="s">
        <v>32</v>
      </c>
      <c r="AX329" s="12" t="s">
        <v>77</v>
      </c>
      <c r="AY329" s="156" t="s">
        <v>253</v>
      </c>
    </row>
    <row r="330" spans="2:65" s="12" customFormat="1" ht="11.25">
      <c r="B330" s="154"/>
      <c r="D330" s="155" t="s">
        <v>264</v>
      </c>
      <c r="E330" s="156" t="s">
        <v>1</v>
      </c>
      <c r="F330" s="157" t="s">
        <v>3318</v>
      </c>
      <c r="H330" s="158">
        <v>9.2439999999999998</v>
      </c>
      <c r="I330" s="159"/>
      <c r="L330" s="154"/>
      <c r="M330" s="160"/>
      <c r="T330" s="161"/>
      <c r="AT330" s="156" t="s">
        <v>264</v>
      </c>
      <c r="AU330" s="156" t="s">
        <v>87</v>
      </c>
      <c r="AV330" s="12" t="s">
        <v>87</v>
      </c>
      <c r="AW330" s="12" t="s">
        <v>32</v>
      </c>
      <c r="AX330" s="12" t="s">
        <v>77</v>
      </c>
      <c r="AY330" s="156" t="s">
        <v>253</v>
      </c>
    </row>
    <row r="331" spans="2:65" s="12" customFormat="1" ht="11.25">
      <c r="B331" s="154"/>
      <c r="D331" s="155" t="s">
        <v>264</v>
      </c>
      <c r="E331" s="156" t="s">
        <v>1</v>
      </c>
      <c r="F331" s="157" t="s">
        <v>2844</v>
      </c>
      <c r="H331" s="158">
        <v>-6.72</v>
      </c>
      <c r="I331" s="159"/>
      <c r="L331" s="154"/>
      <c r="M331" s="160"/>
      <c r="T331" s="161"/>
      <c r="AT331" s="156" t="s">
        <v>264</v>
      </c>
      <c r="AU331" s="156" t="s">
        <v>87</v>
      </c>
      <c r="AV331" s="12" t="s">
        <v>87</v>
      </c>
      <c r="AW331" s="12" t="s">
        <v>32</v>
      </c>
      <c r="AX331" s="12" t="s">
        <v>77</v>
      </c>
      <c r="AY331" s="156" t="s">
        <v>253</v>
      </c>
    </row>
    <row r="332" spans="2:65" s="15" customFormat="1" ht="11.25">
      <c r="B332" s="175"/>
      <c r="D332" s="155" t="s">
        <v>264</v>
      </c>
      <c r="E332" s="176" t="s">
        <v>1</v>
      </c>
      <c r="F332" s="177" t="s">
        <v>322</v>
      </c>
      <c r="H332" s="178">
        <v>31.279</v>
      </c>
      <c r="I332" s="179"/>
      <c r="L332" s="175"/>
      <c r="M332" s="180"/>
      <c r="T332" s="181"/>
      <c r="AT332" s="176" t="s">
        <v>264</v>
      </c>
      <c r="AU332" s="176" t="s">
        <v>87</v>
      </c>
      <c r="AV332" s="15" t="s">
        <v>97</v>
      </c>
      <c r="AW332" s="15" t="s">
        <v>32</v>
      </c>
      <c r="AX332" s="15" t="s">
        <v>77</v>
      </c>
      <c r="AY332" s="176" t="s">
        <v>253</v>
      </c>
    </row>
    <row r="333" spans="2:65" s="14" customFormat="1" ht="22.5">
      <c r="B333" s="169"/>
      <c r="D333" s="155" t="s">
        <v>264</v>
      </c>
      <c r="E333" s="170" t="s">
        <v>1</v>
      </c>
      <c r="F333" s="171" t="s">
        <v>936</v>
      </c>
      <c r="H333" s="170" t="s">
        <v>1</v>
      </c>
      <c r="I333" s="172"/>
      <c r="L333" s="169"/>
      <c r="M333" s="173"/>
      <c r="T333" s="174"/>
      <c r="AT333" s="170" t="s">
        <v>264</v>
      </c>
      <c r="AU333" s="170" t="s">
        <v>87</v>
      </c>
      <c r="AV333" s="14" t="s">
        <v>85</v>
      </c>
      <c r="AW333" s="14" t="s">
        <v>32</v>
      </c>
      <c r="AX333" s="14" t="s">
        <v>77</v>
      </c>
      <c r="AY333" s="170" t="s">
        <v>253</v>
      </c>
    </row>
    <row r="334" spans="2:65" s="12" customFormat="1" ht="11.25">
      <c r="B334" s="154"/>
      <c r="D334" s="155" t="s">
        <v>264</v>
      </c>
      <c r="E334" s="156" t="s">
        <v>1</v>
      </c>
      <c r="F334" s="157" t="s">
        <v>3307</v>
      </c>
      <c r="H334" s="158">
        <v>9.3149999999999995</v>
      </c>
      <c r="I334" s="159"/>
      <c r="L334" s="154"/>
      <c r="M334" s="160"/>
      <c r="T334" s="161"/>
      <c r="AT334" s="156" t="s">
        <v>264</v>
      </c>
      <c r="AU334" s="156" t="s">
        <v>87</v>
      </c>
      <c r="AV334" s="12" t="s">
        <v>87</v>
      </c>
      <c r="AW334" s="12" t="s">
        <v>32</v>
      </c>
      <c r="AX334" s="12" t="s">
        <v>77</v>
      </c>
      <c r="AY334" s="156" t="s">
        <v>253</v>
      </c>
    </row>
    <row r="335" spans="2:65" s="12" customFormat="1" ht="11.25">
      <c r="B335" s="154"/>
      <c r="D335" s="155" t="s">
        <v>264</v>
      </c>
      <c r="E335" s="156" t="s">
        <v>1</v>
      </c>
      <c r="F335" s="157" t="s">
        <v>938</v>
      </c>
      <c r="H335" s="158">
        <v>-0.99</v>
      </c>
      <c r="I335" s="159"/>
      <c r="L335" s="154"/>
      <c r="M335" s="160"/>
      <c r="T335" s="161"/>
      <c r="AT335" s="156" t="s">
        <v>264</v>
      </c>
      <c r="AU335" s="156" t="s">
        <v>87</v>
      </c>
      <c r="AV335" s="12" t="s">
        <v>87</v>
      </c>
      <c r="AW335" s="12" t="s">
        <v>32</v>
      </c>
      <c r="AX335" s="12" t="s">
        <v>77</v>
      </c>
      <c r="AY335" s="156" t="s">
        <v>253</v>
      </c>
    </row>
    <row r="336" spans="2:65" s="15" customFormat="1" ht="11.25">
      <c r="B336" s="175"/>
      <c r="D336" s="155" t="s">
        <v>264</v>
      </c>
      <c r="E336" s="176" t="s">
        <v>1</v>
      </c>
      <c r="F336" s="177" t="s">
        <v>322</v>
      </c>
      <c r="H336" s="178">
        <v>8.3249999999999993</v>
      </c>
      <c r="I336" s="179"/>
      <c r="L336" s="175"/>
      <c r="M336" s="180"/>
      <c r="T336" s="181"/>
      <c r="AT336" s="176" t="s">
        <v>264</v>
      </c>
      <c r="AU336" s="176" t="s">
        <v>87</v>
      </c>
      <c r="AV336" s="15" t="s">
        <v>97</v>
      </c>
      <c r="AW336" s="15" t="s">
        <v>32</v>
      </c>
      <c r="AX336" s="15" t="s">
        <v>77</v>
      </c>
      <c r="AY336" s="176" t="s">
        <v>253</v>
      </c>
    </row>
    <row r="337" spans="2:65" s="13" customFormat="1" ht="11.25">
      <c r="B337" s="162"/>
      <c r="D337" s="155" t="s">
        <v>264</v>
      </c>
      <c r="E337" s="163" t="s">
        <v>1</v>
      </c>
      <c r="F337" s="164" t="s">
        <v>266</v>
      </c>
      <c r="H337" s="165">
        <v>39.603999999999999</v>
      </c>
      <c r="I337" s="166"/>
      <c r="L337" s="162"/>
      <c r="M337" s="167"/>
      <c r="T337" s="168"/>
      <c r="AT337" s="163" t="s">
        <v>264</v>
      </c>
      <c r="AU337" s="163" t="s">
        <v>87</v>
      </c>
      <c r="AV337" s="13" t="s">
        <v>260</v>
      </c>
      <c r="AW337" s="13" t="s">
        <v>32</v>
      </c>
      <c r="AX337" s="13" t="s">
        <v>85</v>
      </c>
      <c r="AY337" s="163" t="s">
        <v>253</v>
      </c>
    </row>
    <row r="338" spans="2:65" s="1" customFormat="1" ht="24.2" customHeight="1">
      <c r="B338" s="32"/>
      <c r="C338" s="137" t="s">
        <v>449</v>
      </c>
      <c r="D338" s="137" t="s">
        <v>255</v>
      </c>
      <c r="E338" s="138" t="s">
        <v>998</v>
      </c>
      <c r="F338" s="139" t="s">
        <v>999</v>
      </c>
      <c r="G338" s="140" t="s">
        <v>258</v>
      </c>
      <c r="H338" s="141">
        <v>81.058999999999997</v>
      </c>
      <c r="I338" s="142"/>
      <c r="J338" s="143">
        <f>ROUND(I338*H338,2)</f>
        <v>0</v>
      </c>
      <c r="K338" s="139" t="s">
        <v>259</v>
      </c>
      <c r="L338" s="32"/>
      <c r="M338" s="144" t="s">
        <v>1</v>
      </c>
      <c r="N338" s="145" t="s">
        <v>42</v>
      </c>
      <c r="P338" s="146">
        <f>O338*H338</f>
        <v>0</v>
      </c>
      <c r="Q338" s="146">
        <v>0.14482999999999999</v>
      </c>
      <c r="R338" s="146">
        <f>Q338*H338</f>
        <v>11.739774969999999</v>
      </c>
      <c r="S338" s="146">
        <v>0</v>
      </c>
      <c r="T338" s="147">
        <f>S338*H338</f>
        <v>0</v>
      </c>
      <c r="AR338" s="148" t="s">
        <v>260</v>
      </c>
      <c r="AT338" s="148" t="s">
        <v>255</v>
      </c>
      <c r="AU338" s="148" t="s">
        <v>87</v>
      </c>
      <c r="AY338" s="17" t="s">
        <v>253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85</v>
      </c>
      <c r="BK338" s="149">
        <f>ROUND(I338*H338,2)</f>
        <v>0</v>
      </c>
      <c r="BL338" s="17" t="s">
        <v>260</v>
      </c>
      <c r="BM338" s="148" t="s">
        <v>1000</v>
      </c>
    </row>
    <row r="339" spans="2:65" s="1" customFormat="1" ht="11.25">
      <c r="B339" s="32"/>
      <c r="D339" s="150" t="s">
        <v>262</v>
      </c>
      <c r="F339" s="151" t="s">
        <v>1001</v>
      </c>
      <c r="I339" s="152"/>
      <c r="L339" s="32"/>
      <c r="M339" s="153"/>
      <c r="T339" s="56"/>
      <c r="AT339" s="17" t="s">
        <v>262</v>
      </c>
      <c r="AU339" s="17" t="s">
        <v>87</v>
      </c>
    </row>
    <row r="340" spans="2:65" s="14" customFormat="1" ht="22.5">
      <c r="B340" s="169"/>
      <c r="D340" s="155" t="s">
        <v>264</v>
      </c>
      <c r="E340" s="170" t="s">
        <v>1</v>
      </c>
      <c r="F340" s="171" t="s">
        <v>1002</v>
      </c>
      <c r="H340" s="170" t="s">
        <v>1</v>
      </c>
      <c r="I340" s="172"/>
      <c r="L340" s="169"/>
      <c r="M340" s="173"/>
      <c r="T340" s="174"/>
      <c r="AT340" s="170" t="s">
        <v>264</v>
      </c>
      <c r="AU340" s="170" t="s">
        <v>87</v>
      </c>
      <c r="AV340" s="14" t="s">
        <v>85</v>
      </c>
      <c r="AW340" s="14" t="s">
        <v>32</v>
      </c>
      <c r="AX340" s="14" t="s">
        <v>77</v>
      </c>
      <c r="AY340" s="170" t="s">
        <v>253</v>
      </c>
    </row>
    <row r="341" spans="2:65" s="12" customFormat="1" ht="11.25">
      <c r="B341" s="154"/>
      <c r="D341" s="155" t="s">
        <v>264</v>
      </c>
      <c r="E341" s="156" t="s">
        <v>1</v>
      </c>
      <c r="F341" s="157" t="s">
        <v>3319</v>
      </c>
      <c r="H341" s="158">
        <v>67.5</v>
      </c>
      <c r="I341" s="159"/>
      <c r="L341" s="154"/>
      <c r="M341" s="160"/>
      <c r="T341" s="161"/>
      <c r="AT341" s="156" t="s">
        <v>264</v>
      </c>
      <c r="AU341" s="156" t="s">
        <v>87</v>
      </c>
      <c r="AV341" s="12" t="s">
        <v>87</v>
      </c>
      <c r="AW341" s="12" t="s">
        <v>32</v>
      </c>
      <c r="AX341" s="12" t="s">
        <v>77</v>
      </c>
      <c r="AY341" s="156" t="s">
        <v>253</v>
      </c>
    </row>
    <row r="342" spans="2:65" s="12" customFormat="1" ht="33.75">
      <c r="B342" s="154"/>
      <c r="D342" s="155" t="s">
        <v>264</v>
      </c>
      <c r="E342" s="156" t="s">
        <v>1</v>
      </c>
      <c r="F342" s="157" t="s">
        <v>3320</v>
      </c>
      <c r="H342" s="158">
        <v>26.998999999999999</v>
      </c>
      <c r="I342" s="159"/>
      <c r="L342" s="154"/>
      <c r="M342" s="160"/>
      <c r="T342" s="161"/>
      <c r="AT342" s="156" t="s">
        <v>264</v>
      </c>
      <c r="AU342" s="156" t="s">
        <v>87</v>
      </c>
      <c r="AV342" s="12" t="s">
        <v>87</v>
      </c>
      <c r="AW342" s="12" t="s">
        <v>32</v>
      </c>
      <c r="AX342" s="12" t="s">
        <v>77</v>
      </c>
      <c r="AY342" s="156" t="s">
        <v>253</v>
      </c>
    </row>
    <row r="343" spans="2:65" s="12" customFormat="1" ht="11.25">
      <c r="B343" s="154"/>
      <c r="D343" s="155" t="s">
        <v>264</v>
      </c>
      <c r="E343" s="156" t="s">
        <v>1</v>
      </c>
      <c r="F343" s="157" t="s">
        <v>1005</v>
      </c>
      <c r="H343" s="158">
        <v>-13.44</v>
      </c>
      <c r="I343" s="159"/>
      <c r="L343" s="154"/>
      <c r="M343" s="160"/>
      <c r="T343" s="161"/>
      <c r="AT343" s="156" t="s">
        <v>264</v>
      </c>
      <c r="AU343" s="156" t="s">
        <v>87</v>
      </c>
      <c r="AV343" s="12" t="s">
        <v>87</v>
      </c>
      <c r="AW343" s="12" t="s">
        <v>32</v>
      </c>
      <c r="AX343" s="12" t="s">
        <v>77</v>
      </c>
      <c r="AY343" s="156" t="s">
        <v>253</v>
      </c>
    </row>
    <row r="344" spans="2:65" s="13" customFormat="1" ht="11.25">
      <c r="B344" s="162"/>
      <c r="D344" s="155" t="s">
        <v>264</v>
      </c>
      <c r="E344" s="163" t="s">
        <v>1</v>
      </c>
      <c r="F344" s="164" t="s">
        <v>266</v>
      </c>
      <c r="H344" s="165">
        <v>81.058999999999997</v>
      </c>
      <c r="I344" s="166"/>
      <c r="L344" s="162"/>
      <c r="M344" s="167"/>
      <c r="T344" s="168"/>
      <c r="AT344" s="163" t="s">
        <v>264</v>
      </c>
      <c r="AU344" s="163" t="s">
        <v>87</v>
      </c>
      <c r="AV344" s="13" t="s">
        <v>260</v>
      </c>
      <c r="AW344" s="13" t="s">
        <v>32</v>
      </c>
      <c r="AX344" s="13" t="s">
        <v>85</v>
      </c>
      <c r="AY344" s="163" t="s">
        <v>253</v>
      </c>
    </row>
    <row r="345" spans="2:65" s="1" customFormat="1" ht="24.2" customHeight="1">
      <c r="B345" s="32"/>
      <c r="C345" s="137" t="s">
        <v>455</v>
      </c>
      <c r="D345" s="137" t="s">
        <v>255</v>
      </c>
      <c r="E345" s="138" t="s">
        <v>1006</v>
      </c>
      <c r="F345" s="139" t="s">
        <v>1007</v>
      </c>
      <c r="G345" s="140" t="s">
        <v>313</v>
      </c>
      <c r="H345" s="141">
        <v>40.359000000000002</v>
      </c>
      <c r="I345" s="142"/>
      <c r="J345" s="143">
        <f>ROUND(I345*H345,2)</f>
        <v>0</v>
      </c>
      <c r="K345" s="139" t="s">
        <v>259</v>
      </c>
      <c r="L345" s="32"/>
      <c r="M345" s="144" t="s">
        <v>1</v>
      </c>
      <c r="N345" s="145" t="s">
        <v>42</v>
      </c>
      <c r="P345" s="146">
        <f>O345*H345</f>
        <v>0</v>
      </c>
      <c r="Q345" s="146">
        <v>1.2E-4</v>
      </c>
      <c r="R345" s="146">
        <f>Q345*H345</f>
        <v>4.8430800000000005E-3</v>
      </c>
      <c r="S345" s="146">
        <v>0</v>
      </c>
      <c r="T345" s="147">
        <f>S345*H345</f>
        <v>0</v>
      </c>
      <c r="AR345" s="148" t="s">
        <v>260</v>
      </c>
      <c r="AT345" s="148" t="s">
        <v>255</v>
      </c>
      <c r="AU345" s="148" t="s">
        <v>87</v>
      </c>
      <c r="AY345" s="17" t="s">
        <v>253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85</v>
      </c>
      <c r="BK345" s="149">
        <f>ROUND(I345*H345,2)</f>
        <v>0</v>
      </c>
      <c r="BL345" s="17" t="s">
        <v>260</v>
      </c>
      <c r="BM345" s="148" t="s">
        <v>3321</v>
      </c>
    </row>
    <row r="346" spans="2:65" s="1" customFormat="1" ht="11.25">
      <c r="B346" s="32"/>
      <c r="D346" s="150" t="s">
        <v>262</v>
      </c>
      <c r="F346" s="151" t="s">
        <v>1009</v>
      </c>
      <c r="I346" s="152"/>
      <c r="L346" s="32"/>
      <c r="M346" s="153"/>
      <c r="T346" s="56"/>
      <c r="AT346" s="17" t="s">
        <v>262</v>
      </c>
      <c r="AU346" s="17" t="s">
        <v>87</v>
      </c>
    </row>
    <row r="347" spans="2:65" s="12" customFormat="1" ht="11.25">
      <c r="B347" s="154"/>
      <c r="D347" s="155" t="s">
        <v>264</v>
      </c>
      <c r="E347" s="156" t="s">
        <v>1</v>
      </c>
      <c r="F347" s="157" t="s">
        <v>1010</v>
      </c>
      <c r="H347" s="158">
        <v>40.359000000000002</v>
      </c>
      <c r="I347" s="159"/>
      <c r="L347" s="154"/>
      <c r="M347" s="160"/>
      <c r="T347" s="161"/>
      <c r="AT347" s="156" t="s">
        <v>264</v>
      </c>
      <c r="AU347" s="156" t="s">
        <v>87</v>
      </c>
      <c r="AV347" s="12" t="s">
        <v>87</v>
      </c>
      <c r="AW347" s="12" t="s">
        <v>32</v>
      </c>
      <c r="AX347" s="12" t="s">
        <v>77</v>
      </c>
      <c r="AY347" s="156" t="s">
        <v>253</v>
      </c>
    </row>
    <row r="348" spans="2:65" s="13" customFormat="1" ht="11.25">
      <c r="B348" s="162"/>
      <c r="D348" s="155" t="s">
        <v>264</v>
      </c>
      <c r="E348" s="163" t="s">
        <v>1</v>
      </c>
      <c r="F348" s="164" t="s">
        <v>266</v>
      </c>
      <c r="H348" s="165">
        <v>40.359000000000002</v>
      </c>
      <c r="I348" s="166"/>
      <c r="L348" s="162"/>
      <c r="M348" s="167"/>
      <c r="T348" s="168"/>
      <c r="AT348" s="163" t="s">
        <v>264</v>
      </c>
      <c r="AU348" s="163" t="s">
        <v>87</v>
      </c>
      <c r="AV348" s="13" t="s">
        <v>260</v>
      </c>
      <c r="AW348" s="13" t="s">
        <v>32</v>
      </c>
      <c r="AX348" s="13" t="s">
        <v>85</v>
      </c>
      <c r="AY348" s="163" t="s">
        <v>253</v>
      </c>
    </row>
    <row r="349" spans="2:65" s="1" customFormat="1" ht="24.2" customHeight="1">
      <c r="B349" s="32"/>
      <c r="C349" s="137" t="s">
        <v>479</v>
      </c>
      <c r="D349" s="137" t="s">
        <v>255</v>
      </c>
      <c r="E349" s="138" t="s">
        <v>2849</v>
      </c>
      <c r="F349" s="139" t="s">
        <v>2850</v>
      </c>
      <c r="G349" s="140" t="s">
        <v>258</v>
      </c>
      <c r="H349" s="141">
        <v>4.0199999999999996</v>
      </c>
      <c r="I349" s="142"/>
      <c r="J349" s="143">
        <f>ROUND(I349*H349,2)</f>
        <v>0</v>
      </c>
      <c r="K349" s="139" t="s">
        <v>259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7.3249999999999996E-2</v>
      </c>
      <c r="R349" s="146">
        <f>Q349*H349</f>
        <v>0.29446499999999998</v>
      </c>
      <c r="S349" s="146">
        <v>0</v>
      </c>
      <c r="T349" s="147">
        <f>S349*H349</f>
        <v>0</v>
      </c>
      <c r="AR349" s="148" t="s">
        <v>260</v>
      </c>
      <c r="AT349" s="148" t="s">
        <v>255</v>
      </c>
      <c r="AU349" s="148" t="s">
        <v>87</v>
      </c>
      <c r="AY349" s="17" t="s">
        <v>253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85</v>
      </c>
      <c r="BK349" s="149">
        <f>ROUND(I349*H349,2)</f>
        <v>0</v>
      </c>
      <c r="BL349" s="17" t="s">
        <v>260</v>
      </c>
      <c r="BM349" s="148" t="s">
        <v>3322</v>
      </c>
    </row>
    <row r="350" spans="2:65" s="1" customFormat="1" ht="11.25">
      <c r="B350" s="32"/>
      <c r="D350" s="150" t="s">
        <v>262</v>
      </c>
      <c r="F350" s="151" t="s">
        <v>2852</v>
      </c>
      <c r="I350" s="152"/>
      <c r="L350" s="32"/>
      <c r="M350" s="153"/>
      <c r="T350" s="56"/>
      <c r="AT350" s="17" t="s">
        <v>262</v>
      </c>
      <c r="AU350" s="17" t="s">
        <v>87</v>
      </c>
    </row>
    <row r="351" spans="2:65" s="12" customFormat="1" ht="11.25">
      <c r="B351" s="154"/>
      <c r="D351" s="155" t="s">
        <v>264</v>
      </c>
      <c r="E351" s="156" t="s">
        <v>1</v>
      </c>
      <c r="F351" s="157" t="s">
        <v>2853</v>
      </c>
      <c r="H351" s="158">
        <v>1.62</v>
      </c>
      <c r="I351" s="159"/>
      <c r="L351" s="154"/>
      <c r="M351" s="160"/>
      <c r="T351" s="161"/>
      <c r="AT351" s="156" t="s">
        <v>264</v>
      </c>
      <c r="AU351" s="156" t="s">
        <v>87</v>
      </c>
      <c r="AV351" s="12" t="s">
        <v>87</v>
      </c>
      <c r="AW351" s="12" t="s">
        <v>32</v>
      </c>
      <c r="AX351" s="12" t="s">
        <v>77</v>
      </c>
      <c r="AY351" s="156" t="s">
        <v>253</v>
      </c>
    </row>
    <row r="352" spans="2:65" s="12" customFormat="1" ht="11.25">
      <c r="B352" s="154"/>
      <c r="D352" s="155" t="s">
        <v>264</v>
      </c>
      <c r="E352" s="156" t="s">
        <v>1</v>
      </c>
      <c r="F352" s="157" t="s">
        <v>2854</v>
      </c>
      <c r="H352" s="158">
        <v>2.4</v>
      </c>
      <c r="I352" s="159"/>
      <c r="L352" s="154"/>
      <c r="M352" s="160"/>
      <c r="T352" s="161"/>
      <c r="AT352" s="156" t="s">
        <v>264</v>
      </c>
      <c r="AU352" s="156" t="s">
        <v>87</v>
      </c>
      <c r="AV352" s="12" t="s">
        <v>87</v>
      </c>
      <c r="AW352" s="12" t="s">
        <v>32</v>
      </c>
      <c r="AX352" s="12" t="s">
        <v>77</v>
      </c>
      <c r="AY352" s="156" t="s">
        <v>253</v>
      </c>
    </row>
    <row r="353" spans="2:65" s="13" customFormat="1" ht="11.25">
      <c r="B353" s="162"/>
      <c r="D353" s="155" t="s">
        <v>264</v>
      </c>
      <c r="E353" s="163" t="s">
        <v>1</v>
      </c>
      <c r="F353" s="164" t="s">
        <v>266</v>
      </c>
      <c r="H353" s="165">
        <v>4.0199999999999996</v>
      </c>
      <c r="I353" s="166"/>
      <c r="L353" s="162"/>
      <c r="M353" s="167"/>
      <c r="T353" s="168"/>
      <c r="AT353" s="163" t="s">
        <v>264</v>
      </c>
      <c r="AU353" s="163" t="s">
        <v>87</v>
      </c>
      <c r="AV353" s="13" t="s">
        <v>260</v>
      </c>
      <c r="AW353" s="13" t="s">
        <v>32</v>
      </c>
      <c r="AX353" s="13" t="s">
        <v>85</v>
      </c>
      <c r="AY353" s="163" t="s">
        <v>253</v>
      </c>
    </row>
    <row r="354" spans="2:65" s="11" customFormat="1" ht="22.9" customHeight="1">
      <c r="B354" s="125"/>
      <c r="D354" s="126" t="s">
        <v>76</v>
      </c>
      <c r="E354" s="135" t="s">
        <v>285</v>
      </c>
      <c r="F354" s="135" t="s">
        <v>1011</v>
      </c>
      <c r="I354" s="128"/>
      <c r="J354" s="136">
        <f>BK354</f>
        <v>0</v>
      </c>
      <c r="L354" s="125"/>
      <c r="M354" s="130"/>
      <c r="P354" s="131">
        <f>SUM(P355:P758)</f>
        <v>0</v>
      </c>
      <c r="R354" s="131">
        <f>SUM(R355:R758)</f>
        <v>61.407602259999997</v>
      </c>
      <c r="T354" s="132">
        <f>SUM(T355:T758)</f>
        <v>0</v>
      </c>
      <c r="AR354" s="126" t="s">
        <v>85</v>
      </c>
      <c r="AT354" s="133" t="s">
        <v>76</v>
      </c>
      <c r="AU354" s="133" t="s">
        <v>85</v>
      </c>
      <c r="AY354" s="126" t="s">
        <v>253</v>
      </c>
      <c r="BK354" s="134">
        <f>SUM(BK355:BK758)</f>
        <v>0</v>
      </c>
    </row>
    <row r="355" spans="2:65" s="1" customFormat="1" ht="24.2" customHeight="1">
      <c r="B355" s="32"/>
      <c r="C355" s="137" t="s">
        <v>483</v>
      </c>
      <c r="D355" s="137" t="s">
        <v>255</v>
      </c>
      <c r="E355" s="138" t="s">
        <v>1012</v>
      </c>
      <c r="F355" s="139" t="s">
        <v>1013</v>
      </c>
      <c r="G355" s="140" t="s">
        <v>258</v>
      </c>
      <c r="H355" s="141">
        <v>43.847000000000001</v>
      </c>
      <c r="I355" s="142"/>
      <c r="J355" s="143">
        <f>ROUND(I355*H355,2)</f>
        <v>0</v>
      </c>
      <c r="K355" s="139" t="s">
        <v>259</v>
      </c>
      <c r="L355" s="32"/>
      <c r="M355" s="144" t="s">
        <v>1</v>
      </c>
      <c r="N355" s="145" t="s">
        <v>42</v>
      </c>
      <c r="P355" s="146">
        <f>O355*H355</f>
        <v>0</v>
      </c>
      <c r="Q355" s="146">
        <v>2.5999999999999998E-4</v>
      </c>
      <c r="R355" s="146">
        <f>Q355*H355</f>
        <v>1.1400219999999999E-2</v>
      </c>
      <c r="S355" s="146">
        <v>0</v>
      </c>
      <c r="T355" s="147">
        <f>S355*H355</f>
        <v>0</v>
      </c>
      <c r="AR355" s="148" t="s">
        <v>260</v>
      </c>
      <c r="AT355" s="148" t="s">
        <v>255</v>
      </c>
      <c r="AU355" s="148" t="s">
        <v>87</v>
      </c>
      <c r="AY355" s="17" t="s">
        <v>253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85</v>
      </c>
      <c r="BK355" s="149">
        <f>ROUND(I355*H355,2)</f>
        <v>0</v>
      </c>
      <c r="BL355" s="17" t="s">
        <v>260</v>
      </c>
      <c r="BM355" s="148" t="s">
        <v>3323</v>
      </c>
    </row>
    <row r="356" spans="2:65" s="1" customFormat="1" ht="11.25">
      <c r="B356" s="32"/>
      <c r="D356" s="150" t="s">
        <v>262</v>
      </c>
      <c r="F356" s="151" t="s">
        <v>1015</v>
      </c>
      <c r="I356" s="152"/>
      <c r="L356" s="32"/>
      <c r="M356" s="153"/>
      <c r="T356" s="56"/>
      <c r="AT356" s="17" t="s">
        <v>262</v>
      </c>
      <c r="AU356" s="17" t="s">
        <v>87</v>
      </c>
    </row>
    <row r="357" spans="2:65" s="14" customFormat="1" ht="11.25">
      <c r="B357" s="169"/>
      <c r="D357" s="155" t="s">
        <v>264</v>
      </c>
      <c r="E357" s="170" t="s">
        <v>1</v>
      </c>
      <c r="F357" s="171" t="s">
        <v>1016</v>
      </c>
      <c r="H357" s="170" t="s">
        <v>1</v>
      </c>
      <c r="I357" s="172"/>
      <c r="L357" s="169"/>
      <c r="M357" s="173"/>
      <c r="T357" s="174"/>
      <c r="AT357" s="170" t="s">
        <v>264</v>
      </c>
      <c r="AU357" s="170" t="s">
        <v>87</v>
      </c>
      <c r="AV357" s="14" t="s">
        <v>85</v>
      </c>
      <c r="AW357" s="14" t="s">
        <v>32</v>
      </c>
      <c r="AX357" s="14" t="s">
        <v>77</v>
      </c>
      <c r="AY357" s="170" t="s">
        <v>253</v>
      </c>
    </row>
    <row r="358" spans="2:65" s="14" customFormat="1" ht="11.25">
      <c r="B358" s="169"/>
      <c r="D358" s="155" t="s">
        <v>264</v>
      </c>
      <c r="E358" s="170" t="s">
        <v>1</v>
      </c>
      <c r="F358" s="171" t="s">
        <v>1017</v>
      </c>
      <c r="H358" s="170" t="s">
        <v>1</v>
      </c>
      <c r="I358" s="172"/>
      <c r="L358" s="169"/>
      <c r="M358" s="173"/>
      <c r="T358" s="174"/>
      <c r="AT358" s="170" t="s">
        <v>264</v>
      </c>
      <c r="AU358" s="170" t="s">
        <v>87</v>
      </c>
      <c r="AV358" s="14" t="s">
        <v>85</v>
      </c>
      <c r="AW358" s="14" t="s">
        <v>32</v>
      </c>
      <c r="AX358" s="14" t="s">
        <v>77</v>
      </c>
      <c r="AY358" s="170" t="s">
        <v>253</v>
      </c>
    </row>
    <row r="359" spans="2:65" s="14" customFormat="1" ht="11.25">
      <c r="B359" s="169"/>
      <c r="D359" s="155" t="s">
        <v>264</v>
      </c>
      <c r="E359" s="170" t="s">
        <v>1</v>
      </c>
      <c r="F359" s="171" t="s">
        <v>3301</v>
      </c>
      <c r="H359" s="170" t="s">
        <v>1</v>
      </c>
      <c r="I359" s="172"/>
      <c r="L359" s="169"/>
      <c r="M359" s="173"/>
      <c r="T359" s="174"/>
      <c r="AT359" s="170" t="s">
        <v>264</v>
      </c>
      <c r="AU359" s="170" t="s">
        <v>87</v>
      </c>
      <c r="AV359" s="14" t="s">
        <v>85</v>
      </c>
      <c r="AW359" s="14" t="s">
        <v>32</v>
      </c>
      <c r="AX359" s="14" t="s">
        <v>77</v>
      </c>
      <c r="AY359" s="170" t="s">
        <v>253</v>
      </c>
    </row>
    <row r="360" spans="2:65" s="12" customFormat="1" ht="11.25">
      <c r="B360" s="154"/>
      <c r="D360" s="155" t="s">
        <v>264</v>
      </c>
      <c r="E360" s="156" t="s">
        <v>1</v>
      </c>
      <c r="F360" s="157" t="s">
        <v>3324</v>
      </c>
      <c r="H360" s="158">
        <v>20.358000000000001</v>
      </c>
      <c r="I360" s="159"/>
      <c r="L360" s="154"/>
      <c r="M360" s="160"/>
      <c r="T360" s="161"/>
      <c r="AT360" s="156" t="s">
        <v>264</v>
      </c>
      <c r="AU360" s="156" t="s">
        <v>87</v>
      </c>
      <c r="AV360" s="12" t="s">
        <v>87</v>
      </c>
      <c r="AW360" s="12" t="s">
        <v>32</v>
      </c>
      <c r="AX360" s="12" t="s">
        <v>77</v>
      </c>
      <c r="AY360" s="156" t="s">
        <v>253</v>
      </c>
    </row>
    <row r="361" spans="2:65" s="12" customFormat="1" ht="11.25">
      <c r="B361" s="154"/>
      <c r="D361" s="155" t="s">
        <v>264</v>
      </c>
      <c r="E361" s="156" t="s">
        <v>1</v>
      </c>
      <c r="F361" s="157" t="s">
        <v>2857</v>
      </c>
      <c r="H361" s="158">
        <v>3.9049999999999998</v>
      </c>
      <c r="I361" s="159"/>
      <c r="L361" s="154"/>
      <c r="M361" s="160"/>
      <c r="T361" s="161"/>
      <c r="AT361" s="156" t="s">
        <v>264</v>
      </c>
      <c r="AU361" s="156" t="s">
        <v>87</v>
      </c>
      <c r="AV361" s="12" t="s">
        <v>87</v>
      </c>
      <c r="AW361" s="12" t="s">
        <v>32</v>
      </c>
      <c r="AX361" s="12" t="s">
        <v>77</v>
      </c>
      <c r="AY361" s="156" t="s">
        <v>253</v>
      </c>
    </row>
    <row r="362" spans="2:65" s="12" customFormat="1" ht="11.25">
      <c r="B362" s="154"/>
      <c r="D362" s="155" t="s">
        <v>264</v>
      </c>
      <c r="E362" s="156" t="s">
        <v>1</v>
      </c>
      <c r="F362" s="157" t="s">
        <v>3325</v>
      </c>
      <c r="H362" s="158">
        <v>2.6640000000000001</v>
      </c>
      <c r="I362" s="159"/>
      <c r="L362" s="154"/>
      <c r="M362" s="160"/>
      <c r="T362" s="161"/>
      <c r="AT362" s="156" t="s">
        <v>264</v>
      </c>
      <c r="AU362" s="156" t="s">
        <v>87</v>
      </c>
      <c r="AV362" s="12" t="s">
        <v>87</v>
      </c>
      <c r="AW362" s="12" t="s">
        <v>32</v>
      </c>
      <c r="AX362" s="12" t="s">
        <v>77</v>
      </c>
      <c r="AY362" s="156" t="s">
        <v>253</v>
      </c>
    </row>
    <row r="363" spans="2:65" s="12" customFormat="1" ht="11.25">
      <c r="B363" s="154"/>
      <c r="D363" s="155" t="s">
        <v>264</v>
      </c>
      <c r="E363" s="156" t="s">
        <v>1</v>
      </c>
      <c r="F363" s="157" t="s">
        <v>3326</v>
      </c>
      <c r="H363" s="158">
        <v>8.1039999999999992</v>
      </c>
      <c r="I363" s="159"/>
      <c r="L363" s="154"/>
      <c r="M363" s="160"/>
      <c r="T363" s="161"/>
      <c r="AT363" s="156" t="s">
        <v>264</v>
      </c>
      <c r="AU363" s="156" t="s">
        <v>87</v>
      </c>
      <c r="AV363" s="12" t="s">
        <v>87</v>
      </c>
      <c r="AW363" s="12" t="s">
        <v>32</v>
      </c>
      <c r="AX363" s="12" t="s">
        <v>77</v>
      </c>
      <c r="AY363" s="156" t="s">
        <v>253</v>
      </c>
    </row>
    <row r="364" spans="2:65" s="12" customFormat="1" ht="11.25">
      <c r="B364" s="154"/>
      <c r="D364" s="155" t="s">
        <v>264</v>
      </c>
      <c r="E364" s="156" t="s">
        <v>1</v>
      </c>
      <c r="F364" s="157" t="s">
        <v>1022</v>
      </c>
      <c r="H364" s="158">
        <v>1.216</v>
      </c>
      <c r="I364" s="159"/>
      <c r="L364" s="154"/>
      <c r="M364" s="160"/>
      <c r="T364" s="161"/>
      <c r="AT364" s="156" t="s">
        <v>264</v>
      </c>
      <c r="AU364" s="156" t="s">
        <v>87</v>
      </c>
      <c r="AV364" s="12" t="s">
        <v>87</v>
      </c>
      <c r="AW364" s="12" t="s">
        <v>32</v>
      </c>
      <c r="AX364" s="12" t="s">
        <v>77</v>
      </c>
      <c r="AY364" s="156" t="s">
        <v>253</v>
      </c>
    </row>
    <row r="365" spans="2:65" s="12" customFormat="1" ht="11.25">
      <c r="B365" s="154"/>
      <c r="D365" s="155" t="s">
        <v>264</v>
      </c>
      <c r="E365" s="156" t="s">
        <v>1</v>
      </c>
      <c r="F365" s="157" t="s">
        <v>1023</v>
      </c>
      <c r="H365" s="158">
        <v>2.1</v>
      </c>
      <c r="I365" s="159"/>
      <c r="L365" s="154"/>
      <c r="M365" s="160"/>
      <c r="T365" s="161"/>
      <c r="AT365" s="156" t="s">
        <v>264</v>
      </c>
      <c r="AU365" s="156" t="s">
        <v>87</v>
      </c>
      <c r="AV365" s="12" t="s">
        <v>87</v>
      </c>
      <c r="AW365" s="12" t="s">
        <v>32</v>
      </c>
      <c r="AX365" s="12" t="s">
        <v>77</v>
      </c>
      <c r="AY365" s="156" t="s">
        <v>253</v>
      </c>
    </row>
    <row r="366" spans="2:65" s="15" customFormat="1" ht="11.25">
      <c r="B366" s="175"/>
      <c r="D366" s="155" t="s">
        <v>264</v>
      </c>
      <c r="E366" s="176" t="s">
        <v>1</v>
      </c>
      <c r="F366" s="177" t="s">
        <v>322</v>
      </c>
      <c r="H366" s="178">
        <v>38.347000000000001</v>
      </c>
      <c r="I366" s="179"/>
      <c r="L366" s="175"/>
      <c r="M366" s="180"/>
      <c r="T366" s="181"/>
      <c r="AT366" s="176" t="s">
        <v>264</v>
      </c>
      <c r="AU366" s="176" t="s">
        <v>87</v>
      </c>
      <c r="AV366" s="15" t="s">
        <v>97</v>
      </c>
      <c r="AW366" s="15" t="s">
        <v>32</v>
      </c>
      <c r="AX366" s="15" t="s">
        <v>77</v>
      </c>
      <c r="AY366" s="176" t="s">
        <v>253</v>
      </c>
    </row>
    <row r="367" spans="2:65" s="14" customFormat="1" ht="11.25">
      <c r="B367" s="169"/>
      <c r="D367" s="155" t="s">
        <v>264</v>
      </c>
      <c r="E367" s="170" t="s">
        <v>1</v>
      </c>
      <c r="F367" s="171" t="s">
        <v>1024</v>
      </c>
      <c r="H367" s="170" t="s">
        <v>1</v>
      </c>
      <c r="I367" s="172"/>
      <c r="L367" s="169"/>
      <c r="M367" s="173"/>
      <c r="T367" s="174"/>
      <c r="AT367" s="170" t="s">
        <v>264</v>
      </c>
      <c r="AU367" s="170" t="s">
        <v>87</v>
      </c>
      <c r="AV367" s="14" t="s">
        <v>85</v>
      </c>
      <c r="AW367" s="14" t="s">
        <v>32</v>
      </c>
      <c r="AX367" s="14" t="s">
        <v>77</v>
      </c>
      <c r="AY367" s="170" t="s">
        <v>253</v>
      </c>
    </row>
    <row r="368" spans="2:65" s="14" customFormat="1" ht="11.25">
      <c r="B368" s="169"/>
      <c r="D368" s="155" t="s">
        <v>264</v>
      </c>
      <c r="E368" s="170" t="s">
        <v>1</v>
      </c>
      <c r="F368" s="171" t="s">
        <v>3301</v>
      </c>
      <c r="H368" s="170" t="s">
        <v>1</v>
      </c>
      <c r="I368" s="172"/>
      <c r="L368" s="169"/>
      <c r="M368" s="173"/>
      <c r="T368" s="174"/>
      <c r="AT368" s="170" t="s">
        <v>264</v>
      </c>
      <c r="AU368" s="170" t="s">
        <v>87</v>
      </c>
      <c r="AV368" s="14" t="s">
        <v>85</v>
      </c>
      <c r="AW368" s="14" t="s">
        <v>32</v>
      </c>
      <c r="AX368" s="14" t="s">
        <v>77</v>
      </c>
      <c r="AY368" s="170" t="s">
        <v>253</v>
      </c>
    </row>
    <row r="369" spans="2:65" s="12" customFormat="1" ht="11.25">
      <c r="B369" s="154"/>
      <c r="D369" s="155" t="s">
        <v>264</v>
      </c>
      <c r="E369" s="156" t="s">
        <v>1</v>
      </c>
      <c r="F369" s="157" t="s">
        <v>1025</v>
      </c>
      <c r="H369" s="158">
        <v>5.5</v>
      </c>
      <c r="I369" s="159"/>
      <c r="L369" s="154"/>
      <c r="M369" s="160"/>
      <c r="T369" s="161"/>
      <c r="AT369" s="156" t="s">
        <v>264</v>
      </c>
      <c r="AU369" s="156" t="s">
        <v>87</v>
      </c>
      <c r="AV369" s="12" t="s">
        <v>87</v>
      </c>
      <c r="AW369" s="12" t="s">
        <v>32</v>
      </c>
      <c r="AX369" s="12" t="s">
        <v>77</v>
      </c>
      <c r="AY369" s="156" t="s">
        <v>253</v>
      </c>
    </row>
    <row r="370" spans="2:65" s="15" customFormat="1" ht="11.25">
      <c r="B370" s="175"/>
      <c r="D370" s="155" t="s">
        <v>264</v>
      </c>
      <c r="E370" s="176" t="s">
        <v>1</v>
      </c>
      <c r="F370" s="177" t="s">
        <v>322</v>
      </c>
      <c r="H370" s="178">
        <v>5.5</v>
      </c>
      <c r="I370" s="179"/>
      <c r="L370" s="175"/>
      <c r="M370" s="180"/>
      <c r="T370" s="181"/>
      <c r="AT370" s="176" t="s">
        <v>264</v>
      </c>
      <c r="AU370" s="176" t="s">
        <v>87</v>
      </c>
      <c r="AV370" s="15" t="s">
        <v>97</v>
      </c>
      <c r="AW370" s="15" t="s">
        <v>32</v>
      </c>
      <c r="AX370" s="15" t="s">
        <v>77</v>
      </c>
      <c r="AY370" s="176" t="s">
        <v>253</v>
      </c>
    </row>
    <row r="371" spans="2:65" s="13" customFormat="1" ht="11.25">
      <c r="B371" s="162"/>
      <c r="D371" s="155" t="s">
        <v>264</v>
      </c>
      <c r="E371" s="163" t="s">
        <v>1</v>
      </c>
      <c r="F371" s="164" t="s">
        <v>266</v>
      </c>
      <c r="H371" s="165">
        <v>43.847000000000001</v>
      </c>
      <c r="I371" s="166"/>
      <c r="L371" s="162"/>
      <c r="M371" s="167"/>
      <c r="T371" s="168"/>
      <c r="AT371" s="163" t="s">
        <v>264</v>
      </c>
      <c r="AU371" s="163" t="s">
        <v>87</v>
      </c>
      <c r="AV371" s="13" t="s">
        <v>260</v>
      </c>
      <c r="AW371" s="13" t="s">
        <v>32</v>
      </c>
      <c r="AX371" s="13" t="s">
        <v>85</v>
      </c>
      <c r="AY371" s="163" t="s">
        <v>253</v>
      </c>
    </row>
    <row r="372" spans="2:65" s="1" customFormat="1" ht="24.2" customHeight="1">
      <c r="B372" s="32"/>
      <c r="C372" s="137" t="s">
        <v>309</v>
      </c>
      <c r="D372" s="137" t="s">
        <v>255</v>
      </c>
      <c r="E372" s="138" t="s">
        <v>1026</v>
      </c>
      <c r="F372" s="139" t="s">
        <v>1027</v>
      </c>
      <c r="G372" s="140" t="s">
        <v>258</v>
      </c>
      <c r="H372" s="141">
        <v>543.79600000000005</v>
      </c>
      <c r="I372" s="142"/>
      <c r="J372" s="143">
        <f>ROUND(I372*H372,2)</f>
        <v>0</v>
      </c>
      <c r="K372" s="139" t="s">
        <v>259</v>
      </c>
      <c r="L372" s="32"/>
      <c r="M372" s="144" t="s">
        <v>1</v>
      </c>
      <c r="N372" s="145" t="s">
        <v>42</v>
      </c>
      <c r="P372" s="146">
        <f>O372*H372</f>
        <v>0</v>
      </c>
      <c r="Q372" s="146">
        <v>7.3499999999999998E-3</v>
      </c>
      <c r="R372" s="146">
        <f>Q372*H372</f>
        <v>3.9969006</v>
      </c>
      <c r="S372" s="146">
        <v>0</v>
      </c>
      <c r="T372" s="147">
        <f>S372*H372</f>
        <v>0</v>
      </c>
      <c r="AR372" s="148" t="s">
        <v>260</v>
      </c>
      <c r="AT372" s="148" t="s">
        <v>255</v>
      </c>
      <c r="AU372" s="148" t="s">
        <v>87</v>
      </c>
      <c r="AY372" s="17" t="s">
        <v>253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85</v>
      </c>
      <c r="BK372" s="149">
        <f>ROUND(I372*H372,2)</f>
        <v>0</v>
      </c>
      <c r="BL372" s="17" t="s">
        <v>260</v>
      </c>
      <c r="BM372" s="148" t="s">
        <v>1028</v>
      </c>
    </row>
    <row r="373" spans="2:65" s="1" customFormat="1" ht="11.25">
      <c r="B373" s="32"/>
      <c r="D373" s="150" t="s">
        <v>262</v>
      </c>
      <c r="F373" s="151" t="s">
        <v>1029</v>
      </c>
      <c r="I373" s="152"/>
      <c r="L373" s="32"/>
      <c r="M373" s="153"/>
      <c r="T373" s="56"/>
      <c r="AT373" s="17" t="s">
        <v>262</v>
      </c>
      <c r="AU373" s="17" t="s">
        <v>87</v>
      </c>
    </row>
    <row r="374" spans="2:65" s="14" customFormat="1" ht="11.25">
      <c r="B374" s="169"/>
      <c r="D374" s="155" t="s">
        <v>264</v>
      </c>
      <c r="E374" s="170" t="s">
        <v>1</v>
      </c>
      <c r="F374" s="171" t="s">
        <v>1016</v>
      </c>
      <c r="H374" s="170" t="s">
        <v>1</v>
      </c>
      <c r="I374" s="172"/>
      <c r="L374" s="169"/>
      <c r="M374" s="173"/>
      <c r="T374" s="174"/>
      <c r="AT374" s="170" t="s">
        <v>264</v>
      </c>
      <c r="AU374" s="170" t="s">
        <v>87</v>
      </c>
      <c r="AV374" s="14" t="s">
        <v>85</v>
      </c>
      <c r="AW374" s="14" t="s">
        <v>32</v>
      </c>
      <c r="AX374" s="14" t="s">
        <v>77</v>
      </c>
      <c r="AY374" s="170" t="s">
        <v>253</v>
      </c>
    </row>
    <row r="375" spans="2:65" s="14" customFormat="1" ht="11.25">
      <c r="B375" s="169"/>
      <c r="D375" s="155" t="s">
        <v>264</v>
      </c>
      <c r="E375" s="170" t="s">
        <v>1</v>
      </c>
      <c r="F375" s="171" t="s">
        <v>1030</v>
      </c>
      <c r="H375" s="170" t="s">
        <v>1</v>
      </c>
      <c r="I375" s="172"/>
      <c r="L375" s="169"/>
      <c r="M375" s="173"/>
      <c r="T375" s="174"/>
      <c r="AT375" s="170" t="s">
        <v>264</v>
      </c>
      <c r="AU375" s="170" t="s">
        <v>87</v>
      </c>
      <c r="AV375" s="14" t="s">
        <v>85</v>
      </c>
      <c r="AW375" s="14" t="s">
        <v>32</v>
      </c>
      <c r="AX375" s="14" t="s">
        <v>77</v>
      </c>
      <c r="AY375" s="170" t="s">
        <v>253</v>
      </c>
    </row>
    <row r="376" spans="2:65" s="12" customFormat="1" ht="11.25">
      <c r="B376" s="154"/>
      <c r="D376" s="155" t="s">
        <v>264</v>
      </c>
      <c r="E376" s="156" t="s">
        <v>1</v>
      </c>
      <c r="F376" s="157" t="s">
        <v>3327</v>
      </c>
      <c r="H376" s="158">
        <v>359.613</v>
      </c>
      <c r="I376" s="159"/>
      <c r="L376" s="154"/>
      <c r="M376" s="160"/>
      <c r="T376" s="161"/>
      <c r="AT376" s="156" t="s">
        <v>264</v>
      </c>
      <c r="AU376" s="156" t="s">
        <v>87</v>
      </c>
      <c r="AV376" s="12" t="s">
        <v>87</v>
      </c>
      <c r="AW376" s="12" t="s">
        <v>32</v>
      </c>
      <c r="AX376" s="12" t="s">
        <v>77</v>
      </c>
      <c r="AY376" s="156" t="s">
        <v>253</v>
      </c>
    </row>
    <row r="377" spans="2:65" s="12" customFormat="1" ht="33.75">
      <c r="B377" s="154"/>
      <c r="D377" s="155" t="s">
        <v>264</v>
      </c>
      <c r="E377" s="156" t="s">
        <v>1</v>
      </c>
      <c r="F377" s="157" t="s">
        <v>3328</v>
      </c>
      <c r="H377" s="158">
        <v>-33.119999999999997</v>
      </c>
      <c r="I377" s="159"/>
      <c r="L377" s="154"/>
      <c r="M377" s="160"/>
      <c r="T377" s="161"/>
      <c r="AT377" s="156" t="s">
        <v>264</v>
      </c>
      <c r="AU377" s="156" t="s">
        <v>87</v>
      </c>
      <c r="AV377" s="12" t="s">
        <v>87</v>
      </c>
      <c r="AW377" s="12" t="s">
        <v>32</v>
      </c>
      <c r="AX377" s="12" t="s">
        <v>77</v>
      </c>
      <c r="AY377" s="156" t="s">
        <v>253</v>
      </c>
    </row>
    <row r="378" spans="2:65" s="12" customFormat="1" ht="33.75">
      <c r="B378" s="154"/>
      <c r="D378" s="155" t="s">
        <v>264</v>
      </c>
      <c r="E378" s="156" t="s">
        <v>1</v>
      </c>
      <c r="F378" s="157" t="s">
        <v>3329</v>
      </c>
      <c r="H378" s="158">
        <v>-33.762999999999998</v>
      </c>
      <c r="I378" s="159"/>
      <c r="L378" s="154"/>
      <c r="M378" s="160"/>
      <c r="T378" s="161"/>
      <c r="AT378" s="156" t="s">
        <v>264</v>
      </c>
      <c r="AU378" s="156" t="s">
        <v>87</v>
      </c>
      <c r="AV378" s="12" t="s">
        <v>87</v>
      </c>
      <c r="AW378" s="12" t="s">
        <v>32</v>
      </c>
      <c r="AX378" s="12" t="s">
        <v>77</v>
      </c>
      <c r="AY378" s="156" t="s">
        <v>253</v>
      </c>
    </row>
    <row r="379" spans="2:65" s="15" customFormat="1" ht="11.25">
      <c r="B379" s="175"/>
      <c r="D379" s="155" t="s">
        <v>264</v>
      </c>
      <c r="E379" s="176" t="s">
        <v>1</v>
      </c>
      <c r="F379" s="177" t="s">
        <v>322</v>
      </c>
      <c r="H379" s="178">
        <v>292.73</v>
      </c>
      <c r="I379" s="179"/>
      <c r="L379" s="175"/>
      <c r="M379" s="180"/>
      <c r="T379" s="181"/>
      <c r="AT379" s="176" t="s">
        <v>264</v>
      </c>
      <c r="AU379" s="176" t="s">
        <v>87</v>
      </c>
      <c r="AV379" s="15" t="s">
        <v>97</v>
      </c>
      <c r="AW379" s="15" t="s">
        <v>32</v>
      </c>
      <c r="AX379" s="15" t="s">
        <v>77</v>
      </c>
      <c r="AY379" s="176" t="s">
        <v>253</v>
      </c>
    </row>
    <row r="380" spans="2:65" s="14" customFormat="1" ht="11.25">
      <c r="B380" s="169"/>
      <c r="D380" s="155" t="s">
        <v>264</v>
      </c>
      <c r="E380" s="170" t="s">
        <v>1</v>
      </c>
      <c r="F380" s="171" t="s">
        <v>1030</v>
      </c>
      <c r="H380" s="170" t="s">
        <v>1</v>
      </c>
      <c r="I380" s="172"/>
      <c r="L380" s="169"/>
      <c r="M380" s="173"/>
      <c r="T380" s="174"/>
      <c r="AT380" s="170" t="s">
        <v>264</v>
      </c>
      <c r="AU380" s="170" t="s">
        <v>87</v>
      </c>
      <c r="AV380" s="14" t="s">
        <v>85</v>
      </c>
      <c r="AW380" s="14" t="s">
        <v>32</v>
      </c>
      <c r="AX380" s="14" t="s">
        <v>77</v>
      </c>
      <c r="AY380" s="170" t="s">
        <v>253</v>
      </c>
    </row>
    <row r="381" spans="2:65" s="12" customFormat="1" ht="33.75">
      <c r="B381" s="154"/>
      <c r="D381" s="155" t="s">
        <v>264</v>
      </c>
      <c r="E381" s="156" t="s">
        <v>1</v>
      </c>
      <c r="F381" s="157" t="s">
        <v>3330</v>
      </c>
      <c r="H381" s="158">
        <v>27.312999999999999</v>
      </c>
      <c r="I381" s="159"/>
      <c r="L381" s="154"/>
      <c r="M381" s="160"/>
      <c r="T381" s="161"/>
      <c r="AT381" s="156" t="s">
        <v>264</v>
      </c>
      <c r="AU381" s="156" t="s">
        <v>87</v>
      </c>
      <c r="AV381" s="12" t="s">
        <v>87</v>
      </c>
      <c r="AW381" s="12" t="s">
        <v>32</v>
      </c>
      <c r="AX381" s="12" t="s">
        <v>77</v>
      </c>
      <c r="AY381" s="156" t="s">
        <v>253</v>
      </c>
    </row>
    <row r="382" spans="2:65" s="12" customFormat="1" ht="22.5">
      <c r="B382" s="154"/>
      <c r="D382" s="155" t="s">
        <v>264</v>
      </c>
      <c r="E382" s="156" t="s">
        <v>1</v>
      </c>
      <c r="F382" s="157" t="s">
        <v>1035</v>
      </c>
      <c r="H382" s="158">
        <v>39.645000000000003</v>
      </c>
      <c r="I382" s="159"/>
      <c r="L382" s="154"/>
      <c r="M382" s="160"/>
      <c r="T382" s="161"/>
      <c r="AT382" s="156" t="s">
        <v>264</v>
      </c>
      <c r="AU382" s="156" t="s">
        <v>87</v>
      </c>
      <c r="AV382" s="12" t="s">
        <v>87</v>
      </c>
      <c r="AW382" s="12" t="s">
        <v>32</v>
      </c>
      <c r="AX382" s="12" t="s">
        <v>77</v>
      </c>
      <c r="AY382" s="156" t="s">
        <v>253</v>
      </c>
    </row>
    <row r="383" spans="2:65" s="14" customFormat="1" ht="11.25">
      <c r="B383" s="169"/>
      <c r="D383" s="155" t="s">
        <v>264</v>
      </c>
      <c r="E383" s="170" t="s">
        <v>1</v>
      </c>
      <c r="F383" s="171" t="s">
        <v>1036</v>
      </c>
      <c r="H383" s="170" t="s">
        <v>1</v>
      </c>
      <c r="I383" s="172"/>
      <c r="L383" s="169"/>
      <c r="M383" s="173"/>
      <c r="T383" s="174"/>
      <c r="AT383" s="170" t="s">
        <v>264</v>
      </c>
      <c r="AU383" s="170" t="s">
        <v>87</v>
      </c>
      <c r="AV383" s="14" t="s">
        <v>85</v>
      </c>
      <c r="AW383" s="14" t="s">
        <v>32</v>
      </c>
      <c r="AX383" s="14" t="s">
        <v>77</v>
      </c>
      <c r="AY383" s="170" t="s">
        <v>253</v>
      </c>
    </row>
    <row r="384" spans="2:65" s="12" customFormat="1" ht="11.25">
      <c r="B384" s="154"/>
      <c r="D384" s="155" t="s">
        <v>264</v>
      </c>
      <c r="E384" s="156" t="s">
        <v>1</v>
      </c>
      <c r="F384" s="157" t="s">
        <v>3331</v>
      </c>
      <c r="H384" s="158">
        <v>61.47</v>
      </c>
      <c r="I384" s="159"/>
      <c r="L384" s="154"/>
      <c r="M384" s="160"/>
      <c r="T384" s="161"/>
      <c r="AT384" s="156" t="s">
        <v>264</v>
      </c>
      <c r="AU384" s="156" t="s">
        <v>87</v>
      </c>
      <c r="AV384" s="12" t="s">
        <v>87</v>
      </c>
      <c r="AW384" s="12" t="s">
        <v>32</v>
      </c>
      <c r="AX384" s="12" t="s">
        <v>77</v>
      </c>
      <c r="AY384" s="156" t="s">
        <v>253</v>
      </c>
    </row>
    <row r="385" spans="2:51" s="15" customFormat="1" ht="11.25">
      <c r="B385" s="175"/>
      <c r="D385" s="155" t="s">
        <v>264</v>
      </c>
      <c r="E385" s="176" t="s">
        <v>1</v>
      </c>
      <c r="F385" s="177" t="s">
        <v>322</v>
      </c>
      <c r="H385" s="178">
        <v>128.428</v>
      </c>
      <c r="I385" s="179"/>
      <c r="L385" s="175"/>
      <c r="M385" s="180"/>
      <c r="T385" s="181"/>
      <c r="AT385" s="176" t="s">
        <v>264</v>
      </c>
      <c r="AU385" s="176" t="s">
        <v>87</v>
      </c>
      <c r="AV385" s="15" t="s">
        <v>97</v>
      </c>
      <c r="AW385" s="15" t="s">
        <v>32</v>
      </c>
      <c r="AX385" s="15" t="s">
        <v>77</v>
      </c>
      <c r="AY385" s="176" t="s">
        <v>253</v>
      </c>
    </row>
    <row r="386" spans="2:51" s="14" customFormat="1" ht="11.25">
      <c r="B386" s="169"/>
      <c r="D386" s="155" t="s">
        <v>264</v>
      </c>
      <c r="E386" s="170" t="s">
        <v>1</v>
      </c>
      <c r="F386" s="171" t="s">
        <v>1016</v>
      </c>
      <c r="H386" s="170" t="s">
        <v>1</v>
      </c>
      <c r="I386" s="172"/>
      <c r="L386" s="169"/>
      <c r="M386" s="173"/>
      <c r="T386" s="174"/>
      <c r="AT386" s="170" t="s">
        <v>264</v>
      </c>
      <c r="AU386" s="170" t="s">
        <v>87</v>
      </c>
      <c r="AV386" s="14" t="s">
        <v>85</v>
      </c>
      <c r="AW386" s="14" t="s">
        <v>32</v>
      </c>
      <c r="AX386" s="14" t="s">
        <v>77</v>
      </c>
      <c r="AY386" s="170" t="s">
        <v>253</v>
      </c>
    </row>
    <row r="387" spans="2:51" s="14" customFormat="1" ht="11.25">
      <c r="B387" s="169"/>
      <c r="D387" s="155" t="s">
        <v>264</v>
      </c>
      <c r="E387" s="170" t="s">
        <v>1</v>
      </c>
      <c r="F387" s="171" t="s">
        <v>1017</v>
      </c>
      <c r="H387" s="170" t="s">
        <v>1</v>
      </c>
      <c r="I387" s="172"/>
      <c r="L387" s="169"/>
      <c r="M387" s="173"/>
      <c r="T387" s="174"/>
      <c r="AT387" s="170" t="s">
        <v>264</v>
      </c>
      <c r="AU387" s="170" t="s">
        <v>87</v>
      </c>
      <c r="AV387" s="14" t="s">
        <v>85</v>
      </c>
      <c r="AW387" s="14" t="s">
        <v>32</v>
      </c>
      <c r="AX387" s="14" t="s">
        <v>77</v>
      </c>
      <c r="AY387" s="170" t="s">
        <v>253</v>
      </c>
    </row>
    <row r="388" spans="2:51" s="14" customFormat="1" ht="11.25">
      <c r="B388" s="169"/>
      <c r="D388" s="155" t="s">
        <v>264</v>
      </c>
      <c r="E388" s="170" t="s">
        <v>1</v>
      </c>
      <c r="F388" s="171" t="s">
        <v>3301</v>
      </c>
      <c r="H388" s="170" t="s">
        <v>1</v>
      </c>
      <c r="I388" s="172"/>
      <c r="L388" s="169"/>
      <c r="M388" s="173"/>
      <c r="T388" s="174"/>
      <c r="AT388" s="170" t="s">
        <v>264</v>
      </c>
      <c r="AU388" s="170" t="s">
        <v>87</v>
      </c>
      <c r="AV388" s="14" t="s">
        <v>85</v>
      </c>
      <c r="AW388" s="14" t="s">
        <v>32</v>
      </c>
      <c r="AX388" s="14" t="s">
        <v>77</v>
      </c>
      <c r="AY388" s="170" t="s">
        <v>253</v>
      </c>
    </row>
    <row r="389" spans="2:51" s="12" customFormat="1" ht="11.25">
      <c r="B389" s="154"/>
      <c r="D389" s="155" t="s">
        <v>264</v>
      </c>
      <c r="E389" s="156" t="s">
        <v>1</v>
      </c>
      <c r="F389" s="157" t="s">
        <v>3324</v>
      </c>
      <c r="H389" s="158">
        <v>20.358000000000001</v>
      </c>
      <c r="I389" s="159"/>
      <c r="L389" s="154"/>
      <c r="M389" s="160"/>
      <c r="T389" s="161"/>
      <c r="AT389" s="156" t="s">
        <v>264</v>
      </c>
      <c r="AU389" s="156" t="s">
        <v>87</v>
      </c>
      <c r="AV389" s="12" t="s">
        <v>87</v>
      </c>
      <c r="AW389" s="12" t="s">
        <v>32</v>
      </c>
      <c r="AX389" s="12" t="s">
        <v>77</v>
      </c>
      <c r="AY389" s="156" t="s">
        <v>253</v>
      </c>
    </row>
    <row r="390" spans="2:51" s="12" customFormat="1" ht="11.25">
      <c r="B390" s="154"/>
      <c r="D390" s="155" t="s">
        <v>264</v>
      </c>
      <c r="E390" s="156" t="s">
        <v>1</v>
      </c>
      <c r="F390" s="157" t="s">
        <v>2857</v>
      </c>
      <c r="H390" s="158">
        <v>3.9049999999999998</v>
      </c>
      <c r="I390" s="159"/>
      <c r="L390" s="154"/>
      <c r="M390" s="160"/>
      <c r="T390" s="161"/>
      <c r="AT390" s="156" t="s">
        <v>264</v>
      </c>
      <c r="AU390" s="156" t="s">
        <v>87</v>
      </c>
      <c r="AV390" s="12" t="s">
        <v>87</v>
      </c>
      <c r="AW390" s="12" t="s">
        <v>32</v>
      </c>
      <c r="AX390" s="12" t="s">
        <v>77</v>
      </c>
      <c r="AY390" s="156" t="s">
        <v>253</v>
      </c>
    </row>
    <row r="391" spans="2:51" s="12" customFormat="1" ht="11.25">
      <c r="B391" s="154"/>
      <c r="D391" s="155" t="s">
        <v>264</v>
      </c>
      <c r="E391" s="156" t="s">
        <v>1</v>
      </c>
      <c r="F391" s="157" t="s">
        <v>3325</v>
      </c>
      <c r="H391" s="158">
        <v>2.6640000000000001</v>
      </c>
      <c r="I391" s="159"/>
      <c r="L391" s="154"/>
      <c r="M391" s="160"/>
      <c r="T391" s="161"/>
      <c r="AT391" s="156" t="s">
        <v>264</v>
      </c>
      <c r="AU391" s="156" t="s">
        <v>87</v>
      </c>
      <c r="AV391" s="12" t="s">
        <v>87</v>
      </c>
      <c r="AW391" s="12" t="s">
        <v>32</v>
      </c>
      <c r="AX391" s="12" t="s">
        <v>77</v>
      </c>
      <c r="AY391" s="156" t="s">
        <v>253</v>
      </c>
    </row>
    <row r="392" spans="2:51" s="12" customFormat="1" ht="11.25">
      <c r="B392" s="154"/>
      <c r="D392" s="155" t="s">
        <v>264</v>
      </c>
      <c r="E392" s="156" t="s">
        <v>1</v>
      </c>
      <c r="F392" s="157" t="s">
        <v>3326</v>
      </c>
      <c r="H392" s="158">
        <v>8.1039999999999992</v>
      </c>
      <c r="I392" s="159"/>
      <c r="L392" s="154"/>
      <c r="M392" s="160"/>
      <c r="T392" s="161"/>
      <c r="AT392" s="156" t="s">
        <v>264</v>
      </c>
      <c r="AU392" s="156" t="s">
        <v>87</v>
      </c>
      <c r="AV392" s="12" t="s">
        <v>87</v>
      </c>
      <c r="AW392" s="12" t="s">
        <v>32</v>
      </c>
      <c r="AX392" s="12" t="s">
        <v>77</v>
      </c>
      <c r="AY392" s="156" t="s">
        <v>253</v>
      </c>
    </row>
    <row r="393" spans="2:51" s="12" customFormat="1" ht="11.25">
      <c r="B393" s="154"/>
      <c r="D393" s="155" t="s">
        <v>264</v>
      </c>
      <c r="E393" s="156" t="s">
        <v>1</v>
      </c>
      <c r="F393" s="157" t="s">
        <v>1022</v>
      </c>
      <c r="H393" s="158">
        <v>1.216</v>
      </c>
      <c r="I393" s="159"/>
      <c r="L393" s="154"/>
      <c r="M393" s="160"/>
      <c r="T393" s="161"/>
      <c r="AT393" s="156" t="s">
        <v>264</v>
      </c>
      <c r="AU393" s="156" t="s">
        <v>87</v>
      </c>
      <c r="AV393" s="12" t="s">
        <v>87</v>
      </c>
      <c r="AW393" s="12" t="s">
        <v>32</v>
      </c>
      <c r="AX393" s="12" t="s">
        <v>77</v>
      </c>
      <c r="AY393" s="156" t="s">
        <v>253</v>
      </c>
    </row>
    <row r="394" spans="2:51" s="12" customFormat="1" ht="11.25">
      <c r="B394" s="154"/>
      <c r="D394" s="155" t="s">
        <v>264</v>
      </c>
      <c r="E394" s="156" t="s">
        <v>1</v>
      </c>
      <c r="F394" s="157" t="s">
        <v>1023</v>
      </c>
      <c r="H394" s="158">
        <v>2.1</v>
      </c>
      <c r="I394" s="159"/>
      <c r="L394" s="154"/>
      <c r="M394" s="160"/>
      <c r="T394" s="161"/>
      <c r="AT394" s="156" t="s">
        <v>264</v>
      </c>
      <c r="AU394" s="156" t="s">
        <v>87</v>
      </c>
      <c r="AV394" s="12" t="s">
        <v>87</v>
      </c>
      <c r="AW394" s="12" t="s">
        <v>32</v>
      </c>
      <c r="AX394" s="12" t="s">
        <v>77</v>
      </c>
      <c r="AY394" s="156" t="s">
        <v>253</v>
      </c>
    </row>
    <row r="395" spans="2:51" s="15" customFormat="1" ht="11.25">
      <c r="B395" s="175"/>
      <c r="D395" s="155" t="s">
        <v>264</v>
      </c>
      <c r="E395" s="176" t="s">
        <v>1</v>
      </c>
      <c r="F395" s="177" t="s">
        <v>322</v>
      </c>
      <c r="H395" s="178">
        <v>38.347000000000001</v>
      </c>
      <c r="I395" s="179"/>
      <c r="L395" s="175"/>
      <c r="M395" s="180"/>
      <c r="T395" s="181"/>
      <c r="AT395" s="176" t="s">
        <v>264</v>
      </c>
      <c r="AU395" s="176" t="s">
        <v>87</v>
      </c>
      <c r="AV395" s="15" t="s">
        <v>97</v>
      </c>
      <c r="AW395" s="15" t="s">
        <v>32</v>
      </c>
      <c r="AX395" s="15" t="s">
        <v>77</v>
      </c>
      <c r="AY395" s="176" t="s">
        <v>253</v>
      </c>
    </row>
    <row r="396" spans="2:51" s="14" customFormat="1" ht="11.25">
      <c r="B396" s="169"/>
      <c r="D396" s="155" t="s">
        <v>264</v>
      </c>
      <c r="E396" s="170" t="s">
        <v>1</v>
      </c>
      <c r="F396" s="171" t="s">
        <v>1038</v>
      </c>
      <c r="H396" s="170" t="s">
        <v>1</v>
      </c>
      <c r="I396" s="172"/>
      <c r="L396" s="169"/>
      <c r="M396" s="173"/>
      <c r="T396" s="174"/>
      <c r="AT396" s="170" t="s">
        <v>264</v>
      </c>
      <c r="AU396" s="170" t="s">
        <v>87</v>
      </c>
      <c r="AV396" s="14" t="s">
        <v>85</v>
      </c>
      <c r="AW396" s="14" t="s">
        <v>32</v>
      </c>
      <c r="AX396" s="14" t="s">
        <v>77</v>
      </c>
      <c r="AY396" s="170" t="s">
        <v>253</v>
      </c>
    </row>
    <row r="397" spans="2:51" s="12" customFormat="1" ht="11.25">
      <c r="B397" s="154"/>
      <c r="D397" s="155" t="s">
        <v>264</v>
      </c>
      <c r="E397" s="156" t="s">
        <v>1</v>
      </c>
      <c r="F397" s="157" t="s">
        <v>3332</v>
      </c>
      <c r="H397" s="158">
        <v>15.19</v>
      </c>
      <c r="I397" s="159"/>
      <c r="L397" s="154"/>
      <c r="M397" s="160"/>
      <c r="T397" s="161"/>
      <c r="AT397" s="156" t="s">
        <v>264</v>
      </c>
      <c r="AU397" s="156" t="s">
        <v>87</v>
      </c>
      <c r="AV397" s="12" t="s">
        <v>87</v>
      </c>
      <c r="AW397" s="12" t="s">
        <v>32</v>
      </c>
      <c r="AX397" s="12" t="s">
        <v>77</v>
      </c>
      <c r="AY397" s="156" t="s">
        <v>253</v>
      </c>
    </row>
    <row r="398" spans="2:51" s="15" customFormat="1" ht="11.25">
      <c r="B398" s="175"/>
      <c r="D398" s="155" t="s">
        <v>264</v>
      </c>
      <c r="E398" s="176" t="s">
        <v>1</v>
      </c>
      <c r="F398" s="177" t="s">
        <v>322</v>
      </c>
      <c r="H398" s="178">
        <v>15.19</v>
      </c>
      <c r="I398" s="179"/>
      <c r="L398" s="175"/>
      <c r="M398" s="180"/>
      <c r="T398" s="181"/>
      <c r="AT398" s="176" t="s">
        <v>264</v>
      </c>
      <c r="AU398" s="176" t="s">
        <v>87</v>
      </c>
      <c r="AV398" s="15" t="s">
        <v>97</v>
      </c>
      <c r="AW398" s="15" t="s">
        <v>32</v>
      </c>
      <c r="AX398" s="15" t="s">
        <v>77</v>
      </c>
      <c r="AY398" s="176" t="s">
        <v>253</v>
      </c>
    </row>
    <row r="399" spans="2:51" s="14" customFormat="1" ht="11.25">
      <c r="B399" s="169"/>
      <c r="D399" s="155" t="s">
        <v>264</v>
      </c>
      <c r="E399" s="170" t="s">
        <v>1</v>
      </c>
      <c r="F399" s="171" t="s">
        <v>1040</v>
      </c>
      <c r="H399" s="170" t="s">
        <v>1</v>
      </c>
      <c r="I399" s="172"/>
      <c r="L399" s="169"/>
      <c r="M399" s="173"/>
      <c r="T399" s="174"/>
      <c r="AT399" s="170" t="s">
        <v>264</v>
      </c>
      <c r="AU399" s="170" t="s">
        <v>87</v>
      </c>
      <c r="AV399" s="14" t="s">
        <v>85</v>
      </c>
      <c r="AW399" s="14" t="s">
        <v>32</v>
      </c>
      <c r="AX399" s="14" t="s">
        <v>77</v>
      </c>
      <c r="AY399" s="170" t="s">
        <v>253</v>
      </c>
    </row>
    <row r="400" spans="2:51" s="14" customFormat="1" ht="11.25">
      <c r="B400" s="169"/>
      <c r="D400" s="155" t="s">
        <v>264</v>
      </c>
      <c r="E400" s="170" t="s">
        <v>1</v>
      </c>
      <c r="F400" s="171" t="s">
        <v>3301</v>
      </c>
      <c r="H400" s="170" t="s">
        <v>1</v>
      </c>
      <c r="I400" s="172"/>
      <c r="L400" s="169"/>
      <c r="M400" s="173"/>
      <c r="T400" s="174"/>
      <c r="AT400" s="170" t="s">
        <v>264</v>
      </c>
      <c r="AU400" s="170" t="s">
        <v>87</v>
      </c>
      <c r="AV400" s="14" t="s">
        <v>85</v>
      </c>
      <c r="AW400" s="14" t="s">
        <v>32</v>
      </c>
      <c r="AX400" s="14" t="s">
        <v>77</v>
      </c>
      <c r="AY400" s="170" t="s">
        <v>253</v>
      </c>
    </row>
    <row r="401" spans="2:65" s="12" customFormat="1" ht="11.25">
      <c r="B401" s="154"/>
      <c r="D401" s="155" t="s">
        <v>264</v>
      </c>
      <c r="E401" s="156" t="s">
        <v>1</v>
      </c>
      <c r="F401" s="157" t="s">
        <v>1025</v>
      </c>
      <c r="H401" s="158">
        <v>5.5</v>
      </c>
      <c r="I401" s="159"/>
      <c r="L401" s="154"/>
      <c r="M401" s="160"/>
      <c r="T401" s="161"/>
      <c r="AT401" s="156" t="s">
        <v>264</v>
      </c>
      <c r="AU401" s="156" t="s">
        <v>87</v>
      </c>
      <c r="AV401" s="12" t="s">
        <v>87</v>
      </c>
      <c r="AW401" s="12" t="s">
        <v>32</v>
      </c>
      <c r="AX401" s="12" t="s">
        <v>77</v>
      </c>
      <c r="AY401" s="156" t="s">
        <v>253</v>
      </c>
    </row>
    <row r="402" spans="2:65" s="12" customFormat="1" ht="22.5">
      <c r="B402" s="154"/>
      <c r="D402" s="155" t="s">
        <v>264</v>
      </c>
      <c r="E402" s="156" t="s">
        <v>1</v>
      </c>
      <c r="F402" s="157" t="s">
        <v>2866</v>
      </c>
      <c r="H402" s="158">
        <v>31.010999999999999</v>
      </c>
      <c r="I402" s="159"/>
      <c r="L402" s="154"/>
      <c r="M402" s="160"/>
      <c r="T402" s="161"/>
      <c r="AT402" s="156" t="s">
        <v>264</v>
      </c>
      <c r="AU402" s="156" t="s">
        <v>87</v>
      </c>
      <c r="AV402" s="12" t="s">
        <v>87</v>
      </c>
      <c r="AW402" s="12" t="s">
        <v>32</v>
      </c>
      <c r="AX402" s="12" t="s">
        <v>77</v>
      </c>
      <c r="AY402" s="156" t="s">
        <v>253</v>
      </c>
    </row>
    <row r="403" spans="2:65" s="12" customFormat="1" ht="11.25">
      <c r="B403" s="154"/>
      <c r="D403" s="155" t="s">
        <v>264</v>
      </c>
      <c r="E403" s="156" t="s">
        <v>1</v>
      </c>
      <c r="F403" s="157" t="s">
        <v>3333</v>
      </c>
      <c r="H403" s="158">
        <v>9.02</v>
      </c>
      <c r="I403" s="159"/>
      <c r="L403" s="154"/>
      <c r="M403" s="160"/>
      <c r="T403" s="161"/>
      <c r="AT403" s="156" t="s">
        <v>264</v>
      </c>
      <c r="AU403" s="156" t="s">
        <v>87</v>
      </c>
      <c r="AV403" s="12" t="s">
        <v>87</v>
      </c>
      <c r="AW403" s="12" t="s">
        <v>32</v>
      </c>
      <c r="AX403" s="12" t="s">
        <v>77</v>
      </c>
      <c r="AY403" s="156" t="s">
        <v>253</v>
      </c>
    </row>
    <row r="404" spans="2:65" s="12" customFormat="1" ht="22.5">
      <c r="B404" s="154"/>
      <c r="D404" s="155" t="s">
        <v>264</v>
      </c>
      <c r="E404" s="156" t="s">
        <v>1</v>
      </c>
      <c r="F404" s="157" t="s">
        <v>2868</v>
      </c>
      <c r="H404" s="158">
        <v>23.57</v>
      </c>
      <c r="I404" s="159"/>
      <c r="L404" s="154"/>
      <c r="M404" s="160"/>
      <c r="T404" s="161"/>
      <c r="AT404" s="156" t="s">
        <v>264</v>
      </c>
      <c r="AU404" s="156" t="s">
        <v>87</v>
      </c>
      <c r="AV404" s="12" t="s">
        <v>87</v>
      </c>
      <c r="AW404" s="12" t="s">
        <v>32</v>
      </c>
      <c r="AX404" s="12" t="s">
        <v>77</v>
      </c>
      <c r="AY404" s="156" t="s">
        <v>253</v>
      </c>
    </row>
    <row r="405" spans="2:65" s="15" customFormat="1" ht="11.25">
      <c r="B405" s="175"/>
      <c r="D405" s="155" t="s">
        <v>264</v>
      </c>
      <c r="E405" s="176" t="s">
        <v>1</v>
      </c>
      <c r="F405" s="177" t="s">
        <v>322</v>
      </c>
      <c r="H405" s="178">
        <v>69.100999999999999</v>
      </c>
      <c r="I405" s="179"/>
      <c r="L405" s="175"/>
      <c r="M405" s="180"/>
      <c r="T405" s="181"/>
      <c r="AT405" s="176" t="s">
        <v>264</v>
      </c>
      <c r="AU405" s="176" t="s">
        <v>87</v>
      </c>
      <c r="AV405" s="15" t="s">
        <v>97</v>
      </c>
      <c r="AW405" s="15" t="s">
        <v>32</v>
      </c>
      <c r="AX405" s="15" t="s">
        <v>77</v>
      </c>
      <c r="AY405" s="176" t="s">
        <v>253</v>
      </c>
    </row>
    <row r="406" spans="2:65" s="13" customFormat="1" ht="11.25">
      <c r="B406" s="162"/>
      <c r="D406" s="155" t="s">
        <v>264</v>
      </c>
      <c r="E406" s="163" t="s">
        <v>1</v>
      </c>
      <c r="F406" s="164" t="s">
        <v>266</v>
      </c>
      <c r="H406" s="165">
        <v>543.79600000000005</v>
      </c>
      <c r="I406" s="166"/>
      <c r="L406" s="162"/>
      <c r="M406" s="167"/>
      <c r="T406" s="168"/>
      <c r="AT406" s="163" t="s">
        <v>264</v>
      </c>
      <c r="AU406" s="163" t="s">
        <v>87</v>
      </c>
      <c r="AV406" s="13" t="s">
        <v>260</v>
      </c>
      <c r="AW406" s="13" t="s">
        <v>32</v>
      </c>
      <c r="AX406" s="13" t="s">
        <v>85</v>
      </c>
      <c r="AY406" s="163" t="s">
        <v>253</v>
      </c>
    </row>
    <row r="407" spans="2:65" s="1" customFormat="1" ht="24.2" customHeight="1">
      <c r="B407" s="32"/>
      <c r="C407" s="137" t="s">
        <v>490</v>
      </c>
      <c r="D407" s="137" t="s">
        <v>255</v>
      </c>
      <c r="E407" s="138" t="s">
        <v>1044</v>
      </c>
      <c r="F407" s="139" t="s">
        <v>1045</v>
      </c>
      <c r="G407" s="140" t="s">
        <v>258</v>
      </c>
      <c r="H407" s="141">
        <v>84.290999999999997</v>
      </c>
      <c r="I407" s="142"/>
      <c r="J407" s="143">
        <f>ROUND(I407*H407,2)</f>
        <v>0</v>
      </c>
      <c r="K407" s="139" t="s">
        <v>259</v>
      </c>
      <c r="L407" s="32"/>
      <c r="M407" s="144" t="s">
        <v>1</v>
      </c>
      <c r="N407" s="145" t="s">
        <v>42</v>
      </c>
      <c r="P407" s="146">
        <f>O407*H407</f>
        <v>0</v>
      </c>
      <c r="Q407" s="146">
        <v>1.3599999999999999E-2</v>
      </c>
      <c r="R407" s="146">
        <f>Q407*H407</f>
        <v>1.1463576</v>
      </c>
      <c r="S407" s="146">
        <v>0</v>
      </c>
      <c r="T407" s="147">
        <f>S407*H407</f>
        <v>0</v>
      </c>
      <c r="AR407" s="148" t="s">
        <v>260</v>
      </c>
      <c r="AT407" s="148" t="s">
        <v>255</v>
      </c>
      <c r="AU407" s="148" t="s">
        <v>87</v>
      </c>
      <c r="AY407" s="17" t="s">
        <v>253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85</v>
      </c>
      <c r="BK407" s="149">
        <f>ROUND(I407*H407,2)</f>
        <v>0</v>
      </c>
      <c r="BL407" s="17" t="s">
        <v>260</v>
      </c>
      <c r="BM407" s="148" t="s">
        <v>1046</v>
      </c>
    </row>
    <row r="408" spans="2:65" s="1" customFormat="1" ht="11.25">
      <c r="B408" s="32"/>
      <c r="D408" s="150" t="s">
        <v>262</v>
      </c>
      <c r="F408" s="151" t="s">
        <v>1047</v>
      </c>
      <c r="I408" s="152"/>
      <c r="L408" s="32"/>
      <c r="M408" s="153"/>
      <c r="T408" s="56"/>
      <c r="AT408" s="17" t="s">
        <v>262</v>
      </c>
      <c r="AU408" s="17" t="s">
        <v>87</v>
      </c>
    </row>
    <row r="409" spans="2:65" s="14" customFormat="1" ht="11.25">
      <c r="B409" s="169"/>
      <c r="D409" s="155" t="s">
        <v>264</v>
      </c>
      <c r="E409" s="170" t="s">
        <v>1</v>
      </c>
      <c r="F409" s="171" t="s">
        <v>1038</v>
      </c>
      <c r="H409" s="170" t="s">
        <v>1</v>
      </c>
      <c r="I409" s="172"/>
      <c r="L409" s="169"/>
      <c r="M409" s="173"/>
      <c r="T409" s="174"/>
      <c r="AT409" s="170" t="s">
        <v>264</v>
      </c>
      <c r="AU409" s="170" t="s">
        <v>87</v>
      </c>
      <c r="AV409" s="14" t="s">
        <v>85</v>
      </c>
      <c r="AW409" s="14" t="s">
        <v>32</v>
      </c>
      <c r="AX409" s="14" t="s">
        <v>77</v>
      </c>
      <c r="AY409" s="170" t="s">
        <v>253</v>
      </c>
    </row>
    <row r="410" spans="2:65" s="12" customFormat="1" ht="11.25">
      <c r="B410" s="154"/>
      <c r="D410" s="155" t="s">
        <v>264</v>
      </c>
      <c r="E410" s="156" t="s">
        <v>1</v>
      </c>
      <c r="F410" s="157" t="s">
        <v>3332</v>
      </c>
      <c r="H410" s="158">
        <v>15.19</v>
      </c>
      <c r="I410" s="159"/>
      <c r="L410" s="154"/>
      <c r="M410" s="160"/>
      <c r="T410" s="161"/>
      <c r="AT410" s="156" t="s">
        <v>264</v>
      </c>
      <c r="AU410" s="156" t="s">
        <v>87</v>
      </c>
      <c r="AV410" s="12" t="s">
        <v>87</v>
      </c>
      <c r="AW410" s="12" t="s">
        <v>32</v>
      </c>
      <c r="AX410" s="12" t="s">
        <v>77</v>
      </c>
      <c r="AY410" s="156" t="s">
        <v>253</v>
      </c>
    </row>
    <row r="411" spans="2:65" s="15" customFormat="1" ht="11.25">
      <c r="B411" s="175"/>
      <c r="D411" s="155" t="s">
        <v>264</v>
      </c>
      <c r="E411" s="176" t="s">
        <v>1</v>
      </c>
      <c r="F411" s="177" t="s">
        <v>322</v>
      </c>
      <c r="H411" s="178">
        <v>15.19</v>
      </c>
      <c r="I411" s="179"/>
      <c r="L411" s="175"/>
      <c r="M411" s="180"/>
      <c r="T411" s="181"/>
      <c r="AT411" s="176" t="s">
        <v>264</v>
      </c>
      <c r="AU411" s="176" t="s">
        <v>87</v>
      </c>
      <c r="AV411" s="15" t="s">
        <v>97</v>
      </c>
      <c r="AW411" s="15" t="s">
        <v>32</v>
      </c>
      <c r="AX411" s="15" t="s">
        <v>77</v>
      </c>
      <c r="AY411" s="176" t="s">
        <v>253</v>
      </c>
    </row>
    <row r="412" spans="2:65" s="14" customFormat="1" ht="11.25">
      <c r="B412" s="169"/>
      <c r="D412" s="155" t="s">
        <v>264</v>
      </c>
      <c r="E412" s="170" t="s">
        <v>1</v>
      </c>
      <c r="F412" s="171" t="s">
        <v>1040</v>
      </c>
      <c r="H412" s="170" t="s">
        <v>1</v>
      </c>
      <c r="I412" s="172"/>
      <c r="L412" s="169"/>
      <c r="M412" s="173"/>
      <c r="T412" s="174"/>
      <c r="AT412" s="170" t="s">
        <v>264</v>
      </c>
      <c r="AU412" s="170" t="s">
        <v>87</v>
      </c>
      <c r="AV412" s="14" t="s">
        <v>85</v>
      </c>
      <c r="AW412" s="14" t="s">
        <v>32</v>
      </c>
      <c r="AX412" s="14" t="s">
        <v>77</v>
      </c>
      <c r="AY412" s="170" t="s">
        <v>253</v>
      </c>
    </row>
    <row r="413" spans="2:65" s="14" customFormat="1" ht="11.25">
      <c r="B413" s="169"/>
      <c r="D413" s="155" t="s">
        <v>264</v>
      </c>
      <c r="E413" s="170" t="s">
        <v>1</v>
      </c>
      <c r="F413" s="171" t="s">
        <v>3301</v>
      </c>
      <c r="H413" s="170" t="s">
        <v>1</v>
      </c>
      <c r="I413" s="172"/>
      <c r="L413" s="169"/>
      <c r="M413" s="173"/>
      <c r="T413" s="174"/>
      <c r="AT413" s="170" t="s">
        <v>264</v>
      </c>
      <c r="AU413" s="170" t="s">
        <v>87</v>
      </c>
      <c r="AV413" s="14" t="s">
        <v>85</v>
      </c>
      <c r="AW413" s="14" t="s">
        <v>32</v>
      </c>
      <c r="AX413" s="14" t="s">
        <v>77</v>
      </c>
      <c r="AY413" s="170" t="s">
        <v>253</v>
      </c>
    </row>
    <row r="414" spans="2:65" s="12" customFormat="1" ht="11.25">
      <c r="B414" s="154"/>
      <c r="D414" s="155" t="s">
        <v>264</v>
      </c>
      <c r="E414" s="156" t="s">
        <v>1</v>
      </c>
      <c r="F414" s="157" t="s">
        <v>1025</v>
      </c>
      <c r="H414" s="158">
        <v>5.5</v>
      </c>
      <c r="I414" s="159"/>
      <c r="L414" s="154"/>
      <c r="M414" s="160"/>
      <c r="T414" s="161"/>
      <c r="AT414" s="156" t="s">
        <v>264</v>
      </c>
      <c r="AU414" s="156" t="s">
        <v>87</v>
      </c>
      <c r="AV414" s="12" t="s">
        <v>87</v>
      </c>
      <c r="AW414" s="12" t="s">
        <v>32</v>
      </c>
      <c r="AX414" s="12" t="s">
        <v>77</v>
      </c>
      <c r="AY414" s="156" t="s">
        <v>253</v>
      </c>
    </row>
    <row r="415" spans="2:65" s="12" customFormat="1" ht="22.5">
      <c r="B415" s="154"/>
      <c r="D415" s="155" t="s">
        <v>264</v>
      </c>
      <c r="E415" s="156" t="s">
        <v>1</v>
      </c>
      <c r="F415" s="157" t="s">
        <v>2866</v>
      </c>
      <c r="H415" s="158">
        <v>31.010999999999999</v>
      </c>
      <c r="I415" s="159"/>
      <c r="L415" s="154"/>
      <c r="M415" s="160"/>
      <c r="T415" s="161"/>
      <c r="AT415" s="156" t="s">
        <v>264</v>
      </c>
      <c r="AU415" s="156" t="s">
        <v>87</v>
      </c>
      <c r="AV415" s="12" t="s">
        <v>87</v>
      </c>
      <c r="AW415" s="12" t="s">
        <v>32</v>
      </c>
      <c r="AX415" s="12" t="s">
        <v>77</v>
      </c>
      <c r="AY415" s="156" t="s">
        <v>253</v>
      </c>
    </row>
    <row r="416" spans="2:65" s="12" customFormat="1" ht="11.25">
      <c r="B416" s="154"/>
      <c r="D416" s="155" t="s">
        <v>264</v>
      </c>
      <c r="E416" s="156" t="s">
        <v>1</v>
      </c>
      <c r="F416" s="157" t="s">
        <v>3333</v>
      </c>
      <c r="H416" s="158">
        <v>9.02</v>
      </c>
      <c r="I416" s="159"/>
      <c r="L416" s="154"/>
      <c r="M416" s="160"/>
      <c r="T416" s="161"/>
      <c r="AT416" s="156" t="s">
        <v>264</v>
      </c>
      <c r="AU416" s="156" t="s">
        <v>87</v>
      </c>
      <c r="AV416" s="12" t="s">
        <v>87</v>
      </c>
      <c r="AW416" s="12" t="s">
        <v>32</v>
      </c>
      <c r="AX416" s="12" t="s">
        <v>77</v>
      </c>
      <c r="AY416" s="156" t="s">
        <v>253</v>
      </c>
    </row>
    <row r="417" spans="2:65" s="12" customFormat="1" ht="22.5">
      <c r="B417" s="154"/>
      <c r="D417" s="155" t="s">
        <v>264</v>
      </c>
      <c r="E417" s="156" t="s">
        <v>1</v>
      </c>
      <c r="F417" s="157" t="s">
        <v>2868</v>
      </c>
      <c r="H417" s="158">
        <v>23.57</v>
      </c>
      <c r="I417" s="159"/>
      <c r="L417" s="154"/>
      <c r="M417" s="160"/>
      <c r="T417" s="161"/>
      <c r="AT417" s="156" t="s">
        <v>264</v>
      </c>
      <c r="AU417" s="156" t="s">
        <v>87</v>
      </c>
      <c r="AV417" s="12" t="s">
        <v>87</v>
      </c>
      <c r="AW417" s="12" t="s">
        <v>32</v>
      </c>
      <c r="AX417" s="12" t="s">
        <v>77</v>
      </c>
      <c r="AY417" s="156" t="s">
        <v>253</v>
      </c>
    </row>
    <row r="418" spans="2:65" s="15" customFormat="1" ht="11.25">
      <c r="B418" s="175"/>
      <c r="D418" s="155" t="s">
        <v>264</v>
      </c>
      <c r="E418" s="176" t="s">
        <v>1</v>
      </c>
      <c r="F418" s="177" t="s">
        <v>322</v>
      </c>
      <c r="H418" s="178">
        <v>69.100999999999999</v>
      </c>
      <c r="I418" s="179"/>
      <c r="L418" s="175"/>
      <c r="M418" s="180"/>
      <c r="T418" s="181"/>
      <c r="AT418" s="176" t="s">
        <v>264</v>
      </c>
      <c r="AU418" s="176" t="s">
        <v>87</v>
      </c>
      <c r="AV418" s="15" t="s">
        <v>97</v>
      </c>
      <c r="AW418" s="15" t="s">
        <v>32</v>
      </c>
      <c r="AX418" s="15" t="s">
        <v>77</v>
      </c>
      <c r="AY418" s="176" t="s">
        <v>253</v>
      </c>
    </row>
    <row r="419" spans="2:65" s="13" customFormat="1" ht="11.25">
      <c r="B419" s="162"/>
      <c r="D419" s="155" t="s">
        <v>264</v>
      </c>
      <c r="E419" s="163" t="s">
        <v>1</v>
      </c>
      <c r="F419" s="164" t="s">
        <v>266</v>
      </c>
      <c r="H419" s="165">
        <v>84.290999999999997</v>
      </c>
      <c r="I419" s="166"/>
      <c r="L419" s="162"/>
      <c r="M419" s="167"/>
      <c r="T419" s="168"/>
      <c r="AT419" s="163" t="s">
        <v>264</v>
      </c>
      <c r="AU419" s="163" t="s">
        <v>87</v>
      </c>
      <c r="AV419" s="13" t="s">
        <v>260</v>
      </c>
      <c r="AW419" s="13" t="s">
        <v>32</v>
      </c>
      <c r="AX419" s="13" t="s">
        <v>85</v>
      </c>
      <c r="AY419" s="163" t="s">
        <v>253</v>
      </c>
    </row>
    <row r="420" spans="2:65" s="1" customFormat="1" ht="24.2" customHeight="1">
      <c r="B420" s="32"/>
      <c r="C420" s="137" t="s">
        <v>494</v>
      </c>
      <c r="D420" s="137" t="s">
        <v>255</v>
      </c>
      <c r="E420" s="138" t="s">
        <v>1048</v>
      </c>
      <c r="F420" s="139" t="s">
        <v>1049</v>
      </c>
      <c r="G420" s="140" t="s">
        <v>258</v>
      </c>
      <c r="H420" s="141">
        <v>459.505</v>
      </c>
      <c r="I420" s="142"/>
      <c r="J420" s="143">
        <f>ROUND(I420*H420,2)</f>
        <v>0</v>
      </c>
      <c r="K420" s="139" t="s">
        <v>259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1.6279999999999999E-2</v>
      </c>
      <c r="R420" s="146">
        <f>Q420*H420</f>
        <v>7.4807413999999994</v>
      </c>
      <c r="S420" s="146">
        <v>0</v>
      </c>
      <c r="T420" s="147">
        <f>S420*H420</f>
        <v>0</v>
      </c>
      <c r="AR420" s="148" t="s">
        <v>260</v>
      </c>
      <c r="AT420" s="148" t="s">
        <v>255</v>
      </c>
      <c r="AU420" s="148" t="s">
        <v>87</v>
      </c>
      <c r="AY420" s="17" t="s">
        <v>253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85</v>
      </c>
      <c r="BK420" s="149">
        <f>ROUND(I420*H420,2)</f>
        <v>0</v>
      </c>
      <c r="BL420" s="17" t="s">
        <v>260</v>
      </c>
      <c r="BM420" s="148" t="s">
        <v>1050</v>
      </c>
    </row>
    <row r="421" spans="2:65" s="1" customFormat="1" ht="11.25">
      <c r="B421" s="32"/>
      <c r="D421" s="150" t="s">
        <v>262</v>
      </c>
      <c r="F421" s="151" t="s">
        <v>1051</v>
      </c>
      <c r="I421" s="152"/>
      <c r="L421" s="32"/>
      <c r="M421" s="153"/>
      <c r="T421" s="56"/>
      <c r="AT421" s="17" t="s">
        <v>262</v>
      </c>
      <c r="AU421" s="17" t="s">
        <v>87</v>
      </c>
    </row>
    <row r="422" spans="2:65" s="14" customFormat="1" ht="11.25">
      <c r="B422" s="169"/>
      <c r="D422" s="155" t="s">
        <v>264</v>
      </c>
      <c r="E422" s="170" t="s">
        <v>1</v>
      </c>
      <c r="F422" s="171" t="s">
        <v>1016</v>
      </c>
      <c r="H422" s="170" t="s">
        <v>1</v>
      </c>
      <c r="I422" s="172"/>
      <c r="L422" s="169"/>
      <c r="M422" s="173"/>
      <c r="T422" s="174"/>
      <c r="AT422" s="170" t="s">
        <v>264</v>
      </c>
      <c r="AU422" s="170" t="s">
        <v>87</v>
      </c>
      <c r="AV422" s="14" t="s">
        <v>85</v>
      </c>
      <c r="AW422" s="14" t="s">
        <v>32</v>
      </c>
      <c r="AX422" s="14" t="s">
        <v>77</v>
      </c>
      <c r="AY422" s="170" t="s">
        <v>253</v>
      </c>
    </row>
    <row r="423" spans="2:65" s="14" customFormat="1" ht="11.25">
      <c r="B423" s="169"/>
      <c r="D423" s="155" t="s">
        <v>264</v>
      </c>
      <c r="E423" s="170" t="s">
        <v>1</v>
      </c>
      <c r="F423" s="171" t="s">
        <v>1030</v>
      </c>
      <c r="H423" s="170" t="s">
        <v>1</v>
      </c>
      <c r="I423" s="172"/>
      <c r="L423" s="169"/>
      <c r="M423" s="173"/>
      <c r="T423" s="174"/>
      <c r="AT423" s="170" t="s">
        <v>264</v>
      </c>
      <c r="AU423" s="170" t="s">
        <v>87</v>
      </c>
      <c r="AV423" s="14" t="s">
        <v>85</v>
      </c>
      <c r="AW423" s="14" t="s">
        <v>32</v>
      </c>
      <c r="AX423" s="14" t="s">
        <v>77</v>
      </c>
      <c r="AY423" s="170" t="s">
        <v>253</v>
      </c>
    </row>
    <row r="424" spans="2:65" s="12" customFormat="1" ht="11.25">
      <c r="B424" s="154"/>
      <c r="D424" s="155" t="s">
        <v>264</v>
      </c>
      <c r="E424" s="156" t="s">
        <v>1</v>
      </c>
      <c r="F424" s="157" t="s">
        <v>3327</v>
      </c>
      <c r="H424" s="158">
        <v>359.613</v>
      </c>
      <c r="I424" s="159"/>
      <c r="L424" s="154"/>
      <c r="M424" s="160"/>
      <c r="T424" s="161"/>
      <c r="AT424" s="156" t="s">
        <v>264</v>
      </c>
      <c r="AU424" s="156" t="s">
        <v>87</v>
      </c>
      <c r="AV424" s="12" t="s">
        <v>87</v>
      </c>
      <c r="AW424" s="12" t="s">
        <v>32</v>
      </c>
      <c r="AX424" s="12" t="s">
        <v>77</v>
      </c>
      <c r="AY424" s="156" t="s">
        <v>253</v>
      </c>
    </row>
    <row r="425" spans="2:65" s="12" customFormat="1" ht="33.75">
      <c r="B425" s="154"/>
      <c r="D425" s="155" t="s">
        <v>264</v>
      </c>
      <c r="E425" s="156" t="s">
        <v>1</v>
      </c>
      <c r="F425" s="157" t="s">
        <v>3328</v>
      </c>
      <c r="H425" s="158">
        <v>-33.119999999999997</v>
      </c>
      <c r="I425" s="159"/>
      <c r="L425" s="154"/>
      <c r="M425" s="160"/>
      <c r="T425" s="161"/>
      <c r="AT425" s="156" t="s">
        <v>264</v>
      </c>
      <c r="AU425" s="156" t="s">
        <v>87</v>
      </c>
      <c r="AV425" s="12" t="s">
        <v>87</v>
      </c>
      <c r="AW425" s="12" t="s">
        <v>32</v>
      </c>
      <c r="AX425" s="12" t="s">
        <v>77</v>
      </c>
      <c r="AY425" s="156" t="s">
        <v>253</v>
      </c>
    </row>
    <row r="426" spans="2:65" s="12" customFormat="1" ht="33.75">
      <c r="B426" s="154"/>
      <c r="D426" s="155" t="s">
        <v>264</v>
      </c>
      <c r="E426" s="156" t="s">
        <v>1</v>
      </c>
      <c r="F426" s="157" t="s">
        <v>3329</v>
      </c>
      <c r="H426" s="158">
        <v>-33.762999999999998</v>
      </c>
      <c r="I426" s="159"/>
      <c r="L426" s="154"/>
      <c r="M426" s="160"/>
      <c r="T426" s="161"/>
      <c r="AT426" s="156" t="s">
        <v>264</v>
      </c>
      <c r="AU426" s="156" t="s">
        <v>87</v>
      </c>
      <c r="AV426" s="12" t="s">
        <v>87</v>
      </c>
      <c r="AW426" s="12" t="s">
        <v>32</v>
      </c>
      <c r="AX426" s="12" t="s">
        <v>77</v>
      </c>
      <c r="AY426" s="156" t="s">
        <v>253</v>
      </c>
    </row>
    <row r="427" spans="2:65" s="15" customFormat="1" ht="11.25">
      <c r="B427" s="175"/>
      <c r="D427" s="155" t="s">
        <v>264</v>
      </c>
      <c r="E427" s="176" t="s">
        <v>1</v>
      </c>
      <c r="F427" s="177" t="s">
        <v>322</v>
      </c>
      <c r="H427" s="178">
        <v>292.73</v>
      </c>
      <c r="I427" s="179"/>
      <c r="L427" s="175"/>
      <c r="M427" s="180"/>
      <c r="T427" s="181"/>
      <c r="AT427" s="176" t="s">
        <v>264</v>
      </c>
      <c r="AU427" s="176" t="s">
        <v>87</v>
      </c>
      <c r="AV427" s="15" t="s">
        <v>97</v>
      </c>
      <c r="AW427" s="15" t="s">
        <v>32</v>
      </c>
      <c r="AX427" s="15" t="s">
        <v>77</v>
      </c>
      <c r="AY427" s="176" t="s">
        <v>253</v>
      </c>
    </row>
    <row r="428" spans="2:65" s="14" customFormat="1" ht="11.25">
      <c r="B428" s="169"/>
      <c r="D428" s="155" t="s">
        <v>264</v>
      </c>
      <c r="E428" s="170" t="s">
        <v>1</v>
      </c>
      <c r="F428" s="171" t="s">
        <v>1030</v>
      </c>
      <c r="H428" s="170" t="s">
        <v>1</v>
      </c>
      <c r="I428" s="172"/>
      <c r="L428" s="169"/>
      <c r="M428" s="173"/>
      <c r="T428" s="174"/>
      <c r="AT428" s="170" t="s">
        <v>264</v>
      </c>
      <c r="AU428" s="170" t="s">
        <v>87</v>
      </c>
      <c r="AV428" s="14" t="s">
        <v>85</v>
      </c>
      <c r="AW428" s="14" t="s">
        <v>32</v>
      </c>
      <c r="AX428" s="14" t="s">
        <v>77</v>
      </c>
      <c r="AY428" s="170" t="s">
        <v>253</v>
      </c>
    </row>
    <row r="429" spans="2:65" s="12" customFormat="1" ht="33.75">
      <c r="B429" s="154"/>
      <c r="D429" s="155" t="s">
        <v>264</v>
      </c>
      <c r="E429" s="156" t="s">
        <v>1</v>
      </c>
      <c r="F429" s="157" t="s">
        <v>3330</v>
      </c>
      <c r="H429" s="158">
        <v>27.312999999999999</v>
      </c>
      <c r="I429" s="159"/>
      <c r="L429" s="154"/>
      <c r="M429" s="160"/>
      <c r="T429" s="161"/>
      <c r="AT429" s="156" t="s">
        <v>264</v>
      </c>
      <c r="AU429" s="156" t="s">
        <v>87</v>
      </c>
      <c r="AV429" s="12" t="s">
        <v>87</v>
      </c>
      <c r="AW429" s="12" t="s">
        <v>32</v>
      </c>
      <c r="AX429" s="12" t="s">
        <v>77</v>
      </c>
      <c r="AY429" s="156" t="s">
        <v>253</v>
      </c>
    </row>
    <row r="430" spans="2:65" s="12" customFormat="1" ht="22.5">
      <c r="B430" s="154"/>
      <c r="D430" s="155" t="s">
        <v>264</v>
      </c>
      <c r="E430" s="156" t="s">
        <v>1</v>
      </c>
      <c r="F430" s="157" t="s">
        <v>1035</v>
      </c>
      <c r="H430" s="158">
        <v>39.645000000000003</v>
      </c>
      <c r="I430" s="159"/>
      <c r="L430" s="154"/>
      <c r="M430" s="160"/>
      <c r="T430" s="161"/>
      <c r="AT430" s="156" t="s">
        <v>264</v>
      </c>
      <c r="AU430" s="156" t="s">
        <v>87</v>
      </c>
      <c r="AV430" s="12" t="s">
        <v>87</v>
      </c>
      <c r="AW430" s="12" t="s">
        <v>32</v>
      </c>
      <c r="AX430" s="12" t="s">
        <v>77</v>
      </c>
      <c r="AY430" s="156" t="s">
        <v>253</v>
      </c>
    </row>
    <row r="431" spans="2:65" s="14" customFormat="1" ht="11.25">
      <c r="B431" s="169"/>
      <c r="D431" s="155" t="s">
        <v>264</v>
      </c>
      <c r="E431" s="170" t="s">
        <v>1</v>
      </c>
      <c r="F431" s="171" t="s">
        <v>1036</v>
      </c>
      <c r="H431" s="170" t="s">
        <v>1</v>
      </c>
      <c r="I431" s="172"/>
      <c r="L431" s="169"/>
      <c r="M431" s="173"/>
      <c r="T431" s="174"/>
      <c r="AT431" s="170" t="s">
        <v>264</v>
      </c>
      <c r="AU431" s="170" t="s">
        <v>87</v>
      </c>
      <c r="AV431" s="14" t="s">
        <v>85</v>
      </c>
      <c r="AW431" s="14" t="s">
        <v>32</v>
      </c>
      <c r="AX431" s="14" t="s">
        <v>77</v>
      </c>
      <c r="AY431" s="170" t="s">
        <v>253</v>
      </c>
    </row>
    <row r="432" spans="2:65" s="12" customFormat="1" ht="11.25">
      <c r="B432" s="154"/>
      <c r="D432" s="155" t="s">
        <v>264</v>
      </c>
      <c r="E432" s="156" t="s">
        <v>1</v>
      </c>
      <c r="F432" s="157" t="s">
        <v>3331</v>
      </c>
      <c r="H432" s="158">
        <v>61.47</v>
      </c>
      <c r="I432" s="159"/>
      <c r="L432" s="154"/>
      <c r="M432" s="160"/>
      <c r="T432" s="161"/>
      <c r="AT432" s="156" t="s">
        <v>264</v>
      </c>
      <c r="AU432" s="156" t="s">
        <v>87</v>
      </c>
      <c r="AV432" s="12" t="s">
        <v>87</v>
      </c>
      <c r="AW432" s="12" t="s">
        <v>32</v>
      </c>
      <c r="AX432" s="12" t="s">
        <v>77</v>
      </c>
      <c r="AY432" s="156" t="s">
        <v>253</v>
      </c>
    </row>
    <row r="433" spans="2:65" s="15" customFormat="1" ht="11.25">
      <c r="B433" s="175"/>
      <c r="D433" s="155" t="s">
        <v>264</v>
      </c>
      <c r="E433" s="176" t="s">
        <v>1</v>
      </c>
      <c r="F433" s="177" t="s">
        <v>322</v>
      </c>
      <c r="H433" s="178">
        <v>128.428</v>
      </c>
      <c r="I433" s="179"/>
      <c r="L433" s="175"/>
      <c r="M433" s="180"/>
      <c r="T433" s="181"/>
      <c r="AT433" s="176" t="s">
        <v>264</v>
      </c>
      <c r="AU433" s="176" t="s">
        <v>87</v>
      </c>
      <c r="AV433" s="15" t="s">
        <v>97</v>
      </c>
      <c r="AW433" s="15" t="s">
        <v>32</v>
      </c>
      <c r="AX433" s="15" t="s">
        <v>77</v>
      </c>
      <c r="AY433" s="176" t="s">
        <v>253</v>
      </c>
    </row>
    <row r="434" spans="2:65" s="14" customFormat="1" ht="11.25">
      <c r="B434" s="169"/>
      <c r="D434" s="155" t="s">
        <v>264</v>
      </c>
      <c r="E434" s="170" t="s">
        <v>1</v>
      </c>
      <c r="F434" s="171" t="s">
        <v>1016</v>
      </c>
      <c r="H434" s="170" t="s">
        <v>1</v>
      </c>
      <c r="I434" s="172"/>
      <c r="L434" s="169"/>
      <c r="M434" s="173"/>
      <c r="T434" s="174"/>
      <c r="AT434" s="170" t="s">
        <v>264</v>
      </c>
      <c r="AU434" s="170" t="s">
        <v>87</v>
      </c>
      <c r="AV434" s="14" t="s">
        <v>85</v>
      </c>
      <c r="AW434" s="14" t="s">
        <v>32</v>
      </c>
      <c r="AX434" s="14" t="s">
        <v>77</v>
      </c>
      <c r="AY434" s="170" t="s">
        <v>253</v>
      </c>
    </row>
    <row r="435" spans="2:65" s="14" customFormat="1" ht="11.25">
      <c r="B435" s="169"/>
      <c r="D435" s="155" t="s">
        <v>264</v>
      </c>
      <c r="E435" s="170" t="s">
        <v>1</v>
      </c>
      <c r="F435" s="171" t="s">
        <v>1017</v>
      </c>
      <c r="H435" s="170" t="s">
        <v>1</v>
      </c>
      <c r="I435" s="172"/>
      <c r="L435" s="169"/>
      <c r="M435" s="173"/>
      <c r="T435" s="174"/>
      <c r="AT435" s="170" t="s">
        <v>264</v>
      </c>
      <c r="AU435" s="170" t="s">
        <v>87</v>
      </c>
      <c r="AV435" s="14" t="s">
        <v>85</v>
      </c>
      <c r="AW435" s="14" t="s">
        <v>32</v>
      </c>
      <c r="AX435" s="14" t="s">
        <v>77</v>
      </c>
      <c r="AY435" s="170" t="s">
        <v>253</v>
      </c>
    </row>
    <row r="436" spans="2:65" s="14" customFormat="1" ht="11.25">
      <c r="B436" s="169"/>
      <c r="D436" s="155" t="s">
        <v>264</v>
      </c>
      <c r="E436" s="170" t="s">
        <v>1</v>
      </c>
      <c r="F436" s="171" t="s">
        <v>3301</v>
      </c>
      <c r="H436" s="170" t="s">
        <v>1</v>
      </c>
      <c r="I436" s="172"/>
      <c r="L436" s="169"/>
      <c r="M436" s="173"/>
      <c r="T436" s="174"/>
      <c r="AT436" s="170" t="s">
        <v>264</v>
      </c>
      <c r="AU436" s="170" t="s">
        <v>87</v>
      </c>
      <c r="AV436" s="14" t="s">
        <v>85</v>
      </c>
      <c r="AW436" s="14" t="s">
        <v>32</v>
      </c>
      <c r="AX436" s="14" t="s">
        <v>77</v>
      </c>
      <c r="AY436" s="170" t="s">
        <v>253</v>
      </c>
    </row>
    <row r="437" spans="2:65" s="12" customFormat="1" ht="11.25">
      <c r="B437" s="154"/>
      <c r="D437" s="155" t="s">
        <v>264</v>
      </c>
      <c r="E437" s="156" t="s">
        <v>1</v>
      </c>
      <c r="F437" s="157" t="s">
        <v>3324</v>
      </c>
      <c r="H437" s="158">
        <v>20.358000000000001</v>
      </c>
      <c r="I437" s="159"/>
      <c r="L437" s="154"/>
      <c r="M437" s="160"/>
      <c r="T437" s="161"/>
      <c r="AT437" s="156" t="s">
        <v>264</v>
      </c>
      <c r="AU437" s="156" t="s">
        <v>87</v>
      </c>
      <c r="AV437" s="12" t="s">
        <v>87</v>
      </c>
      <c r="AW437" s="12" t="s">
        <v>32</v>
      </c>
      <c r="AX437" s="12" t="s">
        <v>77</v>
      </c>
      <c r="AY437" s="156" t="s">
        <v>253</v>
      </c>
    </row>
    <row r="438" spans="2:65" s="12" customFormat="1" ht="11.25">
      <c r="B438" s="154"/>
      <c r="D438" s="155" t="s">
        <v>264</v>
      </c>
      <c r="E438" s="156" t="s">
        <v>1</v>
      </c>
      <c r="F438" s="157" t="s">
        <v>2857</v>
      </c>
      <c r="H438" s="158">
        <v>3.9049999999999998</v>
      </c>
      <c r="I438" s="159"/>
      <c r="L438" s="154"/>
      <c r="M438" s="160"/>
      <c r="T438" s="161"/>
      <c r="AT438" s="156" t="s">
        <v>264</v>
      </c>
      <c r="AU438" s="156" t="s">
        <v>87</v>
      </c>
      <c r="AV438" s="12" t="s">
        <v>87</v>
      </c>
      <c r="AW438" s="12" t="s">
        <v>32</v>
      </c>
      <c r="AX438" s="12" t="s">
        <v>77</v>
      </c>
      <c r="AY438" s="156" t="s">
        <v>253</v>
      </c>
    </row>
    <row r="439" spans="2:65" s="12" customFormat="1" ht="11.25">
      <c r="B439" s="154"/>
      <c r="D439" s="155" t="s">
        <v>264</v>
      </c>
      <c r="E439" s="156" t="s">
        <v>1</v>
      </c>
      <c r="F439" s="157" t="s">
        <v>3325</v>
      </c>
      <c r="H439" s="158">
        <v>2.6640000000000001</v>
      </c>
      <c r="I439" s="159"/>
      <c r="L439" s="154"/>
      <c r="M439" s="160"/>
      <c r="T439" s="161"/>
      <c r="AT439" s="156" t="s">
        <v>264</v>
      </c>
      <c r="AU439" s="156" t="s">
        <v>87</v>
      </c>
      <c r="AV439" s="12" t="s">
        <v>87</v>
      </c>
      <c r="AW439" s="12" t="s">
        <v>32</v>
      </c>
      <c r="AX439" s="12" t="s">
        <v>77</v>
      </c>
      <c r="AY439" s="156" t="s">
        <v>253</v>
      </c>
    </row>
    <row r="440" spans="2:65" s="12" customFormat="1" ht="11.25">
      <c r="B440" s="154"/>
      <c r="D440" s="155" t="s">
        <v>264</v>
      </c>
      <c r="E440" s="156" t="s">
        <v>1</v>
      </c>
      <c r="F440" s="157" t="s">
        <v>3326</v>
      </c>
      <c r="H440" s="158">
        <v>8.1039999999999992</v>
      </c>
      <c r="I440" s="159"/>
      <c r="L440" s="154"/>
      <c r="M440" s="160"/>
      <c r="T440" s="161"/>
      <c r="AT440" s="156" t="s">
        <v>264</v>
      </c>
      <c r="AU440" s="156" t="s">
        <v>87</v>
      </c>
      <c r="AV440" s="12" t="s">
        <v>87</v>
      </c>
      <c r="AW440" s="12" t="s">
        <v>32</v>
      </c>
      <c r="AX440" s="12" t="s">
        <v>77</v>
      </c>
      <c r="AY440" s="156" t="s">
        <v>253</v>
      </c>
    </row>
    <row r="441" spans="2:65" s="12" customFormat="1" ht="11.25">
      <c r="B441" s="154"/>
      <c r="D441" s="155" t="s">
        <v>264</v>
      </c>
      <c r="E441" s="156" t="s">
        <v>1</v>
      </c>
      <c r="F441" s="157" t="s">
        <v>1022</v>
      </c>
      <c r="H441" s="158">
        <v>1.216</v>
      </c>
      <c r="I441" s="159"/>
      <c r="L441" s="154"/>
      <c r="M441" s="160"/>
      <c r="T441" s="161"/>
      <c r="AT441" s="156" t="s">
        <v>264</v>
      </c>
      <c r="AU441" s="156" t="s">
        <v>87</v>
      </c>
      <c r="AV441" s="12" t="s">
        <v>87</v>
      </c>
      <c r="AW441" s="12" t="s">
        <v>32</v>
      </c>
      <c r="AX441" s="12" t="s">
        <v>77</v>
      </c>
      <c r="AY441" s="156" t="s">
        <v>253</v>
      </c>
    </row>
    <row r="442" spans="2:65" s="12" customFormat="1" ht="11.25">
      <c r="B442" s="154"/>
      <c r="D442" s="155" t="s">
        <v>264</v>
      </c>
      <c r="E442" s="156" t="s">
        <v>1</v>
      </c>
      <c r="F442" s="157" t="s">
        <v>1023</v>
      </c>
      <c r="H442" s="158">
        <v>2.1</v>
      </c>
      <c r="I442" s="159"/>
      <c r="L442" s="154"/>
      <c r="M442" s="160"/>
      <c r="T442" s="161"/>
      <c r="AT442" s="156" t="s">
        <v>264</v>
      </c>
      <c r="AU442" s="156" t="s">
        <v>87</v>
      </c>
      <c r="AV442" s="12" t="s">
        <v>87</v>
      </c>
      <c r="AW442" s="12" t="s">
        <v>32</v>
      </c>
      <c r="AX442" s="12" t="s">
        <v>77</v>
      </c>
      <c r="AY442" s="156" t="s">
        <v>253</v>
      </c>
    </row>
    <row r="443" spans="2:65" s="15" customFormat="1" ht="11.25">
      <c r="B443" s="175"/>
      <c r="D443" s="155" t="s">
        <v>264</v>
      </c>
      <c r="E443" s="176" t="s">
        <v>1</v>
      </c>
      <c r="F443" s="177" t="s">
        <v>322</v>
      </c>
      <c r="H443" s="178">
        <v>38.347000000000001</v>
      </c>
      <c r="I443" s="179"/>
      <c r="L443" s="175"/>
      <c r="M443" s="180"/>
      <c r="T443" s="181"/>
      <c r="AT443" s="176" t="s">
        <v>264</v>
      </c>
      <c r="AU443" s="176" t="s">
        <v>87</v>
      </c>
      <c r="AV443" s="15" t="s">
        <v>97</v>
      </c>
      <c r="AW443" s="15" t="s">
        <v>32</v>
      </c>
      <c r="AX443" s="15" t="s">
        <v>77</v>
      </c>
      <c r="AY443" s="176" t="s">
        <v>253</v>
      </c>
    </row>
    <row r="444" spans="2:65" s="13" customFormat="1" ht="11.25">
      <c r="B444" s="162"/>
      <c r="D444" s="155" t="s">
        <v>264</v>
      </c>
      <c r="E444" s="163" t="s">
        <v>1</v>
      </c>
      <c r="F444" s="164" t="s">
        <v>266</v>
      </c>
      <c r="H444" s="165">
        <v>459.505</v>
      </c>
      <c r="I444" s="166"/>
      <c r="L444" s="162"/>
      <c r="M444" s="167"/>
      <c r="T444" s="168"/>
      <c r="AT444" s="163" t="s">
        <v>264</v>
      </c>
      <c r="AU444" s="163" t="s">
        <v>87</v>
      </c>
      <c r="AV444" s="13" t="s">
        <v>260</v>
      </c>
      <c r="AW444" s="13" t="s">
        <v>32</v>
      </c>
      <c r="AX444" s="13" t="s">
        <v>85</v>
      </c>
      <c r="AY444" s="163" t="s">
        <v>253</v>
      </c>
    </row>
    <row r="445" spans="2:65" s="1" customFormat="1" ht="21.75" customHeight="1">
      <c r="B445" s="32"/>
      <c r="C445" s="185" t="s">
        <v>498</v>
      </c>
      <c r="D445" s="185" t="s">
        <v>1052</v>
      </c>
      <c r="E445" s="186" t="s">
        <v>1053</v>
      </c>
      <c r="F445" s="187" t="s">
        <v>1054</v>
      </c>
      <c r="G445" s="188" t="s">
        <v>258</v>
      </c>
      <c r="H445" s="189">
        <v>81.569000000000003</v>
      </c>
      <c r="I445" s="190"/>
      <c r="J445" s="191">
        <f>ROUND(I445*H445,2)</f>
        <v>0</v>
      </c>
      <c r="K445" s="187" t="s">
        <v>259</v>
      </c>
      <c r="L445" s="192"/>
      <c r="M445" s="193" t="s">
        <v>1</v>
      </c>
      <c r="N445" s="194" t="s">
        <v>42</v>
      </c>
      <c r="P445" s="146">
        <f>O445*H445</f>
        <v>0</v>
      </c>
      <c r="Q445" s="146">
        <v>1.3999999999999999E-4</v>
      </c>
      <c r="R445" s="146">
        <f>Q445*H445</f>
        <v>1.141966E-2</v>
      </c>
      <c r="S445" s="146">
        <v>0</v>
      </c>
      <c r="T445" s="147">
        <f>S445*H445</f>
        <v>0</v>
      </c>
      <c r="AR445" s="148" t="s">
        <v>303</v>
      </c>
      <c r="AT445" s="148" t="s">
        <v>1052</v>
      </c>
      <c r="AU445" s="148" t="s">
        <v>87</v>
      </c>
      <c r="AY445" s="17" t="s">
        <v>253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85</v>
      </c>
      <c r="BK445" s="149">
        <f>ROUND(I445*H445,2)</f>
        <v>0</v>
      </c>
      <c r="BL445" s="17" t="s">
        <v>260</v>
      </c>
      <c r="BM445" s="148" t="s">
        <v>3334</v>
      </c>
    </row>
    <row r="446" spans="2:65" s="12" customFormat="1" ht="11.25">
      <c r="B446" s="154"/>
      <c r="D446" s="155" t="s">
        <v>264</v>
      </c>
      <c r="E446" s="156" t="s">
        <v>1</v>
      </c>
      <c r="F446" s="157" t="s">
        <v>3335</v>
      </c>
      <c r="H446" s="158">
        <v>81.569000000000003</v>
      </c>
      <c r="I446" s="159"/>
      <c r="L446" s="154"/>
      <c r="M446" s="160"/>
      <c r="T446" s="161"/>
      <c r="AT446" s="156" t="s">
        <v>264</v>
      </c>
      <c r="AU446" s="156" t="s">
        <v>87</v>
      </c>
      <c r="AV446" s="12" t="s">
        <v>87</v>
      </c>
      <c r="AW446" s="12" t="s">
        <v>32</v>
      </c>
      <c r="AX446" s="12" t="s">
        <v>77</v>
      </c>
      <c r="AY446" s="156" t="s">
        <v>253</v>
      </c>
    </row>
    <row r="447" spans="2:65" s="13" customFormat="1" ht="11.25">
      <c r="B447" s="162"/>
      <c r="D447" s="155" t="s">
        <v>264</v>
      </c>
      <c r="E447" s="163" t="s">
        <v>1</v>
      </c>
      <c r="F447" s="164" t="s">
        <v>266</v>
      </c>
      <c r="H447" s="165">
        <v>81.569000000000003</v>
      </c>
      <c r="I447" s="166"/>
      <c r="L447" s="162"/>
      <c r="M447" s="167"/>
      <c r="T447" s="168"/>
      <c r="AT447" s="163" t="s">
        <v>264</v>
      </c>
      <c r="AU447" s="163" t="s">
        <v>87</v>
      </c>
      <c r="AV447" s="13" t="s">
        <v>260</v>
      </c>
      <c r="AW447" s="13" t="s">
        <v>32</v>
      </c>
      <c r="AX447" s="13" t="s">
        <v>85</v>
      </c>
      <c r="AY447" s="163" t="s">
        <v>253</v>
      </c>
    </row>
    <row r="448" spans="2:65" s="1" customFormat="1" ht="24.2" customHeight="1">
      <c r="B448" s="32"/>
      <c r="C448" s="137" t="s">
        <v>502</v>
      </c>
      <c r="D448" s="137" t="s">
        <v>255</v>
      </c>
      <c r="E448" s="138" t="s">
        <v>1057</v>
      </c>
      <c r="F448" s="139" t="s">
        <v>1058</v>
      </c>
      <c r="G448" s="140" t="s">
        <v>258</v>
      </c>
      <c r="H448" s="141">
        <v>919.01</v>
      </c>
      <c r="I448" s="142"/>
      <c r="J448" s="143">
        <f>ROUND(I448*H448,2)</f>
        <v>0</v>
      </c>
      <c r="K448" s="139" t="s">
        <v>259</v>
      </c>
      <c r="L448" s="32"/>
      <c r="M448" s="144" t="s">
        <v>1</v>
      </c>
      <c r="N448" s="145" t="s">
        <v>42</v>
      </c>
      <c r="P448" s="146">
        <f>O448*H448</f>
        <v>0</v>
      </c>
      <c r="Q448" s="146">
        <v>6.7999999999999996E-3</v>
      </c>
      <c r="R448" s="146">
        <f>Q448*H448</f>
        <v>6.2492679999999998</v>
      </c>
      <c r="S448" s="146">
        <v>0</v>
      </c>
      <c r="T448" s="147">
        <f>S448*H448</f>
        <v>0</v>
      </c>
      <c r="AR448" s="148" t="s">
        <v>260</v>
      </c>
      <c r="AT448" s="148" t="s">
        <v>255</v>
      </c>
      <c r="AU448" s="148" t="s">
        <v>87</v>
      </c>
      <c r="AY448" s="17" t="s">
        <v>253</v>
      </c>
      <c r="BE448" s="149">
        <f>IF(N448="základní",J448,0)</f>
        <v>0</v>
      </c>
      <c r="BF448" s="149">
        <f>IF(N448="snížená",J448,0)</f>
        <v>0</v>
      </c>
      <c r="BG448" s="149">
        <f>IF(N448="zákl. přenesená",J448,0)</f>
        <v>0</v>
      </c>
      <c r="BH448" s="149">
        <f>IF(N448="sníž. přenesená",J448,0)</f>
        <v>0</v>
      </c>
      <c r="BI448" s="149">
        <f>IF(N448="nulová",J448,0)</f>
        <v>0</v>
      </c>
      <c r="BJ448" s="17" t="s">
        <v>85</v>
      </c>
      <c r="BK448" s="149">
        <f>ROUND(I448*H448,2)</f>
        <v>0</v>
      </c>
      <c r="BL448" s="17" t="s">
        <v>260</v>
      </c>
      <c r="BM448" s="148" t="s">
        <v>1059</v>
      </c>
    </row>
    <row r="449" spans="2:51" s="1" customFormat="1" ht="11.25">
      <c r="B449" s="32"/>
      <c r="D449" s="150" t="s">
        <v>262</v>
      </c>
      <c r="F449" s="151" t="s">
        <v>1060</v>
      </c>
      <c r="I449" s="152"/>
      <c r="L449" s="32"/>
      <c r="M449" s="153"/>
      <c r="T449" s="56"/>
      <c r="AT449" s="17" t="s">
        <v>262</v>
      </c>
      <c r="AU449" s="17" t="s">
        <v>87</v>
      </c>
    </row>
    <row r="450" spans="2:51" s="14" customFormat="1" ht="11.25">
      <c r="B450" s="169"/>
      <c r="D450" s="155" t="s">
        <v>264</v>
      </c>
      <c r="E450" s="170" t="s">
        <v>1</v>
      </c>
      <c r="F450" s="171" t="s">
        <v>1016</v>
      </c>
      <c r="H450" s="170" t="s">
        <v>1</v>
      </c>
      <c r="I450" s="172"/>
      <c r="L450" s="169"/>
      <c r="M450" s="173"/>
      <c r="T450" s="174"/>
      <c r="AT450" s="170" t="s">
        <v>264</v>
      </c>
      <c r="AU450" s="170" t="s">
        <v>87</v>
      </c>
      <c r="AV450" s="14" t="s">
        <v>85</v>
      </c>
      <c r="AW450" s="14" t="s">
        <v>32</v>
      </c>
      <c r="AX450" s="14" t="s">
        <v>77</v>
      </c>
      <c r="AY450" s="170" t="s">
        <v>253</v>
      </c>
    </row>
    <row r="451" spans="2:51" s="14" customFormat="1" ht="11.25">
      <c r="B451" s="169"/>
      <c r="D451" s="155" t="s">
        <v>264</v>
      </c>
      <c r="E451" s="170" t="s">
        <v>1</v>
      </c>
      <c r="F451" s="171" t="s">
        <v>1030</v>
      </c>
      <c r="H451" s="170" t="s">
        <v>1</v>
      </c>
      <c r="I451" s="172"/>
      <c r="L451" s="169"/>
      <c r="M451" s="173"/>
      <c r="T451" s="174"/>
      <c r="AT451" s="170" t="s">
        <v>264</v>
      </c>
      <c r="AU451" s="170" t="s">
        <v>87</v>
      </c>
      <c r="AV451" s="14" t="s">
        <v>85</v>
      </c>
      <c r="AW451" s="14" t="s">
        <v>32</v>
      </c>
      <c r="AX451" s="14" t="s">
        <v>77</v>
      </c>
      <c r="AY451" s="170" t="s">
        <v>253</v>
      </c>
    </row>
    <row r="452" spans="2:51" s="12" customFormat="1" ht="11.25">
      <c r="B452" s="154"/>
      <c r="D452" s="155" t="s">
        <v>264</v>
      </c>
      <c r="E452" s="156" t="s">
        <v>1</v>
      </c>
      <c r="F452" s="157" t="s">
        <v>3327</v>
      </c>
      <c r="H452" s="158">
        <v>359.613</v>
      </c>
      <c r="I452" s="159"/>
      <c r="L452" s="154"/>
      <c r="M452" s="160"/>
      <c r="T452" s="161"/>
      <c r="AT452" s="156" t="s">
        <v>264</v>
      </c>
      <c r="AU452" s="156" t="s">
        <v>87</v>
      </c>
      <c r="AV452" s="12" t="s">
        <v>87</v>
      </c>
      <c r="AW452" s="12" t="s">
        <v>32</v>
      </c>
      <c r="AX452" s="12" t="s">
        <v>77</v>
      </c>
      <c r="AY452" s="156" t="s">
        <v>253</v>
      </c>
    </row>
    <row r="453" spans="2:51" s="12" customFormat="1" ht="33.75">
      <c r="B453" s="154"/>
      <c r="D453" s="155" t="s">
        <v>264</v>
      </c>
      <c r="E453" s="156" t="s">
        <v>1</v>
      </c>
      <c r="F453" s="157" t="s">
        <v>3328</v>
      </c>
      <c r="H453" s="158">
        <v>-33.119999999999997</v>
      </c>
      <c r="I453" s="159"/>
      <c r="L453" s="154"/>
      <c r="M453" s="160"/>
      <c r="T453" s="161"/>
      <c r="AT453" s="156" t="s">
        <v>264</v>
      </c>
      <c r="AU453" s="156" t="s">
        <v>87</v>
      </c>
      <c r="AV453" s="12" t="s">
        <v>87</v>
      </c>
      <c r="AW453" s="12" t="s">
        <v>32</v>
      </c>
      <c r="AX453" s="12" t="s">
        <v>77</v>
      </c>
      <c r="AY453" s="156" t="s">
        <v>253</v>
      </c>
    </row>
    <row r="454" spans="2:51" s="12" customFormat="1" ht="33.75">
      <c r="B454" s="154"/>
      <c r="D454" s="155" t="s">
        <v>264</v>
      </c>
      <c r="E454" s="156" t="s">
        <v>1</v>
      </c>
      <c r="F454" s="157" t="s">
        <v>3329</v>
      </c>
      <c r="H454" s="158">
        <v>-33.762999999999998</v>
      </c>
      <c r="I454" s="159"/>
      <c r="L454" s="154"/>
      <c r="M454" s="160"/>
      <c r="T454" s="161"/>
      <c r="AT454" s="156" t="s">
        <v>264</v>
      </c>
      <c r="AU454" s="156" t="s">
        <v>87</v>
      </c>
      <c r="AV454" s="12" t="s">
        <v>87</v>
      </c>
      <c r="AW454" s="12" t="s">
        <v>32</v>
      </c>
      <c r="AX454" s="12" t="s">
        <v>77</v>
      </c>
      <c r="AY454" s="156" t="s">
        <v>253</v>
      </c>
    </row>
    <row r="455" spans="2:51" s="15" customFormat="1" ht="11.25">
      <c r="B455" s="175"/>
      <c r="D455" s="155" t="s">
        <v>264</v>
      </c>
      <c r="E455" s="176" t="s">
        <v>1</v>
      </c>
      <c r="F455" s="177" t="s">
        <v>322</v>
      </c>
      <c r="H455" s="178">
        <v>292.73</v>
      </c>
      <c r="I455" s="179"/>
      <c r="L455" s="175"/>
      <c r="M455" s="180"/>
      <c r="T455" s="181"/>
      <c r="AT455" s="176" t="s">
        <v>264</v>
      </c>
      <c r="AU455" s="176" t="s">
        <v>87</v>
      </c>
      <c r="AV455" s="15" t="s">
        <v>97</v>
      </c>
      <c r="AW455" s="15" t="s">
        <v>32</v>
      </c>
      <c r="AX455" s="15" t="s">
        <v>77</v>
      </c>
      <c r="AY455" s="176" t="s">
        <v>253</v>
      </c>
    </row>
    <row r="456" spans="2:51" s="14" customFormat="1" ht="11.25">
      <c r="B456" s="169"/>
      <c r="D456" s="155" t="s">
        <v>264</v>
      </c>
      <c r="E456" s="170" t="s">
        <v>1</v>
      </c>
      <c r="F456" s="171" t="s">
        <v>1030</v>
      </c>
      <c r="H456" s="170" t="s">
        <v>1</v>
      </c>
      <c r="I456" s="172"/>
      <c r="L456" s="169"/>
      <c r="M456" s="173"/>
      <c r="T456" s="174"/>
      <c r="AT456" s="170" t="s">
        <v>264</v>
      </c>
      <c r="AU456" s="170" t="s">
        <v>87</v>
      </c>
      <c r="AV456" s="14" t="s">
        <v>85</v>
      </c>
      <c r="AW456" s="14" t="s">
        <v>32</v>
      </c>
      <c r="AX456" s="14" t="s">
        <v>77</v>
      </c>
      <c r="AY456" s="170" t="s">
        <v>253</v>
      </c>
    </row>
    <row r="457" spans="2:51" s="12" customFormat="1" ht="33.75">
      <c r="B457" s="154"/>
      <c r="D457" s="155" t="s">
        <v>264</v>
      </c>
      <c r="E457" s="156" t="s">
        <v>1</v>
      </c>
      <c r="F457" s="157" t="s">
        <v>3330</v>
      </c>
      <c r="H457" s="158">
        <v>27.312999999999999</v>
      </c>
      <c r="I457" s="159"/>
      <c r="L457" s="154"/>
      <c r="M457" s="160"/>
      <c r="T457" s="161"/>
      <c r="AT457" s="156" t="s">
        <v>264</v>
      </c>
      <c r="AU457" s="156" t="s">
        <v>87</v>
      </c>
      <c r="AV457" s="12" t="s">
        <v>87</v>
      </c>
      <c r="AW457" s="12" t="s">
        <v>32</v>
      </c>
      <c r="AX457" s="12" t="s">
        <v>77</v>
      </c>
      <c r="AY457" s="156" t="s">
        <v>253</v>
      </c>
    </row>
    <row r="458" spans="2:51" s="12" customFormat="1" ht="22.5">
      <c r="B458" s="154"/>
      <c r="D458" s="155" t="s">
        <v>264</v>
      </c>
      <c r="E458" s="156" t="s">
        <v>1</v>
      </c>
      <c r="F458" s="157" t="s">
        <v>1035</v>
      </c>
      <c r="H458" s="158">
        <v>39.645000000000003</v>
      </c>
      <c r="I458" s="159"/>
      <c r="L458" s="154"/>
      <c r="M458" s="160"/>
      <c r="T458" s="161"/>
      <c r="AT458" s="156" t="s">
        <v>264</v>
      </c>
      <c r="AU458" s="156" t="s">
        <v>87</v>
      </c>
      <c r="AV458" s="12" t="s">
        <v>87</v>
      </c>
      <c r="AW458" s="12" t="s">
        <v>32</v>
      </c>
      <c r="AX458" s="12" t="s">
        <v>77</v>
      </c>
      <c r="AY458" s="156" t="s">
        <v>253</v>
      </c>
    </row>
    <row r="459" spans="2:51" s="14" customFormat="1" ht="11.25">
      <c r="B459" s="169"/>
      <c r="D459" s="155" t="s">
        <v>264</v>
      </c>
      <c r="E459" s="170" t="s">
        <v>1</v>
      </c>
      <c r="F459" s="171" t="s">
        <v>1036</v>
      </c>
      <c r="H459" s="170" t="s">
        <v>1</v>
      </c>
      <c r="I459" s="172"/>
      <c r="L459" s="169"/>
      <c r="M459" s="173"/>
      <c r="T459" s="174"/>
      <c r="AT459" s="170" t="s">
        <v>264</v>
      </c>
      <c r="AU459" s="170" t="s">
        <v>87</v>
      </c>
      <c r="AV459" s="14" t="s">
        <v>85</v>
      </c>
      <c r="AW459" s="14" t="s">
        <v>32</v>
      </c>
      <c r="AX459" s="14" t="s">
        <v>77</v>
      </c>
      <c r="AY459" s="170" t="s">
        <v>253</v>
      </c>
    </row>
    <row r="460" spans="2:51" s="12" customFormat="1" ht="11.25">
      <c r="B460" s="154"/>
      <c r="D460" s="155" t="s">
        <v>264</v>
      </c>
      <c r="E460" s="156" t="s">
        <v>1</v>
      </c>
      <c r="F460" s="157" t="s">
        <v>3331</v>
      </c>
      <c r="H460" s="158">
        <v>61.47</v>
      </c>
      <c r="I460" s="159"/>
      <c r="L460" s="154"/>
      <c r="M460" s="160"/>
      <c r="T460" s="161"/>
      <c r="AT460" s="156" t="s">
        <v>264</v>
      </c>
      <c r="AU460" s="156" t="s">
        <v>87</v>
      </c>
      <c r="AV460" s="12" t="s">
        <v>87</v>
      </c>
      <c r="AW460" s="12" t="s">
        <v>32</v>
      </c>
      <c r="AX460" s="12" t="s">
        <v>77</v>
      </c>
      <c r="AY460" s="156" t="s">
        <v>253</v>
      </c>
    </row>
    <row r="461" spans="2:51" s="15" customFormat="1" ht="11.25">
      <c r="B461" s="175"/>
      <c r="D461" s="155" t="s">
        <v>264</v>
      </c>
      <c r="E461" s="176" t="s">
        <v>1</v>
      </c>
      <c r="F461" s="177" t="s">
        <v>322</v>
      </c>
      <c r="H461" s="178">
        <v>128.428</v>
      </c>
      <c r="I461" s="179"/>
      <c r="L461" s="175"/>
      <c r="M461" s="180"/>
      <c r="T461" s="181"/>
      <c r="AT461" s="176" t="s">
        <v>264</v>
      </c>
      <c r="AU461" s="176" t="s">
        <v>87</v>
      </c>
      <c r="AV461" s="15" t="s">
        <v>97</v>
      </c>
      <c r="AW461" s="15" t="s">
        <v>32</v>
      </c>
      <c r="AX461" s="15" t="s">
        <v>77</v>
      </c>
      <c r="AY461" s="176" t="s">
        <v>253</v>
      </c>
    </row>
    <row r="462" spans="2:51" s="14" customFormat="1" ht="11.25">
      <c r="B462" s="169"/>
      <c r="D462" s="155" t="s">
        <v>264</v>
      </c>
      <c r="E462" s="170" t="s">
        <v>1</v>
      </c>
      <c r="F462" s="171" t="s">
        <v>1016</v>
      </c>
      <c r="H462" s="170" t="s">
        <v>1</v>
      </c>
      <c r="I462" s="172"/>
      <c r="L462" s="169"/>
      <c r="M462" s="173"/>
      <c r="T462" s="174"/>
      <c r="AT462" s="170" t="s">
        <v>264</v>
      </c>
      <c r="AU462" s="170" t="s">
        <v>87</v>
      </c>
      <c r="AV462" s="14" t="s">
        <v>85</v>
      </c>
      <c r="AW462" s="14" t="s">
        <v>32</v>
      </c>
      <c r="AX462" s="14" t="s">
        <v>77</v>
      </c>
      <c r="AY462" s="170" t="s">
        <v>253</v>
      </c>
    </row>
    <row r="463" spans="2:51" s="14" customFormat="1" ht="11.25">
      <c r="B463" s="169"/>
      <c r="D463" s="155" t="s">
        <v>264</v>
      </c>
      <c r="E463" s="170" t="s">
        <v>1</v>
      </c>
      <c r="F463" s="171" t="s">
        <v>1017</v>
      </c>
      <c r="H463" s="170" t="s">
        <v>1</v>
      </c>
      <c r="I463" s="172"/>
      <c r="L463" s="169"/>
      <c r="M463" s="173"/>
      <c r="T463" s="174"/>
      <c r="AT463" s="170" t="s">
        <v>264</v>
      </c>
      <c r="AU463" s="170" t="s">
        <v>87</v>
      </c>
      <c r="AV463" s="14" t="s">
        <v>85</v>
      </c>
      <c r="AW463" s="14" t="s">
        <v>32</v>
      </c>
      <c r="AX463" s="14" t="s">
        <v>77</v>
      </c>
      <c r="AY463" s="170" t="s">
        <v>253</v>
      </c>
    </row>
    <row r="464" spans="2:51" s="14" customFormat="1" ht="11.25">
      <c r="B464" s="169"/>
      <c r="D464" s="155" t="s">
        <v>264</v>
      </c>
      <c r="E464" s="170" t="s">
        <v>1</v>
      </c>
      <c r="F464" s="171" t="s">
        <v>3301</v>
      </c>
      <c r="H464" s="170" t="s">
        <v>1</v>
      </c>
      <c r="I464" s="172"/>
      <c r="L464" s="169"/>
      <c r="M464" s="173"/>
      <c r="T464" s="174"/>
      <c r="AT464" s="170" t="s">
        <v>264</v>
      </c>
      <c r="AU464" s="170" t="s">
        <v>87</v>
      </c>
      <c r="AV464" s="14" t="s">
        <v>85</v>
      </c>
      <c r="AW464" s="14" t="s">
        <v>32</v>
      </c>
      <c r="AX464" s="14" t="s">
        <v>77</v>
      </c>
      <c r="AY464" s="170" t="s">
        <v>253</v>
      </c>
    </row>
    <row r="465" spans="2:65" s="12" customFormat="1" ht="11.25">
      <c r="B465" s="154"/>
      <c r="D465" s="155" t="s">
        <v>264</v>
      </c>
      <c r="E465" s="156" t="s">
        <v>1</v>
      </c>
      <c r="F465" s="157" t="s">
        <v>3324</v>
      </c>
      <c r="H465" s="158">
        <v>20.358000000000001</v>
      </c>
      <c r="I465" s="159"/>
      <c r="L465" s="154"/>
      <c r="M465" s="160"/>
      <c r="T465" s="161"/>
      <c r="AT465" s="156" t="s">
        <v>264</v>
      </c>
      <c r="AU465" s="156" t="s">
        <v>87</v>
      </c>
      <c r="AV465" s="12" t="s">
        <v>87</v>
      </c>
      <c r="AW465" s="12" t="s">
        <v>32</v>
      </c>
      <c r="AX465" s="12" t="s">
        <v>77</v>
      </c>
      <c r="AY465" s="156" t="s">
        <v>253</v>
      </c>
    </row>
    <row r="466" spans="2:65" s="12" customFormat="1" ht="11.25">
      <c r="B466" s="154"/>
      <c r="D466" s="155" t="s">
        <v>264</v>
      </c>
      <c r="E466" s="156" t="s">
        <v>1</v>
      </c>
      <c r="F466" s="157" t="s">
        <v>2857</v>
      </c>
      <c r="H466" s="158">
        <v>3.9049999999999998</v>
      </c>
      <c r="I466" s="159"/>
      <c r="L466" s="154"/>
      <c r="M466" s="160"/>
      <c r="T466" s="161"/>
      <c r="AT466" s="156" t="s">
        <v>264</v>
      </c>
      <c r="AU466" s="156" t="s">
        <v>87</v>
      </c>
      <c r="AV466" s="12" t="s">
        <v>87</v>
      </c>
      <c r="AW466" s="12" t="s">
        <v>32</v>
      </c>
      <c r="AX466" s="12" t="s">
        <v>77</v>
      </c>
      <c r="AY466" s="156" t="s">
        <v>253</v>
      </c>
    </row>
    <row r="467" spans="2:65" s="12" customFormat="1" ht="11.25">
      <c r="B467" s="154"/>
      <c r="D467" s="155" t="s">
        <v>264</v>
      </c>
      <c r="E467" s="156" t="s">
        <v>1</v>
      </c>
      <c r="F467" s="157" t="s">
        <v>3325</v>
      </c>
      <c r="H467" s="158">
        <v>2.6640000000000001</v>
      </c>
      <c r="I467" s="159"/>
      <c r="L467" s="154"/>
      <c r="M467" s="160"/>
      <c r="T467" s="161"/>
      <c r="AT467" s="156" t="s">
        <v>264</v>
      </c>
      <c r="AU467" s="156" t="s">
        <v>87</v>
      </c>
      <c r="AV467" s="12" t="s">
        <v>87</v>
      </c>
      <c r="AW467" s="12" t="s">
        <v>32</v>
      </c>
      <c r="AX467" s="12" t="s">
        <v>77</v>
      </c>
      <c r="AY467" s="156" t="s">
        <v>253</v>
      </c>
    </row>
    <row r="468" spans="2:65" s="12" customFormat="1" ht="11.25">
      <c r="B468" s="154"/>
      <c r="D468" s="155" t="s">
        <v>264</v>
      </c>
      <c r="E468" s="156" t="s">
        <v>1</v>
      </c>
      <c r="F468" s="157" t="s">
        <v>3326</v>
      </c>
      <c r="H468" s="158">
        <v>8.1039999999999992</v>
      </c>
      <c r="I468" s="159"/>
      <c r="L468" s="154"/>
      <c r="M468" s="160"/>
      <c r="T468" s="161"/>
      <c r="AT468" s="156" t="s">
        <v>264</v>
      </c>
      <c r="AU468" s="156" t="s">
        <v>87</v>
      </c>
      <c r="AV468" s="12" t="s">
        <v>87</v>
      </c>
      <c r="AW468" s="12" t="s">
        <v>32</v>
      </c>
      <c r="AX468" s="12" t="s">
        <v>77</v>
      </c>
      <c r="AY468" s="156" t="s">
        <v>253</v>
      </c>
    </row>
    <row r="469" spans="2:65" s="12" customFormat="1" ht="11.25">
      <c r="B469" s="154"/>
      <c r="D469" s="155" t="s">
        <v>264</v>
      </c>
      <c r="E469" s="156" t="s">
        <v>1</v>
      </c>
      <c r="F469" s="157" t="s">
        <v>1022</v>
      </c>
      <c r="H469" s="158">
        <v>1.216</v>
      </c>
      <c r="I469" s="159"/>
      <c r="L469" s="154"/>
      <c r="M469" s="160"/>
      <c r="T469" s="161"/>
      <c r="AT469" s="156" t="s">
        <v>264</v>
      </c>
      <c r="AU469" s="156" t="s">
        <v>87</v>
      </c>
      <c r="AV469" s="12" t="s">
        <v>87</v>
      </c>
      <c r="AW469" s="12" t="s">
        <v>32</v>
      </c>
      <c r="AX469" s="12" t="s">
        <v>77</v>
      </c>
      <c r="AY469" s="156" t="s">
        <v>253</v>
      </c>
    </row>
    <row r="470" spans="2:65" s="12" customFormat="1" ht="11.25">
      <c r="B470" s="154"/>
      <c r="D470" s="155" t="s">
        <v>264</v>
      </c>
      <c r="E470" s="156" t="s">
        <v>1</v>
      </c>
      <c r="F470" s="157" t="s">
        <v>1023</v>
      </c>
      <c r="H470" s="158">
        <v>2.1</v>
      </c>
      <c r="I470" s="159"/>
      <c r="L470" s="154"/>
      <c r="M470" s="160"/>
      <c r="T470" s="161"/>
      <c r="AT470" s="156" t="s">
        <v>264</v>
      </c>
      <c r="AU470" s="156" t="s">
        <v>87</v>
      </c>
      <c r="AV470" s="12" t="s">
        <v>87</v>
      </c>
      <c r="AW470" s="12" t="s">
        <v>32</v>
      </c>
      <c r="AX470" s="12" t="s">
        <v>77</v>
      </c>
      <c r="AY470" s="156" t="s">
        <v>253</v>
      </c>
    </row>
    <row r="471" spans="2:65" s="15" customFormat="1" ht="11.25">
      <c r="B471" s="175"/>
      <c r="D471" s="155" t="s">
        <v>264</v>
      </c>
      <c r="E471" s="176" t="s">
        <v>1</v>
      </c>
      <c r="F471" s="177" t="s">
        <v>322</v>
      </c>
      <c r="H471" s="178">
        <v>38.347000000000001</v>
      </c>
      <c r="I471" s="179"/>
      <c r="L471" s="175"/>
      <c r="M471" s="180"/>
      <c r="T471" s="181"/>
      <c r="AT471" s="176" t="s">
        <v>264</v>
      </c>
      <c r="AU471" s="176" t="s">
        <v>87</v>
      </c>
      <c r="AV471" s="15" t="s">
        <v>97</v>
      </c>
      <c r="AW471" s="15" t="s">
        <v>32</v>
      </c>
      <c r="AX471" s="15" t="s">
        <v>77</v>
      </c>
      <c r="AY471" s="176" t="s">
        <v>253</v>
      </c>
    </row>
    <row r="472" spans="2:65" s="13" customFormat="1" ht="11.25">
      <c r="B472" s="162"/>
      <c r="D472" s="155" t="s">
        <v>264</v>
      </c>
      <c r="E472" s="163" t="s">
        <v>1</v>
      </c>
      <c r="F472" s="164" t="s">
        <v>266</v>
      </c>
      <c r="H472" s="165">
        <v>459.505</v>
      </c>
      <c r="I472" s="166"/>
      <c r="L472" s="162"/>
      <c r="M472" s="167"/>
      <c r="T472" s="168"/>
      <c r="AT472" s="163" t="s">
        <v>264</v>
      </c>
      <c r="AU472" s="163" t="s">
        <v>87</v>
      </c>
      <c r="AV472" s="13" t="s">
        <v>260</v>
      </c>
      <c r="AW472" s="13" t="s">
        <v>32</v>
      </c>
      <c r="AX472" s="13" t="s">
        <v>85</v>
      </c>
      <c r="AY472" s="163" t="s">
        <v>253</v>
      </c>
    </row>
    <row r="473" spans="2:65" s="12" customFormat="1" ht="11.25">
      <c r="B473" s="154"/>
      <c r="D473" s="155" t="s">
        <v>264</v>
      </c>
      <c r="F473" s="157" t="s">
        <v>3336</v>
      </c>
      <c r="H473" s="158">
        <v>919.01</v>
      </c>
      <c r="I473" s="159"/>
      <c r="L473" s="154"/>
      <c r="M473" s="160"/>
      <c r="T473" s="161"/>
      <c r="AT473" s="156" t="s">
        <v>264</v>
      </c>
      <c r="AU473" s="156" t="s">
        <v>87</v>
      </c>
      <c r="AV473" s="12" t="s">
        <v>87</v>
      </c>
      <c r="AW473" s="12" t="s">
        <v>4</v>
      </c>
      <c r="AX473" s="12" t="s">
        <v>85</v>
      </c>
      <c r="AY473" s="156" t="s">
        <v>253</v>
      </c>
    </row>
    <row r="474" spans="2:65" s="1" customFormat="1" ht="44.25" customHeight="1">
      <c r="B474" s="32"/>
      <c r="C474" s="137" t="s">
        <v>508</v>
      </c>
      <c r="D474" s="137" t="s">
        <v>255</v>
      </c>
      <c r="E474" s="138" t="s">
        <v>1062</v>
      </c>
      <c r="F474" s="139" t="s">
        <v>1063</v>
      </c>
      <c r="G474" s="140" t="s">
        <v>258</v>
      </c>
      <c r="H474" s="141">
        <v>29.605</v>
      </c>
      <c r="I474" s="142"/>
      <c r="J474" s="143">
        <f>ROUND(I474*H474,2)</f>
        <v>0</v>
      </c>
      <c r="K474" s="139" t="s">
        <v>259</v>
      </c>
      <c r="L474" s="32"/>
      <c r="M474" s="144" t="s">
        <v>1</v>
      </c>
      <c r="N474" s="145" t="s">
        <v>42</v>
      </c>
      <c r="P474" s="146">
        <f>O474*H474</f>
        <v>0</v>
      </c>
      <c r="Q474" s="146">
        <v>8.6800000000000002E-3</v>
      </c>
      <c r="R474" s="146">
        <f>Q474*H474</f>
        <v>0.25697140000000002</v>
      </c>
      <c r="S474" s="146">
        <v>0</v>
      </c>
      <c r="T474" s="147">
        <f>S474*H474</f>
        <v>0</v>
      </c>
      <c r="AR474" s="148" t="s">
        <v>260</v>
      </c>
      <c r="AT474" s="148" t="s">
        <v>255</v>
      </c>
      <c r="AU474" s="148" t="s">
        <v>87</v>
      </c>
      <c r="AY474" s="17" t="s">
        <v>253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7" t="s">
        <v>85</v>
      </c>
      <c r="BK474" s="149">
        <f>ROUND(I474*H474,2)</f>
        <v>0</v>
      </c>
      <c r="BL474" s="17" t="s">
        <v>260</v>
      </c>
      <c r="BM474" s="148" t="s">
        <v>3337</v>
      </c>
    </row>
    <row r="475" spans="2:65" s="1" customFormat="1" ht="11.25">
      <c r="B475" s="32"/>
      <c r="D475" s="150" t="s">
        <v>262</v>
      </c>
      <c r="F475" s="151" t="s">
        <v>1065</v>
      </c>
      <c r="I475" s="152"/>
      <c r="L475" s="32"/>
      <c r="M475" s="153"/>
      <c r="T475" s="56"/>
      <c r="AT475" s="17" t="s">
        <v>262</v>
      </c>
      <c r="AU475" s="17" t="s">
        <v>87</v>
      </c>
    </row>
    <row r="476" spans="2:65" s="1" customFormat="1" ht="24.2" customHeight="1">
      <c r="B476" s="32"/>
      <c r="C476" s="185" t="s">
        <v>515</v>
      </c>
      <c r="D476" s="185" t="s">
        <v>1052</v>
      </c>
      <c r="E476" s="186" t="s">
        <v>1066</v>
      </c>
      <c r="F476" s="187" t="s">
        <v>1067</v>
      </c>
      <c r="G476" s="188" t="s">
        <v>258</v>
      </c>
      <c r="H476" s="189">
        <v>31.085000000000001</v>
      </c>
      <c r="I476" s="190"/>
      <c r="J476" s="191">
        <f>ROUND(I476*H476,2)</f>
        <v>0</v>
      </c>
      <c r="K476" s="187" t="s">
        <v>1</v>
      </c>
      <c r="L476" s="192"/>
      <c r="M476" s="193" t="s">
        <v>1</v>
      </c>
      <c r="N476" s="194" t="s">
        <v>42</v>
      </c>
      <c r="P476" s="146">
        <f>O476*H476</f>
        <v>0</v>
      </c>
      <c r="Q476" s="146">
        <v>6.3E-3</v>
      </c>
      <c r="R476" s="146">
        <f>Q476*H476</f>
        <v>0.1958355</v>
      </c>
      <c r="S476" s="146">
        <v>0</v>
      </c>
      <c r="T476" s="147">
        <f>S476*H476</f>
        <v>0</v>
      </c>
      <c r="AR476" s="148" t="s">
        <v>303</v>
      </c>
      <c r="AT476" s="148" t="s">
        <v>1052</v>
      </c>
      <c r="AU476" s="148" t="s">
        <v>87</v>
      </c>
      <c r="AY476" s="17" t="s">
        <v>253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85</v>
      </c>
      <c r="BK476" s="149">
        <f>ROUND(I476*H476,2)</f>
        <v>0</v>
      </c>
      <c r="BL476" s="17" t="s">
        <v>260</v>
      </c>
      <c r="BM476" s="148" t="s">
        <v>1068</v>
      </c>
    </row>
    <row r="477" spans="2:65" s="14" customFormat="1" ht="11.25">
      <c r="B477" s="169"/>
      <c r="D477" s="155" t="s">
        <v>264</v>
      </c>
      <c r="E477" s="170" t="s">
        <v>1</v>
      </c>
      <c r="F477" s="171" t="s">
        <v>1069</v>
      </c>
      <c r="H477" s="170" t="s">
        <v>1</v>
      </c>
      <c r="I477" s="172"/>
      <c r="L477" s="169"/>
      <c r="M477" s="173"/>
      <c r="T477" s="174"/>
      <c r="AT477" s="170" t="s">
        <v>264</v>
      </c>
      <c r="AU477" s="170" t="s">
        <v>87</v>
      </c>
      <c r="AV477" s="14" t="s">
        <v>85</v>
      </c>
      <c r="AW477" s="14" t="s">
        <v>32</v>
      </c>
      <c r="AX477" s="14" t="s">
        <v>77</v>
      </c>
      <c r="AY477" s="170" t="s">
        <v>253</v>
      </c>
    </row>
    <row r="478" spans="2:65" s="14" customFormat="1" ht="11.25">
      <c r="B478" s="169"/>
      <c r="D478" s="155" t="s">
        <v>264</v>
      </c>
      <c r="E478" s="170" t="s">
        <v>1</v>
      </c>
      <c r="F478" s="171" t="s">
        <v>1070</v>
      </c>
      <c r="H478" s="170" t="s">
        <v>1</v>
      </c>
      <c r="I478" s="172"/>
      <c r="L478" s="169"/>
      <c r="M478" s="173"/>
      <c r="T478" s="174"/>
      <c r="AT478" s="170" t="s">
        <v>264</v>
      </c>
      <c r="AU478" s="170" t="s">
        <v>87</v>
      </c>
      <c r="AV478" s="14" t="s">
        <v>85</v>
      </c>
      <c r="AW478" s="14" t="s">
        <v>32</v>
      </c>
      <c r="AX478" s="14" t="s">
        <v>77</v>
      </c>
      <c r="AY478" s="170" t="s">
        <v>253</v>
      </c>
    </row>
    <row r="479" spans="2:65" s="12" customFormat="1" ht="11.25">
      <c r="B479" s="154"/>
      <c r="D479" s="155" t="s">
        <v>264</v>
      </c>
      <c r="E479" s="156" t="s">
        <v>1</v>
      </c>
      <c r="F479" s="157" t="s">
        <v>3338</v>
      </c>
      <c r="H479" s="158">
        <v>33.514000000000003</v>
      </c>
      <c r="I479" s="159"/>
      <c r="L479" s="154"/>
      <c r="M479" s="160"/>
      <c r="T479" s="161"/>
      <c r="AT479" s="156" t="s">
        <v>264</v>
      </c>
      <c r="AU479" s="156" t="s">
        <v>87</v>
      </c>
      <c r="AV479" s="12" t="s">
        <v>87</v>
      </c>
      <c r="AW479" s="12" t="s">
        <v>32</v>
      </c>
      <c r="AX479" s="12" t="s">
        <v>77</v>
      </c>
      <c r="AY479" s="156" t="s">
        <v>253</v>
      </c>
    </row>
    <row r="480" spans="2:65" s="12" customFormat="1" ht="11.25">
      <c r="B480" s="154"/>
      <c r="D480" s="155" t="s">
        <v>264</v>
      </c>
      <c r="E480" s="156" t="s">
        <v>1</v>
      </c>
      <c r="F480" s="157" t="s">
        <v>3339</v>
      </c>
      <c r="H480" s="158">
        <v>-2.9249999999999998</v>
      </c>
      <c r="I480" s="159"/>
      <c r="L480" s="154"/>
      <c r="M480" s="160"/>
      <c r="T480" s="161"/>
      <c r="AT480" s="156" t="s">
        <v>264</v>
      </c>
      <c r="AU480" s="156" t="s">
        <v>87</v>
      </c>
      <c r="AV480" s="12" t="s">
        <v>87</v>
      </c>
      <c r="AW480" s="12" t="s">
        <v>32</v>
      </c>
      <c r="AX480" s="12" t="s">
        <v>77</v>
      </c>
      <c r="AY480" s="156" t="s">
        <v>253</v>
      </c>
    </row>
    <row r="481" spans="2:65" s="12" customFormat="1" ht="11.25">
      <c r="B481" s="154"/>
      <c r="D481" s="155" t="s">
        <v>264</v>
      </c>
      <c r="E481" s="156" t="s">
        <v>1</v>
      </c>
      <c r="F481" s="157" t="s">
        <v>3340</v>
      </c>
      <c r="H481" s="158">
        <v>-0.98399999999999999</v>
      </c>
      <c r="I481" s="159"/>
      <c r="L481" s="154"/>
      <c r="M481" s="160"/>
      <c r="T481" s="161"/>
      <c r="AT481" s="156" t="s">
        <v>264</v>
      </c>
      <c r="AU481" s="156" t="s">
        <v>87</v>
      </c>
      <c r="AV481" s="12" t="s">
        <v>87</v>
      </c>
      <c r="AW481" s="12" t="s">
        <v>32</v>
      </c>
      <c r="AX481" s="12" t="s">
        <v>77</v>
      </c>
      <c r="AY481" s="156" t="s">
        <v>253</v>
      </c>
    </row>
    <row r="482" spans="2:65" s="15" customFormat="1" ht="11.25">
      <c r="B482" s="175"/>
      <c r="D482" s="155" t="s">
        <v>264</v>
      </c>
      <c r="E482" s="176" t="s">
        <v>1</v>
      </c>
      <c r="F482" s="177" t="s">
        <v>322</v>
      </c>
      <c r="H482" s="178">
        <v>29.605</v>
      </c>
      <c r="I482" s="179"/>
      <c r="L482" s="175"/>
      <c r="M482" s="180"/>
      <c r="T482" s="181"/>
      <c r="AT482" s="176" t="s">
        <v>264</v>
      </c>
      <c r="AU482" s="176" t="s">
        <v>87</v>
      </c>
      <c r="AV482" s="15" t="s">
        <v>97</v>
      </c>
      <c r="AW482" s="15" t="s">
        <v>32</v>
      </c>
      <c r="AX482" s="15" t="s">
        <v>77</v>
      </c>
      <c r="AY482" s="176" t="s">
        <v>253</v>
      </c>
    </row>
    <row r="483" spans="2:65" s="13" customFormat="1" ht="11.25">
      <c r="B483" s="162"/>
      <c r="D483" s="155" t="s">
        <v>264</v>
      </c>
      <c r="E483" s="163" t="s">
        <v>1</v>
      </c>
      <c r="F483" s="164" t="s">
        <v>266</v>
      </c>
      <c r="H483" s="165">
        <v>29.605</v>
      </c>
      <c r="I483" s="166"/>
      <c r="L483" s="162"/>
      <c r="M483" s="167"/>
      <c r="T483" s="168"/>
      <c r="AT483" s="163" t="s">
        <v>264</v>
      </c>
      <c r="AU483" s="163" t="s">
        <v>87</v>
      </c>
      <c r="AV483" s="13" t="s">
        <v>260</v>
      </c>
      <c r="AW483" s="13" t="s">
        <v>32</v>
      </c>
      <c r="AX483" s="13" t="s">
        <v>85</v>
      </c>
      <c r="AY483" s="163" t="s">
        <v>253</v>
      </c>
    </row>
    <row r="484" spans="2:65" s="12" customFormat="1" ht="11.25">
      <c r="B484" s="154"/>
      <c r="D484" s="155" t="s">
        <v>264</v>
      </c>
      <c r="F484" s="157" t="s">
        <v>2876</v>
      </c>
      <c r="H484" s="158">
        <v>31.085000000000001</v>
      </c>
      <c r="I484" s="159"/>
      <c r="L484" s="154"/>
      <c r="M484" s="160"/>
      <c r="T484" s="161"/>
      <c r="AT484" s="156" t="s">
        <v>264</v>
      </c>
      <c r="AU484" s="156" t="s">
        <v>87</v>
      </c>
      <c r="AV484" s="12" t="s">
        <v>87</v>
      </c>
      <c r="AW484" s="12" t="s">
        <v>4</v>
      </c>
      <c r="AX484" s="12" t="s">
        <v>85</v>
      </c>
      <c r="AY484" s="156" t="s">
        <v>253</v>
      </c>
    </row>
    <row r="485" spans="2:65" s="1" customFormat="1" ht="24.2" customHeight="1">
      <c r="B485" s="32"/>
      <c r="C485" s="137" t="s">
        <v>521</v>
      </c>
      <c r="D485" s="137" t="s">
        <v>255</v>
      </c>
      <c r="E485" s="138" t="s">
        <v>1075</v>
      </c>
      <c r="F485" s="139" t="s">
        <v>1076</v>
      </c>
      <c r="G485" s="140" t="s">
        <v>258</v>
      </c>
      <c r="H485" s="141">
        <v>169.96799999999999</v>
      </c>
      <c r="I485" s="142"/>
      <c r="J485" s="143">
        <f>ROUND(I485*H485,2)</f>
        <v>0</v>
      </c>
      <c r="K485" s="139" t="s">
        <v>259</v>
      </c>
      <c r="L485" s="32"/>
      <c r="M485" s="144" t="s">
        <v>1</v>
      </c>
      <c r="N485" s="145" t="s">
        <v>42</v>
      </c>
      <c r="P485" s="146">
        <f>O485*H485</f>
        <v>0</v>
      </c>
      <c r="Q485" s="146">
        <v>7.3499999999999998E-3</v>
      </c>
      <c r="R485" s="146">
        <f>Q485*H485</f>
        <v>1.2492648</v>
      </c>
      <c r="S485" s="146">
        <v>0</v>
      </c>
      <c r="T485" s="147">
        <f>S485*H485</f>
        <v>0</v>
      </c>
      <c r="AR485" s="148" t="s">
        <v>260</v>
      </c>
      <c r="AT485" s="148" t="s">
        <v>255</v>
      </c>
      <c r="AU485" s="148" t="s">
        <v>87</v>
      </c>
      <c r="AY485" s="17" t="s">
        <v>253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7" t="s">
        <v>85</v>
      </c>
      <c r="BK485" s="149">
        <f>ROUND(I485*H485,2)</f>
        <v>0</v>
      </c>
      <c r="BL485" s="17" t="s">
        <v>260</v>
      </c>
      <c r="BM485" s="148" t="s">
        <v>1077</v>
      </c>
    </row>
    <row r="486" spans="2:65" s="1" customFormat="1" ht="11.25">
      <c r="B486" s="32"/>
      <c r="D486" s="150" t="s">
        <v>262</v>
      </c>
      <c r="F486" s="151" t="s">
        <v>1078</v>
      </c>
      <c r="I486" s="152"/>
      <c r="L486" s="32"/>
      <c r="M486" s="153"/>
      <c r="T486" s="56"/>
      <c r="AT486" s="17" t="s">
        <v>262</v>
      </c>
      <c r="AU486" s="17" t="s">
        <v>87</v>
      </c>
    </row>
    <row r="487" spans="2:65" s="14" customFormat="1" ht="11.25">
      <c r="B487" s="169"/>
      <c r="D487" s="155" t="s">
        <v>264</v>
      </c>
      <c r="E487" s="170" t="s">
        <v>1</v>
      </c>
      <c r="F487" s="171" t="s">
        <v>1079</v>
      </c>
      <c r="H487" s="170" t="s">
        <v>1</v>
      </c>
      <c r="I487" s="172"/>
      <c r="L487" s="169"/>
      <c r="M487" s="173"/>
      <c r="T487" s="174"/>
      <c r="AT487" s="170" t="s">
        <v>264</v>
      </c>
      <c r="AU487" s="170" t="s">
        <v>87</v>
      </c>
      <c r="AV487" s="14" t="s">
        <v>85</v>
      </c>
      <c r="AW487" s="14" t="s">
        <v>32</v>
      </c>
      <c r="AX487" s="14" t="s">
        <v>77</v>
      </c>
      <c r="AY487" s="170" t="s">
        <v>253</v>
      </c>
    </row>
    <row r="488" spans="2:65" s="14" customFormat="1" ht="11.25">
      <c r="B488" s="169"/>
      <c r="D488" s="155" t="s">
        <v>264</v>
      </c>
      <c r="E488" s="170" t="s">
        <v>1</v>
      </c>
      <c r="F488" s="171" t="s">
        <v>1080</v>
      </c>
      <c r="H488" s="170" t="s">
        <v>1</v>
      </c>
      <c r="I488" s="172"/>
      <c r="L488" s="169"/>
      <c r="M488" s="173"/>
      <c r="T488" s="174"/>
      <c r="AT488" s="170" t="s">
        <v>264</v>
      </c>
      <c r="AU488" s="170" t="s">
        <v>87</v>
      </c>
      <c r="AV488" s="14" t="s">
        <v>85</v>
      </c>
      <c r="AW488" s="14" t="s">
        <v>32</v>
      </c>
      <c r="AX488" s="14" t="s">
        <v>77</v>
      </c>
      <c r="AY488" s="170" t="s">
        <v>253</v>
      </c>
    </row>
    <row r="489" spans="2:65" s="14" customFormat="1" ht="11.25">
      <c r="B489" s="169"/>
      <c r="D489" s="155" t="s">
        <v>264</v>
      </c>
      <c r="E489" s="170" t="s">
        <v>1</v>
      </c>
      <c r="F489" s="171" t="s">
        <v>1070</v>
      </c>
      <c r="H489" s="170" t="s">
        <v>1</v>
      </c>
      <c r="I489" s="172"/>
      <c r="L489" s="169"/>
      <c r="M489" s="173"/>
      <c r="T489" s="174"/>
      <c r="AT489" s="170" t="s">
        <v>264</v>
      </c>
      <c r="AU489" s="170" t="s">
        <v>87</v>
      </c>
      <c r="AV489" s="14" t="s">
        <v>85</v>
      </c>
      <c r="AW489" s="14" t="s">
        <v>32</v>
      </c>
      <c r="AX489" s="14" t="s">
        <v>77</v>
      </c>
      <c r="AY489" s="170" t="s">
        <v>253</v>
      </c>
    </row>
    <row r="490" spans="2:65" s="12" customFormat="1" ht="11.25">
      <c r="B490" s="154"/>
      <c r="D490" s="155" t="s">
        <v>264</v>
      </c>
      <c r="E490" s="156" t="s">
        <v>1</v>
      </c>
      <c r="F490" s="157" t="s">
        <v>3338</v>
      </c>
      <c r="H490" s="158">
        <v>33.514000000000003</v>
      </c>
      <c r="I490" s="159"/>
      <c r="L490" s="154"/>
      <c r="M490" s="160"/>
      <c r="T490" s="161"/>
      <c r="AT490" s="156" t="s">
        <v>264</v>
      </c>
      <c r="AU490" s="156" t="s">
        <v>87</v>
      </c>
      <c r="AV490" s="12" t="s">
        <v>87</v>
      </c>
      <c r="AW490" s="12" t="s">
        <v>32</v>
      </c>
      <c r="AX490" s="12" t="s">
        <v>77</v>
      </c>
      <c r="AY490" s="156" t="s">
        <v>253</v>
      </c>
    </row>
    <row r="491" spans="2:65" s="12" customFormat="1" ht="11.25">
      <c r="B491" s="154"/>
      <c r="D491" s="155" t="s">
        <v>264</v>
      </c>
      <c r="E491" s="156" t="s">
        <v>1</v>
      </c>
      <c r="F491" s="157" t="s">
        <v>3339</v>
      </c>
      <c r="H491" s="158">
        <v>-2.9249999999999998</v>
      </c>
      <c r="I491" s="159"/>
      <c r="L491" s="154"/>
      <c r="M491" s="160"/>
      <c r="T491" s="161"/>
      <c r="AT491" s="156" t="s">
        <v>264</v>
      </c>
      <c r="AU491" s="156" t="s">
        <v>87</v>
      </c>
      <c r="AV491" s="12" t="s">
        <v>87</v>
      </c>
      <c r="AW491" s="12" t="s">
        <v>32</v>
      </c>
      <c r="AX491" s="12" t="s">
        <v>77</v>
      </c>
      <c r="AY491" s="156" t="s">
        <v>253</v>
      </c>
    </row>
    <row r="492" spans="2:65" s="15" customFormat="1" ht="11.25">
      <c r="B492" s="175"/>
      <c r="D492" s="155" t="s">
        <v>264</v>
      </c>
      <c r="E492" s="176" t="s">
        <v>1</v>
      </c>
      <c r="F492" s="177" t="s">
        <v>322</v>
      </c>
      <c r="H492" s="178">
        <v>30.588999999999999</v>
      </c>
      <c r="I492" s="179"/>
      <c r="L492" s="175"/>
      <c r="M492" s="180"/>
      <c r="T492" s="181"/>
      <c r="AT492" s="176" t="s">
        <v>264</v>
      </c>
      <c r="AU492" s="176" t="s">
        <v>87</v>
      </c>
      <c r="AV492" s="15" t="s">
        <v>97</v>
      </c>
      <c r="AW492" s="15" t="s">
        <v>32</v>
      </c>
      <c r="AX492" s="15" t="s">
        <v>77</v>
      </c>
      <c r="AY492" s="176" t="s">
        <v>253</v>
      </c>
    </row>
    <row r="493" spans="2:65" s="14" customFormat="1" ht="11.25">
      <c r="B493" s="169"/>
      <c r="D493" s="155" t="s">
        <v>264</v>
      </c>
      <c r="E493" s="170" t="s">
        <v>1</v>
      </c>
      <c r="F493" s="171" t="s">
        <v>1081</v>
      </c>
      <c r="H493" s="170" t="s">
        <v>1</v>
      </c>
      <c r="I493" s="172"/>
      <c r="L493" s="169"/>
      <c r="M493" s="173"/>
      <c r="T493" s="174"/>
      <c r="AT493" s="170" t="s">
        <v>264</v>
      </c>
      <c r="AU493" s="170" t="s">
        <v>87</v>
      </c>
      <c r="AV493" s="14" t="s">
        <v>85</v>
      </c>
      <c r="AW493" s="14" t="s">
        <v>32</v>
      </c>
      <c r="AX493" s="14" t="s">
        <v>77</v>
      </c>
      <c r="AY493" s="170" t="s">
        <v>253</v>
      </c>
    </row>
    <row r="494" spans="2:65" s="14" customFormat="1" ht="11.25">
      <c r="B494" s="169"/>
      <c r="D494" s="155" t="s">
        <v>264</v>
      </c>
      <c r="E494" s="170" t="s">
        <v>1</v>
      </c>
      <c r="F494" s="171" t="s">
        <v>1082</v>
      </c>
      <c r="H494" s="170" t="s">
        <v>1</v>
      </c>
      <c r="I494" s="172"/>
      <c r="L494" s="169"/>
      <c r="M494" s="173"/>
      <c r="T494" s="174"/>
      <c r="AT494" s="170" t="s">
        <v>264</v>
      </c>
      <c r="AU494" s="170" t="s">
        <v>87</v>
      </c>
      <c r="AV494" s="14" t="s">
        <v>85</v>
      </c>
      <c r="AW494" s="14" t="s">
        <v>32</v>
      </c>
      <c r="AX494" s="14" t="s">
        <v>77</v>
      </c>
      <c r="AY494" s="170" t="s">
        <v>253</v>
      </c>
    </row>
    <row r="495" spans="2:65" s="12" customFormat="1" ht="11.25">
      <c r="B495" s="154"/>
      <c r="D495" s="155" t="s">
        <v>264</v>
      </c>
      <c r="E495" s="156" t="s">
        <v>1</v>
      </c>
      <c r="F495" s="157" t="s">
        <v>3341</v>
      </c>
      <c r="H495" s="158">
        <v>142.30600000000001</v>
      </c>
      <c r="I495" s="159"/>
      <c r="L495" s="154"/>
      <c r="M495" s="160"/>
      <c r="T495" s="161"/>
      <c r="AT495" s="156" t="s">
        <v>264</v>
      </c>
      <c r="AU495" s="156" t="s">
        <v>87</v>
      </c>
      <c r="AV495" s="12" t="s">
        <v>87</v>
      </c>
      <c r="AW495" s="12" t="s">
        <v>32</v>
      </c>
      <c r="AX495" s="12" t="s">
        <v>77</v>
      </c>
      <c r="AY495" s="156" t="s">
        <v>253</v>
      </c>
    </row>
    <row r="496" spans="2:65" s="12" customFormat="1" ht="33.75">
      <c r="B496" s="154"/>
      <c r="D496" s="155" t="s">
        <v>264</v>
      </c>
      <c r="E496" s="156" t="s">
        <v>1</v>
      </c>
      <c r="F496" s="157" t="s">
        <v>3342</v>
      </c>
      <c r="H496" s="158">
        <v>-30.195</v>
      </c>
      <c r="I496" s="159"/>
      <c r="L496" s="154"/>
      <c r="M496" s="160"/>
      <c r="T496" s="161"/>
      <c r="AT496" s="156" t="s">
        <v>264</v>
      </c>
      <c r="AU496" s="156" t="s">
        <v>87</v>
      </c>
      <c r="AV496" s="12" t="s">
        <v>87</v>
      </c>
      <c r="AW496" s="12" t="s">
        <v>32</v>
      </c>
      <c r="AX496" s="12" t="s">
        <v>77</v>
      </c>
      <c r="AY496" s="156" t="s">
        <v>253</v>
      </c>
    </row>
    <row r="497" spans="2:65" s="15" customFormat="1" ht="11.25">
      <c r="B497" s="175"/>
      <c r="D497" s="155" t="s">
        <v>264</v>
      </c>
      <c r="E497" s="176" t="s">
        <v>1</v>
      </c>
      <c r="F497" s="177" t="s">
        <v>322</v>
      </c>
      <c r="H497" s="178">
        <v>112.111</v>
      </c>
      <c r="I497" s="179"/>
      <c r="L497" s="175"/>
      <c r="M497" s="180"/>
      <c r="T497" s="181"/>
      <c r="AT497" s="176" t="s">
        <v>264</v>
      </c>
      <c r="AU497" s="176" t="s">
        <v>87</v>
      </c>
      <c r="AV497" s="15" t="s">
        <v>97</v>
      </c>
      <c r="AW497" s="15" t="s">
        <v>32</v>
      </c>
      <c r="AX497" s="15" t="s">
        <v>77</v>
      </c>
      <c r="AY497" s="176" t="s">
        <v>253</v>
      </c>
    </row>
    <row r="498" spans="2:65" s="14" customFormat="1" ht="11.25">
      <c r="B498" s="169"/>
      <c r="D498" s="155" t="s">
        <v>264</v>
      </c>
      <c r="E498" s="170" t="s">
        <v>1</v>
      </c>
      <c r="F498" s="171" t="s">
        <v>1085</v>
      </c>
      <c r="H498" s="170" t="s">
        <v>1</v>
      </c>
      <c r="I498" s="172"/>
      <c r="L498" s="169"/>
      <c r="M498" s="173"/>
      <c r="T498" s="174"/>
      <c r="AT498" s="170" t="s">
        <v>264</v>
      </c>
      <c r="AU498" s="170" t="s">
        <v>87</v>
      </c>
      <c r="AV498" s="14" t="s">
        <v>85</v>
      </c>
      <c r="AW498" s="14" t="s">
        <v>32</v>
      </c>
      <c r="AX498" s="14" t="s">
        <v>77</v>
      </c>
      <c r="AY498" s="170" t="s">
        <v>253</v>
      </c>
    </row>
    <row r="499" spans="2:65" s="12" customFormat="1" ht="11.25">
      <c r="B499" s="154"/>
      <c r="D499" s="155" t="s">
        <v>264</v>
      </c>
      <c r="E499" s="156" t="s">
        <v>1</v>
      </c>
      <c r="F499" s="157" t="s">
        <v>3343</v>
      </c>
      <c r="H499" s="158">
        <v>22.43</v>
      </c>
      <c r="I499" s="159"/>
      <c r="L499" s="154"/>
      <c r="M499" s="160"/>
      <c r="T499" s="161"/>
      <c r="AT499" s="156" t="s">
        <v>264</v>
      </c>
      <c r="AU499" s="156" t="s">
        <v>87</v>
      </c>
      <c r="AV499" s="12" t="s">
        <v>87</v>
      </c>
      <c r="AW499" s="12" t="s">
        <v>32</v>
      </c>
      <c r="AX499" s="12" t="s">
        <v>77</v>
      </c>
      <c r="AY499" s="156" t="s">
        <v>253</v>
      </c>
    </row>
    <row r="500" spans="2:65" s="15" customFormat="1" ht="11.25">
      <c r="B500" s="175"/>
      <c r="D500" s="155" t="s">
        <v>264</v>
      </c>
      <c r="E500" s="176" t="s">
        <v>1</v>
      </c>
      <c r="F500" s="177" t="s">
        <v>322</v>
      </c>
      <c r="H500" s="178">
        <v>22.43</v>
      </c>
      <c r="I500" s="179"/>
      <c r="L500" s="175"/>
      <c r="M500" s="180"/>
      <c r="T500" s="181"/>
      <c r="AT500" s="176" t="s">
        <v>264</v>
      </c>
      <c r="AU500" s="176" t="s">
        <v>87</v>
      </c>
      <c r="AV500" s="15" t="s">
        <v>97</v>
      </c>
      <c r="AW500" s="15" t="s">
        <v>32</v>
      </c>
      <c r="AX500" s="15" t="s">
        <v>77</v>
      </c>
      <c r="AY500" s="176" t="s">
        <v>253</v>
      </c>
    </row>
    <row r="501" spans="2:65" s="14" customFormat="1" ht="11.25">
      <c r="B501" s="169"/>
      <c r="D501" s="155" t="s">
        <v>264</v>
      </c>
      <c r="E501" s="170" t="s">
        <v>1</v>
      </c>
      <c r="F501" s="171" t="s">
        <v>1087</v>
      </c>
      <c r="H501" s="170" t="s">
        <v>1</v>
      </c>
      <c r="I501" s="172"/>
      <c r="L501" s="169"/>
      <c r="M501" s="173"/>
      <c r="T501" s="174"/>
      <c r="AT501" s="170" t="s">
        <v>264</v>
      </c>
      <c r="AU501" s="170" t="s">
        <v>87</v>
      </c>
      <c r="AV501" s="14" t="s">
        <v>85</v>
      </c>
      <c r="AW501" s="14" t="s">
        <v>32</v>
      </c>
      <c r="AX501" s="14" t="s">
        <v>77</v>
      </c>
      <c r="AY501" s="170" t="s">
        <v>253</v>
      </c>
    </row>
    <row r="502" spans="2:65" s="12" customFormat="1" ht="11.25">
      <c r="B502" s="154"/>
      <c r="D502" s="155" t="s">
        <v>264</v>
      </c>
      <c r="E502" s="156" t="s">
        <v>1</v>
      </c>
      <c r="F502" s="157" t="s">
        <v>3344</v>
      </c>
      <c r="H502" s="158">
        <v>4.8380000000000001</v>
      </c>
      <c r="I502" s="159"/>
      <c r="L502" s="154"/>
      <c r="M502" s="160"/>
      <c r="T502" s="161"/>
      <c r="AT502" s="156" t="s">
        <v>264</v>
      </c>
      <c r="AU502" s="156" t="s">
        <v>87</v>
      </c>
      <c r="AV502" s="12" t="s">
        <v>87</v>
      </c>
      <c r="AW502" s="12" t="s">
        <v>32</v>
      </c>
      <c r="AX502" s="12" t="s">
        <v>77</v>
      </c>
      <c r="AY502" s="156" t="s">
        <v>253</v>
      </c>
    </row>
    <row r="503" spans="2:65" s="15" customFormat="1" ht="11.25">
      <c r="B503" s="175"/>
      <c r="D503" s="155" t="s">
        <v>264</v>
      </c>
      <c r="E503" s="176" t="s">
        <v>1</v>
      </c>
      <c r="F503" s="177" t="s">
        <v>322</v>
      </c>
      <c r="H503" s="178">
        <v>4.8380000000000001</v>
      </c>
      <c r="I503" s="179"/>
      <c r="L503" s="175"/>
      <c r="M503" s="180"/>
      <c r="T503" s="181"/>
      <c r="AT503" s="176" t="s">
        <v>264</v>
      </c>
      <c r="AU503" s="176" t="s">
        <v>87</v>
      </c>
      <c r="AV503" s="15" t="s">
        <v>97</v>
      </c>
      <c r="AW503" s="15" t="s">
        <v>32</v>
      </c>
      <c r="AX503" s="15" t="s">
        <v>77</v>
      </c>
      <c r="AY503" s="176" t="s">
        <v>253</v>
      </c>
    </row>
    <row r="504" spans="2:65" s="13" customFormat="1" ht="11.25">
      <c r="B504" s="162"/>
      <c r="D504" s="155" t="s">
        <v>264</v>
      </c>
      <c r="E504" s="163" t="s">
        <v>1</v>
      </c>
      <c r="F504" s="164" t="s">
        <v>266</v>
      </c>
      <c r="H504" s="165">
        <v>169.96799999999999</v>
      </c>
      <c r="I504" s="166"/>
      <c r="L504" s="162"/>
      <c r="M504" s="167"/>
      <c r="T504" s="168"/>
      <c r="AT504" s="163" t="s">
        <v>264</v>
      </c>
      <c r="AU504" s="163" t="s">
        <v>87</v>
      </c>
      <c r="AV504" s="13" t="s">
        <v>260</v>
      </c>
      <c r="AW504" s="13" t="s">
        <v>32</v>
      </c>
      <c r="AX504" s="13" t="s">
        <v>85</v>
      </c>
      <c r="AY504" s="163" t="s">
        <v>253</v>
      </c>
    </row>
    <row r="505" spans="2:65" s="1" customFormat="1" ht="24.2" customHeight="1">
      <c r="B505" s="32"/>
      <c r="C505" s="137" t="s">
        <v>527</v>
      </c>
      <c r="D505" s="137" t="s">
        <v>255</v>
      </c>
      <c r="E505" s="138" t="s">
        <v>1089</v>
      </c>
      <c r="F505" s="139" t="s">
        <v>1090</v>
      </c>
      <c r="G505" s="140" t="s">
        <v>258</v>
      </c>
      <c r="H505" s="141">
        <v>0.48</v>
      </c>
      <c r="I505" s="142"/>
      <c r="J505" s="143">
        <f>ROUND(I505*H505,2)</f>
        <v>0</v>
      </c>
      <c r="K505" s="139" t="s">
        <v>259</v>
      </c>
      <c r="L505" s="32"/>
      <c r="M505" s="144" t="s">
        <v>1</v>
      </c>
      <c r="N505" s="145" t="s">
        <v>42</v>
      </c>
      <c r="P505" s="146">
        <f>O505*H505</f>
        <v>0</v>
      </c>
      <c r="Q505" s="146">
        <v>4.3800000000000002E-3</v>
      </c>
      <c r="R505" s="146">
        <f>Q505*H505</f>
        <v>2.1023999999999999E-3</v>
      </c>
      <c r="S505" s="146">
        <v>0</v>
      </c>
      <c r="T505" s="147">
        <f>S505*H505</f>
        <v>0</v>
      </c>
      <c r="AR505" s="148" t="s">
        <v>260</v>
      </c>
      <c r="AT505" s="148" t="s">
        <v>255</v>
      </c>
      <c r="AU505" s="148" t="s">
        <v>87</v>
      </c>
      <c r="AY505" s="17" t="s">
        <v>253</v>
      </c>
      <c r="BE505" s="149">
        <f>IF(N505="základní",J505,0)</f>
        <v>0</v>
      </c>
      <c r="BF505" s="149">
        <f>IF(N505="snížená",J505,0)</f>
        <v>0</v>
      </c>
      <c r="BG505" s="149">
        <f>IF(N505="zákl. přenesená",J505,0)</f>
        <v>0</v>
      </c>
      <c r="BH505" s="149">
        <f>IF(N505="sníž. přenesená",J505,0)</f>
        <v>0</v>
      </c>
      <c r="BI505" s="149">
        <f>IF(N505="nulová",J505,0)</f>
        <v>0</v>
      </c>
      <c r="BJ505" s="17" t="s">
        <v>85</v>
      </c>
      <c r="BK505" s="149">
        <f>ROUND(I505*H505,2)</f>
        <v>0</v>
      </c>
      <c r="BL505" s="17" t="s">
        <v>260</v>
      </c>
      <c r="BM505" s="148" t="s">
        <v>3345</v>
      </c>
    </row>
    <row r="506" spans="2:65" s="1" customFormat="1" ht="11.25">
      <c r="B506" s="32"/>
      <c r="D506" s="150" t="s">
        <v>262</v>
      </c>
      <c r="F506" s="151" t="s">
        <v>1092</v>
      </c>
      <c r="I506" s="152"/>
      <c r="L506" s="32"/>
      <c r="M506" s="153"/>
      <c r="T506" s="56"/>
      <c r="AT506" s="17" t="s">
        <v>262</v>
      </c>
      <c r="AU506" s="17" t="s">
        <v>87</v>
      </c>
    </row>
    <row r="507" spans="2:65" s="12" customFormat="1" ht="11.25">
      <c r="B507" s="154"/>
      <c r="D507" s="155" t="s">
        <v>264</v>
      </c>
      <c r="E507" s="156" t="s">
        <v>1</v>
      </c>
      <c r="F507" s="157" t="s">
        <v>1093</v>
      </c>
      <c r="H507" s="158">
        <v>0.48</v>
      </c>
      <c r="I507" s="159"/>
      <c r="L507" s="154"/>
      <c r="M507" s="160"/>
      <c r="T507" s="161"/>
      <c r="AT507" s="156" t="s">
        <v>264</v>
      </c>
      <c r="AU507" s="156" t="s">
        <v>87</v>
      </c>
      <c r="AV507" s="12" t="s">
        <v>87</v>
      </c>
      <c r="AW507" s="12" t="s">
        <v>32</v>
      </c>
      <c r="AX507" s="12" t="s">
        <v>77</v>
      </c>
      <c r="AY507" s="156" t="s">
        <v>253</v>
      </c>
    </row>
    <row r="508" spans="2:65" s="13" customFormat="1" ht="11.25">
      <c r="B508" s="162"/>
      <c r="D508" s="155" t="s">
        <v>264</v>
      </c>
      <c r="E508" s="163" t="s">
        <v>1</v>
      </c>
      <c r="F508" s="164" t="s">
        <v>266</v>
      </c>
      <c r="H508" s="165">
        <v>0.48</v>
      </c>
      <c r="I508" s="166"/>
      <c r="L508" s="162"/>
      <c r="M508" s="167"/>
      <c r="T508" s="168"/>
      <c r="AT508" s="163" t="s">
        <v>264</v>
      </c>
      <c r="AU508" s="163" t="s">
        <v>87</v>
      </c>
      <c r="AV508" s="13" t="s">
        <v>260</v>
      </c>
      <c r="AW508" s="13" t="s">
        <v>32</v>
      </c>
      <c r="AX508" s="13" t="s">
        <v>85</v>
      </c>
      <c r="AY508" s="163" t="s">
        <v>253</v>
      </c>
    </row>
    <row r="509" spans="2:65" s="1" customFormat="1" ht="24.2" customHeight="1">
      <c r="B509" s="32"/>
      <c r="C509" s="137" t="s">
        <v>533</v>
      </c>
      <c r="D509" s="137" t="s">
        <v>255</v>
      </c>
      <c r="E509" s="138" t="s">
        <v>1094</v>
      </c>
      <c r="F509" s="139" t="s">
        <v>1095</v>
      </c>
      <c r="G509" s="140" t="s">
        <v>258</v>
      </c>
      <c r="H509" s="141">
        <v>165.13</v>
      </c>
      <c r="I509" s="142"/>
      <c r="J509" s="143">
        <f>ROUND(I509*H509,2)</f>
        <v>0</v>
      </c>
      <c r="K509" s="139" t="s">
        <v>259</v>
      </c>
      <c r="L509" s="32"/>
      <c r="M509" s="144" t="s">
        <v>1</v>
      </c>
      <c r="N509" s="145" t="s">
        <v>42</v>
      </c>
      <c r="P509" s="146">
        <f>O509*H509</f>
        <v>0</v>
      </c>
      <c r="Q509" s="146">
        <v>2.2000000000000001E-4</v>
      </c>
      <c r="R509" s="146">
        <f>Q509*H509</f>
        <v>3.6328600000000003E-2</v>
      </c>
      <c r="S509" s="146">
        <v>0</v>
      </c>
      <c r="T509" s="147">
        <f>S509*H509</f>
        <v>0</v>
      </c>
      <c r="AR509" s="148" t="s">
        <v>260</v>
      </c>
      <c r="AT509" s="148" t="s">
        <v>255</v>
      </c>
      <c r="AU509" s="148" t="s">
        <v>87</v>
      </c>
      <c r="AY509" s="17" t="s">
        <v>253</v>
      </c>
      <c r="BE509" s="149">
        <f>IF(N509="základní",J509,0)</f>
        <v>0</v>
      </c>
      <c r="BF509" s="149">
        <f>IF(N509="snížená",J509,0)</f>
        <v>0</v>
      </c>
      <c r="BG509" s="149">
        <f>IF(N509="zákl. přenesená",J509,0)</f>
        <v>0</v>
      </c>
      <c r="BH509" s="149">
        <f>IF(N509="sníž. přenesená",J509,0)</f>
        <v>0</v>
      </c>
      <c r="BI509" s="149">
        <f>IF(N509="nulová",J509,0)</f>
        <v>0</v>
      </c>
      <c r="BJ509" s="17" t="s">
        <v>85</v>
      </c>
      <c r="BK509" s="149">
        <f>ROUND(I509*H509,2)</f>
        <v>0</v>
      </c>
      <c r="BL509" s="17" t="s">
        <v>260</v>
      </c>
      <c r="BM509" s="148" t="s">
        <v>3346</v>
      </c>
    </row>
    <row r="510" spans="2:65" s="1" customFormat="1" ht="11.25">
      <c r="B510" s="32"/>
      <c r="D510" s="150" t="s">
        <v>262</v>
      </c>
      <c r="F510" s="151" t="s">
        <v>1097</v>
      </c>
      <c r="I510" s="152"/>
      <c r="L510" s="32"/>
      <c r="M510" s="153"/>
      <c r="T510" s="56"/>
      <c r="AT510" s="17" t="s">
        <v>262</v>
      </c>
      <c r="AU510" s="17" t="s">
        <v>87</v>
      </c>
    </row>
    <row r="511" spans="2:65" s="14" customFormat="1" ht="11.25">
      <c r="B511" s="169"/>
      <c r="D511" s="155" t="s">
        <v>264</v>
      </c>
      <c r="E511" s="170" t="s">
        <v>1</v>
      </c>
      <c r="F511" s="171" t="s">
        <v>1079</v>
      </c>
      <c r="H511" s="170" t="s">
        <v>1</v>
      </c>
      <c r="I511" s="172"/>
      <c r="L511" s="169"/>
      <c r="M511" s="173"/>
      <c r="T511" s="174"/>
      <c r="AT511" s="170" t="s">
        <v>264</v>
      </c>
      <c r="AU511" s="170" t="s">
        <v>87</v>
      </c>
      <c r="AV511" s="14" t="s">
        <v>85</v>
      </c>
      <c r="AW511" s="14" t="s">
        <v>32</v>
      </c>
      <c r="AX511" s="14" t="s">
        <v>77</v>
      </c>
      <c r="AY511" s="170" t="s">
        <v>253</v>
      </c>
    </row>
    <row r="512" spans="2:65" s="14" customFormat="1" ht="11.25">
      <c r="B512" s="169"/>
      <c r="D512" s="155" t="s">
        <v>264</v>
      </c>
      <c r="E512" s="170" t="s">
        <v>1</v>
      </c>
      <c r="F512" s="171" t="s">
        <v>1098</v>
      </c>
      <c r="H512" s="170" t="s">
        <v>1</v>
      </c>
      <c r="I512" s="172"/>
      <c r="L512" s="169"/>
      <c r="M512" s="173"/>
      <c r="T512" s="174"/>
      <c r="AT512" s="170" t="s">
        <v>264</v>
      </c>
      <c r="AU512" s="170" t="s">
        <v>87</v>
      </c>
      <c r="AV512" s="14" t="s">
        <v>85</v>
      </c>
      <c r="AW512" s="14" t="s">
        <v>32</v>
      </c>
      <c r="AX512" s="14" t="s">
        <v>77</v>
      </c>
      <c r="AY512" s="170" t="s">
        <v>253</v>
      </c>
    </row>
    <row r="513" spans="2:65" s="14" customFormat="1" ht="11.25">
      <c r="B513" s="169"/>
      <c r="D513" s="155" t="s">
        <v>264</v>
      </c>
      <c r="E513" s="170" t="s">
        <v>1</v>
      </c>
      <c r="F513" s="171" t="s">
        <v>1070</v>
      </c>
      <c r="H513" s="170" t="s">
        <v>1</v>
      </c>
      <c r="I513" s="172"/>
      <c r="L513" s="169"/>
      <c r="M513" s="173"/>
      <c r="T513" s="174"/>
      <c r="AT513" s="170" t="s">
        <v>264</v>
      </c>
      <c r="AU513" s="170" t="s">
        <v>87</v>
      </c>
      <c r="AV513" s="14" t="s">
        <v>85</v>
      </c>
      <c r="AW513" s="14" t="s">
        <v>32</v>
      </c>
      <c r="AX513" s="14" t="s">
        <v>77</v>
      </c>
      <c r="AY513" s="170" t="s">
        <v>253</v>
      </c>
    </row>
    <row r="514" spans="2:65" s="12" customFormat="1" ht="11.25">
      <c r="B514" s="154"/>
      <c r="D514" s="155" t="s">
        <v>264</v>
      </c>
      <c r="E514" s="156" t="s">
        <v>1</v>
      </c>
      <c r="F514" s="157" t="s">
        <v>3338</v>
      </c>
      <c r="H514" s="158">
        <v>33.514000000000003</v>
      </c>
      <c r="I514" s="159"/>
      <c r="L514" s="154"/>
      <c r="M514" s="160"/>
      <c r="T514" s="161"/>
      <c r="AT514" s="156" t="s">
        <v>264</v>
      </c>
      <c r="AU514" s="156" t="s">
        <v>87</v>
      </c>
      <c r="AV514" s="12" t="s">
        <v>87</v>
      </c>
      <c r="AW514" s="12" t="s">
        <v>32</v>
      </c>
      <c r="AX514" s="12" t="s">
        <v>77</v>
      </c>
      <c r="AY514" s="156" t="s">
        <v>253</v>
      </c>
    </row>
    <row r="515" spans="2:65" s="12" customFormat="1" ht="11.25">
      <c r="B515" s="154"/>
      <c r="D515" s="155" t="s">
        <v>264</v>
      </c>
      <c r="E515" s="156" t="s">
        <v>1</v>
      </c>
      <c r="F515" s="157" t="s">
        <v>3339</v>
      </c>
      <c r="H515" s="158">
        <v>-2.9249999999999998</v>
      </c>
      <c r="I515" s="159"/>
      <c r="L515" s="154"/>
      <c r="M515" s="160"/>
      <c r="T515" s="161"/>
      <c r="AT515" s="156" t="s">
        <v>264</v>
      </c>
      <c r="AU515" s="156" t="s">
        <v>87</v>
      </c>
      <c r="AV515" s="12" t="s">
        <v>87</v>
      </c>
      <c r="AW515" s="12" t="s">
        <v>32</v>
      </c>
      <c r="AX515" s="12" t="s">
        <v>77</v>
      </c>
      <c r="AY515" s="156" t="s">
        <v>253</v>
      </c>
    </row>
    <row r="516" spans="2:65" s="15" customFormat="1" ht="11.25">
      <c r="B516" s="175"/>
      <c r="D516" s="155" t="s">
        <v>264</v>
      </c>
      <c r="E516" s="176" t="s">
        <v>1</v>
      </c>
      <c r="F516" s="177" t="s">
        <v>322</v>
      </c>
      <c r="H516" s="178">
        <v>30.588999999999999</v>
      </c>
      <c r="I516" s="179"/>
      <c r="L516" s="175"/>
      <c r="M516" s="180"/>
      <c r="T516" s="181"/>
      <c r="AT516" s="176" t="s">
        <v>264</v>
      </c>
      <c r="AU516" s="176" t="s">
        <v>87</v>
      </c>
      <c r="AV516" s="15" t="s">
        <v>97</v>
      </c>
      <c r="AW516" s="15" t="s">
        <v>32</v>
      </c>
      <c r="AX516" s="15" t="s">
        <v>77</v>
      </c>
      <c r="AY516" s="176" t="s">
        <v>253</v>
      </c>
    </row>
    <row r="517" spans="2:65" s="14" customFormat="1" ht="11.25">
      <c r="B517" s="169"/>
      <c r="D517" s="155" t="s">
        <v>264</v>
      </c>
      <c r="E517" s="170" t="s">
        <v>1</v>
      </c>
      <c r="F517" s="171" t="s">
        <v>1099</v>
      </c>
      <c r="H517" s="170" t="s">
        <v>1</v>
      </c>
      <c r="I517" s="172"/>
      <c r="L517" s="169"/>
      <c r="M517" s="173"/>
      <c r="T517" s="174"/>
      <c r="AT517" s="170" t="s">
        <v>264</v>
      </c>
      <c r="AU517" s="170" t="s">
        <v>87</v>
      </c>
      <c r="AV517" s="14" t="s">
        <v>85</v>
      </c>
      <c r="AW517" s="14" t="s">
        <v>32</v>
      </c>
      <c r="AX517" s="14" t="s">
        <v>77</v>
      </c>
      <c r="AY517" s="170" t="s">
        <v>253</v>
      </c>
    </row>
    <row r="518" spans="2:65" s="14" customFormat="1" ht="11.25">
      <c r="B518" s="169"/>
      <c r="D518" s="155" t="s">
        <v>264</v>
      </c>
      <c r="E518" s="170" t="s">
        <v>1</v>
      </c>
      <c r="F518" s="171" t="s">
        <v>1082</v>
      </c>
      <c r="H518" s="170" t="s">
        <v>1</v>
      </c>
      <c r="I518" s="172"/>
      <c r="L518" s="169"/>
      <c r="M518" s="173"/>
      <c r="T518" s="174"/>
      <c r="AT518" s="170" t="s">
        <v>264</v>
      </c>
      <c r="AU518" s="170" t="s">
        <v>87</v>
      </c>
      <c r="AV518" s="14" t="s">
        <v>85</v>
      </c>
      <c r="AW518" s="14" t="s">
        <v>32</v>
      </c>
      <c r="AX518" s="14" t="s">
        <v>77</v>
      </c>
      <c r="AY518" s="170" t="s">
        <v>253</v>
      </c>
    </row>
    <row r="519" spans="2:65" s="12" customFormat="1" ht="11.25">
      <c r="B519" s="154"/>
      <c r="D519" s="155" t="s">
        <v>264</v>
      </c>
      <c r="E519" s="156" t="s">
        <v>1</v>
      </c>
      <c r="F519" s="157" t="s">
        <v>3341</v>
      </c>
      <c r="H519" s="158">
        <v>142.30600000000001</v>
      </c>
      <c r="I519" s="159"/>
      <c r="L519" s="154"/>
      <c r="M519" s="160"/>
      <c r="T519" s="161"/>
      <c r="AT519" s="156" t="s">
        <v>264</v>
      </c>
      <c r="AU519" s="156" t="s">
        <v>87</v>
      </c>
      <c r="AV519" s="12" t="s">
        <v>87</v>
      </c>
      <c r="AW519" s="12" t="s">
        <v>32</v>
      </c>
      <c r="AX519" s="12" t="s">
        <v>77</v>
      </c>
      <c r="AY519" s="156" t="s">
        <v>253</v>
      </c>
    </row>
    <row r="520" spans="2:65" s="12" customFormat="1" ht="33.75">
      <c r="B520" s="154"/>
      <c r="D520" s="155" t="s">
        <v>264</v>
      </c>
      <c r="E520" s="156" t="s">
        <v>1</v>
      </c>
      <c r="F520" s="157" t="s">
        <v>3342</v>
      </c>
      <c r="H520" s="158">
        <v>-30.195</v>
      </c>
      <c r="I520" s="159"/>
      <c r="L520" s="154"/>
      <c r="M520" s="160"/>
      <c r="T520" s="161"/>
      <c r="AT520" s="156" t="s">
        <v>264</v>
      </c>
      <c r="AU520" s="156" t="s">
        <v>87</v>
      </c>
      <c r="AV520" s="12" t="s">
        <v>87</v>
      </c>
      <c r="AW520" s="12" t="s">
        <v>32</v>
      </c>
      <c r="AX520" s="12" t="s">
        <v>77</v>
      </c>
      <c r="AY520" s="156" t="s">
        <v>253</v>
      </c>
    </row>
    <row r="521" spans="2:65" s="15" customFormat="1" ht="11.25">
      <c r="B521" s="175"/>
      <c r="D521" s="155" t="s">
        <v>264</v>
      </c>
      <c r="E521" s="176" t="s">
        <v>1</v>
      </c>
      <c r="F521" s="177" t="s">
        <v>322</v>
      </c>
      <c r="H521" s="178">
        <v>112.111</v>
      </c>
      <c r="I521" s="179"/>
      <c r="L521" s="175"/>
      <c r="M521" s="180"/>
      <c r="T521" s="181"/>
      <c r="AT521" s="176" t="s">
        <v>264</v>
      </c>
      <c r="AU521" s="176" t="s">
        <v>87</v>
      </c>
      <c r="AV521" s="15" t="s">
        <v>97</v>
      </c>
      <c r="AW521" s="15" t="s">
        <v>32</v>
      </c>
      <c r="AX521" s="15" t="s">
        <v>77</v>
      </c>
      <c r="AY521" s="176" t="s">
        <v>253</v>
      </c>
    </row>
    <row r="522" spans="2:65" s="14" customFormat="1" ht="11.25">
      <c r="B522" s="169"/>
      <c r="D522" s="155" t="s">
        <v>264</v>
      </c>
      <c r="E522" s="170" t="s">
        <v>1</v>
      </c>
      <c r="F522" s="171" t="s">
        <v>1085</v>
      </c>
      <c r="H522" s="170" t="s">
        <v>1</v>
      </c>
      <c r="I522" s="172"/>
      <c r="L522" s="169"/>
      <c r="M522" s="173"/>
      <c r="T522" s="174"/>
      <c r="AT522" s="170" t="s">
        <v>264</v>
      </c>
      <c r="AU522" s="170" t="s">
        <v>87</v>
      </c>
      <c r="AV522" s="14" t="s">
        <v>85</v>
      </c>
      <c r="AW522" s="14" t="s">
        <v>32</v>
      </c>
      <c r="AX522" s="14" t="s">
        <v>77</v>
      </c>
      <c r="AY522" s="170" t="s">
        <v>253</v>
      </c>
    </row>
    <row r="523" spans="2:65" s="12" customFormat="1" ht="11.25">
      <c r="B523" s="154"/>
      <c r="D523" s="155" t="s">
        <v>264</v>
      </c>
      <c r="E523" s="156" t="s">
        <v>1</v>
      </c>
      <c r="F523" s="157" t="s">
        <v>3343</v>
      </c>
      <c r="H523" s="158">
        <v>22.43</v>
      </c>
      <c r="I523" s="159"/>
      <c r="L523" s="154"/>
      <c r="M523" s="160"/>
      <c r="T523" s="161"/>
      <c r="AT523" s="156" t="s">
        <v>264</v>
      </c>
      <c r="AU523" s="156" t="s">
        <v>87</v>
      </c>
      <c r="AV523" s="12" t="s">
        <v>87</v>
      </c>
      <c r="AW523" s="12" t="s">
        <v>32</v>
      </c>
      <c r="AX523" s="12" t="s">
        <v>77</v>
      </c>
      <c r="AY523" s="156" t="s">
        <v>253</v>
      </c>
    </row>
    <row r="524" spans="2:65" s="15" customFormat="1" ht="11.25">
      <c r="B524" s="175"/>
      <c r="D524" s="155" t="s">
        <v>264</v>
      </c>
      <c r="E524" s="176" t="s">
        <v>1</v>
      </c>
      <c r="F524" s="177" t="s">
        <v>322</v>
      </c>
      <c r="H524" s="178">
        <v>22.43</v>
      </c>
      <c r="I524" s="179"/>
      <c r="L524" s="175"/>
      <c r="M524" s="180"/>
      <c r="T524" s="181"/>
      <c r="AT524" s="176" t="s">
        <v>264</v>
      </c>
      <c r="AU524" s="176" t="s">
        <v>87</v>
      </c>
      <c r="AV524" s="15" t="s">
        <v>97</v>
      </c>
      <c r="AW524" s="15" t="s">
        <v>32</v>
      </c>
      <c r="AX524" s="15" t="s">
        <v>77</v>
      </c>
      <c r="AY524" s="176" t="s">
        <v>253</v>
      </c>
    </row>
    <row r="525" spans="2:65" s="13" customFormat="1" ht="11.25">
      <c r="B525" s="162"/>
      <c r="D525" s="155" t="s">
        <v>264</v>
      </c>
      <c r="E525" s="163" t="s">
        <v>1</v>
      </c>
      <c r="F525" s="164" t="s">
        <v>266</v>
      </c>
      <c r="H525" s="165">
        <v>165.13</v>
      </c>
      <c r="I525" s="166"/>
      <c r="L525" s="162"/>
      <c r="M525" s="167"/>
      <c r="T525" s="168"/>
      <c r="AT525" s="163" t="s">
        <v>264</v>
      </c>
      <c r="AU525" s="163" t="s">
        <v>87</v>
      </c>
      <c r="AV525" s="13" t="s">
        <v>260</v>
      </c>
      <c r="AW525" s="13" t="s">
        <v>32</v>
      </c>
      <c r="AX525" s="13" t="s">
        <v>85</v>
      </c>
      <c r="AY525" s="163" t="s">
        <v>253</v>
      </c>
    </row>
    <row r="526" spans="2:65" s="1" customFormat="1" ht="37.9" customHeight="1">
      <c r="B526" s="32"/>
      <c r="C526" s="137" t="s">
        <v>540</v>
      </c>
      <c r="D526" s="137" t="s">
        <v>255</v>
      </c>
      <c r="E526" s="138" t="s">
        <v>1100</v>
      </c>
      <c r="F526" s="139" t="s">
        <v>1101</v>
      </c>
      <c r="G526" s="140" t="s">
        <v>313</v>
      </c>
      <c r="H526" s="141">
        <v>2.4</v>
      </c>
      <c r="I526" s="142"/>
      <c r="J526" s="143">
        <f>ROUND(I526*H526,2)</f>
        <v>0</v>
      </c>
      <c r="K526" s="139" t="s">
        <v>259</v>
      </c>
      <c r="L526" s="32"/>
      <c r="M526" s="144" t="s">
        <v>1</v>
      </c>
      <c r="N526" s="145" t="s">
        <v>42</v>
      </c>
      <c r="P526" s="146">
        <f>O526*H526</f>
        <v>0</v>
      </c>
      <c r="Q526" s="146">
        <v>3.3899999999999998E-3</v>
      </c>
      <c r="R526" s="146">
        <f>Q526*H526</f>
        <v>8.1359999999999991E-3</v>
      </c>
      <c r="S526" s="146">
        <v>0</v>
      </c>
      <c r="T526" s="147">
        <f>S526*H526</f>
        <v>0</v>
      </c>
      <c r="AR526" s="148" t="s">
        <v>260</v>
      </c>
      <c r="AT526" s="148" t="s">
        <v>255</v>
      </c>
      <c r="AU526" s="148" t="s">
        <v>87</v>
      </c>
      <c r="AY526" s="17" t="s">
        <v>253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85</v>
      </c>
      <c r="BK526" s="149">
        <f>ROUND(I526*H526,2)</f>
        <v>0</v>
      </c>
      <c r="BL526" s="17" t="s">
        <v>260</v>
      </c>
      <c r="BM526" s="148" t="s">
        <v>3347</v>
      </c>
    </row>
    <row r="527" spans="2:65" s="1" customFormat="1" ht="11.25">
      <c r="B527" s="32"/>
      <c r="D527" s="150" t="s">
        <v>262</v>
      </c>
      <c r="F527" s="151" t="s">
        <v>1103</v>
      </c>
      <c r="I527" s="152"/>
      <c r="L527" s="32"/>
      <c r="M527" s="153"/>
      <c r="T527" s="56"/>
      <c r="AT527" s="17" t="s">
        <v>262</v>
      </c>
      <c r="AU527" s="17" t="s">
        <v>87</v>
      </c>
    </row>
    <row r="528" spans="2:65" s="1" customFormat="1" ht="24.2" customHeight="1">
      <c r="B528" s="32"/>
      <c r="C528" s="185" t="s">
        <v>546</v>
      </c>
      <c r="D528" s="185" t="s">
        <v>1052</v>
      </c>
      <c r="E528" s="186" t="s">
        <v>1104</v>
      </c>
      <c r="F528" s="187" t="s">
        <v>1105</v>
      </c>
      <c r="G528" s="188" t="s">
        <v>258</v>
      </c>
      <c r="H528" s="189">
        <v>2.88</v>
      </c>
      <c r="I528" s="190"/>
      <c r="J528" s="191">
        <f>ROUND(I528*H528,2)</f>
        <v>0</v>
      </c>
      <c r="K528" s="187" t="s">
        <v>259</v>
      </c>
      <c r="L528" s="192"/>
      <c r="M528" s="193" t="s">
        <v>1</v>
      </c>
      <c r="N528" s="194" t="s">
        <v>42</v>
      </c>
      <c r="P528" s="146">
        <f>O528*H528</f>
        <v>0</v>
      </c>
      <c r="Q528" s="146">
        <v>8.9999999999999998E-4</v>
      </c>
      <c r="R528" s="146">
        <f>Q528*H528</f>
        <v>2.5919999999999997E-3</v>
      </c>
      <c r="S528" s="146">
        <v>0</v>
      </c>
      <c r="T528" s="147">
        <f>S528*H528</f>
        <v>0</v>
      </c>
      <c r="AR528" s="148" t="s">
        <v>303</v>
      </c>
      <c r="AT528" s="148" t="s">
        <v>1052</v>
      </c>
      <c r="AU528" s="148" t="s">
        <v>87</v>
      </c>
      <c r="AY528" s="17" t="s">
        <v>253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85</v>
      </c>
      <c r="BK528" s="149">
        <f>ROUND(I528*H528,2)</f>
        <v>0</v>
      </c>
      <c r="BL528" s="17" t="s">
        <v>260</v>
      </c>
      <c r="BM528" s="148" t="s">
        <v>3348</v>
      </c>
    </row>
    <row r="529" spans="2:65" s="14" customFormat="1" ht="11.25">
      <c r="B529" s="169"/>
      <c r="D529" s="155" t="s">
        <v>264</v>
      </c>
      <c r="E529" s="170" t="s">
        <v>1</v>
      </c>
      <c r="F529" s="171" t="s">
        <v>1107</v>
      </c>
      <c r="H529" s="170" t="s">
        <v>1</v>
      </c>
      <c r="I529" s="172"/>
      <c r="L529" s="169"/>
      <c r="M529" s="173"/>
      <c r="T529" s="174"/>
      <c r="AT529" s="170" t="s">
        <v>264</v>
      </c>
      <c r="AU529" s="170" t="s">
        <v>87</v>
      </c>
      <c r="AV529" s="14" t="s">
        <v>85</v>
      </c>
      <c r="AW529" s="14" t="s">
        <v>32</v>
      </c>
      <c r="AX529" s="14" t="s">
        <v>77</v>
      </c>
      <c r="AY529" s="170" t="s">
        <v>253</v>
      </c>
    </row>
    <row r="530" spans="2:65" s="12" customFormat="1" ht="11.25">
      <c r="B530" s="154"/>
      <c r="D530" s="155" t="s">
        <v>264</v>
      </c>
      <c r="E530" s="156" t="s">
        <v>1</v>
      </c>
      <c r="F530" s="157" t="s">
        <v>1108</v>
      </c>
      <c r="H530" s="158">
        <v>2.4</v>
      </c>
      <c r="I530" s="159"/>
      <c r="L530" s="154"/>
      <c r="M530" s="160"/>
      <c r="T530" s="161"/>
      <c r="AT530" s="156" t="s">
        <v>264</v>
      </c>
      <c r="AU530" s="156" t="s">
        <v>87</v>
      </c>
      <c r="AV530" s="12" t="s">
        <v>87</v>
      </c>
      <c r="AW530" s="12" t="s">
        <v>32</v>
      </c>
      <c r="AX530" s="12" t="s">
        <v>77</v>
      </c>
      <c r="AY530" s="156" t="s">
        <v>253</v>
      </c>
    </row>
    <row r="531" spans="2:65" s="13" customFormat="1" ht="11.25">
      <c r="B531" s="162"/>
      <c r="D531" s="155" t="s">
        <v>264</v>
      </c>
      <c r="E531" s="163" t="s">
        <v>1</v>
      </c>
      <c r="F531" s="164" t="s">
        <v>266</v>
      </c>
      <c r="H531" s="165">
        <v>2.4</v>
      </c>
      <c r="I531" s="166"/>
      <c r="L531" s="162"/>
      <c r="M531" s="167"/>
      <c r="T531" s="168"/>
      <c r="AT531" s="163" t="s">
        <v>264</v>
      </c>
      <c r="AU531" s="163" t="s">
        <v>87</v>
      </c>
      <c r="AV531" s="13" t="s">
        <v>260</v>
      </c>
      <c r="AW531" s="13" t="s">
        <v>32</v>
      </c>
      <c r="AX531" s="13" t="s">
        <v>85</v>
      </c>
      <c r="AY531" s="163" t="s">
        <v>253</v>
      </c>
    </row>
    <row r="532" spans="2:65" s="12" customFormat="1" ht="11.25">
      <c r="B532" s="154"/>
      <c r="D532" s="155" t="s">
        <v>264</v>
      </c>
      <c r="F532" s="157" t="s">
        <v>1109</v>
      </c>
      <c r="H532" s="158">
        <v>2.88</v>
      </c>
      <c r="I532" s="159"/>
      <c r="L532" s="154"/>
      <c r="M532" s="160"/>
      <c r="T532" s="161"/>
      <c r="AT532" s="156" t="s">
        <v>264</v>
      </c>
      <c r="AU532" s="156" t="s">
        <v>87</v>
      </c>
      <c r="AV532" s="12" t="s">
        <v>87</v>
      </c>
      <c r="AW532" s="12" t="s">
        <v>4</v>
      </c>
      <c r="AX532" s="12" t="s">
        <v>85</v>
      </c>
      <c r="AY532" s="156" t="s">
        <v>253</v>
      </c>
    </row>
    <row r="533" spans="2:65" s="1" customFormat="1" ht="37.9" customHeight="1">
      <c r="B533" s="32"/>
      <c r="C533" s="137" t="s">
        <v>552</v>
      </c>
      <c r="D533" s="137" t="s">
        <v>255</v>
      </c>
      <c r="E533" s="138" t="s">
        <v>1110</v>
      </c>
      <c r="F533" s="139" t="s">
        <v>1111</v>
      </c>
      <c r="G533" s="140" t="s">
        <v>313</v>
      </c>
      <c r="H533" s="141">
        <v>80.456999999999994</v>
      </c>
      <c r="I533" s="142"/>
      <c r="J533" s="143">
        <f>ROUND(I533*H533,2)</f>
        <v>0</v>
      </c>
      <c r="K533" s="139" t="s">
        <v>259</v>
      </c>
      <c r="L533" s="32"/>
      <c r="M533" s="144" t="s">
        <v>1</v>
      </c>
      <c r="N533" s="145" t="s">
        <v>42</v>
      </c>
      <c r="P533" s="146">
        <f>O533*H533</f>
        <v>0</v>
      </c>
      <c r="Q533" s="146">
        <v>3.3899999999999998E-3</v>
      </c>
      <c r="R533" s="146">
        <f>Q533*H533</f>
        <v>0.27274922999999995</v>
      </c>
      <c r="S533" s="146">
        <v>0</v>
      </c>
      <c r="T533" s="147">
        <f>S533*H533</f>
        <v>0</v>
      </c>
      <c r="AR533" s="148" t="s">
        <v>260</v>
      </c>
      <c r="AT533" s="148" t="s">
        <v>255</v>
      </c>
      <c r="AU533" s="148" t="s">
        <v>87</v>
      </c>
      <c r="AY533" s="17" t="s">
        <v>253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7" t="s">
        <v>85</v>
      </c>
      <c r="BK533" s="149">
        <f>ROUND(I533*H533,2)</f>
        <v>0</v>
      </c>
      <c r="BL533" s="17" t="s">
        <v>260</v>
      </c>
      <c r="BM533" s="148" t="s">
        <v>3349</v>
      </c>
    </row>
    <row r="534" spans="2:65" s="1" customFormat="1" ht="11.25">
      <c r="B534" s="32"/>
      <c r="D534" s="150" t="s">
        <v>262</v>
      </c>
      <c r="F534" s="151" t="s">
        <v>1113</v>
      </c>
      <c r="I534" s="152"/>
      <c r="L534" s="32"/>
      <c r="M534" s="153"/>
      <c r="T534" s="56"/>
      <c r="AT534" s="17" t="s">
        <v>262</v>
      </c>
      <c r="AU534" s="17" t="s">
        <v>87</v>
      </c>
    </row>
    <row r="535" spans="2:65" s="1" customFormat="1" ht="24.2" customHeight="1">
      <c r="B535" s="32"/>
      <c r="C535" s="185" t="s">
        <v>557</v>
      </c>
      <c r="D535" s="185" t="s">
        <v>1052</v>
      </c>
      <c r="E535" s="186" t="s">
        <v>1114</v>
      </c>
      <c r="F535" s="187" t="s">
        <v>1115</v>
      </c>
      <c r="G535" s="188" t="s">
        <v>258</v>
      </c>
      <c r="H535" s="189">
        <v>96.12</v>
      </c>
      <c r="I535" s="190"/>
      <c r="J535" s="191">
        <f>ROUND(I535*H535,2)</f>
        <v>0</v>
      </c>
      <c r="K535" s="187" t="s">
        <v>259</v>
      </c>
      <c r="L535" s="192"/>
      <c r="M535" s="193" t="s">
        <v>1</v>
      </c>
      <c r="N535" s="194" t="s">
        <v>42</v>
      </c>
      <c r="P535" s="146">
        <f>O535*H535</f>
        <v>0</v>
      </c>
      <c r="Q535" s="146">
        <v>1.5E-3</v>
      </c>
      <c r="R535" s="146">
        <f>Q535*H535</f>
        <v>0.14418</v>
      </c>
      <c r="S535" s="146">
        <v>0</v>
      </c>
      <c r="T535" s="147">
        <f>S535*H535</f>
        <v>0</v>
      </c>
      <c r="AR535" s="148" t="s">
        <v>303</v>
      </c>
      <c r="AT535" s="148" t="s">
        <v>1052</v>
      </c>
      <c r="AU535" s="148" t="s">
        <v>87</v>
      </c>
      <c r="AY535" s="17" t="s">
        <v>253</v>
      </c>
      <c r="BE535" s="149">
        <f>IF(N535="základní",J535,0)</f>
        <v>0</v>
      </c>
      <c r="BF535" s="149">
        <f>IF(N535="snížená",J535,0)</f>
        <v>0</v>
      </c>
      <c r="BG535" s="149">
        <f>IF(N535="zákl. přenesená",J535,0)</f>
        <v>0</v>
      </c>
      <c r="BH535" s="149">
        <f>IF(N535="sníž. přenesená",J535,0)</f>
        <v>0</v>
      </c>
      <c r="BI535" s="149">
        <f>IF(N535="nulová",J535,0)</f>
        <v>0</v>
      </c>
      <c r="BJ535" s="17" t="s">
        <v>85</v>
      </c>
      <c r="BK535" s="149">
        <f>ROUND(I535*H535,2)</f>
        <v>0</v>
      </c>
      <c r="BL535" s="17" t="s">
        <v>260</v>
      </c>
      <c r="BM535" s="148" t="s">
        <v>3350</v>
      </c>
    </row>
    <row r="536" spans="2:65" s="14" customFormat="1" ht="11.25">
      <c r="B536" s="169"/>
      <c r="D536" s="155" t="s">
        <v>264</v>
      </c>
      <c r="E536" s="170" t="s">
        <v>1</v>
      </c>
      <c r="F536" s="171" t="s">
        <v>1117</v>
      </c>
      <c r="H536" s="170" t="s">
        <v>1</v>
      </c>
      <c r="I536" s="172"/>
      <c r="L536" s="169"/>
      <c r="M536" s="173"/>
      <c r="T536" s="174"/>
      <c r="AT536" s="170" t="s">
        <v>264</v>
      </c>
      <c r="AU536" s="170" t="s">
        <v>87</v>
      </c>
      <c r="AV536" s="14" t="s">
        <v>85</v>
      </c>
      <c r="AW536" s="14" t="s">
        <v>32</v>
      </c>
      <c r="AX536" s="14" t="s">
        <v>77</v>
      </c>
      <c r="AY536" s="170" t="s">
        <v>253</v>
      </c>
    </row>
    <row r="537" spans="2:65" s="12" customFormat="1" ht="11.25">
      <c r="B537" s="154"/>
      <c r="D537" s="155" t="s">
        <v>264</v>
      </c>
      <c r="E537" s="156" t="s">
        <v>1</v>
      </c>
      <c r="F537" s="157" t="s">
        <v>1118</v>
      </c>
      <c r="H537" s="158">
        <v>3.4</v>
      </c>
      <c r="I537" s="159"/>
      <c r="L537" s="154"/>
      <c r="M537" s="160"/>
      <c r="T537" s="161"/>
      <c r="AT537" s="156" t="s">
        <v>264</v>
      </c>
      <c r="AU537" s="156" t="s">
        <v>87</v>
      </c>
      <c r="AV537" s="12" t="s">
        <v>87</v>
      </c>
      <c r="AW537" s="12" t="s">
        <v>32</v>
      </c>
      <c r="AX537" s="12" t="s">
        <v>77</v>
      </c>
      <c r="AY537" s="156" t="s">
        <v>253</v>
      </c>
    </row>
    <row r="538" spans="2:65" s="12" customFormat="1" ht="11.25">
      <c r="B538" s="154"/>
      <c r="D538" s="155" t="s">
        <v>264</v>
      </c>
      <c r="E538" s="156" t="s">
        <v>1</v>
      </c>
      <c r="F538" s="157" t="s">
        <v>2887</v>
      </c>
      <c r="H538" s="158">
        <v>3</v>
      </c>
      <c r="I538" s="159"/>
      <c r="L538" s="154"/>
      <c r="M538" s="160"/>
      <c r="T538" s="161"/>
      <c r="AT538" s="156" t="s">
        <v>264</v>
      </c>
      <c r="AU538" s="156" t="s">
        <v>87</v>
      </c>
      <c r="AV538" s="12" t="s">
        <v>87</v>
      </c>
      <c r="AW538" s="12" t="s">
        <v>32</v>
      </c>
      <c r="AX538" s="12" t="s">
        <v>77</v>
      </c>
      <c r="AY538" s="156" t="s">
        <v>253</v>
      </c>
    </row>
    <row r="539" spans="2:65" s="12" customFormat="1" ht="11.25">
      <c r="B539" s="154"/>
      <c r="D539" s="155" t="s">
        <v>264</v>
      </c>
      <c r="E539" s="156" t="s">
        <v>1</v>
      </c>
      <c r="F539" s="157" t="s">
        <v>1120</v>
      </c>
      <c r="H539" s="158">
        <v>2.4</v>
      </c>
      <c r="I539" s="159"/>
      <c r="L539" s="154"/>
      <c r="M539" s="160"/>
      <c r="T539" s="161"/>
      <c r="AT539" s="156" t="s">
        <v>264</v>
      </c>
      <c r="AU539" s="156" t="s">
        <v>87</v>
      </c>
      <c r="AV539" s="12" t="s">
        <v>87</v>
      </c>
      <c r="AW539" s="12" t="s">
        <v>32</v>
      </c>
      <c r="AX539" s="12" t="s">
        <v>77</v>
      </c>
      <c r="AY539" s="156" t="s">
        <v>253</v>
      </c>
    </row>
    <row r="540" spans="2:65" s="12" customFormat="1" ht="11.25">
      <c r="B540" s="154"/>
      <c r="D540" s="155" t="s">
        <v>264</v>
      </c>
      <c r="E540" s="156" t="s">
        <v>1</v>
      </c>
      <c r="F540" s="157" t="s">
        <v>1121</v>
      </c>
      <c r="H540" s="158">
        <v>0.6</v>
      </c>
      <c r="I540" s="159"/>
      <c r="L540" s="154"/>
      <c r="M540" s="160"/>
      <c r="T540" s="161"/>
      <c r="AT540" s="156" t="s">
        <v>264</v>
      </c>
      <c r="AU540" s="156" t="s">
        <v>87</v>
      </c>
      <c r="AV540" s="12" t="s">
        <v>87</v>
      </c>
      <c r="AW540" s="12" t="s">
        <v>32</v>
      </c>
      <c r="AX540" s="12" t="s">
        <v>77</v>
      </c>
      <c r="AY540" s="156" t="s">
        <v>253</v>
      </c>
    </row>
    <row r="541" spans="2:65" s="12" customFormat="1" ht="11.25">
      <c r="B541" s="154"/>
      <c r="D541" s="155" t="s">
        <v>264</v>
      </c>
      <c r="E541" s="156" t="s">
        <v>1</v>
      </c>
      <c r="F541" s="157" t="s">
        <v>1122</v>
      </c>
      <c r="H541" s="158">
        <v>2.4</v>
      </c>
      <c r="I541" s="159"/>
      <c r="L541" s="154"/>
      <c r="M541" s="160"/>
      <c r="T541" s="161"/>
      <c r="AT541" s="156" t="s">
        <v>264</v>
      </c>
      <c r="AU541" s="156" t="s">
        <v>87</v>
      </c>
      <c r="AV541" s="12" t="s">
        <v>87</v>
      </c>
      <c r="AW541" s="12" t="s">
        <v>32</v>
      </c>
      <c r="AX541" s="12" t="s">
        <v>77</v>
      </c>
      <c r="AY541" s="156" t="s">
        <v>253</v>
      </c>
    </row>
    <row r="542" spans="2:65" s="15" customFormat="1" ht="11.25">
      <c r="B542" s="175"/>
      <c r="D542" s="155" t="s">
        <v>264</v>
      </c>
      <c r="E542" s="176" t="s">
        <v>1</v>
      </c>
      <c r="F542" s="177" t="s">
        <v>322</v>
      </c>
      <c r="H542" s="178">
        <v>11.8</v>
      </c>
      <c r="I542" s="179"/>
      <c r="L542" s="175"/>
      <c r="M542" s="180"/>
      <c r="T542" s="181"/>
      <c r="AT542" s="176" t="s">
        <v>264</v>
      </c>
      <c r="AU542" s="176" t="s">
        <v>87</v>
      </c>
      <c r="AV542" s="15" t="s">
        <v>97</v>
      </c>
      <c r="AW542" s="15" t="s">
        <v>32</v>
      </c>
      <c r="AX542" s="15" t="s">
        <v>77</v>
      </c>
      <c r="AY542" s="176" t="s">
        <v>253</v>
      </c>
    </row>
    <row r="543" spans="2:65" s="12" customFormat="1" ht="33.75">
      <c r="B543" s="154"/>
      <c r="D543" s="155" t="s">
        <v>264</v>
      </c>
      <c r="E543" s="156" t="s">
        <v>1</v>
      </c>
      <c r="F543" s="157" t="s">
        <v>1123</v>
      </c>
      <c r="H543" s="158">
        <v>51</v>
      </c>
      <c r="I543" s="159"/>
      <c r="L543" s="154"/>
      <c r="M543" s="160"/>
      <c r="T543" s="161"/>
      <c r="AT543" s="156" t="s">
        <v>264</v>
      </c>
      <c r="AU543" s="156" t="s">
        <v>87</v>
      </c>
      <c r="AV543" s="12" t="s">
        <v>87</v>
      </c>
      <c r="AW543" s="12" t="s">
        <v>32</v>
      </c>
      <c r="AX543" s="12" t="s">
        <v>77</v>
      </c>
      <c r="AY543" s="156" t="s">
        <v>253</v>
      </c>
    </row>
    <row r="544" spans="2:65" s="12" customFormat="1" ht="11.25">
      <c r="B544" s="154"/>
      <c r="D544" s="155" t="s">
        <v>264</v>
      </c>
      <c r="E544" s="156" t="s">
        <v>1</v>
      </c>
      <c r="F544" s="157" t="s">
        <v>2888</v>
      </c>
      <c r="H544" s="158">
        <v>17.3</v>
      </c>
      <c r="I544" s="159"/>
      <c r="L544" s="154"/>
      <c r="M544" s="160"/>
      <c r="T544" s="161"/>
      <c r="AT544" s="156" t="s">
        <v>264</v>
      </c>
      <c r="AU544" s="156" t="s">
        <v>87</v>
      </c>
      <c r="AV544" s="12" t="s">
        <v>87</v>
      </c>
      <c r="AW544" s="12" t="s">
        <v>32</v>
      </c>
      <c r="AX544" s="12" t="s">
        <v>77</v>
      </c>
      <c r="AY544" s="156" t="s">
        <v>253</v>
      </c>
    </row>
    <row r="545" spans="2:65" s="15" customFormat="1" ht="11.25">
      <c r="B545" s="175"/>
      <c r="D545" s="155" t="s">
        <v>264</v>
      </c>
      <c r="E545" s="176" t="s">
        <v>1</v>
      </c>
      <c r="F545" s="177" t="s">
        <v>322</v>
      </c>
      <c r="H545" s="178">
        <v>68.3</v>
      </c>
      <c r="I545" s="179"/>
      <c r="L545" s="175"/>
      <c r="M545" s="180"/>
      <c r="T545" s="181"/>
      <c r="AT545" s="176" t="s">
        <v>264</v>
      </c>
      <c r="AU545" s="176" t="s">
        <v>87</v>
      </c>
      <c r="AV545" s="15" t="s">
        <v>97</v>
      </c>
      <c r="AW545" s="15" t="s">
        <v>32</v>
      </c>
      <c r="AX545" s="15" t="s">
        <v>77</v>
      </c>
      <c r="AY545" s="176" t="s">
        <v>253</v>
      </c>
    </row>
    <row r="546" spans="2:65" s="13" customFormat="1" ht="11.25">
      <c r="B546" s="162"/>
      <c r="D546" s="155" t="s">
        <v>264</v>
      </c>
      <c r="E546" s="163" t="s">
        <v>1</v>
      </c>
      <c r="F546" s="164" t="s">
        <v>266</v>
      </c>
      <c r="H546" s="165">
        <v>80.099999999999994</v>
      </c>
      <c r="I546" s="166"/>
      <c r="L546" s="162"/>
      <c r="M546" s="167"/>
      <c r="T546" s="168"/>
      <c r="AT546" s="163" t="s">
        <v>264</v>
      </c>
      <c r="AU546" s="163" t="s">
        <v>87</v>
      </c>
      <c r="AV546" s="13" t="s">
        <v>260</v>
      </c>
      <c r="AW546" s="13" t="s">
        <v>32</v>
      </c>
      <c r="AX546" s="13" t="s">
        <v>85</v>
      </c>
      <c r="AY546" s="163" t="s">
        <v>253</v>
      </c>
    </row>
    <row r="547" spans="2:65" s="12" customFormat="1" ht="11.25">
      <c r="B547" s="154"/>
      <c r="D547" s="155" t="s">
        <v>264</v>
      </c>
      <c r="F547" s="157" t="s">
        <v>2889</v>
      </c>
      <c r="H547" s="158">
        <v>96.12</v>
      </c>
      <c r="I547" s="159"/>
      <c r="L547" s="154"/>
      <c r="M547" s="160"/>
      <c r="T547" s="161"/>
      <c r="AT547" s="156" t="s">
        <v>264</v>
      </c>
      <c r="AU547" s="156" t="s">
        <v>87</v>
      </c>
      <c r="AV547" s="12" t="s">
        <v>87</v>
      </c>
      <c r="AW547" s="12" t="s">
        <v>4</v>
      </c>
      <c r="AX547" s="12" t="s">
        <v>85</v>
      </c>
      <c r="AY547" s="156" t="s">
        <v>253</v>
      </c>
    </row>
    <row r="548" spans="2:65" s="1" customFormat="1" ht="24.2" customHeight="1">
      <c r="B548" s="32"/>
      <c r="C548" s="185" t="s">
        <v>298</v>
      </c>
      <c r="D548" s="185" t="s">
        <v>1052</v>
      </c>
      <c r="E548" s="186" t="s">
        <v>1126</v>
      </c>
      <c r="F548" s="187" t="s">
        <v>1127</v>
      </c>
      <c r="G548" s="188" t="s">
        <v>258</v>
      </c>
      <c r="H548" s="189">
        <v>0.375</v>
      </c>
      <c r="I548" s="190"/>
      <c r="J548" s="191">
        <f>ROUND(I548*H548,2)</f>
        <v>0</v>
      </c>
      <c r="K548" s="187" t="s">
        <v>259</v>
      </c>
      <c r="L548" s="192"/>
      <c r="M548" s="193" t="s">
        <v>1</v>
      </c>
      <c r="N548" s="194" t="s">
        <v>42</v>
      </c>
      <c r="P548" s="146">
        <f>O548*H548</f>
        <v>0</v>
      </c>
      <c r="Q548" s="146">
        <v>2.3999999999999998E-3</v>
      </c>
      <c r="R548" s="146">
        <f>Q548*H548</f>
        <v>8.9999999999999998E-4</v>
      </c>
      <c r="S548" s="146">
        <v>0</v>
      </c>
      <c r="T548" s="147">
        <f>S548*H548</f>
        <v>0</v>
      </c>
      <c r="AR548" s="148" t="s">
        <v>303</v>
      </c>
      <c r="AT548" s="148" t="s">
        <v>1052</v>
      </c>
      <c r="AU548" s="148" t="s">
        <v>87</v>
      </c>
      <c r="AY548" s="17" t="s">
        <v>253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85</v>
      </c>
      <c r="BK548" s="149">
        <f>ROUND(I548*H548,2)</f>
        <v>0</v>
      </c>
      <c r="BL548" s="17" t="s">
        <v>260</v>
      </c>
      <c r="BM548" s="148" t="s">
        <v>3351</v>
      </c>
    </row>
    <row r="549" spans="2:65" s="12" customFormat="1" ht="11.25">
      <c r="B549" s="154"/>
      <c r="D549" s="155" t="s">
        <v>264</v>
      </c>
      <c r="E549" s="156" t="s">
        <v>1</v>
      </c>
      <c r="F549" s="157" t="s">
        <v>1129</v>
      </c>
      <c r="H549" s="158">
        <v>0.35699999999999998</v>
      </c>
      <c r="I549" s="159"/>
      <c r="L549" s="154"/>
      <c r="M549" s="160"/>
      <c r="T549" s="161"/>
      <c r="AT549" s="156" t="s">
        <v>264</v>
      </c>
      <c r="AU549" s="156" t="s">
        <v>87</v>
      </c>
      <c r="AV549" s="12" t="s">
        <v>87</v>
      </c>
      <c r="AW549" s="12" t="s">
        <v>32</v>
      </c>
      <c r="AX549" s="12" t="s">
        <v>77</v>
      </c>
      <c r="AY549" s="156" t="s">
        <v>253</v>
      </c>
    </row>
    <row r="550" spans="2:65" s="13" customFormat="1" ht="11.25">
      <c r="B550" s="162"/>
      <c r="D550" s="155" t="s">
        <v>264</v>
      </c>
      <c r="E550" s="163" t="s">
        <v>1</v>
      </c>
      <c r="F550" s="164" t="s">
        <v>266</v>
      </c>
      <c r="H550" s="165">
        <v>0.35699999999999998</v>
      </c>
      <c r="I550" s="166"/>
      <c r="L550" s="162"/>
      <c r="M550" s="167"/>
      <c r="T550" s="168"/>
      <c r="AT550" s="163" t="s">
        <v>264</v>
      </c>
      <c r="AU550" s="163" t="s">
        <v>87</v>
      </c>
      <c r="AV550" s="13" t="s">
        <v>260</v>
      </c>
      <c r="AW550" s="13" t="s">
        <v>32</v>
      </c>
      <c r="AX550" s="13" t="s">
        <v>85</v>
      </c>
      <c r="AY550" s="163" t="s">
        <v>253</v>
      </c>
    </row>
    <row r="551" spans="2:65" s="12" customFormat="1" ht="11.25">
      <c r="B551" s="154"/>
      <c r="D551" s="155" t="s">
        <v>264</v>
      </c>
      <c r="F551" s="157" t="s">
        <v>1130</v>
      </c>
      <c r="H551" s="158">
        <v>0.375</v>
      </c>
      <c r="I551" s="159"/>
      <c r="L551" s="154"/>
      <c r="M551" s="160"/>
      <c r="T551" s="161"/>
      <c r="AT551" s="156" t="s">
        <v>264</v>
      </c>
      <c r="AU551" s="156" t="s">
        <v>87</v>
      </c>
      <c r="AV551" s="12" t="s">
        <v>87</v>
      </c>
      <c r="AW551" s="12" t="s">
        <v>4</v>
      </c>
      <c r="AX551" s="12" t="s">
        <v>85</v>
      </c>
      <c r="AY551" s="156" t="s">
        <v>253</v>
      </c>
    </row>
    <row r="552" spans="2:65" s="1" customFormat="1" ht="37.9" customHeight="1">
      <c r="B552" s="32"/>
      <c r="C552" s="137" t="s">
        <v>566</v>
      </c>
      <c r="D552" s="137" t="s">
        <v>255</v>
      </c>
      <c r="E552" s="138" t="s">
        <v>1131</v>
      </c>
      <c r="F552" s="139" t="s">
        <v>1132</v>
      </c>
      <c r="G552" s="140" t="s">
        <v>313</v>
      </c>
      <c r="H552" s="141">
        <v>1.4</v>
      </c>
      <c r="I552" s="142"/>
      <c r="J552" s="143">
        <f>ROUND(I552*H552,2)</f>
        <v>0</v>
      </c>
      <c r="K552" s="139" t="s">
        <v>259</v>
      </c>
      <c r="L552" s="32"/>
      <c r="M552" s="144" t="s">
        <v>1</v>
      </c>
      <c r="N552" s="145" t="s">
        <v>42</v>
      </c>
      <c r="P552" s="146">
        <f>O552*H552</f>
        <v>0</v>
      </c>
      <c r="Q552" s="146">
        <v>3.3899999999999998E-3</v>
      </c>
      <c r="R552" s="146">
        <f>Q552*H552</f>
        <v>4.7459999999999994E-3</v>
      </c>
      <c r="S552" s="146">
        <v>0</v>
      </c>
      <c r="T552" s="147">
        <f>S552*H552</f>
        <v>0</v>
      </c>
      <c r="AR552" s="148" t="s">
        <v>260</v>
      </c>
      <c r="AT552" s="148" t="s">
        <v>255</v>
      </c>
      <c r="AU552" s="148" t="s">
        <v>87</v>
      </c>
      <c r="AY552" s="17" t="s">
        <v>253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85</v>
      </c>
      <c r="BK552" s="149">
        <f>ROUND(I552*H552,2)</f>
        <v>0</v>
      </c>
      <c r="BL552" s="17" t="s">
        <v>260</v>
      </c>
      <c r="BM552" s="148" t="s">
        <v>3352</v>
      </c>
    </row>
    <row r="553" spans="2:65" s="1" customFormat="1" ht="11.25">
      <c r="B553" s="32"/>
      <c r="D553" s="150" t="s">
        <v>262</v>
      </c>
      <c r="F553" s="151" t="s">
        <v>1134</v>
      </c>
      <c r="I553" s="152"/>
      <c r="L553" s="32"/>
      <c r="M553" s="153"/>
      <c r="T553" s="56"/>
      <c r="AT553" s="17" t="s">
        <v>262</v>
      </c>
      <c r="AU553" s="17" t="s">
        <v>87</v>
      </c>
    </row>
    <row r="554" spans="2:65" s="1" customFormat="1" ht="24.2" customHeight="1">
      <c r="B554" s="32"/>
      <c r="C554" s="185" t="s">
        <v>571</v>
      </c>
      <c r="D554" s="185" t="s">
        <v>1052</v>
      </c>
      <c r="E554" s="186" t="s">
        <v>1135</v>
      </c>
      <c r="F554" s="187" t="s">
        <v>1136</v>
      </c>
      <c r="G554" s="188" t="s">
        <v>258</v>
      </c>
      <c r="H554" s="189">
        <v>2.1</v>
      </c>
      <c r="I554" s="190"/>
      <c r="J554" s="191">
        <f>ROUND(I554*H554,2)</f>
        <v>0</v>
      </c>
      <c r="K554" s="187" t="s">
        <v>259</v>
      </c>
      <c r="L554" s="192"/>
      <c r="M554" s="193" t="s">
        <v>1</v>
      </c>
      <c r="N554" s="194" t="s">
        <v>42</v>
      </c>
      <c r="P554" s="146">
        <f>O554*H554</f>
        <v>0</v>
      </c>
      <c r="Q554" s="146">
        <v>6.0000000000000001E-3</v>
      </c>
      <c r="R554" s="146">
        <f>Q554*H554</f>
        <v>1.26E-2</v>
      </c>
      <c r="S554" s="146">
        <v>0</v>
      </c>
      <c r="T554" s="147">
        <f>S554*H554</f>
        <v>0</v>
      </c>
      <c r="AR554" s="148" t="s">
        <v>303</v>
      </c>
      <c r="AT554" s="148" t="s">
        <v>1052</v>
      </c>
      <c r="AU554" s="148" t="s">
        <v>87</v>
      </c>
      <c r="AY554" s="17" t="s">
        <v>253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85</v>
      </c>
      <c r="BK554" s="149">
        <f>ROUND(I554*H554,2)</f>
        <v>0</v>
      </c>
      <c r="BL554" s="17" t="s">
        <v>260</v>
      </c>
      <c r="BM554" s="148" t="s">
        <v>3353</v>
      </c>
    </row>
    <row r="555" spans="2:65" s="12" customFormat="1" ht="11.25">
      <c r="B555" s="154"/>
      <c r="D555" s="155" t="s">
        <v>264</v>
      </c>
      <c r="E555" s="156" t="s">
        <v>1</v>
      </c>
      <c r="F555" s="157" t="s">
        <v>1138</v>
      </c>
      <c r="H555" s="158">
        <v>1.4</v>
      </c>
      <c r="I555" s="159"/>
      <c r="L555" s="154"/>
      <c r="M555" s="160"/>
      <c r="T555" s="161"/>
      <c r="AT555" s="156" t="s">
        <v>264</v>
      </c>
      <c r="AU555" s="156" t="s">
        <v>87</v>
      </c>
      <c r="AV555" s="12" t="s">
        <v>87</v>
      </c>
      <c r="AW555" s="12" t="s">
        <v>32</v>
      </c>
      <c r="AX555" s="12" t="s">
        <v>77</v>
      </c>
      <c r="AY555" s="156" t="s">
        <v>253</v>
      </c>
    </row>
    <row r="556" spans="2:65" s="13" customFormat="1" ht="11.25">
      <c r="B556" s="162"/>
      <c r="D556" s="155" t="s">
        <v>264</v>
      </c>
      <c r="E556" s="163" t="s">
        <v>1</v>
      </c>
      <c r="F556" s="164" t="s">
        <v>266</v>
      </c>
      <c r="H556" s="165">
        <v>1.4</v>
      </c>
      <c r="I556" s="166"/>
      <c r="L556" s="162"/>
      <c r="M556" s="167"/>
      <c r="T556" s="168"/>
      <c r="AT556" s="163" t="s">
        <v>264</v>
      </c>
      <c r="AU556" s="163" t="s">
        <v>87</v>
      </c>
      <c r="AV556" s="13" t="s">
        <v>260</v>
      </c>
      <c r="AW556" s="13" t="s">
        <v>32</v>
      </c>
      <c r="AX556" s="13" t="s">
        <v>85</v>
      </c>
      <c r="AY556" s="163" t="s">
        <v>253</v>
      </c>
    </row>
    <row r="557" spans="2:65" s="12" customFormat="1" ht="11.25">
      <c r="B557" s="154"/>
      <c r="D557" s="155" t="s">
        <v>264</v>
      </c>
      <c r="F557" s="157" t="s">
        <v>1139</v>
      </c>
      <c r="H557" s="158">
        <v>2.1</v>
      </c>
      <c r="I557" s="159"/>
      <c r="L557" s="154"/>
      <c r="M557" s="160"/>
      <c r="T557" s="161"/>
      <c r="AT557" s="156" t="s">
        <v>264</v>
      </c>
      <c r="AU557" s="156" t="s">
        <v>87</v>
      </c>
      <c r="AV557" s="12" t="s">
        <v>87</v>
      </c>
      <c r="AW557" s="12" t="s">
        <v>4</v>
      </c>
      <c r="AX557" s="12" t="s">
        <v>85</v>
      </c>
      <c r="AY557" s="156" t="s">
        <v>253</v>
      </c>
    </row>
    <row r="558" spans="2:65" s="1" customFormat="1" ht="44.25" customHeight="1">
      <c r="B558" s="32"/>
      <c r="C558" s="137" t="s">
        <v>576</v>
      </c>
      <c r="D558" s="137" t="s">
        <v>255</v>
      </c>
      <c r="E558" s="138" t="s">
        <v>1140</v>
      </c>
      <c r="F558" s="139" t="s">
        <v>1141</v>
      </c>
      <c r="G558" s="140" t="s">
        <v>258</v>
      </c>
      <c r="H558" s="141">
        <v>11.875999999999999</v>
      </c>
      <c r="I558" s="142"/>
      <c r="J558" s="143">
        <f>ROUND(I558*H558,2)</f>
        <v>0</v>
      </c>
      <c r="K558" s="139" t="s">
        <v>259</v>
      </c>
      <c r="L558" s="32"/>
      <c r="M558" s="144" t="s">
        <v>1</v>
      </c>
      <c r="N558" s="145" t="s">
        <v>42</v>
      </c>
      <c r="P558" s="146">
        <f>O558*H558</f>
        <v>0</v>
      </c>
      <c r="Q558" s="146">
        <v>1.1350000000000001E-2</v>
      </c>
      <c r="R558" s="146">
        <f>Q558*H558</f>
        <v>0.13479260000000001</v>
      </c>
      <c r="S558" s="146">
        <v>0</v>
      </c>
      <c r="T558" s="147">
        <f>S558*H558</f>
        <v>0</v>
      </c>
      <c r="AR558" s="148" t="s">
        <v>260</v>
      </c>
      <c r="AT558" s="148" t="s">
        <v>255</v>
      </c>
      <c r="AU558" s="148" t="s">
        <v>87</v>
      </c>
      <c r="AY558" s="17" t="s">
        <v>253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85</v>
      </c>
      <c r="BK558" s="149">
        <f>ROUND(I558*H558,2)</f>
        <v>0</v>
      </c>
      <c r="BL558" s="17" t="s">
        <v>260</v>
      </c>
      <c r="BM558" s="148" t="s">
        <v>3354</v>
      </c>
    </row>
    <row r="559" spans="2:65" s="1" customFormat="1" ht="11.25">
      <c r="B559" s="32"/>
      <c r="D559" s="150" t="s">
        <v>262</v>
      </c>
      <c r="F559" s="151" t="s">
        <v>1143</v>
      </c>
      <c r="I559" s="152"/>
      <c r="L559" s="32"/>
      <c r="M559" s="153"/>
      <c r="T559" s="56"/>
      <c r="AT559" s="17" t="s">
        <v>262</v>
      </c>
      <c r="AU559" s="17" t="s">
        <v>87</v>
      </c>
    </row>
    <row r="560" spans="2:65" s="1" customFormat="1" ht="24.2" customHeight="1">
      <c r="B560" s="32"/>
      <c r="C560" s="185" t="s">
        <v>581</v>
      </c>
      <c r="D560" s="185" t="s">
        <v>1052</v>
      </c>
      <c r="E560" s="186" t="s">
        <v>1144</v>
      </c>
      <c r="F560" s="187" t="s">
        <v>1145</v>
      </c>
      <c r="G560" s="188" t="s">
        <v>258</v>
      </c>
      <c r="H560" s="189">
        <v>12.47</v>
      </c>
      <c r="I560" s="190"/>
      <c r="J560" s="191">
        <f>ROUND(I560*H560,2)</f>
        <v>0</v>
      </c>
      <c r="K560" s="187" t="s">
        <v>259</v>
      </c>
      <c r="L560" s="192"/>
      <c r="M560" s="193" t="s">
        <v>1</v>
      </c>
      <c r="N560" s="194" t="s">
        <v>42</v>
      </c>
      <c r="P560" s="146">
        <f>O560*H560</f>
        <v>0</v>
      </c>
      <c r="Q560" s="146">
        <v>4.7999999999999996E-3</v>
      </c>
      <c r="R560" s="146">
        <f>Q560*H560</f>
        <v>5.9855999999999999E-2</v>
      </c>
      <c r="S560" s="146">
        <v>0</v>
      </c>
      <c r="T560" s="147">
        <f>S560*H560</f>
        <v>0</v>
      </c>
      <c r="AR560" s="148" t="s">
        <v>303</v>
      </c>
      <c r="AT560" s="148" t="s">
        <v>1052</v>
      </c>
      <c r="AU560" s="148" t="s">
        <v>87</v>
      </c>
      <c r="AY560" s="17" t="s">
        <v>253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85</v>
      </c>
      <c r="BK560" s="149">
        <f>ROUND(I560*H560,2)</f>
        <v>0</v>
      </c>
      <c r="BL560" s="17" t="s">
        <v>260</v>
      </c>
      <c r="BM560" s="148" t="s">
        <v>1146</v>
      </c>
    </row>
    <row r="561" spans="2:65" s="14" customFormat="1" ht="11.25">
      <c r="B561" s="169"/>
      <c r="D561" s="155" t="s">
        <v>264</v>
      </c>
      <c r="E561" s="170" t="s">
        <v>1</v>
      </c>
      <c r="F561" s="171" t="s">
        <v>1147</v>
      </c>
      <c r="H561" s="170" t="s">
        <v>1</v>
      </c>
      <c r="I561" s="172"/>
      <c r="L561" s="169"/>
      <c r="M561" s="173"/>
      <c r="T561" s="174"/>
      <c r="AT561" s="170" t="s">
        <v>264</v>
      </c>
      <c r="AU561" s="170" t="s">
        <v>87</v>
      </c>
      <c r="AV561" s="14" t="s">
        <v>85</v>
      </c>
      <c r="AW561" s="14" t="s">
        <v>32</v>
      </c>
      <c r="AX561" s="14" t="s">
        <v>77</v>
      </c>
      <c r="AY561" s="170" t="s">
        <v>253</v>
      </c>
    </row>
    <row r="562" spans="2:65" s="12" customFormat="1" ht="11.25">
      <c r="B562" s="154"/>
      <c r="D562" s="155" t="s">
        <v>264</v>
      </c>
      <c r="E562" s="156" t="s">
        <v>1</v>
      </c>
      <c r="F562" s="157" t="s">
        <v>3355</v>
      </c>
      <c r="H562" s="158">
        <v>11.875999999999999</v>
      </c>
      <c r="I562" s="159"/>
      <c r="L562" s="154"/>
      <c r="M562" s="160"/>
      <c r="T562" s="161"/>
      <c r="AT562" s="156" t="s">
        <v>264</v>
      </c>
      <c r="AU562" s="156" t="s">
        <v>87</v>
      </c>
      <c r="AV562" s="12" t="s">
        <v>87</v>
      </c>
      <c r="AW562" s="12" t="s">
        <v>32</v>
      </c>
      <c r="AX562" s="12" t="s">
        <v>77</v>
      </c>
      <c r="AY562" s="156" t="s">
        <v>253</v>
      </c>
    </row>
    <row r="563" spans="2:65" s="13" customFormat="1" ht="11.25">
      <c r="B563" s="162"/>
      <c r="D563" s="155" t="s">
        <v>264</v>
      </c>
      <c r="E563" s="163" t="s">
        <v>1</v>
      </c>
      <c r="F563" s="164" t="s">
        <v>266</v>
      </c>
      <c r="H563" s="165">
        <v>11.875999999999999</v>
      </c>
      <c r="I563" s="166"/>
      <c r="L563" s="162"/>
      <c r="M563" s="167"/>
      <c r="T563" s="168"/>
      <c r="AT563" s="163" t="s">
        <v>264</v>
      </c>
      <c r="AU563" s="163" t="s">
        <v>87</v>
      </c>
      <c r="AV563" s="13" t="s">
        <v>260</v>
      </c>
      <c r="AW563" s="13" t="s">
        <v>32</v>
      </c>
      <c r="AX563" s="13" t="s">
        <v>85</v>
      </c>
      <c r="AY563" s="163" t="s">
        <v>253</v>
      </c>
    </row>
    <row r="564" spans="2:65" s="12" customFormat="1" ht="11.25">
      <c r="B564" s="154"/>
      <c r="D564" s="155" t="s">
        <v>264</v>
      </c>
      <c r="F564" s="157" t="s">
        <v>3356</v>
      </c>
      <c r="H564" s="158">
        <v>12.47</v>
      </c>
      <c r="I564" s="159"/>
      <c r="L564" s="154"/>
      <c r="M564" s="160"/>
      <c r="T564" s="161"/>
      <c r="AT564" s="156" t="s">
        <v>264</v>
      </c>
      <c r="AU564" s="156" t="s">
        <v>87</v>
      </c>
      <c r="AV564" s="12" t="s">
        <v>87</v>
      </c>
      <c r="AW564" s="12" t="s">
        <v>4</v>
      </c>
      <c r="AX564" s="12" t="s">
        <v>85</v>
      </c>
      <c r="AY564" s="156" t="s">
        <v>253</v>
      </c>
    </row>
    <row r="565" spans="2:65" s="1" customFormat="1" ht="44.25" customHeight="1">
      <c r="B565" s="32"/>
      <c r="C565" s="137" t="s">
        <v>586</v>
      </c>
      <c r="D565" s="137" t="s">
        <v>255</v>
      </c>
      <c r="E565" s="138" t="s">
        <v>1150</v>
      </c>
      <c r="F565" s="139" t="s">
        <v>1151</v>
      </c>
      <c r="G565" s="140" t="s">
        <v>258</v>
      </c>
      <c r="H565" s="141">
        <v>11.536</v>
      </c>
      <c r="I565" s="142"/>
      <c r="J565" s="143">
        <f>ROUND(I565*H565,2)</f>
        <v>0</v>
      </c>
      <c r="K565" s="139" t="s">
        <v>259</v>
      </c>
      <c r="L565" s="32"/>
      <c r="M565" s="144" t="s">
        <v>1</v>
      </c>
      <c r="N565" s="145" t="s">
        <v>42</v>
      </c>
      <c r="P565" s="146">
        <f>O565*H565</f>
        <v>0</v>
      </c>
      <c r="Q565" s="146">
        <v>1.1350000000000001E-2</v>
      </c>
      <c r="R565" s="146">
        <f>Q565*H565</f>
        <v>0.13093360000000001</v>
      </c>
      <c r="S565" s="146">
        <v>0</v>
      </c>
      <c r="T565" s="147">
        <f>S565*H565</f>
        <v>0</v>
      </c>
      <c r="AR565" s="148" t="s">
        <v>260</v>
      </c>
      <c r="AT565" s="148" t="s">
        <v>255</v>
      </c>
      <c r="AU565" s="148" t="s">
        <v>87</v>
      </c>
      <c r="AY565" s="17" t="s">
        <v>253</v>
      </c>
      <c r="BE565" s="149">
        <f>IF(N565="základní",J565,0)</f>
        <v>0</v>
      </c>
      <c r="BF565" s="149">
        <f>IF(N565="snížená",J565,0)</f>
        <v>0</v>
      </c>
      <c r="BG565" s="149">
        <f>IF(N565="zákl. přenesená",J565,0)</f>
        <v>0</v>
      </c>
      <c r="BH565" s="149">
        <f>IF(N565="sníž. přenesená",J565,0)</f>
        <v>0</v>
      </c>
      <c r="BI565" s="149">
        <f>IF(N565="nulová",J565,0)</f>
        <v>0</v>
      </c>
      <c r="BJ565" s="17" t="s">
        <v>85</v>
      </c>
      <c r="BK565" s="149">
        <f>ROUND(I565*H565,2)</f>
        <v>0</v>
      </c>
      <c r="BL565" s="17" t="s">
        <v>260</v>
      </c>
      <c r="BM565" s="148" t="s">
        <v>3357</v>
      </c>
    </row>
    <row r="566" spans="2:65" s="1" customFormat="1" ht="11.25">
      <c r="B566" s="32"/>
      <c r="D566" s="150" t="s">
        <v>262</v>
      </c>
      <c r="F566" s="151" t="s">
        <v>1153</v>
      </c>
      <c r="I566" s="152"/>
      <c r="L566" s="32"/>
      <c r="M566" s="153"/>
      <c r="T566" s="56"/>
      <c r="AT566" s="17" t="s">
        <v>262</v>
      </c>
      <c r="AU566" s="17" t="s">
        <v>87</v>
      </c>
    </row>
    <row r="567" spans="2:65" s="1" customFormat="1" ht="24.2" customHeight="1">
      <c r="B567" s="32"/>
      <c r="C567" s="185" t="s">
        <v>591</v>
      </c>
      <c r="D567" s="185" t="s">
        <v>1052</v>
      </c>
      <c r="E567" s="186" t="s">
        <v>1154</v>
      </c>
      <c r="F567" s="187" t="s">
        <v>1155</v>
      </c>
      <c r="G567" s="188" t="s">
        <v>258</v>
      </c>
      <c r="H567" s="189">
        <v>12.113</v>
      </c>
      <c r="I567" s="190"/>
      <c r="J567" s="191">
        <f>ROUND(I567*H567,2)</f>
        <v>0</v>
      </c>
      <c r="K567" s="187" t="s">
        <v>259</v>
      </c>
      <c r="L567" s="192"/>
      <c r="M567" s="193" t="s">
        <v>1</v>
      </c>
      <c r="N567" s="194" t="s">
        <v>42</v>
      </c>
      <c r="P567" s="146">
        <f>O567*H567</f>
        <v>0</v>
      </c>
      <c r="Q567" s="146">
        <v>7.1999999999999998E-3</v>
      </c>
      <c r="R567" s="146">
        <f>Q567*H567</f>
        <v>8.7213599999999988E-2</v>
      </c>
      <c r="S567" s="146">
        <v>0</v>
      </c>
      <c r="T567" s="147">
        <f>S567*H567</f>
        <v>0</v>
      </c>
      <c r="AR567" s="148" t="s">
        <v>303</v>
      </c>
      <c r="AT567" s="148" t="s">
        <v>1052</v>
      </c>
      <c r="AU567" s="148" t="s">
        <v>87</v>
      </c>
      <c r="AY567" s="17" t="s">
        <v>253</v>
      </c>
      <c r="BE567" s="149">
        <f>IF(N567="základní",J567,0)</f>
        <v>0</v>
      </c>
      <c r="BF567" s="149">
        <f>IF(N567="snížená",J567,0)</f>
        <v>0</v>
      </c>
      <c r="BG567" s="149">
        <f>IF(N567="zákl. přenesená",J567,0)</f>
        <v>0</v>
      </c>
      <c r="BH567" s="149">
        <f>IF(N567="sníž. přenesená",J567,0)</f>
        <v>0</v>
      </c>
      <c r="BI567" s="149">
        <f>IF(N567="nulová",J567,0)</f>
        <v>0</v>
      </c>
      <c r="BJ567" s="17" t="s">
        <v>85</v>
      </c>
      <c r="BK567" s="149">
        <f>ROUND(I567*H567,2)</f>
        <v>0</v>
      </c>
      <c r="BL567" s="17" t="s">
        <v>260</v>
      </c>
      <c r="BM567" s="148" t="s">
        <v>1156</v>
      </c>
    </row>
    <row r="568" spans="2:65" s="14" customFormat="1" ht="11.25">
      <c r="B568" s="169"/>
      <c r="D568" s="155" t="s">
        <v>264</v>
      </c>
      <c r="E568" s="170" t="s">
        <v>1</v>
      </c>
      <c r="F568" s="171" t="s">
        <v>1147</v>
      </c>
      <c r="H568" s="170" t="s">
        <v>1</v>
      </c>
      <c r="I568" s="172"/>
      <c r="L568" s="169"/>
      <c r="M568" s="173"/>
      <c r="T568" s="174"/>
      <c r="AT568" s="170" t="s">
        <v>264</v>
      </c>
      <c r="AU568" s="170" t="s">
        <v>87</v>
      </c>
      <c r="AV568" s="14" t="s">
        <v>85</v>
      </c>
      <c r="AW568" s="14" t="s">
        <v>32</v>
      </c>
      <c r="AX568" s="14" t="s">
        <v>77</v>
      </c>
      <c r="AY568" s="170" t="s">
        <v>253</v>
      </c>
    </row>
    <row r="569" spans="2:65" s="12" customFormat="1" ht="11.25">
      <c r="B569" s="154"/>
      <c r="D569" s="155" t="s">
        <v>264</v>
      </c>
      <c r="E569" s="156" t="s">
        <v>1</v>
      </c>
      <c r="F569" s="157" t="s">
        <v>3358</v>
      </c>
      <c r="H569" s="158">
        <v>11.536</v>
      </c>
      <c r="I569" s="159"/>
      <c r="L569" s="154"/>
      <c r="M569" s="160"/>
      <c r="T569" s="161"/>
      <c r="AT569" s="156" t="s">
        <v>264</v>
      </c>
      <c r="AU569" s="156" t="s">
        <v>87</v>
      </c>
      <c r="AV569" s="12" t="s">
        <v>87</v>
      </c>
      <c r="AW569" s="12" t="s">
        <v>32</v>
      </c>
      <c r="AX569" s="12" t="s">
        <v>77</v>
      </c>
      <c r="AY569" s="156" t="s">
        <v>253</v>
      </c>
    </row>
    <row r="570" spans="2:65" s="13" customFormat="1" ht="11.25">
      <c r="B570" s="162"/>
      <c r="D570" s="155" t="s">
        <v>264</v>
      </c>
      <c r="E570" s="163" t="s">
        <v>1</v>
      </c>
      <c r="F570" s="164" t="s">
        <v>266</v>
      </c>
      <c r="H570" s="165">
        <v>11.536</v>
      </c>
      <c r="I570" s="166"/>
      <c r="L570" s="162"/>
      <c r="M570" s="167"/>
      <c r="T570" s="168"/>
      <c r="AT570" s="163" t="s">
        <v>264</v>
      </c>
      <c r="AU570" s="163" t="s">
        <v>87</v>
      </c>
      <c r="AV570" s="13" t="s">
        <v>260</v>
      </c>
      <c r="AW570" s="13" t="s">
        <v>32</v>
      </c>
      <c r="AX570" s="13" t="s">
        <v>85</v>
      </c>
      <c r="AY570" s="163" t="s">
        <v>253</v>
      </c>
    </row>
    <row r="571" spans="2:65" s="12" customFormat="1" ht="11.25">
      <c r="B571" s="154"/>
      <c r="D571" s="155" t="s">
        <v>264</v>
      </c>
      <c r="F571" s="157" t="s">
        <v>3359</v>
      </c>
      <c r="H571" s="158">
        <v>12.113</v>
      </c>
      <c r="I571" s="159"/>
      <c r="L571" s="154"/>
      <c r="M571" s="160"/>
      <c r="T571" s="161"/>
      <c r="AT571" s="156" t="s">
        <v>264</v>
      </c>
      <c r="AU571" s="156" t="s">
        <v>87</v>
      </c>
      <c r="AV571" s="12" t="s">
        <v>87</v>
      </c>
      <c r="AW571" s="12" t="s">
        <v>4</v>
      </c>
      <c r="AX571" s="12" t="s">
        <v>85</v>
      </c>
      <c r="AY571" s="156" t="s">
        <v>253</v>
      </c>
    </row>
    <row r="572" spans="2:65" s="1" customFormat="1" ht="44.25" customHeight="1">
      <c r="B572" s="32"/>
      <c r="C572" s="137" t="s">
        <v>597</v>
      </c>
      <c r="D572" s="137" t="s">
        <v>255</v>
      </c>
      <c r="E572" s="138" t="s">
        <v>1159</v>
      </c>
      <c r="F572" s="139" t="s">
        <v>1160</v>
      </c>
      <c r="G572" s="140" t="s">
        <v>258</v>
      </c>
      <c r="H572" s="141">
        <v>9.1609999999999996</v>
      </c>
      <c r="I572" s="142"/>
      <c r="J572" s="143">
        <f>ROUND(I572*H572,2)</f>
        <v>0</v>
      </c>
      <c r="K572" s="139" t="s">
        <v>259</v>
      </c>
      <c r="L572" s="32"/>
      <c r="M572" s="144" t="s">
        <v>1</v>
      </c>
      <c r="N572" s="145" t="s">
        <v>42</v>
      </c>
      <c r="P572" s="146">
        <f>O572*H572</f>
        <v>0</v>
      </c>
      <c r="Q572" s="146">
        <v>1.1520000000000001E-2</v>
      </c>
      <c r="R572" s="146">
        <f>Q572*H572</f>
        <v>0.10553472</v>
      </c>
      <c r="S572" s="146">
        <v>0</v>
      </c>
      <c r="T572" s="147">
        <f>S572*H572</f>
        <v>0</v>
      </c>
      <c r="AR572" s="148" t="s">
        <v>260</v>
      </c>
      <c r="AT572" s="148" t="s">
        <v>255</v>
      </c>
      <c r="AU572" s="148" t="s">
        <v>87</v>
      </c>
      <c r="AY572" s="17" t="s">
        <v>253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7" t="s">
        <v>85</v>
      </c>
      <c r="BK572" s="149">
        <f>ROUND(I572*H572,2)</f>
        <v>0</v>
      </c>
      <c r="BL572" s="17" t="s">
        <v>260</v>
      </c>
      <c r="BM572" s="148" t="s">
        <v>3360</v>
      </c>
    </row>
    <row r="573" spans="2:65" s="1" customFormat="1" ht="11.25">
      <c r="B573" s="32"/>
      <c r="D573" s="150" t="s">
        <v>262</v>
      </c>
      <c r="F573" s="151" t="s">
        <v>1162</v>
      </c>
      <c r="I573" s="152"/>
      <c r="L573" s="32"/>
      <c r="M573" s="153"/>
      <c r="T573" s="56"/>
      <c r="AT573" s="17" t="s">
        <v>262</v>
      </c>
      <c r="AU573" s="17" t="s">
        <v>87</v>
      </c>
    </row>
    <row r="574" spans="2:65" s="1" customFormat="1" ht="24.2" customHeight="1">
      <c r="B574" s="32"/>
      <c r="C574" s="185" t="s">
        <v>603</v>
      </c>
      <c r="D574" s="185" t="s">
        <v>1052</v>
      </c>
      <c r="E574" s="186" t="s">
        <v>1163</v>
      </c>
      <c r="F574" s="187" t="s">
        <v>1164</v>
      </c>
      <c r="G574" s="188" t="s">
        <v>258</v>
      </c>
      <c r="H574" s="189">
        <v>9.6189999999999998</v>
      </c>
      <c r="I574" s="190"/>
      <c r="J574" s="191">
        <f>ROUND(I574*H574,2)</f>
        <v>0</v>
      </c>
      <c r="K574" s="187" t="s">
        <v>1</v>
      </c>
      <c r="L574" s="192"/>
      <c r="M574" s="193" t="s">
        <v>1</v>
      </c>
      <c r="N574" s="194" t="s">
        <v>42</v>
      </c>
      <c r="P574" s="146">
        <f>O574*H574</f>
        <v>0</v>
      </c>
      <c r="Q574" s="146">
        <v>1.55E-2</v>
      </c>
      <c r="R574" s="146">
        <f>Q574*H574</f>
        <v>0.14909449999999999</v>
      </c>
      <c r="S574" s="146">
        <v>0</v>
      </c>
      <c r="T574" s="147">
        <f>S574*H574</f>
        <v>0</v>
      </c>
      <c r="AR574" s="148" t="s">
        <v>303</v>
      </c>
      <c r="AT574" s="148" t="s">
        <v>1052</v>
      </c>
      <c r="AU574" s="148" t="s">
        <v>87</v>
      </c>
      <c r="AY574" s="17" t="s">
        <v>253</v>
      </c>
      <c r="BE574" s="149">
        <f>IF(N574="základní",J574,0)</f>
        <v>0</v>
      </c>
      <c r="BF574" s="149">
        <f>IF(N574="snížená",J574,0)</f>
        <v>0</v>
      </c>
      <c r="BG574" s="149">
        <f>IF(N574="zákl. přenesená",J574,0)</f>
        <v>0</v>
      </c>
      <c r="BH574" s="149">
        <f>IF(N574="sníž. přenesená",J574,0)</f>
        <v>0</v>
      </c>
      <c r="BI574" s="149">
        <f>IF(N574="nulová",J574,0)</f>
        <v>0</v>
      </c>
      <c r="BJ574" s="17" t="s">
        <v>85</v>
      </c>
      <c r="BK574" s="149">
        <f>ROUND(I574*H574,2)</f>
        <v>0</v>
      </c>
      <c r="BL574" s="17" t="s">
        <v>260</v>
      </c>
      <c r="BM574" s="148" t="s">
        <v>1165</v>
      </c>
    </row>
    <row r="575" spans="2:65" s="14" customFormat="1" ht="11.25">
      <c r="B575" s="169"/>
      <c r="D575" s="155" t="s">
        <v>264</v>
      </c>
      <c r="E575" s="170" t="s">
        <v>1</v>
      </c>
      <c r="F575" s="171" t="s">
        <v>1147</v>
      </c>
      <c r="H575" s="170" t="s">
        <v>1</v>
      </c>
      <c r="I575" s="172"/>
      <c r="L575" s="169"/>
      <c r="M575" s="173"/>
      <c r="T575" s="174"/>
      <c r="AT575" s="170" t="s">
        <v>264</v>
      </c>
      <c r="AU575" s="170" t="s">
        <v>87</v>
      </c>
      <c r="AV575" s="14" t="s">
        <v>85</v>
      </c>
      <c r="AW575" s="14" t="s">
        <v>32</v>
      </c>
      <c r="AX575" s="14" t="s">
        <v>77</v>
      </c>
      <c r="AY575" s="170" t="s">
        <v>253</v>
      </c>
    </row>
    <row r="576" spans="2:65" s="12" customFormat="1" ht="11.25">
      <c r="B576" s="154"/>
      <c r="D576" s="155" t="s">
        <v>264</v>
      </c>
      <c r="E576" s="156" t="s">
        <v>1</v>
      </c>
      <c r="F576" s="157" t="s">
        <v>3361</v>
      </c>
      <c r="H576" s="158">
        <v>9.1609999999999996</v>
      </c>
      <c r="I576" s="159"/>
      <c r="L576" s="154"/>
      <c r="M576" s="160"/>
      <c r="T576" s="161"/>
      <c r="AT576" s="156" t="s">
        <v>264</v>
      </c>
      <c r="AU576" s="156" t="s">
        <v>87</v>
      </c>
      <c r="AV576" s="12" t="s">
        <v>87</v>
      </c>
      <c r="AW576" s="12" t="s">
        <v>32</v>
      </c>
      <c r="AX576" s="12" t="s">
        <v>77</v>
      </c>
      <c r="AY576" s="156" t="s">
        <v>253</v>
      </c>
    </row>
    <row r="577" spans="2:65" s="13" customFormat="1" ht="11.25">
      <c r="B577" s="162"/>
      <c r="D577" s="155" t="s">
        <v>264</v>
      </c>
      <c r="E577" s="163" t="s">
        <v>1</v>
      </c>
      <c r="F577" s="164" t="s">
        <v>266</v>
      </c>
      <c r="H577" s="165">
        <v>9.1609999999999996</v>
      </c>
      <c r="I577" s="166"/>
      <c r="L577" s="162"/>
      <c r="M577" s="167"/>
      <c r="T577" s="168"/>
      <c r="AT577" s="163" t="s">
        <v>264</v>
      </c>
      <c r="AU577" s="163" t="s">
        <v>87</v>
      </c>
      <c r="AV577" s="13" t="s">
        <v>260</v>
      </c>
      <c r="AW577" s="13" t="s">
        <v>32</v>
      </c>
      <c r="AX577" s="13" t="s">
        <v>85</v>
      </c>
      <c r="AY577" s="163" t="s">
        <v>253</v>
      </c>
    </row>
    <row r="578" spans="2:65" s="12" customFormat="1" ht="11.25">
      <c r="B578" s="154"/>
      <c r="D578" s="155" t="s">
        <v>264</v>
      </c>
      <c r="F578" s="157" t="s">
        <v>3362</v>
      </c>
      <c r="H578" s="158">
        <v>9.6189999999999998</v>
      </c>
      <c r="I578" s="159"/>
      <c r="L578" s="154"/>
      <c r="M578" s="160"/>
      <c r="T578" s="161"/>
      <c r="AT578" s="156" t="s">
        <v>264</v>
      </c>
      <c r="AU578" s="156" t="s">
        <v>87</v>
      </c>
      <c r="AV578" s="12" t="s">
        <v>87</v>
      </c>
      <c r="AW578" s="12" t="s">
        <v>4</v>
      </c>
      <c r="AX578" s="12" t="s">
        <v>85</v>
      </c>
      <c r="AY578" s="156" t="s">
        <v>253</v>
      </c>
    </row>
    <row r="579" spans="2:65" s="1" customFormat="1" ht="49.15" customHeight="1">
      <c r="B579" s="32"/>
      <c r="C579" s="137" t="s">
        <v>613</v>
      </c>
      <c r="D579" s="137" t="s">
        <v>255</v>
      </c>
      <c r="E579" s="138" t="s">
        <v>1168</v>
      </c>
      <c r="F579" s="139" t="s">
        <v>1169</v>
      </c>
      <c r="G579" s="140" t="s">
        <v>258</v>
      </c>
      <c r="H579" s="141">
        <v>134.541</v>
      </c>
      <c r="I579" s="142"/>
      <c r="J579" s="143">
        <f>ROUND(I579*H579,2)</f>
        <v>0</v>
      </c>
      <c r="K579" s="139" t="s">
        <v>259</v>
      </c>
      <c r="L579" s="32"/>
      <c r="M579" s="144" t="s">
        <v>1</v>
      </c>
      <c r="N579" s="145" t="s">
        <v>42</v>
      </c>
      <c r="P579" s="146">
        <f>O579*H579</f>
        <v>0</v>
      </c>
      <c r="Q579" s="146">
        <v>1.1679999999999999E-2</v>
      </c>
      <c r="R579" s="146">
        <f>Q579*H579</f>
        <v>1.5714388799999999</v>
      </c>
      <c r="S579" s="146">
        <v>0</v>
      </c>
      <c r="T579" s="147">
        <f>S579*H579</f>
        <v>0</v>
      </c>
      <c r="AR579" s="148" t="s">
        <v>260</v>
      </c>
      <c r="AT579" s="148" t="s">
        <v>255</v>
      </c>
      <c r="AU579" s="148" t="s">
        <v>87</v>
      </c>
      <c r="AY579" s="17" t="s">
        <v>253</v>
      </c>
      <c r="BE579" s="149">
        <f>IF(N579="základní",J579,0)</f>
        <v>0</v>
      </c>
      <c r="BF579" s="149">
        <f>IF(N579="snížená",J579,0)</f>
        <v>0</v>
      </c>
      <c r="BG579" s="149">
        <f>IF(N579="zákl. přenesená",J579,0)</f>
        <v>0</v>
      </c>
      <c r="BH579" s="149">
        <f>IF(N579="sníž. přenesená",J579,0)</f>
        <v>0</v>
      </c>
      <c r="BI579" s="149">
        <f>IF(N579="nulová",J579,0)</f>
        <v>0</v>
      </c>
      <c r="BJ579" s="17" t="s">
        <v>85</v>
      </c>
      <c r="BK579" s="149">
        <f>ROUND(I579*H579,2)</f>
        <v>0</v>
      </c>
      <c r="BL579" s="17" t="s">
        <v>260</v>
      </c>
      <c r="BM579" s="148" t="s">
        <v>1170</v>
      </c>
    </row>
    <row r="580" spans="2:65" s="1" customFormat="1" ht="11.25">
      <c r="B580" s="32"/>
      <c r="D580" s="150" t="s">
        <v>262</v>
      </c>
      <c r="F580" s="151" t="s">
        <v>1171</v>
      </c>
      <c r="I580" s="152"/>
      <c r="L580" s="32"/>
      <c r="M580" s="153"/>
      <c r="T580" s="56"/>
      <c r="AT580" s="17" t="s">
        <v>262</v>
      </c>
      <c r="AU580" s="17" t="s">
        <v>87</v>
      </c>
    </row>
    <row r="581" spans="2:65" s="1" customFormat="1" ht="24.2" customHeight="1">
      <c r="B581" s="32"/>
      <c r="C581" s="185" t="s">
        <v>617</v>
      </c>
      <c r="D581" s="185" t="s">
        <v>1052</v>
      </c>
      <c r="E581" s="186" t="s">
        <v>1172</v>
      </c>
      <c r="F581" s="187" t="s">
        <v>1173</v>
      </c>
      <c r="G581" s="188" t="s">
        <v>258</v>
      </c>
      <c r="H581" s="189">
        <v>141.268</v>
      </c>
      <c r="I581" s="190"/>
      <c r="J581" s="191">
        <f>ROUND(I581*H581,2)</f>
        <v>0</v>
      </c>
      <c r="K581" s="187" t="s">
        <v>259</v>
      </c>
      <c r="L581" s="192"/>
      <c r="M581" s="193" t="s">
        <v>1</v>
      </c>
      <c r="N581" s="194" t="s">
        <v>42</v>
      </c>
      <c r="P581" s="146">
        <f>O581*H581</f>
        <v>0</v>
      </c>
      <c r="Q581" s="146">
        <v>2.8000000000000001E-2</v>
      </c>
      <c r="R581" s="146">
        <f>Q581*H581</f>
        <v>3.9555039999999999</v>
      </c>
      <c r="S581" s="146">
        <v>0</v>
      </c>
      <c r="T581" s="147">
        <f>S581*H581</f>
        <v>0</v>
      </c>
      <c r="AR581" s="148" t="s">
        <v>303</v>
      </c>
      <c r="AT581" s="148" t="s">
        <v>1052</v>
      </c>
      <c r="AU581" s="148" t="s">
        <v>87</v>
      </c>
      <c r="AY581" s="17" t="s">
        <v>253</v>
      </c>
      <c r="BE581" s="149">
        <f>IF(N581="základní",J581,0)</f>
        <v>0</v>
      </c>
      <c r="BF581" s="149">
        <f>IF(N581="snížená",J581,0)</f>
        <v>0</v>
      </c>
      <c r="BG581" s="149">
        <f>IF(N581="zákl. přenesená",J581,0)</f>
        <v>0</v>
      </c>
      <c r="BH581" s="149">
        <f>IF(N581="sníž. přenesená",J581,0)</f>
        <v>0</v>
      </c>
      <c r="BI581" s="149">
        <f>IF(N581="nulová",J581,0)</f>
        <v>0</v>
      </c>
      <c r="BJ581" s="17" t="s">
        <v>85</v>
      </c>
      <c r="BK581" s="149">
        <f>ROUND(I581*H581,2)</f>
        <v>0</v>
      </c>
      <c r="BL581" s="17" t="s">
        <v>260</v>
      </c>
      <c r="BM581" s="148" t="s">
        <v>1174</v>
      </c>
    </row>
    <row r="582" spans="2:65" s="14" customFormat="1" ht="11.25">
      <c r="B582" s="169"/>
      <c r="D582" s="155" t="s">
        <v>264</v>
      </c>
      <c r="E582" s="170" t="s">
        <v>1</v>
      </c>
      <c r="F582" s="171" t="s">
        <v>1175</v>
      </c>
      <c r="H582" s="170" t="s">
        <v>1</v>
      </c>
      <c r="I582" s="172"/>
      <c r="L582" s="169"/>
      <c r="M582" s="173"/>
      <c r="T582" s="174"/>
      <c r="AT582" s="170" t="s">
        <v>264</v>
      </c>
      <c r="AU582" s="170" t="s">
        <v>87</v>
      </c>
      <c r="AV582" s="14" t="s">
        <v>85</v>
      </c>
      <c r="AW582" s="14" t="s">
        <v>32</v>
      </c>
      <c r="AX582" s="14" t="s">
        <v>77</v>
      </c>
      <c r="AY582" s="170" t="s">
        <v>253</v>
      </c>
    </row>
    <row r="583" spans="2:65" s="14" customFormat="1" ht="11.25">
      <c r="B583" s="169"/>
      <c r="D583" s="155" t="s">
        <v>264</v>
      </c>
      <c r="E583" s="170" t="s">
        <v>1</v>
      </c>
      <c r="F583" s="171" t="s">
        <v>1082</v>
      </c>
      <c r="H583" s="170" t="s">
        <v>1</v>
      </c>
      <c r="I583" s="172"/>
      <c r="L583" s="169"/>
      <c r="M583" s="173"/>
      <c r="T583" s="174"/>
      <c r="AT583" s="170" t="s">
        <v>264</v>
      </c>
      <c r="AU583" s="170" t="s">
        <v>87</v>
      </c>
      <c r="AV583" s="14" t="s">
        <v>85</v>
      </c>
      <c r="AW583" s="14" t="s">
        <v>32</v>
      </c>
      <c r="AX583" s="14" t="s">
        <v>77</v>
      </c>
      <c r="AY583" s="170" t="s">
        <v>253</v>
      </c>
    </row>
    <row r="584" spans="2:65" s="12" customFormat="1" ht="11.25">
      <c r="B584" s="154"/>
      <c r="D584" s="155" t="s">
        <v>264</v>
      </c>
      <c r="E584" s="156" t="s">
        <v>1</v>
      </c>
      <c r="F584" s="157" t="s">
        <v>3341</v>
      </c>
      <c r="H584" s="158">
        <v>142.30600000000001</v>
      </c>
      <c r="I584" s="159"/>
      <c r="L584" s="154"/>
      <c r="M584" s="160"/>
      <c r="T584" s="161"/>
      <c r="AT584" s="156" t="s">
        <v>264</v>
      </c>
      <c r="AU584" s="156" t="s">
        <v>87</v>
      </c>
      <c r="AV584" s="12" t="s">
        <v>87</v>
      </c>
      <c r="AW584" s="12" t="s">
        <v>32</v>
      </c>
      <c r="AX584" s="12" t="s">
        <v>77</v>
      </c>
      <c r="AY584" s="156" t="s">
        <v>253</v>
      </c>
    </row>
    <row r="585" spans="2:65" s="12" customFormat="1" ht="33.75">
      <c r="B585" s="154"/>
      <c r="D585" s="155" t="s">
        <v>264</v>
      </c>
      <c r="E585" s="156" t="s">
        <v>1</v>
      </c>
      <c r="F585" s="157" t="s">
        <v>3342</v>
      </c>
      <c r="H585" s="158">
        <v>-30.195</v>
      </c>
      <c r="I585" s="159"/>
      <c r="L585" s="154"/>
      <c r="M585" s="160"/>
      <c r="T585" s="161"/>
      <c r="AT585" s="156" t="s">
        <v>264</v>
      </c>
      <c r="AU585" s="156" t="s">
        <v>87</v>
      </c>
      <c r="AV585" s="12" t="s">
        <v>87</v>
      </c>
      <c r="AW585" s="12" t="s">
        <v>32</v>
      </c>
      <c r="AX585" s="12" t="s">
        <v>77</v>
      </c>
      <c r="AY585" s="156" t="s">
        <v>253</v>
      </c>
    </row>
    <row r="586" spans="2:65" s="15" customFormat="1" ht="11.25">
      <c r="B586" s="175"/>
      <c r="D586" s="155" t="s">
        <v>264</v>
      </c>
      <c r="E586" s="176" t="s">
        <v>1</v>
      </c>
      <c r="F586" s="177" t="s">
        <v>322</v>
      </c>
      <c r="H586" s="178">
        <v>112.111</v>
      </c>
      <c r="I586" s="179"/>
      <c r="L586" s="175"/>
      <c r="M586" s="180"/>
      <c r="T586" s="181"/>
      <c r="AT586" s="176" t="s">
        <v>264</v>
      </c>
      <c r="AU586" s="176" t="s">
        <v>87</v>
      </c>
      <c r="AV586" s="15" t="s">
        <v>97</v>
      </c>
      <c r="AW586" s="15" t="s">
        <v>32</v>
      </c>
      <c r="AX586" s="15" t="s">
        <v>77</v>
      </c>
      <c r="AY586" s="176" t="s">
        <v>253</v>
      </c>
    </row>
    <row r="587" spans="2:65" s="14" customFormat="1" ht="11.25">
      <c r="B587" s="169"/>
      <c r="D587" s="155" t="s">
        <v>264</v>
      </c>
      <c r="E587" s="170" t="s">
        <v>1</v>
      </c>
      <c r="F587" s="171" t="s">
        <v>1085</v>
      </c>
      <c r="H587" s="170" t="s">
        <v>1</v>
      </c>
      <c r="I587" s="172"/>
      <c r="L587" s="169"/>
      <c r="M587" s="173"/>
      <c r="T587" s="174"/>
      <c r="AT587" s="170" t="s">
        <v>264</v>
      </c>
      <c r="AU587" s="170" t="s">
        <v>87</v>
      </c>
      <c r="AV587" s="14" t="s">
        <v>85</v>
      </c>
      <c r="AW587" s="14" t="s">
        <v>32</v>
      </c>
      <c r="AX587" s="14" t="s">
        <v>77</v>
      </c>
      <c r="AY587" s="170" t="s">
        <v>253</v>
      </c>
    </row>
    <row r="588" spans="2:65" s="12" customFormat="1" ht="11.25">
      <c r="B588" s="154"/>
      <c r="D588" s="155" t="s">
        <v>264</v>
      </c>
      <c r="E588" s="156" t="s">
        <v>1</v>
      </c>
      <c r="F588" s="157" t="s">
        <v>3343</v>
      </c>
      <c r="H588" s="158">
        <v>22.43</v>
      </c>
      <c r="I588" s="159"/>
      <c r="L588" s="154"/>
      <c r="M588" s="160"/>
      <c r="T588" s="161"/>
      <c r="AT588" s="156" t="s">
        <v>264</v>
      </c>
      <c r="AU588" s="156" t="s">
        <v>87</v>
      </c>
      <c r="AV588" s="12" t="s">
        <v>87</v>
      </c>
      <c r="AW588" s="12" t="s">
        <v>32</v>
      </c>
      <c r="AX588" s="12" t="s">
        <v>77</v>
      </c>
      <c r="AY588" s="156" t="s">
        <v>253</v>
      </c>
    </row>
    <row r="589" spans="2:65" s="15" customFormat="1" ht="11.25">
      <c r="B589" s="175"/>
      <c r="D589" s="155" t="s">
        <v>264</v>
      </c>
      <c r="E589" s="176" t="s">
        <v>1</v>
      </c>
      <c r="F589" s="177" t="s">
        <v>322</v>
      </c>
      <c r="H589" s="178">
        <v>22.43</v>
      </c>
      <c r="I589" s="179"/>
      <c r="L589" s="175"/>
      <c r="M589" s="180"/>
      <c r="T589" s="181"/>
      <c r="AT589" s="176" t="s">
        <v>264</v>
      </c>
      <c r="AU589" s="176" t="s">
        <v>87</v>
      </c>
      <c r="AV589" s="15" t="s">
        <v>97</v>
      </c>
      <c r="AW589" s="15" t="s">
        <v>32</v>
      </c>
      <c r="AX589" s="15" t="s">
        <v>77</v>
      </c>
      <c r="AY589" s="176" t="s">
        <v>253</v>
      </c>
    </row>
    <row r="590" spans="2:65" s="13" customFormat="1" ht="11.25">
      <c r="B590" s="162"/>
      <c r="D590" s="155" t="s">
        <v>264</v>
      </c>
      <c r="E590" s="163" t="s">
        <v>1</v>
      </c>
      <c r="F590" s="164" t="s">
        <v>266</v>
      </c>
      <c r="H590" s="165">
        <v>134.541</v>
      </c>
      <c r="I590" s="166"/>
      <c r="L590" s="162"/>
      <c r="M590" s="167"/>
      <c r="T590" s="168"/>
      <c r="AT590" s="163" t="s">
        <v>264</v>
      </c>
      <c r="AU590" s="163" t="s">
        <v>87</v>
      </c>
      <c r="AV590" s="13" t="s">
        <v>260</v>
      </c>
      <c r="AW590" s="13" t="s">
        <v>32</v>
      </c>
      <c r="AX590" s="13" t="s">
        <v>85</v>
      </c>
      <c r="AY590" s="163" t="s">
        <v>253</v>
      </c>
    </row>
    <row r="591" spans="2:65" s="12" customFormat="1" ht="11.25">
      <c r="B591" s="154"/>
      <c r="D591" s="155" t="s">
        <v>264</v>
      </c>
      <c r="F591" s="157" t="s">
        <v>3363</v>
      </c>
      <c r="H591" s="158">
        <v>141.268</v>
      </c>
      <c r="I591" s="159"/>
      <c r="L591" s="154"/>
      <c r="M591" s="160"/>
      <c r="T591" s="161"/>
      <c r="AT591" s="156" t="s">
        <v>264</v>
      </c>
      <c r="AU591" s="156" t="s">
        <v>87</v>
      </c>
      <c r="AV591" s="12" t="s">
        <v>87</v>
      </c>
      <c r="AW591" s="12" t="s">
        <v>4</v>
      </c>
      <c r="AX591" s="12" t="s">
        <v>85</v>
      </c>
      <c r="AY591" s="156" t="s">
        <v>253</v>
      </c>
    </row>
    <row r="592" spans="2:65" s="1" customFormat="1" ht="37.9" customHeight="1">
      <c r="B592" s="32"/>
      <c r="C592" s="137" t="s">
        <v>621</v>
      </c>
      <c r="D592" s="137" t="s">
        <v>255</v>
      </c>
      <c r="E592" s="138" t="s">
        <v>1177</v>
      </c>
      <c r="F592" s="139" t="s">
        <v>1178</v>
      </c>
      <c r="G592" s="140" t="s">
        <v>258</v>
      </c>
      <c r="H592" s="141">
        <v>29.605</v>
      </c>
      <c r="I592" s="142"/>
      <c r="J592" s="143">
        <f>ROUND(I592*H592,2)</f>
        <v>0</v>
      </c>
      <c r="K592" s="139" t="s">
        <v>259</v>
      </c>
      <c r="L592" s="32"/>
      <c r="M592" s="144" t="s">
        <v>1</v>
      </c>
      <c r="N592" s="145" t="s">
        <v>42</v>
      </c>
      <c r="P592" s="146">
        <f>O592*H592</f>
        <v>0</v>
      </c>
      <c r="Q592" s="146">
        <v>8.0000000000000007E-5</v>
      </c>
      <c r="R592" s="146">
        <f>Q592*H592</f>
        <v>2.3684000000000001E-3</v>
      </c>
      <c r="S592" s="146">
        <v>0</v>
      </c>
      <c r="T592" s="147">
        <f>S592*H592</f>
        <v>0</v>
      </c>
      <c r="AR592" s="148" t="s">
        <v>260</v>
      </c>
      <c r="AT592" s="148" t="s">
        <v>255</v>
      </c>
      <c r="AU592" s="148" t="s">
        <v>87</v>
      </c>
      <c r="AY592" s="17" t="s">
        <v>253</v>
      </c>
      <c r="BE592" s="149">
        <f>IF(N592="základní",J592,0)</f>
        <v>0</v>
      </c>
      <c r="BF592" s="149">
        <f>IF(N592="snížená",J592,0)</f>
        <v>0</v>
      </c>
      <c r="BG592" s="149">
        <f>IF(N592="zákl. přenesená",J592,0)</f>
        <v>0</v>
      </c>
      <c r="BH592" s="149">
        <f>IF(N592="sníž. přenesená",J592,0)</f>
        <v>0</v>
      </c>
      <c r="BI592" s="149">
        <f>IF(N592="nulová",J592,0)</f>
        <v>0</v>
      </c>
      <c r="BJ592" s="17" t="s">
        <v>85</v>
      </c>
      <c r="BK592" s="149">
        <f>ROUND(I592*H592,2)</f>
        <v>0</v>
      </c>
      <c r="BL592" s="17" t="s">
        <v>260</v>
      </c>
      <c r="BM592" s="148" t="s">
        <v>3364</v>
      </c>
    </row>
    <row r="593" spans="2:65" s="1" customFormat="1" ht="11.25">
      <c r="B593" s="32"/>
      <c r="D593" s="150" t="s">
        <v>262</v>
      </c>
      <c r="F593" s="151" t="s">
        <v>1180</v>
      </c>
      <c r="I593" s="152"/>
      <c r="L593" s="32"/>
      <c r="M593" s="153"/>
      <c r="T593" s="56"/>
      <c r="AT593" s="17" t="s">
        <v>262</v>
      </c>
      <c r="AU593" s="17" t="s">
        <v>87</v>
      </c>
    </row>
    <row r="594" spans="2:65" s="14" customFormat="1" ht="11.25">
      <c r="B594" s="169"/>
      <c r="D594" s="155" t="s">
        <v>264</v>
      </c>
      <c r="E594" s="170" t="s">
        <v>1</v>
      </c>
      <c r="F594" s="171" t="s">
        <v>1069</v>
      </c>
      <c r="H594" s="170" t="s">
        <v>1</v>
      </c>
      <c r="I594" s="172"/>
      <c r="L594" s="169"/>
      <c r="M594" s="173"/>
      <c r="T594" s="174"/>
      <c r="AT594" s="170" t="s">
        <v>264</v>
      </c>
      <c r="AU594" s="170" t="s">
        <v>87</v>
      </c>
      <c r="AV594" s="14" t="s">
        <v>85</v>
      </c>
      <c r="AW594" s="14" t="s">
        <v>32</v>
      </c>
      <c r="AX594" s="14" t="s">
        <v>77</v>
      </c>
      <c r="AY594" s="170" t="s">
        <v>253</v>
      </c>
    </row>
    <row r="595" spans="2:65" s="14" customFormat="1" ht="11.25">
      <c r="B595" s="169"/>
      <c r="D595" s="155" t="s">
        <v>264</v>
      </c>
      <c r="E595" s="170" t="s">
        <v>1</v>
      </c>
      <c r="F595" s="171" t="s">
        <v>1070</v>
      </c>
      <c r="H595" s="170" t="s">
        <v>1</v>
      </c>
      <c r="I595" s="172"/>
      <c r="L595" s="169"/>
      <c r="M595" s="173"/>
      <c r="T595" s="174"/>
      <c r="AT595" s="170" t="s">
        <v>264</v>
      </c>
      <c r="AU595" s="170" t="s">
        <v>87</v>
      </c>
      <c r="AV595" s="14" t="s">
        <v>85</v>
      </c>
      <c r="AW595" s="14" t="s">
        <v>32</v>
      </c>
      <c r="AX595" s="14" t="s">
        <v>77</v>
      </c>
      <c r="AY595" s="170" t="s">
        <v>253</v>
      </c>
    </row>
    <row r="596" spans="2:65" s="12" customFormat="1" ht="11.25">
      <c r="B596" s="154"/>
      <c r="D596" s="155" t="s">
        <v>264</v>
      </c>
      <c r="E596" s="156" t="s">
        <v>1</v>
      </c>
      <c r="F596" s="157" t="s">
        <v>3338</v>
      </c>
      <c r="H596" s="158">
        <v>33.514000000000003</v>
      </c>
      <c r="I596" s="159"/>
      <c r="L596" s="154"/>
      <c r="M596" s="160"/>
      <c r="T596" s="161"/>
      <c r="AT596" s="156" t="s">
        <v>264</v>
      </c>
      <c r="AU596" s="156" t="s">
        <v>87</v>
      </c>
      <c r="AV596" s="12" t="s">
        <v>87</v>
      </c>
      <c r="AW596" s="12" t="s">
        <v>32</v>
      </c>
      <c r="AX596" s="12" t="s">
        <v>77</v>
      </c>
      <c r="AY596" s="156" t="s">
        <v>253</v>
      </c>
    </row>
    <row r="597" spans="2:65" s="12" customFormat="1" ht="11.25">
      <c r="B597" s="154"/>
      <c r="D597" s="155" t="s">
        <v>264</v>
      </c>
      <c r="E597" s="156" t="s">
        <v>1</v>
      </c>
      <c r="F597" s="157" t="s">
        <v>3339</v>
      </c>
      <c r="H597" s="158">
        <v>-2.9249999999999998</v>
      </c>
      <c r="I597" s="159"/>
      <c r="L597" s="154"/>
      <c r="M597" s="160"/>
      <c r="T597" s="161"/>
      <c r="AT597" s="156" t="s">
        <v>264</v>
      </c>
      <c r="AU597" s="156" t="s">
        <v>87</v>
      </c>
      <c r="AV597" s="12" t="s">
        <v>87</v>
      </c>
      <c r="AW597" s="12" t="s">
        <v>32</v>
      </c>
      <c r="AX597" s="12" t="s">
        <v>77</v>
      </c>
      <c r="AY597" s="156" t="s">
        <v>253</v>
      </c>
    </row>
    <row r="598" spans="2:65" s="12" customFormat="1" ht="11.25">
      <c r="B598" s="154"/>
      <c r="D598" s="155" t="s">
        <v>264</v>
      </c>
      <c r="E598" s="156" t="s">
        <v>1</v>
      </c>
      <c r="F598" s="157" t="s">
        <v>3340</v>
      </c>
      <c r="H598" s="158">
        <v>-0.98399999999999999</v>
      </c>
      <c r="I598" s="159"/>
      <c r="L598" s="154"/>
      <c r="M598" s="160"/>
      <c r="T598" s="161"/>
      <c r="AT598" s="156" t="s">
        <v>264</v>
      </c>
      <c r="AU598" s="156" t="s">
        <v>87</v>
      </c>
      <c r="AV598" s="12" t="s">
        <v>87</v>
      </c>
      <c r="AW598" s="12" t="s">
        <v>32</v>
      </c>
      <c r="AX598" s="12" t="s">
        <v>77</v>
      </c>
      <c r="AY598" s="156" t="s">
        <v>253</v>
      </c>
    </row>
    <row r="599" spans="2:65" s="15" customFormat="1" ht="11.25">
      <c r="B599" s="175"/>
      <c r="D599" s="155" t="s">
        <v>264</v>
      </c>
      <c r="E599" s="176" t="s">
        <v>1</v>
      </c>
      <c r="F599" s="177" t="s">
        <v>322</v>
      </c>
      <c r="H599" s="178">
        <v>29.605</v>
      </c>
      <c r="I599" s="179"/>
      <c r="L599" s="175"/>
      <c r="M599" s="180"/>
      <c r="T599" s="181"/>
      <c r="AT599" s="176" t="s">
        <v>264</v>
      </c>
      <c r="AU599" s="176" t="s">
        <v>87</v>
      </c>
      <c r="AV599" s="15" t="s">
        <v>97</v>
      </c>
      <c r="AW599" s="15" t="s">
        <v>32</v>
      </c>
      <c r="AX599" s="15" t="s">
        <v>77</v>
      </c>
      <c r="AY599" s="176" t="s">
        <v>253</v>
      </c>
    </row>
    <row r="600" spans="2:65" s="13" customFormat="1" ht="11.25">
      <c r="B600" s="162"/>
      <c r="D600" s="155" t="s">
        <v>264</v>
      </c>
      <c r="E600" s="163" t="s">
        <v>1</v>
      </c>
      <c r="F600" s="164" t="s">
        <v>266</v>
      </c>
      <c r="H600" s="165">
        <v>29.605</v>
      </c>
      <c r="I600" s="166"/>
      <c r="L600" s="162"/>
      <c r="M600" s="167"/>
      <c r="T600" s="168"/>
      <c r="AT600" s="163" t="s">
        <v>264</v>
      </c>
      <c r="AU600" s="163" t="s">
        <v>87</v>
      </c>
      <c r="AV600" s="13" t="s">
        <v>260</v>
      </c>
      <c r="AW600" s="13" t="s">
        <v>32</v>
      </c>
      <c r="AX600" s="13" t="s">
        <v>85</v>
      </c>
      <c r="AY600" s="163" t="s">
        <v>253</v>
      </c>
    </row>
    <row r="601" spans="2:65" s="1" customFormat="1" ht="37.9" customHeight="1">
      <c r="B601" s="32"/>
      <c r="C601" s="137" t="s">
        <v>625</v>
      </c>
      <c r="D601" s="137" t="s">
        <v>255</v>
      </c>
      <c r="E601" s="138" t="s">
        <v>1181</v>
      </c>
      <c r="F601" s="139" t="s">
        <v>1182</v>
      </c>
      <c r="G601" s="140" t="s">
        <v>258</v>
      </c>
      <c r="H601" s="141">
        <v>167.114</v>
      </c>
      <c r="I601" s="142"/>
      <c r="J601" s="143">
        <f>ROUND(I601*H601,2)</f>
        <v>0</v>
      </c>
      <c r="K601" s="139" t="s">
        <v>259</v>
      </c>
      <c r="L601" s="32"/>
      <c r="M601" s="144" t="s">
        <v>1</v>
      </c>
      <c r="N601" s="145" t="s">
        <v>42</v>
      </c>
      <c r="P601" s="146">
        <f>O601*H601</f>
        <v>0</v>
      </c>
      <c r="Q601" s="146">
        <v>8.0000000000000007E-5</v>
      </c>
      <c r="R601" s="146">
        <f>Q601*H601</f>
        <v>1.3369120000000002E-2</v>
      </c>
      <c r="S601" s="146">
        <v>0</v>
      </c>
      <c r="T601" s="147">
        <f>S601*H601</f>
        <v>0</v>
      </c>
      <c r="AR601" s="148" t="s">
        <v>260</v>
      </c>
      <c r="AT601" s="148" t="s">
        <v>255</v>
      </c>
      <c r="AU601" s="148" t="s">
        <v>87</v>
      </c>
      <c r="AY601" s="17" t="s">
        <v>253</v>
      </c>
      <c r="BE601" s="149">
        <f>IF(N601="základní",J601,0)</f>
        <v>0</v>
      </c>
      <c r="BF601" s="149">
        <f>IF(N601="snížená",J601,0)</f>
        <v>0</v>
      </c>
      <c r="BG601" s="149">
        <f>IF(N601="zákl. přenesená",J601,0)</f>
        <v>0</v>
      </c>
      <c r="BH601" s="149">
        <f>IF(N601="sníž. přenesená",J601,0)</f>
        <v>0</v>
      </c>
      <c r="BI601" s="149">
        <f>IF(N601="nulová",J601,0)</f>
        <v>0</v>
      </c>
      <c r="BJ601" s="17" t="s">
        <v>85</v>
      </c>
      <c r="BK601" s="149">
        <f>ROUND(I601*H601,2)</f>
        <v>0</v>
      </c>
      <c r="BL601" s="17" t="s">
        <v>260</v>
      </c>
      <c r="BM601" s="148" t="s">
        <v>3365</v>
      </c>
    </row>
    <row r="602" spans="2:65" s="1" customFormat="1" ht="11.25">
      <c r="B602" s="32"/>
      <c r="D602" s="150" t="s">
        <v>262</v>
      </c>
      <c r="F602" s="151" t="s">
        <v>1184</v>
      </c>
      <c r="I602" s="152"/>
      <c r="L602" s="32"/>
      <c r="M602" s="153"/>
      <c r="T602" s="56"/>
      <c r="AT602" s="17" t="s">
        <v>262</v>
      </c>
      <c r="AU602" s="17" t="s">
        <v>87</v>
      </c>
    </row>
    <row r="603" spans="2:65" s="14" customFormat="1" ht="11.25">
      <c r="B603" s="169"/>
      <c r="D603" s="155" t="s">
        <v>264</v>
      </c>
      <c r="E603" s="170" t="s">
        <v>1</v>
      </c>
      <c r="F603" s="171" t="s">
        <v>1147</v>
      </c>
      <c r="H603" s="170" t="s">
        <v>1</v>
      </c>
      <c r="I603" s="172"/>
      <c r="L603" s="169"/>
      <c r="M603" s="173"/>
      <c r="T603" s="174"/>
      <c r="AT603" s="170" t="s">
        <v>264</v>
      </c>
      <c r="AU603" s="170" t="s">
        <v>87</v>
      </c>
      <c r="AV603" s="14" t="s">
        <v>85</v>
      </c>
      <c r="AW603" s="14" t="s">
        <v>32</v>
      </c>
      <c r="AX603" s="14" t="s">
        <v>77</v>
      </c>
      <c r="AY603" s="170" t="s">
        <v>253</v>
      </c>
    </row>
    <row r="604" spans="2:65" s="12" customFormat="1" ht="11.25">
      <c r="B604" s="154"/>
      <c r="D604" s="155" t="s">
        <v>264</v>
      </c>
      <c r="E604" s="156" t="s">
        <v>1</v>
      </c>
      <c r="F604" s="157" t="s">
        <v>3355</v>
      </c>
      <c r="H604" s="158">
        <v>11.875999999999999</v>
      </c>
      <c r="I604" s="159"/>
      <c r="L604" s="154"/>
      <c r="M604" s="160"/>
      <c r="T604" s="161"/>
      <c r="AT604" s="156" t="s">
        <v>264</v>
      </c>
      <c r="AU604" s="156" t="s">
        <v>87</v>
      </c>
      <c r="AV604" s="12" t="s">
        <v>87</v>
      </c>
      <c r="AW604" s="12" t="s">
        <v>32</v>
      </c>
      <c r="AX604" s="12" t="s">
        <v>77</v>
      </c>
      <c r="AY604" s="156" t="s">
        <v>253</v>
      </c>
    </row>
    <row r="605" spans="2:65" s="15" customFormat="1" ht="11.25">
      <c r="B605" s="175"/>
      <c r="D605" s="155" t="s">
        <v>264</v>
      </c>
      <c r="E605" s="176" t="s">
        <v>1</v>
      </c>
      <c r="F605" s="177" t="s">
        <v>322</v>
      </c>
      <c r="H605" s="178">
        <v>11.875999999999999</v>
      </c>
      <c r="I605" s="179"/>
      <c r="L605" s="175"/>
      <c r="M605" s="180"/>
      <c r="T605" s="181"/>
      <c r="AT605" s="176" t="s">
        <v>264</v>
      </c>
      <c r="AU605" s="176" t="s">
        <v>87</v>
      </c>
      <c r="AV605" s="15" t="s">
        <v>97</v>
      </c>
      <c r="AW605" s="15" t="s">
        <v>32</v>
      </c>
      <c r="AX605" s="15" t="s">
        <v>77</v>
      </c>
      <c r="AY605" s="176" t="s">
        <v>253</v>
      </c>
    </row>
    <row r="606" spans="2:65" s="14" customFormat="1" ht="11.25">
      <c r="B606" s="169"/>
      <c r="D606" s="155" t="s">
        <v>264</v>
      </c>
      <c r="E606" s="170" t="s">
        <v>1</v>
      </c>
      <c r="F606" s="171" t="s">
        <v>1147</v>
      </c>
      <c r="H606" s="170" t="s">
        <v>1</v>
      </c>
      <c r="I606" s="172"/>
      <c r="L606" s="169"/>
      <c r="M606" s="173"/>
      <c r="T606" s="174"/>
      <c r="AT606" s="170" t="s">
        <v>264</v>
      </c>
      <c r="AU606" s="170" t="s">
        <v>87</v>
      </c>
      <c r="AV606" s="14" t="s">
        <v>85</v>
      </c>
      <c r="AW606" s="14" t="s">
        <v>32</v>
      </c>
      <c r="AX606" s="14" t="s">
        <v>77</v>
      </c>
      <c r="AY606" s="170" t="s">
        <v>253</v>
      </c>
    </row>
    <row r="607" spans="2:65" s="12" customFormat="1" ht="11.25">
      <c r="B607" s="154"/>
      <c r="D607" s="155" t="s">
        <v>264</v>
      </c>
      <c r="E607" s="156" t="s">
        <v>1</v>
      </c>
      <c r="F607" s="157" t="s">
        <v>3358</v>
      </c>
      <c r="H607" s="158">
        <v>11.536</v>
      </c>
      <c r="I607" s="159"/>
      <c r="L607" s="154"/>
      <c r="M607" s="160"/>
      <c r="T607" s="161"/>
      <c r="AT607" s="156" t="s">
        <v>264</v>
      </c>
      <c r="AU607" s="156" t="s">
        <v>87</v>
      </c>
      <c r="AV607" s="12" t="s">
        <v>87</v>
      </c>
      <c r="AW607" s="12" t="s">
        <v>32</v>
      </c>
      <c r="AX607" s="12" t="s">
        <v>77</v>
      </c>
      <c r="AY607" s="156" t="s">
        <v>253</v>
      </c>
    </row>
    <row r="608" spans="2:65" s="15" customFormat="1" ht="11.25">
      <c r="B608" s="175"/>
      <c r="D608" s="155" t="s">
        <v>264</v>
      </c>
      <c r="E608" s="176" t="s">
        <v>1</v>
      </c>
      <c r="F608" s="177" t="s">
        <v>322</v>
      </c>
      <c r="H608" s="178">
        <v>11.536</v>
      </c>
      <c r="I608" s="179"/>
      <c r="L608" s="175"/>
      <c r="M608" s="180"/>
      <c r="T608" s="181"/>
      <c r="AT608" s="176" t="s">
        <v>264</v>
      </c>
      <c r="AU608" s="176" t="s">
        <v>87</v>
      </c>
      <c r="AV608" s="15" t="s">
        <v>97</v>
      </c>
      <c r="AW608" s="15" t="s">
        <v>32</v>
      </c>
      <c r="AX608" s="15" t="s">
        <v>77</v>
      </c>
      <c r="AY608" s="176" t="s">
        <v>253</v>
      </c>
    </row>
    <row r="609" spans="2:65" s="14" customFormat="1" ht="11.25">
      <c r="B609" s="169"/>
      <c r="D609" s="155" t="s">
        <v>264</v>
      </c>
      <c r="E609" s="170" t="s">
        <v>1</v>
      </c>
      <c r="F609" s="171" t="s">
        <v>1147</v>
      </c>
      <c r="H609" s="170" t="s">
        <v>1</v>
      </c>
      <c r="I609" s="172"/>
      <c r="L609" s="169"/>
      <c r="M609" s="173"/>
      <c r="T609" s="174"/>
      <c r="AT609" s="170" t="s">
        <v>264</v>
      </c>
      <c r="AU609" s="170" t="s">
        <v>87</v>
      </c>
      <c r="AV609" s="14" t="s">
        <v>85</v>
      </c>
      <c r="AW609" s="14" t="s">
        <v>32</v>
      </c>
      <c r="AX609" s="14" t="s">
        <v>77</v>
      </c>
      <c r="AY609" s="170" t="s">
        <v>253</v>
      </c>
    </row>
    <row r="610" spans="2:65" s="12" customFormat="1" ht="11.25">
      <c r="B610" s="154"/>
      <c r="D610" s="155" t="s">
        <v>264</v>
      </c>
      <c r="E610" s="156" t="s">
        <v>1</v>
      </c>
      <c r="F610" s="157" t="s">
        <v>3361</v>
      </c>
      <c r="H610" s="158">
        <v>9.1609999999999996</v>
      </c>
      <c r="I610" s="159"/>
      <c r="L610" s="154"/>
      <c r="M610" s="160"/>
      <c r="T610" s="161"/>
      <c r="AT610" s="156" t="s">
        <v>264</v>
      </c>
      <c r="AU610" s="156" t="s">
        <v>87</v>
      </c>
      <c r="AV610" s="12" t="s">
        <v>87</v>
      </c>
      <c r="AW610" s="12" t="s">
        <v>32</v>
      </c>
      <c r="AX610" s="12" t="s">
        <v>77</v>
      </c>
      <c r="AY610" s="156" t="s">
        <v>253</v>
      </c>
    </row>
    <row r="611" spans="2:65" s="15" customFormat="1" ht="11.25">
      <c r="B611" s="175"/>
      <c r="D611" s="155" t="s">
        <v>264</v>
      </c>
      <c r="E611" s="176" t="s">
        <v>1</v>
      </c>
      <c r="F611" s="177" t="s">
        <v>322</v>
      </c>
      <c r="H611" s="178">
        <v>9.1609999999999996</v>
      </c>
      <c r="I611" s="179"/>
      <c r="L611" s="175"/>
      <c r="M611" s="180"/>
      <c r="T611" s="181"/>
      <c r="AT611" s="176" t="s">
        <v>264</v>
      </c>
      <c r="AU611" s="176" t="s">
        <v>87</v>
      </c>
      <c r="AV611" s="15" t="s">
        <v>97</v>
      </c>
      <c r="AW611" s="15" t="s">
        <v>32</v>
      </c>
      <c r="AX611" s="15" t="s">
        <v>77</v>
      </c>
      <c r="AY611" s="176" t="s">
        <v>253</v>
      </c>
    </row>
    <row r="612" spans="2:65" s="14" customFormat="1" ht="11.25">
      <c r="B612" s="169"/>
      <c r="D612" s="155" t="s">
        <v>264</v>
      </c>
      <c r="E612" s="170" t="s">
        <v>1</v>
      </c>
      <c r="F612" s="171" t="s">
        <v>1175</v>
      </c>
      <c r="H612" s="170" t="s">
        <v>1</v>
      </c>
      <c r="I612" s="172"/>
      <c r="L612" s="169"/>
      <c r="M612" s="173"/>
      <c r="T612" s="174"/>
      <c r="AT612" s="170" t="s">
        <v>264</v>
      </c>
      <c r="AU612" s="170" t="s">
        <v>87</v>
      </c>
      <c r="AV612" s="14" t="s">
        <v>85</v>
      </c>
      <c r="AW612" s="14" t="s">
        <v>32</v>
      </c>
      <c r="AX612" s="14" t="s">
        <v>77</v>
      </c>
      <c r="AY612" s="170" t="s">
        <v>253</v>
      </c>
    </row>
    <row r="613" spans="2:65" s="14" customFormat="1" ht="11.25">
      <c r="B613" s="169"/>
      <c r="D613" s="155" t="s">
        <v>264</v>
      </c>
      <c r="E613" s="170" t="s">
        <v>1</v>
      </c>
      <c r="F613" s="171" t="s">
        <v>1082</v>
      </c>
      <c r="H613" s="170" t="s">
        <v>1</v>
      </c>
      <c r="I613" s="172"/>
      <c r="L613" s="169"/>
      <c r="M613" s="173"/>
      <c r="T613" s="174"/>
      <c r="AT613" s="170" t="s">
        <v>264</v>
      </c>
      <c r="AU613" s="170" t="s">
        <v>87</v>
      </c>
      <c r="AV613" s="14" t="s">
        <v>85</v>
      </c>
      <c r="AW613" s="14" t="s">
        <v>32</v>
      </c>
      <c r="AX613" s="14" t="s">
        <v>77</v>
      </c>
      <c r="AY613" s="170" t="s">
        <v>253</v>
      </c>
    </row>
    <row r="614" spans="2:65" s="12" customFormat="1" ht="11.25">
      <c r="B614" s="154"/>
      <c r="D614" s="155" t="s">
        <v>264</v>
      </c>
      <c r="E614" s="156" t="s">
        <v>1</v>
      </c>
      <c r="F614" s="157" t="s">
        <v>3341</v>
      </c>
      <c r="H614" s="158">
        <v>142.30600000000001</v>
      </c>
      <c r="I614" s="159"/>
      <c r="L614" s="154"/>
      <c r="M614" s="160"/>
      <c r="T614" s="161"/>
      <c r="AT614" s="156" t="s">
        <v>264</v>
      </c>
      <c r="AU614" s="156" t="s">
        <v>87</v>
      </c>
      <c r="AV614" s="12" t="s">
        <v>87</v>
      </c>
      <c r="AW614" s="12" t="s">
        <v>32</v>
      </c>
      <c r="AX614" s="12" t="s">
        <v>77</v>
      </c>
      <c r="AY614" s="156" t="s">
        <v>253</v>
      </c>
    </row>
    <row r="615" spans="2:65" s="12" customFormat="1" ht="33.75">
      <c r="B615" s="154"/>
      <c r="D615" s="155" t="s">
        <v>264</v>
      </c>
      <c r="E615" s="156" t="s">
        <v>1</v>
      </c>
      <c r="F615" s="157" t="s">
        <v>3342</v>
      </c>
      <c r="H615" s="158">
        <v>-30.195</v>
      </c>
      <c r="I615" s="159"/>
      <c r="L615" s="154"/>
      <c r="M615" s="160"/>
      <c r="T615" s="161"/>
      <c r="AT615" s="156" t="s">
        <v>264</v>
      </c>
      <c r="AU615" s="156" t="s">
        <v>87</v>
      </c>
      <c r="AV615" s="12" t="s">
        <v>87</v>
      </c>
      <c r="AW615" s="12" t="s">
        <v>32</v>
      </c>
      <c r="AX615" s="12" t="s">
        <v>77</v>
      </c>
      <c r="AY615" s="156" t="s">
        <v>253</v>
      </c>
    </row>
    <row r="616" spans="2:65" s="15" customFormat="1" ht="11.25">
      <c r="B616" s="175"/>
      <c r="D616" s="155" t="s">
        <v>264</v>
      </c>
      <c r="E616" s="176" t="s">
        <v>1</v>
      </c>
      <c r="F616" s="177" t="s">
        <v>322</v>
      </c>
      <c r="H616" s="178">
        <v>112.111</v>
      </c>
      <c r="I616" s="179"/>
      <c r="L616" s="175"/>
      <c r="M616" s="180"/>
      <c r="T616" s="181"/>
      <c r="AT616" s="176" t="s">
        <v>264</v>
      </c>
      <c r="AU616" s="176" t="s">
        <v>87</v>
      </c>
      <c r="AV616" s="15" t="s">
        <v>97</v>
      </c>
      <c r="AW616" s="15" t="s">
        <v>32</v>
      </c>
      <c r="AX616" s="15" t="s">
        <v>77</v>
      </c>
      <c r="AY616" s="176" t="s">
        <v>253</v>
      </c>
    </row>
    <row r="617" spans="2:65" s="14" customFormat="1" ht="11.25">
      <c r="B617" s="169"/>
      <c r="D617" s="155" t="s">
        <v>264</v>
      </c>
      <c r="E617" s="170" t="s">
        <v>1</v>
      </c>
      <c r="F617" s="171" t="s">
        <v>1085</v>
      </c>
      <c r="H617" s="170" t="s">
        <v>1</v>
      </c>
      <c r="I617" s="172"/>
      <c r="L617" s="169"/>
      <c r="M617" s="173"/>
      <c r="T617" s="174"/>
      <c r="AT617" s="170" t="s">
        <v>264</v>
      </c>
      <c r="AU617" s="170" t="s">
        <v>87</v>
      </c>
      <c r="AV617" s="14" t="s">
        <v>85</v>
      </c>
      <c r="AW617" s="14" t="s">
        <v>32</v>
      </c>
      <c r="AX617" s="14" t="s">
        <v>77</v>
      </c>
      <c r="AY617" s="170" t="s">
        <v>253</v>
      </c>
    </row>
    <row r="618" spans="2:65" s="12" customFormat="1" ht="11.25">
      <c r="B618" s="154"/>
      <c r="D618" s="155" t="s">
        <v>264</v>
      </c>
      <c r="E618" s="156" t="s">
        <v>1</v>
      </c>
      <c r="F618" s="157" t="s">
        <v>3343</v>
      </c>
      <c r="H618" s="158">
        <v>22.43</v>
      </c>
      <c r="I618" s="159"/>
      <c r="L618" s="154"/>
      <c r="M618" s="160"/>
      <c r="T618" s="161"/>
      <c r="AT618" s="156" t="s">
        <v>264</v>
      </c>
      <c r="AU618" s="156" t="s">
        <v>87</v>
      </c>
      <c r="AV618" s="12" t="s">
        <v>87</v>
      </c>
      <c r="AW618" s="12" t="s">
        <v>32</v>
      </c>
      <c r="AX618" s="12" t="s">
        <v>77</v>
      </c>
      <c r="AY618" s="156" t="s">
        <v>253</v>
      </c>
    </row>
    <row r="619" spans="2:65" s="15" customFormat="1" ht="11.25">
      <c r="B619" s="175"/>
      <c r="D619" s="155" t="s">
        <v>264</v>
      </c>
      <c r="E619" s="176" t="s">
        <v>1</v>
      </c>
      <c r="F619" s="177" t="s">
        <v>322</v>
      </c>
      <c r="H619" s="178">
        <v>22.43</v>
      </c>
      <c r="I619" s="179"/>
      <c r="L619" s="175"/>
      <c r="M619" s="180"/>
      <c r="T619" s="181"/>
      <c r="AT619" s="176" t="s">
        <v>264</v>
      </c>
      <c r="AU619" s="176" t="s">
        <v>87</v>
      </c>
      <c r="AV619" s="15" t="s">
        <v>97</v>
      </c>
      <c r="AW619" s="15" t="s">
        <v>32</v>
      </c>
      <c r="AX619" s="15" t="s">
        <v>77</v>
      </c>
      <c r="AY619" s="176" t="s">
        <v>253</v>
      </c>
    </row>
    <row r="620" spans="2:65" s="13" customFormat="1" ht="11.25">
      <c r="B620" s="162"/>
      <c r="D620" s="155" t="s">
        <v>264</v>
      </c>
      <c r="E620" s="163" t="s">
        <v>1</v>
      </c>
      <c r="F620" s="164" t="s">
        <v>266</v>
      </c>
      <c r="H620" s="165">
        <v>167.114</v>
      </c>
      <c r="I620" s="166"/>
      <c r="L620" s="162"/>
      <c r="M620" s="167"/>
      <c r="T620" s="168"/>
      <c r="AT620" s="163" t="s">
        <v>264</v>
      </c>
      <c r="AU620" s="163" t="s">
        <v>87</v>
      </c>
      <c r="AV620" s="13" t="s">
        <v>260</v>
      </c>
      <c r="AW620" s="13" t="s">
        <v>32</v>
      </c>
      <c r="AX620" s="13" t="s">
        <v>85</v>
      </c>
      <c r="AY620" s="163" t="s">
        <v>253</v>
      </c>
    </row>
    <row r="621" spans="2:65" s="1" customFormat="1" ht="24.2" customHeight="1">
      <c r="B621" s="32"/>
      <c r="C621" s="137" t="s">
        <v>629</v>
      </c>
      <c r="D621" s="137" t="s">
        <v>255</v>
      </c>
      <c r="E621" s="138" t="s">
        <v>1185</v>
      </c>
      <c r="F621" s="139" t="s">
        <v>1186</v>
      </c>
      <c r="G621" s="140" t="s">
        <v>258</v>
      </c>
      <c r="H621" s="141">
        <v>55</v>
      </c>
      <c r="I621" s="142"/>
      <c r="J621" s="143">
        <f>ROUND(I621*H621,2)</f>
        <v>0</v>
      </c>
      <c r="K621" s="139" t="s">
        <v>259</v>
      </c>
      <c r="L621" s="32"/>
      <c r="M621" s="144" t="s">
        <v>1</v>
      </c>
      <c r="N621" s="145" t="s">
        <v>42</v>
      </c>
      <c r="P621" s="146">
        <f>O621*H621</f>
        <v>0</v>
      </c>
      <c r="Q621" s="146">
        <v>3.7799999999999999E-3</v>
      </c>
      <c r="R621" s="146">
        <f>Q621*H621</f>
        <v>0.2079</v>
      </c>
      <c r="S621" s="146">
        <v>0</v>
      </c>
      <c r="T621" s="147">
        <f>S621*H621</f>
        <v>0</v>
      </c>
      <c r="AR621" s="148" t="s">
        <v>260</v>
      </c>
      <c r="AT621" s="148" t="s">
        <v>255</v>
      </c>
      <c r="AU621" s="148" t="s">
        <v>87</v>
      </c>
      <c r="AY621" s="17" t="s">
        <v>253</v>
      </c>
      <c r="BE621" s="149">
        <f>IF(N621="základní",J621,0)</f>
        <v>0</v>
      </c>
      <c r="BF621" s="149">
        <f>IF(N621="snížená",J621,0)</f>
        <v>0</v>
      </c>
      <c r="BG621" s="149">
        <f>IF(N621="zákl. přenesená",J621,0)</f>
        <v>0</v>
      </c>
      <c r="BH621" s="149">
        <f>IF(N621="sníž. přenesená",J621,0)</f>
        <v>0</v>
      </c>
      <c r="BI621" s="149">
        <f>IF(N621="nulová",J621,0)</f>
        <v>0</v>
      </c>
      <c r="BJ621" s="17" t="s">
        <v>85</v>
      </c>
      <c r="BK621" s="149">
        <f>ROUND(I621*H621,2)</f>
        <v>0</v>
      </c>
      <c r="BL621" s="17" t="s">
        <v>260</v>
      </c>
      <c r="BM621" s="148" t="s">
        <v>3366</v>
      </c>
    </row>
    <row r="622" spans="2:65" s="1" customFormat="1" ht="11.25">
      <c r="B622" s="32"/>
      <c r="D622" s="150" t="s">
        <v>262</v>
      </c>
      <c r="F622" s="151" t="s">
        <v>1188</v>
      </c>
      <c r="I622" s="152"/>
      <c r="L622" s="32"/>
      <c r="M622" s="153"/>
      <c r="T622" s="56"/>
      <c r="AT622" s="17" t="s">
        <v>262</v>
      </c>
      <c r="AU622" s="17" t="s">
        <v>87</v>
      </c>
    </row>
    <row r="623" spans="2:65" s="12" customFormat="1" ht="11.25">
      <c r="B623" s="154"/>
      <c r="D623" s="155" t="s">
        <v>264</v>
      </c>
      <c r="E623" s="156" t="s">
        <v>1</v>
      </c>
      <c r="F623" s="157" t="s">
        <v>1189</v>
      </c>
      <c r="H623" s="158">
        <v>55</v>
      </c>
      <c r="I623" s="159"/>
      <c r="L623" s="154"/>
      <c r="M623" s="160"/>
      <c r="T623" s="161"/>
      <c r="AT623" s="156" t="s">
        <v>264</v>
      </c>
      <c r="AU623" s="156" t="s">
        <v>87</v>
      </c>
      <c r="AV623" s="12" t="s">
        <v>87</v>
      </c>
      <c r="AW623" s="12" t="s">
        <v>32</v>
      </c>
      <c r="AX623" s="12" t="s">
        <v>85</v>
      </c>
      <c r="AY623" s="156" t="s">
        <v>253</v>
      </c>
    </row>
    <row r="624" spans="2:65" s="1" customFormat="1" ht="24.2" customHeight="1">
      <c r="B624" s="32"/>
      <c r="C624" s="137" t="s">
        <v>635</v>
      </c>
      <c r="D624" s="137" t="s">
        <v>255</v>
      </c>
      <c r="E624" s="138" t="s">
        <v>1190</v>
      </c>
      <c r="F624" s="139" t="s">
        <v>1191</v>
      </c>
      <c r="G624" s="140" t="s">
        <v>313</v>
      </c>
      <c r="H624" s="141">
        <v>50.73</v>
      </c>
      <c r="I624" s="142"/>
      <c r="J624" s="143">
        <f>ROUND(I624*H624,2)</f>
        <v>0</v>
      </c>
      <c r="K624" s="139" t="s">
        <v>259</v>
      </c>
      <c r="L624" s="32"/>
      <c r="M624" s="144" t="s">
        <v>1</v>
      </c>
      <c r="N624" s="145" t="s">
        <v>42</v>
      </c>
      <c r="P624" s="146">
        <f>O624*H624</f>
        <v>0</v>
      </c>
      <c r="Q624" s="146">
        <v>3.0000000000000001E-5</v>
      </c>
      <c r="R624" s="146">
        <f>Q624*H624</f>
        <v>1.5218999999999999E-3</v>
      </c>
      <c r="S624" s="146">
        <v>0</v>
      </c>
      <c r="T624" s="147">
        <f>S624*H624</f>
        <v>0</v>
      </c>
      <c r="AR624" s="148" t="s">
        <v>260</v>
      </c>
      <c r="AT624" s="148" t="s">
        <v>255</v>
      </c>
      <c r="AU624" s="148" t="s">
        <v>87</v>
      </c>
      <c r="AY624" s="17" t="s">
        <v>253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7" t="s">
        <v>85</v>
      </c>
      <c r="BK624" s="149">
        <f>ROUND(I624*H624,2)</f>
        <v>0</v>
      </c>
      <c r="BL624" s="17" t="s">
        <v>260</v>
      </c>
      <c r="BM624" s="148" t="s">
        <v>1192</v>
      </c>
    </row>
    <row r="625" spans="2:65" s="1" customFormat="1" ht="11.25">
      <c r="B625" s="32"/>
      <c r="D625" s="150" t="s">
        <v>262</v>
      </c>
      <c r="F625" s="151" t="s">
        <v>1193</v>
      </c>
      <c r="I625" s="152"/>
      <c r="L625" s="32"/>
      <c r="M625" s="153"/>
      <c r="T625" s="56"/>
      <c r="AT625" s="17" t="s">
        <v>262</v>
      </c>
      <c r="AU625" s="17" t="s">
        <v>87</v>
      </c>
    </row>
    <row r="626" spans="2:65" s="1" customFormat="1" ht="24.2" customHeight="1">
      <c r="B626" s="32"/>
      <c r="C626" s="185" t="s">
        <v>639</v>
      </c>
      <c r="D626" s="185" t="s">
        <v>1052</v>
      </c>
      <c r="E626" s="186" t="s">
        <v>1194</v>
      </c>
      <c r="F626" s="187" t="s">
        <v>1195</v>
      </c>
      <c r="G626" s="188" t="s">
        <v>313</v>
      </c>
      <c r="H626" s="189">
        <v>53.267000000000003</v>
      </c>
      <c r="I626" s="190"/>
      <c r="J626" s="191">
        <f>ROUND(I626*H626,2)</f>
        <v>0</v>
      </c>
      <c r="K626" s="187" t="s">
        <v>259</v>
      </c>
      <c r="L626" s="192"/>
      <c r="M626" s="193" t="s">
        <v>1</v>
      </c>
      <c r="N626" s="194" t="s">
        <v>42</v>
      </c>
      <c r="P626" s="146">
        <f>O626*H626</f>
        <v>0</v>
      </c>
      <c r="Q626" s="146">
        <v>1.6000000000000001E-4</v>
      </c>
      <c r="R626" s="146">
        <f>Q626*H626</f>
        <v>8.522720000000001E-3</v>
      </c>
      <c r="S626" s="146">
        <v>0</v>
      </c>
      <c r="T626" s="147">
        <f>S626*H626</f>
        <v>0</v>
      </c>
      <c r="AR626" s="148" t="s">
        <v>303</v>
      </c>
      <c r="AT626" s="148" t="s">
        <v>1052</v>
      </c>
      <c r="AU626" s="148" t="s">
        <v>87</v>
      </c>
      <c r="AY626" s="17" t="s">
        <v>253</v>
      </c>
      <c r="BE626" s="149">
        <f>IF(N626="základní",J626,0)</f>
        <v>0</v>
      </c>
      <c r="BF626" s="149">
        <f>IF(N626="snížená",J626,0)</f>
        <v>0</v>
      </c>
      <c r="BG626" s="149">
        <f>IF(N626="zákl. přenesená",J626,0)</f>
        <v>0</v>
      </c>
      <c r="BH626" s="149">
        <f>IF(N626="sníž. přenesená",J626,0)</f>
        <v>0</v>
      </c>
      <c r="BI626" s="149">
        <f>IF(N626="nulová",J626,0)</f>
        <v>0</v>
      </c>
      <c r="BJ626" s="17" t="s">
        <v>85</v>
      </c>
      <c r="BK626" s="149">
        <f>ROUND(I626*H626,2)</f>
        <v>0</v>
      </c>
      <c r="BL626" s="17" t="s">
        <v>260</v>
      </c>
      <c r="BM626" s="148" t="s">
        <v>1196</v>
      </c>
    </row>
    <row r="627" spans="2:65" s="12" customFormat="1" ht="11.25">
      <c r="B627" s="154"/>
      <c r="D627" s="155" t="s">
        <v>264</v>
      </c>
      <c r="E627" s="156" t="s">
        <v>1</v>
      </c>
      <c r="F627" s="157" t="s">
        <v>1197</v>
      </c>
      <c r="H627" s="158">
        <v>50.73</v>
      </c>
      <c r="I627" s="159"/>
      <c r="L627" s="154"/>
      <c r="M627" s="160"/>
      <c r="T627" s="161"/>
      <c r="AT627" s="156" t="s">
        <v>264</v>
      </c>
      <c r="AU627" s="156" t="s">
        <v>87</v>
      </c>
      <c r="AV627" s="12" t="s">
        <v>87</v>
      </c>
      <c r="AW627" s="12" t="s">
        <v>32</v>
      </c>
      <c r="AX627" s="12" t="s">
        <v>77</v>
      </c>
      <c r="AY627" s="156" t="s">
        <v>253</v>
      </c>
    </row>
    <row r="628" spans="2:65" s="13" customFormat="1" ht="11.25">
      <c r="B628" s="162"/>
      <c r="D628" s="155" t="s">
        <v>264</v>
      </c>
      <c r="E628" s="163" t="s">
        <v>1</v>
      </c>
      <c r="F628" s="164" t="s">
        <v>266</v>
      </c>
      <c r="H628" s="165">
        <v>50.73</v>
      </c>
      <c r="I628" s="166"/>
      <c r="L628" s="162"/>
      <c r="M628" s="167"/>
      <c r="T628" s="168"/>
      <c r="AT628" s="163" t="s">
        <v>264</v>
      </c>
      <c r="AU628" s="163" t="s">
        <v>87</v>
      </c>
      <c r="AV628" s="13" t="s">
        <v>260</v>
      </c>
      <c r="AW628" s="13" t="s">
        <v>32</v>
      </c>
      <c r="AX628" s="13" t="s">
        <v>85</v>
      </c>
      <c r="AY628" s="163" t="s">
        <v>253</v>
      </c>
    </row>
    <row r="629" spans="2:65" s="12" customFormat="1" ht="11.25">
      <c r="B629" s="154"/>
      <c r="D629" s="155" t="s">
        <v>264</v>
      </c>
      <c r="F629" s="157" t="s">
        <v>1198</v>
      </c>
      <c r="H629" s="158">
        <v>53.267000000000003</v>
      </c>
      <c r="I629" s="159"/>
      <c r="L629" s="154"/>
      <c r="M629" s="160"/>
      <c r="T629" s="161"/>
      <c r="AT629" s="156" t="s">
        <v>264</v>
      </c>
      <c r="AU629" s="156" t="s">
        <v>87</v>
      </c>
      <c r="AV629" s="12" t="s">
        <v>87</v>
      </c>
      <c r="AW629" s="12" t="s">
        <v>4</v>
      </c>
      <c r="AX629" s="12" t="s">
        <v>85</v>
      </c>
      <c r="AY629" s="156" t="s">
        <v>253</v>
      </c>
    </row>
    <row r="630" spans="2:65" s="1" customFormat="1" ht="16.5" customHeight="1">
      <c r="B630" s="32"/>
      <c r="C630" s="137" t="s">
        <v>644</v>
      </c>
      <c r="D630" s="137" t="s">
        <v>255</v>
      </c>
      <c r="E630" s="138" t="s">
        <v>1199</v>
      </c>
      <c r="F630" s="139" t="s">
        <v>1200</v>
      </c>
      <c r="G630" s="140" t="s">
        <v>313</v>
      </c>
      <c r="H630" s="141">
        <v>162.94999999999999</v>
      </c>
      <c r="I630" s="142"/>
      <c r="J630" s="143">
        <f>ROUND(I630*H630,2)</f>
        <v>0</v>
      </c>
      <c r="K630" s="139" t="s">
        <v>259</v>
      </c>
      <c r="L630" s="32"/>
      <c r="M630" s="144" t="s">
        <v>1</v>
      </c>
      <c r="N630" s="145" t="s">
        <v>42</v>
      </c>
      <c r="P630" s="146">
        <f>O630*H630</f>
        <v>0</v>
      </c>
      <c r="Q630" s="146">
        <v>0</v>
      </c>
      <c r="R630" s="146">
        <f>Q630*H630</f>
        <v>0</v>
      </c>
      <c r="S630" s="146">
        <v>0</v>
      </c>
      <c r="T630" s="147">
        <f>S630*H630</f>
        <v>0</v>
      </c>
      <c r="AR630" s="148" t="s">
        <v>260</v>
      </c>
      <c r="AT630" s="148" t="s">
        <v>255</v>
      </c>
      <c r="AU630" s="148" t="s">
        <v>87</v>
      </c>
      <c r="AY630" s="17" t="s">
        <v>253</v>
      </c>
      <c r="BE630" s="149">
        <f>IF(N630="základní",J630,0)</f>
        <v>0</v>
      </c>
      <c r="BF630" s="149">
        <f>IF(N630="snížená",J630,0)</f>
        <v>0</v>
      </c>
      <c r="BG630" s="149">
        <f>IF(N630="zákl. přenesená",J630,0)</f>
        <v>0</v>
      </c>
      <c r="BH630" s="149">
        <f>IF(N630="sníž. přenesená",J630,0)</f>
        <v>0</v>
      </c>
      <c r="BI630" s="149">
        <f>IF(N630="nulová",J630,0)</f>
        <v>0</v>
      </c>
      <c r="BJ630" s="17" t="s">
        <v>85</v>
      </c>
      <c r="BK630" s="149">
        <f>ROUND(I630*H630,2)</f>
        <v>0</v>
      </c>
      <c r="BL630" s="17" t="s">
        <v>260</v>
      </c>
      <c r="BM630" s="148" t="s">
        <v>1201</v>
      </c>
    </row>
    <row r="631" spans="2:65" s="1" customFormat="1" ht="11.25">
      <c r="B631" s="32"/>
      <c r="D631" s="150" t="s">
        <v>262</v>
      </c>
      <c r="F631" s="151" t="s">
        <v>1202</v>
      </c>
      <c r="I631" s="152"/>
      <c r="L631" s="32"/>
      <c r="M631" s="153"/>
      <c r="T631" s="56"/>
      <c r="AT631" s="17" t="s">
        <v>262</v>
      </c>
      <c r="AU631" s="17" t="s">
        <v>87</v>
      </c>
    </row>
    <row r="632" spans="2:65" s="1" customFormat="1" ht="24.2" customHeight="1">
      <c r="B632" s="32"/>
      <c r="C632" s="185" t="s">
        <v>648</v>
      </c>
      <c r="D632" s="185" t="s">
        <v>1052</v>
      </c>
      <c r="E632" s="186" t="s">
        <v>1203</v>
      </c>
      <c r="F632" s="187" t="s">
        <v>1204</v>
      </c>
      <c r="G632" s="188" t="s">
        <v>313</v>
      </c>
      <c r="H632" s="189">
        <v>75.39</v>
      </c>
      <c r="I632" s="190"/>
      <c r="J632" s="191">
        <f>ROUND(I632*H632,2)</f>
        <v>0</v>
      </c>
      <c r="K632" s="187" t="s">
        <v>259</v>
      </c>
      <c r="L632" s="192"/>
      <c r="M632" s="193" t="s">
        <v>1</v>
      </c>
      <c r="N632" s="194" t="s">
        <v>42</v>
      </c>
      <c r="P632" s="146">
        <f>O632*H632</f>
        <v>0</v>
      </c>
      <c r="Q632" s="146">
        <v>1E-4</v>
      </c>
      <c r="R632" s="146">
        <f>Q632*H632</f>
        <v>7.5390000000000006E-3</v>
      </c>
      <c r="S632" s="146">
        <v>0</v>
      </c>
      <c r="T632" s="147">
        <f>S632*H632</f>
        <v>0</v>
      </c>
      <c r="AR632" s="148" t="s">
        <v>303</v>
      </c>
      <c r="AT632" s="148" t="s">
        <v>1052</v>
      </c>
      <c r="AU632" s="148" t="s">
        <v>87</v>
      </c>
      <c r="AY632" s="17" t="s">
        <v>253</v>
      </c>
      <c r="BE632" s="149">
        <f>IF(N632="základní",J632,0)</f>
        <v>0</v>
      </c>
      <c r="BF632" s="149">
        <f>IF(N632="snížená",J632,0)</f>
        <v>0</v>
      </c>
      <c r="BG632" s="149">
        <f>IF(N632="zákl. přenesená",J632,0)</f>
        <v>0</v>
      </c>
      <c r="BH632" s="149">
        <f>IF(N632="sníž. přenesená",J632,0)</f>
        <v>0</v>
      </c>
      <c r="BI632" s="149">
        <f>IF(N632="nulová",J632,0)</f>
        <v>0</v>
      </c>
      <c r="BJ632" s="17" t="s">
        <v>85</v>
      </c>
      <c r="BK632" s="149">
        <f>ROUND(I632*H632,2)</f>
        <v>0</v>
      </c>
      <c r="BL632" s="17" t="s">
        <v>260</v>
      </c>
      <c r="BM632" s="148" t="s">
        <v>1205</v>
      </c>
    </row>
    <row r="633" spans="2:65" s="12" customFormat="1" ht="33.75">
      <c r="B633" s="154"/>
      <c r="D633" s="155" t="s">
        <v>264</v>
      </c>
      <c r="E633" s="156" t="s">
        <v>1</v>
      </c>
      <c r="F633" s="157" t="s">
        <v>2906</v>
      </c>
      <c r="H633" s="158">
        <v>53.15</v>
      </c>
      <c r="I633" s="159"/>
      <c r="L633" s="154"/>
      <c r="M633" s="160"/>
      <c r="T633" s="161"/>
      <c r="AT633" s="156" t="s">
        <v>264</v>
      </c>
      <c r="AU633" s="156" t="s">
        <v>87</v>
      </c>
      <c r="AV633" s="12" t="s">
        <v>87</v>
      </c>
      <c r="AW633" s="12" t="s">
        <v>32</v>
      </c>
      <c r="AX633" s="12" t="s">
        <v>77</v>
      </c>
      <c r="AY633" s="156" t="s">
        <v>253</v>
      </c>
    </row>
    <row r="634" spans="2:65" s="12" customFormat="1" ht="11.25">
      <c r="B634" s="154"/>
      <c r="D634" s="155" t="s">
        <v>264</v>
      </c>
      <c r="E634" s="156" t="s">
        <v>1</v>
      </c>
      <c r="F634" s="157" t="s">
        <v>2907</v>
      </c>
      <c r="H634" s="158">
        <v>18.649999999999999</v>
      </c>
      <c r="I634" s="159"/>
      <c r="L634" s="154"/>
      <c r="M634" s="160"/>
      <c r="T634" s="161"/>
      <c r="AT634" s="156" t="s">
        <v>264</v>
      </c>
      <c r="AU634" s="156" t="s">
        <v>87</v>
      </c>
      <c r="AV634" s="12" t="s">
        <v>87</v>
      </c>
      <c r="AW634" s="12" t="s">
        <v>32</v>
      </c>
      <c r="AX634" s="12" t="s">
        <v>77</v>
      </c>
      <c r="AY634" s="156" t="s">
        <v>253</v>
      </c>
    </row>
    <row r="635" spans="2:65" s="13" customFormat="1" ht="11.25">
      <c r="B635" s="162"/>
      <c r="D635" s="155" t="s">
        <v>264</v>
      </c>
      <c r="E635" s="163" t="s">
        <v>1</v>
      </c>
      <c r="F635" s="164" t="s">
        <v>266</v>
      </c>
      <c r="H635" s="165">
        <v>71.8</v>
      </c>
      <c r="I635" s="166"/>
      <c r="L635" s="162"/>
      <c r="M635" s="167"/>
      <c r="T635" s="168"/>
      <c r="AT635" s="163" t="s">
        <v>264</v>
      </c>
      <c r="AU635" s="163" t="s">
        <v>87</v>
      </c>
      <c r="AV635" s="13" t="s">
        <v>260</v>
      </c>
      <c r="AW635" s="13" t="s">
        <v>32</v>
      </c>
      <c r="AX635" s="13" t="s">
        <v>85</v>
      </c>
      <c r="AY635" s="163" t="s">
        <v>253</v>
      </c>
    </row>
    <row r="636" spans="2:65" s="12" customFormat="1" ht="11.25">
      <c r="B636" s="154"/>
      <c r="D636" s="155" t="s">
        <v>264</v>
      </c>
      <c r="F636" s="157" t="s">
        <v>2908</v>
      </c>
      <c r="H636" s="158">
        <v>75.39</v>
      </c>
      <c r="I636" s="159"/>
      <c r="L636" s="154"/>
      <c r="M636" s="160"/>
      <c r="T636" s="161"/>
      <c r="AT636" s="156" t="s">
        <v>264</v>
      </c>
      <c r="AU636" s="156" t="s">
        <v>87</v>
      </c>
      <c r="AV636" s="12" t="s">
        <v>87</v>
      </c>
      <c r="AW636" s="12" t="s">
        <v>4</v>
      </c>
      <c r="AX636" s="12" t="s">
        <v>85</v>
      </c>
      <c r="AY636" s="156" t="s">
        <v>253</v>
      </c>
    </row>
    <row r="637" spans="2:65" s="1" customFormat="1" ht="24.2" customHeight="1">
      <c r="B637" s="32"/>
      <c r="C637" s="185" t="s">
        <v>657</v>
      </c>
      <c r="D637" s="185" t="s">
        <v>1052</v>
      </c>
      <c r="E637" s="186" t="s">
        <v>1209</v>
      </c>
      <c r="F637" s="187" t="s">
        <v>1210</v>
      </c>
      <c r="G637" s="188" t="s">
        <v>313</v>
      </c>
      <c r="H637" s="189">
        <v>43.784999999999997</v>
      </c>
      <c r="I637" s="190"/>
      <c r="J637" s="191">
        <f>ROUND(I637*H637,2)</f>
        <v>0</v>
      </c>
      <c r="K637" s="187" t="s">
        <v>259</v>
      </c>
      <c r="L637" s="192"/>
      <c r="M637" s="193" t="s">
        <v>1</v>
      </c>
      <c r="N637" s="194" t="s">
        <v>42</v>
      </c>
      <c r="P637" s="146">
        <f>O637*H637</f>
        <v>0</v>
      </c>
      <c r="Q637" s="146">
        <v>4.0000000000000003E-5</v>
      </c>
      <c r="R637" s="146">
        <f>Q637*H637</f>
        <v>1.7514E-3</v>
      </c>
      <c r="S637" s="146">
        <v>0</v>
      </c>
      <c r="T637" s="147">
        <f>S637*H637</f>
        <v>0</v>
      </c>
      <c r="AR637" s="148" t="s">
        <v>303</v>
      </c>
      <c r="AT637" s="148" t="s">
        <v>1052</v>
      </c>
      <c r="AU637" s="148" t="s">
        <v>87</v>
      </c>
      <c r="AY637" s="17" t="s">
        <v>253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85</v>
      </c>
      <c r="BK637" s="149">
        <f>ROUND(I637*H637,2)</f>
        <v>0</v>
      </c>
      <c r="BL637" s="17" t="s">
        <v>260</v>
      </c>
      <c r="BM637" s="148" t="s">
        <v>1211</v>
      </c>
    </row>
    <row r="638" spans="2:65" s="14" customFormat="1" ht="11.25">
      <c r="B638" s="169"/>
      <c r="D638" s="155" t="s">
        <v>264</v>
      </c>
      <c r="E638" s="170" t="s">
        <v>1</v>
      </c>
      <c r="F638" s="171" t="s">
        <v>1212</v>
      </c>
      <c r="H638" s="170" t="s">
        <v>1</v>
      </c>
      <c r="I638" s="172"/>
      <c r="L638" s="169"/>
      <c r="M638" s="173"/>
      <c r="T638" s="174"/>
      <c r="AT638" s="170" t="s">
        <v>264</v>
      </c>
      <c r="AU638" s="170" t="s">
        <v>87</v>
      </c>
      <c r="AV638" s="14" t="s">
        <v>85</v>
      </c>
      <c r="AW638" s="14" t="s">
        <v>32</v>
      </c>
      <c r="AX638" s="14" t="s">
        <v>77</v>
      </c>
      <c r="AY638" s="170" t="s">
        <v>253</v>
      </c>
    </row>
    <row r="639" spans="2:65" s="12" customFormat="1" ht="22.5">
      <c r="B639" s="154"/>
      <c r="D639" s="155" t="s">
        <v>264</v>
      </c>
      <c r="E639" s="156" t="s">
        <v>1</v>
      </c>
      <c r="F639" s="157" t="s">
        <v>3367</v>
      </c>
      <c r="H639" s="158">
        <v>41.7</v>
      </c>
      <c r="I639" s="159"/>
      <c r="L639" s="154"/>
      <c r="M639" s="160"/>
      <c r="T639" s="161"/>
      <c r="AT639" s="156" t="s">
        <v>264</v>
      </c>
      <c r="AU639" s="156" t="s">
        <v>87</v>
      </c>
      <c r="AV639" s="12" t="s">
        <v>87</v>
      </c>
      <c r="AW639" s="12" t="s">
        <v>32</v>
      </c>
      <c r="AX639" s="12" t="s">
        <v>77</v>
      </c>
      <c r="AY639" s="156" t="s">
        <v>253</v>
      </c>
    </row>
    <row r="640" spans="2:65" s="13" customFormat="1" ht="11.25">
      <c r="B640" s="162"/>
      <c r="D640" s="155" t="s">
        <v>264</v>
      </c>
      <c r="E640" s="163" t="s">
        <v>1</v>
      </c>
      <c r="F640" s="164" t="s">
        <v>266</v>
      </c>
      <c r="H640" s="165">
        <v>41.7</v>
      </c>
      <c r="I640" s="166"/>
      <c r="L640" s="162"/>
      <c r="M640" s="167"/>
      <c r="T640" s="168"/>
      <c r="AT640" s="163" t="s">
        <v>264</v>
      </c>
      <c r="AU640" s="163" t="s">
        <v>87</v>
      </c>
      <c r="AV640" s="13" t="s">
        <v>260</v>
      </c>
      <c r="AW640" s="13" t="s">
        <v>32</v>
      </c>
      <c r="AX640" s="13" t="s">
        <v>85</v>
      </c>
      <c r="AY640" s="163" t="s">
        <v>253</v>
      </c>
    </row>
    <row r="641" spans="2:65" s="12" customFormat="1" ht="11.25">
      <c r="B641" s="154"/>
      <c r="D641" s="155" t="s">
        <v>264</v>
      </c>
      <c r="F641" s="157" t="s">
        <v>2910</v>
      </c>
      <c r="H641" s="158">
        <v>43.784999999999997</v>
      </c>
      <c r="I641" s="159"/>
      <c r="L641" s="154"/>
      <c r="M641" s="160"/>
      <c r="T641" s="161"/>
      <c r="AT641" s="156" t="s">
        <v>264</v>
      </c>
      <c r="AU641" s="156" t="s">
        <v>87</v>
      </c>
      <c r="AV641" s="12" t="s">
        <v>87</v>
      </c>
      <c r="AW641" s="12" t="s">
        <v>4</v>
      </c>
      <c r="AX641" s="12" t="s">
        <v>85</v>
      </c>
      <c r="AY641" s="156" t="s">
        <v>253</v>
      </c>
    </row>
    <row r="642" spans="2:65" s="1" customFormat="1" ht="24.2" customHeight="1">
      <c r="B642" s="32"/>
      <c r="C642" s="185" t="s">
        <v>663</v>
      </c>
      <c r="D642" s="185" t="s">
        <v>1052</v>
      </c>
      <c r="E642" s="186" t="s">
        <v>1215</v>
      </c>
      <c r="F642" s="187" t="s">
        <v>1216</v>
      </c>
      <c r="G642" s="188" t="s">
        <v>313</v>
      </c>
      <c r="H642" s="189">
        <v>19.215</v>
      </c>
      <c r="I642" s="190"/>
      <c r="J642" s="191">
        <f>ROUND(I642*H642,2)</f>
        <v>0</v>
      </c>
      <c r="K642" s="187" t="s">
        <v>259</v>
      </c>
      <c r="L642" s="192"/>
      <c r="M642" s="193" t="s">
        <v>1</v>
      </c>
      <c r="N642" s="194" t="s">
        <v>42</v>
      </c>
      <c r="P642" s="146">
        <f>O642*H642</f>
        <v>0</v>
      </c>
      <c r="Q642" s="146">
        <v>2.9999999999999997E-4</v>
      </c>
      <c r="R642" s="146">
        <f>Q642*H642</f>
        <v>5.7644999999999997E-3</v>
      </c>
      <c r="S642" s="146">
        <v>0</v>
      </c>
      <c r="T642" s="147">
        <f>S642*H642</f>
        <v>0</v>
      </c>
      <c r="AR642" s="148" t="s">
        <v>303</v>
      </c>
      <c r="AT642" s="148" t="s">
        <v>1052</v>
      </c>
      <c r="AU642" s="148" t="s">
        <v>87</v>
      </c>
      <c r="AY642" s="17" t="s">
        <v>253</v>
      </c>
      <c r="BE642" s="149">
        <f>IF(N642="základní",J642,0)</f>
        <v>0</v>
      </c>
      <c r="BF642" s="149">
        <f>IF(N642="snížená",J642,0)</f>
        <v>0</v>
      </c>
      <c r="BG642" s="149">
        <f>IF(N642="zákl. přenesená",J642,0)</f>
        <v>0</v>
      </c>
      <c r="BH642" s="149">
        <f>IF(N642="sníž. přenesená",J642,0)</f>
        <v>0</v>
      </c>
      <c r="BI642" s="149">
        <f>IF(N642="nulová",J642,0)</f>
        <v>0</v>
      </c>
      <c r="BJ642" s="17" t="s">
        <v>85</v>
      </c>
      <c r="BK642" s="149">
        <f>ROUND(I642*H642,2)</f>
        <v>0</v>
      </c>
      <c r="BL642" s="17" t="s">
        <v>260</v>
      </c>
      <c r="BM642" s="148" t="s">
        <v>1217</v>
      </c>
    </row>
    <row r="643" spans="2:65" s="14" customFormat="1" ht="11.25">
      <c r="B643" s="169"/>
      <c r="D643" s="155" t="s">
        <v>264</v>
      </c>
      <c r="E643" s="170" t="s">
        <v>1</v>
      </c>
      <c r="F643" s="171" t="s">
        <v>1218</v>
      </c>
      <c r="H643" s="170" t="s">
        <v>1</v>
      </c>
      <c r="I643" s="172"/>
      <c r="L643" s="169"/>
      <c r="M643" s="173"/>
      <c r="T643" s="174"/>
      <c r="AT643" s="170" t="s">
        <v>264</v>
      </c>
      <c r="AU643" s="170" t="s">
        <v>87</v>
      </c>
      <c r="AV643" s="14" t="s">
        <v>85</v>
      </c>
      <c r="AW643" s="14" t="s">
        <v>32</v>
      </c>
      <c r="AX643" s="14" t="s">
        <v>77</v>
      </c>
      <c r="AY643" s="170" t="s">
        <v>253</v>
      </c>
    </row>
    <row r="644" spans="2:65" s="12" customFormat="1" ht="11.25">
      <c r="B644" s="154"/>
      <c r="D644" s="155" t="s">
        <v>264</v>
      </c>
      <c r="E644" s="156" t="s">
        <v>1</v>
      </c>
      <c r="F644" s="157" t="s">
        <v>3368</v>
      </c>
      <c r="H644" s="158">
        <v>18.3</v>
      </c>
      <c r="I644" s="159"/>
      <c r="L644" s="154"/>
      <c r="M644" s="160"/>
      <c r="T644" s="161"/>
      <c r="AT644" s="156" t="s">
        <v>264</v>
      </c>
      <c r="AU644" s="156" t="s">
        <v>87</v>
      </c>
      <c r="AV644" s="12" t="s">
        <v>87</v>
      </c>
      <c r="AW644" s="12" t="s">
        <v>32</v>
      </c>
      <c r="AX644" s="12" t="s">
        <v>77</v>
      </c>
      <c r="AY644" s="156" t="s">
        <v>253</v>
      </c>
    </row>
    <row r="645" spans="2:65" s="13" customFormat="1" ht="11.25">
      <c r="B645" s="162"/>
      <c r="D645" s="155" t="s">
        <v>264</v>
      </c>
      <c r="E645" s="163" t="s">
        <v>1</v>
      </c>
      <c r="F645" s="164" t="s">
        <v>266</v>
      </c>
      <c r="H645" s="165">
        <v>18.3</v>
      </c>
      <c r="I645" s="166"/>
      <c r="L645" s="162"/>
      <c r="M645" s="167"/>
      <c r="T645" s="168"/>
      <c r="AT645" s="163" t="s">
        <v>264</v>
      </c>
      <c r="AU645" s="163" t="s">
        <v>87</v>
      </c>
      <c r="AV645" s="13" t="s">
        <v>260</v>
      </c>
      <c r="AW645" s="13" t="s">
        <v>32</v>
      </c>
      <c r="AX645" s="13" t="s">
        <v>85</v>
      </c>
      <c r="AY645" s="163" t="s">
        <v>253</v>
      </c>
    </row>
    <row r="646" spans="2:65" s="12" customFormat="1" ht="11.25">
      <c r="B646" s="154"/>
      <c r="D646" s="155" t="s">
        <v>264</v>
      </c>
      <c r="F646" s="157" t="s">
        <v>2912</v>
      </c>
      <c r="H646" s="158">
        <v>19.215</v>
      </c>
      <c r="I646" s="159"/>
      <c r="L646" s="154"/>
      <c r="M646" s="160"/>
      <c r="T646" s="161"/>
      <c r="AT646" s="156" t="s">
        <v>264</v>
      </c>
      <c r="AU646" s="156" t="s">
        <v>87</v>
      </c>
      <c r="AV646" s="12" t="s">
        <v>87</v>
      </c>
      <c r="AW646" s="12" t="s">
        <v>4</v>
      </c>
      <c r="AX646" s="12" t="s">
        <v>85</v>
      </c>
      <c r="AY646" s="156" t="s">
        <v>253</v>
      </c>
    </row>
    <row r="647" spans="2:65" s="1" customFormat="1" ht="24.2" customHeight="1">
      <c r="B647" s="32"/>
      <c r="C647" s="185" t="s">
        <v>667</v>
      </c>
      <c r="D647" s="185" t="s">
        <v>1052</v>
      </c>
      <c r="E647" s="186" t="s">
        <v>1221</v>
      </c>
      <c r="F647" s="187" t="s">
        <v>1222</v>
      </c>
      <c r="G647" s="188" t="s">
        <v>313</v>
      </c>
      <c r="H647" s="189">
        <v>12.39</v>
      </c>
      <c r="I647" s="190"/>
      <c r="J647" s="191">
        <f>ROUND(I647*H647,2)</f>
        <v>0</v>
      </c>
      <c r="K647" s="187" t="s">
        <v>259</v>
      </c>
      <c r="L647" s="192"/>
      <c r="M647" s="193" t="s">
        <v>1</v>
      </c>
      <c r="N647" s="194" t="s">
        <v>42</v>
      </c>
      <c r="P647" s="146">
        <f>O647*H647</f>
        <v>0</v>
      </c>
      <c r="Q647" s="146">
        <v>2.0000000000000001E-4</v>
      </c>
      <c r="R647" s="146">
        <f>Q647*H647</f>
        <v>2.4780000000000002E-3</v>
      </c>
      <c r="S647" s="146">
        <v>0</v>
      </c>
      <c r="T647" s="147">
        <f>S647*H647</f>
        <v>0</v>
      </c>
      <c r="AR647" s="148" t="s">
        <v>303</v>
      </c>
      <c r="AT647" s="148" t="s">
        <v>1052</v>
      </c>
      <c r="AU647" s="148" t="s">
        <v>87</v>
      </c>
      <c r="AY647" s="17" t="s">
        <v>253</v>
      </c>
      <c r="BE647" s="149">
        <f>IF(N647="základní",J647,0)</f>
        <v>0</v>
      </c>
      <c r="BF647" s="149">
        <f>IF(N647="snížená",J647,0)</f>
        <v>0</v>
      </c>
      <c r="BG647" s="149">
        <f>IF(N647="zákl. přenesená",J647,0)</f>
        <v>0</v>
      </c>
      <c r="BH647" s="149">
        <f>IF(N647="sníž. přenesená",J647,0)</f>
        <v>0</v>
      </c>
      <c r="BI647" s="149">
        <f>IF(N647="nulová",J647,0)</f>
        <v>0</v>
      </c>
      <c r="BJ647" s="17" t="s">
        <v>85</v>
      </c>
      <c r="BK647" s="149">
        <f>ROUND(I647*H647,2)</f>
        <v>0</v>
      </c>
      <c r="BL647" s="17" t="s">
        <v>260</v>
      </c>
      <c r="BM647" s="148" t="s">
        <v>1223</v>
      </c>
    </row>
    <row r="648" spans="2:65" s="14" customFormat="1" ht="11.25">
      <c r="B648" s="169"/>
      <c r="D648" s="155" t="s">
        <v>264</v>
      </c>
      <c r="E648" s="170" t="s">
        <v>1</v>
      </c>
      <c r="F648" s="171" t="s">
        <v>1224</v>
      </c>
      <c r="H648" s="170" t="s">
        <v>1</v>
      </c>
      <c r="I648" s="172"/>
      <c r="L648" s="169"/>
      <c r="M648" s="173"/>
      <c r="T648" s="174"/>
      <c r="AT648" s="170" t="s">
        <v>264</v>
      </c>
      <c r="AU648" s="170" t="s">
        <v>87</v>
      </c>
      <c r="AV648" s="14" t="s">
        <v>85</v>
      </c>
      <c r="AW648" s="14" t="s">
        <v>32</v>
      </c>
      <c r="AX648" s="14" t="s">
        <v>77</v>
      </c>
      <c r="AY648" s="170" t="s">
        <v>253</v>
      </c>
    </row>
    <row r="649" spans="2:65" s="12" customFormat="1" ht="11.25">
      <c r="B649" s="154"/>
      <c r="D649" s="155" t="s">
        <v>264</v>
      </c>
      <c r="E649" s="156" t="s">
        <v>1</v>
      </c>
      <c r="F649" s="157" t="s">
        <v>3369</v>
      </c>
      <c r="H649" s="158">
        <v>11.8</v>
      </c>
      <c r="I649" s="159"/>
      <c r="L649" s="154"/>
      <c r="M649" s="160"/>
      <c r="T649" s="161"/>
      <c r="AT649" s="156" t="s">
        <v>264</v>
      </c>
      <c r="AU649" s="156" t="s">
        <v>87</v>
      </c>
      <c r="AV649" s="12" t="s">
        <v>87</v>
      </c>
      <c r="AW649" s="12" t="s">
        <v>32</v>
      </c>
      <c r="AX649" s="12" t="s">
        <v>77</v>
      </c>
      <c r="AY649" s="156" t="s">
        <v>253</v>
      </c>
    </row>
    <row r="650" spans="2:65" s="13" customFormat="1" ht="11.25">
      <c r="B650" s="162"/>
      <c r="D650" s="155" t="s">
        <v>264</v>
      </c>
      <c r="E650" s="163" t="s">
        <v>1</v>
      </c>
      <c r="F650" s="164" t="s">
        <v>266</v>
      </c>
      <c r="H650" s="165">
        <v>11.8</v>
      </c>
      <c r="I650" s="166"/>
      <c r="L650" s="162"/>
      <c r="M650" s="167"/>
      <c r="T650" s="168"/>
      <c r="AT650" s="163" t="s">
        <v>264</v>
      </c>
      <c r="AU650" s="163" t="s">
        <v>87</v>
      </c>
      <c r="AV650" s="13" t="s">
        <v>260</v>
      </c>
      <c r="AW650" s="13" t="s">
        <v>32</v>
      </c>
      <c r="AX650" s="13" t="s">
        <v>85</v>
      </c>
      <c r="AY650" s="163" t="s">
        <v>253</v>
      </c>
    </row>
    <row r="651" spans="2:65" s="12" customFormat="1" ht="11.25">
      <c r="B651" s="154"/>
      <c r="D651" s="155" t="s">
        <v>264</v>
      </c>
      <c r="F651" s="157" t="s">
        <v>2914</v>
      </c>
      <c r="H651" s="158">
        <v>12.39</v>
      </c>
      <c r="I651" s="159"/>
      <c r="L651" s="154"/>
      <c r="M651" s="160"/>
      <c r="T651" s="161"/>
      <c r="AT651" s="156" t="s">
        <v>264</v>
      </c>
      <c r="AU651" s="156" t="s">
        <v>87</v>
      </c>
      <c r="AV651" s="12" t="s">
        <v>87</v>
      </c>
      <c r="AW651" s="12" t="s">
        <v>4</v>
      </c>
      <c r="AX651" s="12" t="s">
        <v>85</v>
      </c>
      <c r="AY651" s="156" t="s">
        <v>253</v>
      </c>
    </row>
    <row r="652" spans="2:65" s="1" customFormat="1" ht="24.2" customHeight="1">
      <c r="B652" s="32"/>
      <c r="C652" s="185" t="s">
        <v>675</v>
      </c>
      <c r="D652" s="185" t="s">
        <v>1052</v>
      </c>
      <c r="E652" s="186" t="s">
        <v>1227</v>
      </c>
      <c r="F652" s="187" t="s">
        <v>1228</v>
      </c>
      <c r="G652" s="188" t="s">
        <v>313</v>
      </c>
      <c r="H652" s="189">
        <v>19.350000000000001</v>
      </c>
      <c r="I652" s="190"/>
      <c r="J652" s="191">
        <f>ROUND(I652*H652,2)</f>
        <v>0</v>
      </c>
      <c r="K652" s="187" t="s">
        <v>259</v>
      </c>
      <c r="L652" s="192"/>
      <c r="M652" s="193" t="s">
        <v>1</v>
      </c>
      <c r="N652" s="194" t="s">
        <v>42</v>
      </c>
      <c r="P652" s="146">
        <f>O652*H652</f>
        <v>0</v>
      </c>
      <c r="Q652" s="146">
        <v>1E-4</v>
      </c>
      <c r="R652" s="146">
        <f>Q652*H652</f>
        <v>1.9350000000000003E-3</v>
      </c>
      <c r="S652" s="146">
        <v>0</v>
      </c>
      <c r="T652" s="147">
        <f>S652*H652</f>
        <v>0</v>
      </c>
      <c r="AR652" s="148" t="s">
        <v>303</v>
      </c>
      <c r="AT652" s="148" t="s">
        <v>1052</v>
      </c>
      <c r="AU652" s="148" t="s">
        <v>87</v>
      </c>
      <c r="AY652" s="17" t="s">
        <v>253</v>
      </c>
      <c r="BE652" s="149">
        <f>IF(N652="základní",J652,0)</f>
        <v>0</v>
      </c>
      <c r="BF652" s="149">
        <f>IF(N652="snížená",J652,0)</f>
        <v>0</v>
      </c>
      <c r="BG652" s="149">
        <f>IF(N652="zákl. přenesená",J652,0)</f>
        <v>0</v>
      </c>
      <c r="BH652" s="149">
        <f>IF(N652="sníž. přenesená",J652,0)</f>
        <v>0</v>
      </c>
      <c r="BI652" s="149">
        <f>IF(N652="nulová",J652,0)</f>
        <v>0</v>
      </c>
      <c r="BJ652" s="17" t="s">
        <v>85</v>
      </c>
      <c r="BK652" s="149">
        <f>ROUND(I652*H652,2)</f>
        <v>0</v>
      </c>
      <c r="BL652" s="17" t="s">
        <v>260</v>
      </c>
      <c r="BM652" s="148" t="s">
        <v>3370</v>
      </c>
    </row>
    <row r="653" spans="2:65" s="14" customFormat="1" ht="11.25">
      <c r="B653" s="169"/>
      <c r="D653" s="155" t="s">
        <v>264</v>
      </c>
      <c r="E653" s="170" t="s">
        <v>1</v>
      </c>
      <c r="F653" s="171" t="s">
        <v>1230</v>
      </c>
      <c r="H653" s="170" t="s">
        <v>1</v>
      </c>
      <c r="I653" s="172"/>
      <c r="L653" s="169"/>
      <c r="M653" s="173"/>
      <c r="T653" s="174"/>
      <c r="AT653" s="170" t="s">
        <v>264</v>
      </c>
      <c r="AU653" s="170" t="s">
        <v>87</v>
      </c>
      <c r="AV653" s="14" t="s">
        <v>85</v>
      </c>
      <c r="AW653" s="14" t="s">
        <v>32</v>
      </c>
      <c r="AX653" s="14" t="s">
        <v>77</v>
      </c>
      <c r="AY653" s="170" t="s">
        <v>253</v>
      </c>
    </row>
    <row r="654" spans="2:65" s="12" customFormat="1" ht="11.25">
      <c r="B654" s="154"/>
      <c r="D654" s="155" t="s">
        <v>264</v>
      </c>
      <c r="E654" s="156" t="s">
        <v>1</v>
      </c>
      <c r="F654" s="157" t="s">
        <v>3371</v>
      </c>
      <c r="H654" s="158">
        <v>19.350000000000001</v>
      </c>
      <c r="I654" s="159"/>
      <c r="L654" s="154"/>
      <c r="M654" s="160"/>
      <c r="T654" s="161"/>
      <c r="AT654" s="156" t="s">
        <v>264</v>
      </c>
      <c r="AU654" s="156" t="s">
        <v>87</v>
      </c>
      <c r="AV654" s="12" t="s">
        <v>87</v>
      </c>
      <c r="AW654" s="12" t="s">
        <v>32</v>
      </c>
      <c r="AX654" s="12" t="s">
        <v>77</v>
      </c>
      <c r="AY654" s="156" t="s">
        <v>253</v>
      </c>
    </row>
    <row r="655" spans="2:65" s="13" customFormat="1" ht="11.25">
      <c r="B655" s="162"/>
      <c r="D655" s="155" t="s">
        <v>264</v>
      </c>
      <c r="E655" s="163" t="s">
        <v>1</v>
      </c>
      <c r="F655" s="164" t="s">
        <v>266</v>
      </c>
      <c r="H655" s="165">
        <v>19.350000000000001</v>
      </c>
      <c r="I655" s="166"/>
      <c r="L655" s="162"/>
      <c r="M655" s="167"/>
      <c r="T655" s="168"/>
      <c r="AT655" s="163" t="s">
        <v>264</v>
      </c>
      <c r="AU655" s="163" t="s">
        <v>87</v>
      </c>
      <c r="AV655" s="13" t="s">
        <v>260</v>
      </c>
      <c r="AW655" s="13" t="s">
        <v>32</v>
      </c>
      <c r="AX655" s="13" t="s">
        <v>85</v>
      </c>
      <c r="AY655" s="163" t="s">
        <v>253</v>
      </c>
    </row>
    <row r="656" spans="2:65" s="1" customFormat="1" ht="24.2" customHeight="1">
      <c r="B656" s="32"/>
      <c r="C656" s="137" t="s">
        <v>679</v>
      </c>
      <c r="D656" s="137" t="s">
        <v>255</v>
      </c>
      <c r="E656" s="138" t="s">
        <v>1232</v>
      </c>
      <c r="F656" s="139" t="s">
        <v>1233</v>
      </c>
      <c r="G656" s="140" t="s">
        <v>258</v>
      </c>
      <c r="H656" s="141">
        <v>169.96799999999999</v>
      </c>
      <c r="I656" s="142"/>
      <c r="J656" s="143">
        <f>ROUND(I656*H656,2)</f>
        <v>0</v>
      </c>
      <c r="K656" s="139" t="s">
        <v>259</v>
      </c>
      <c r="L656" s="32"/>
      <c r="M656" s="144" t="s">
        <v>1</v>
      </c>
      <c r="N656" s="145" t="s">
        <v>42</v>
      </c>
      <c r="P656" s="146">
        <f>O656*H656</f>
        <v>0</v>
      </c>
      <c r="Q656" s="146">
        <v>2.0500000000000001E-2</v>
      </c>
      <c r="R656" s="146">
        <f>Q656*H656</f>
        <v>3.4843440000000001</v>
      </c>
      <c r="S656" s="146">
        <v>0</v>
      </c>
      <c r="T656" s="147">
        <f>S656*H656</f>
        <v>0</v>
      </c>
      <c r="AR656" s="148" t="s">
        <v>260</v>
      </c>
      <c r="AT656" s="148" t="s">
        <v>255</v>
      </c>
      <c r="AU656" s="148" t="s">
        <v>87</v>
      </c>
      <c r="AY656" s="17" t="s">
        <v>253</v>
      </c>
      <c r="BE656" s="149">
        <f>IF(N656="základní",J656,0)</f>
        <v>0</v>
      </c>
      <c r="BF656" s="149">
        <f>IF(N656="snížená",J656,0)</f>
        <v>0</v>
      </c>
      <c r="BG656" s="149">
        <f>IF(N656="zákl. přenesená",J656,0)</f>
        <v>0</v>
      </c>
      <c r="BH656" s="149">
        <f>IF(N656="sníž. přenesená",J656,0)</f>
        <v>0</v>
      </c>
      <c r="BI656" s="149">
        <f>IF(N656="nulová",J656,0)</f>
        <v>0</v>
      </c>
      <c r="BJ656" s="17" t="s">
        <v>85</v>
      </c>
      <c r="BK656" s="149">
        <f>ROUND(I656*H656,2)</f>
        <v>0</v>
      </c>
      <c r="BL656" s="17" t="s">
        <v>260</v>
      </c>
      <c r="BM656" s="148" t="s">
        <v>1234</v>
      </c>
    </row>
    <row r="657" spans="2:51" s="1" customFormat="1" ht="11.25">
      <c r="B657" s="32"/>
      <c r="D657" s="150" t="s">
        <v>262</v>
      </c>
      <c r="F657" s="151" t="s">
        <v>1235</v>
      </c>
      <c r="I657" s="152"/>
      <c r="L657" s="32"/>
      <c r="M657" s="153"/>
      <c r="T657" s="56"/>
      <c r="AT657" s="17" t="s">
        <v>262</v>
      </c>
      <c r="AU657" s="17" t="s">
        <v>87</v>
      </c>
    </row>
    <row r="658" spans="2:51" s="14" customFormat="1" ht="11.25">
      <c r="B658" s="169"/>
      <c r="D658" s="155" t="s">
        <v>264</v>
      </c>
      <c r="E658" s="170" t="s">
        <v>1</v>
      </c>
      <c r="F658" s="171" t="s">
        <v>1079</v>
      </c>
      <c r="H658" s="170" t="s">
        <v>1</v>
      </c>
      <c r="I658" s="172"/>
      <c r="L658" s="169"/>
      <c r="M658" s="173"/>
      <c r="T658" s="174"/>
      <c r="AT658" s="170" t="s">
        <v>264</v>
      </c>
      <c r="AU658" s="170" t="s">
        <v>87</v>
      </c>
      <c r="AV658" s="14" t="s">
        <v>85</v>
      </c>
      <c r="AW658" s="14" t="s">
        <v>32</v>
      </c>
      <c r="AX658" s="14" t="s">
        <v>77</v>
      </c>
      <c r="AY658" s="170" t="s">
        <v>253</v>
      </c>
    </row>
    <row r="659" spans="2:51" s="14" customFormat="1" ht="11.25">
      <c r="B659" s="169"/>
      <c r="D659" s="155" t="s">
        <v>264</v>
      </c>
      <c r="E659" s="170" t="s">
        <v>1</v>
      </c>
      <c r="F659" s="171" t="s">
        <v>1080</v>
      </c>
      <c r="H659" s="170" t="s">
        <v>1</v>
      </c>
      <c r="I659" s="172"/>
      <c r="L659" s="169"/>
      <c r="M659" s="173"/>
      <c r="T659" s="174"/>
      <c r="AT659" s="170" t="s">
        <v>264</v>
      </c>
      <c r="AU659" s="170" t="s">
        <v>87</v>
      </c>
      <c r="AV659" s="14" t="s">
        <v>85</v>
      </c>
      <c r="AW659" s="14" t="s">
        <v>32</v>
      </c>
      <c r="AX659" s="14" t="s">
        <v>77</v>
      </c>
      <c r="AY659" s="170" t="s">
        <v>253</v>
      </c>
    </row>
    <row r="660" spans="2:51" s="14" customFormat="1" ht="11.25">
      <c r="B660" s="169"/>
      <c r="D660" s="155" t="s">
        <v>264</v>
      </c>
      <c r="E660" s="170" t="s">
        <v>1</v>
      </c>
      <c r="F660" s="171" t="s">
        <v>1070</v>
      </c>
      <c r="H660" s="170" t="s">
        <v>1</v>
      </c>
      <c r="I660" s="172"/>
      <c r="L660" s="169"/>
      <c r="M660" s="173"/>
      <c r="T660" s="174"/>
      <c r="AT660" s="170" t="s">
        <v>264</v>
      </c>
      <c r="AU660" s="170" t="s">
        <v>87</v>
      </c>
      <c r="AV660" s="14" t="s">
        <v>85</v>
      </c>
      <c r="AW660" s="14" t="s">
        <v>32</v>
      </c>
      <c r="AX660" s="14" t="s">
        <v>77</v>
      </c>
      <c r="AY660" s="170" t="s">
        <v>253</v>
      </c>
    </row>
    <row r="661" spans="2:51" s="12" customFormat="1" ht="11.25">
      <c r="B661" s="154"/>
      <c r="D661" s="155" t="s">
        <v>264</v>
      </c>
      <c r="E661" s="156" t="s">
        <v>1</v>
      </c>
      <c r="F661" s="157" t="s">
        <v>3338</v>
      </c>
      <c r="H661" s="158">
        <v>33.514000000000003</v>
      </c>
      <c r="I661" s="159"/>
      <c r="L661" s="154"/>
      <c r="M661" s="160"/>
      <c r="T661" s="161"/>
      <c r="AT661" s="156" t="s">
        <v>264</v>
      </c>
      <c r="AU661" s="156" t="s">
        <v>87</v>
      </c>
      <c r="AV661" s="12" t="s">
        <v>87</v>
      </c>
      <c r="AW661" s="12" t="s">
        <v>32</v>
      </c>
      <c r="AX661" s="12" t="s">
        <v>77</v>
      </c>
      <c r="AY661" s="156" t="s">
        <v>253</v>
      </c>
    </row>
    <row r="662" spans="2:51" s="12" customFormat="1" ht="11.25">
      <c r="B662" s="154"/>
      <c r="D662" s="155" t="s">
        <v>264</v>
      </c>
      <c r="E662" s="156" t="s">
        <v>1</v>
      </c>
      <c r="F662" s="157" t="s">
        <v>3339</v>
      </c>
      <c r="H662" s="158">
        <v>-2.9249999999999998</v>
      </c>
      <c r="I662" s="159"/>
      <c r="L662" s="154"/>
      <c r="M662" s="160"/>
      <c r="T662" s="161"/>
      <c r="AT662" s="156" t="s">
        <v>264</v>
      </c>
      <c r="AU662" s="156" t="s">
        <v>87</v>
      </c>
      <c r="AV662" s="12" t="s">
        <v>87</v>
      </c>
      <c r="AW662" s="12" t="s">
        <v>32</v>
      </c>
      <c r="AX662" s="12" t="s">
        <v>77</v>
      </c>
      <c r="AY662" s="156" t="s">
        <v>253</v>
      </c>
    </row>
    <row r="663" spans="2:51" s="15" customFormat="1" ht="11.25">
      <c r="B663" s="175"/>
      <c r="D663" s="155" t="s">
        <v>264</v>
      </c>
      <c r="E663" s="176" t="s">
        <v>1</v>
      </c>
      <c r="F663" s="177" t="s">
        <v>322</v>
      </c>
      <c r="H663" s="178">
        <v>30.588999999999999</v>
      </c>
      <c r="I663" s="179"/>
      <c r="L663" s="175"/>
      <c r="M663" s="180"/>
      <c r="T663" s="181"/>
      <c r="AT663" s="176" t="s">
        <v>264</v>
      </c>
      <c r="AU663" s="176" t="s">
        <v>87</v>
      </c>
      <c r="AV663" s="15" t="s">
        <v>97</v>
      </c>
      <c r="AW663" s="15" t="s">
        <v>32</v>
      </c>
      <c r="AX663" s="15" t="s">
        <v>77</v>
      </c>
      <c r="AY663" s="176" t="s">
        <v>253</v>
      </c>
    </row>
    <row r="664" spans="2:51" s="14" customFormat="1" ht="11.25">
      <c r="B664" s="169"/>
      <c r="D664" s="155" t="s">
        <v>264</v>
      </c>
      <c r="E664" s="170" t="s">
        <v>1</v>
      </c>
      <c r="F664" s="171" t="s">
        <v>1236</v>
      </c>
      <c r="H664" s="170" t="s">
        <v>1</v>
      </c>
      <c r="I664" s="172"/>
      <c r="L664" s="169"/>
      <c r="M664" s="173"/>
      <c r="T664" s="174"/>
      <c r="AT664" s="170" t="s">
        <v>264</v>
      </c>
      <c r="AU664" s="170" t="s">
        <v>87</v>
      </c>
      <c r="AV664" s="14" t="s">
        <v>85</v>
      </c>
      <c r="AW664" s="14" t="s">
        <v>32</v>
      </c>
      <c r="AX664" s="14" t="s">
        <v>77</v>
      </c>
      <c r="AY664" s="170" t="s">
        <v>253</v>
      </c>
    </row>
    <row r="665" spans="2:51" s="14" customFormat="1" ht="11.25">
      <c r="B665" s="169"/>
      <c r="D665" s="155" t="s">
        <v>264</v>
      </c>
      <c r="E665" s="170" t="s">
        <v>1</v>
      </c>
      <c r="F665" s="171" t="s">
        <v>1082</v>
      </c>
      <c r="H665" s="170" t="s">
        <v>1</v>
      </c>
      <c r="I665" s="172"/>
      <c r="L665" s="169"/>
      <c r="M665" s="173"/>
      <c r="T665" s="174"/>
      <c r="AT665" s="170" t="s">
        <v>264</v>
      </c>
      <c r="AU665" s="170" t="s">
        <v>87</v>
      </c>
      <c r="AV665" s="14" t="s">
        <v>85</v>
      </c>
      <c r="AW665" s="14" t="s">
        <v>32</v>
      </c>
      <c r="AX665" s="14" t="s">
        <v>77</v>
      </c>
      <c r="AY665" s="170" t="s">
        <v>253</v>
      </c>
    </row>
    <row r="666" spans="2:51" s="12" customFormat="1" ht="11.25">
      <c r="B666" s="154"/>
      <c r="D666" s="155" t="s">
        <v>264</v>
      </c>
      <c r="E666" s="156" t="s">
        <v>1</v>
      </c>
      <c r="F666" s="157" t="s">
        <v>3341</v>
      </c>
      <c r="H666" s="158">
        <v>142.30600000000001</v>
      </c>
      <c r="I666" s="159"/>
      <c r="L666" s="154"/>
      <c r="M666" s="160"/>
      <c r="T666" s="161"/>
      <c r="AT666" s="156" t="s">
        <v>264</v>
      </c>
      <c r="AU666" s="156" t="s">
        <v>87</v>
      </c>
      <c r="AV666" s="12" t="s">
        <v>87</v>
      </c>
      <c r="AW666" s="12" t="s">
        <v>32</v>
      </c>
      <c r="AX666" s="12" t="s">
        <v>77</v>
      </c>
      <c r="AY666" s="156" t="s">
        <v>253</v>
      </c>
    </row>
    <row r="667" spans="2:51" s="12" customFormat="1" ht="33.75">
      <c r="B667" s="154"/>
      <c r="D667" s="155" t="s">
        <v>264</v>
      </c>
      <c r="E667" s="156" t="s">
        <v>1</v>
      </c>
      <c r="F667" s="157" t="s">
        <v>3342</v>
      </c>
      <c r="H667" s="158">
        <v>-30.195</v>
      </c>
      <c r="I667" s="159"/>
      <c r="L667" s="154"/>
      <c r="M667" s="160"/>
      <c r="T667" s="161"/>
      <c r="AT667" s="156" t="s">
        <v>264</v>
      </c>
      <c r="AU667" s="156" t="s">
        <v>87</v>
      </c>
      <c r="AV667" s="12" t="s">
        <v>87</v>
      </c>
      <c r="AW667" s="12" t="s">
        <v>32</v>
      </c>
      <c r="AX667" s="12" t="s">
        <v>77</v>
      </c>
      <c r="AY667" s="156" t="s">
        <v>253</v>
      </c>
    </row>
    <row r="668" spans="2:51" s="15" customFormat="1" ht="11.25">
      <c r="B668" s="175"/>
      <c r="D668" s="155" t="s">
        <v>264</v>
      </c>
      <c r="E668" s="176" t="s">
        <v>1</v>
      </c>
      <c r="F668" s="177" t="s">
        <v>322</v>
      </c>
      <c r="H668" s="178">
        <v>112.111</v>
      </c>
      <c r="I668" s="179"/>
      <c r="L668" s="175"/>
      <c r="M668" s="180"/>
      <c r="T668" s="181"/>
      <c r="AT668" s="176" t="s">
        <v>264</v>
      </c>
      <c r="AU668" s="176" t="s">
        <v>87</v>
      </c>
      <c r="AV668" s="15" t="s">
        <v>97</v>
      </c>
      <c r="AW668" s="15" t="s">
        <v>32</v>
      </c>
      <c r="AX668" s="15" t="s">
        <v>77</v>
      </c>
      <c r="AY668" s="176" t="s">
        <v>253</v>
      </c>
    </row>
    <row r="669" spans="2:51" s="14" customFormat="1" ht="11.25">
      <c r="B669" s="169"/>
      <c r="D669" s="155" t="s">
        <v>264</v>
      </c>
      <c r="E669" s="170" t="s">
        <v>1</v>
      </c>
      <c r="F669" s="171" t="s">
        <v>1085</v>
      </c>
      <c r="H669" s="170" t="s">
        <v>1</v>
      </c>
      <c r="I669" s="172"/>
      <c r="L669" s="169"/>
      <c r="M669" s="173"/>
      <c r="T669" s="174"/>
      <c r="AT669" s="170" t="s">
        <v>264</v>
      </c>
      <c r="AU669" s="170" t="s">
        <v>87</v>
      </c>
      <c r="AV669" s="14" t="s">
        <v>85</v>
      </c>
      <c r="AW669" s="14" t="s">
        <v>32</v>
      </c>
      <c r="AX669" s="14" t="s">
        <v>77</v>
      </c>
      <c r="AY669" s="170" t="s">
        <v>253</v>
      </c>
    </row>
    <row r="670" spans="2:51" s="12" customFormat="1" ht="11.25">
      <c r="B670" s="154"/>
      <c r="D670" s="155" t="s">
        <v>264</v>
      </c>
      <c r="E670" s="156" t="s">
        <v>1</v>
      </c>
      <c r="F670" s="157" t="s">
        <v>3343</v>
      </c>
      <c r="H670" s="158">
        <v>22.43</v>
      </c>
      <c r="I670" s="159"/>
      <c r="L670" s="154"/>
      <c r="M670" s="160"/>
      <c r="T670" s="161"/>
      <c r="AT670" s="156" t="s">
        <v>264</v>
      </c>
      <c r="AU670" s="156" t="s">
        <v>87</v>
      </c>
      <c r="AV670" s="12" t="s">
        <v>87</v>
      </c>
      <c r="AW670" s="12" t="s">
        <v>32</v>
      </c>
      <c r="AX670" s="12" t="s">
        <v>77</v>
      </c>
      <c r="AY670" s="156" t="s">
        <v>253</v>
      </c>
    </row>
    <row r="671" spans="2:51" s="15" customFormat="1" ht="11.25">
      <c r="B671" s="175"/>
      <c r="D671" s="155" t="s">
        <v>264</v>
      </c>
      <c r="E671" s="176" t="s">
        <v>1</v>
      </c>
      <c r="F671" s="177" t="s">
        <v>322</v>
      </c>
      <c r="H671" s="178">
        <v>22.43</v>
      </c>
      <c r="I671" s="179"/>
      <c r="L671" s="175"/>
      <c r="M671" s="180"/>
      <c r="T671" s="181"/>
      <c r="AT671" s="176" t="s">
        <v>264</v>
      </c>
      <c r="AU671" s="176" t="s">
        <v>87</v>
      </c>
      <c r="AV671" s="15" t="s">
        <v>97</v>
      </c>
      <c r="AW671" s="15" t="s">
        <v>32</v>
      </c>
      <c r="AX671" s="15" t="s">
        <v>77</v>
      </c>
      <c r="AY671" s="176" t="s">
        <v>253</v>
      </c>
    </row>
    <row r="672" spans="2:51" s="14" customFormat="1" ht="11.25">
      <c r="B672" s="169"/>
      <c r="D672" s="155" t="s">
        <v>264</v>
      </c>
      <c r="E672" s="170" t="s">
        <v>1</v>
      </c>
      <c r="F672" s="171" t="s">
        <v>1087</v>
      </c>
      <c r="H672" s="170" t="s">
        <v>1</v>
      </c>
      <c r="I672" s="172"/>
      <c r="L672" s="169"/>
      <c r="M672" s="173"/>
      <c r="T672" s="174"/>
      <c r="AT672" s="170" t="s">
        <v>264</v>
      </c>
      <c r="AU672" s="170" t="s">
        <v>87</v>
      </c>
      <c r="AV672" s="14" t="s">
        <v>85</v>
      </c>
      <c r="AW672" s="14" t="s">
        <v>32</v>
      </c>
      <c r="AX672" s="14" t="s">
        <v>77</v>
      </c>
      <c r="AY672" s="170" t="s">
        <v>253</v>
      </c>
    </row>
    <row r="673" spans="2:65" s="12" customFormat="1" ht="11.25">
      <c r="B673" s="154"/>
      <c r="D673" s="155" t="s">
        <v>264</v>
      </c>
      <c r="E673" s="156" t="s">
        <v>1</v>
      </c>
      <c r="F673" s="157" t="s">
        <v>3344</v>
      </c>
      <c r="H673" s="158">
        <v>4.8380000000000001</v>
      </c>
      <c r="I673" s="159"/>
      <c r="L673" s="154"/>
      <c r="M673" s="160"/>
      <c r="T673" s="161"/>
      <c r="AT673" s="156" t="s">
        <v>264</v>
      </c>
      <c r="AU673" s="156" t="s">
        <v>87</v>
      </c>
      <c r="AV673" s="12" t="s">
        <v>87</v>
      </c>
      <c r="AW673" s="12" t="s">
        <v>32</v>
      </c>
      <c r="AX673" s="12" t="s">
        <v>77</v>
      </c>
      <c r="AY673" s="156" t="s">
        <v>253</v>
      </c>
    </row>
    <row r="674" spans="2:65" s="15" customFormat="1" ht="11.25">
      <c r="B674" s="175"/>
      <c r="D674" s="155" t="s">
        <v>264</v>
      </c>
      <c r="E674" s="176" t="s">
        <v>1</v>
      </c>
      <c r="F674" s="177" t="s">
        <v>322</v>
      </c>
      <c r="H674" s="178">
        <v>4.8380000000000001</v>
      </c>
      <c r="I674" s="179"/>
      <c r="L674" s="175"/>
      <c r="M674" s="180"/>
      <c r="T674" s="181"/>
      <c r="AT674" s="176" t="s">
        <v>264</v>
      </c>
      <c r="AU674" s="176" t="s">
        <v>87</v>
      </c>
      <c r="AV674" s="15" t="s">
        <v>97</v>
      </c>
      <c r="AW674" s="15" t="s">
        <v>32</v>
      </c>
      <c r="AX674" s="15" t="s">
        <v>77</v>
      </c>
      <c r="AY674" s="176" t="s">
        <v>253</v>
      </c>
    </row>
    <row r="675" spans="2:65" s="13" customFormat="1" ht="11.25">
      <c r="B675" s="162"/>
      <c r="D675" s="155" t="s">
        <v>264</v>
      </c>
      <c r="E675" s="163" t="s">
        <v>1</v>
      </c>
      <c r="F675" s="164" t="s">
        <v>266</v>
      </c>
      <c r="H675" s="165">
        <v>169.96799999999999</v>
      </c>
      <c r="I675" s="166"/>
      <c r="L675" s="162"/>
      <c r="M675" s="167"/>
      <c r="T675" s="168"/>
      <c r="AT675" s="163" t="s">
        <v>264</v>
      </c>
      <c r="AU675" s="163" t="s">
        <v>87</v>
      </c>
      <c r="AV675" s="13" t="s">
        <v>260</v>
      </c>
      <c r="AW675" s="13" t="s">
        <v>32</v>
      </c>
      <c r="AX675" s="13" t="s">
        <v>85</v>
      </c>
      <c r="AY675" s="163" t="s">
        <v>253</v>
      </c>
    </row>
    <row r="676" spans="2:65" s="1" customFormat="1" ht="33" customHeight="1">
      <c r="B676" s="32"/>
      <c r="C676" s="137" t="s">
        <v>685</v>
      </c>
      <c r="D676" s="137" t="s">
        <v>255</v>
      </c>
      <c r="E676" s="138" t="s">
        <v>1237</v>
      </c>
      <c r="F676" s="139" t="s">
        <v>1238</v>
      </c>
      <c r="G676" s="140" t="s">
        <v>258</v>
      </c>
      <c r="H676" s="141">
        <v>165.13</v>
      </c>
      <c r="I676" s="142"/>
      <c r="J676" s="143">
        <f>ROUND(I676*H676,2)</f>
        <v>0</v>
      </c>
      <c r="K676" s="139" t="s">
        <v>1</v>
      </c>
      <c r="L676" s="32"/>
      <c r="M676" s="144" t="s">
        <v>1</v>
      </c>
      <c r="N676" s="145" t="s">
        <v>42</v>
      </c>
      <c r="P676" s="146">
        <f>O676*H676</f>
        <v>0</v>
      </c>
      <c r="Q676" s="146">
        <v>1.9E-3</v>
      </c>
      <c r="R676" s="146">
        <f>Q676*H676</f>
        <v>0.313747</v>
      </c>
      <c r="S676" s="146">
        <v>0</v>
      </c>
      <c r="T676" s="147">
        <f>S676*H676</f>
        <v>0</v>
      </c>
      <c r="AR676" s="148" t="s">
        <v>260</v>
      </c>
      <c r="AT676" s="148" t="s">
        <v>255</v>
      </c>
      <c r="AU676" s="148" t="s">
        <v>87</v>
      </c>
      <c r="AY676" s="17" t="s">
        <v>253</v>
      </c>
      <c r="BE676" s="149">
        <f>IF(N676="základní",J676,0)</f>
        <v>0</v>
      </c>
      <c r="BF676" s="149">
        <f>IF(N676="snížená",J676,0)</f>
        <v>0</v>
      </c>
      <c r="BG676" s="149">
        <f>IF(N676="zákl. přenesená",J676,0)</f>
        <v>0</v>
      </c>
      <c r="BH676" s="149">
        <f>IF(N676="sníž. přenesená",J676,0)</f>
        <v>0</v>
      </c>
      <c r="BI676" s="149">
        <f>IF(N676="nulová",J676,0)</f>
        <v>0</v>
      </c>
      <c r="BJ676" s="17" t="s">
        <v>85</v>
      </c>
      <c r="BK676" s="149">
        <f>ROUND(I676*H676,2)</f>
        <v>0</v>
      </c>
      <c r="BL676" s="17" t="s">
        <v>260</v>
      </c>
      <c r="BM676" s="148" t="s">
        <v>1239</v>
      </c>
    </row>
    <row r="677" spans="2:65" s="14" customFormat="1" ht="11.25">
      <c r="B677" s="169"/>
      <c r="D677" s="155" t="s">
        <v>264</v>
      </c>
      <c r="E677" s="170" t="s">
        <v>1</v>
      </c>
      <c r="F677" s="171" t="s">
        <v>1079</v>
      </c>
      <c r="H677" s="170" t="s">
        <v>1</v>
      </c>
      <c r="I677" s="172"/>
      <c r="L677" s="169"/>
      <c r="M677" s="173"/>
      <c r="T677" s="174"/>
      <c r="AT677" s="170" t="s">
        <v>264</v>
      </c>
      <c r="AU677" s="170" t="s">
        <v>87</v>
      </c>
      <c r="AV677" s="14" t="s">
        <v>85</v>
      </c>
      <c r="AW677" s="14" t="s">
        <v>32</v>
      </c>
      <c r="AX677" s="14" t="s">
        <v>77</v>
      </c>
      <c r="AY677" s="170" t="s">
        <v>253</v>
      </c>
    </row>
    <row r="678" spans="2:65" s="14" customFormat="1" ht="11.25">
      <c r="B678" s="169"/>
      <c r="D678" s="155" t="s">
        <v>264</v>
      </c>
      <c r="E678" s="170" t="s">
        <v>1</v>
      </c>
      <c r="F678" s="171" t="s">
        <v>1098</v>
      </c>
      <c r="H678" s="170" t="s">
        <v>1</v>
      </c>
      <c r="I678" s="172"/>
      <c r="L678" s="169"/>
      <c r="M678" s="173"/>
      <c r="T678" s="174"/>
      <c r="AT678" s="170" t="s">
        <v>264</v>
      </c>
      <c r="AU678" s="170" t="s">
        <v>87</v>
      </c>
      <c r="AV678" s="14" t="s">
        <v>85</v>
      </c>
      <c r="AW678" s="14" t="s">
        <v>32</v>
      </c>
      <c r="AX678" s="14" t="s">
        <v>77</v>
      </c>
      <c r="AY678" s="170" t="s">
        <v>253</v>
      </c>
    </row>
    <row r="679" spans="2:65" s="14" customFormat="1" ht="11.25">
      <c r="B679" s="169"/>
      <c r="D679" s="155" t="s">
        <v>264</v>
      </c>
      <c r="E679" s="170" t="s">
        <v>1</v>
      </c>
      <c r="F679" s="171" t="s">
        <v>1070</v>
      </c>
      <c r="H679" s="170" t="s">
        <v>1</v>
      </c>
      <c r="I679" s="172"/>
      <c r="L679" s="169"/>
      <c r="M679" s="173"/>
      <c r="T679" s="174"/>
      <c r="AT679" s="170" t="s">
        <v>264</v>
      </c>
      <c r="AU679" s="170" t="s">
        <v>87</v>
      </c>
      <c r="AV679" s="14" t="s">
        <v>85</v>
      </c>
      <c r="AW679" s="14" t="s">
        <v>32</v>
      </c>
      <c r="AX679" s="14" t="s">
        <v>77</v>
      </c>
      <c r="AY679" s="170" t="s">
        <v>253</v>
      </c>
    </row>
    <row r="680" spans="2:65" s="12" customFormat="1" ht="11.25">
      <c r="B680" s="154"/>
      <c r="D680" s="155" t="s">
        <v>264</v>
      </c>
      <c r="E680" s="156" t="s">
        <v>1</v>
      </c>
      <c r="F680" s="157" t="s">
        <v>3338</v>
      </c>
      <c r="H680" s="158">
        <v>33.514000000000003</v>
      </c>
      <c r="I680" s="159"/>
      <c r="L680" s="154"/>
      <c r="M680" s="160"/>
      <c r="T680" s="161"/>
      <c r="AT680" s="156" t="s">
        <v>264</v>
      </c>
      <c r="AU680" s="156" t="s">
        <v>87</v>
      </c>
      <c r="AV680" s="12" t="s">
        <v>87</v>
      </c>
      <c r="AW680" s="12" t="s">
        <v>32</v>
      </c>
      <c r="AX680" s="12" t="s">
        <v>77</v>
      </c>
      <c r="AY680" s="156" t="s">
        <v>253</v>
      </c>
    </row>
    <row r="681" spans="2:65" s="12" customFormat="1" ht="11.25">
      <c r="B681" s="154"/>
      <c r="D681" s="155" t="s">
        <v>264</v>
      </c>
      <c r="E681" s="156" t="s">
        <v>1</v>
      </c>
      <c r="F681" s="157" t="s">
        <v>3339</v>
      </c>
      <c r="H681" s="158">
        <v>-2.9249999999999998</v>
      </c>
      <c r="I681" s="159"/>
      <c r="L681" s="154"/>
      <c r="M681" s="160"/>
      <c r="T681" s="161"/>
      <c r="AT681" s="156" t="s">
        <v>264</v>
      </c>
      <c r="AU681" s="156" t="s">
        <v>87</v>
      </c>
      <c r="AV681" s="12" t="s">
        <v>87</v>
      </c>
      <c r="AW681" s="12" t="s">
        <v>32</v>
      </c>
      <c r="AX681" s="12" t="s">
        <v>77</v>
      </c>
      <c r="AY681" s="156" t="s">
        <v>253</v>
      </c>
    </row>
    <row r="682" spans="2:65" s="15" customFormat="1" ht="11.25">
      <c r="B682" s="175"/>
      <c r="D682" s="155" t="s">
        <v>264</v>
      </c>
      <c r="E682" s="176" t="s">
        <v>1</v>
      </c>
      <c r="F682" s="177" t="s">
        <v>322</v>
      </c>
      <c r="H682" s="178">
        <v>30.588999999999999</v>
      </c>
      <c r="I682" s="179"/>
      <c r="L682" s="175"/>
      <c r="M682" s="180"/>
      <c r="T682" s="181"/>
      <c r="AT682" s="176" t="s">
        <v>264</v>
      </c>
      <c r="AU682" s="176" t="s">
        <v>87</v>
      </c>
      <c r="AV682" s="15" t="s">
        <v>97</v>
      </c>
      <c r="AW682" s="15" t="s">
        <v>32</v>
      </c>
      <c r="AX682" s="15" t="s">
        <v>77</v>
      </c>
      <c r="AY682" s="176" t="s">
        <v>253</v>
      </c>
    </row>
    <row r="683" spans="2:65" s="14" customFormat="1" ht="11.25">
      <c r="B683" s="169"/>
      <c r="D683" s="155" t="s">
        <v>264</v>
      </c>
      <c r="E683" s="170" t="s">
        <v>1</v>
      </c>
      <c r="F683" s="171" t="s">
        <v>1099</v>
      </c>
      <c r="H683" s="170" t="s">
        <v>1</v>
      </c>
      <c r="I683" s="172"/>
      <c r="L683" s="169"/>
      <c r="M683" s="173"/>
      <c r="T683" s="174"/>
      <c r="AT683" s="170" t="s">
        <v>264</v>
      </c>
      <c r="AU683" s="170" t="s">
        <v>87</v>
      </c>
      <c r="AV683" s="14" t="s">
        <v>85</v>
      </c>
      <c r="AW683" s="14" t="s">
        <v>32</v>
      </c>
      <c r="AX683" s="14" t="s">
        <v>77</v>
      </c>
      <c r="AY683" s="170" t="s">
        <v>253</v>
      </c>
    </row>
    <row r="684" spans="2:65" s="14" customFormat="1" ht="11.25">
      <c r="B684" s="169"/>
      <c r="D684" s="155" t="s">
        <v>264</v>
      </c>
      <c r="E684" s="170" t="s">
        <v>1</v>
      </c>
      <c r="F684" s="171" t="s">
        <v>1082</v>
      </c>
      <c r="H684" s="170" t="s">
        <v>1</v>
      </c>
      <c r="I684" s="172"/>
      <c r="L684" s="169"/>
      <c r="M684" s="173"/>
      <c r="T684" s="174"/>
      <c r="AT684" s="170" t="s">
        <v>264</v>
      </c>
      <c r="AU684" s="170" t="s">
        <v>87</v>
      </c>
      <c r="AV684" s="14" t="s">
        <v>85</v>
      </c>
      <c r="AW684" s="14" t="s">
        <v>32</v>
      </c>
      <c r="AX684" s="14" t="s">
        <v>77</v>
      </c>
      <c r="AY684" s="170" t="s">
        <v>253</v>
      </c>
    </row>
    <row r="685" spans="2:65" s="12" customFormat="1" ht="11.25">
      <c r="B685" s="154"/>
      <c r="D685" s="155" t="s">
        <v>264</v>
      </c>
      <c r="E685" s="156" t="s">
        <v>1</v>
      </c>
      <c r="F685" s="157" t="s">
        <v>3341</v>
      </c>
      <c r="H685" s="158">
        <v>142.30600000000001</v>
      </c>
      <c r="I685" s="159"/>
      <c r="L685" s="154"/>
      <c r="M685" s="160"/>
      <c r="T685" s="161"/>
      <c r="AT685" s="156" t="s">
        <v>264</v>
      </c>
      <c r="AU685" s="156" t="s">
        <v>87</v>
      </c>
      <c r="AV685" s="12" t="s">
        <v>87</v>
      </c>
      <c r="AW685" s="12" t="s">
        <v>32</v>
      </c>
      <c r="AX685" s="12" t="s">
        <v>77</v>
      </c>
      <c r="AY685" s="156" t="s">
        <v>253</v>
      </c>
    </row>
    <row r="686" spans="2:65" s="12" customFormat="1" ht="33.75">
      <c r="B686" s="154"/>
      <c r="D686" s="155" t="s">
        <v>264</v>
      </c>
      <c r="E686" s="156" t="s">
        <v>1</v>
      </c>
      <c r="F686" s="157" t="s">
        <v>3342</v>
      </c>
      <c r="H686" s="158">
        <v>-30.195</v>
      </c>
      <c r="I686" s="159"/>
      <c r="L686" s="154"/>
      <c r="M686" s="160"/>
      <c r="T686" s="161"/>
      <c r="AT686" s="156" t="s">
        <v>264</v>
      </c>
      <c r="AU686" s="156" t="s">
        <v>87</v>
      </c>
      <c r="AV686" s="12" t="s">
        <v>87</v>
      </c>
      <c r="AW686" s="12" t="s">
        <v>32</v>
      </c>
      <c r="AX686" s="12" t="s">
        <v>77</v>
      </c>
      <c r="AY686" s="156" t="s">
        <v>253</v>
      </c>
    </row>
    <row r="687" spans="2:65" s="15" customFormat="1" ht="11.25">
      <c r="B687" s="175"/>
      <c r="D687" s="155" t="s">
        <v>264</v>
      </c>
      <c r="E687" s="176" t="s">
        <v>1</v>
      </c>
      <c r="F687" s="177" t="s">
        <v>322</v>
      </c>
      <c r="H687" s="178">
        <v>112.111</v>
      </c>
      <c r="I687" s="179"/>
      <c r="L687" s="175"/>
      <c r="M687" s="180"/>
      <c r="T687" s="181"/>
      <c r="AT687" s="176" t="s">
        <v>264</v>
      </c>
      <c r="AU687" s="176" t="s">
        <v>87</v>
      </c>
      <c r="AV687" s="15" t="s">
        <v>97</v>
      </c>
      <c r="AW687" s="15" t="s">
        <v>32</v>
      </c>
      <c r="AX687" s="15" t="s">
        <v>77</v>
      </c>
      <c r="AY687" s="176" t="s">
        <v>253</v>
      </c>
    </row>
    <row r="688" spans="2:65" s="14" customFormat="1" ht="11.25">
      <c r="B688" s="169"/>
      <c r="D688" s="155" t="s">
        <v>264</v>
      </c>
      <c r="E688" s="170" t="s">
        <v>1</v>
      </c>
      <c r="F688" s="171" t="s">
        <v>1085</v>
      </c>
      <c r="H688" s="170" t="s">
        <v>1</v>
      </c>
      <c r="I688" s="172"/>
      <c r="L688" s="169"/>
      <c r="M688" s="173"/>
      <c r="T688" s="174"/>
      <c r="AT688" s="170" t="s">
        <v>264</v>
      </c>
      <c r="AU688" s="170" t="s">
        <v>87</v>
      </c>
      <c r="AV688" s="14" t="s">
        <v>85</v>
      </c>
      <c r="AW688" s="14" t="s">
        <v>32</v>
      </c>
      <c r="AX688" s="14" t="s">
        <v>77</v>
      </c>
      <c r="AY688" s="170" t="s">
        <v>253</v>
      </c>
    </row>
    <row r="689" spans="2:65" s="12" customFormat="1" ht="11.25">
      <c r="B689" s="154"/>
      <c r="D689" s="155" t="s">
        <v>264</v>
      </c>
      <c r="E689" s="156" t="s">
        <v>1</v>
      </c>
      <c r="F689" s="157" t="s">
        <v>3343</v>
      </c>
      <c r="H689" s="158">
        <v>22.43</v>
      </c>
      <c r="I689" s="159"/>
      <c r="L689" s="154"/>
      <c r="M689" s="160"/>
      <c r="T689" s="161"/>
      <c r="AT689" s="156" t="s">
        <v>264</v>
      </c>
      <c r="AU689" s="156" t="s">
        <v>87</v>
      </c>
      <c r="AV689" s="12" t="s">
        <v>87</v>
      </c>
      <c r="AW689" s="12" t="s">
        <v>32</v>
      </c>
      <c r="AX689" s="12" t="s">
        <v>77</v>
      </c>
      <c r="AY689" s="156" t="s">
        <v>253</v>
      </c>
    </row>
    <row r="690" spans="2:65" s="15" customFormat="1" ht="11.25">
      <c r="B690" s="175"/>
      <c r="D690" s="155" t="s">
        <v>264</v>
      </c>
      <c r="E690" s="176" t="s">
        <v>1</v>
      </c>
      <c r="F690" s="177" t="s">
        <v>322</v>
      </c>
      <c r="H690" s="178">
        <v>22.43</v>
      </c>
      <c r="I690" s="179"/>
      <c r="L690" s="175"/>
      <c r="M690" s="180"/>
      <c r="T690" s="181"/>
      <c r="AT690" s="176" t="s">
        <v>264</v>
      </c>
      <c r="AU690" s="176" t="s">
        <v>87</v>
      </c>
      <c r="AV690" s="15" t="s">
        <v>97</v>
      </c>
      <c r="AW690" s="15" t="s">
        <v>32</v>
      </c>
      <c r="AX690" s="15" t="s">
        <v>77</v>
      </c>
      <c r="AY690" s="176" t="s">
        <v>253</v>
      </c>
    </row>
    <row r="691" spans="2:65" s="13" customFormat="1" ht="11.25">
      <c r="B691" s="162"/>
      <c r="D691" s="155" t="s">
        <v>264</v>
      </c>
      <c r="E691" s="163" t="s">
        <v>1</v>
      </c>
      <c r="F691" s="164" t="s">
        <v>266</v>
      </c>
      <c r="H691" s="165">
        <v>165.13</v>
      </c>
      <c r="I691" s="166"/>
      <c r="L691" s="162"/>
      <c r="M691" s="167"/>
      <c r="T691" s="168"/>
      <c r="AT691" s="163" t="s">
        <v>264</v>
      </c>
      <c r="AU691" s="163" t="s">
        <v>87</v>
      </c>
      <c r="AV691" s="13" t="s">
        <v>260</v>
      </c>
      <c r="AW691" s="13" t="s">
        <v>32</v>
      </c>
      <c r="AX691" s="13" t="s">
        <v>85</v>
      </c>
      <c r="AY691" s="163" t="s">
        <v>253</v>
      </c>
    </row>
    <row r="692" spans="2:65" s="1" customFormat="1" ht="24.2" customHeight="1">
      <c r="B692" s="32"/>
      <c r="C692" s="137" t="s">
        <v>689</v>
      </c>
      <c r="D692" s="137" t="s">
        <v>255</v>
      </c>
      <c r="E692" s="138" t="s">
        <v>1240</v>
      </c>
      <c r="F692" s="139" t="s">
        <v>1241</v>
      </c>
      <c r="G692" s="140" t="s">
        <v>313</v>
      </c>
      <c r="H692" s="141">
        <v>21.324999999999999</v>
      </c>
      <c r="I692" s="142"/>
      <c r="J692" s="143">
        <f>ROUND(I692*H692,2)</f>
        <v>0</v>
      </c>
      <c r="K692" s="139" t="s">
        <v>259</v>
      </c>
      <c r="L692" s="32"/>
      <c r="M692" s="144" t="s">
        <v>1</v>
      </c>
      <c r="N692" s="145" t="s">
        <v>42</v>
      </c>
      <c r="P692" s="146">
        <f>O692*H692</f>
        <v>0</v>
      </c>
      <c r="Q692" s="146">
        <v>2.0650000000000002E-2</v>
      </c>
      <c r="R692" s="146">
        <f>Q692*H692</f>
        <v>0.44036125000000004</v>
      </c>
      <c r="S692" s="146">
        <v>0</v>
      </c>
      <c r="T692" s="147">
        <f>S692*H692</f>
        <v>0</v>
      </c>
      <c r="AR692" s="148" t="s">
        <v>260</v>
      </c>
      <c r="AT692" s="148" t="s">
        <v>255</v>
      </c>
      <c r="AU692" s="148" t="s">
        <v>87</v>
      </c>
      <c r="AY692" s="17" t="s">
        <v>253</v>
      </c>
      <c r="BE692" s="149">
        <f>IF(N692="základní",J692,0)</f>
        <v>0</v>
      </c>
      <c r="BF692" s="149">
        <f>IF(N692="snížená",J692,0)</f>
        <v>0</v>
      </c>
      <c r="BG692" s="149">
        <f>IF(N692="zákl. přenesená",J692,0)</f>
        <v>0</v>
      </c>
      <c r="BH692" s="149">
        <f>IF(N692="sníž. přenesená",J692,0)</f>
        <v>0</v>
      </c>
      <c r="BI692" s="149">
        <f>IF(N692="nulová",J692,0)</f>
        <v>0</v>
      </c>
      <c r="BJ692" s="17" t="s">
        <v>85</v>
      </c>
      <c r="BK692" s="149">
        <f>ROUND(I692*H692,2)</f>
        <v>0</v>
      </c>
      <c r="BL692" s="17" t="s">
        <v>260</v>
      </c>
      <c r="BM692" s="148" t="s">
        <v>3372</v>
      </c>
    </row>
    <row r="693" spans="2:65" s="1" customFormat="1" ht="11.25">
      <c r="B693" s="32"/>
      <c r="D693" s="150" t="s">
        <v>262</v>
      </c>
      <c r="F693" s="151" t="s">
        <v>1243</v>
      </c>
      <c r="I693" s="152"/>
      <c r="L693" s="32"/>
      <c r="M693" s="153"/>
      <c r="T693" s="56"/>
      <c r="AT693" s="17" t="s">
        <v>262</v>
      </c>
      <c r="AU693" s="17" t="s">
        <v>87</v>
      </c>
    </row>
    <row r="694" spans="2:65" s="14" customFormat="1" ht="11.25">
      <c r="B694" s="169"/>
      <c r="D694" s="155" t="s">
        <v>264</v>
      </c>
      <c r="E694" s="170" t="s">
        <v>1</v>
      </c>
      <c r="F694" s="171" t="s">
        <v>1244</v>
      </c>
      <c r="H694" s="170" t="s">
        <v>1</v>
      </c>
      <c r="I694" s="172"/>
      <c r="L694" s="169"/>
      <c r="M694" s="173"/>
      <c r="T694" s="174"/>
      <c r="AT694" s="170" t="s">
        <v>264</v>
      </c>
      <c r="AU694" s="170" t="s">
        <v>87</v>
      </c>
      <c r="AV694" s="14" t="s">
        <v>85</v>
      </c>
      <c r="AW694" s="14" t="s">
        <v>32</v>
      </c>
      <c r="AX694" s="14" t="s">
        <v>77</v>
      </c>
      <c r="AY694" s="170" t="s">
        <v>253</v>
      </c>
    </row>
    <row r="695" spans="2:65" s="12" customFormat="1" ht="11.25">
      <c r="B695" s="154"/>
      <c r="D695" s="155" t="s">
        <v>264</v>
      </c>
      <c r="E695" s="156" t="s">
        <v>1</v>
      </c>
      <c r="F695" s="157" t="s">
        <v>3373</v>
      </c>
      <c r="H695" s="158">
        <v>21.324999999999999</v>
      </c>
      <c r="I695" s="159"/>
      <c r="L695" s="154"/>
      <c r="M695" s="160"/>
      <c r="T695" s="161"/>
      <c r="AT695" s="156" t="s">
        <v>264</v>
      </c>
      <c r="AU695" s="156" t="s">
        <v>87</v>
      </c>
      <c r="AV695" s="12" t="s">
        <v>87</v>
      </c>
      <c r="AW695" s="12" t="s">
        <v>32</v>
      </c>
      <c r="AX695" s="12" t="s">
        <v>77</v>
      </c>
      <c r="AY695" s="156" t="s">
        <v>253</v>
      </c>
    </row>
    <row r="696" spans="2:65" s="13" customFormat="1" ht="11.25">
      <c r="B696" s="162"/>
      <c r="D696" s="155" t="s">
        <v>264</v>
      </c>
      <c r="E696" s="163" t="s">
        <v>1</v>
      </c>
      <c r="F696" s="164" t="s">
        <v>266</v>
      </c>
      <c r="H696" s="165">
        <v>21.324999999999999</v>
      </c>
      <c r="I696" s="166"/>
      <c r="L696" s="162"/>
      <c r="M696" s="167"/>
      <c r="T696" s="168"/>
      <c r="AT696" s="163" t="s">
        <v>264</v>
      </c>
      <c r="AU696" s="163" t="s">
        <v>87</v>
      </c>
      <c r="AV696" s="13" t="s">
        <v>260</v>
      </c>
      <c r="AW696" s="13" t="s">
        <v>32</v>
      </c>
      <c r="AX696" s="13" t="s">
        <v>85</v>
      </c>
      <c r="AY696" s="163" t="s">
        <v>253</v>
      </c>
    </row>
    <row r="697" spans="2:65" s="1" customFormat="1" ht="33" customHeight="1">
      <c r="B697" s="32"/>
      <c r="C697" s="137" t="s">
        <v>695</v>
      </c>
      <c r="D697" s="137" t="s">
        <v>255</v>
      </c>
      <c r="E697" s="138" t="s">
        <v>1246</v>
      </c>
      <c r="F697" s="139" t="s">
        <v>1247</v>
      </c>
      <c r="G697" s="140" t="s">
        <v>202</v>
      </c>
      <c r="H697" s="141">
        <v>5.2350000000000003</v>
      </c>
      <c r="I697" s="142"/>
      <c r="J697" s="143">
        <f>ROUND(I697*H697,2)</f>
        <v>0</v>
      </c>
      <c r="K697" s="139" t="s">
        <v>259</v>
      </c>
      <c r="L697" s="32"/>
      <c r="M697" s="144" t="s">
        <v>1</v>
      </c>
      <c r="N697" s="145" t="s">
        <v>42</v>
      </c>
      <c r="P697" s="146">
        <f>O697*H697</f>
        <v>0</v>
      </c>
      <c r="Q697" s="146">
        <v>2.3010199999999998</v>
      </c>
      <c r="R697" s="146">
        <f>Q697*H697</f>
        <v>12.0458397</v>
      </c>
      <c r="S697" s="146">
        <v>0</v>
      </c>
      <c r="T697" s="147">
        <f>S697*H697</f>
        <v>0</v>
      </c>
      <c r="AR697" s="148" t="s">
        <v>260</v>
      </c>
      <c r="AT697" s="148" t="s">
        <v>255</v>
      </c>
      <c r="AU697" s="148" t="s">
        <v>87</v>
      </c>
      <c r="AY697" s="17" t="s">
        <v>253</v>
      </c>
      <c r="BE697" s="149">
        <f>IF(N697="základní",J697,0)</f>
        <v>0</v>
      </c>
      <c r="BF697" s="149">
        <f>IF(N697="snížená",J697,0)</f>
        <v>0</v>
      </c>
      <c r="BG697" s="149">
        <f>IF(N697="zákl. přenesená",J697,0)</f>
        <v>0</v>
      </c>
      <c r="BH697" s="149">
        <f>IF(N697="sníž. přenesená",J697,0)</f>
        <v>0</v>
      </c>
      <c r="BI697" s="149">
        <f>IF(N697="nulová",J697,0)</f>
        <v>0</v>
      </c>
      <c r="BJ697" s="17" t="s">
        <v>85</v>
      </c>
      <c r="BK697" s="149">
        <f>ROUND(I697*H697,2)</f>
        <v>0</v>
      </c>
      <c r="BL697" s="17" t="s">
        <v>260</v>
      </c>
      <c r="BM697" s="148" t="s">
        <v>3374</v>
      </c>
    </row>
    <row r="698" spans="2:65" s="1" customFormat="1" ht="11.25">
      <c r="B698" s="32"/>
      <c r="D698" s="150" t="s">
        <v>262</v>
      </c>
      <c r="F698" s="151" t="s">
        <v>1249</v>
      </c>
      <c r="I698" s="152"/>
      <c r="L698" s="32"/>
      <c r="M698" s="153"/>
      <c r="T698" s="56"/>
      <c r="AT698" s="17" t="s">
        <v>262</v>
      </c>
      <c r="AU698" s="17" t="s">
        <v>87</v>
      </c>
    </row>
    <row r="699" spans="2:65" s="14" customFormat="1" ht="11.25">
      <c r="B699" s="169"/>
      <c r="D699" s="155" t="s">
        <v>264</v>
      </c>
      <c r="E699" s="170" t="s">
        <v>1</v>
      </c>
      <c r="F699" s="171" t="s">
        <v>1250</v>
      </c>
      <c r="H699" s="170" t="s">
        <v>1</v>
      </c>
      <c r="I699" s="172"/>
      <c r="L699" s="169"/>
      <c r="M699" s="173"/>
      <c r="T699" s="174"/>
      <c r="AT699" s="170" t="s">
        <v>264</v>
      </c>
      <c r="AU699" s="170" t="s">
        <v>87</v>
      </c>
      <c r="AV699" s="14" t="s">
        <v>85</v>
      </c>
      <c r="AW699" s="14" t="s">
        <v>32</v>
      </c>
      <c r="AX699" s="14" t="s">
        <v>77</v>
      </c>
      <c r="AY699" s="170" t="s">
        <v>253</v>
      </c>
    </row>
    <row r="700" spans="2:65" s="14" customFormat="1" ht="11.25">
      <c r="B700" s="169"/>
      <c r="D700" s="155" t="s">
        <v>264</v>
      </c>
      <c r="E700" s="170" t="s">
        <v>1</v>
      </c>
      <c r="F700" s="171" t="s">
        <v>880</v>
      </c>
      <c r="H700" s="170" t="s">
        <v>1</v>
      </c>
      <c r="I700" s="172"/>
      <c r="L700" s="169"/>
      <c r="M700" s="173"/>
      <c r="T700" s="174"/>
      <c r="AT700" s="170" t="s">
        <v>264</v>
      </c>
      <c r="AU700" s="170" t="s">
        <v>87</v>
      </c>
      <c r="AV700" s="14" t="s">
        <v>85</v>
      </c>
      <c r="AW700" s="14" t="s">
        <v>32</v>
      </c>
      <c r="AX700" s="14" t="s">
        <v>77</v>
      </c>
      <c r="AY700" s="170" t="s">
        <v>253</v>
      </c>
    </row>
    <row r="701" spans="2:65" s="12" customFormat="1" ht="11.25">
      <c r="B701" s="154"/>
      <c r="D701" s="155" t="s">
        <v>264</v>
      </c>
      <c r="E701" s="156" t="s">
        <v>1</v>
      </c>
      <c r="F701" s="157" t="s">
        <v>3375</v>
      </c>
      <c r="H701" s="158">
        <v>5.2350000000000003</v>
      </c>
      <c r="I701" s="159"/>
      <c r="L701" s="154"/>
      <c r="M701" s="160"/>
      <c r="T701" s="161"/>
      <c r="AT701" s="156" t="s">
        <v>264</v>
      </c>
      <c r="AU701" s="156" t="s">
        <v>87</v>
      </c>
      <c r="AV701" s="12" t="s">
        <v>87</v>
      </c>
      <c r="AW701" s="12" t="s">
        <v>32</v>
      </c>
      <c r="AX701" s="12" t="s">
        <v>77</v>
      </c>
      <c r="AY701" s="156" t="s">
        <v>253</v>
      </c>
    </row>
    <row r="702" spans="2:65" s="13" customFormat="1" ht="11.25">
      <c r="B702" s="162"/>
      <c r="D702" s="155" t="s">
        <v>264</v>
      </c>
      <c r="E702" s="163" t="s">
        <v>1</v>
      </c>
      <c r="F702" s="164" t="s">
        <v>266</v>
      </c>
      <c r="H702" s="165">
        <v>5.2350000000000003</v>
      </c>
      <c r="I702" s="166"/>
      <c r="L702" s="162"/>
      <c r="M702" s="167"/>
      <c r="T702" s="168"/>
      <c r="AT702" s="163" t="s">
        <v>264</v>
      </c>
      <c r="AU702" s="163" t="s">
        <v>87</v>
      </c>
      <c r="AV702" s="13" t="s">
        <v>260</v>
      </c>
      <c r="AW702" s="13" t="s">
        <v>32</v>
      </c>
      <c r="AX702" s="13" t="s">
        <v>85</v>
      </c>
      <c r="AY702" s="163" t="s">
        <v>253</v>
      </c>
    </row>
    <row r="703" spans="2:65" s="1" customFormat="1" ht="33" customHeight="1">
      <c r="B703" s="32"/>
      <c r="C703" s="137" t="s">
        <v>700</v>
      </c>
      <c r="D703" s="137" t="s">
        <v>255</v>
      </c>
      <c r="E703" s="138" t="s">
        <v>1252</v>
      </c>
      <c r="F703" s="139" t="s">
        <v>1253</v>
      </c>
      <c r="G703" s="140" t="s">
        <v>202</v>
      </c>
      <c r="H703" s="141">
        <v>0.52500000000000002</v>
      </c>
      <c r="I703" s="142"/>
      <c r="J703" s="143">
        <f>ROUND(I703*H703,2)</f>
        <v>0</v>
      </c>
      <c r="K703" s="139" t="s">
        <v>259</v>
      </c>
      <c r="L703" s="32"/>
      <c r="M703" s="144" t="s">
        <v>1</v>
      </c>
      <c r="N703" s="145" t="s">
        <v>42</v>
      </c>
      <c r="P703" s="146">
        <f>O703*H703</f>
        <v>0</v>
      </c>
      <c r="Q703" s="146">
        <v>2.5018699999999998</v>
      </c>
      <c r="R703" s="146">
        <f>Q703*H703</f>
        <v>1.31348175</v>
      </c>
      <c r="S703" s="146">
        <v>0</v>
      </c>
      <c r="T703" s="147">
        <f>S703*H703</f>
        <v>0</v>
      </c>
      <c r="AR703" s="148" t="s">
        <v>260</v>
      </c>
      <c r="AT703" s="148" t="s">
        <v>255</v>
      </c>
      <c r="AU703" s="148" t="s">
        <v>87</v>
      </c>
      <c r="AY703" s="17" t="s">
        <v>253</v>
      </c>
      <c r="BE703" s="149">
        <f>IF(N703="základní",J703,0)</f>
        <v>0</v>
      </c>
      <c r="BF703" s="149">
        <f>IF(N703="snížená",J703,0)</f>
        <v>0</v>
      </c>
      <c r="BG703" s="149">
        <f>IF(N703="zákl. přenesená",J703,0)</f>
        <v>0</v>
      </c>
      <c r="BH703" s="149">
        <f>IF(N703="sníž. přenesená",J703,0)</f>
        <v>0</v>
      </c>
      <c r="BI703" s="149">
        <f>IF(N703="nulová",J703,0)</f>
        <v>0</v>
      </c>
      <c r="BJ703" s="17" t="s">
        <v>85</v>
      </c>
      <c r="BK703" s="149">
        <f>ROUND(I703*H703,2)</f>
        <v>0</v>
      </c>
      <c r="BL703" s="17" t="s">
        <v>260</v>
      </c>
      <c r="BM703" s="148" t="s">
        <v>1254</v>
      </c>
    </row>
    <row r="704" spans="2:65" s="1" customFormat="1" ht="11.25">
      <c r="B704" s="32"/>
      <c r="D704" s="150" t="s">
        <v>262</v>
      </c>
      <c r="F704" s="151" t="s">
        <v>1255</v>
      </c>
      <c r="I704" s="152"/>
      <c r="L704" s="32"/>
      <c r="M704" s="153"/>
      <c r="T704" s="56"/>
      <c r="AT704" s="17" t="s">
        <v>262</v>
      </c>
      <c r="AU704" s="17" t="s">
        <v>87</v>
      </c>
    </row>
    <row r="705" spans="2:65" s="14" customFormat="1" ht="11.25">
      <c r="B705" s="169"/>
      <c r="D705" s="155" t="s">
        <v>264</v>
      </c>
      <c r="E705" s="170" t="s">
        <v>1</v>
      </c>
      <c r="F705" s="171" t="s">
        <v>1256</v>
      </c>
      <c r="H705" s="170" t="s">
        <v>1</v>
      </c>
      <c r="I705" s="172"/>
      <c r="L705" s="169"/>
      <c r="M705" s="173"/>
      <c r="T705" s="174"/>
      <c r="AT705" s="170" t="s">
        <v>264</v>
      </c>
      <c r="AU705" s="170" t="s">
        <v>87</v>
      </c>
      <c r="AV705" s="14" t="s">
        <v>85</v>
      </c>
      <c r="AW705" s="14" t="s">
        <v>32</v>
      </c>
      <c r="AX705" s="14" t="s">
        <v>77</v>
      </c>
      <c r="AY705" s="170" t="s">
        <v>253</v>
      </c>
    </row>
    <row r="706" spans="2:65" s="14" customFormat="1" ht="11.25">
      <c r="B706" s="169"/>
      <c r="D706" s="155" t="s">
        <v>264</v>
      </c>
      <c r="E706" s="170" t="s">
        <v>1</v>
      </c>
      <c r="F706" s="171" t="s">
        <v>3301</v>
      </c>
      <c r="H706" s="170" t="s">
        <v>1</v>
      </c>
      <c r="I706" s="172"/>
      <c r="L706" s="169"/>
      <c r="M706" s="173"/>
      <c r="T706" s="174"/>
      <c r="AT706" s="170" t="s">
        <v>264</v>
      </c>
      <c r="AU706" s="170" t="s">
        <v>87</v>
      </c>
      <c r="AV706" s="14" t="s">
        <v>85</v>
      </c>
      <c r="AW706" s="14" t="s">
        <v>32</v>
      </c>
      <c r="AX706" s="14" t="s">
        <v>77</v>
      </c>
      <c r="AY706" s="170" t="s">
        <v>253</v>
      </c>
    </row>
    <row r="707" spans="2:65" s="12" customFormat="1" ht="11.25">
      <c r="B707" s="154"/>
      <c r="D707" s="155" t="s">
        <v>264</v>
      </c>
      <c r="E707" s="156" t="s">
        <v>1</v>
      </c>
      <c r="F707" s="157" t="s">
        <v>3376</v>
      </c>
      <c r="H707" s="158">
        <v>0.52500000000000002</v>
      </c>
      <c r="I707" s="159"/>
      <c r="L707" s="154"/>
      <c r="M707" s="160"/>
      <c r="T707" s="161"/>
      <c r="AT707" s="156" t="s">
        <v>264</v>
      </c>
      <c r="AU707" s="156" t="s">
        <v>87</v>
      </c>
      <c r="AV707" s="12" t="s">
        <v>87</v>
      </c>
      <c r="AW707" s="12" t="s">
        <v>32</v>
      </c>
      <c r="AX707" s="12" t="s">
        <v>77</v>
      </c>
      <c r="AY707" s="156" t="s">
        <v>253</v>
      </c>
    </row>
    <row r="708" spans="2:65" s="13" customFormat="1" ht="11.25">
      <c r="B708" s="162"/>
      <c r="D708" s="155" t="s">
        <v>264</v>
      </c>
      <c r="E708" s="163" t="s">
        <v>1</v>
      </c>
      <c r="F708" s="164" t="s">
        <v>266</v>
      </c>
      <c r="H708" s="165">
        <v>0.52500000000000002</v>
      </c>
      <c r="I708" s="166"/>
      <c r="L708" s="162"/>
      <c r="M708" s="167"/>
      <c r="T708" s="168"/>
      <c r="AT708" s="163" t="s">
        <v>264</v>
      </c>
      <c r="AU708" s="163" t="s">
        <v>87</v>
      </c>
      <c r="AV708" s="13" t="s">
        <v>260</v>
      </c>
      <c r="AW708" s="13" t="s">
        <v>32</v>
      </c>
      <c r="AX708" s="13" t="s">
        <v>85</v>
      </c>
      <c r="AY708" s="163" t="s">
        <v>253</v>
      </c>
    </row>
    <row r="709" spans="2:65" s="1" customFormat="1" ht="33" customHeight="1">
      <c r="B709" s="32"/>
      <c r="C709" s="137" t="s">
        <v>705</v>
      </c>
      <c r="D709" s="137" t="s">
        <v>255</v>
      </c>
      <c r="E709" s="138" t="s">
        <v>1258</v>
      </c>
      <c r="F709" s="139" t="s">
        <v>1259</v>
      </c>
      <c r="G709" s="140" t="s">
        <v>202</v>
      </c>
      <c r="H709" s="141">
        <v>1.05</v>
      </c>
      <c r="I709" s="142"/>
      <c r="J709" s="143">
        <f>ROUND(I709*H709,2)</f>
        <v>0</v>
      </c>
      <c r="K709" s="139" t="s">
        <v>259</v>
      </c>
      <c r="L709" s="32"/>
      <c r="M709" s="144" t="s">
        <v>1</v>
      </c>
      <c r="N709" s="145" t="s">
        <v>42</v>
      </c>
      <c r="P709" s="146">
        <f>O709*H709</f>
        <v>0</v>
      </c>
      <c r="Q709" s="146">
        <v>2.5018699999999998</v>
      </c>
      <c r="R709" s="146">
        <f>Q709*H709</f>
        <v>2.6269635</v>
      </c>
      <c r="S709" s="146">
        <v>0</v>
      </c>
      <c r="T709" s="147">
        <f>S709*H709</f>
        <v>0</v>
      </c>
      <c r="AR709" s="148" t="s">
        <v>260</v>
      </c>
      <c r="AT709" s="148" t="s">
        <v>255</v>
      </c>
      <c r="AU709" s="148" t="s">
        <v>87</v>
      </c>
      <c r="AY709" s="17" t="s">
        <v>253</v>
      </c>
      <c r="BE709" s="149">
        <f>IF(N709="základní",J709,0)</f>
        <v>0</v>
      </c>
      <c r="BF709" s="149">
        <f>IF(N709="snížená",J709,0)</f>
        <v>0</v>
      </c>
      <c r="BG709" s="149">
        <f>IF(N709="zákl. přenesená",J709,0)</f>
        <v>0</v>
      </c>
      <c r="BH709" s="149">
        <f>IF(N709="sníž. přenesená",J709,0)</f>
        <v>0</v>
      </c>
      <c r="BI709" s="149">
        <f>IF(N709="nulová",J709,0)</f>
        <v>0</v>
      </c>
      <c r="BJ709" s="17" t="s">
        <v>85</v>
      </c>
      <c r="BK709" s="149">
        <f>ROUND(I709*H709,2)</f>
        <v>0</v>
      </c>
      <c r="BL709" s="17" t="s">
        <v>260</v>
      </c>
      <c r="BM709" s="148" t="s">
        <v>3377</v>
      </c>
    </row>
    <row r="710" spans="2:65" s="1" customFormat="1" ht="11.25">
      <c r="B710" s="32"/>
      <c r="D710" s="150" t="s">
        <v>262</v>
      </c>
      <c r="F710" s="151" t="s">
        <v>1261</v>
      </c>
      <c r="I710" s="152"/>
      <c r="L710" s="32"/>
      <c r="M710" s="153"/>
      <c r="T710" s="56"/>
      <c r="AT710" s="17" t="s">
        <v>262</v>
      </c>
      <c r="AU710" s="17" t="s">
        <v>87</v>
      </c>
    </row>
    <row r="711" spans="2:65" s="14" customFormat="1" ht="11.25">
      <c r="B711" s="169"/>
      <c r="D711" s="155" t="s">
        <v>264</v>
      </c>
      <c r="E711" s="170" t="s">
        <v>1</v>
      </c>
      <c r="F711" s="171" t="s">
        <v>1262</v>
      </c>
      <c r="H711" s="170" t="s">
        <v>1</v>
      </c>
      <c r="I711" s="172"/>
      <c r="L711" s="169"/>
      <c r="M711" s="173"/>
      <c r="T711" s="174"/>
      <c r="AT711" s="170" t="s">
        <v>264</v>
      </c>
      <c r="AU711" s="170" t="s">
        <v>87</v>
      </c>
      <c r="AV711" s="14" t="s">
        <v>85</v>
      </c>
      <c r="AW711" s="14" t="s">
        <v>32</v>
      </c>
      <c r="AX711" s="14" t="s">
        <v>77</v>
      </c>
      <c r="AY711" s="170" t="s">
        <v>253</v>
      </c>
    </row>
    <row r="712" spans="2:65" s="12" customFormat="1" ht="11.25">
      <c r="B712" s="154"/>
      <c r="D712" s="155" t="s">
        <v>264</v>
      </c>
      <c r="E712" s="156" t="s">
        <v>1</v>
      </c>
      <c r="F712" s="157" t="s">
        <v>3378</v>
      </c>
      <c r="H712" s="158">
        <v>0.63</v>
      </c>
      <c r="I712" s="159"/>
      <c r="L712" s="154"/>
      <c r="M712" s="160"/>
      <c r="T712" s="161"/>
      <c r="AT712" s="156" t="s">
        <v>264</v>
      </c>
      <c r="AU712" s="156" t="s">
        <v>87</v>
      </c>
      <c r="AV712" s="12" t="s">
        <v>87</v>
      </c>
      <c r="AW712" s="12" t="s">
        <v>32</v>
      </c>
      <c r="AX712" s="12" t="s">
        <v>77</v>
      </c>
      <c r="AY712" s="156" t="s">
        <v>253</v>
      </c>
    </row>
    <row r="713" spans="2:65" s="12" customFormat="1" ht="11.25">
      <c r="B713" s="154"/>
      <c r="D713" s="155" t="s">
        <v>264</v>
      </c>
      <c r="E713" s="156" t="s">
        <v>1</v>
      </c>
      <c r="F713" s="157" t="s">
        <v>3379</v>
      </c>
      <c r="H713" s="158">
        <v>0.42</v>
      </c>
      <c r="I713" s="159"/>
      <c r="L713" s="154"/>
      <c r="M713" s="160"/>
      <c r="T713" s="161"/>
      <c r="AT713" s="156" t="s">
        <v>264</v>
      </c>
      <c r="AU713" s="156" t="s">
        <v>87</v>
      </c>
      <c r="AV713" s="12" t="s">
        <v>87</v>
      </c>
      <c r="AW713" s="12" t="s">
        <v>32</v>
      </c>
      <c r="AX713" s="12" t="s">
        <v>77</v>
      </c>
      <c r="AY713" s="156" t="s">
        <v>253</v>
      </c>
    </row>
    <row r="714" spans="2:65" s="13" customFormat="1" ht="11.25">
      <c r="B714" s="162"/>
      <c r="D714" s="155" t="s">
        <v>264</v>
      </c>
      <c r="E714" s="163" t="s">
        <v>1</v>
      </c>
      <c r="F714" s="164" t="s">
        <v>266</v>
      </c>
      <c r="H714" s="165">
        <v>1.05</v>
      </c>
      <c r="I714" s="166"/>
      <c r="L714" s="162"/>
      <c r="M714" s="167"/>
      <c r="T714" s="168"/>
      <c r="AT714" s="163" t="s">
        <v>264</v>
      </c>
      <c r="AU714" s="163" t="s">
        <v>87</v>
      </c>
      <c r="AV714" s="13" t="s">
        <v>260</v>
      </c>
      <c r="AW714" s="13" t="s">
        <v>32</v>
      </c>
      <c r="AX714" s="13" t="s">
        <v>85</v>
      </c>
      <c r="AY714" s="163" t="s">
        <v>253</v>
      </c>
    </row>
    <row r="715" spans="2:65" s="1" customFormat="1" ht="24.2" customHeight="1">
      <c r="B715" s="32"/>
      <c r="C715" s="137" t="s">
        <v>710</v>
      </c>
      <c r="D715" s="137" t="s">
        <v>255</v>
      </c>
      <c r="E715" s="138" t="s">
        <v>1264</v>
      </c>
      <c r="F715" s="139" t="s">
        <v>1265</v>
      </c>
      <c r="G715" s="140" t="s">
        <v>202</v>
      </c>
      <c r="H715" s="141">
        <v>5.76</v>
      </c>
      <c r="I715" s="142"/>
      <c r="J715" s="143">
        <f>ROUND(I715*H715,2)</f>
        <v>0</v>
      </c>
      <c r="K715" s="139" t="s">
        <v>259</v>
      </c>
      <c r="L715" s="32"/>
      <c r="M715" s="144" t="s">
        <v>1</v>
      </c>
      <c r="N715" s="145" t="s">
        <v>42</v>
      </c>
      <c r="P715" s="146">
        <f>O715*H715</f>
        <v>0</v>
      </c>
      <c r="Q715" s="146">
        <v>0</v>
      </c>
      <c r="R715" s="146">
        <f>Q715*H715</f>
        <v>0</v>
      </c>
      <c r="S715" s="146">
        <v>0</v>
      </c>
      <c r="T715" s="147">
        <f>S715*H715</f>
        <v>0</v>
      </c>
      <c r="AR715" s="148" t="s">
        <v>260</v>
      </c>
      <c r="AT715" s="148" t="s">
        <v>255</v>
      </c>
      <c r="AU715" s="148" t="s">
        <v>87</v>
      </c>
      <c r="AY715" s="17" t="s">
        <v>253</v>
      </c>
      <c r="BE715" s="149">
        <f>IF(N715="základní",J715,0)</f>
        <v>0</v>
      </c>
      <c r="BF715" s="149">
        <f>IF(N715="snížená",J715,0)</f>
        <v>0</v>
      </c>
      <c r="BG715" s="149">
        <f>IF(N715="zákl. přenesená",J715,0)</f>
        <v>0</v>
      </c>
      <c r="BH715" s="149">
        <f>IF(N715="sníž. přenesená",J715,0)</f>
        <v>0</v>
      </c>
      <c r="BI715" s="149">
        <f>IF(N715="nulová",J715,0)</f>
        <v>0</v>
      </c>
      <c r="BJ715" s="17" t="s">
        <v>85</v>
      </c>
      <c r="BK715" s="149">
        <f>ROUND(I715*H715,2)</f>
        <v>0</v>
      </c>
      <c r="BL715" s="17" t="s">
        <v>260</v>
      </c>
      <c r="BM715" s="148" t="s">
        <v>1266</v>
      </c>
    </row>
    <row r="716" spans="2:65" s="1" customFormat="1" ht="11.25">
      <c r="B716" s="32"/>
      <c r="D716" s="150" t="s">
        <v>262</v>
      </c>
      <c r="F716" s="151" t="s">
        <v>1267</v>
      </c>
      <c r="I716" s="152"/>
      <c r="L716" s="32"/>
      <c r="M716" s="153"/>
      <c r="T716" s="56"/>
      <c r="AT716" s="17" t="s">
        <v>262</v>
      </c>
      <c r="AU716" s="17" t="s">
        <v>87</v>
      </c>
    </row>
    <row r="717" spans="2:65" s="14" customFormat="1" ht="11.25">
      <c r="B717" s="169"/>
      <c r="D717" s="155" t="s">
        <v>264</v>
      </c>
      <c r="E717" s="170" t="s">
        <v>1</v>
      </c>
      <c r="F717" s="171" t="s">
        <v>1250</v>
      </c>
      <c r="H717" s="170" t="s">
        <v>1</v>
      </c>
      <c r="I717" s="172"/>
      <c r="L717" s="169"/>
      <c r="M717" s="173"/>
      <c r="T717" s="174"/>
      <c r="AT717" s="170" t="s">
        <v>264</v>
      </c>
      <c r="AU717" s="170" t="s">
        <v>87</v>
      </c>
      <c r="AV717" s="14" t="s">
        <v>85</v>
      </c>
      <c r="AW717" s="14" t="s">
        <v>32</v>
      </c>
      <c r="AX717" s="14" t="s">
        <v>77</v>
      </c>
      <c r="AY717" s="170" t="s">
        <v>253</v>
      </c>
    </row>
    <row r="718" spans="2:65" s="14" customFormat="1" ht="11.25">
      <c r="B718" s="169"/>
      <c r="D718" s="155" t="s">
        <v>264</v>
      </c>
      <c r="E718" s="170" t="s">
        <v>1</v>
      </c>
      <c r="F718" s="171" t="s">
        <v>880</v>
      </c>
      <c r="H718" s="170" t="s">
        <v>1</v>
      </c>
      <c r="I718" s="172"/>
      <c r="L718" s="169"/>
      <c r="M718" s="173"/>
      <c r="T718" s="174"/>
      <c r="AT718" s="170" t="s">
        <v>264</v>
      </c>
      <c r="AU718" s="170" t="s">
        <v>87</v>
      </c>
      <c r="AV718" s="14" t="s">
        <v>85</v>
      </c>
      <c r="AW718" s="14" t="s">
        <v>32</v>
      </c>
      <c r="AX718" s="14" t="s">
        <v>77</v>
      </c>
      <c r="AY718" s="170" t="s">
        <v>253</v>
      </c>
    </row>
    <row r="719" spans="2:65" s="12" customFormat="1" ht="11.25">
      <c r="B719" s="154"/>
      <c r="D719" s="155" t="s">
        <v>264</v>
      </c>
      <c r="E719" s="156" t="s">
        <v>1</v>
      </c>
      <c r="F719" s="157" t="s">
        <v>3375</v>
      </c>
      <c r="H719" s="158">
        <v>5.2350000000000003</v>
      </c>
      <c r="I719" s="159"/>
      <c r="L719" s="154"/>
      <c r="M719" s="160"/>
      <c r="T719" s="161"/>
      <c r="AT719" s="156" t="s">
        <v>264</v>
      </c>
      <c r="AU719" s="156" t="s">
        <v>87</v>
      </c>
      <c r="AV719" s="12" t="s">
        <v>87</v>
      </c>
      <c r="AW719" s="12" t="s">
        <v>32</v>
      </c>
      <c r="AX719" s="12" t="s">
        <v>77</v>
      </c>
      <c r="AY719" s="156" t="s">
        <v>253</v>
      </c>
    </row>
    <row r="720" spans="2:65" s="15" customFormat="1" ht="11.25">
      <c r="B720" s="175"/>
      <c r="D720" s="155" t="s">
        <v>264</v>
      </c>
      <c r="E720" s="176" t="s">
        <v>1</v>
      </c>
      <c r="F720" s="177" t="s">
        <v>322</v>
      </c>
      <c r="H720" s="178">
        <v>5.2350000000000003</v>
      </c>
      <c r="I720" s="179"/>
      <c r="L720" s="175"/>
      <c r="M720" s="180"/>
      <c r="T720" s="181"/>
      <c r="AT720" s="176" t="s">
        <v>264</v>
      </c>
      <c r="AU720" s="176" t="s">
        <v>87</v>
      </c>
      <c r="AV720" s="15" t="s">
        <v>97</v>
      </c>
      <c r="AW720" s="15" t="s">
        <v>32</v>
      </c>
      <c r="AX720" s="15" t="s">
        <v>77</v>
      </c>
      <c r="AY720" s="176" t="s">
        <v>253</v>
      </c>
    </row>
    <row r="721" spans="2:65" s="14" customFormat="1" ht="11.25">
      <c r="B721" s="169"/>
      <c r="D721" s="155" t="s">
        <v>264</v>
      </c>
      <c r="E721" s="170" t="s">
        <v>1</v>
      </c>
      <c r="F721" s="171" t="s">
        <v>1256</v>
      </c>
      <c r="H721" s="170" t="s">
        <v>1</v>
      </c>
      <c r="I721" s="172"/>
      <c r="L721" s="169"/>
      <c r="M721" s="173"/>
      <c r="T721" s="174"/>
      <c r="AT721" s="170" t="s">
        <v>264</v>
      </c>
      <c r="AU721" s="170" t="s">
        <v>87</v>
      </c>
      <c r="AV721" s="14" t="s">
        <v>85</v>
      </c>
      <c r="AW721" s="14" t="s">
        <v>32</v>
      </c>
      <c r="AX721" s="14" t="s">
        <v>77</v>
      </c>
      <c r="AY721" s="170" t="s">
        <v>253</v>
      </c>
    </row>
    <row r="722" spans="2:65" s="14" customFormat="1" ht="11.25">
      <c r="B722" s="169"/>
      <c r="D722" s="155" t="s">
        <v>264</v>
      </c>
      <c r="E722" s="170" t="s">
        <v>1</v>
      </c>
      <c r="F722" s="171" t="s">
        <v>3301</v>
      </c>
      <c r="H722" s="170" t="s">
        <v>1</v>
      </c>
      <c r="I722" s="172"/>
      <c r="L722" s="169"/>
      <c r="M722" s="173"/>
      <c r="T722" s="174"/>
      <c r="AT722" s="170" t="s">
        <v>264</v>
      </c>
      <c r="AU722" s="170" t="s">
        <v>87</v>
      </c>
      <c r="AV722" s="14" t="s">
        <v>85</v>
      </c>
      <c r="AW722" s="14" t="s">
        <v>32</v>
      </c>
      <c r="AX722" s="14" t="s">
        <v>77</v>
      </c>
      <c r="AY722" s="170" t="s">
        <v>253</v>
      </c>
    </row>
    <row r="723" spans="2:65" s="12" customFormat="1" ht="11.25">
      <c r="B723" s="154"/>
      <c r="D723" s="155" t="s">
        <v>264</v>
      </c>
      <c r="E723" s="156" t="s">
        <v>1</v>
      </c>
      <c r="F723" s="157" t="s">
        <v>3376</v>
      </c>
      <c r="H723" s="158">
        <v>0.52500000000000002</v>
      </c>
      <c r="I723" s="159"/>
      <c r="L723" s="154"/>
      <c r="M723" s="160"/>
      <c r="T723" s="161"/>
      <c r="AT723" s="156" t="s">
        <v>264</v>
      </c>
      <c r="AU723" s="156" t="s">
        <v>87</v>
      </c>
      <c r="AV723" s="12" t="s">
        <v>87</v>
      </c>
      <c r="AW723" s="12" t="s">
        <v>32</v>
      </c>
      <c r="AX723" s="12" t="s">
        <v>77</v>
      </c>
      <c r="AY723" s="156" t="s">
        <v>253</v>
      </c>
    </row>
    <row r="724" spans="2:65" s="15" customFormat="1" ht="11.25">
      <c r="B724" s="175"/>
      <c r="D724" s="155" t="s">
        <v>264</v>
      </c>
      <c r="E724" s="176" t="s">
        <v>1</v>
      </c>
      <c r="F724" s="177" t="s">
        <v>322</v>
      </c>
      <c r="H724" s="178">
        <v>0.52500000000000002</v>
      </c>
      <c r="I724" s="179"/>
      <c r="L724" s="175"/>
      <c r="M724" s="180"/>
      <c r="T724" s="181"/>
      <c r="AT724" s="176" t="s">
        <v>264</v>
      </c>
      <c r="AU724" s="176" t="s">
        <v>87</v>
      </c>
      <c r="AV724" s="15" t="s">
        <v>97</v>
      </c>
      <c r="AW724" s="15" t="s">
        <v>32</v>
      </c>
      <c r="AX724" s="15" t="s">
        <v>77</v>
      </c>
      <c r="AY724" s="176" t="s">
        <v>253</v>
      </c>
    </row>
    <row r="725" spans="2:65" s="13" customFormat="1" ht="11.25">
      <c r="B725" s="162"/>
      <c r="D725" s="155" t="s">
        <v>264</v>
      </c>
      <c r="E725" s="163" t="s">
        <v>1</v>
      </c>
      <c r="F725" s="164" t="s">
        <v>266</v>
      </c>
      <c r="H725" s="165">
        <v>5.76</v>
      </c>
      <c r="I725" s="166"/>
      <c r="L725" s="162"/>
      <c r="M725" s="167"/>
      <c r="T725" s="168"/>
      <c r="AT725" s="163" t="s">
        <v>264</v>
      </c>
      <c r="AU725" s="163" t="s">
        <v>87</v>
      </c>
      <c r="AV725" s="13" t="s">
        <v>260</v>
      </c>
      <c r="AW725" s="13" t="s">
        <v>32</v>
      </c>
      <c r="AX725" s="13" t="s">
        <v>85</v>
      </c>
      <c r="AY725" s="163" t="s">
        <v>253</v>
      </c>
    </row>
    <row r="726" spans="2:65" s="1" customFormat="1" ht="24.2" customHeight="1">
      <c r="B726" s="32"/>
      <c r="C726" s="137" t="s">
        <v>715</v>
      </c>
      <c r="D726" s="137" t="s">
        <v>255</v>
      </c>
      <c r="E726" s="138" t="s">
        <v>1268</v>
      </c>
      <c r="F726" s="139" t="s">
        <v>1269</v>
      </c>
      <c r="G726" s="140" t="s">
        <v>202</v>
      </c>
      <c r="H726" s="141">
        <v>1.05</v>
      </c>
      <c r="I726" s="142"/>
      <c r="J726" s="143">
        <f>ROUND(I726*H726,2)</f>
        <v>0</v>
      </c>
      <c r="K726" s="139" t="s">
        <v>259</v>
      </c>
      <c r="L726" s="32"/>
      <c r="M726" s="144" t="s">
        <v>1</v>
      </c>
      <c r="N726" s="145" t="s">
        <v>42</v>
      </c>
      <c r="P726" s="146">
        <f>O726*H726</f>
        <v>0</v>
      </c>
      <c r="Q726" s="146">
        <v>0</v>
      </c>
      <c r="R726" s="146">
        <f>Q726*H726</f>
        <v>0</v>
      </c>
      <c r="S726" s="146">
        <v>0</v>
      </c>
      <c r="T726" s="147">
        <f>S726*H726</f>
        <v>0</v>
      </c>
      <c r="AR726" s="148" t="s">
        <v>260</v>
      </c>
      <c r="AT726" s="148" t="s">
        <v>255</v>
      </c>
      <c r="AU726" s="148" t="s">
        <v>87</v>
      </c>
      <c r="AY726" s="17" t="s">
        <v>253</v>
      </c>
      <c r="BE726" s="149">
        <f>IF(N726="základní",J726,0)</f>
        <v>0</v>
      </c>
      <c r="BF726" s="149">
        <f>IF(N726="snížená",J726,0)</f>
        <v>0</v>
      </c>
      <c r="BG726" s="149">
        <f>IF(N726="zákl. přenesená",J726,0)</f>
        <v>0</v>
      </c>
      <c r="BH726" s="149">
        <f>IF(N726="sníž. přenesená",J726,0)</f>
        <v>0</v>
      </c>
      <c r="BI726" s="149">
        <f>IF(N726="nulová",J726,0)</f>
        <v>0</v>
      </c>
      <c r="BJ726" s="17" t="s">
        <v>85</v>
      </c>
      <c r="BK726" s="149">
        <f>ROUND(I726*H726,2)</f>
        <v>0</v>
      </c>
      <c r="BL726" s="17" t="s">
        <v>260</v>
      </c>
      <c r="BM726" s="148" t="s">
        <v>3380</v>
      </c>
    </row>
    <row r="727" spans="2:65" s="1" customFormat="1" ht="11.25">
      <c r="B727" s="32"/>
      <c r="D727" s="150" t="s">
        <v>262</v>
      </c>
      <c r="F727" s="151" t="s">
        <v>1271</v>
      </c>
      <c r="I727" s="152"/>
      <c r="L727" s="32"/>
      <c r="M727" s="153"/>
      <c r="T727" s="56"/>
      <c r="AT727" s="17" t="s">
        <v>262</v>
      </c>
      <c r="AU727" s="17" t="s">
        <v>87</v>
      </c>
    </row>
    <row r="728" spans="2:65" s="14" customFormat="1" ht="11.25">
      <c r="B728" s="169"/>
      <c r="D728" s="155" t="s">
        <v>264</v>
      </c>
      <c r="E728" s="170" t="s">
        <v>1</v>
      </c>
      <c r="F728" s="171" t="s">
        <v>1262</v>
      </c>
      <c r="H728" s="170" t="s">
        <v>1</v>
      </c>
      <c r="I728" s="172"/>
      <c r="L728" s="169"/>
      <c r="M728" s="173"/>
      <c r="T728" s="174"/>
      <c r="AT728" s="170" t="s">
        <v>264</v>
      </c>
      <c r="AU728" s="170" t="s">
        <v>87</v>
      </c>
      <c r="AV728" s="14" t="s">
        <v>85</v>
      </c>
      <c r="AW728" s="14" t="s">
        <v>32</v>
      </c>
      <c r="AX728" s="14" t="s">
        <v>77</v>
      </c>
      <c r="AY728" s="170" t="s">
        <v>253</v>
      </c>
    </row>
    <row r="729" spans="2:65" s="12" customFormat="1" ht="11.25">
      <c r="B729" s="154"/>
      <c r="D729" s="155" t="s">
        <v>264</v>
      </c>
      <c r="E729" s="156" t="s">
        <v>1</v>
      </c>
      <c r="F729" s="157" t="s">
        <v>3378</v>
      </c>
      <c r="H729" s="158">
        <v>0.63</v>
      </c>
      <c r="I729" s="159"/>
      <c r="L729" s="154"/>
      <c r="M729" s="160"/>
      <c r="T729" s="161"/>
      <c r="AT729" s="156" t="s">
        <v>264</v>
      </c>
      <c r="AU729" s="156" t="s">
        <v>87</v>
      </c>
      <c r="AV729" s="12" t="s">
        <v>87</v>
      </c>
      <c r="AW729" s="12" t="s">
        <v>32</v>
      </c>
      <c r="AX729" s="12" t="s">
        <v>77</v>
      </c>
      <c r="AY729" s="156" t="s">
        <v>253</v>
      </c>
    </row>
    <row r="730" spans="2:65" s="12" customFormat="1" ht="11.25">
      <c r="B730" s="154"/>
      <c r="D730" s="155" t="s">
        <v>264</v>
      </c>
      <c r="E730" s="156" t="s">
        <v>1</v>
      </c>
      <c r="F730" s="157" t="s">
        <v>3379</v>
      </c>
      <c r="H730" s="158">
        <v>0.42</v>
      </c>
      <c r="I730" s="159"/>
      <c r="L730" s="154"/>
      <c r="M730" s="160"/>
      <c r="T730" s="161"/>
      <c r="AT730" s="156" t="s">
        <v>264</v>
      </c>
      <c r="AU730" s="156" t="s">
        <v>87</v>
      </c>
      <c r="AV730" s="12" t="s">
        <v>87</v>
      </c>
      <c r="AW730" s="12" t="s">
        <v>32</v>
      </c>
      <c r="AX730" s="12" t="s">
        <v>77</v>
      </c>
      <c r="AY730" s="156" t="s">
        <v>253</v>
      </c>
    </row>
    <row r="731" spans="2:65" s="13" customFormat="1" ht="11.25">
      <c r="B731" s="162"/>
      <c r="D731" s="155" t="s">
        <v>264</v>
      </c>
      <c r="E731" s="163" t="s">
        <v>1</v>
      </c>
      <c r="F731" s="164" t="s">
        <v>266</v>
      </c>
      <c r="H731" s="165">
        <v>1.05</v>
      </c>
      <c r="I731" s="166"/>
      <c r="L731" s="162"/>
      <c r="M731" s="167"/>
      <c r="T731" s="168"/>
      <c r="AT731" s="163" t="s">
        <v>264</v>
      </c>
      <c r="AU731" s="163" t="s">
        <v>87</v>
      </c>
      <c r="AV731" s="13" t="s">
        <v>260</v>
      </c>
      <c r="AW731" s="13" t="s">
        <v>32</v>
      </c>
      <c r="AX731" s="13" t="s">
        <v>85</v>
      </c>
      <c r="AY731" s="163" t="s">
        <v>253</v>
      </c>
    </row>
    <row r="732" spans="2:65" s="1" customFormat="1" ht="16.5" customHeight="1">
      <c r="B732" s="32"/>
      <c r="C732" s="137" t="s">
        <v>720</v>
      </c>
      <c r="D732" s="137" t="s">
        <v>255</v>
      </c>
      <c r="E732" s="138" t="s">
        <v>1272</v>
      </c>
      <c r="F732" s="139" t="s">
        <v>1273</v>
      </c>
      <c r="G732" s="140" t="s">
        <v>418</v>
      </c>
      <c r="H732" s="141">
        <v>2.3E-2</v>
      </c>
      <c r="I732" s="142"/>
      <c r="J732" s="143">
        <f>ROUND(I732*H732,2)</f>
        <v>0</v>
      </c>
      <c r="K732" s="139" t="s">
        <v>259</v>
      </c>
      <c r="L732" s="32"/>
      <c r="M732" s="144" t="s">
        <v>1</v>
      </c>
      <c r="N732" s="145" t="s">
        <v>42</v>
      </c>
      <c r="P732" s="146">
        <f>O732*H732</f>
        <v>0</v>
      </c>
      <c r="Q732" s="146">
        <v>1.06277</v>
      </c>
      <c r="R732" s="146">
        <f>Q732*H732</f>
        <v>2.444371E-2</v>
      </c>
      <c r="S732" s="146">
        <v>0</v>
      </c>
      <c r="T732" s="147">
        <f>S732*H732</f>
        <v>0</v>
      </c>
      <c r="AR732" s="148" t="s">
        <v>260</v>
      </c>
      <c r="AT732" s="148" t="s">
        <v>255</v>
      </c>
      <c r="AU732" s="148" t="s">
        <v>87</v>
      </c>
      <c r="AY732" s="17" t="s">
        <v>253</v>
      </c>
      <c r="BE732" s="149">
        <f>IF(N732="základní",J732,0)</f>
        <v>0</v>
      </c>
      <c r="BF732" s="149">
        <f>IF(N732="snížená",J732,0)</f>
        <v>0</v>
      </c>
      <c r="BG732" s="149">
        <f>IF(N732="zákl. přenesená",J732,0)</f>
        <v>0</v>
      </c>
      <c r="BH732" s="149">
        <f>IF(N732="sníž. přenesená",J732,0)</f>
        <v>0</v>
      </c>
      <c r="BI732" s="149">
        <f>IF(N732="nulová",J732,0)</f>
        <v>0</v>
      </c>
      <c r="BJ732" s="17" t="s">
        <v>85</v>
      </c>
      <c r="BK732" s="149">
        <f>ROUND(I732*H732,2)</f>
        <v>0</v>
      </c>
      <c r="BL732" s="17" t="s">
        <v>260</v>
      </c>
      <c r="BM732" s="148" t="s">
        <v>1274</v>
      </c>
    </row>
    <row r="733" spans="2:65" s="1" customFormat="1" ht="11.25">
      <c r="B733" s="32"/>
      <c r="D733" s="150" t="s">
        <v>262</v>
      </c>
      <c r="F733" s="151" t="s">
        <v>1275</v>
      </c>
      <c r="I733" s="152"/>
      <c r="L733" s="32"/>
      <c r="M733" s="153"/>
      <c r="T733" s="56"/>
      <c r="AT733" s="17" t="s">
        <v>262</v>
      </c>
      <c r="AU733" s="17" t="s">
        <v>87</v>
      </c>
    </row>
    <row r="734" spans="2:65" s="14" customFormat="1" ht="11.25">
      <c r="B734" s="169"/>
      <c r="D734" s="155" t="s">
        <v>264</v>
      </c>
      <c r="E734" s="170" t="s">
        <v>1</v>
      </c>
      <c r="F734" s="171" t="s">
        <v>1276</v>
      </c>
      <c r="H734" s="170" t="s">
        <v>1</v>
      </c>
      <c r="I734" s="172"/>
      <c r="L734" s="169"/>
      <c r="M734" s="173"/>
      <c r="T734" s="174"/>
      <c r="AT734" s="170" t="s">
        <v>264</v>
      </c>
      <c r="AU734" s="170" t="s">
        <v>87</v>
      </c>
      <c r="AV734" s="14" t="s">
        <v>85</v>
      </c>
      <c r="AW734" s="14" t="s">
        <v>32</v>
      </c>
      <c r="AX734" s="14" t="s">
        <v>77</v>
      </c>
      <c r="AY734" s="170" t="s">
        <v>253</v>
      </c>
    </row>
    <row r="735" spans="2:65" s="14" customFormat="1" ht="11.25">
      <c r="B735" s="169"/>
      <c r="D735" s="155" t="s">
        <v>264</v>
      </c>
      <c r="E735" s="170" t="s">
        <v>1</v>
      </c>
      <c r="F735" s="171" t="s">
        <v>3301</v>
      </c>
      <c r="H735" s="170" t="s">
        <v>1</v>
      </c>
      <c r="I735" s="172"/>
      <c r="L735" s="169"/>
      <c r="M735" s="173"/>
      <c r="T735" s="174"/>
      <c r="AT735" s="170" t="s">
        <v>264</v>
      </c>
      <c r="AU735" s="170" t="s">
        <v>87</v>
      </c>
      <c r="AV735" s="14" t="s">
        <v>85</v>
      </c>
      <c r="AW735" s="14" t="s">
        <v>32</v>
      </c>
      <c r="AX735" s="14" t="s">
        <v>77</v>
      </c>
      <c r="AY735" s="170" t="s">
        <v>253</v>
      </c>
    </row>
    <row r="736" spans="2:65" s="12" customFormat="1" ht="11.25">
      <c r="B736" s="154"/>
      <c r="D736" s="155" t="s">
        <v>264</v>
      </c>
      <c r="E736" s="156" t="s">
        <v>1</v>
      </c>
      <c r="F736" s="157" t="s">
        <v>3381</v>
      </c>
      <c r="H736" s="158">
        <v>2.3E-2</v>
      </c>
      <c r="I736" s="159"/>
      <c r="L736" s="154"/>
      <c r="M736" s="160"/>
      <c r="T736" s="161"/>
      <c r="AT736" s="156" t="s">
        <v>264</v>
      </c>
      <c r="AU736" s="156" t="s">
        <v>87</v>
      </c>
      <c r="AV736" s="12" t="s">
        <v>87</v>
      </c>
      <c r="AW736" s="12" t="s">
        <v>32</v>
      </c>
      <c r="AX736" s="12" t="s">
        <v>77</v>
      </c>
      <c r="AY736" s="156" t="s">
        <v>253</v>
      </c>
    </row>
    <row r="737" spans="2:65" s="13" customFormat="1" ht="11.25">
      <c r="B737" s="162"/>
      <c r="D737" s="155" t="s">
        <v>264</v>
      </c>
      <c r="E737" s="163" t="s">
        <v>1</v>
      </c>
      <c r="F737" s="164" t="s">
        <v>266</v>
      </c>
      <c r="H737" s="165">
        <v>2.3E-2</v>
      </c>
      <c r="I737" s="166"/>
      <c r="L737" s="162"/>
      <c r="M737" s="167"/>
      <c r="T737" s="168"/>
      <c r="AT737" s="163" t="s">
        <v>264</v>
      </c>
      <c r="AU737" s="163" t="s">
        <v>87</v>
      </c>
      <c r="AV737" s="13" t="s">
        <v>260</v>
      </c>
      <c r="AW737" s="13" t="s">
        <v>32</v>
      </c>
      <c r="AX737" s="13" t="s">
        <v>85</v>
      </c>
      <c r="AY737" s="163" t="s">
        <v>253</v>
      </c>
    </row>
    <row r="738" spans="2:65" s="1" customFormat="1" ht="24.2" customHeight="1">
      <c r="B738" s="32"/>
      <c r="C738" s="137" t="s">
        <v>727</v>
      </c>
      <c r="D738" s="137" t="s">
        <v>255</v>
      </c>
      <c r="E738" s="138" t="s">
        <v>1278</v>
      </c>
      <c r="F738" s="139" t="s">
        <v>1279</v>
      </c>
      <c r="G738" s="140" t="s">
        <v>258</v>
      </c>
      <c r="H738" s="141">
        <v>122.6</v>
      </c>
      <c r="I738" s="142"/>
      <c r="J738" s="143">
        <f>ROUND(I738*H738,2)</f>
        <v>0</v>
      </c>
      <c r="K738" s="139" t="s">
        <v>259</v>
      </c>
      <c r="L738" s="32"/>
      <c r="M738" s="144" t="s">
        <v>1</v>
      </c>
      <c r="N738" s="145" t="s">
        <v>42</v>
      </c>
      <c r="P738" s="146">
        <f>O738*H738</f>
        <v>0</v>
      </c>
      <c r="Q738" s="146">
        <v>0.11</v>
      </c>
      <c r="R738" s="146">
        <f>Q738*H738</f>
        <v>13.485999999999999</v>
      </c>
      <c r="S738" s="146">
        <v>0</v>
      </c>
      <c r="T738" s="147">
        <f>S738*H738</f>
        <v>0</v>
      </c>
      <c r="AR738" s="148" t="s">
        <v>260</v>
      </c>
      <c r="AT738" s="148" t="s">
        <v>255</v>
      </c>
      <c r="AU738" s="148" t="s">
        <v>87</v>
      </c>
      <c r="AY738" s="17" t="s">
        <v>253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85</v>
      </c>
      <c r="BK738" s="149">
        <f>ROUND(I738*H738,2)</f>
        <v>0</v>
      </c>
      <c r="BL738" s="17" t="s">
        <v>260</v>
      </c>
      <c r="BM738" s="148" t="s">
        <v>1280</v>
      </c>
    </row>
    <row r="739" spans="2:65" s="1" customFormat="1" ht="11.25">
      <c r="B739" s="32"/>
      <c r="D739" s="150" t="s">
        <v>262</v>
      </c>
      <c r="F739" s="151" t="s">
        <v>1281</v>
      </c>
      <c r="I739" s="152"/>
      <c r="L739" s="32"/>
      <c r="M739" s="153"/>
      <c r="T739" s="56"/>
      <c r="AT739" s="17" t="s">
        <v>262</v>
      </c>
      <c r="AU739" s="17" t="s">
        <v>87</v>
      </c>
    </row>
    <row r="740" spans="2:65" s="14" customFormat="1" ht="11.25">
      <c r="B740" s="169"/>
      <c r="D740" s="155" t="s">
        <v>264</v>
      </c>
      <c r="E740" s="170" t="s">
        <v>1</v>
      </c>
      <c r="F740" s="171" t="s">
        <v>1282</v>
      </c>
      <c r="H740" s="170" t="s">
        <v>1</v>
      </c>
      <c r="I740" s="172"/>
      <c r="L740" s="169"/>
      <c r="M740" s="173"/>
      <c r="T740" s="174"/>
      <c r="AT740" s="170" t="s">
        <v>264</v>
      </c>
      <c r="AU740" s="170" t="s">
        <v>87</v>
      </c>
      <c r="AV740" s="14" t="s">
        <v>85</v>
      </c>
      <c r="AW740" s="14" t="s">
        <v>32</v>
      </c>
      <c r="AX740" s="14" t="s">
        <v>77</v>
      </c>
      <c r="AY740" s="170" t="s">
        <v>253</v>
      </c>
    </row>
    <row r="741" spans="2:65" s="14" customFormat="1" ht="11.25">
      <c r="B741" s="169"/>
      <c r="D741" s="155" t="s">
        <v>264</v>
      </c>
      <c r="E741" s="170" t="s">
        <v>1</v>
      </c>
      <c r="F741" s="171" t="s">
        <v>3301</v>
      </c>
      <c r="H741" s="170" t="s">
        <v>1</v>
      </c>
      <c r="I741" s="172"/>
      <c r="L741" s="169"/>
      <c r="M741" s="173"/>
      <c r="T741" s="174"/>
      <c r="AT741" s="170" t="s">
        <v>264</v>
      </c>
      <c r="AU741" s="170" t="s">
        <v>87</v>
      </c>
      <c r="AV741" s="14" t="s">
        <v>85</v>
      </c>
      <c r="AW741" s="14" t="s">
        <v>32</v>
      </c>
      <c r="AX741" s="14" t="s">
        <v>77</v>
      </c>
      <c r="AY741" s="170" t="s">
        <v>253</v>
      </c>
    </row>
    <row r="742" spans="2:65" s="12" customFormat="1" ht="11.25">
      <c r="B742" s="154"/>
      <c r="D742" s="155" t="s">
        <v>264</v>
      </c>
      <c r="E742" s="156" t="s">
        <v>1</v>
      </c>
      <c r="F742" s="157" t="s">
        <v>3382</v>
      </c>
      <c r="H742" s="158">
        <v>116</v>
      </c>
      <c r="I742" s="159"/>
      <c r="L742" s="154"/>
      <c r="M742" s="160"/>
      <c r="T742" s="161"/>
      <c r="AT742" s="156" t="s">
        <v>264</v>
      </c>
      <c r="AU742" s="156" t="s">
        <v>87</v>
      </c>
      <c r="AV742" s="12" t="s">
        <v>87</v>
      </c>
      <c r="AW742" s="12" t="s">
        <v>32</v>
      </c>
      <c r="AX742" s="12" t="s">
        <v>77</v>
      </c>
      <c r="AY742" s="156" t="s">
        <v>253</v>
      </c>
    </row>
    <row r="743" spans="2:65" s="12" customFormat="1" ht="11.25">
      <c r="B743" s="154"/>
      <c r="D743" s="155" t="s">
        <v>264</v>
      </c>
      <c r="E743" s="156" t="s">
        <v>1</v>
      </c>
      <c r="F743" s="157" t="s">
        <v>2928</v>
      </c>
      <c r="H743" s="158">
        <v>6.3</v>
      </c>
      <c r="I743" s="159"/>
      <c r="L743" s="154"/>
      <c r="M743" s="160"/>
      <c r="T743" s="161"/>
      <c r="AT743" s="156" t="s">
        <v>264</v>
      </c>
      <c r="AU743" s="156" t="s">
        <v>87</v>
      </c>
      <c r="AV743" s="12" t="s">
        <v>87</v>
      </c>
      <c r="AW743" s="12" t="s">
        <v>32</v>
      </c>
      <c r="AX743" s="12" t="s">
        <v>77</v>
      </c>
      <c r="AY743" s="156" t="s">
        <v>253</v>
      </c>
    </row>
    <row r="744" spans="2:65" s="12" customFormat="1" ht="11.25">
      <c r="B744" s="154"/>
      <c r="D744" s="155" t="s">
        <v>264</v>
      </c>
      <c r="E744" s="156" t="s">
        <v>1</v>
      </c>
      <c r="F744" s="157" t="s">
        <v>1285</v>
      </c>
      <c r="H744" s="158">
        <v>0.3</v>
      </c>
      <c r="I744" s="159"/>
      <c r="L744" s="154"/>
      <c r="M744" s="160"/>
      <c r="T744" s="161"/>
      <c r="AT744" s="156" t="s">
        <v>264</v>
      </c>
      <c r="AU744" s="156" t="s">
        <v>87</v>
      </c>
      <c r="AV744" s="12" t="s">
        <v>87</v>
      </c>
      <c r="AW744" s="12" t="s">
        <v>32</v>
      </c>
      <c r="AX744" s="12" t="s">
        <v>77</v>
      </c>
      <c r="AY744" s="156" t="s">
        <v>253</v>
      </c>
    </row>
    <row r="745" spans="2:65" s="13" customFormat="1" ht="11.25">
      <c r="B745" s="162"/>
      <c r="D745" s="155" t="s">
        <v>264</v>
      </c>
      <c r="E745" s="163" t="s">
        <v>1</v>
      </c>
      <c r="F745" s="164" t="s">
        <v>266</v>
      </c>
      <c r="H745" s="165">
        <v>122.6</v>
      </c>
      <c r="I745" s="166"/>
      <c r="L745" s="162"/>
      <c r="M745" s="167"/>
      <c r="T745" s="168"/>
      <c r="AT745" s="163" t="s">
        <v>264</v>
      </c>
      <c r="AU745" s="163" t="s">
        <v>87</v>
      </c>
      <c r="AV745" s="13" t="s">
        <v>260</v>
      </c>
      <c r="AW745" s="13" t="s">
        <v>32</v>
      </c>
      <c r="AX745" s="13" t="s">
        <v>85</v>
      </c>
      <c r="AY745" s="163" t="s">
        <v>253</v>
      </c>
    </row>
    <row r="746" spans="2:65" s="1" customFormat="1" ht="24.2" customHeight="1">
      <c r="B746" s="32"/>
      <c r="C746" s="137" t="s">
        <v>734</v>
      </c>
      <c r="D746" s="137" t="s">
        <v>255</v>
      </c>
      <c r="E746" s="138" t="s">
        <v>1292</v>
      </c>
      <c r="F746" s="139" t="s">
        <v>1293</v>
      </c>
      <c r="G746" s="140" t="s">
        <v>313</v>
      </c>
      <c r="H746" s="141">
        <v>9.4</v>
      </c>
      <c r="I746" s="142"/>
      <c r="J746" s="143">
        <f>ROUND(I746*H746,2)</f>
        <v>0</v>
      </c>
      <c r="K746" s="139" t="s">
        <v>259</v>
      </c>
      <c r="L746" s="32"/>
      <c r="M746" s="144" t="s">
        <v>1</v>
      </c>
      <c r="N746" s="145" t="s">
        <v>42</v>
      </c>
      <c r="P746" s="146">
        <f>O746*H746</f>
        <v>0</v>
      </c>
      <c r="Q746" s="146">
        <v>1.115E-2</v>
      </c>
      <c r="R746" s="146">
        <f>Q746*H746</f>
        <v>0.10481</v>
      </c>
      <c r="S746" s="146">
        <v>0</v>
      </c>
      <c r="T746" s="147">
        <f>S746*H746</f>
        <v>0</v>
      </c>
      <c r="AR746" s="148" t="s">
        <v>260</v>
      </c>
      <c r="AT746" s="148" t="s">
        <v>255</v>
      </c>
      <c r="AU746" s="148" t="s">
        <v>87</v>
      </c>
      <c r="AY746" s="17" t="s">
        <v>253</v>
      </c>
      <c r="BE746" s="149">
        <f>IF(N746="základní",J746,0)</f>
        <v>0</v>
      </c>
      <c r="BF746" s="149">
        <f>IF(N746="snížená",J746,0)</f>
        <v>0</v>
      </c>
      <c r="BG746" s="149">
        <f>IF(N746="zákl. přenesená",J746,0)</f>
        <v>0</v>
      </c>
      <c r="BH746" s="149">
        <f>IF(N746="sníž. přenesená",J746,0)</f>
        <v>0</v>
      </c>
      <c r="BI746" s="149">
        <f>IF(N746="nulová",J746,0)</f>
        <v>0</v>
      </c>
      <c r="BJ746" s="17" t="s">
        <v>85</v>
      </c>
      <c r="BK746" s="149">
        <f>ROUND(I746*H746,2)</f>
        <v>0</v>
      </c>
      <c r="BL746" s="17" t="s">
        <v>260</v>
      </c>
      <c r="BM746" s="148" t="s">
        <v>1294</v>
      </c>
    </row>
    <row r="747" spans="2:65" s="1" customFormat="1" ht="11.25">
      <c r="B747" s="32"/>
      <c r="D747" s="150" t="s">
        <v>262</v>
      </c>
      <c r="F747" s="151" t="s">
        <v>1295</v>
      </c>
      <c r="I747" s="152"/>
      <c r="L747" s="32"/>
      <c r="M747" s="153"/>
      <c r="T747" s="56"/>
      <c r="AT747" s="17" t="s">
        <v>262</v>
      </c>
      <c r="AU747" s="17" t="s">
        <v>87</v>
      </c>
    </row>
    <row r="748" spans="2:65" s="12" customFormat="1" ht="11.25">
      <c r="B748" s="154"/>
      <c r="D748" s="155" t="s">
        <v>264</v>
      </c>
      <c r="E748" s="156" t="s">
        <v>1</v>
      </c>
      <c r="F748" s="157" t="s">
        <v>1296</v>
      </c>
      <c r="H748" s="158">
        <v>3.4</v>
      </c>
      <c r="I748" s="159"/>
      <c r="L748" s="154"/>
      <c r="M748" s="160"/>
      <c r="T748" s="161"/>
      <c r="AT748" s="156" t="s">
        <v>264</v>
      </c>
      <c r="AU748" s="156" t="s">
        <v>87</v>
      </c>
      <c r="AV748" s="12" t="s">
        <v>87</v>
      </c>
      <c r="AW748" s="12" t="s">
        <v>32</v>
      </c>
      <c r="AX748" s="12" t="s">
        <v>77</v>
      </c>
      <c r="AY748" s="156" t="s">
        <v>253</v>
      </c>
    </row>
    <row r="749" spans="2:65" s="12" customFormat="1" ht="11.25">
      <c r="B749" s="154"/>
      <c r="D749" s="155" t="s">
        <v>264</v>
      </c>
      <c r="E749" s="156" t="s">
        <v>1</v>
      </c>
      <c r="F749" s="157" t="s">
        <v>2929</v>
      </c>
      <c r="H749" s="158">
        <v>3</v>
      </c>
      <c r="I749" s="159"/>
      <c r="L749" s="154"/>
      <c r="M749" s="160"/>
      <c r="T749" s="161"/>
      <c r="AT749" s="156" t="s">
        <v>264</v>
      </c>
      <c r="AU749" s="156" t="s">
        <v>87</v>
      </c>
      <c r="AV749" s="12" t="s">
        <v>87</v>
      </c>
      <c r="AW749" s="12" t="s">
        <v>32</v>
      </c>
      <c r="AX749" s="12" t="s">
        <v>77</v>
      </c>
      <c r="AY749" s="156" t="s">
        <v>253</v>
      </c>
    </row>
    <row r="750" spans="2:65" s="12" customFormat="1" ht="11.25">
      <c r="B750" s="154"/>
      <c r="D750" s="155" t="s">
        <v>264</v>
      </c>
      <c r="E750" s="156" t="s">
        <v>1</v>
      </c>
      <c r="F750" s="157" t="s">
        <v>1298</v>
      </c>
      <c r="H750" s="158">
        <v>2.4</v>
      </c>
      <c r="I750" s="159"/>
      <c r="L750" s="154"/>
      <c r="M750" s="160"/>
      <c r="T750" s="161"/>
      <c r="AT750" s="156" t="s">
        <v>264</v>
      </c>
      <c r="AU750" s="156" t="s">
        <v>87</v>
      </c>
      <c r="AV750" s="12" t="s">
        <v>87</v>
      </c>
      <c r="AW750" s="12" t="s">
        <v>32</v>
      </c>
      <c r="AX750" s="12" t="s">
        <v>77</v>
      </c>
      <c r="AY750" s="156" t="s">
        <v>253</v>
      </c>
    </row>
    <row r="751" spans="2:65" s="12" customFormat="1" ht="11.25">
      <c r="B751" s="154"/>
      <c r="D751" s="155" t="s">
        <v>264</v>
      </c>
      <c r="E751" s="156" t="s">
        <v>1</v>
      </c>
      <c r="F751" s="157" t="s">
        <v>1299</v>
      </c>
      <c r="H751" s="158">
        <v>0.6</v>
      </c>
      <c r="I751" s="159"/>
      <c r="L751" s="154"/>
      <c r="M751" s="160"/>
      <c r="T751" s="161"/>
      <c r="AT751" s="156" t="s">
        <v>264</v>
      </c>
      <c r="AU751" s="156" t="s">
        <v>87</v>
      </c>
      <c r="AV751" s="12" t="s">
        <v>87</v>
      </c>
      <c r="AW751" s="12" t="s">
        <v>32</v>
      </c>
      <c r="AX751" s="12" t="s">
        <v>77</v>
      </c>
      <c r="AY751" s="156" t="s">
        <v>253</v>
      </c>
    </row>
    <row r="752" spans="2:65" s="13" customFormat="1" ht="11.25">
      <c r="B752" s="162"/>
      <c r="D752" s="155" t="s">
        <v>264</v>
      </c>
      <c r="E752" s="163" t="s">
        <v>1</v>
      </c>
      <c r="F752" s="164" t="s">
        <v>266</v>
      </c>
      <c r="H752" s="165">
        <v>9.4</v>
      </c>
      <c r="I752" s="166"/>
      <c r="L752" s="162"/>
      <c r="M752" s="167"/>
      <c r="T752" s="168"/>
      <c r="AT752" s="163" t="s">
        <v>264</v>
      </c>
      <c r="AU752" s="163" t="s">
        <v>87</v>
      </c>
      <c r="AV752" s="13" t="s">
        <v>260</v>
      </c>
      <c r="AW752" s="13" t="s">
        <v>32</v>
      </c>
      <c r="AX752" s="13" t="s">
        <v>85</v>
      </c>
      <c r="AY752" s="163" t="s">
        <v>253</v>
      </c>
    </row>
    <row r="753" spans="2:65" s="1" customFormat="1" ht="21.75" customHeight="1">
      <c r="B753" s="32"/>
      <c r="C753" s="185" t="s">
        <v>738</v>
      </c>
      <c r="D753" s="185" t="s">
        <v>1052</v>
      </c>
      <c r="E753" s="186" t="s">
        <v>1300</v>
      </c>
      <c r="F753" s="187" t="s">
        <v>1301</v>
      </c>
      <c r="G753" s="188" t="s">
        <v>313</v>
      </c>
      <c r="H753" s="189">
        <v>9.4</v>
      </c>
      <c r="I753" s="190"/>
      <c r="J753" s="191">
        <f>ROUND(I753*H753,2)</f>
        <v>0</v>
      </c>
      <c r="K753" s="187" t="s">
        <v>1</v>
      </c>
      <c r="L753" s="192"/>
      <c r="M753" s="193" t="s">
        <v>1</v>
      </c>
      <c r="N753" s="194" t="s">
        <v>42</v>
      </c>
      <c r="P753" s="146">
        <f>O753*H753</f>
        <v>0</v>
      </c>
      <c r="Q753" s="146">
        <v>4.0000000000000001E-3</v>
      </c>
      <c r="R753" s="146">
        <f>Q753*H753</f>
        <v>3.7600000000000001E-2</v>
      </c>
      <c r="S753" s="146">
        <v>0</v>
      </c>
      <c r="T753" s="147">
        <f>S753*H753</f>
        <v>0</v>
      </c>
      <c r="AR753" s="148" t="s">
        <v>303</v>
      </c>
      <c r="AT753" s="148" t="s">
        <v>1052</v>
      </c>
      <c r="AU753" s="148" t="s">
        <v>87</v>
      </c>
      <c r="AY753" s="17" t="s">
        <v>253</v>
      </c>
      <c r="BE753" s="149">
        <f>IF(N753="základní",J753,0)</f>
        <v>0</v>
      </c>
      <c r="BF753" s="149">
        <f>IF(N753="snížená",J753,0)</f>
        <v>0</v>
      </c>
      <c r="BG753" s="149">
        <f>IF(N753="zákl. přenesená",J753,0)</f>
        <v>0</v>
      </c>
      <c r="BH753" s="149">
        <f>IF(N753="sníž. přenesená",J753,0)</f>
        <v>0</v>
      </c>
      <c r="BI753" s="149">
        <f>IF(N753="nulová",J753,0)</f>
        <v>0</v>
      </c>
      <c r="BJ753" s="17" t="s">
        <v>85</v>
      </c>
      <c r="BK753" s="149">
        <f>ROUND(I753*H753,2)</f>
        <v>0</v>
      </c>
      <c r="BL753" s="17" t="s">
        <v>260</v>
      </c>
      <c r="BM753" s="148" t="s">
        <v>1302</v>
      </c>
    </row>
    <row r="754" spans="2:65" s="12" customFormat="1" ht="11.25">
      <c r="B754" s="154"/>
      <c r="D754" s="155" t="s">
        <v>264</v>
      </c>
      <c r="E754" s="156" t="s">
        <v>1</v>
      </c>
      <c r="F754" s="157" t="s">
        <v>1296</v>
      </c>
      <c r="H754" s="158">
        <v>3.4</v>
      </c>
      <c r="I754" s="159"/>
      <c r="L754" s="154"/>
      <c r="M754" s="160"/>
      <c r="T754" s="161"/>
      <c r="AT754" s="156" t="s">
        <v>264</v>
      </c>
      <c r="AU754" s="156" t="s">
        <v>87</v>
      </c>
      <c r="AV754" s="12" t="s">
        <v>87</v>
      </c>
      <c r="AW754" s="12" t="s">
        <v>32</v>
      </c>
      <c r="AX754" s="12" t="s">
        <v>77</v>
      </c>
      <c r="AY754" s="156" t="s">
        <v>253</v>
      </c>
    </row>
    <row r="755" spans="2:65" s="12" customFormat="1" ht="11.25">
      <c r="B755" s="154"/>
      <c r="D755" s="155" t="s">
        <v>264</v>
      </c>
      <c r="E755" s="156" t="s">
        <v>1</v>
      </c>
      <c r="F755" s="157" t="s">
        <v>2929</v>
      </c>
      <c r="H755" s="158">
        <v>3</v>
      </c>
      <c r="I755" s="159"/>
      <c r="L755" s="154"/>
      <c r="M755" s="160"/>
      <c r="T755" s="161"/>
      <c r="AT755" s="156" t="s">
        <v>264</v>
      </c>
      <c r="AU755" s="156" t="s">
        <v>87</v>
      </c>
      <c r="AV755" s="12" t="s">
        <v>87</v>
      </c>
      <c r="AW755" s="12" t="s">
        <v>32</v>
      </c>
      <c r="AX755" s="12" t="s">
        <v>77</v>
      </c>
      <c r="AY755" s="156" t="s">
        <v>253</v>
      </c>
    </row>
    <row r="756" spans="2:65" s="12" customFormat="1" ht="11.25">
      <c r="B756" s="154"/>
      <c r="D756" s="155" t="s">
        <v>264</v>
      </c>
      <c r="E756" s="156" t="s">
        <v>1</v>
      </c>
      <c r="F756" s="157" t="s">
        <v>1298</v>
      </c>
      <c r="H756" s="158">
        <v>2.4</v>
      </c>
      <c r="I756" s="159"/>
      <c r="L756" s="154"/>
      <c r="M756" s="160"/>
      <c r="T756" s="161"/>
      <c r="AT756" s="156" t="s">
        <v>264</v>
      </c>
      <c r="AU756" s="156" t="s">
        <v>87</v>
      </c>
      <c r="AV756" s="12" t="s">
        <v>87</v>
      </c>
      <c r="AW756" s="12" t="s">
        <v>32</v>
      </c>
      <c r="AX756" s="12" t="s">
        <v>77</v>
      </c>
      <c r="AY756" s="156" t="s">
        <v>253</v>
      </c>
    </row>
    <row r="757" spans="2:65" s="12" customFormat="1" ht="11.25">
      <c r="B757" s="154"/>
      <c r="D757" s="155" t="s">
        <v>264</v>
      </c>
      <c r="E757" s="156" t="s">
        <v>1</v>
      </c>
      <c r="F757" s="157" t="s">
        <v>1299</v>
      </c>
      <c r="H757" s="158">
        <v>0.6</v>
      </c>
      <c r="I757" s="159"/>
      <c r="L757" s="154"/>
      <c r="M757" s="160"/>
      <c r="T757" s="161"/>
      <c r="AT757" s="156" t="s">
        <v>264</v>
      </c>
      <c r="AU757" s="156" t="s">
        <v>87</v>
      </c>
      <c r="AV757" s="12" t="s">
        <v>87</v>
      </c>
      <c r="AW757" s="12" t="s">
        <v>32</v>
      </c>
      <c r="AX757" s="12" t="s">
        <v>77</v>
      </c>
      <c r="AY757" s="156" t="s">
        <v>253</v>
      </c>
    </row>
    <row r="758" spans="2:65" s="13" customFormat="1" ht="11.25">
      <c r="B758" s="162"/>
      <c r="D758" s="155" t="s">
        <v>264</v>
      </c>
      <c r="E758" s="163" t="s">
        <v>1</v>
      </c>
      <c r="F758" s="164" t="s">
        <v>266</v>
      </c>
      <c r="H758" s="165">
        <v>9.4</v>
      </c>
      <c r="I758" s="166"/>
      <c r="L758" s="162"/>
      <c r="M758" s="167"/>
      <c r="T758" s="168"/>
      <c r="AT758" s="163" t="s">
        <v>264</v>
      </c>
      <c r="AU758" s="163" t="s">
        <v>87</v>
      </c>
      <c r="AV758" s="13" t="s">
        <v>260</v>
      </c>
      <c r="AW758" s="13" t="s">
        <v>32</v>
      </c>
      <c r="AX758" s="13" t="s">
        <v>85</v>
      </c>
      <c r="AY758" s="163" t="s">
        <v>253</v>
      </c>
    </row>
    <row r="759" spans="2:65" s="11" customFormat="1" ht="22.9" customHeight="1">
      <c r="B759" s="125"/>
      <c r="D759" s="126" t="s">
        <v>76</v>
      </c>
      <c r="E759" s="135" t="s">
        <v>310</v>
      </c>
      <c r="F759" s="135" t="s">
        <v>454</v>
      </c>
      <c r="I759" s="128"/>
      <c r="J759" s="136">
        <f>BK759</f>
        <v>0</v>
      </c>
      <c r="L759" s="125"/>
      <c r="M759" s="130"/>
      <c r="P759" s="131">
        <f>SUM(P760:P857)</f>
        <v>0</v>
      </c>
      <c r="R759" s="131">
        <f>SUM(R760:R857)</f>
        <v>6.4071500000000003E-2</v>
      </c>
      <c r="T759" s="132">
        <f>SUM(T760:T857)</f>
        <v>0</v>
      </c>
      <c r="AR759" s="126" t="s">
        <v>85</v>
      </c>
      <c r="AT759" s="133" t="s">
        <v>76</v>
      </c>
      <c r="AU759" s="133" t="s">
        <v>85</v>
      </c>
      <c r="AY759" s="126" t="s">
        <v>253</v>
      </c>
      <c r="BK759" s="134">
        <f>SUM(BK760:BK857)</f>
        <v>0</v>
      </c>
    </row>
    <row r="760" spans="2:65" s="1" customFormat="1" ht="37.9" customHeight="1">
      <c r="B760" s="32"/>
      <c r="C760" s="137" t="s">
        <v>742</v>
      </c>
      <c r="D760" s="137" t="s">
        <v>255</v>
      </c>
      <c r="E760" s="138" t="s">
        <v>1303</v>
      </c>
      <c r="F760" s="139" t="s">
        <v>1304</v>
      </c>
      <c r="G760" s="140" t="s">
        <v>258</v>
      </c>
      <c r="H760" s="141">
        <v>210.44800000000001</v>
      </c>
      <c r="I760" s="142"/>
      <c r="J760" s="143">
        <f>ROUND(I760*H760,2)</f>
        <v>0</v>
      </c>
      <c r="K760" s="139" t="s">
        <v>259</v>
      </c>
      <c r="L760" s="32"/>
      <c r="M760" s="144" t="s">
        <v>1</v>
      </c>
      <c r="N760" s="145" t="s">
        <v>42</v>
      </c>
      <c r="P760" s="146">
        <f>O760*H760</f>
        <v>0</v>
      </c>
      <c r="Q760" s="146">
        <v>0</v>
      </c>
      <c r="R760" s="146">
        <f>Q760*H760</f>
        <v>0</v>
      </c>
      <c r="S760" s="146">
        <v>0</v>
      </c>
      <c r="T760" s="147">
        <f>S760*H760</f>
        <v>0</v>
      </c>
      <c r="AR760" s="148" t="s">
        <v>260</v>
      </c>
      <c r="AT760" s="148" t="s">
        <v>255</v>
      </c>
      <c r="AU760" s="148" t="s">
        <v>87</v>
      </c>
      <c r="AY760" s="17" t="s">
        <v>253</v>
      </c>
      <c r="BE760" s="149">
        <f>IF(N760="základní",J760,0)</f>
        <v>0</v>
      </c>
      <c r="BF760" s="149">
        <f>IF(N760="snížená",J760,0)</f>
        <v>0</v>
      </c>
      <c r="BG760" s="149">
        <f>IF(N760="zákl. přenesená",J760,0)</f>
        <v>0</v>
      </c>
      <c r="BH760" s="149">
        <f>IF(N760="sníž. přenesená",J760,0)</f>
        <v>0</v>
      </c>
      <c r="BI760" s="149">
        <f>IF(N760="nulová",J760,0)</f>
        <v>0</v>
      </c>
      <c r="BJ760" s="17" t="s">
        <v>85</v>
      </c>
      <c r="BK760" s="149">
        <f>ROUND(I760*H760,2)</f>
        <v>0</v>
      </c>
      <c r="BL760" s="17" t="s">
        <v>260</v>
      </c>
      <c r="BM760" s="148" t="s">
        <v>1305</v>
      </c>
    </row>
    <row r="761" spans="2:65" s="1" customFormat="1" ht="11.25">
      <c r="B761" s="32"/>
      <c r="D761" s="150" t="s">
        <v>262</v>
      </c>
      <c r="F761" s="151" t="s">
        <v>1306</v>
      </c>
      <c r="I761" s="152"/>
      <c r="L761" s="32"/>
      <c r="M761" s="153"/>
      <c r="T761" s="56"/>
      <c r="AT761" s="17" t="s">
        <v>262</v>
      </c>
      <c r="AU761" s="17" t="s">
        <v>87</v>
      </c>
    </row>
    <row r="762" spans="2:65" s="12" customFormat="1" ht="11.25">
      <c r="B762" s="154"/>
      <c r="D762" s="155" t="s">
        <v>264</v>
      </c>
      <c r="E762" s="156" t="s">
        <v>1</v>
      </c>
      <c r="F762" s="157" t="s">
        <v>3383</v>
      </c>
      <c r="H762" s="158">
        <v>210.44800000000001</v>
      </c>
      <c r="I762" s="159"/>
      <c r="L762" s="154"/>
      <c r="M762" s="160"/>
      <c r="T762" s="161"/>
      <c r="AT762" s="156" t="s">
        <v>264</v>
      </c>
      <c r="AU762" s="156" t="s">
        <v>87</v>
      </c>
      <c r="AV762" s="12" t="s">
        <v>87</v>
      </c>
      <c r="AW762" s="12" t="s">
        <v>32</v>
      </c>
      <c r="AX762" s="12" t="s">
        <v>77</v>
      </c>
      <c r="AY762" s="156" t="s">
        <v>253</v>
      </c>
    </row>
    <row r="763" spans="2:65" s="15" customFormat="1" ht="11.25">
      <c r="B763" s="175"/>
      <c r="D763" s="155" t="s">
        <v>264</v>
      </c>
      <c r="E763" s="176" t="s">
        <v>781</v>
      </c>
      <c r="F763" s="177" t="s">
        <v>322</v>
      </c>
      <c r="H763" s="178">
        <v>210.44800000000001</v>
      </c>
      <c r="I763" s="179"/>
      <c r="L763" s="175"/>
      <c r="M763" s="180"/>
      <c r="T763" s="181"/>
      <c r="AT763" s="176" t="s">
        <v>264</v>
      </c>
      <c r="AU763" s="176" t="s">
        <v>87</v>
      </c>
      <c r="AV763" s="15" t="s">
        <v>97</v>
      </c>
      <c r="AW763" s="15" t="s">
        <v>32</v>
      </c>
      <c r="AX763" s="15" t="s">
        <v>77</v>
      </c>
      <c r="AY763" s="176" t="s">
        <v>253</v>
      </c>
    </row>
    <row r="764" spans="2:65" s="13" customFormat="1" ht="11.25">
      <c r="B764" s="162"/>
      <c r="D764" s="155" t="s">
        <v>264</v>
      </c>
      <c r="E764" s="163" t="s">
        <v>1</v>
      </c>
      <c r="F764" s="164" t="s">
        <v>266</v>
      </c>
      <c r="H764" s="165">
        <v>210.44800000000001</v>
      </c>
      <c r="I764" s="166"/>
      <c r="L764" s="162"/>
      <c r="M764" s="167"/>
      <c r="T764" s="168"/>
      <c r="AT764" s="163" t="s">
        <v>264</v>
      </c>
      <c r="AU764" s="163" t="s">
        <v>87</v>
      </c>
      <c r="AV764" s="13" t="s">
        <v>260</v>
      </c>
      <c r="AW764" s="13" t="s">
        <v>32</v>
      </c>
      <c r="AX764" s="13" t="s">
        <v>85</v>
      </c>
      <c r="AY764" s="163" t="s">
        <v>253</v>
      </c>
    </row>
    <row r="765" spans="2:65" s="1" customFormat="1" ht="37.9" customHeight="1">
      <c r="B765" s="32"/>
      <c r="C765" s="137" t="s">
        <v>746</v>
      </c>
      <c r="D765" s="137" t="s">
        <v>255</v>
      </c>
      <c r="E765" s="138" t="s">
        <v>1308</v>
      </c>
      <c r="F765" s="139" t="s">
        <v>1309</v>
      </c>
      <c r="G765" s="140" t="s">
        <v>258</v>
      </c>
      <c r="H765" s="141">
        <v>19571.664000000001</v>
      </c>
      <c r="I765" s="142"/>
      <c r="J765" s="143">
        <f>ROUND(I765*H765,2)</f>
        <v>0</v>
      </c>
      <c r="K765" s="139" t="s">
        <v>259</v>
      </c>
      <c r="L765" s="32"/>
      <c r="M765" s="144" t="s">
        <v>1</v>
      </c>
      <c r="N765" s="145" t="s">
        <v>42</v>
      </c>
      <c r="P765" s="146">
        <f>O765*H765</f>
        <v>0</v>
      </c>
      <c r="Q765" s="146">
        <v>0</v>
      </c>
      <c r="R765" s="146">
        <f>Q765*H765</f>
        <v>0</v>
      </c>
      <c r="S765" s="146">
        <v>0</v>
      </c>
      <c r="T765" s="147">
        <f>S765*H765</f>
        <v>0</v>
      </c>
      <c r="AR765" s="148" t="s">
        <v>260</v>
      </c>
      <c r="AT765" s="148" t="s">
        <v>255</v>
      </c>
      <c r="AU765" s="148" t="s">
        <v>87</v>
      </c>
      <c r="AY765" s="17" t="s">
        <v>253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85</v>
      </c>
      <c r="BK765" s="149">
        <f>ROUND(I765*H765,2)</f>
        <v>0</v>
      </c>
      <c r="BL765" s="17" t="s">
        <v>260</v>
      </c>
      <c r="BM765" s="148" t="s">
        <v>1310</v>
      </c>
    </row>
    <row r="766" spans="2:65" s="1" customFormat="1" ht="11.25">
      <c r="B766" s="32"/>
      <c r="D766" s="150" t="s">
        <v>262</v>
      </c>
      <c r="F766" s="151" t="s">
        <v>1311</v>
      </c>
      <c r="I766" s="152"/>
      <c r="L766" s="32"/>
      <c r="M766" s="153"/>
      <c r="T766" s="56"/>
      <c r="AT766" s="17" t="s">
        <v>262</v>
      </c>
      <c r="AU766" s="17" t="s">
        <v>87</v>
      </c>
    </row>
    <row r="767" spans="2:65" s="12" customFormat="1" ht="11.25">
      <c r="B767" s="154"/>
      <c r="D767" s="155" t="s">
        <v>264</v>
      </c>
      <c r="E767" s="156" t="s">
        <v>1</v>
      </c>
      <c r="F767" s="157" t="s">
        <v>1312</v>
      </c>
      <c r="H767" s="158">
        <v>19571.664000000001</v>
      </c>
      <c r="I767" s="159"/>
      <c r="L767" s="154"/>
      <c r="M767" s="160"/>
      <c r="T767" s="161"/>
      <c r="AT767" s="156" t="s">
        <v>264</v>
      </c>
      <c r="AU767" s="156" t="s">
        <v>87</v>
      </c>
      <c r="AV767" s="12" t="s">
        <v>87</v>
      </c>
      <c r="AW767" s="12" t="s">
        <v>32</v>
      </c>
      <c r="AX767" s="12" t="s">
        <v>85</v>
      </c>
      <c r="AY767" s="156" t="s">
        <v>253</v>
      </c>
    </row>
    <row r="768" spans="2:65" s="1" customFormat="1" ht="44.25" customHeight="1">
      <c r="B768" s="32"/>
      <c r="C768" s="137" t="s">
        <v>750</v>
      </c>
      <c r="D768" s="137" t="s">
        <v>255</v>
      </c>
      <c r="E768" s="138" t="s">
        <v>1313</v>
      </c>
      <c r="F768" s="139" t="s">
        <v>1314</v>
      </c>
      <c r="G768" s="140" t="s">
        <v>269</v>
      </c>
      <c r="H768" s="141">
        <v>1</v>
      </c>
      <c r="I768" s="142"/>
      <c r="J768" s="143">
        <f>ROUND(I768*H768,2)</f>
        <v>0</v>
      </c>
      <c r="K768" s="139" t="s">
        <v>259</v>
      </c>
      <c r="L768" s="32"/>
      <c r="M768" s="144" t="s">
        <v>1</v>
      </c>
      <c r="N768" s="145" t="s">
        <v>42</v>
      </c>
      <c r="P768" s="146">
        <f>O768*H768</f>
        <v>0</v>
      </c>
      <c r="Q768" s="146">
        <v>0</v>
      </c>
      <c r="R768" s="146">
        <f>Q768*H768</f>
        <v>0</v>
      </c>
      <c r="S768" s="146">
        <v>0</v>
      </c>
      <c r="T768" s="147">
        <f>S768*H768</f>
        <v>0</v>
      </c>
      <c r="AR768" s="148" t="s">
        <v>260</v>
      </c>
      <c r="AT768" s="148" t="s">
        <v>255</v>
      </c>
      <c r="AU768" s="148" t="s">
        <v>87</v>
      </c>
      <c r="AY768" s="17" t="s">
        <v>253</v>
      </c>
      <c r="BE768" s="149">
        <f>IF(N768="základní",J768,0)</f>
        <v>0</v>
      </c>
      <c r="BF768" s="149">
        <f>IF(N768="snížená",J768,0)</f>
        <v>0</v>
      </c>
      <c r="BG768" s="149">
        <f>IF(N768="zákl. přenesená",J768,0)</f>
        <v>0</v>
      </c>
      <c r="BH768" s="149">
        <f>IF(N768="sníž. přenesená",J768,0)</f>
        <v>0</v>
      </c>
      <c r="BI768" s="149">
        <f>IF(N768="nulová",J768,0)</f>
        <v>0</v>
      </c>
      <c r="BJ768" s="17" t="s">
        <v>85</v>
      </c>
      <c r="BK768" s="149">
        <f>ROUND(I768*H768,2)</f>
        <v>0</v>
      </c>
      <c r="BL768" s="17" t="s">
        <v>260</v>
      </c>
      <c r="BM768" s="148" t="s">
        <v>3384</v>
      </c>
    </row>
    <row r="769" spans="2:65" s="1" customFormat="1" ht="11.25">
      <c r="B769" s="32"/>
      <c r="D769" s="150" t="s">
        <v>262</v>
      </c>
      <c r="F769" s="151" t="s">
        <v>1316</v>
      </c>
      <c r="I769" s="152"/>
      <c r="L769" s="32"/>
      <c r="M769" s="153"/>
      <c r="T769" s="56"/>
      <c r="AT769" s="17" t="s">
        <v>262</v>
      </c>
      <c r="AU769" s="17" t="s">
        <v>87</v>
      </c>
    </row>
    <row r="770" spans="2:65" s="1" customFormat="1" ht="37.9" customHeight="1">
      <c r="B770" s="32"/>
      <c r="C770" s="137" t="s">
        <v>754</v>
      </c>
      <c r="D770" s="137" t="s">
        <v>255</v>
      </c>
      <c r="E770" s="138" t="s">
        <v>1317</v>
      </c>
      <c r="F770" s="139" t="s">
        <v>1318</v>
      </c>
      <c r="G770" s="140" t="s">
        <v>258</v>
      </c>
      <c r="H770" s="141">
        <v>210.44800000000001</v>
      </c>
      <c r="I770" s="142"/>
      <c r="J770" s="143">
        <f>ROUND(I770*H770,2)</f>
        <v>0</v>
      </c>
      <c r="K770" s="139" t="s">
        <v>259</v>
      </c>
      <c r="L770" s="32"/>
      <c r="M770" s="144" t="s">
        <v>1</v>
      </c>
      <c r="N770" s="145" t="s">
        <v>42</v>
      </c>
      <c r="P770" s="146">
        <f>O770*H770</f>
        <v>0</v>
      </c>
      <c r="Q770" s="146">
        <v>0</v>
      </c>
      <c r="R770" s="146">
        <f>Q770*H770</f>
        <v>0</v>
      </c>
      <c r="S770" s="146">
        <v>0</v>
      </c>
      <c r="T770" s="147">
        <f>S770*H770</f>
        <v>0</v>
      </c>
      <c r="AR770" s="148" t="s">
        <v>260</v>
      </c>
      <c r="AT770" s="148" t="s">
        <v>255</v>
      </c>
      <c r="AU770" s="148" t="s">
        <v>87</v>
      </c>
      <c r="AY770" s="17" t="s">
        <v>253</v>
      </c>
      <c r="BE770" s="149">
        <f>IF(N770="základní",J770,0)</f>
        <v>0</v>
      </c>
      <c r="BF770" s="149">
        <f>IF(N770="snížená",J770,0)</f>
        <v>0</v>
      </c>
      <c r="BG770" s="149">
        <f>IF(N770="zákl. přenesená",J770,0)</f>
        <v>0</v>
      </c>
      <c r="BH770" s="149">
        <f>IF(N770="sníž. přenesená",J770,0)</f>
        <v>0</v>
      </c>
      <c r="BI770" s="149">
        <f>IF(N770="nulová",J770,0)</f>
        <v>0</v>
      </c>
      <c r="BJ770" s="17" t="s">
        <v>85</v>
      </c>
      <c r="BK770" s="149">
        <f>ROUND(I770*H770,2)</f>
        <v>0</v>
      </c>
      <c r="BL770" s="17" t="s">
        <v>260</v>
      </c>
      <c r="BM770" s="148" t="s">
        <v>1319</v>
      </c>
    </row>
    <row r="771" spans="2:65" s="1" customFormat="1" ht="11.25">
      <c r="B771" s="32"/>
      <c r="D771" s="150" t="s">
        <v>262</v>
      </c>
      <c r="F771" s="151" t="s">
        <v>1320</v>
      </c>
      <c r="I771" s="152"/>
      <c r="L771" s="32"/>
      <c r="M771" s="153"/>
      <c r="T771" s="56"/>
      <c r="AT771" s="17" t="s">
        <v>262</v>
      </c>
      <c r="AU771" s="17" t="s">
        <v>87</v>
      </c>
    </row>
    <row r="772" spans="2:65" s="12" customFormat="1" ht="11.25">
      <c r="B772" s="154"/>
      <c r="D772" s="155" t="s">
        <v>264</v>
      </c>
      <c r="E772" s="156" t="s">
        <v>1</v>
      </c>
      <c r="F772" s="157" t="s">
        <v>781</v>
      </c>
      <c r="H772" s="158">
        <v>210.44800000000001</v>
      </c>
      <c r="I772" s="159"/>
      <c r="L772" s="154"/>
      <c r="M772" s="160"/>
      <c r="T772" s="161"/>
      <c r="AT772" s="156" t="s">
        <v>264</v>
      </c>
      <c r="AU772" s="156" t="s">
        <v>87</v>
      </c>
      <c r="AV772" s="12" t="s">
        <v>87</v>
      </c>
      <c r="AW772" s="12" t="s">
        <v>32</v>
      </c>
      <c r="AX772" s="12" t="s">
        <v>85</v>
      </c>
      <c r="AY772" s="156" t="s">
        <v>253</v>
      </c>
    </row>
    <row r="773" spans="2:65" s="1" customFormat="1" ht="16.5" customHeight="1">
      <c r="B773" s="32"/>
      <c r="C773" s="137" t="s">
        <v>758</v>
      </c>
      <c r="D773" s="137" t="s">
        <v>255</v>
      </c>
      <c r="E773" s="138" t="s">
        <v>1321</v>
      </c>
      <c r="F773" s="139" t="s">
        <v>1322</v>
      </c>
      <c r="G773" s="140" t="s">
        <v>258</v>
      </c>
      <c r="H773" s="141">
        <v>210.44800000000001</v>
      </c>
      <c r="I773" s="142"/>
      <c r="J773" s="143">
        <f>ROUND(I773*H773,2)</f>
        <v>0</v>
      </c>
      <c r="K773" s="139" t="s">
        <v>259</v>
      </c>
      <c r="L773" s="32"/>
      <c r="M773" s="144" t="s">
        <v>1</v>
      </c>
      <c r="N773" s="145" t="s">
        <v>42</v>
      </c>
      <c r="P773" s="146">
        <f>O773*H773</f>
        <v>0</v>
      </c>
      <c r="Q773" s="146">
        <v>0</v>
      </c>
      <c r="R773" s="146">
        <f>Q773*H773</f>
        <v>0</v>
      </c>
      <c r="S773" s="146">
        <v>0</v>
      </c>
      <c r="T773" s="147">
        <f>S773*H773</f>
        <v>0</v>
      </c>
      <c r="AR773" s="148" t="s">
        <v>260</v>
      </c>
      <c r="AT773" s="148" t="s">
        <v>255</v>
      </c>
      <c r="AU773" s="148" t="s">
        <v>87</v>
      </c>
      <c r="AY773" s="17" t="s">
        <v>253</v>
      </c>
      <c r="BE773" s="149">
        <f>IF(N773="základní",J773,0)</f>
        <v>0</v>
      </c>
      <c r="BF773" s="149">
        <f>IF(N773="snížená",J773,0)</f>
        <v>0</v>
      </c>
      <c r="BG773" s="149">
        <f>IF(N773="zákl. přenesená",J773,0)</f>
        <v>0</v>
      </c>
      <c r="BH773" s="149">
        <f>IF(N773="sníž. přenesená",J773,0)</f>
        <v>0</v>
      </c>
      <c r="BI773" s="149">
        <f>IF(N773="nulová",J773,0)</f>
        <v>0</v>
      </c>
      <c r="BJ773" s="17" t="s">
        <v>85</v>
      </c>
      <c r="BK773" s="149">
        <f>ROUND(I773*H773,2)</f>
        <v>0</v>
      </c>
      <c r="BL773" s="17" t="s">
        <v>260</v>
      </c>
      <c r="BM773" s="148" t="s">
        <v>3385</v>
      </c>
    </row>
    <row r="774" spans="2:65" s="1" customFormat="1" ht="11.25">
      <c r="B774" s="32"/>
      <c r="D774" s="150" t="s">
        <v>262</v>
      </c>
      <c r="F774" s="151" t="s">
        <v>1324</v>
      </c>
      <c r="I774" s="152"/>
      <c r="L774" s="32"/>
      <c r="M774" s="153"/>
      <c r="T774" s="56"/>
      <c r="AT774" s="17" t="s">
        <v>262</v>
      </c>
      <c r="AU774" s="17" t="s">
        <v>87</v>
      </c>
    </row>
    <row r="775" spans="2:65" s="12" customFormat="1" ht="11.25">
      <c r="B775" s="154"/>
      <c r="D775" s="155" t="s">
        <v>264</v>
      </c>
      <c r="E775" s="156" t="s">
        <v>1</v>
      </c>
      <c r="F775" s="157" t="s">
        <v>781</v>
      </c>
      <c r="H775" s="158">
        <v>210.44800000000001</v>
      </c>
      <c r="I775" s="159"/>
      <c r="L775" s="154"/>
      <c r="M775" s="160"/>
      <c r="T775" s="161"/>
      <c r="AT775" s="156" t="s">
        <v>264</v>
      </c>
      <c r="AU775" s="156" t="s">
        <v>87</v>
      </c>
      <c r="AV775" s="12" t="s">
        <v>87</v>
      </c>
      <c r="AW775" s="12" t="s">
        <v>32</v>
      </c>
      <c r="AX775" s="12" t="s">
        <v>85</v>
      </c>
      <c r="AY775" s="156" t="s">
        <v>253</v>
      </c>
    </row>
    <row r="776" spans="2:65" s="1" customFormat="1" ht="16.5" customHeight="1">
      <c r="B776" s="32"/>
      <c r="C776" s="137" t="s">
        <v>762</v>
      </c>
      <c r="D776" s="137" t="s">
        <v>255</v>
      </c>
      <c r="E776" s="138" t="s">
        <v>1325</v>
      </c>
      <c r="F776" s="139" t="s">
        <v>1326</v>
      </c>
      <c r="G776" s="140" t="s">
        <v>258</v>
      </c>
      <c r="H776" s="141">
        <v>210.44800000000001</v>
      </c>
      <c r="I776" s="142"/>
      <c r="J776" s="143">
        <f>ROUND(I776*H776,2)</f>
        <v>0</v>
      </c>
      <c r="K776" s="139" t="s">
        <v>259</v>
      </c>
      <c r="L776" s="32"/>
      <c r="M776" s="144" t="s">
        <v>1</v>
      </c>
      <c r="N776" s="145" t="s">
        <v>42</v>
      </c>
      <c r="P776" s="146">
        <f>O776*H776</f>
        <v>0</v>
      </c>
      <c r="Q776" s="146">
        <v>0</v>
      </c>
      <c r="R776" s="146">
        <f>Q776*H776</f>
        <v>0</v>
      </c>
      <c r="S776" s="146">
        <v>0</v>
      </c>
      <c r="T776" s="147">
        <f>S776*H776</f>
        <v>0</v>
      </c>
      <c r="AR776" s="148" t="s">
        <v>260</v>
      </c>
      <c r="AT776" s="148" t="s">
        <v>255</v>
      </c>
      <c r="AU776" s="148" t="s">
        <v>87</v>
      </c>
      <c r="AY776" s="17" t="s">
        <v>253</v>
      </c>
      <c r="BE776" s="149">
        <f>IF(N776="základní",J776,0)</f>
        <v>0</v>
      </c>
      <c r="BF776" s="149">
        <f>IF(N776="snížená",J776,0)</f>
        <v>0</v>
      </c>
      <c r="BG776" s="149">
        <f>IF(N776="zákl. přenesená",J776,0)</f>
        <v>0</v>
      </c>
      <c r="BH776" s="149">
        <f>IF(N776="sníž. přenesená",J776,0)</f>
        <v>0</v>
      </c>
      <c r="BI776" s="149">
        <f>IF(N776="nulová",J776,0)</f>
        <v>0</v>
      </c>
      <c r="BJ776" s="17" t="s">
        <v>85</v>
      </c>
      <c r="BK776" s="149">
        <f>ROUND(I776*H776,2)</f>
        <v>0</v>
      </c>
      <c r="BL776" s="17" t="s">
        <v>260</v>
      </c>
      <c r="BM776" s="148" t="s">
        <v>3386</v>
      </c>
    </row>
    <row r="777" spans="2:65" s="1" customFormat="1" ht="11.25">
      <c r="B777" s="32"/>
      <c r="D777" s="150" t="s">
        <v>262</v>
      </c>
      <c r="F777" s="151" t="s">
        <v>1328</v>
      </c>
      <c r="I777" s="152"/>
      <c r="L777" s="32"/>
      <c r="M777" s="153"/>
      <c r="T777" s="56"/>
      <c r="AT777" s="17" t="s">
        <v>262</v>
      </c>
      <c r="AU777" s="17" t="s">
        <v>87</v>
      </c>
    </row>
    <row r="778" spans="2:65" s="12" customFormat="1" ht="11.25">
      <c r="B778" s="154"/>
      <c r="D778" s="155" t="s">
        <v>264</v>
      </c>
      <c r="E778" s="156" t="s">
        <v>1</v>
      </c>
      <c r="F778" s="157" t="s">
        <v>781</v>
      </c>
      <c r="H778" s="158">
        <v>210.44800000000001</v>
      </c>
      <c r="I778" s="159"/>
      <c r="L778" s="154"/>
      <c r="M778" s="160"/>
      <c r="T778" s="161"/>
      <c r="AT778" s="156" t="s">
        <v>264</v>
      </c>
      <c r="AU778" s="156" t="s">
        <v>87</v>
      </c>
      <c r="AV778" s="12" t="s">
        <v>87</v>
      </c>
      <c r="AW778" s="12" t="s">
        <v>32</v>
      </c>
      <c r="AX778" s="12" t="s">
        <v>85</v>
      </c>
      <c r="AY778" s="156" t="s">
        <v>253</v>
      </c>
    </row>
    <row r="779" spans="2:65" s="1" customFormat="1" ht="21.75" customHeight="1">
      <c r="B779" s="32"/>
      <c r="C779" s="137" t="s">
        <v>766</v>
      </c>
      <c r="D779" s="137" t="s">
        <v>255</v>
      </c>
      <c r="E779" s="138" t="s">
        <v>1329</v>
      </c>
      <c r="F779" s="139" t="s">
        <v>1330</v>
      </c>
      <c r="G779" s="140" t="s">
        <v>258</v>
      </c>
      <c r="H779" s="141">
        <v>210.44800000000001</v>
      </c>
      <c r="I779" s="142"/>
      <c r="J779" s="143">
        <f>ROUND(I779*H779,2)</f>
        <v>0</v>
      </c>
      <c r="K779" s="139" t="s">
        <v>259</v>
      </c>
      <c r="L779" s="32"/>
      <c r="M779" s="144" t="s">
        <v>1</v>
      </c>
      <c r="N779" s="145" t="s">
        <v>42</v>
      </c>
      <c r="P779" s="146">
        <f>O779*H779</f>
        <v>0</v>
      </c>
      <c r="Q779" s="146">
        <v>0</v>
      </c>
      <c r="R779" s="146">
        <f>Q779*H779</f>
        <v>0</v>
      </c>
      <c r="S779" s="146">
        <v>0</v>
      </c>
      <c r="T779" s="147">
        <f>S779*H779</f>
        <v>0</v>
      </c>
      <c r="AR779" s="148" t="s">
        <v>260</v>
      </c>
      <c r="AT779" s="148" t="s">
        <v>255</v>
      </c>
      <c r="AU779" s="148" t="s">
        <v>87</v>
      </c>
      <c r="AY779" s="17" t="s">
        <v>253</v>
      </c>
      <c r="BE779" s="149">
        <f>IF(N779="základní",J779,0)</f>
        <v>0</v>
      </c>
      <c r="BF779" s="149">
        <f>IF(N779="snížená",J779,0)</f>
        <v>0</v>
      </c>
      <c r="BG779" s="149">
        <f>IF(N779="zákl. přenesená",J779,0)</f>
        <v>0</v>
      </c>
      <c r="BH779" s="149">
        <f>IF(N779="sníž. přenesená",J779,0)</f>
        <v>0</v>
      </c>
      <c r="BI779" s="149">
        <f>IF(N779="nulová",J779,0)</f>
        <v>0</v>
      </c>
      <c r="BJ779" s="17" t="s">
        <v>85</v>
      </c>
      <c r="BK779" s="149">
        <f>ROUND(I779*H779,2)</f>
        <v>0</v>
      </c>
      <c r="BL779" s="17" t="s">
        <v>260</v>
      </c>
      <c r="BM779" s="148" t="s">
        <v>3387</v>
      </c>
    </row>
    <row r="780" spans="2:65" s="1" customFormat="1" ht="11.25">
      <c r="B780" s="32"/>
      <c r="D780" s="150" t="s">
        <v>262</v>
      </c>
      <c r="F780" s="151" t="s">
        <v>1332</v>
      </c>
      <c r="I780" s="152"/>
      <c r="L780" s="32"/>
      <c r="M780" s="153"/>
      <c r="T780" s="56"/>
      <c r="AT780" s="17" t="s">
        <v>262</v>
      </c>
      <c r="AU780" s="17" t="s">
        <v>87</v>
      </c>
    </row>
    <row r="781" spans="2:65" s="12" customFormat="1" ht="11.25">
      <c r="B781" s="154"/>
      <c r="D781" s="155" t="s">
        <v>264</v>
      </c>
      <c r="E781" s="156" t="s">
        <v>1</v>
      </c>
      <c r="F781" s="157" t="s">
        <v>781</v>
      </c>
      <c r="H781" s="158">
        <v>210.44800000000001</v>
      </c>
      <c r="I781" s="159"/>
      <c r="L781" s="154"/>
      <c r="M781" s="160"/>
      <c r="T781" s="161"/>
      <c r="AT781" s="156" t="s">
        <v>264</v>
      </c>
      <c r="AU781" s="156" t="s">
        <v>87</v>
      </c>
      <c r="AV781" s="12" t="s">
        <v>87</v>
      </c>
      <c r="AW781" s="12" t="s">
        <v>32</v>
      </c>
      <c r="AX781" s="12" t="s">
        <v>85</v>
      </c>
      <c r="AY781" s="156" t="s">
        <v>253</v>
      </c>
    </row>
    <row r="782" spans="2:65" s="1" customFormat="1" ht="37.9" customHeight="1">
      <c r="B782" s="32"/>
      <c r="C782" s="137" t="s">
        <v>771</v>
      </c>
      <c r="D782" s="137" t="s">
        <v>255</v>
      </c>
      <c r="E782" s="138" t="s">
        <v>1333</v>
      </c>
      <c r="F782" s="139" t="s">
        <v>1334</v>
      </c>
      <c r="G782" s="140" t="s">
        <v>258</v>
      </c>
      <c r="H782" s="141">
        <v>129.80000000000001</v>
      </c>
      <c r="I782" s="142"/>
      <c r="J782" s="143">
        <f>ROUND(I782*H782,2)</f>
        <v>0</v>
      </c>
      <c r="K782" s="139" t="s">
        <v>259</v>
      </c>
      <c r="L782" s="32"/>
      <c r="M782" s="144" t="s">
        <v>1</v>
      </c>
      <c r="N782" s="145" t="s">
        <v>42</v>
      </c>
      <c r="P782" s="146">
        <f>O782*H782</f>
        <v>0</v>
      </c>
      <c r="Q782" s="146">
        <v>2.1000000000000001E-4</v>
      </c>
      <c r="R782" s="146">
        <f>Q782*H782</f>
        <v>2.7258000000000004E-2</v>
      </c>
      <c r="S782" s="146">
        <v>0</v>
      </c>
      <c r="T782" s="147">
        <f>S782*H782</f>
        <v>0</v>
      </c>
      <c r="AR782" s="148" t="s">
        <v>260</v>
      </c>
      <c r="AT782" s="148" t="s">
        <v>255</v>
      </c>
      <c r="AU782" s="148" t="s">
        <v>87</v>
      </c>
      <c r="AY782" s="17" t="s">
        <v>253</v>
      </c>
      <c r="BE782" s="149">
        <f>IF(N782="základní",J782,0)</f>
        <v>0</v>
      </c>
      <c r="BF782" s="149">
        <f>IF(N782="snížená",J782,0)</f>
        <v>0</v>
      </c>
      <c r="BG782" s="149">
        <f>IF(N782="zákl. přenesená",J782,0)</f>
        <v>0</v>
      </c>
      <c r="BH782" s="149">
        <f>IF(N782="sníž. přenesená",J782,0)</f>
        <v>0</v>
      </c>
      <c r="BI782" s="149">
        <f>IF(N782="nulová",J782,0)</f>
        <v>0</v>
      </c>
      <c r="BJ782" s="17" t="s">
        <v>85</v>
      </c>
      <c r="BK782" s="149">
        <f>ROUND(I782*H782,2)</f>
        <v>0</v>
      </c>
      <c r="BL782" s="17" t="s">
        <v>260</v>
      </c>
      <c r="BM782" s="148" t="s">
        <v>1335</v>
      </c>
    </row>
    <row r="783" spans="2:65" s="1" customFormat="1" ht="11.25">
      <c r="B783" s="32"/>
      <c r="D783" s="150" t="s">
        <v>262</v>
      </c>
      <c r="F783" s="151" t="s">
        <v>1336</v>
      </c>
      <c r="I783" s="152"/>
      <c r="L783" s="32"/>
      <c r="M783" s="153"/>
      <c r="T783" s="56"/>
      <c r="AT783" s="17" t="s">
        <v>262</v>
      </c>
      <c r="AU783" s="17" t="s">
        <v>87</v>
      </c>
    </row>
    <row r="784" spans="2:65" s="12" customFormat="1" ht="11.25">
      <c r="B784" s="154"/>
      <c r="D784" s="155" t="s">
        <v>264</v>
      </c>
      <c r="E784" s="156" t="s">
        <v>1</v>
      </c>
      <c r="F784" s="157" t="s">
        <v>3388</v>
      </c>
      <c r="H784" s="158">
        <v>129.80000000000001</v>
      </c>
      <c r="I784" s="159"/>
      <c r="L784" s="154"/>
      <c r="M784" s="160"/>
      <c r="T784" s="161"/>
      <c r="AT784" s="156" t="s">
        <v>264</v>
      </c>
      <c r="AU784" s="156" t="s">
        <v>87</v>
      </c>
      <c r="AV784" s="12" t="s">
        <v>87</v>
      </c>
      <c r="AW784" s="12" t="s">
        <v>32</v>
      </c>
      <c r="AX784" s="12" t="s">
        <v>77</v>
      </c>
      <c r="AY784" s="156" t="s">
        <v>253</v>
      </c>
    </row>
    <row r="785" spans="2:65" s="13" customFormat="1" ht="11.25">
      <c r="B785" s="162"/>
      <c r="D785" s="155" t="s">
        <v>264</v>
      </c>
      <c r="E785" s="163" t="s">
        <v>1</v>
      </c>
      <c r="F785" s="164" t="s">
        <v>266</v>
      </c>
      <c r="H785" s="165">
        <v>129.80000000000001</v>
      </c>
      <c r="I785" s="166"/>
      <c r="L785" s="162"/>
      <c r="M785" s="167"/>
      <c r="T785" s="168"/>
      <c r="AT785" s="163" t="s">
        <v>264</v>
      </c>
      <c r="AU785" s="163" t="s">
        <v>87</v>
      </c>
      <c r="AV785" s="13" t="s">
        <v>260</v>
      </c>
      <c r="AW785" s="13" t="s">
        <v>32</v>
      </c>
      <c r="AX785" s="13" t="s">
        <v>85</v>
      </c>
      <c r="AY785" s="163" t="s">
        <v>253</v>
      </c>
    </row>
    <row r="786" spans="2:65" s="1" customFormat="1" ht="24.2" customHeight="1">
      <c r="B786" s="32"/>
      <c r="C786" s="137" t="s">
        <v>776</v>
      </c>
      <c r="D786" s="137" t="s">
        <v>255</v>
      </c>
      <c r="E786" s="138" t="s">
        <v>1338</v>
      </c>
      <c r="F786" s="139" t="s">
        <v>1339</v>
      </c>
      <c r="G786" s="140" t="s">
        <v>258</v>
      </c>
      <c r="H786" s="141">
        <v>129.80000000000001</v>
      </c>
      <c r="I786" s="142"/>
      <c r="J786" s="143">
        <f>ROUND(I786*H786,2)</f>
        <v>0</v>
      </c>
      <c r="K786" s="139" t="s">
        <v>259</v>
      </c>
      <c r="L786" s="32"/>
      <c r="M786" s="144" t="s">
        <v>1</v>
      </c>
      <c r="N786" s="145" t="s">
        <v>42</v>
      </c>
      <c r="P786" s="146">
        <f>O786*H786</f>
        <v>0</v>
      </c>
      <c r="Q786" s="146">
        <v>4.0000000000000003E-5</v>
      </c>
      <c r="R786" s="146">
        <f>Q786*H786</f>
        <v>5.1920000000000013E-3</v>
      </c>
      <c r="S786" s="146">
        <v>0</v>
      </c>
      <c r="T786" s="147">
        <f>S786*H786</f>
        <v>0</v>
      </c>
      <c r="AR786" s="148" t="s">
        <v>260</v>
      </c>
      <c r="AT786" s="148" t="s">
        <v>255</v>
      </c>
      <c r="AU786" s="148" t="s">
        <v>87</v>
      </c>
      <c r="AY786" s="17" t="s">
        <v>253</v>
      </c>
      <c r="BE786" s="149">
        <f>IF(N786="základní",J786,0)</f>
        <v>0</v>
      </c>
      <c r="BF786" s="149">
        <f>IF(N786="snížená",J786,0)</f>
        <v>0</v>
      </c>
      <c r="BG786" s="149">
        <f>IF(N786="zákl. přenesená",J786,0)</f>
        <v>0</v>
      </c>
      <c r="BH786" s="149">
        <f>IF(N786="sníž. přenesená",J786,0)</f>
        <v>0</v>
      </c>
      <c r="BI786" s="149">
        <f>IF(N786="nulová",J786,0)</f>
        <v>0</v>
      </c>
      <c r="BJ786" s="17" t="s">
        <v>85</v>
      </c>
      <c r="BK786" s="149">
        <f>ROUND(I786*H786,2)</f>
        <v>0</v>
      </c>
      <c r="BL786" s="17" t="s">
        <v>260</v>
      </c>
      <c r="BM786" s="148" t="s">
        <v>1340</v>
      </c>
    </row>
    <row r="787" spans="2:65" s="1" customFormat="1" ht="11.25">
      <c r="B787" s="32"/>
      <c r="D787" s="150" t="s">
        <v>262</v>
      </c>
      <c r="F787" s="151" t="s">
        <v>1341</v>
      </c>
      <c r="I787" s="152"/>
      <c r="L787" s="32"/>
      <c r="M787" s="153"/>
      <c r="T787" s="56"/>
      <c r="AT787" s="17" t="s">
        <v>262</v>
      </c>
      <c r="AU787" s="17" t="s">
        <v>87</v>
      </c>
    </row>
    <row r="788" spans="2:65" s="12" customFormat="1" ht="11.25">
      <c r="B788" s="154"/>
      <c r="D788" s="155" t="s">
        <v>264</v>
      </c>
      <c r="E788" s="156" t="s">
        <v>1</v>
      </c>
      <c r="F788" s="157" t="s">
        <v>3388</v>
      </c>
      <c r="H788" s="158">
        <v>129.80000000000001</v>
      </c>
      <c r="I788" s="159"/>
      <c r="L788" s="154"/>
      <c r="M788" s="160"/>
      <c r="T788" s="161"/>
      <c r="AT788" s="156" t="s">
        <v>264</v>
      </c>
      <c r="AU788" s="156" t="s">
        <v>87</v>
      </c>
      <c r="AV788" s="12" t="s">
        <v>87</v>
      </c>
      <c r="AW788" s="12" t="s">
        <v>32</v>
      </c>
      <c r="AX788" s="12" t="s">
        <v>77</v>
      </c>
      <c r="AY788" s="156" t="s">
        <v>253</v>
      </c>
    </row>
    <row r="789" spans="2:65" s="13" customFormat="1" ht="11.25">
      <c r="B789" s="162"/>
      <c r="D789" s="155" t="s">
        <v>264</v>
      </c>
      <c r="E789" s="163" t="s">
        <v>1</v>
      </c>
      <c r="F789" s="164" t="s">
        <v>266</v>
      </c>
      <c r="H789" s="165">
        <v>129.80000000000001</v>
      </c>
      <c r="I789" s="166"/>
      <c r="L789" s="162"/>
      <c r="M789" s="167"/>
      <c r="T789" s="168"/>
      <c r="AT789" s="163" t="s">
        <v>264</v>
      </c>
      <c r="AU789" s="163" t="s">
        <v>87</v>
      </c>
      <c r="AV789" s="13" t="s">
        <v>260</v>
      </c>
      <c r="AW789" s="13" t="s">
        <v>32</v>
      </c>
      <c r="AX789" s="13" t="s">
        <v>85</v>
      </c>
      <c r="AY789" s="163" t="s">
        <v>253</v>
      </c>
    </row>
    <row r="790" spans="2:65" s="1" customFormat="1" ht="55.5" customHeight="1">
      <c r="B790" s="32"/>
      <c r="C790" s="137" t="s">
        <v>1342</v>
      </c>
      <c r="D790" s="137" t="s">
        <v>255</v>
      </c>
      <c r="E790" s="138" t="s">
        <v>1343</v>
      </c>
      <c r="F790" s="139" t="s">
        <v>1344</v>
      </c>
      <c r="G790" s="140" t="s">
        <v>258</v>
      </c>
      <c r="H790" s="141">
        <v>1.05</v>
      </c>
      <c r="I790" s="142"/>
      <c r="J790" s="143">
        <f>ROUND(I790*H790,2)</f>
        <v>0</v>
      </c>
      <c r="K790" s="139" t="s">
        <v>1</v>
      </c>
      <c r="L790" s="32"/>
      <c r="M790" s="144" t="s">
        <v>1</v>
      </c>
      <c r="N790" s="145" t="s">
        <v>42</v>
      </c>
      <c r="P790" s="146">
        <f>O790*H790</f>
        <v>0</v>
      </c>
      <c r="Q790" s="146">
        <v>8.3000000000000001E-4</v>
      </c>
      <c r="R790" s="146">
        <f>Q790*H790</f>
        <v>8.715000000000001E-4</v>
      </c>
      <c r="S790" s="146">
        <v>0</v>
      </c>
      <c r="T790" s="147">
        <f>S790*H790</f>
        <v>0</v>
      </c>
      <c r="AR790" s="148" t="s">
        <v>369</v>
      </c>
      <c r="AT790" s="148" t="s">
        <v>255</v>
      </c>
      <c r="AU790" s="148" t="s">
        <v>87</v>
      </c>
      <c r="AY790" s="17" t="s">
        <v>253</v>
      </c>
      <c r="BE790" s="149">
        <f>IF(N790="základní",J790,0)</f>
        <v>0</v>
      </c>
      <c r="BF790" s="149">
        <f>IF(N790="snížená",J790,0)</f>
        <v>0</v>
      </c>
      <c r="BG790" s="149">
        <f>IF(N790="zákl. přenesená",J790,0)</f>
        <v>0</v>
      </c>
      <c r="BH790" s="149">
        <f>IF(N790="sníž. přenesená",J790,0)</f>
        <v>0</v>
      </c>
      <c r="BI790" s="149">
        <f>IF(N790="nulová",J790,0)</f>
        <v>0</v>
      </c>
      <c r="BJ790" s="17" t="s">
        <v>85</v>
      </c>
      <c r="BK790" s="149">
        <f>ROUND(I790*H790,2)</f>
        <v>0</v>
      </c>
      <c r="BL790" s="17" t="s">
        <v>369</v>
      </c>
      <c r="BM790" s="148" t="s">
        <v>1345</v>
      </c>
    </row>
    <row r="791" spans="2:65" s="1" customFormat="1" ht="48.75">
      <c r="B791" s="32"/>
      <c r="D791" s="155" t="s">
        <v>1346</v>
      </c>
      <c r="F791" s="195" t="s">
        <v>1347</v>
      </c>
      <c r="I791" s="152"/>
      <c r="L791" s="32"/>
      <c r="M791" s="153"/>
      <c r="T791" s="56"/>
      <c r="AT791" s="17" t="s">
        <v>1346</v>
      </c>
      <c r="AU791" s="17" t="s">
        <v>87</v>
      </c>
    </row>
    <row r="792" spans="2:65" s="14" customFormat="1" ht="11.25">
      <c r="B792" s="169"/>
      <c r="D792" s="155" t="s">
        <v>264</v>
      </c>
      <c r="E792" s="170" t="s">
        <v>1</v>
      </c>
      <c r="F792" s="171" t="s">
        <v>1348</v>
      </c>
      <c r="H792" s="170" t="s">
        <v>1</v>
      </c>
      <c r="I792" s="172"/>
      <c r="L792" s="169"/>
      <c r="M792" s="173"/>
      <c r="T792" s="174"/>
      <c r="AT792" s="170" t="s">
        <v>264</v>
      </c>
      <c r="AU792" s="170" t="s">
        <v>87</v>
      </c>
      <c r="AV792" s="14" t="s">
        <v>85</v>
      </c>
      <c r="AW792" s="14" t="s">
        <v>32</v>
      </c>
      <c r="AX792" s="14" t="s">
        <v>77</v>
      </c>
      <c r="AY792" s="170" t="s">
        <v>253</v>
      </c>
    </row>
    <row r="793" spans="2:65" s="12" customFormat="1" ht="11.25">
      <c r="B793" s="154"/>
      <c r="D793" s="155" t="s">
        <v>264</v>
      </c>
      <c r="E793" s="156" t="s">
        <v>1</v>
      </c>
      <c r="F793" s="157" t="s">
        <v>3378</v>
      </c>
      <c r="H793" s="158">
        <v>0.63</v>
      </c>
      <c r="I793" s="159"/>
      <c r="L793" s="154"/>
      <c r="M793" s="160"/>
      <c r="T793" s="161"/>
      <c r="AT793" s="156" t="s">
        <v>264</v>
      </c>
      <c r="AU793" s="156" t="s">
        <v>87</v>
      </c>
      <c r="AV793" s="12" t="s">
        <v>87</v>
      </c>
      <c r="AW793" s="12" t="s">
        <v>32</v>
      </c>
      <c r="AX793" s="12" t="s">
        <v>77</v>
      </c>
      <c r="AY793" s="156" t="s">
        <v>253</v>
      </c>
    </row>
    <row r="794" spans="2:65" s="12" customFormat="1" ht="11.25">
      <c r="B794" s="154"/>
      <c r="D794" s="155" t="s">
        <v>264</v>
      </c>
      <c r="E794" s="156" t="s">
        <v>1</v>
      </c>
      <c r="F794" s="157" t="s">
        <v>3379</v>
      </c>
      <c r="H794" s="158">
        <v>0.42</v>
      </c>
      <c r="I794" s="159"/>
      <c r="L794" s="154"/>
      <c r="M794" s="160"/>
      <c r="T794" s="161"/>
      <c r="AT794" s="156" t="s">
        <v>264</v>
      </c>
      <c r="AU794" s="156" t="s">
        <v>87</v>
      </c>
      <c r="AV794" s="12" t="s">
        <v>87</v>
      </c>
      <c r="AW794" s="12" t="s">
        <v>32</v>
      </c>
      <c r="AX794" s="12" t="s">
        <v>77</v>
      </c>
      <c r="AY794" s="156" t="s">
        <v>253</v>
      </c>
    </row>
    <row r="795" spans="2:65" s="13" customFormat="1" ht="11.25">
      <c r="B795" s="162"/>
      <c r="D795" s="155" t="s">
        <v>264</v>
      </c>
      <c r="E795" s="163" t="s">
        <v>1</v>
      </c>
      <c r="F795" s="164" t="s">
        <v>266</v>
      </c>
      <c r="H795" s="165">
        <v>1.05</v>
      </c>
      <c r="I795" s="166"/>
      <c r="L795" s="162"/>
      <c r="M795" s="167"/>
      <c r="T795" s="168"/>
      <c r="AT795" s="163" t="s">
        <v>264</v>
      </c>
      <c r="AU795" s="163" t="s">
        <v>87</v>
      </c>
      <c r="AV795" s="13" t="s">
        <v>260</v>
      </c>
      <c r="AW795" s="13" t="s">
        <v>32</v>
      </c>
      <c r="AX795" s="13" t="s">
        <v>85</v>
      </c>
      <c r="AY795" s="163" t="s">
        <v>253</v>
      </c>
    </row>
    <row r="796" spans="2:65" s="1" customFormat="1" ht="66.75" customHeight="1">
      <c r="B796" s="32"/>
      <c r="C796" s="137" t="s">
        <v>1350</v>
      </c>
      <c r="D796" s="137" t="s">
        <v>255</v>
      </c>
      <c r="E796" s="138" t="s">
        <v>1351</v>
      </c>
      <c r="F796" s="139" t="s">
        <v>1352</v>
      </c>
      <c r="G796" s="140" t="s">
        <v>258</v>
      </c>
      <c r="H796" s="141">
        <v>3</v>
      </c>
      <c r="I796" s="142"/>
      <c r="J796" s="143">
        <f>ROUND(I796*H796,2)</f>
        <v>0</v>
      </c>
      <c r="K796" s="139" t="s">
        <v>1</v>
      </c>
      <c r="L796" s="32"/>
      <c r="M796" s="144" t="s">
        <v>1</v>
      </c>
      <c r="N796" s="145" t="s">
        <v>42</v>
      </c>
      <c r="P796" s="146">
        <f>O796*H796</f>
        <v>0</v>
      </c>
      <c r="Q796" s="146">
        <v>8.3000000000000001E-4</v>
      </c>
      <c r="R796" s="146">
        <f>Q796*H796</f>
        <v>2.49E-3</v>
      </c>
      <c r="S796" s="146">
        <v>0</v>
      </c>
      <c r="T796" s="147">
        <f>S796*H796</f>
        <v>0</v>
      </c>
      <c r="AR796" s="148" t="s">
        <v>369</v>
      </c>
      <c r="AT796" s="148" t="s">
        <v>255</v>
      </c>
      <c r="AU796" s="148" t="s">
        <v>87</v>
      </c>
      <c r="AY796" s="17" t="s">
        <v>253</v>
      </c>
      <c r="BE796" s="149">
        <f>IF(N796="základní",J796,0)</f>
        <v>0</v>
      </c>
      <c r="BF796" s="149">
        <f>IF(N796="snížená",J796,0)</f>
        <v>0</v>
      </c>
      <c r="BG796" s="149">
        <f>IF(N796="zákl. přenesená",J796,0)</f>
        <v>0</v>
      </c>
      <c r="BH796" s="149">
        <f>IF(N796="sníž. přenesená",J796,0)</f>
        <v>0</v>
      </c>
      <c r="BI796" s="149">
        <f>IF(N796="nulová",J796,0)</f>
        <v>0</v>
      </c>
      <c r="BJ796" s="17" t="s">
        <v>85</v>
      </c>
      <c r="BK796" s="149">
        <f>ROUND(I796*H796,2)</f>
        <v>0</v>
      </c>
      <c r="BL796" s="17" t="s">
        <v>369</v>
      </c>
      <c r="BM796" s="148" t="s">
        <v>1353</v>
      </c>
    </row>
    <row r="797" spans="2:65" s="1" customFormat="1" ht="48.75">
      <c r="B797" s="32"/>
      <c r="D797" s="155" t="s">
        <v>1346</v>
      </c>
      <c r="F797" s="195" t="s">
        <v>1354</v>
      </c>
      <c r="I797" s="152"/>
      <c r="L797" s="32"/>
      <c r="M797" s="153"/>
      <c r="T797" s="56"/>
      <c r="AT797" s="17" t="s">
        <v>1346</v>
      </c>
      <c r="AU797" s="17" t="s">
        <v>87</v>
      </c>
    </row>
    <row r="798" spans="2:65" s="14" customFormat="1" ht="11.25">
      <c r="B798" s="169"/>
      <c r="D798" s="155" t="s">
        <v>264</v>
      </c>
      <c r="E798" s="170" t="s">
        <v>1</v>
      </c>
      <c r="F798" s="171" t="s">
        <v>1355</v>
      </c>
      <c r="H798" s="170" t="s">
        <v>1</v>
      </c>
      <c r="I798" s="172"/>
      <c r="L798" s="169"/>
      <c r="M798" s="173"/>
      <c r="T798" s="174"/>
      <c r="AT798" s="170" t="s">
        <v>264</v>
      </c>
      <c r="AU798" s="170" t="s">
        <v>87</v>
      </c>
      <c r="AV798" s="14" t="s">
        <v>85</v>
      </c>
      <c r="AW798" s="14" t="s">
        <v>32</v>
      </c>
      <c r="AX798" s="14" t="s">
        <v>77</v>
      </c>
      <c r="AY798" s="170" t="s">
        <v>253</v>
      </c>
    </row>
    <row r="799" spans="2:65" s="12" customFormat="1" ht="11.25">
      <c r="B799" s="154"/>
      <c r="D799" s="155" t="s">
        <v>264</v>
      </c>
      <c r="E799" s="156" t="s">
        <v>1</v>
      </c>
      <c r="F799" s="157" t="s">
        <v>3389</v>
      </c>
      <c r="H799" s="158">
        <v>1.6</v>
      </c>
      <c r="I799" s="159"/>
      <c r="L799" s="154"/>
      <c r="M799" s="160"/>
      <c r="T799" s="161"/>
      <c r="AT799" s="156" t="s">
        <v>264</v>
      </c>
      <c r="AU799" s="156" t="s">
        <v>87</v>
      </c>
      <c r="AV799" s="12" t="s">
        <v>87</v>
      </c>
      <c r="AW799" s="12" t="s">
        <v>32</v>
      </c>
      <c r="AX799" s="12" t="s">
        <v>77</v>
      </c>
      <c r="AY799" s="156" t="s">
        <v>253</v>
      </c>
    </row>
    <row r="800" spans="2:65" s="12" customFormat="1" ht="11.25">
      <c r="B800" s="154"/>
      <c r="D800" s="155" t="s">
        <v>264</v>
      </c>
      <c r="E800" s="156" t="s">
        <v>1</v>
      </c>
      <c r="F800" s="157" t="s">
        <v>3390</v>
      </c>
      <c r="H800" s="158">
        <v>1.4</v>
      </c>
      <c r="I800" s="159"/>
      <c r="L800" s="154"/>
      <c r="M800" s="160"/>
      <c r="T800" s="161"/>
      <c r="AT800" s="156" t="s">
        <v>264</v>
      </c>
      <c r="AU800" s="156" t="s">
        <v>87</v>
      </c>
      <c r="AV800" s="12" t="s">
        <v>87</v>
      </c>
      <c r="AW800" s="12" t="s">
        <v>32</v>
      </c>
      <c r="AX800" s="12" t="s">
        <v>77</v>
      </c>
      <c r="AY800" s="156" t="s">
        <v>253</v>
      </c>
    </row>
    <row r="801" spans="2:65" s="13" customFormat="1" ht="11.25">
      <c r="B801" s="162"/>
      <c r="D801" s="155" t="s">
        <v>264</v>
      </c>
      <c r="E801" s="163" t="s">
        <v>1</v>
      </c>
      <c r="F801" s="164" t="s">
        <v>266</v>
      </c>
      <c r="H801" s="165">
        <v>3</v>
      </c>
      <c r="I801" s="166"/>
      <c r="L801" s="162"/>
      <c r="M801" s="167"/>
      <c r="T801" s="168"/>
      <c r="AT801" s="163" t="s">
        <v>264</v>
      </c>
      <c r="AU801" s="163" t="s">
        <v>87</v>
      </c>
      <c r="AV801" s="13" t="s">
        <v>260</v>
      </c>
      <c r="AW801" s="13" t="s">
        <v>32</v>
      </c>
      <c r="AX801" s="13" t="s">
        <v>85</v>
      </c>
      <c r="AY801" s="163" t="s">
        <v>253</v>
      </c>
    </row>
    <row r="802" spans="2:65" s="1" customFormat="1" ht="16.5" customHeight="1">
      <c r="B802" s="32"/>
      <c r="C802" s="137" t="s">
        <v>1358</v>
      </c>
      <c r="D802" s="137" t="s">
        <v>255</v>
      </c>
      <c r="E802" s="138" t="s">
        <v>1359</v>
      </c>
      <c r="F802" s="139" t="s">
        <v>1360</v>
      </c>
      <c r="G802" s="140" t="s">
        <v>269</v>
      </c>
      <c r="H802" s="141">
        <v>1</v>
      </c>
      <c r="I802" s="142"/>
      <c r="J802" s="143">
        <f>ROUND(I802*H802,2)</f>
        <v>0</v>
      </c>
      <c r="K802" s="139" t="s">
        <v>259</v>
      </c>
      <c r="L802" s="32"/>
      <c r="M802" s="144" t="s">
        <v>1</v>
      </c>
      <c r="N802" s="145" t="s">
        <v>42</v>
      </c>
      <c r="P802" s="146">
        <f>O802*H802</f>
        <v>0</v>
      </c>
      <c r="Q802" s="146">
        <v>1.8000000000000001E-4</v>
      </c>
      <c r="R802" s="146">
        <f>Q802*H802</f>
        <v>1.8000000000000001E-4</v>
      </c>
      <c r="S802" s="146">
        <v>0</v>
      </c>
      <c r="T802" s="147">
        <f>S802*H802</f>
        <v>0</v>
      </c>
      <c r="AR802" s="148" t="s">
        <v>260</v>
      </c>
      <c r="AT802" s="148" t="s">
        <v>255</v>
      </c>
      <c r="AU802" s="148" t="s">
        <v>87</v>
      </c>
      <c r="AY802" s="17" t="s">
        <v>253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7" t="s">
        <v>85</v>
      </c>
      <c r="BK802" s="149">
        <f>ROUND(I802*H802,2)</f>
        <v>0</v>
      </c>
      <c r="BL802" s="17" t="s">
        <v>260</v>
      </c>
      <c r="BM802" s="148" t="s">
        <v>1361</v>
      </c>
    </row>
    <row r="803" spans="2:65" s="1" customFormat="1" ht="11.25">
      <c r="B803" s="32"/>
      <c r="D803" s="150" t="s">
        <v>262</v>
      </c>
      <c r="F803" s="151" t="s">
        <v>1362</v>
      </c>
      <c r="I803" s="152"/>
      <c r="L803" s="32"/>
      <c r="M803" s="153"/>
      <c r="T803" s="56"/>
      <c r="AT803" s="17" t="s">
        <v>262</v>
      </c>
      <c r="AU803" s="17" t="s">
        <v>87</v>
      </c>
    </row>
    <row r="804" spans="2:65" s="1" customFormat="1" ht="16.5" customHeight="1">
      <c r="B804" s="32"/>
      <c r="C804" s="185" t="s">
        <v>1363</v>
      </c>
      <c r="D804" s="185" t="s">
        <v>1052</v>
      </c>
      <c r="E804" s="186" t="s">
        <v>1364</v>
      </c>
      <c r="F804" s="187" t="s">
        <v>1365</v>
      </c>
      <c r="G804" s="188" t="s">
        <v>269</v>
      </c>
      <c r="H804" s="189">
        <v>1</v>
      </c>
      <c r="I804" s="190"/>
      <c r="J804" s="191">
        <f>ROUND(I804*H804,2)</f>
        <v>0</v>
      </c>
      <c r="K804" s="187" t="s">
        <v>1</v>
      </c>
      <c r="L804" s="192"/>
      <c r="M804" s="193" t="s">
        <v>1</v>
      </c>
      <c r="N804" s="194" t="s">
        <v>42</v>
      </c>
      <c r="P804" s="146">
        <f>O804*H804</f>
        <v>0</v>
      </c>
      <c r="Q804" s="146">
        <v>1.2E-2</v>
      </c>
      <c r="R804" s="146">
        <f>Q804*H804</f>
        <v>1.2E-2</v>
      </c>
      <c r="S804" s="146">
        <v>0</v>
      </c>
      <c r="T804" s="147">
        <f>S804*H804</f>
        <v>0</v>
      </c>
      <c r="AR804" s="148" t="s">
        <v>303</v>
      </c>
      <c r="AT804" s="148" t="s">
        <v>1052</v>
      </c>
      <c r="AU804" s="148" t="s">
        <v>87</v>
      </c>
      <c r="AY804" s="17" t="s">
        <v>253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85</v>
      </c>
      <c r="BK804" s="149">
        <f>ROUND(I804*H804,2)</f>
        <v>0</v>
      </c>
      <c r="BL804" s="17" t="s">
        <v>260</v>
      </c>
      <c r="BM804" s="148" t="s">
        <v>1366</v>
      </c>
    </row>
    <row r="805" spans="2:65" s="1" customFormat="1" ht="39">
      <c r="B805" s="32"/>
      <c r="D805" s="155" t="s">
        <v>1346</v>
      </c>
      <c r="F805" s="195" t="s">
        <v>1367</v>
      </c>
      <c r="I805" s="152"/>
      <c r="L805" s="32"/>
      <c r="M805" s="153"/>
      <c r="T805" s="56"/>
      <c r="AT805" s="17" t="s">
        <v>1346</v>
      </c>
      <c r="AU805" s="17" t="s">
        <v>87</v>
      </c>
    </row>
    <row r="806" spans="2:65" s="14" customFormat="1" ht="11.25">
      <c r="B806" s="169"/>
      <c r="D806" s="155" t="s">
        <v>264</v>
      </c>
      <c r="E806" s="170" t="s">
        <v>1</v>
      </c>
      <c r="F806" s="171" t="s">
        <v>1368</v>
      </c>
      <c r="H806" s="170" t="s">
        <v>1</v>
      </c>
      <c r="I806" s="172"/>
      <c r="L806" s="169"/>
      <c r="M806" s="173"/>
      <c r="T806" s="174"/>
      <c r="AT806" s="170" t="s">
        <v>264</v>
      </c>
      <c r="AU806" s="170" t="s">
        <v>87</v>
      </c>
      <c r="AV806" s="14" t="s">
        <v>85</v>
      </c>
      <c r="AW806" s="14" t="s">
        <v>32</v>
      </c>
      <c r="AX806" s="14" t="s">
        <v>77</v>
      </c>
      <c r="AY806" s="170" t="s">
        <v>253</v>
      </c>
    </row>
    <row r="807" spans="2:65" s="12" customFormat="1" ht="11.25">
      <c r="B807" s="154"/>
      <c r="D807" s="155" t="s">
        <v>264</v>
      </c>
      <c r="E807" s="156" t="s">
        <v>1</v>
      </c>
      <c r="F807" s="157" t="s">
        <v>1369</v>
      </c>
      <c r="H807" s="158">
        <v>1</v>
      </c>
      <c r="I807" s="159"/>
      <c r="L807" s="154"/>
      <c r="M807" s="160"/>
      <c r="T807" s="161"/>
      <c r="AT807" s="156" t="s">
        <v>264</v>
      </c>
      <c r="AU807" s="156" t="s">
        <v>87</v>
      </c>
      <c r="AV807" s="12" t="s">
        <v>87</v>
      </c>
      <c r="AW807" s="12" t="s">
        <v>32</v>
      </c>
      <c r="AX807" s="12" t="s">
        <v>77</v>
      </c>
      <c r="AY807" s="156" t="s">
        <v>253</v>
      </c>
    </row>
    <row r="808" spans="2:65" s="13" customFormat="1" ht="11.25">
      <c r="B808" s="162"/>
      <c r="D808" s="155" t="s">
        <v>264</v>
      </c>
      <c r="E808" s="163" t="s">
        <v>1</v>
      </c>
      <c r="F808" s="164" t="s">
        <v>266</v>
      </c>
      <c r="H808" s="165">
        <v>1</v>
      </c>
      <c r="I808" s="166"/>
      <c r="L808" s="162"/>
      <c r="M808" s="167"/>
      <c r="T808" s="168"/>
      <c r="AT808" s="163" t="s">
        <v>264</v>
      </c>
      <c r="AU808" s="163" t="s">
        <v>87</v>
      </c>
      <c r="AV808" s="13" t="s">
        <v>260</v>
      </c>
      <c r="AW808" s="13" t="s">
        <v>32</v>
      </c>
      <c r="AX808" s="13" t="s">
        <v>85</v>
      </c>
      <c r="AY808" s="163" t="s">
        <v>253</v>
      </c>
    </row>
    <row r="809" spans="2:65" s="1" customFormat="1" ht="24.2" customHeight="1">
      <c r="B809" s="32"/>
      <c r="C809" s="137" t="s">
        <v>1370</v>
      </c>
      <c r="D809" s="137" t="s">
        <v>255</v>
      </c>
      <c r="E809" s="138" t="s">
        <v>1371</v>
      </c>
      <c r="F809" s="139" t="s">
        <v>1372</v>
      </c>
      <c r="G809" s="140" t="s">
        <v>269</v>
      </c>
      <c r="H809" s="141">
        <v>96</v>
      </c>
      <c r="I809" s="142"/>
      <c r="J809" s="143">
        <f>ROUND(I809*H809,2)</f>
        <v>0</v>
      </c>
      <c r="K809" s="139" t="s">
        <v>259</v>
      </c>
      <c r="L809" s="32"/>
      <c r="M809" s="144" t="s">
        <v>1</v>
      </c>
      <c r="N809" s="145" t="s">
        <v>42</v>
      </c>
      <c r="P809" s="146">
        <f>O809*H809</f>
        <v>0</v>
      </c>
      <c r="Q809" s="146">
        <v>1.0000000000000001E-5</v>
      </c>
      <c r="R809" s="146">
        <f>Q809*H809</f>
        <v>9.6000000000000013E-4</v>
      </c>
      <c r="S809" s="146">
        <v>0</v>
      </c>
      <c r="T809" s="147">
        <f>S809*H809</f>
        <v>0</v>
      </c>
      <c r="AR809" s="148" t="s">
        <v>260</v>
      </c>
      <c r="AT809" s="148" t="s">
        <v>255</v>
      </c>
      <c r="AU809" s="148" t="s">
        <v>87</v>
      </c>
      <c r="AY809" s="17" t="s">
        <v>253</v>
      </c>
      <c r="BE809" s="149">
        <f>IF(N809="základní",J809,0)</f>
        <v>0</v>
      </c>
      <c r="BF809" s="149">
        <f>IF(N809="snížená",J809,0)</f>
        <v>0</v>
      </c>
      <c r="BG809" s="149">
        <f>IF(N809="zákl. přenesená",J809,0)</f>
        <v>0</v>
      </c>
      <c r="BH809" s="149">
        <f>IF(N809="sníž. přenesená",J809,0)</f>
        <v>0</v>
      </c>
      <c r="BI809" s="149">
        <f>IF(N809="nulová",J809,0)</f>
        <v>0</v>
      </c>
      <c r="BJ809" s="17" t="s">
        <v>85</v>
      </c>
      <c r="BK809" s="149">
        <f>ROUND(I809*H809,2)</f>
        <v>0</v>
      </c>
      <c r="BL809" s="17" t="s">
        <v>260</v>
      </c>
      <c r="BM809" s="148" t="s">
        <v>3391</v>
      </c>
    </row>
    <row r="810" spans="2:65" s="1" customFormat="1" ht="11.25">
      <c r="B810" s="32"/>
      <c r="D810" s="150" t="s">
        <v>262</v>
      </c>
      <c r="F810" s="151" t="s">
        <v>1374</v>
      </c>
      <c r="I810" s="152"/>
      <c r="L810" s="32"/>
      <c r="M810" s="153"/>
      <c r="T810" s="56"/>
      <c r="AT810" s="17" t="s">
        <v>262</v>
      </c>
      <c r="AU810" s="17" t="s">
        <v>87</v>
      </c>
    </row>
    <row r="811" spans="2:65" s="12" customFormat="1" ht="11.25">
      <c r="B811" s="154"/>
      <c r="D811" s="155" t="s">
        <v>264</v>
      </c>
      <c r="E811" s="156" t="s">
        <v>1</v>
      </c>
      <c r="F811" s="157" t="s">
        <v>1375</v>
      </c>
      <c r="H811" s="158">
        <v>60</v>
      </c>
      <c r="I811" s="159"/>
      <c r="L811" s="154"/>
      <c r="M811" s="160"/>
      <c r="T811" s="161"/>
      <c r="AT811" s="156" t="s">
        <v>264</v>
      </c>
      <c r="AU811" s="156" t="s">
        <v>87</v>
      </c>
      <c r="AV811" s="12" t="s">
        <v>87</v>
      </c>
      <c r="AW811" s="12" t="s">
        <v>32</v>
      </c>
      <c r="AX811" s="12" t="s">
        <v>77</v>
      </c>
      <c r="AY811" s="156" t="s">
        <v>253</v>
      </c>
    </row>
    <row r="812" spans="2:65" s="12" customFormat="1" ht="11.25">
      <c r="B812" s="154"/>
      <c r="D812" s="155" t="s">
        <v>264</v>
      </c>
      <c r="E812" s="156" t="s">
        <v>1</v>
      </c>
      <c r="F812" s="157" t="s">
        <v>1376</v>
      </c>
      <c r="H812" s="158">
        <v>24</v>
      </c>
      <c r="I812" s="159"/>
      <c r="L812" s="154"/>
      <c r="M812" s="160"/>
      <c r="T812" s="161"/>
      <c r="AT812" s="156" t="s">
        <v>264</v>
      </c>
      <c r="AU812" s="156" t="s">
        <v>87</v>
      </c>
      <c r="AV812" s="12" t="s">
        <v>87</v>
      </c>
      <c r="AW812" s="12" t="s">
        <v>32</v>
      </c>
      <c r="AX812" s="12" t="s">
        <v>77</v>
      </c>
      <c r="AY812" s="156" t="s">
        <v>253</v>
      </c>
    </row>
    <row r="813" spans="2:65" s="12" customFormat="1" ht="11.25">
      <c r="B813" s="154"/>
      <c r="D813" s="155" t="s">
        <v>264</v>
      </c>
      <c r="E813" s="156" t="s">
        <v>1</v>
      </c>
      <c r="F813" s="157" t="s">
        <v>1377</v>
      </c>
      <c r="H813" s="158">
        <v>8</v>
      </c>
      <c r="I813" s="159"/>
      <c r="L813" s="154"/>
      <c r="M813" s="160"/>
      <c r="T813" s="161"/>
      <c r="AT813" s="156" t="s">
        <v>264</v>
      </c>
      <c r="AU813" s="156" t="s">
        <v>87</v>
      </c>
      <c r="AV813" s="12" t="s">
        <v>87</v>
      </c>
      <c r="AW813" s="12" t="s">
        <v>32</v>
      </c>
      <c r="AX813" s="12" t="s">
        <v>77</v>
      </c>
      <c r="AY813" s="156" t="s">
        <v>253</v>
      </c>
    </row>
    <row r="814" spans="2:65" s="12" customFormat="1" ht="11.25">
      <c r="B814" s="154"/>
      <c r="D814" s="155" t="s">
        <v>264</v>
      </c>
      <c r="E814" s="156" t="s">
        <v>1</v>
      </c>
      <c r="F814" s="157" t="s">
        <v>1378</v>
      </c>
      <c r="H814" s="158">
        <v>4</v>
      </c>
      <c r="I814" s="159"/>
      <c r="L814" s="154"/>
      <c r="M814" s="160"/>
      <c r="T814" s="161"/>
      <c r="AT814" s="156" t="s">
        <v>264</v>
      </c>
      <c r="AU814" s="156" t="s">
        <v>87</v>
      </c>
      <c r="AV814" s="12" t="s">
        <v>87</v>
      </c>
      <c r="AW814" s="12" t="s">
        <v>32</v>
      </c>
      <c r="AX814" s="12" t="s">
        <v>77</v>
      </c>
      <c r="AY814" s="156" t="s">
        <v>253</v>
      </c>
    </row>
    <row r="815" spans="2:65" s="13" customFormat="1" ht="11.25">
      <c r="B815" s="162"/>
      <c r="D815" s="155" t="s">
        <v>264</v>
      </c>
      <c r="E815" s="163" t="s">
        <v>1</v>
      </c>
      <c r="F815" s="164" t="s">
        <v>266</v>
      </c>
      <c r="H815" s="165">
        <v>96</v>
      </c>
      <c r="I815" s="166"/>
      <c r="L815" s="162"/>
      <c r="M815" s="167"/>
      <c r="T815" s="168"/>
      <c r="AT815" s="163" t="s">
        <v>264</v>
      </c>
      <c r="AU815" s="163" t="s">
        <v>87</v>
      </c>
      <c r="AV815" s="13" t="s">
        <v>260</v>
      </c>
      <c r="AW815" s="13" t="s">
        <v>32</v>
      </c>
      <c r="AX815" s="13" t="s">
        <v>85</v>
      </c>
      <c r="AY815" s="163" t="s">
        <v>253</v>
      </c>
    </row>
    <row r="816" spans="2:65" s="1" customFormat="1" ht="24.2" customHeight="1">
      <c r="B816" s="32"/>
      <c r="C816" s="137" t="s">
        <v>1379</v>
      </c>
      <c r="D816" s="137" t="s">
        <v>255</v>
      </c>
      <c r="E816" s="138" t="s">
        <v>1380</v>
      </c>
      <c r="F816" s="139" t="s">
        <v>1381</v>
      </c>
      <c r="G816" s="140" t="s">
        <v>269</v>
      </c>
      <c r="H816" s="141">
        <v>60</v>
      </c>
      <c r="I816" s="142"/>
      <c r="J816" s="143">
        <f>ROUND(I816*H816,2)</f>
        <v>0</v>
      </c>
      <c r="K816" s="139" t="s">
        <v>259</v>
      </c>
      <c r="L816" s="32"/>
      <c r="M816" s="144" t="s">
        <v>1</v>
      </c>
      <c r="N816" s="145" t="s">
        <v>42</v>
      </c>
      <c r="P816" s="146">
        <f>O816*H816</f>
        <v>0</v>
      </c>
      <c r="Q816" s="146">
        <v>2.0000000000000002E-5</v>
      </c>
      <c r="R816" s="146">
        <f>Q816*H816</f>
        <v>1.2000000000000001E-3</v>
      </c>
      <c r="S816" s="146">
        <v>0</v>
      </c>
      <c r="T816" s="147">
        <f>S816*H816</f>
        <v>0</v>
      </c>
      <c r="AR816" s="148" t="s">
        <v>260</v>
      </c>
      <c r="AT816" s="148" t="s">
        <v>255</v>
      </c>
      <c r="AU816" s="148" t="s">
        <v>87</v>
      </c>
      <c r="AY816" s="17" t="s">
        <v>253</v>
      </c>
      <c r="BE816" s="149">
        <f>IF(N816="základní",J816,0)</f>
        <v>0</v>
      </c>
      <c r="BF816" s="149">
        <f>IF(N816="snížená",J816,0)</f>
        <v>0</v>
      </c>
      <c r="BG816" s="149">
        <f>IF(N816="zákl. přenesená",J816,0)</f>
        <v>0</v>
      </c>
      <c r="BH816" s="149">
        <f>IF(N816="sníž. přenesená",J816,0)</f>
        <v>0</v>
      </c>
      <c r="BI816" s="149">
        <f>IF(N816="nulová",J816,0)</f>
        <v>0</v>
      </c>
      <c r="BJ816" s="17" t="s">
        <v>85</v>
      </c>
      <c r="BK816" s="149">
        <f>ROUND(I816*H816,2)</f>
        <v>0</v>
      </c>
      <c r="BL816" s="17" t="s">
        <v>260</v>
      </c>
      <c r="BM816" s="148" t="s">
        <v>3392</v>
      </c>
    </row>
    <row r="817" spans="2:65" s="1" customFormat="1" ht="11.25">
      <c r="B817" s="32"/>
      <c r="D817" s="150" t="s">
        <v>262</v>
      </c>
      <c r="F817" s="151" t="s">
        <v>1383</v>
      </c>
      <c r="I817" s="152"/>
      <c r="L817" s="32"/>
      <c r="M817" s="153"/>
      <c r="T817" s="56"/>
      <c r="AT817" s="17" t="s">
        <v>262</v>
      </c>
      <c r="AU817" s="17" t="s">
        <v>87</v>
      </c>
    </row>
    <row r="818" spans="2:65" s="12" customFormat="1" ht="11.25">
      <c r="B818" s="154"/>
      <c r="D818" s="155" t="s">
        <v>264</v>
      </c>
      <c r="E818" s="156" t="s">
        <v>1</v>
      </c>
      <c r="F818" s="157" t="s">
        <v>1384</v>
      </c>
      <c r="H818" s="158">
        <v>60</v>
      </c>
      <c r="I818" s="159"/>
      <c r="L818" s="154"/>
      <c r="M818" s="160"/>
      <c r="T818" s="161"/>
      <c r="AT818" s="156" t="s">
        <v>264</v>
      </c>
      <c r="AU818" s="156" t="s">
        <v>87</v>
      </c>
      <c r="AV818" s="12" t="s">
        <v>87</v>
      </c>
      <c r="AW818" s="12" t="s">
        <v>32</v>
      </c>
      <c r="AX818" s="12" t="s">
        <v>77</v>
      </c>
      <c r="AY818" s="156" t="s">
        <v>253</v>
      </c>
    </row>
    <row r="819" spans="2:65" s="13" customFormat="1" ht="11.25">
      <c r="B819" s="162"/>
      <c r="D819" s="155" t="s">
        <v>264</v>
      </c>
      <c r="E819" s="163" t="s">
        <v>1</v>
      </c>
      <c r="F819" s="164" t="s">
        <v>266</v>
      </c>
      <c r="H819" s="165">
        <v>60</v>
      </c>
      <c r="I819" s="166"/>
      <c r="L819" s="162"/>
      <c r="M819" s="167"/>
      <c r="T819" s="168"/>
      <c r="AT819" s="163" t="s">
        <v>264</v>
      </c>
      <c r="AU819" s="163" t="s">
        <v>87</v>
      </c>
      <c r="AV819" s="13" t="s">
        <v>260</v>
      </c>
      <c r="AW819" s="13" t="s">
        <v>32</v>
      </c>
      <c r="AX819" s="13" t="s">
        <v>85</v>
      </c>
      <c r="AY819" s="163" t="s">
        <v>253</v>
      </c>
    </row>
    <row r="820" spans="2:65" s="1" customFormat="1" ht="21.75" customHeight="1">
      <c r="B820" s="32"/>
      <c r="C820" s="137" t="s">
        <v>1385</v>
      </c>
      <c r="D820" s="137" t="s">
        <v>255</v>
      </c>
      <c r="E820" s="138" t="s">
        <v>1386</v>
      </c>
      <c r="F820" s="139" t="s">
        <v>1387</v>
      </c>
      <c r="G820" s="140" t="s">
        <v>269</v>
      </c>
      <c r="H820" s="141">
        <v>60</v>
      </c>
      <c r="I820" s="142"/>
      <c r="J820" s="143">
        <f>ROUND(I820*H820,2)</f>
        <v>0</v>
      </c>
      <c r="K820" s="139" t="s">
        <v>259</v>
      </c>
      <c r="L820" s="32"/>
      <c r="M820" s="144" t="s">
        <v>1</v>
      </c>
      <c r="N820" s="145" t="s">
        <v>42</v>
      </c>
      <c r="P820" s="146">
        <f>O820*H820</f>
        <v>0</v>
      </c>
      <c r="Q820" s="146">
        <v>1.2999999999999999E-4</v>
      </c>
      <c r="R820" s="146">
        <f>Q820*H820</f>
        <v>7.7999999999999996E-3</v>
      </c>
      <c r="S820" s="146">
        <v>0</v>
      </c>
      <c r="T820" s="147">
        <f>S820*H820</f>
        <v>0</v>
      </c>
      <c r="AR820" s="148" t="s">
        <v>260</v>
      </c>
      <c r="AT820" s="148" t="s">
        <v>255</v>
      </c>
      <c r="AU820" s="148" t="s">
        <v>87</v>
      </c>
      <c r="AY820" s="17" t="s">
        <v>253</v>
      </c>
      <c r="BE820" s="149">
        <f>IF(N820="základní",J820,0)</f>
        <v>0</v>
      </c>
      <c r="BF820" s="149">
        <f>IF(N820="snížená",J820,0)</f>
        <v>0</v>
      </c>
      <c r="BG820" s="149">
        <f>IF(N820="zákl. přenesená",J820,0)</f>
        <v>0</v>
      </c>
      <c r="BH820" s="149">
        <f>IF(N820="sníž. přenesená",J820,0)</f>
        <v>0</v>
      </c>
      <c r="BI820" s="149">
        <f>IF(N820="nulová",J820,0)</f>
        <v>0</v>
      </c>
      <c r="BJ820" s="17" t="s">
        <v>85</v>
      </c>
      <c r="BK820" s="149">
        <f>ROUND(I820*H820,2)</f>
        <v>0</v>
      </c>
      <c r="BL820" s="17" t="s">
        <v>260</v>
      </c>
      <c r="BM820" s="148" t="s">
        <v>3393</v>
      </c>
    </row>
    <row r="821" spans="2:65" s="1" customFormat="1" ht="11.25">
      <c r="B821" s="32"/>
      <c r="D821" s="150" t="s">
        <v>262</v>
      </c>
      <c r="F821" s="151" t="s">
        <v>1389</v>
      </c>
      <c r="I821" s="152"/>
      <c r="L821" s="32"/>
      <c r="M821" s="153"/>
      <c r="T821" s="56"/>
      <c r="AT821" s="17" t="s">
        <v>262</v>
      </c>
      <c r="AU821" s="17" t="s">
        <v>87</v>
      </c>
    </row>
    <row r="822" spans="2:65" s="12" customFormat="1" ht="11.25">
      <c r="B822" s="154"/>
      <c r="D822" s="155" t="s">
        <v>264</v>
      </c>
      <c r="E822" s="156" t="s">
        <v>1</v>
      </c>
      <c r="F822" s="157" t="s">
        <v>1390</v>
      </c>
      <c r="H822" s="158">
        <v>30</v>
      </c>
      <c r="I822" s="159"/>
      <c r="L822" s="154"/>
      <c r="M822" s="160"/>
      <c r="T822" s="161"/>
      <c r="AT822" s="156" t="s">
        <v>264</v>
      </c>
      <c r="AU822" s="156" t="s">
        <v>87</v>
      </c>
      <c r="AV822" s="12" t="s">
        <v>87</v>
      </c>
      <c r="AW822" s="12" t="s">
        <v>32</v>
      </c>
      <c r="AX822" s="12" t="s">
        <v>77</v>
      </c>
      <c r="AY822" s="156" t="s">
        <v>253</v>
      </c>
    </row>
    <row r="823" spans="2:65" s="12" customFormat="1" ht="11.25">
      <c r="B823" s="154"/>
      <c r="D823" s="155" t="s">
        <v>264</v>
      </c>
      <c r="E823" s="156" t="s">
        <v>1</v>
      </c>
      <c r="F823" s="157" t="s">
        <v>1376</v>
      </c>
      <c r="H823" s="158">
        <v>24</v>
      </c>
      <c r="I823" s="159"/>
      <c r="L823" s="154"/>
      <c r="M823" s="160"/>
      <c r="T823" s="161"/>
      <c r="AT823" s="156" t="s">
        <v>264</v>
      </c>
      <c r="AU823" s="156" t="s">
        <v>87</v>
      </c>
      <c r="AV823" s="12" t="s">
        <v>87</v>
      </c>
      <c r="AW823" s="12" t="s">
        <v>32</v>
      </c>
      <c r="AX823" s="12" t="s">
        <v>77</v>
      </c>
      <c r="AY823" s="156" t="s">
        <v>253</v>
      </c>
    </row>
    <row r="824" spans="2:65" s="12" customFormat="1" ht="11.25">
      <c r="B824" s="154"/>
      <c r="D824" s="155" t="s">
        <v>264</v>
      </c>
      <c r="E824" s="156" t="s">
        <v>1</v>
      </c>
      <c r="F824" s="157" t="s">
        <v>1391</v>
      </c>
      <c r="H824" s="158">
        <v>4</v>
      </c>
      <c r="I824" s="159"/>
      <c r="L824" s="154"/>
      <c r="M824" s="160"/>
      <c r="T824" s="161"/>
      <c r="AT824" s="156" t="s">
        <v>264</v>
      </c>
      <c r="AU824" s="156" t="s">
        <v>87</v>
      </c>
      <c r="AV824" s="12" t="s">
        <v>87</v>
      </c>
      <c r="AW824" s="12" t="s">
        <v>32</v>
      </c>
      <c r="AX824" s="12" t="s">
        <v>77</v>
      </c>
      <c r="AY824" s="156" t="s">
        <v>253</v>
      </c>
    </row>
    <row r="825" spans="2:65" s="12" customFormat="1" ht="11.25">
      <c r="B825" s="154"/>
      <c r="D825" s="155" t="s">
        <v>264</v>
      </c>
      <c r="E825" s="156" t="s">
        <v>1</v>
      </c>
      <c r="F825" s="157" t="s">
        <v>1392</v>
      </c>
      <c r="H825" s="158">
        <v>2</v>
      </c>
      <c r="I825" s="159"/>
      <c r="L825" s="154"/>
      <c r="M825" s="160"/>
      <c r="T825" s="161"/>
      <c r="AT825" s="156" t="s">
        <v>264</v>
      </c>
      <c r="AU825" s="156" t="s">
        <v>87</v>
      </c>
      <c r="AV825" s="12" t="s">
        <v>87</v>
      </c>
      <c r="AW825" s="12" t="s">
        <v>32</v>
      </c>
      <c r="AX825" s="12" t="s">
        <v>77</v>
      </c>
      <c r="AY825" s="156" t="s">
        <v>253</v>
      </c>
    </row>
    <row r="826" spans="2:65" s="13" customFormat="1" ht="11.25">
      <c r="B826" s="162"/>
      <c r="D826" s="155" t="s">
        <v>264</v>
      </c>
      <c r="E826" s="163" t="s">
        <v>1</v>
      </c>
      <c r="F826" s="164" t="s">
        <v>266</v>
      </c>
      <c r="H826" s="165">
        <v>60</v>
      </c>
      <c r="I826" s="166"/>
      <c r="L826" s="162"/>
      <c r="M826" s="167"/>
      <c r="T826" s="168"/>
      <c r="AT826" s="163" t="s">
        <v>264</v>
      </c>
      <c r="AU826" s="163" t="s">
        <v>87</v>
      </c>
      <c r="AV826" s="13" t="s">
        <v>260</v>
      </c>
      <c r="AW826" s="13" t="s">
        <v>32</v>
      </c>
      <c r="AX826" s="13" t="s">
        <v>85</v>
      </c>
      <c r="AY826" s="163" t="s">
        <v>253</v>
      </c>
    </row>
    <row r="827" spans="2:65" s="1" customFormat="1" ht="21.75" customHeight="1">
      <c r="B827" s="32"/>
      <c r="C827" s="137" t="s">
        <v>1393</v>
      </c>
      <c r="D827" s="137" t="s">
        <v>255</v>
      </c>
      <c r="E827" s="138" t="s">
        <v>1394</v>
      </c>
      <c r="F827" s="139" t="s">
        <v>1395</v>
      </c>
      <c r="G827" s="140" t="s">
        <v>269</v>
      </c>
      <c r="H827" s="141">
        <v>6</v>
      </c>
      <c r="I827" s="142"/>
      <c r="J827" s="143">
        <f>ROUND(I827*H827,2)</f>
        <v>0</v>
      </c>
      <c r="K827" s="139" t="s">
        <v>259</v>
      </c>
      <c r="L827" s="32"/>
      <c r="M827" s="144" t="s">
        <v>1</v>
      </c>
      <c r="N827" s="145" t="s">
        <v>42</v>
      </c>
      <c r="P827" s="146">
        <f>O827*H827</f>
        <v>0</v>
      </c>
      <c r="Q827" s="146">
        <v>2.0000000000000001E-4</v>
      </c>
      <c r="R827" s="146">
        <f>Q827*H827</f>
        <v>1.2000000000000001E-3</v>
      </c>
      <c r="S827" s="146">
        <v>0</v>
      </c>
      <c r="T827" s="147">
        <f>S827*H827</f>
        <v>0</v>
      </c>
      <c r="AR827" s="148" t="s">
        <v>260</v>
      </c>
      <c r="AT827" s="148" t="s">
        <v>255</v>
      </c>
      <c r="AU827" s="148" t="s">
        <v>87</v>
      </c>
      <c r="AY827" s="17" t="s">
        <v>253</v>
      </c>
      <c r="BE827" s="149">
        <f>IF(N827="základní",J827,0)</f>
        <v>0</v>
      </c>
      <c r="BF827" s="149">
        <f>IF(N827="snížená",J827,0)</f>
        <v>0</v>
      </c>
      <c r="BG827" s="149">
        <f>IF(N827="zákl. přenesená",J827,0)</f>
        <v>0</v>
      </c>
      <c r="BH827" s="149">
        <f>IF(N827="sníž. přenesená",J827,0)</f>
        <v>0</v>
      </c>
      <c r="BI827" s="149">
        <f>IF(N827="nulová",J827,0)</f>
        <v>0</v>
      </c>
      <c r="BJ827" s="17" t="s">
        <v>85</v>
      </c>
      <c r="BK827" s="149">
        <f>ROUND(I827*H827,2)</f>
        <v>0</v>
      </c>
      <c r="BL827" s="17" t="s">
        <v>260</v>
      </c>
      <c r="BM827" s="148" t="s">
        <v>3394</v>
      </c>
    </row>
    <row r="828" spans="2:65" s="1" customFormat="1" ht="11.25">
      <c r="B828" s="32"/>
      <c r="D828" s="150" t="s">
        <v>262</v>
      </c>
      <c r="F828" s="151" t="s">
        <v>1397</v>
      </c>
      <c r="I828" s="152"/>
      <c r="L828" s="32"/>
      <c r="M828" s="153"/>
      <c r="T828" s="56"/>
      <c r="AT828" s="17" t="s">
        <v>262</v>
      </c>
      <c r="AU828" s="17" t="s">
        <v>87</v>
      </c>
    </row>
    <row r="829" spans="2:65" s="12" customFormat="1" ht="11.25">
      <c r="B829" s="154"/>
      <c r="D829" s="155" t="s">
        <v>264</v>
      </c>
      <c r="E829" s="156" t="s">
        <v>1</v>
      </c>
      <c r="F829" s="157" t="s">
        <v>1391</v>
      </c>
      <c r="H829" s="158">
        <v>4</v>
      </c>
      <c r="I829" s="159"/>
      <c r="L829" s="154"/>
      <c r="M829" s="160"/>
      <c r="T829" s="161"/>
      <c r="AT829" s="156" t="s">
        <v>264</v>
      </c>
      <c r="AU829" s="156" t="s">
        <v>87</v>
      </c>
      <c r="AV829" s="12" t="s">
        <v>87</v>
      </c>
      <c r="AW829" s="12" t="s">
        <v>32</v>
      </c>
      <c r="AX829" s="12" t="s">
        <v>77</v>
      </c>
      <c r="AY829" s="156" t="s">
        <v>253</v>
      </c>
    </row>
    <row r="830" spans="2:65" s="12" customFormat="1" ht="11.25">
      <c r="B830" s="154"/>
      <c r="D830" s="155" t="s">
        <v>264</v>
      </c>
      <c r="E830" s="156" t="s">
        <v>1</v>
      </c>
      <c r="F830" s="157" t="s">
        <v>1392</v>
      </c>
      <c r="H830" s="158">
        <v>2</v>
      </c>
      <c r="I830" s="159"/>
      <c r="L830" s="154"/>
      <c r="M830" s="160"/>
      <c r="T830" s="161"/>
      <c r="AT830" s="156" t="s">
        <v>264</v>
      </c>
      <c r="AU830" s="156" t="s">
        <v>87</v>
      </c>
      <c r="AV830" s="12" t="s">
        <v>87</v>
      </c>
      <c r="AW830" s="12" t="s">
        <v>32</v>
      </c>
      <c r="AX830" s="12" t="s">
        <v>77</v>
      </c>
      <c r="AY830" s="156" t="s">
        <v>253</v>
      </c>
    </row>
    <row r="831" spans="2:65" s="13" customFormat="1" ht="11.25">
      <c r="B831" s="162"/>
      <c r="D831" s="155" t="s">
        <v>264</v>
      </c>
      <c r="E831" s="163" t="s">
        <v>1</v>
      </c>
      <c r="F831" s="164" t="s">
        <v>266</v>
      </c>
      <c r="H831" s="165">
        <v>6</v>
      </c>
      <c r="I831" s="166"/>
      <c r="L831" s="162"/>
      <c r="M831" s="167"/>
      <c r="T831" s="168"/>
      <c r="AT831" s="163" t="s">
        <v>264</v>
      </c>
      <c r="AU831" s="163" t="s">
        <v>87</v>
      </c>
      <c r="AV831" s="13" t="s">
        <v>260</v>
      </c>
      <c r="AW831" s="13" t="s">
        <v>32</v>
      </c>
      <c r="AX831" s="13" t="s">
        <v>85</v>
      </c>
      <c r="AY831" s="163" t="s">
        <v>253</v>
      </c>
    </row>
    <row r="832" spans="2:65" s="1" customFormat="1" ht="21.75" customHeight="1">
      <c r="B832" s="32"/>
      <c r="C832" s="137" t="s">
        <v>1398</v>
      </c>
      <c r="D832" s="137" t="s">
        <v>255</v>
      </c>
      <c r="E832" s="138" t="s">
        <v>1399</v>
      </c>
      <c r="F832" s="139" t="s">
        <v>1400</v>
      </c>
      <c r="G832" s="140" t="s">
        <v>269</v>
      </c>
      <c r="H832" s="141">
        <v>15</v>
      </c>
      <c r="I832" s="142"/>
      <c r="J832" s="143">
        <f>ROUND(I832*H832,2)</f>
        <v>0</v>
      </c>
      <c r="K832" s="139" t="s">
        <v>259</v>
      </c>
      <c r="L832" s="32"/>
      <c r="M832" s="144" t="s">
        <v>1</v>
      </c>
      <c r="N832" s="145" t="s">
        <v>42</v>
      </c>
      <c r="P832" s="146">
        <f>O832*H832</f>
        <v>0</v>
      </c>
      <c r="Q832" s="146">
        <v>2.7999999999999998E-4</v>
      </c>
      <c r="R832" s="146">
        <f>Q832*H832</f>
        <v>4.1999999999999997E-3</v>
      </c>
      <c r="S832" s="146">
        <v>0</v>
      </c>
      <c r="T832" s="147">
        <f>S832*H832</f>
        <v>0</v>
      </c>
      <c r="AR832" s="148" t="s">
        <v>260</v>
      </c>
      <c r="AT832" s="148" t="s">
        <v>255</v>
      </c>
      <c r="AU832" s="148" t="s">
        <v>87</v>
      </c>
      <c r="AY832" s="17" t="s">
        <v>253</v>
      </c>
      <c r="BE832" s="149">
        <f>IF(N832="základní",J832,0)</f>
        <v>0</v>
      </c>
      <c r="BF832" s="149">
        <f>IF(N832="snížená",J832,0)</f>
        <v>0</v>
      </c>
      <c r="BG832" s="149">
        <f>IF(N832="zákl. přenesená",J832,0)</f>
        <v>0</v>
      </c>
      <c r="BH832" s="149">
        <f>IF(N832="sníž. přenesená",J832,0)</f>
        <v>0</v>
      </c>
      <c r="BI832" s="149">
        <f>IF(N832="nulová",J832,0)</f>
        <v>0</v>
      </c>
      <c r="BJ832" s="17" t="s">
        <v>85</v>
      </c>
      <c r="BK832" s="149">
        <f>ROUND(I832*H832,2)</f>
        <v>0</v>
      </c>
      <c r="BL832" s="17" t="s">
        <v>260</v>
      </c>
      <c r="BM832" s="148" t="s">
        <v>3395</v>
      </c>
    </row>
    <row r="833" spans="2:65" s="1" customFormat="1" ht="11.25">
      <c r="B833" s="32"/>
      <c r="D833" s="150" t="s">
        <v>262</v>
      </c>
      <c r="F833" s="151" t="s">
        <v>1402</v>
      </c>
      <c r="I833" s="152"/>
      <c r="L833" s="32"/>
      <c r="M833" s="153"/>
      <c r="T833" s="56"/>
      <c r="AT833" s="17" t="s">
        <v>262</v>
      </c>
      <c r="AU833" s="17" t="s">
        <v>87</v>
      </c>
    </row>
    <row r="834" spans="2:65" s="12" customFormat="1" ht="11.25">
      <c r="B834" s="154"/>
      <c r="D834" s="155" t="s">
        <v>264</v>
      </c>
      <c r="E834" s="156" t="s">
        <v>1</v>
      </c>
      <c r="F834" s="157" t="s">
        <v>1403</v>
      </c>
      <c r="H834" s="158">
        <v>15</v>
      </c>
      <c r="I834" s="159"/>
      <c r="L834" s="154"/>
      <c r="M834" s="160"/>
      <c r="T834" s="161"/>
      <c r="AT834" s="156" t="s">
        <v>264</v>
      </c>
      <c r="AU834" s="156" t="s">
        <v>87</v>
      </c>
      <c r="AV834" s="12" t="s">
        <v>87</v>
      </c>
      <c r="AW834" s="12" t="s">
        <v>32</v>
      </c>
      <c r="AX834" s="12" t="s">
        <v>77</v>
      </c>
      <c r="AY834" s="156" t="s">
        <v>253</v>
      </c>
    </row>
    <row r="835" spans="2:65" s="13" customFormat="1" ht="11.25">
      <c r="B835" s="162"/>
      <c r="D835" s="155" t="s">
        <v>264</v>
      </c>
      <c r="E835" s="163" t="s">
        <v>1</v>
      </c>
      <c r="F835" s="164" t="s">
        <v>266</v>
      </c>
      <c r="H835" s="165">
        <v>15</v>
      </c>
      <c r="I835" s="166"/>
      <c r="L835" s="162"/>
      <c r="M835" s="167"/>
      <c r="T835" s="168"/>
      <c r="AT835" s="163" t="s">
        <v>264</v>
      </c>
      <c r="AU835" s="163" t="s">
        <v>87</v>
      </c>
      <c r="AV835" s="13" t="s">
        <v>260</v>
      </c>
      <c r="AW835" s="13" t="s">
        <v>32</v>
      </c>
      <c r="AX835" s="13" t="s">
        <v>85</v>
      </c>
      <c r="AY835" s="163" t="s">
        <v>253</v>
      </c>
    </row>
    <row r="836" spans="2:65" s="1" customFormat="1" ht="44.25" customHeight="1">
      <c r="B836" s="32"/>
      <c r="C836" s="137" t="s">
        <v>1404</v>
      </c>
      <c r="D836" s="137" t="s">
        <v>255</v>
      </c>
      <c r="E836" s="138" t="s">
        <v>3396</v>
      </c>
      <c r="F836" s="139" t="s">
        <v>3397</v>
      </c>
      <c r="G836" s="140" t="s">
        <v>447</v>
      </c>
      <c r="H836" s="141">
        <v>1</v>
      </c>
      <c r="I836" s="142"/>
      <c r="J836" s="143">
        <f t="shared" ref="J836:J848" si="0">ROUND(I836*H836,2)</f>
        <v>0</v>
      </c>
      <c r="K836" s="139" t="s">
        <v>1</v>
      </c>
      <c r="L836" s="32"/>
      <c r="M836" s="144" t="s">
        <v>1</v>
      </c>
      <c r="N836" s="145" t="s">
        <v>42</v>
      </c>
      <c r="P836" s="146">
        <f t="shared" ref="P836:P848" si="1">O836*H836</f>
        <v>0</v>
      </c>
      <c r="Q836" s="146">
        <v>0</v>
      </c>
      <c r="R836" s="146">
        <f t="shared" ref="R836:R848" si="2">Q836*H836</f>
        <v>0</v>
      </c>
      <c r="S836" s="146">
        <v>0</v>
      </c>
      <c r="T836" s="147">
        <f t="shared" ref="T836:T848" si="3">S836*H836</f>
        <v>0</v>
      </c>
      <c r="AR836" s="148" t="s">
        <v>260</v>
      </c>
      <c r="AT836" s="148" t="s">
        <v>255</v>
      </c>
      <c r="AU836" s="148" t="s">
        <v>87</v>
      </c>
      <c r="AY836" s="17" t="s">
        <v>253</v>
      </c>
      <c r="BE836" s="149">
        <f t="shared" ref="BE836:BE848" si="4">IF(N836="základní",J836,0)</f>
        <v>0</v>
      </c>
      <c r="BF836" s="149">
        <f t="shared" ref="BF836:BF848" si="5">IF(N836="snížená",J836,0)</f>
        <v>0</v>
      </c>
      <c r="BG836" s="149">
        <f t="shared" ref="BG836:BG848" si="6">IF(N836="zákl. přenesená",J836,0)</f>
        <v>0</v>
      </c>
      <c r="BH836" s="149">
        <f t="shared" ref="BH836:BH848" si="7">IF(N836="sníž. přenesená",J836,0)</f>
        <v>0</v>
      </c>
      <c r="BI836" s="149">
        <f t="shared" ref="BI836:BI848" si="8">IF(N836="nulová",J836,0)</f>
        <v>0</v>
      </c>
      <c r="BJ836" s="17" t="s">
        <v>85</v>
      </c>
      <c r="BK836" s="149">
        <f t="shared" ref="BK836:BK848" si="9">ROUND(I836*H836,2)</f>
        <v>0</v>
      </c>
      <c r="BL836" s="17" t="s">
        <v>260</v>
      </c>
      <c r="BM836" s="148" t="s">
        <v>3398</v>
      </c>
    </row>
    <row r="837" spans="2:65" s="1" customFormat="1" ht="44.25" customHeight="1">
      <c r="B837" s="32"/>
      <c r="C837" s="137" t="s">
        <v>1408</v>
      </c>
      <c r="D837" s="137" t="s">
        <v>255</v>
      </c>
      <c r="E837" s="138" t="s">
        <v>3399</v>
      </c>
      <c r="F837" s="139" t="s">
        <v>3400</v>
      </c>
      <c r="G837" s="140" t="s">
        <v>447</v>
      </c>
      <c r="H837" s="141">
        <v>1</v>
      </c>
      <c r="I837" s="142"/>
      <c r="J837" s="143">
        <f t="shared" si="0"/>
        <v>0</v>
      </c>
      <c r="K837" s="139" t="s">
        <v>1</v>
      </c>
      <c r="L837" s="32"/>
      <c r="M837" s="144" t="s">
        <v>1</v>
      </c>
      <c r="N837" s="145" t="s">
        <v>42</v>
      </c>
      <c r="P837" s="146">
        <f t="shared" si="1"/>
        <v>0</v>
      </c>
      <c r="Q837" s="146">
        <v>0</v>
      </c>
      <c r="R837" s="146">
        <f t="shared" si="2"/>
        <v>0</v>
      </c>
      <c r="S837" s="146">
        <v>0</v>
      </c>
      <c r="T837" s="147">
        <f t="shared" si="3"/>
        <v>0</v>
      </c>
      <c r="AR837" s="148" t="s">
        <v>260</v>
      </c>
      <c r="AT837" s="148" t="s">
        <v>255</v>
      </c>
      <c r="AU837" s="148" t="s">
        <v>87</v>
      </c>
      <c r="AY837" s="17" t="s">
        <v>253</v>
      </c>
      <c r="BE837" s="149">
        <f t="shared" si="4"/>
        <v>0</v>
      </c>
      <c r="BF837" s="149">
        <f t="shared" si="5"/>
        <v>0</v>
      </c>
      <c r="BG837" s="149">
        <f t="shared" si="6"/>
        <v>0</v>
      </c>
      <c r="BH837" s="149">
        <f t="shared" si="7"/>
        <v>0</v>
      </c>
      <c r="BI837" s="149">
        <f t="shared" si="8"/>
        <v>0</v>
      </c>
      <c r="BJ837" s="17" t="s">
        <v>85</v>
      </c>
      <c r="BK837" s="149">
        <f t="shared" si="9"/>
        <v>0</v>
      </c>
      <c r="BL837" s="17" t="s">
        <v>260</v>
      </c>
      <c r="BM837" s="148" t="s">
        <v>3401</v>
      </c>
    </row>
    <row r="838" spans="2:65" s="1" customFormat="1" ht="44.25" customHeight="1">
      <c r="B838" s="32"/>
      <c r="C838" s="137" t="s">
        <v>1412</v>
      </c>
      <c r="D838" s="137" t="s">
        <v>255</v>
      </c>
      <c r="E838" s="138" t="s">
        <v>3402</v>
      </c>
      <c r="F838" s="139" t="s">
        <v>3403</v>
      </c>
      <c r="G838" s="140" t="s">
        <v>447</v>
      </c>
      <c r="H838" s="141">
        <v>1</v>
      </c>
      <c r="I838" s="142"/>
      <c r="J838" s="143">
        <f t="shared" si="0"/>
        <v>0</v>
      </c>
      <c r="K838" s="139" t="s">
        <v>1</v>
      </c>
      <c r="L838" s="32"/>
      <c r="M838" s="144" t="s">
        <v>1</v>
      </c>
      <c r="N838" s="145" t="s">
        <v>42</v>
      </c>
      <c r="P838" s="146">
        <f t="shared" si="1"/>
        <v>0</v>
      </c>
      <c r="Q838" s="146">
        <v>0</v>
      </c>
      <c r="R838" s="146">
        <f t="shared" si="2"/>
        <v>0</v>
      </c>
      <c r="S838" s="146">
        <v>0</v>
      </c>
      <c r="T838" s="147">
        <f t="shared" si="3"/>
        <v>0</v>
      </c>
      <c r="AR838" s="148" t="s">
        <v>260</v>
      </c>
      <c r="AT838" s="148" t="s">
        <v>255</v>
      </c>
      <c r="AU838" s="148" t="s">
        <v>87</v>
      </c>
      <c r="AY838" s="17" t="s">
        <v>253</v>
      </c>
      <c r="BE838" s="149">
        <f t="shared" si="4"/>
        <v>0</v>
      </c>
      <c r="BF838" s="149">
        <f t="shared" si="5"/>
        <v>0</v>
      </c>
      <c r="BG838" s="149">
        <f t="shared" si="6"/>
        <v>0</v>
      </c>
      <c r="BH838" s="149">
        <f t="shared" si="7"/>
        <v>0</v>
      </c>
      <c r="BI838" s="149">
        <f t="shared" si="8"/>
        <v>0</v>
      </c>
      <c r="BJ838" s="17" t="s">
        <v>85</v>
      </c>
      <c r="BK838" s="149">
        <f t="shared" si="9"/>
        <v>0</v>
      </c>
      <c r="BL838" s="17" t="s">
        <v>260</v>
      </c>
      <c r="BM838" s="148" t="s">
        <v>3404</v>
      </c>
    </row>
    <row r="839" spans="2:65" s="1" customFormat="1" ht="55.5" customHeight="1">
      <c r="B839" s="32"/>
      <c r="C839" s="137" t="s">
        <v>1416</v>
      </c>
      <c r="D839" s="137" t="s">
        <v>255</v>
      </c>
      <c r="E839" s="138" t="s">
        <v>3405</v>
      </c>
      <c r="F839" s="139" t="s">
        <v>3406</v>
      </c>
      <c r="G839" s="140" t="s">
        <v>447</v>
      </c>
      <c r="H839" s="141">
        <v>1</v>
      </c>
      <c r="I839" s="142"/>
      <c r="J839" s="143">
        <f t="shared" si="0"/>
        <v>0</v>
      </c>
      <c r="K839" s="139" t="s">
        <v>1</v>
      </c>
      <c r="L839" s="32"/>
      <c r="M839" s="144" t="s">
        <v>1</v>
      </c>
      <c r="N839" s="145" t="s">
        <v>42</v>
      </c>
      <c r="P839" s="146">
        <f t="shared" si="1"/>
        <v>0</v>
      </c>
      <c r="Q839" s="146">
        <v>0</v>
      </c>
      <c r="R839" s="146">
        <f t="shared" si="2"/>
        <v>0</v>
      </c>
      <c r="S839" s="146">
        <v>0</v>
      </c>
      <c r="T839" s="147">
        <f t="shared" si="3"/>
        <v>0</v>
      </c>
      <c r="AR839" s="148" t="s">
        <v>260</v>
      </c>
      <c r="AT839" s="148" t="s">
        <v>255</v>
      </c>
      <c r="AU839" s="148" t="s">
        <v>87</v>
      </c>
      <c r="AY839" s="17" t="s">
        <v>253</v>
      </c>
      <c r="BE839" s="149">
        <f t="shared" si="4"/>
        <v>0</v>
      </c>
      <c r="BF839" s="149">
        <f t="shared" si="5"/>
        <v>0</v>
      </c>
      <c r="BG839" s="149">
        <f t="shared" si="6"/>
        <v>0</v>
      </c>
      <c r="BH839" s="149">
        <f t="shared" si="7"/>
        <v>0</v>
      </c>
      <c r="BI839" s="149">
        <f t="shared" si="8"/>
        <v>0</v>
      </c>
      <c r="BJ839" s="17" t="s">
        <v>85</v>
      </c>
      <c r="BK839" s="149">
        <f t="shared" si="9"/>
        <v>0</v>
      </c>
      <c r="BL839" s="17" t="s">
        <v>260</v>
      </c>
      <c r="BM839" s="148" t="s">
        <v>3407</v>
      </c>
    </row>
    <row r="840" spans="2:65" s="1" customFormat="1" ht="55.5" customHeight="1">
      <c r="B840" s="32"/>
      <c r="C840" s="137" t="s">
        <v>1420</v>
      </c>
      <c r="D840" s="137" t="s">
        <v>255</v>
      </c>
      <c r="E840" s="138" t="s">
        <v>3408</v>
      </c>
      <c r="F840" s="139" t="s">
        <v>3409</v>
      </c>
      <c r="G840" s="140" t="s">
        <v>447</v>
      </c>
      <c r="H840" s="141">
        <v>1</v>
      </c>
      <c r="I840" s="142"/>
      <c r="J840" s="143">
        <f t="shared" si="0"/>
        <v>0</v>
      </c>
      <c r="K840" s="139" t="s">
        <v>1</v>
      </c>
      <c r="L840" s="32"/>
      <c r="M840" s="144" t="s">
        <v>1</v>
      </c>
      <c r="N840" s="145" t="s">
        <v>42</v>
      </c>
      <c r="P840" s="146">
        <f t="shared" si="1"/>
        <v>0</v>
      </c>
      <c r="Q840" s="146">
        <v>0</v>
      </c>
      <c r="R840" s="146">
        <f t="shared" si="2"/>
        <v>0</v>
      </c>
      <c r="S840" s="146">
        <v>0</v>
      </c>
      <c r="T840" s="147">
        <f t="shared" si="3"/>
        <v>0</v>
      </c>
      <c r="AR840" s="148" t="s">
        <v>260</v>
      </c>
      <c r="AT840" s="148" t="s">
        <v>255</v>
      </c>
      <c r="AU840" s="148" t="s">
        <v>87</v>
      </c>
      <c r="AY840" s="17" t="s">
        <v>253</v>
      </c>
      <c r="BE840" s="149">
        <f t="shared" si="4"/>
        <v>0</v>
      </c>
      <c r="BF840" s="149">
        <f t="shared" si="5"/>
        <v>0</v>
      </c>
      <c r="BG840" s="149">
        <f t="shared" si="6"/>
        <v>0</v>
      </c>
      <c r="BH840" s="149">
        <f t="shared" si="7"/>
        <v>0</v>
      </c>
      <c r="BI840" s="149">
        <f t="shared" si="8"/>
        <v>0</v>
      </c>
      <c r="BJ840" s="17" t="s">
        <v>85</v>
      </c>
      <c r="BK840" s="149">
        <f t="shared" si="9"/>
        <v>0</v>
      </c>
      <c r="BL840" s="17" t="s">
        <v>260</v>
      </c>
      <c r="BM840" s="148" t="s">
        <v>3410</v>
      </c>
    </row>
    <row r="841" spans="2:65" s="1" customFormat="1" ht="55.5" customHeight="1">
      <c r="B841" s="32"/>
      <c r="C841" s="137" t="s">
        <v>1424</v>
      </c>
      <c r="D841" s="137" t="s">
        <v>255</v>
      </c>
      <c r="E841" s="138" t="s">
        <v>3411</v>
      </c>
      <c r="F841" s="139" t="s">
        <v>3412</v>
      </c>
      <c r="G841" s="140" t="s">
        <v>447</v>
      </c>
      <c r="H841" s="141">
        <v>1</v>
      </c>
      <c r="I841" s="142"/>
      <c r="J841" s="143">
        <f t="shared" si="0"/>
        <v>0</v>
      </c>
      <c r="K841" s="139" t="s">
        <v>1</v>
      </c>
      <c r="L841" s="32"/>
      <c r="M841" s="144" t="s">
        <v>1</v>
      </c>
      <c r="N841" s="145" t="s">
        <v>42</v>
      </c>
      <c r="P841" s="146">
        <f t="shared" si="1"/>
        <v>0</v>
      </c>
      <c r="Q841" s="146">
        <v>0</v>
      </c>
      <c r="R841" s="146">
        <f t="shared" si="2"/>
        <v>0</v>
      </c>
      <c r="S841" s="146">
        <v>0</v>
      </c>
      <c r="T841" s="147">
        <f t="shared" si="3"/>
        <v>0</v>
      </c>
      <c r="AR841" s="148" t="s">
        <v>260</v>
      </c>
      <c r="AT841" s="148" t="s">
        <v>255</v>
      </c>
      <c r="AU841" s="148" t="s">
        <v>87</v>
      </c>
      <c r="AY841" s="17" t="s">
        <v>253</v>
      </c>
      <c r="BE841" s="149">
        <f t="shared" si="4"/>
        <v>0</v>
      </c>
      <c r="BF841" s="149">
        <f t="shared" si="5"/>
        <v>0</v>
      </c>
      <c r="BG841" s="149">
        <f t="shared" si="6"/>
        <v>0</v>
      </c>
      <c r="BH841" s="149">
        <f t="shared" si="7"/>
        <v>0</v>
      </c>
      <c r="BI841" s="149">
        <f t="shared" si="8"/>
        <v>0</v>
      </c>
      <c r="BJ841" s="17" t="s">
        <v>85</v>
      </c>
      <c r="BK841" s="149">
        <f t="shared" si="9"/>
        <v>0</v>
      </c>
      <c r="BL841" s="17" t="s">
        <v>260</v>
      </c>
      <c r="BM841" s="148" t="s">
        <v>3413</v>
      </c>
    </row>
    <row r="842" spans="2:65" s="1" customFormat="1" ht="55.5" customHeight="1">
      <c r="B842" s="32"/>
      <c r="C842" s="137" t="s">
        <v>1428</v>
      </c>
      <c r="D842" s="137" t="s">
        <v>255</v>
      </c>
      <c r="E842" s="138" t="s">
        <v>3414</v>
      </c>
      <c r="F842" s="139" t="s">
        <v>3415</v>
      </c>
      <c r="G842" s="140" t="s">
        <v>447</v>
      </c>
      <c r="H842" s="141">
        <v>1</v>
      </c>
      <c r="I842" s="142"/>
      <c r="J842" s="143">
        <f t="shared" si="0"/>
        <v>0</v>
      </c>
      <c r="K842" s="139" t="s">
        <v>1</v>
      </c>
      <c r="L842" s="32"/>
      <c r="M842" s="144" t="s">
        <v>1</v>
      </c>
      <c r="N842" s="145" t="s">
        <v>42</v>
      </c>
      <c r="P842" s="146">
        <f t="shared" si="1"/>
        <v>0</v>
      </c>
      <c r="Q842" s="146">
        <v>0</v>
      </c>
      <c r="R842" s="146">
        <f t="shared" si="2"/>
        <v>0</v>
      </c>
      <c r="S842" s="146">
        <v>0</v>
      </c>
      <c r="T842" s="147">
        <f t="shared" si="3"/>
        <v>0</v>
      </c>
      <c r="AR842" s="148" t="s">
        <v>260</v>
      </c>
      <c r="AT842" s="148" t="s">
        <v>255</v>
      </c>
      <c r="AU842" s="148" t="s">
        <v>87</v>
      </c>
      <c r="AY842" s="17" t="s">
        <v>253</v>
      </c>
      <c r="BE842" s="149">
        <f t="shared" si="4"/>
        <v>0</v>
      </c>
      <c r="BF842" s="149">
        <f t="shared" si="5"/>
        <v>0</v>
      </c>
      <c r="BG842" s="149">
        <f t="shared" si="6"/>
        <v>0</v>
      </c>
      <c r="BH842" s="149">
        <f t="shared" si="7"/>
        <v>0</v>
      </c>
      <c r="BI842" s="149">
        <f t="shared" si="8"/>
        <v>0</v>
      </c>
      <c r="BJ842" s="17" t="s">
        <v>85</v>
      </c>
      <c r="BK842" s="149">
        <f t="shared" si="9"/>
        <v>0</v>
      </c>
      <c r="BL842" s="17" t="s">
        <v>260</v>
      </c>
      <c r="BM842" s="148" t="s">
        <v>3416</v>
      </c>
    </row>
    <row r="843" spans="2:65" s="1" customFormat="1" ht="44.25" customHeight="1">
      <c r="B843" s="32"/>
      <c r="C843" s="137" t="s">
        <v>1432</v>
      </c>
      <c r="D843" s="137" t="s">
        <v>255</v>
      </c>
      <c r="E843" s="138" t="s">
        <v>3417</v>
      </c>
      <c r="F843" s="139" t="s">
        <v>3418</v>
      </c>
      <c r="G843" s="140" t="s">
        <v>447</v>
      </c>
      <c r="H843" s="141">
        <v>1</v>
      </c>
      <c r="I843" s="142"/>
      <c r="J843" s="143">
        <f t="shared" si="0"/>
        <v>0</v>
      </c>
      <c r="K843" s="139" t="s">
        <v>1</v>
      </c>
      <c r="L843" s="32"/>
      <c r="M843" s="144" t="s">
        <v>1</v>
      </c>
      <c r="N843" s="145" t="s">
        <v>42</v>
      </c>
      <c r="P843" s="146">
        <f t="shared" si="1"/>
        <v>0</v>
      </c>
      <c r="Q843" s="146">
        <v>0</v>
      </c>
      <c r="R843" s="146">
        <f t="shared" si="2"/>
        <v>0</v>
      </c>
      <c r="S843" s="146">
        <v>0</v>
      </c>
      <c r="T843" s="147">
        <f t="shared" si="3"/>
        <v>0</v>
      </c>
      <c r="AR843" s="148" t="s">
        <v>260</v>
      </c>
      <c r="AT843" s="148" t="s">
        <v>255</v>
      </c>
      <c r="AU843" s="148" t="s">
        <v>87</v>
      </c>
      <c r="AY843" s="17" t="s">
        <v>253</v>
      </c>
      <c r="BE843" s="149">
        <f t="shared" si="4"/>
        <v>0</v>
      </c>
      <c r="BF843" s="149">
        <f t="shared" si="5"/>
        <v>0</v>
      </c>
      <c r="BG843" s="149">
        <f t="shared" si="6"/>
        <v>0</v>
      </c>
      <c r="BH843" s="149">
        <f t="shared" si="7"/>
        <v>0</v>
      </c>
      <c r="BI843" s="149">
        <f t="shared" si="8"/>
        <v>0</v>
      </c>
      <c r="BJ843" s="17" t="s">
        <v>85</v>
      </c>
      <c r="BK843" s="149">
        <f t="shared" si="9"/>
        <v>0</v>
      </c>
      <c r="BL843" s="17" t="s">
        <v>260</v>
      </c>
      <c r="BM843" s="148" t="s">
        <v>3419</v>
      </c>
    </row>
    <row r="844" spans="2:65" s="1" customFormat="1" ht="44.25" customHeight="1">
      <c r="B844" s="32"/>
      <c r="C844" s="137" t="s">
        <v>1436</v>
      </c>
      <c r="D844" s="137" t="s">
        <v>255</v>
      </c>
      <c r="E844" s="138" t="s">
        <v>3420</v>
      </c>
      <c r="F844" s="139" t="s">
        <v>3421</v>
      </c>
      <c r="G844" s="140" t="s">
        <v>447</v>
      </c>
      <c r="H844" s="141">
        <v>1</v>
      </c>
      <c r="I844" s="142"/>
      <c r="J844" s="143">
        <f t="shared" si="0"/>
        <v>0</v>
      </c>
      <c r="K844" s="139" t="s">
        <v>1</v>
      </c>
      <c r="L844" s="32"/>
      <c r="M844" s="144" t="s">
        <v>1</v>
      </c>
      <c r="N844" s="145" t="s">
        <v>42</v>
      </c>
      <c r="P844" s="146">
        <f t="shared" si="1"/>
        <v>0</v>
      </c>
      <c r="Q844" s="146">
        <v>0</v>
      </c>
      <c r="R844" s="146">
        <f t="shared" si="2"/>
        <v>0</v>
      </c>
      <c r="S844" s="146">
        <v>0</v>
      </c>
      <c r="T844" s="147">
        <f t="shared" si="3"/>
        <v>0</v>
      </c>
      <c r="AR844" s="148" t="s">
        <v>260</v>
      </c>
      <c r="AT844" s="148" t="s">
        <v>255</v>
      </c>
      <c r="AU844" s="148" t="s">
        <v>87</v>
      </c>
      <c r="AY844" s="17" t="s">
        <v>253</v>
      </c>
      <c r="BE844" s="149">
        <f t="shared" si="4"/>
        <v>0</v>
      </c>
      <c r="BF844" s="149">
        <f t="shared" si="5"/>
        <v>0</v>
      </c>
      <c r="BG844" s="149">
        <f t="shared" si="6"/>
        <v>0</v>
      </c>
      <c r="BH844" s="149">
        <f t="shared" si="7"/>
        <v>0</v>
      </c>
      <c r="BI844" s="149">
        <f t="shared" si="8"/>
        <v>0</v>
      </c>
      <c r="BJ844" s="17" t="s">
        <v>85</v>
      </c>
      <c r="BK844" s="149">
        <f t="shared" si="9"/>
        <v>0</v>
      </c>
      <c r="BL844" s="17" t="s">
        <v>260</v>
      </c>
      <c r="BM844" s="148" t="s">
        <v>3422</v>
      </c>
    </row>
    <row r="845" spans="2:65" s="1" customFormat="1" ht="44.25" customHeight="1">
      <c r="B845" s="32"/>
      <c r="C845" s="137" t="s">
        <v>1440</v>
      </c>
      <c r="D845" s="137" t="s">
        <v>255</v>
      </c>
      <c r="E845" s="138" t="s">
        <v>3423</v>
      </c>
      <c r="F845" s="139" t="s">
        <v>3424</v>
      </c>
      <c r="G845" s="140" t="s">
        <v>447</v>
      </c>
      <c r="H845" s="141">
        <v>1</v>
      </c>
      <c r="I845" s="142"/>
      <c r="J845" s="143">
        <f t="shared" si="0"/>
        <v>0</v>
      </c>
      <c r="K845" s="139" t="s">
        <v>1</v>
      </c>
      <c r="L845" s="32"/>
      <c r="M845" s="144" t="s">
        <v>1</v>
      </c>
      <c r="N845" s="145" t="s">
        <v>42</v>
      </c>
      <c r="P845" s="146">
        <f t="shared" si="1"/>
        <v>0</v>
      </c>
      <c r="Q845" s="146">
        <v>0</v>
      </c>
      <c r="R845" s="146">
        <f t="shared" si="2"/>
        <v>0</v>
      </c>
      <c r="S845" s="146">
        <v>0</v>
      </c>
      <c r="T845" s="147">
        <f t="shared" si="3"/>
        <v>0</v>
      </c>
      <c r="AR845" s="148" t="s">
        <v>260</v>
      </c>
      <c r="AT845" s="148" t="s">
        <v>255</v>
      </c>
      <c r="AU845" s="148" t="s">
        <v>87</v>
      </c>
      <c r="AY845" s="17" t="s">
        <v>253</v>
      </c>
      <c r="BE845" s="149">
        <f t="shared" si="4"/>
        <v>0</v>
      </c>
      <c r="BF845" s="149">
        <f t="shared" si="5"/>
        <v>0</v>
      </c>
      <c r="BG845" s="149">
        <f t="shared" si="6"/>
        <v>0</v>
      </c>
      <c r="BH845" s="149">
        <f t="shared" si="7"/>
        <v>0</v>
      </c>
      <c r="BI845" s="149">
        <f t="shared" si="8"/>
        <v>0</v>
      </c>
      <c r="BJ845" s="17" t="s">
        <v>85</v>
      </c>
      <c r="BK845" s="149">
        <f t="shared" si="9"/>
        <v>0</v>
      </c>
      <c r="BL845" s="17" t="s">
        <v>260</v>
      </c>
      <c r="BM845" s="148" t="s">
        <v>3425</v>
      </c>
    </row>
    <row r="846" spans="2:65" s="1" customFormat="1" ht="44.25" customHeight="1">
      <c r="B846" s="32"/>
      <c r="C846" s="137" t="s">
        <v>1444</v>
      </c>
      <c r="D846" s="137" t="s">
        <v>255</v>
      </c>
      <c r="E846" s="138" t="s">
        <v>3426</v>
      </c>
      <c r="F846" s="139" t="s">
        <v>3427</v>
      </c>
      <c r="G846" s="140" t="s">
        <v>447</v>
      </c>
      <c r="H846" s="141">
        <v>1</v>
      </c>
      <c r="I846" s="142"/>
      <c r="J846" s="143">
        <f t="shared" si="0"/>
        <v>0</v>
      </c>
      <c r="K846" s="139" t="s">
        <v>1</v>
      </c>
      <c r="L846" s="32"/>
      <c r="M846" s="144" t="s">
        <v>1</v>
      </c>
      <c r="N846" s="145" t="s">
        <v>42</v>
      </c>
      <c r="P846" s="146">
        <f t="shared" si="1"/>
        <v>0</v>
      </c>
      <c r="Q846" s="146">
        <v>0</v>
      </c>
      <c r="R846" s="146">
        <f t="shared" si="2"/>
        <v>0</v>
      </c>
      <c r="S846" s="146">
        <v>0</v>
      </c>
      <c r="T846" s="147">
        <f t="shared" si="3"/>
        <v>0</v>
      </c>
      <c r="AR846" s="148" t="s">
        <v>260</v>
      </c>
      <c r="AT846" s="148" t="s">
        <v>255</v>
      </c>
      <c r="AU846" s="148" t="s">
        <v>87</v>
      </c>
      <c r="AY846" s="17" t="s">
        <v>253</v>
      </c>
      <c r="BE846" s="149">
        <f t="shared" si="4"/>
        <v>0</v>
      </c>
      <c r="BF846" s="149">
        <f t="shared" si="5"/>
        <v>0</v>
      </c>
      <c r="BG846" s="149">
        <f t="shared" si="6"/>
        <v>0</v>
      </c>
      <c r="BH846" s="149">
        <f t="shared" si="7"/>
        <v>0</v>
      </c>
      <c r="BI846" s="149">
        <f t="shared" si="8"/>
        <v>0</v>
      </c>
      <c r="BJ846" s="17" t="s">
        <v>85</v>
      </c>
      <c r="BK846" s="149">
        <f t="shared" si="9"/>
        <v>0</v>
      </c>
      <c r="BL846" s="17" t="s">
        <v>260</v>
      </c>
      <c r="BM846" s="148" t="s">
        <v>3428</v>
      </c>
    </row>
    <row r="847" spans="2:65" s="1" customFormat="1" ht="37.9" customHeight="1">
      <c r="B847" s="32"/>
      <c r="C847" s="137" t="s">
        <v>1448</v>
      </c>
      <c r="D847" s="137" t="s">
        <v>255</v>
      </c>
      <c r="E847" s="138" t="s">
        <v>3429</v>
      </c>
      <c r="F847" s="139" t="s">
        <v>3430</v>
      </c>
      <c r="G847" s="140" t="s">
        <v>258</v>
      </c>
      <c r="H847" s="141">
        <v>0.40400000000000003</v>
      </c>
      <c r="I847" s="142"/>
      <c r="J847" s="143">
        <f t="shared" si="0"/>
        <v>0</v>
      </c>
      <c r="K847" s="139" t="s">
        <v>1</v>
      </c>
      <c r="L847" s="32"/>
      <c r="M847" s="144" t="s">
        <v>1</v>
      </c>
      <c r="N847" s="145" t="s">
        <v>42</v>
      </c>
      <c r="P847" s="146">
        <f t="shared" si="1"/>
        <v>0</v>
      </c>
      <c r="Q847" s="146">
        <v>0</v>
      </c>
      <c r="R847" s="146">
        <f t="shared" si="2"/>
        <v>0</v>
      </c>
      <c r="S847" s="146">
        <v>0</v>
      </c>
      <c r="T847" s="147">
        <f t="shared" si="3"/>
        <v>0</v>
      </c>
      <c r="AR847" s="148" t="s">
        <v>260</v>
      </c>
      <c r="AT847" s="148" t="s">
        <v>255</v>
      </c>
      <c r="AU847" s="148" t="s">
        <v>87</v>
      </c>
      <c r="AY847" s="17" t="s">
        <v>253</v>
      </c>
      <c r="BE847" s="149">
        <f t="shared" si="4"/>
        <v>0</v>
      </c>
      <c r="BF847" s="149">
        <f t="shared" si="5"/>
        <v>0</v>
      </c>
      <c r="BG847" s="149">
        <f t="shared" si="6"/>
        <v>0</v>
      </c>
      <c r="BH847" s="149">
        <f t="shared" si="7"/>
        <v>0</v>
      </c>
      <c r="BI847" s="149">
        <f t="shared" si="8"/>
        <v>0</v>
      </c>
      <c r="BJ847" s="17" t="s">
        <v>85</v>
      </c>
      <c r="BK847" s="149">
        <f t="shared" si="9"/>
        <v>0</v>
      </c>
      <c r="BL847" s="17" t="s">
        <v>260</v>
      </c>
      <c r="BM847" s="148" t="s">
        <v>3431</v>
      </c>
    </row>
    <row r="848" spans="2:65" s="1" customFormat="1" ht="33" customHeight="1">
      <c r="B848" s="32"/>
      <c r="C848" s="137" t="s">
        <v>1452</v>
      </c>
      <c r="D848" s="137" t="s">
        <v>255</v>
      </c>
      <c r="E848" s="138" t="s">
        <v>1461</v>
      </c>
      <c r="F848" s="139" t="s">
        <v>1462</v>
      </c>
      <c r="G848" s="140" t="s">
        <v>269</v>
      </c>
      <c r="H848" s="141">
        <v>6</v>
      </c>
      <c r="I848" s="142"/>
      <c r="J848" s="143">
        <f t="shared" si="0"/>
        <v>0</v>
      </c>
      <c r="K848" s="139" t="s">
        <v>259</v>
      </c>
      <c r="L848" s="32"/>
      <c r="M848" s="144" t="s">
        <v>1</v>
      </c>
      <c r="N848" s="145" t="s">
        <v>42</v>
      </c>
      <c r="P848" s="146">
        <f t="shared" si="1"/>
        <v>0</v>
      </c>
      <c r="Q848" s="146">
        <v>9.0000000000000006E-5</v>
      </c>
      <c r="R848" s="146">
        <f t="shared" si="2"/>
        <v>5.4000000000000001E-4</v>
      </c>
      <c r="S848" s="146">
        <v>0</v>
      </c>
      <c r="T848" s="147">
        <f t="shared" si="3"/>
        <v>0</v>
      </c>
      <c r="AR848" s="148" t="s">
        <v>260</v>
      </c>
      <c r="AT848" s="148" t="s">
        <v>255</v>
      </c>
      <c r="AU848" s="148" t="s">
        <v>87</v>
      </c>
      <c r="AY848" s="17" t="s">
        <v>253</v>
      </c>
      <c r="BE848" s="149">
        <f t="shared" si="4"/>
        <v>0</v>
      </c>
      <c r="BF848" s="149">
        <f t="shared" si="5"/>
        <v>0</v>
      </c>
      <c r="BG848" s="149">
        <f t="shared" si="6"/>
        <v>0</v>
      </c>
      <c r="BH848" s="149">
        <f t="shared" si="7"/>
        <v>0</v>
      </c>
      <c r="BI848" s="149">
        <f t="shared" si="8"/>
        <v>0</v>
      </c>
      <c r="BJ848" s="17" t="s">
        <v>85</v>
      </c>
      <c r="BK848" s="149">
        <f t="shared" si="9"/>
        <v>0</v>
      </c>
      <c r="BL848" s="17" t="s">
        <v>260</v>
      </c>
      <c r="BM848" s="148" t="s">
        <v>3432</v>
      </c>
    </row>
    <row r="849" spans="2:65" s="1" customFormat="1" ht="11.25">
      <c r="B849" s="32"/>
      <c r="D849" s="150" t="s">
        <v>262</v>
      </c>
      <c r="F849" s="151" t="s">
        <v>1464</v>
      </c>
      <c r="I849" s="152"/>
      <c r="L849" s="32"/>
      <c r="M849" s="153"/>
      <c r="T849" s="56"/>
      <c r="AT849" s="17" t="s">
        <v>262</v>
      </c>
      <c r="AU849" s="17" t="s">
        <v>87</v>
      </c>
    </row>
    <row r="850" spans="2:65" s="12" customFormat="1" ht="11.25">
      <c r="B850" s="154"/>
      <c r="D850" s="155" t="s">
        <v>264</v>
      </c>
      <c r="E850" s="156" t="s">
        <v>1</v>
      </c>
      <c r="F850" s="157" t="s">
        <v>1465</v>
      </c>
      <c r="H850" s="158">
        <v>2</v>
      </c>
      <c r="I850" s="159"/>
      <c r="L850" s="154"/>
      <c r="M850" s="160"/>
      <c r="T850" s="161"/>
      <c r="AT850" s="156" t="s">
        <v>264</v>
      </c>
      <c r="AU850" s="156" t="s">
        <v>87</v>
      </c>
      <c r="AV850" s="12" t="s">
        <v>87</v>
      </c>
      <c r="AW850" s="12" t="s">
        <v>32</v>
      </c>
      <c r="AX850" s="12" t="s">
        <v>77</v>
      </c>
      <c r="AY850" s="156" t="s">
        <v>253</v>
      </c>
    </row>
    <row r="851" spans="2:65" s="12" customFormat="1" ht="11.25">
      <c r="B851" s="154"/>
      <c r="D851" s="155" t="s">
        <v>264</v>
      </c>
      <c r="E851" s="156" t="s">
        <v>1</v>
      </c>
      <c r="F851" s="157" t="s">
        <v>1466</v>
      </c>
      <c r="H851" s="158">
        <v>0</v>
      </c>
      <c r="I851" s="159"/>
      <c r="L851" s="154"/>
      <c r="M851" s="160"/>
      <c r="T851" s="161"/>
      <c r="AT851" s="156" t="s">
        <v>264</v>
      </c>
      <c r="AU851" s="156" t="s">
        <v>87</v>
      </c>
      <c r="AV851" s="12" t="s">
        <v>87</v>
      </c>
      <c r="AW851" s="12" t="s">
        <v>32</v>
      </c>
      <c r="AX851" s="12" t="s">
        <v>77</v>
      </c>
      <c r="AY851" s="156" t="s">
        <v>253</v>
      </c>
    </row>
    <row r="852" spans="2:65" s="12" customFormat="1" ht="11.25">
      <c r="B852" s="154"/>
      <c r="D852" s="155" t="s">
        <v>264</v>
      </c>
      <c r="E852" s="156" t="s">
        <v>1</v>
      </c>
      <c r="F852" s="157" t="s">
        <v>1467</v>
      </c>
      <c r="H852" s="158">
        <v>2</v>
      </c>
      <c r="I852" s="159"/>
      <c r="L852" s="154"/>
      <c r="M852" s="160"/>
      <c r="T852" s="161"/>
      <c r="AT852" s="156" t="s">
        <v>264</v>
      </c>
      <c r="AU852" s="156" t="s">
        <v>87</v>
      </c>
      <c r="AV852" s="12" t="s">
        <v>87</v>
      </c>
      <c r="AW852" s="12" t="s">
        <v>32</v>
      </c>
      <c r="AX852" s="12" t="s">
        <v>77</v>
      </c>
      <c r="AY852" s="156" t="s">
        <v>253</v>
      </c>
    </row>
    <row r="853" spans="2:65" s="12" customFormat="1" ht="11.25">
      <c r="B853" s="154"/>
      <c r="D853" s="155" t="s">
        <v>264</v>
      </c>
      <c r="E853" s="156" t="s">
        <v>1</v>
      </c>
      <c r="F853" s="157" t="s">
        <v>1468</v>
      </c>
      <c r="H853" s="158">
        <v>2</v>
      </c>
      <c r="I853" s="159"/>
      <c r="L853" s="154"/>
      <c r="M853" s="160"/>
      <c r="T853" s="161"/>
      <c r="AT853" s="156" t="s">
        <v>264</v>
      </c>
      <c r="AU853" s="156" t="s">
        <v>87</v>
      </c>
      <c r="AV853" s="12" t="s">
        <v>87</v>
      </c>
      <c r="AW853" s="12" t="s">
        <v>32</v>
      </c>
      <c r="AX853" s="12" t="s">
        <v>77</v>
      </c>
      <c r="AY853" s="156" t="s">
        <v>253</v>
      </c>
    </row>
    <row r="854" spans="2:65" s="12" customFormat="1" ht="11.25">
      <c r="B854" s="154"/>
      <c r="D854" s="155" t="s">
        <v>264</v>
      </c>
      <c r="E854" s="156" t="s">
        <v>1</v>
      </c>
      <c r="F854" s="157" t="s">
        <v>1469</v>
      </c>
      <c r="H854" s="158">
        <v>0</v>
      </c>
      <c r="I854" s="159"/>
      <c r="L854" s="154"/>
      <c r="M854" s="160"/>
      <c r="T854" s="161"/>
      <c r="AT854" s="156" t="s">
        <v>264</v>
      </c>
      <c r="AU854" s="156" t="s">
        <v>87</v>
      </c>
      <c r="AV854" s="12" t="s">
        <v>87</v>
      </c>
      <c r="AW854" s="12" t="s">
        <v>32</v>
      </c>
      <c r="AX854" s="12" t="s">
        <v>77</v>
      </c>
      <c r="AY854" s="156" t="s">
        <v>253</v>
      </c>
    </row>
    <row r="855" spans="2:65" s="13" customFormat="1" ht="11.25">
      <c r="B855" s="162"/>
      <c r="D855" s="155" t="s">
        <v>264</v>
      </c>
      <c r="E855" s="163" t="s">
        <v>1</v>
      </c>
      <c r="F855" s="164" t="s">
        <v>266</v>
      </c>
      <c r="H855" s="165">
        <v>6</v>
      </c>
      <c r="I855" s="166"/>
      <c r="L855" s="162"/>
      <c r="M855" s="167"/>
      <c r="T855" s="168"/>
      <c r="AT855" s="163" t="s">
        <v>264</v>
      </c>
      <c r="AU855" s="163" t="s">
        <v>87</v>
      </c>
      <c r="AV855" s="13" t="s">
        <v>260</v>
      </c>
      <c r="AW855" s="13" t="s">
        <v>32</v>
      </c>
      <c r="AX855" s="13" t="s">
        <v>85</v>
      </c>
      <c r="AY855" s="163" t="s">
        <v>253</v>
      </c>
    </row>
    <row r="856" spans="2:65" s="1" customFormat="1" ht="21.75" customHeight="1">
      <c r="B856" s="32"/>
      <c r="C856" s="137" t="s">
        <v>1456</v>
      </c>
      <c r="D856" s="137" t="s">
        <v>255</v>
      </c>
      <c r="E856" s="138" t="s">
        <v>1471</v>
      </c>
      <c r="F856" s="139" t="s">
        <v>1472</v>
      </c>
      <c r="G856" s="140" t="s">
        <v>269</v>
      </c>
      <c r="H856" s="141">
        <v>6</v>
      </c>
      <c r="I856" s="142"/>
      <c r="J856" s="143">
        <f>ROUND(I856*H856,2)</f>
        <v>0</v>
      </c>
      <c r="K856" s="139" t="s">
        <v>259</v>
      </c>
      <c r="L856" s="32"/>
      <c r="M856" s="144" t="s">
        <v>1</v>
      </c>
      <c r="N856" s="145" t="s">
        <v>42</v>
      </c>
      <c r="P856" s="146">
        <f>O856*H856</f>
        <v>0</v>
      </c>
      <c r="Q856" s="146">
        <v>3.0000000000000001E-5</v>
      </c>
      <c r="R856" s="146">
        <f>Q856*H856</f>
        <v>1.8000000000000001E-4</v>
      </c>
      <c r="S856" s="146">
        <v>0</v>
      </c>
      <c r="T856" s="147">
        <f>S856*H856</f>
        <v>0</v>
      </c>
      <c r="AR856" s="148" t="s">
        <v>260</v>
      </c>
      <c r="AT856" s="148" t="s">
        <v>255</v>
      </c>
      <c r="AU856" s="148" t="s">
        <v>87</v>
      </c>
      <c r="AY856" s="17" t="s">
        <v>253</v>
      </c>
      <c r="BE856" s="149">
        <f>IF(N856="základní",J856,0)</f>
        <v>0</v>
      </c>
      <c r="BF856" s="149">
        <f>IF(N856="snížená",J856,0)</f>
        <v>0</v>
      </c>
      <c r="BG856" s="149">
        <f>IF(N856="zákl. přenesená",J856,0)</f>
        <v>0</v>
      </c>
      <c r="BH856" s="149">
        <f>IF(N856="sníž. přenesená",J856,0)</f>
        <v>0</v>
      </c>
      <c r="BI856" s="149">
        <f>IF(N856="nulová",J856,0)</f>
        <v>0</v>
      </c>
      <c r="BJ856" s="17" t="s">
        <v>85</v>
      </c>
      <c r="BK856" s="149">
        <f>ROUND(I856*H856,2)</f>
        <v>0</v>
      </c>
      <c r="BL856" s="17" t="s">
        <v>260</v>
      </c>
      <c r="BM856" s="148" t="s">
        <v>3433</v>
      </c>
    </row>
    <row r="857" spans="2:65" s="1" customFormat="1" ht="11.25">
      <c r="B857" s="32"/>
      <c r="D857" s="150" t="s">
        <v>262</v>
      </c>
      <c r="F857" s="151" t="s">
        <v>1474</v>
      </c>
      <c r="I857" s="152"/>
      <c r="L857" s="32"/>
      <c r="M857" s="153"/>
      <c r="T857" s="56"/>
      <c r="AT857" s="17" t="s">
        <v>262</v>
      </c>
      <c r="AU857" s="17" t="s">
        <v>87</v>
      </c>
    </row>
    <row r="858" spans="2:65" s="11" customFormat="1" ht="22.9" customHeight="1">
      <c r="B858" s="125"/>
      <c r="D858" s="126" t="s">
        <v>76</v>
      </c>
      <c r="E858" s="135" t="s">
        <v>1475</v>
      </c>
      <c r="F858" s="135" t="s">
        <v>1476</v>
      </c>
      <c r="I858" s="128"/>
      <c r="J858" s="136">
        <f>BK858</f>
        <v>0</v>
      </c>
      <c r="L858" s="125"/>
      <c r="M858" s="130"/>
      <c r="P858" s="131">
        <f>SUM(P859:P860)</f>
        <v>0</v>
      </c>
      <c r="R858" s="131">
        <f>SUM(R859:R860)</f>
        <v>0</v>
      </c>
      <c r="T858" s="132">
        <f>SUM(T859:T860)</f>
        <v>0</v>
      </c>
      <c r="AR858" s="126" t="s">
        <v>85</v>
      </c>
      <c r="AT858" s="133" t="s">
        <v>76</v>
      </c>
      <c r="AU858" s="133" t="s">
        <v>85</v>
      </c>
      <c r="AY858" s="126" t="s">
        <v>253</v>
      </c>
      <c r="BK858" s="134">
        <f>SUM(BK859:BK860)</f>
        <v>0</v>
      </c>
    </row>
    <row r="859" spans="2:65" s="1" customFormat="1" ht="16.5" customHeight="1">
      <c r="B859" s="32"/>
      <c r="C859" s="137" t="s">
        <v>1460</v>
      </c>
      <c r="D859" s="137" t="s">
        <v>255</v>
      </c>
      <c r="E859" s="138" t="s">
        <v>1478</v>
      </c>
      <c r="F859" s="139" t="s">
        <v>1479</v>
      </c>
      <c r="G859" s="140" t="s">
        <v>418</v>
      </c>
      <c r="H859" s="141">
        <v>204.11699999999999</v>
      </c>
      <c r="I859" s="142"/>
      <c r="J859" s="143">
        <f>ROUND(I859*H859,2)</f>
        <v>0</v>
      </c>
      <c r="K859" s="139" t="s">
        <v>259</v>
      </c>
      <c r="L859" s="32"/>
      <c r="M859" s="144" t="s">
        <v>1</v>
      </c>
      <c r="N859" s="145" t="s">
        <v>42</v>
      </c>
      <c r="P859" s="146">
        <f>O859*H859</f>
        <v>0</v>
      </c>
      <c r="Q859" s="146">
        <v>0</v>
      </c>
      <c r="R859" s="146">
        <f>Q859*H859</f>
        <v>0</v>
      </c>
      <c r="S859" s="146">
        <v>0</v>
      </c>
      <c r="T859" s="147">
        <f>S859*H859</f>
        <v>0</v>
      </c>
      <c r="AR859" s="148" t="s">
        <v>260</v>
      </c>
      <c r="AT859" s="148" t="s">
        <v>255</v>
      </c>
      <c r="AU859" s="148" t="s">
        <v>87</v>
      </c>
      <c r="AY859" s="17" t="s">
        <v>253</v>
      </c>
      <c r="BE859" s="149">
        <f>IF(N859="základní",J859,0)</f>
        <v>0</v>
      </c>
      <c r="BF859" s="149">
        <f>IF(N859="snížená",J859,0)</f>
        <v>0</v>
      </c>
      <c r="BG859" s="149">
        <f>IF(N859="zákl. přenesená",J859,0)</f>
        <v>0</v>
      </c>
      <c r="BH859" s="149">
        <f>IF(N859="sníž. přenesená",J859,0)</f>
        <v>0</v>
      </c>
      <c r="BI859" s="149">
        <f>IF(N859="nulová",J859,0)</f>
        <v>0</v>
      </c>
      <c r="BJ859" s="17" t="s">
        <v>85</v>
      </c>
      <c r="BK859" s="149">
        <f>ROUND(I859*H859,2)</f>
        <v>0</v>
      </c>
      <c r="BL859" s="17" t="s">
        <v>260</v>
      </c>
      <c r="BM859" s="148" t="s">
        <v>1480</v>
      </c>
    </row>
    <row r="860" spans="2:65" s="1" customFormat="1" ht="11.25">
      <c r="B860" s="32"/>
      <c r="D860" s="150" t="s">
        <v>262</v>
      </c>
      <c r="F860" s="151" t="s">
        <v>1481</v>
      </c>
      <c r="I860" s="152"/>
      <c r="L860" s="32"/>
      <c r="M860" s="153"/>
      <c r="T860" s="56"/>
      <c r="AT860" s="17" t="s">
        <v>262</v>
      </c>
      <c r="AU860" s="17" t="s">
        <v>87</v>
      </c>
    </row>
    <row r="861" spans="2:65" s="11" customFormat="1" ht="25.9" customHeight="1">
      <c r="B861" s="125"/>
      <c r="D861" s="126" t="s">
        <v>76</v>
      </c>
      <c r="E861" s="127" t="s">
        <v>609</v>
      </c>
      <c r="F861" s="127" t="s">
        <v>610</v>
      </c>
      <c r="I861" s="128"/>
      <c r="J861" s="129">
        <f>BK861</f>
        <v>0</v>
      </c>
      <c r="L861" s="125"/>
      <c r="M861" s="130"/>
      <c r="P861" s="131">
        <f>P862+P931+P1020+P1093+P1116+P1125+P1431+P1493+P1548+P1581+P1645+P1654+P1674+P1747+P1792+P1849+P1900+P1977</f>
        <v>0</v>
      </c>
      <c r="R861" s="131">
        <f>R862+R931+R1020+R1093+R1116+R1125+R1431+R1493+R1548+R1581+R1645+R1654+R1674+R1747+R1792+R1849+R1900+R1977</f>
        <v>25.67501541</v>
      </c>
      <c r="T861" s="132">
        <f>T862+T931+T1020+T1093+T1116+T1125+T1431+T1493+T1548+T1581+T1645+T1654+T1674+T1747+T1792+T1849+T1900+T1977</f>
        <v>0</v>
      </c>
      <c r="AR861" s="126" t="s">
        <v>87</v>
      </c>
      <c r="AT861" s="133" t="s">
        <v>76</v>
      </c>
      <c r="AU861" s="133" t="s">
        <v>77</v>
      </c>
      <c r="AY861" s="126" t="s">
        <v>253</v>
      </c>
      <c r="BK861" s="134">
        <f>BK862+BK931+BK1020+BK1093+BK1116+BK1125+BK1431+BK1493+BK1548+BK1581+BK1645+BK1654+BK1674+BK1747+BK1792+BK1849+BK1900+BK1977</f>
        <v>0</v>
      </c>
    </row>
    <row r="862" spans="2:65" s="11" customFormat="1" ht="22.9" customHeight="1">
      <c r="B862" s="125"/>
      <c r="D862" s="126" t="s">
        <v>76</v>
      </c>
      <c r="E862" s="135" t="s">
        <v>1482</v>
      </c>
      <c r="F862" s="135" t="s">
        <v>1483</v>
      </c>
      <c r="I862" s="128"/>
      <c r="J862" s="136">
        <f>BK862</f>
        <v>0</v>
      </c>
      <c r="L862" s="125"/>
      <c r="M862" s="130"/>
      <c r="P862" s="131">
        <f>SUM(P863:P930)</f>
        <v>0</v>
      </c>
      <c r="R862" s="131">
        <f>SUM(R863:R930)</f>
        <v>2.5053404000000006</v>
      </c>
      <c r="T862" s="132">
        <f>SUM(T863:T930)</f>
        <v>0</v>
      </c>
      <c r="AR862" s="126" t="s">
        <v>87</v>
      </c>
      <c r="AT862" s="133" t="s">
        <v>76</v>
      </c>
      <c r="AU862" s="133" t="s">
        <v>85</v>
      </c>
      <c r="AY862" s="126" t="s">
        <v>253</v>
      </c>
      <c r="BK862" s="134">
        <f>SUM(BK863:BK930)</f>
        <v>0</v>
      </c>
    </row>
    <row r="863" spans="2:65" s="1" customFormat="1" ht="24.2" customHeight="1">
      <c r="B863" s="32"/>
      <c r="C863" s="137" t="s">
        <v>1470</v>
      </c>
      <c r="D863" s="137" t="s">
        <v>255</v>
      </c>
      <c r="E863" s="138" t="s">
        <v>1485</v>
      </c>
      <c r="F863" s="139" t="s">
        <v>1486</v>
      </c>
      <c r="G863" s="140" t="s">
        <v>258</v>
      </c>
      <c r="H863" s="141">
        <v>154.47</v>
      </c>
      <c r="I863" s="142"/>
      <c r="J863" s="143">
        <f>ROUND(I863*H863,2)</f>
        <v>0</v>
      </c>
      <c r="K863" s="139" t="s">
        <v>259</v>
      </c>
      <c r="L863" s="32"/>
      <c r="M863" s="144" t="s">
        <v>1</v>
      </c>
      <c r="N863" s="145" t="s">
        <v>42</v>
      </c>
      <c r="P863" s="146">
        <f>O863*H863</f>
        <v>0</v>
      </c>
      <c r="Q863" s="146">
        <v>0</v>
      </c>
      <c r="R863" s="146">
        <f>Q863*H863</f>
        <v>0</v>
      </c>
      <c r="S863" s="146">
        <v>0</v>
      </c>
      <c r="T863" s="147">
        <f>S863*H863</f>
        <v>0</v>
      </c>
      <c r="AR863" s="148" t="s">
        <v>369</v>
      </c>
      <c r="AT863" s="148" t="s">
        <v>255</v>
      </c>
      <c r="AU863" s="148" t="s">
        <v>87</v>
      </c>
      <c r="AY863" s="17" t="s">
        <v>253</v>
      </c>
      <c r="BE863" s="149">
        <f>IF(N863="základní",J863,0)</f>
        <v>0</v>
      </c>
      <c r="BF863" s="149">
        <f>IF(N863="snížená",J863,0)</f>
        <v>0</v>
      </c>
      <c r="BG863" s="149">
        <f>IF(N863="zákl. přenesená",J863,0)</f>
        <v>0</v>
      </c>
      <c r="BH863" s="149">
        <f>IF(N863="sníž. přenesená",J863,0)</f>
        <v>0</v>
      </c>
      <c r="BI863" s="149">
        <f>IF(N863="nulová",J863,0)</f>
        <v>0</v>
      </c>
      <c r="BJ863" s="17" t="s">
        <v>85</v>
      </c>
      <c r="BK863" s="149">
        <f>ROUND(I863*H863,2)</f>
        <v>0</v>
      </c>
      <c r="BL863" s="17" t="s">
        <v>369</v>
      </c>
      <c r="BM863" s="148" t="s">
        <v>1487</v>
      </c>
    </row>
    <row r="864" spans="2:65" s="1" customFormat="1" ht="11.25">
      <c r="B864" s="32"/>
      <c r="D864" s="150" t="s">
        <v>262</v>
      </c>
      <c r="F864" s="151" t="s">
        <v>1488</v>
      </c>
      <c r="I864" s="152"/>
      <c r="L864" s="32"/>
      <c r="M864" s="153"/>
      <c r="T864" s="56"/>
      <c r="AT864" s="17" t="s">
        <v>262</v>
      </c>
      <c r="AU864" s="17" t="s">
        <v>87</v>
      </c>
    </row>
    <row r="865" spans="2:65" s="1" customFormat="1" ht="16.5" customHeight="1">
      <c r="B865" s="32"/>
      <c r="C865" s="185" t="s">
        <v>1477</v>
      </c>
      <c r="D865" s="185" t="s">
        <v>1052</v>
      </c>
      <c r="E865" s="186" t="s">
        <v>1490</v>
      </c>
      <c r="F865" s="187" t="s">
        <v>1491</v>
      </c>
      <c r="G865" s="188" t="s">
        <v>1492</v>
      </c>
      <c r="H865" s="189">
        <v>61.787999999999997</v>
      </c>
      <c r="I865" s="190"/>
      <c r="J865" s="191">
        <f>ROUND(I865*H865,2)</f>
        <v>0</v>
      </c>
      <c r="K865" s="187" t="s">
        <v>259</v>
      </c>
      <c r="L865" s="192"/>
      <c r="M865" s="193" t="s">
        <v>1</v>
      </c>
      <c r="N865" s="194" t="s">
        <v>42</v>
      </c>
      <c r="P865" s="146">
        <f>O865*H865</f>
        <v>0</v>
      </c>
      <c r="Q865" s="146">
        <v>1E-3</v>
      </c>
      <c r="R865" s="146">
        <f>Q865*H865</f>
        <v>6.1787999999999996E-2</v>
      </c>
      <c r="S865" s="146">
        <v>0</v>
      </c>
      <c r="T865" s="147">
        <f>S865*H865</f>
        <v>0</v>
      </c>
      <c r="AR865" s="148" t="s">
        <v>455</v>
      </c>
      <c r="AT865" s="148" t="s">
        <v>1052</v>
      </c>
      <c r="AU865" s="148" t="s">
        <v>87</v>
      </c>
      <c r="AY865" s="17" t="s">
        <v>253</v>
      </c>
      <c r="BE865" s="149">
        <f>IF(N865="základní",J865,0)</f>
        <v>0</v>
      </c>
      <c r="BF865" s="149">
        <f>IF(N865="snížená",J865,0)</f>
        <v>0</v>
      </c>
      <c r="BG865" s="149">
        <f>IF(N865="zákl. přenesená",J865,0)</f>
        <v>0</v>
      </c>
      <c r="BH865" s="149">
        <f>IF(N865="sníž. přenesená",J865,0)</f>
        <v>0</v>
      </c>
      <c r="BI865" s="149">
        <f>IF(N865="nulová",J865,0)</f>
        <v>0</v>
      </c>
      <c r="BJ865" s="17" t="s">
        <v>85</v>
      </c>
      <c r="BK865" s="149">
        <f>ROUND(I865*H865,2)</f>
        <v>0</v>
      </c>
      <c r="BL865" s="17" t="s">
        <v>369</v>
      </c>
      <c r="BM865" s="148" t="s">
        <v>1493</v>
      </c>
    </row>
    <row r="866" spans="2:65" s="14" customFormat="1" ht="11.25">
      <c r="B866" s="169"/>
      <c r="D866" s="155" t="s">
        <v>264</v>
      </c>
      <c r="E866" s="170" t="s">
        <v>1</v>
      </c>
      <c r="F866" s="171" t="s">
        <v>1494</v>
      </c>
      <c r="H866" s="170" t="s">
        <v>1</v>
      </c>
      <c r="I866" s="172"/>
      <c r="L866" s="169"/>
      <c r="M866" s="173"/>
      <c r="T866" s="174"/>
      <c r="AT866" s="170" t="s">
        <v>264</v>
      </c>
      <c r="AU866" s="170" t="s">
        <v>87</v>
      </c>
      <c r="AV866" s="14" t="s">
        <v>85</v>
      </c>
      <c r="AW866" s="14" t="s">
        <v>32</v>
      </c>
      <c r="AX866" s="14" t="s">
        <v>77</v>
      </c>
      <c r="AY866" s="170" t="s">
        <v>253</v>
      </c>
    </row>
    <row r="867" spans="2:65" s="12" customFormat="1" ht="11.25">
      <c r="B867" s="154"/>
      <c r="D867" s="155" t="s">
        <v>264</v>
      </c>
      <c r="E867" s="156" t="s">
        <v>1</v>
      </c>
      <c r="F867" s="157" t="s">
        <v>3434</v>
      </c>
      <c r="H867" s="158">
        <v>154.47</v>
      </c>
      <c r="I867" s="159"/>
      <c r="L867" s="154"/>
      <c r="M867" s="160"/>
      <c r="T867" s="161"/>
      <c r="AT867" s="156" t="s">
        <v>264</v>
      </c>
      <c r="AU867" s="156" t="s">
        <v>87</v>
      </c>
      <c r="AV867" s="12" t="s">
        <v>87</v>
      </c>
      <c r="AW867" s="12" t="s">
        <v>32</v>
      </c>
      <c r="AX867" s="12" t="s">
        <v>77</v>
      </c>
      <c r="AY867" s="156" t="s">
        <v>253</v>
      </c>
    </row>
    <row r="868" spans="2:65" s="13" customFormat="1" ht="11.25">
      <c r="B868" s="162"/>
      <c r="D868" s="155" t="s">
        <v>264</v>
      </c>
      <c r="E868" s="163" t="s">
        <v>1</v>
      </c>
      <c r="F868" s="164" t="s">
        <v>266</v>
      </c>
      <c r="H868" s="165">
        <v>154.47</v>
      </c>
      <c r="I868" s="166"/>
      <c r="L868" s="162"/>
      <c r="M868" s="167"/>
      <c r="T868" s="168"/>
      <c r="AT868" s="163" t="s">
        <v>264</v>
      </c>
      <c r="AU868" s="163" t="s">
        <v>87</v>
      </c>
      <c r="AV868" s="13" t="s">
        <v>260</v>
      </c>
      <c r="AW868" s="13" t="s">
        <v>32</v>
      </c>
      <c r="AX868" s="13" t="s">
        <v>85</v>
      </c>
      <c r="AY868" s="163" t="s">
        <v>253</v>
      </c>
    </row>
    <row r="869" spans="2:65" s="12" customFormat="1" ht="11.25">
      <c r="B869" s="154"/>
      <c r="D869" s="155" t="s">
        <v>264</v>
      </c>
      <c r="F869" s="157" t="s">
        <v>1496</v>
      </c>
      <c r="H869" s="158">
        <v>61.787999999999997</v>
      </c>
      <c r="I869" s="159"/>
      <c r="L869" s="154"/>
      <c r="M869" s="160"/>
      <c r="T869" s="161"/>
      <c r="AT869" s="156" t="s">
        <v>264</v>
      </c>
      <c r="AU869" s="156" t="s">
        <v>87</v>
      </c>
      <c r="AV869" s="12" t="s">
        <v>87</v>
      </c>
      <c r="AW869" s="12" t="s">
        <v>4</v>
      </c>
      <c r="AX869" s="12" t="s">
        <v>85</v>
      </c>
      <c r="AY869" s="156" t="s">
        <v>253</v>
      </c>
    </row>
    <row r="870" spans="2:65" s="1" customFormat="1" ht="24.2" customHeight="1">
      <c r="B870" s="32"/>
      <c r="C870" s="137" t="s">
        <v>1484</v>
      </c>
      <c r="D870" s="137" t="s">
        <v>255</v>
      </c>
      <c r="E870" s="138" t="s">
        <v>1498</v>
      </c>
      <c r="F870" s="139" t="s">
        <v>1499</v>
      </c>
      <c r="G870" s="140" t="s">
        <v>258</v>
      </c>
      <c r="H870" s="141">
        <v>40.192999999999998</v>
      </c>
      <c r="I870" s="142"/>
      <c r="J870" s="143">
        <f>ROUND(I870*H870,2)</f>
        <v>0</v>
      </c>
      <c r="K870" s="139" t="s">
        <v>259</v>
      </c>
      <c r="L870" s="32"/>
      <c r="M870" s="144" t="s">
        <v>1</v>
      </c>
      <c r="N870" s="145" t="s">
        <v>42</v>
      </c>
      <c r="P870" s="146">
        <f>O870*H870</f>
        <v>0</v>
      </c>
      <c r="Q870" s="146">
        <v>0</v>
      </c>
      <c r="R870" s="146">
        <f>Q870*H870</f>
        <v>0</v>
      </c>
      <c r="S870" s="146">
        <v>0</v>
      </c>
      <c r="T870" s="147">
        <f>S870*H870</f>
        <v>0</v>
      </c>
      <c r="AR870" s="148" t="s">
        <v>369</v>
      </c>
      <c r="AT870" s="148" t="s">
        <v>255</v>
      </c>
      <c r="AU870" s="148" t="s">
        <v>87</v>
      </c>
      <c r="AY870" s="17" t="s">
        <v>253</v>
      </c>
      <c r="BE870" s="149">
        <f>IF(N870="základní",J870,0)</f>
        <v>0</v>
      </c>
      <c r="BF870" s="149">
        <f>IF(N870="snížená",J870,0)</f>
        <v>0</v>
      </c>
      <c r="BG870" s="149">
        <f>IF(N870="zákl. přenesená",J870,0)</f>
        <v>0</v>
      </c>
      <c r="BH870" s="149">
        <f>IF(N870="sníž. přenesená",J870,0)</f>
        <v>0</v>
      </c>
      <c r="BI870" s="149">
        <f>IF(N870="nulová",J870,0)</f>
        <v>0</v>
      </c>
      <c r="BJ870" s="17" t="s">
        <v>85</v>
      </c>
      <c r="BK870" s="149">
        <f>ROUND(I870*H870,2)</f>
        <v>0</v>
      </c>
      <c r="BL870" s="17" t="s">
        <v>369</v>
      </c>
      <c r="BM870" s="148" t="s">
        <v>1500</v>
      </c>
    </row>
    <row r="871" spans="2:65" s="1" customFormat="1" ht="11.25">
      <c r="B871" s="32"/>
      <c r="D871" s="150" t="s">
        <v>262</v>
      </c>
      <c r="F871" s="151" t="s">
        <v>1501</v>
      </c>
      <c r="I871" s="152"/>
      <c r="L871" s="32"/>
      <c r="M871" s="153"/>
      <c r="T871" s="56"/>
      <c r="AT871" s="17" t="s">
        <v>262</v>
      </c>
      <c r="AU871" s="17" t="s">
        <v>87</v>
      </c>
    </row>
    <row r="872" spans="2:65" s="1" customFormat="1" ht="16.5" customHeight="1">
      <c r="B872" s="32"/>
      <c r="C872" s="185" t="s">
        <v>1489</v>
      </c>
      <c r="D872" s="185" t="s">
        <v>1052</v>
      </c>
      <c r="E872" s="186" t="s">
        <v>1490</v>
      </c>
      <c r="F872" s="187" t="s">
        <v>1491</v>
      </c>
      <c r="G872" s="188" t="s">
        <v>1492</v>
      </c>
      <c r="H872" s="189">
        <v>16.077000000000002</v>
      </c>
      <c r="I872" s="190"/>
      <c r="J872" s="191">
        <f>ROUND(I872*H872,2)</f>
        <v>0</v>
      </c>
      <c r="K872" s="187" t="s">
        <v>259</v>
      </c>
      <c r="L872" s="192"/>
      <c r="M872" s="193" t="s">
        <v>1</v>
      </c>
      <c r="N872" s="194" t="s">
        <v>42</v>
      </c>
      <c r="P872" s="146">
        <f>O872*H872</f>
        <v>0</v>
      </c>
      <c r="Q872" s="146">
        <v>1E-3</v>
      </c>
      <c r="R872" s="146">
        <f>Q872*H872</f>
        <v>1.6077000000000001E-2</v>
      </c>
      <c r="S872" s="146">
        <v>0</v>
      </c>
      <c r="T872" s="147">
        <f>S872*H872</f>
        <v>0</v>
      </c>
      <c r="AR872" s="148" t="s">
        <v>455</v>
      </c>
      <c r="AT872" s="148" t="s">
        <v>1052</v>
      </c>
      <c r="AU872" s="148" t="s">
        <v>87</v>
      </c>
      <c r="AY872" s="17" t="s">
        <v>253</v>
      </c>
      <c r="BE872" s="149">
        <f>IF(N872="základní",J872,0)</f>
        <v>0</v>
      </c>
      <c r="BF872" s="149">
        <f>IF(N872="snížená",J872,0)</f>
        <v>0</v>
      </c>
      <c r="BG872" s="149">
        <f>IF(N872="zákl. přenesená",J872,0)</f>
        <v>0</v>
      </c>
      <c r="BH872" s="149">
        <f>IF(N872="sníž. přenesená",J872,0)</f>
        <v>0</v>
      </c>
      <c r="BI872" s="149">
        <f>IF(N872="nulová",J872,0)</f>
        <v>0</v>
      </c>
      <c r="BJ872" s="17" t="s">
        <v>85</v>
      </c>
      <c r="BK872" s="149">
        <f>ROUND(I872*H872,2)</f>
        <v>0</v>
      </c>
      <c r="BL872" s="17" t="s">
        <v>369</v>
      </c>
      <c r="BM872" s="148" t="s">
        <v>1503</v>
      </c>
    </row>
    <row r="873" spans="2:65" s="14" customFormat="1" ht="11.25">
      <c r="B873" s="169"/>
      <c r="D873" s="155" t="s">
        <v>264</v>
      </c>
      <c r="E873" s="170" t="s">
        <v>1</v>
      </c>
      <c r="F873" s="171" t="s">
        <v>1504</v>
      </c>
      <c r="H873" s="170" t="s">
        <v>1</v>
      </c>
      <c r="I873" s="172"/>
      <c r="L873" s="169"/>
      <c r="M873" s="173"/>
      <c r="T873" s="174"/>
      <c r="AT873" s="170" t="s">
        <v>264</v>
      </c>
      <c r="AU873" s="170" t="s">
        <v>87</v>
      </c>
      <c r="AV873" s="14" t="s">
        <v>85</v>
      </c>
      <c r="AW873" s="14" t="s">
        <v>32</v>
      </c>
      <c r="AX873" s="14" t="s">
        <v>77</v>
      </c>
      <c r="AY873" s="170" t="s">
        <v>253</v>
      </c>
    </row>
    <row r="874" spans="2:65" s="14" customFormat="1" ht="11.25">
      <c r="B874" s="169"/>
      <c r="D874" s="155" t="s">
        <v>264</v>
      </c>
      <c r="E874" s="170" t="s">
        <v>1</v>
      </c>
      <c r="F874" s="171" t="s">
        <v>1505</v>
      </c>
      <c r="H874" s="170" t="s">
        <v>1</v>
      </c>
      <c r="I874" s="172"/>
      <c r="L874" s="169"/>
      <c r="M874" s="173"/>
      <c r="T874" s="174"/>
      <c r="AT874" s="170" t="s">
        <v>264</v>
      </c>
      <c r="AU874" s="170" t="s">
        <v>87</v>
      </c>
      <c r="AV874" s="14" t="s">
        <v>85</v>
      </c>
      <c r="AW874" s="14" t="s">
        <v>32</v>
      </c>
      <c r="AX874" s="14" t="s">
        <v>77</v>
      </c>
      <c r="AY874" s="170" t="s">
        <v>253</v>
      </c>
    </row>
    <row r="875" spans="2:65" s="12" customFormat="1" ht="11.25">
      <c r="B875" s="154"/>
      <c r="D875" s="155" t="s">
        <v>264</v>
      </c>
      <c r="E875" s="156" t="s">
        <v>1</v>
      </c>
      <c r="F875" s="157" t="s">
        <v>3435</v>
      </c>
      <c r="H875" s="158">
        <v>10.206</v>
      </c>
      <c r="I875" s="159"/>
      <c r="L875" s="154"/>
      <c r="M875" s="160"/>
      <c r="T875" s="161"/>
      <c r="AT875" s="156" t="s">
        <v>264</v>
      </c>
      <c r="AU875" s="156" t="s">
        <v>87</v>
      </c>
      <c r="AV875" s="12" t="s">
        <v>87</v>
      </c>
      <c r="AW875" s="12" t="s">
        <v>32</v>
      </c>
      <c r="AX875" s="12" t="s">
        <v>77</v>
      </c>
      <c r="AY875" s="156" t="s">
        <v>253</v>
      </c>
    </row>
    <row r="876" spans="2:65" s="15" customFormat="1" ht="11.25">
      <c r="B876" s="175"/>
      <c r="D876" s="155" t="s">
        <v>264</v>
      </c>
      <c r="E876" s="176" t="s">
        <v>1</v>
      </c>
      <c r="F876" s="177" t="s">
        <v>322</v>
      </c>
      <c r="H876" s="178">
        <v>10.206</v>
      </c>
      <c r="I876" s="179"/>
      <c r="L876" s="175"/>
      <c r="M876" s="180"/>
      <c r="T876" s="181"/>
      <c r="AT876" s="176" t="s">
        <v>264</v>
      </c>
      <c r="AU876" s="176" t="s">
        <v>87</v>
      </c>
      <c r="AV876" s="15" t="s">
        <v>97</v>
      </c>
      <c r="AW876" s="15" t="s">
        <v>32</v>
      </c>
      <c r="AX876" s="15" t="s">
        <v>77</v>
      </c>
      <c r="AY876" s="176" t="s">
        <v>253</v>
      </c>
    </row>
    <row r="877" spans="2:65" s="14" customFormat="1" ht="11.25">
      <c r="B877" s="169"/>
      <c r="D877" s="155" t="s">
        <v>264</v>
      </c>
      <c r="E877" s="170" t="s">
        <v>1</v>
      </c>
      <c r="F877" s="171" t="s">
        <v>1504</v>
      </c>
      <c r="H877" s="170" t="s">
        <v>1</v>
      </c>
      <c r="I877" s="172"/>
      <c r="L877" s="169"/>
      <c r="M877" s="173"/>
      <c r="T877" s="174"/>
      <c r="AT877" s="170" t="s">
        <v>264</v>
      </c>
      <c r="AU877" s="170" t="s">
        <v>87</v>
      </c>
      <c r="AV877" s="14" t="s">
        <v>85</v>
      </c>
      <c r="AW877" s="14" t="s">
        <v>32</v>
      </c>
      <c r="AX877" s="14" t="s">
        <v>77</v>
      </c>
      <c r="AY877" s="170" t="s">
        <v>253</v>
      </c>
    </row>
    <row r="878" spans="2:65" s="14" customFormat="1" ht="11.25">
      <c r="B878" s="169"/>
      <c r="D878" s="155" t="s">
        <v>264</v>
      </c>
      <c r="E878" s="170" t="s">
        <v>1</v>
      </c>
      <c r="F878" s="171" t="s">
        <v>1507</v>
      </c>
      <c r="H878" s="170" t="s">
        <v>1</v>
      </c>
      <c r="I878" s="172"/>
      <c r="L878" s="169"/>
      <c r="M878" s="173"/>
      <c r="T878" s="174"/>
      <c r="AT878" s="170" t="s">
        <v>264</v>
      </c>
      <c r="AU878" s="170" t="s">
        <v>87</v>
      </c>
      <c r="AV878" s="14" t="s">
        <v>85</v>
      </c>
      <c r="AW878" s="14" t="s">
        <v>32</v>
      </c>
      <c r="AX878" s="14" t="s">
        <v>77</v>
      </c>
      <c r="AY878" s="170" t="s">
        <v>253</v>
      </c>
    </row>
    <row r="879" spans="2:65" s="12" customFormat="1" ht="33.75">
      <c r="B879" s="154"/>
      <c r="D879" s="155" t="s">
        <v>264</v>
      </c>
      <c r="E879" s="156" t="s">
        <v>1</v>
      </c>
      <c r="F879" s="157" t="s">
        <v>3436</v>
      </c>
      <c r="H879" s="158">
        <v>29.986999999999998</v>
      </c>
      <c r="I879" s="159"/>
      <c r="L879" s="154"/>
      <c r="M879" s="160"/>
      <c r="T879" s="161"/>
      <c r="AT879" s="156" t="s">
        <v>264</v>
      </c>
      <c r="AU879" s="156" t="s">
        <v>87</v>
      </c>
      <c r="AV879" s="12" t="s">
        <v>87</v>
      </c>
      <c r="AW879" s="12" t="s">
        <v>32</v>
      </c>
      <c r="AX879" s="12" t="s">
        <v>77</v>
      </c>
      <c r="AY879" s="156" t="s">
        <v>253</v>
      </c>
    </row>
    <row r="880" spans="2:65" s="15" customFormat="1" ht="11.25">
      <c r="B880" s="175"/>
      <c r="D880" s="155" t="s">
        <v>264</v>
      </c>
      <c r="E880" s="176" t="s">
        <v>1</v>
      </c>
      <c r="F880" s="177" t="s">
        <v>322</v>
      </c>
      <c r="H880" s="178">
        <v>29.986999999999998</v>
      </c>
      <c r="I880" s="179"/>
      <c r="L880" s="175"/>
      <c r="M880" s="180"/>
      <c r="T880" s="181"/>
      <c r="AT880" s="176" t="s">
        <v>264</v>
      </c>
      <c r="AU880" s="176" t="s">
        <v>87</v>
      </c>
      <c r="AV880" s="15" t="s">
        <v>97</v>
      </c>
      <c r="AW880" s="15" t="s">
        <v>32</v>
      </c>
      <c r="AX880" s="15" t="s">
        <v>77</v>
      </c>
      <c r="AY880" s="176" t="s">
        <v>253</v>
      </c>
    </row>
    <row r="881" spans="2:65" s="13" customFormat="1" ht="11.25">
      <c r="B881" s="162"/>
      <c r="D881" s="155" t="s">
        <v>264</v>
      </c>
      <c r="E881" s="163" t="s">
        <v>1</v>
      </c>
      <c r="F881" s="164" t="s">
        <v>266</v>
      </c>
      <c r="H881" s="165">
        <v>40.192999999999998</v>
      </c>
      <c r="I881" s="166"/>
      <c r="L881" s="162"/>
      <c r="M881" s="167"/>
      <c r="T881" s="168"/>
      <c r="AT881" s="163" t="s">
        <v>264</v>
      </c>
      <c r="AU881" s="163" t="s">
        <v>87</v>
      </c>
      <c r="AV881" s="13" t="s">
        <v>260</v>
      </c>
      <c r="AW881" s="13" t="s">
        <v>32</v>
      </c>
      <c r="AX881" s="13" t="s">
        <v>85</v>
      </c>
      <c r="AY881" s="163" t="s">
        <v>253</v>
      </c>
    </row>
    <row r="882" spans="2:65" s="12" customFormat="1" ht="11.25">
      <c r="B882" s="154"/>
      <c r="D882" s="155" t="s">
        <v>264</v>
      </c>
      <c r="F882" s="157" t="s">
        <v>3437</v>
      </c>
      <c r="H882" s="158">
        <v>16.077000000000002</v>
      </c>
      <c r="I882" s="159"/>
      <c r="L882" s="154"/>
      <c r="M882" s="160"/>
      <c r="T882" s="161"/>
      <c r="AT882" s="156" t="s">
        <v>264</v>
      </c>
      <c r="AU882" s="156" t="s">
        <v>87</v>
      </c>
      <c r="AV882" s="12" t="s">
        <v>87</v>
      </c>
      <c r="AW882" s="12" t="s">
        <v>4</v>
      </c>
      <c r="AX882" s="12" t="s">
        <v>85</v>
      </c>
      <c r="AY882" s="156" t="s">
        <v>253</v>
      </c>
    </row>
    <row r="883" spans="2:65" s="1" customFormat="1" ht="24.2" customHeight="1">
      <c r="B883" s="32"/>
      <c r="C883" s="137" t="s">
        <v>1497</v>
      </c>
      <c r="D883" s="137" t="s">
        <v>255</v>
      </c>
      <c r="E883" s="138" t="s">
        <v>1511</v>
      </c>
      <c r="F883" s="139" t="s">
        <v>1512</v>
      </c>
      <c r="G883" s="140" t="s">
        <v>258</v>
      </c>
      <c r="H883" s="141">
        <v>312.94</v>
      </c>
      <c r="I883" s="142"/>
      <c r="J883" s="143">
        <f>ROUND(I883*H883,2)</f>
        <v>0</v>
      </c>
      <c r="K883" s="139" t="s">
        <v>259</v>
      </c>
      <c r="L883" s="32"/>
      <c r="M883" s="144" t="s">
        <v>1</v>
      </c>
      <c r="N883" s="145" t="s">
        <v>42</v>
      </c>
      <c r="P883" s="146">
        <f>O883*H883</f>
        <v>0</v>
      </c>
      <c r="Q883" s="146">
        <v>4.0000000000000002E-4</v>
      </c>
      <c r="R883" s="146">
        <f>Q883*H883</f>
        <v>0.12517600000000001</v>
      </c>
      <c r="S883" s="146">
        <v>0</v>
      </c>
      <c r="T883" s="147">
        <f>S883*H883</f>
        <v>0</v>
      </c>
      <c r="AR883" s="148" t="s">
        <v>369</v>
      </c>
      <c r="AT883" s="148" t="s">
        <v>255</v>
      </c>
      <c r="AU883" s="148" t="s">
        <v>87</v>
      </c>
      <c r="AY883" s="17" t="s">
        <v>253</v>
      </c>
      <c r="BE883" s="149">
        <f>IF(N883="základní",J883,0)</f>
        <v>0</v>
      </c>
      <c r="BF883" s="149">
        <f>IF(N883="snížená",J883,0)</f>
        <v>0</v>
      </c>
      <c r="BG883" s="149">
        <f>IF(N883="zákl. přenesená",J883,0)</f>
        <v>0</v>
      </c>
      <c r="BH883" s="149">
        <f>IF(N883="sníž. přenesená",J883,0)</f>
        <v>0</v>
      </c>
      <c r="BI883" s="149">
        <f>IF(N883="nulová",J883,0)</f>
        <v>0</v>
      </c>
      <c r="BJ883" s="17" t="s">
        <v>85</v>
      </c>
      <c r="BK883" s="149">
        <f>ROUND(I883*H883,2)</f>
        <v>0</v>
      </c>
      <c r="BL883" s="17" t="s">
        <v>369</v>
      </c>
      <c r="BM883" s="148" t="s">
        <v>1513</v>
      </c>
    </row>
    <row r="884" spans="2:65" s="1" customFormat="1" ht="11.25">
      <c r="B884" s="32"/>
      <c r="D884" s="150" t="s">
        <v>262</v>
      </c>
      <c r="F884" s="151" t="s">
        <v>1514</v>
      </c>
      <c r="I884" s="152"/>
      <c r="L884" s="32"/>
      <c r="M884" s="153"/>
      <c r="T884" s="56"/>
      <c r="AT884" s="17" t="s">
        <v>262</v>
      </c>
      <c r="AU884" s="17" t="s">
        <v>87</v>
      </c>
    </row>
    <row r="885" spans="2:65" s="1" customFormat="1" ht="49.15" customHeight="1">
      <c r="B885" s="32"/>
      <c r="C885" s="185" t="s">
        <v>1502</v>
      </c>
      <c r="D885" s="185" t="s">
        <v>1052</v>
      </c>
      <c r="E885" s="186" t="s">
        <v>1516</v>
      </c>
      <c r="F885" s="187" t="s">
        <v>1517</v>
      </c>
      <c r="G885" s="188" t="s">
        <v>258</v>
      </c>
      <c r="H885" s="189">
        <v>364.73200000000003</v>
      </c>
      <c r="I885" s="190"/>
      <c r="J885" s="191">
        <f>ROUND(I885*H885,2)</f>
        <v>0</v>
      </c>
      <c r="K885" s="187" t="s">
        <v>259</v>
      </c>
      <c r="L885" s="192"/>
      <c r="M885" s="193" t="s">
        <v>1</v>
      </c>
      <c r="N885" s="194" t="s">
        <v>42</v>
      </c>
      <c r="P885" s="146">
        <f>O885*H885</f>
        <v>0</v>
      </c>
      <c r="Q885" s="146">
        <v>4.7000000000000002E-3</v>
      </c>
      <c r="R885" s="146">
        <f>Q885*H885</f>
        <v>1.7142404000000002</v>
      </c>
      <c r="S885" s="146">
        <v>0</v>
      </c>
      <c r="T885" s="147">
        <f>S885*H885</f>
        <v>0</v>
      </c>
      <c r="AR885" s="148" t="s">
        <v>455</v>
      </c>
      <c r="AT885" s="148" t="s">
        <v>1052</v>
      </c>
      <c r="AU885" s="148" t="s">
        <v>87</v>
      </c>
      <c r="AY885" s="17" t="s">
        <v>253</v>
      </c>
      <c r="BE885" s="149">
        <f>IF(N885="základní",J885,0)</f>
        <v>0</v>
      </c>
      <c r="BF885" s="149">
        <f>IF(N885="snížená",J885,0)</f>
        <v>0</v>
      </c>
      <c r="BG885" s="149">
        <f>IF(N885="zákl. přenesená",J885,0)</f>
        <v>0</v>
      </c>
      <c r="BH885" s="149">
        <f>IF(N885="sníž. přenesená",J885,0)</f>
        <v>0</v>
      </c>
      <c r="BI885" s="149">
        <f>IF(N885="nulová",J885,0)</f>
        <v>0</v>
      </c>
      <c r="BJ885" s="17" t="s">
        <v>85</v>
      </c>
      <c r="BK885" s="149">
        <f>ROUND(I885*H885,2)</f>
        <v>0</v>
      </c>
      <c r="BL885" s="17" t="s">
        <v>369</v>
      </c>
      <c r="BM885" s="148" t="s">
        <v>3438</v>
      </c>
    </row>
    <row r="886" spans="2:65" s="14" customFormat="1" ht="11.25">
      <c r="B886" s="169"/>
      <c r="D886" s="155" t="s">
        <v>264</v>
      </c>
      <c r="E886" s="170" t="s">
        <v>1</v>
      </c>
      <c r="F886" s="171" t="s">
        <v>1519</v>
      </c>
      <c r="H886" s="170" t="s">
        <v>1</v>
      </c>
      <c r="I886" s="172"/>
      <c r="L886" s="169"/>
      <c r="M886" s="173"/>
      <c r="T886" s="174"/>
      <c r="AT886" s="170" t="s">
        <v>264</v>
      </c>
      <c r="AU886" s="170" t="s">
        <v>87</v>
      </c>
      <c r="AV886" s="14" t="s">
        <v>85</v>
      </c>
      <c r="AW886" s="14" t="s">
        <v>32</v>
      </c>
      <c r="AX886" s="14" t="s">
        <v>77</v>
      </c>
      <c r="AY886" s="170" t="s">
        <v>253</v>
      </c>
    </row>
    <row r="887" spans="2:65" s="12" customFormat="1" ht="11.25">
      <c r="B887" s="154"/>
      <c r="D887" s="155" t="s">
        <v>264</v>
      </c>
      <c r="E887" s="156" t="s">
        <v>1</v>
      </c>
      <c r="F887" s="157" t="s">
        <v>3439</v>
      </c>
      <c r="H887" s="158">
        <v>308.94</v>
      </c>
      <c r="I887" s="159"/>
      <c r="L887" s="154"/>
      <c r="M887" s="160"/>
      <c r="T887" s="161"/>
      <c r="AT887" s="156" t="s">
        <v>264</v>
      </c>
      <c r="AU887" s="156" t="s">
        <v>87</v>
      </c>
      <c r="AV887" s="12" t="s">
        <v>87</v>
      </c>
      <c r="AW887" s="12" t="s">
        <v>32</v>
      </c>
      <c r="AX887" s="12" t="s">
        <v>77</v>
      </c>
      <c r="AY887" s="156" t="s">
        <v>253</v>
      </c>
    </row>
    <row r="888" spans="2:65" s="12" customFormat="1" ht="11.25">
      <c r="B888" s="154"/>
      <c r="D888" s="155" t="s">
        <v>264</v>
      </c>
      <c r="E888" s="156" t="s">
        <v>1</v>
      </c>
      <c r="F888" s="157" t="s">
        <v>1521</v>
      </c>
      <c r="H888" s="158">
        <v>4</v>
      </c>
      <c r="I888" s="159"/>
      <c r="L888" s="154"/>
      <c r="M888" s="160"/>
      <c r="T888" s="161"/>
      <c r="AT888" s="156" t="s">
        <v>264</v>
      </c>
      <c r="AU888" s="156" t="s">
        <v>87</v>
      </c>
      <c r="AV888" s="12" t="s">
        <v>87</v>
      </c>
      <c r="AW888" s="12" t="s">
        <v>32</v>
      </c>
      <c r="AX888" s="12" t="s">
        <v>77</v>
      </c>
      <c r="AY888" s="156" t="s">
        <v>253</v>
      </c>
    </row>
    <row r="889" spans="2:65" s="13" customFormat="1" ht="11.25">
      <c r="B889" s="162"/>
      <c r="D889" s="155" t="s">
        <v>264</v>
      </c>
      <c r="E889" s="163" t="s">
        <v>1</v>
      </c>
      <c r="F889" s="164" t="s">
        <v>266</v>
      </c>
      <c r="H889" s="165">
        <v>312.94</v>
      </c>
      <c r="I889" s="166"/>
      <c r="L889" s="162"/>
      <c r="M889" s="167"/>
      <c r="T889" s="168"/>
      <c r="AT889" s="163" t="s">
        <v>264</v>
      </c>
      <c r="AU889" s="163" t="s">
        <v>87</v>
      </c>
      <c r="AV889" s="13" t="s">
        <v>260</v>
      </c>
      <c r="AW889" s="13" t="s">
        <v>32</v>
      </c>
      <c r="AX889" s="13" t="s">
        <v>85</v>
      </c>
      <c r="AY889" s="163" t="s">
        <v>253</v>
      </c>
    </row>
    <row r="890" spans="2:65" s="12" customFormat="1" ht="11.25">
      <c r="B890" s="154"/>
      <c r="D890" s="155" t="s">
        <v>264</v>
      </c>
      <c r="F890" s="157" t="s">
        <v>1522</v>
      </c>
      <c r="H890" s="158">
        <v>364.73200000000003</v>
      </c>
      <c r="I890" s="159"/>
      <c r="L890" s="154"/>
      <c r="M890" s="160"/>
      <c r="T890" s="161"/>
      <c r="AT890" s="156" t="s">
        <v>264</v>
      </c>
      <c r="AU890" s="156" t="s">
        <v>87</v>
      </c>
      <c r="AV890" s="12" t="s">
        <v>87</v>
      </c>
      <c r="AW890" s="12" t="s">
        <v>4</v>
      </c>
      <c r="AX890" s="12" t="s">
        <v>85</v>
      </c>
      <c r="AY890" s="156" t="s">
        <v>253</v>
      </c>
    </row>
    <row r="891" spans="2:65" s="1" customFormat="1" ht="24.2" customHeight="1">
      <c r="B891" s="32"/>
      <c r="C891" s="137" t="s">
        <v>1510</v>
      </c>
      <c r="D891" s="137" t="s">
        <v>255</v>
      </c>
      <c r="E891" s="138" t="s">
        <v>1524</v>
      </c>
      <c r="F891" s="139" t="s">
        <v>1525</v>
      </c>
      <c r="G891" s="140" t="s">
        <v>258</v>
      </c>
      <c r="H891" s="141">
        <v>80.387</v>
      </c>
      <c r="I891" s="142"/>
      <c r="J891" s="143">
        <f>ROUND(I891*H891,2)</f>
        <v>0</v>
      </c>
      <c r="K891" s="139" t="s">
        <v>259</v>
      </c>
      <c r="L891" s="32"/>
      <c r="M891" s="144" t="s">
        <v>1</v>
      </c>
      <c r="N891" s="145" t="s">
        <v>42</v>
      </c>
      <c r="P891" s="146">
        <f>O891*H891</f>
        <v>0</v>
      </c>
      <c r="Q891" s="146">
        <v>4.0000000000000002E-4</v>
      </c>
      <c r="R891" s="146">
        <f>Q891*H891</f>
        <v>3.2154800000000004E-2</v>
      </c>
      <c r="S891" s="146">
        <v>0</v>
      </c>
      <c r="T891" s="147">
        <f>S891*H891</f>
        <v>0</v>
      </c>
      <c r="AR891" s="148" t="s">
        <v>369</v>
      </c>
      <c r="AT891" s="148" t="s">
        <v>255</v>
      </c>
      <c r="AU891" s="148" t="s">
        <v>87</v>
      </c>
      <c r="AY891" s="17" t="s">
        <v>253</v>
      </c>
      <c r="BE891" s="149">
        <f>IF(N891="základní",J891,0)</f>
        <v>0</v>
      </c>
      <c r="BF891" s="149">
        <f>IF(N891="snížená",J891,0)</f>
        <v>0</v>
      </c>
      <c r="BG891" s="149">
        <f>IF(N891="zákl. přenesená",J891,0)</f>
        <v>0</v>
      </c>
      <c r="BH891" s="149">
        <f>IF(N891="sníž. přenesená",J891,0)</f>
        <v>0</v>
      </c>
      <c r="BI891" s="149">
        <f>IF(N891="nulová",J891,0)</f>
        <v>0</v>
      </c>
      <c r="BJ891" s="17" t="s">
        <v>85</v>
      </c>
      <c r="BK891" s="149">
        <f>ROUND(I891*H891,2)</f>
        <v>0</v>
      </c>
      <c r="BL891" s="17" t="s">
        <v>369</v>
      </c>
      <c r="BM891" s="148" t="s">
        <v>1526</v>
      </c>
    </row>
    <row r="892" spans="2:65" s="1" customFormat="1" ht="11.25">
      <c r="B892" s="32"/>
      <c r="D892" s="150" t="s">
        <v>262</v>
      </c>
      <c r="F892" s="151" t="s">
        <v>1527</v>
      </c>
      <c r="I892" s="152"/>
      <c r="L892" s="32"/>
      <c r="M892" s="153"/>
      <c r="T892" s="56"/>
      <c r="AT892" s="17" t="s">
        <v>262</v>
      </c>
      <c r="AU892" s="17" t="s">
        <v>87</v>
      </c>
    </row>
    <row r="893" spans="2:65" s="1" customFormat="1" ht="49.15" customHeight="1">
      <c r="B893" s="32"/>
      <c r="C893" s="185" t="s">
        <v>1515</v>
      </c>
      <c r="D893" s="185" t="s">
        <v>1052</v>
      </c>
      <c r="E893" s="186" t="s">
        <v>1516</v>
      </c>
      <c r="F893" s="187" t="s">
        <v>1517</v>
      </c>
      <c r="G893" s="188" t="s">
        <v>258</v>
      </c>
      <c r="H893" s="189">
        <v>98.153000000000006</v>
      </c>
      <c r="I893" s="190"/>
      <c r="J893" s="191">
        <f>ROUND(I893*H893,2)</f>
        <v>0</v>
      </c>
      <c r="K893" s="187" t="s">
        <v>259</v>
      </c>
      <c r="L893" s="192"/>
      <c r="M893" s="193" t="s">
        <v>1</v>
      </c>
      <c r="N893" s="194" t="s">
        <v>42</v>
      </c>
      <c r="P893" s="146">
        <f>O893*H893</f>
        <v>0</v>
      </c>
      <c r="Q893" s="146">
        <v>4.7000000000000002E-3</v>
      </c>
      <c r="R893" s="146">
        <f>Q893*H893</f>
        <v>0.46131910000000004</v>
      </c>
      <c r="S893" s="146">
        <v>0</v>
      </c>
      <c r="T893" s="147">
        <f>S893*H893</f>
        <v>0</v>
      </c>
      <c r="AR893" s="148" t="s">
        <v>455</v>
      </c>
      <c r="AT893" s="148" t="s">
        <v>1052</v>
      </c>
      <c r="AU893" s="148" t="s">
        <v>87</v>
      </c>
      <c r="AY893" s="17" t="s">
        <v>253</v>
      </c>
      <c r="BE893" s="149">
        <f>IF(N893="základní",J893,0)</f>
        <v>0</v>
      </c>
      <c r="BF893" s="149">
        <f>IF(N893="snížená",J893,0)</f>
        <v>0</v>
      </c>
      <c r="BG893" s="149">
        <f>IF(N893="zákl. přenesená",J893,0)</f>
        <v>0</v>
      </c>
      <c r="BH893" s="149">
        <f>IF(N893="sníž. přenesená",J893,0)</f>
        <v>0</v>
      </c>
      <c r="BI893" s="149">
        <f>IF(N893="nulová",J893,0)</f>
        <v>0</v>
      </c>
      <c r="BJ893" s="17" t="s">
        <v>85</v>
      </c>
      <c r="BK893" s="149">
        <f>ROUND(I893*H893,2)</f>
        <v>0</v>
      </c>
      <c r="BL893" s="17" t="s">
        <v>369</v>
      </c>
      <c r="BM893" s="148" t="s">
        <v>3440</v>
      </c>
    </row>
    <row r="894" spans="2:65" s="14" customFormat="1" ht="11.25">
      <c r="B894" s="169"/>
      <c r="D894" s="155" t="s">
        <v>264</v>
      </c>
      <c r="E894" s="170" t="s">
        <v>1</v>
      </c>
      <c r="F894" s="171" t="s">
        <v>1530</v>
      </c>
      <c r="H894" s="170" t="s">
        <v>1</v>
      </c>
      <c r="I894" s="172"/>
      <c r="L894" s="169"/>
      <c r="M894" s="173"/>
      <c r="T894" s="174"/>
      <c r="AT894" s="170" t="s">
        <v>264</v>
      </c>
      <c r="AU894" s="170" t="s">
        <v>87</v>
      </c>
      <c r="AV894" s="14" t="s">
        <v>85</v>
      </c>
      <c r="AW894" s="14" t="s">
        <v>32</v>
      </c>
      <c r="AX894" s="14" t="s">
        <v>77</v>
      </c>
      <c r="AY894" s="170" t="s">
        <v>253</v>
      </c>
    </row>
    <row r="895" spans="2:65" s="14" customFormat="1" ht="11.25">
      <c r="B895" s="169"/>
      <c r="D895" s="155" t="s">
        <v>264</v>
      </c>
      <c r="E895" s="170" t="s">
        <v>1</v>
      </c>
      <c r="F895" s="171" t="s">
        <v>1505</v>
      </c>
      <c r="H895" s="170" t="s">
        <v>1</v>
      </c>
      <c r="I895" s="172"/>
      <c r="L895" s="169"/>
      <c r="M895" s="173"/>
      <c r="T895" s="174"/>
      <c r="AT895" s="170" t="s">
        <v>264</v>
      </c>
      <c r="AU895" s="170" t="s">
        <v>87</v>
      </c>
      <c r="AV895" s="14" t="s">
        <v>85</v>
      </c>
      <c r="AW895" s="14" t="s">
        <v>32</v>
      </c>
      <c r="AX895" s="14" t="s">
        <v>77</v>
      </c>
      <c r="AY895" s="170" t="s">
        <v>253</v>
      </c>
    </row>
    <row r="896" spans="2:65" s="12" customFormat="1" ht="11.25">
      <c r="B896" s="154"/>
      <c r="D896" s="155" t="s">
        <v>264</v>
      </c>
      <c r="E896" s="156" t="s">
        <v>1</v>
      </c>
      <c r="F896" s="157" t="s">
        <v>3441</v>
      </c>
      <c r="H896" s="158">
        <v>20.411999999999999</v>
      </c>
      <c r="I896" s="159"/>
      <c r="L896" s="154"/>
      <c r="M896" s="160"/>
      <c r="T896" s="161"/>
      <c r="AT896" s="156" t="s">
        <v>264</v>
      </c>
      <c r="AU896" s="156" t="s">
        <v>87</v>
      </c>
      <c r="AV896" s="12" t="s">
        <v>87</v>
      </c>
      <c r="AW896" s="12" t="s">
        <v>32</v>
      </c>
      <c r="AX896" s="12" t="s">
        <v>77</v>
      </c>
      <c r="AY896" s="156" t="s">
        <v>253</v>
      </c>
    </row>
    <row r="897" spans="2:65" s="15" customFormat="1" ht="11.25">
      <c r="B897" s="175"/>
      <c r="D897" s="155" t="s">
        <v>264</v>
      </c>
      <c r="E897" s="176" t="s">
        <v>1</v>
      </c>
      <c r="F897" s="177" t="s">
        <v>322</v>
      </c>
      <c r="H897" s="178">
        <v>20.411999999999999</v>
      </c>
      <c r="I897" s="179"/>
      <c r="L897" s="175"/>
      <c r="M897" s="180"/>
      <c r="T897" s="181"/>
      <c r="AT897" s="176" t="s">
        <v>264</v>
      </c>
      <c r="AU897" s="176" t="s">
        <v>87</v>
      </c>
      <c r="AV897" s="15" t="s">
        <v>97</v>
      </c>
      <c r="AW897" s="15" t="s">
        <v>32</v>
      </c>
      <c r="AX897" s="15" t="s">
        <v>77</v>
      </c>
      <c r="AY897" s="176" t="s">
        <v>253</v>
      </c>
    </row>
    <row r="898" spans="2:65" s="14" customFormat="1" ht="11.25">
      <c r="B898" s="169"/>
      <c r="D898" s="155" t="s">
        <v>264</v>
      </c>
      <c r="E898" s="170" t="s">
        <v>1</v>
      </c>
      <c r="F898" s="171" t="s">
        <v>1532</v>
      </c>
      <c r="H898" s="170" t="s">
        <v>1</v>
      </c>
      <c r="I898" s="172"/>
      <c r="L898" s="169"/>
      <c r="M898" s="173"/>
      <c r="T898" s="174"/>
      <c r="AT898" s="170" t="s">
        <v>264</v>
      </c>
      <c r="AU898" s="170" t="s">
        <v>87</v>
      </c>
      <c r="AV898" s="14" t="s">
        <v>85</v>
      </c>
      <c r="AW898" s="14" t="s">
        <v>32</v>
      </c>
      <c r="AX898" s="14" t="s">
        <v>77</v>
      </c>
      <c r="AY898" s="170" t="s">
        <v>253</v>
      </c>
    </row>
    <row r="899" spans="2:65" s="14" customFormat="1" ht="11.25">
      <c r="B899" s="169"/>
      <c r="D899" s="155" t="s">
        <v>264</v>
      </c>
      <c r="E899" s="170" t="s">
        <v>1</v>
      </c>
      <c r="F899" s="171" t="s">
        <v>1507</v>
      </c>
      <c r="H899" s="170" t="s">
        <v>1</v>
      </c>
      <c r="I899" s="172"/>
      <c r="L899" s="169"/>
      <c r="M899" s="173"/>
      <c r="T899" s="174"/>
      <c r="AT899" s="170" t="s">
        <v>264</v>
      </c>
      <c r="AU899" s="170" t="s">
        <v>87</v>
      </c>
      <c r="AV899" s="14" t="s">
        <v>85</v>
      </c>
      <c r="AW899" s="14" t="s">
        <v>32</v>
      </c>
      <c r="AX899" s="14" t="s">
        <v>77</v>
      </c>
      <c r="AY899" s="170" t="s">
        <v>253</v>
      </c>
    </row>
    <row r="900" spans="2:65" s="12" customFormat="1" ht="33.75">
      <c r="B900" s="154"/>
      <c r="D900" s="155" t="s">
        <v>264</v>
      </c>
      <c r="E900" s="156" t="s">
        <v>1</v>
      </c>
      <c r="F900" s="157" t="s">
        <v>3442</v>
      </c>
      <c r="H900" s="158">
        <v>59.975000000000001</v>
      </c>
      <c r="I900" s="159"/>
      <c r="L900" s="154"/>
      <c r="M900" s="160"/>
      <c r="T900" s="161"/>
      <c r="AT900" s="156" t="s">
        <v>264</v>
      </c>
      <c r="AU900" s="156" t="s">
        <v>87</v>
      </c>
      <c r="AV900" s="12" t="s">
        <v>87</v>
      </c>
      <c r="AW900" s="12" t="s">
        <v>32</v>
      </c>
      <c r="AX900" s="12" t="s">
        <v>77</v>
      </c>
      <c r="AY900" s="156" t="s">
        <v>253</v>
      </c>
    </row>
    <row r="901" spans="2:65" s="15" customFormat="1" ht="11.25">
      <c r="B901" s="175"/>
      <c r="D901" s="155" t="s">
        <v>264</v>
      </c>
      <c r="E901" s="176" t="s">
        <v>1</v>
      </c>
      <c r="F901" s="177" t="s">
        <v>322</v>
      </c>
      <c r="H901" s="178">
        <v>59.975000000000001</v>
      </c>
      <c r="I901" s="179"/>
      <c r="L901" s="175"/>
      <c r="M901" s="180"/>
      <c r="T901" s="181"/>
      <c r="AT901" s="176" t="s">
        <v>264</v>
      </c>
      <c r="AU901" s="176" t="s">
        <v>87</v>
      </c>
      <c r="AV901" s="15" t="s">
        <v>97</v>
      </c>
      <c r="AW901" s="15" t="s">
        <v>32</v>
      </c>
      <c r="AX901" s="15" t="s">
        <v>77</v>
      </c>
      <c r="AY901" s="176" t="s">
        <v>253</v>
      </c>
    </row>
    <row r="902" spans="2:65" s="13" customFormat="1" ht="11.25">
      <c r="B902" s="162"/>
      <c r="D902" s="155" t="s">
        <v>264</v>
      </c>
      <c r="E902" s="163" t="s">
        <v>1</v>
      </c>
      <c r="F902" s="164" t="s">
        <v>266</v>
      </c>
      <c r="H902" s="165">
        <v>80.387</v>
      </c>
      <c r="I902" s="166"/>
      <c r="L902" s="162"/>
      <c r="M902" s="167"/>
      <c r="T902" s="168"/>
      <c r="AT902" s="163" t="s">
        <v>264</v>
      </c>
      <c r="AU902" s="163" t="s">
        <v>87</v>
      </c>
      <c r="AV902" s="13" t="s">
        <v>260</v>
      </c>
      <c r="AW902" s="13" t="s">
        <v>32</v>
      </c>
      <c r="AX902" s="13" t="s">
        <v>85</v>
      </c>
      <c r="AY902" s="163" t="s">
        <v>253</v>
      </c>
    </row>
    <row r="903" spans="2:65" s="12" customFormat="1" ht="11.25">
      <c r="B903" s="154"/>
      <c r="D903" s="155" t="s">
        <v>264</v>
      </c>
      <c r="F903" s="157" t="s">
        <v>3443</v>
      </c>
      <c r="H903" s="158">
        <v>98.153000000000006</v>
      </c>
      <c r="I903" s="159"/>
      <c r="L903" s="154"/>
      <c r="M903" s="160"/>
      <c r="T903" s="161"/>
      <c r="AT903" s="156" t="s">
        <v>264</v>
      </c>
      <c r="AU903" s="156" t="s">
        <v>87</v>
      </c>
      <c r="AV903" s="12" t="s">
        <v>87</v>
      </c>
      <c r="AW903" s="12" t="s">
        <v>4</v>
      </c>
      <c r="AX903" s="12" t="s">
        <v>85</v>
      </c>
      <c r="AY903" s="156" t="s">
        <v>253</v>
      </c>
    </row>
    <row r="904" spans="2:65" s="1" customFormat="1" ht="33" customHeight="1">
      <c r="B904" s="32"/>
      <c r="C904" s="137" t="s">
        <v>1523</v>
      </c>
      <c r="D904" s="137" t="s">
        <v>255</v>
      </c>
      <c r="E904" s="138" t="s">
        <v>1536</v>
      </c>
      <c r="F904" s="139" t="s">
        <v>1537</v>
      </c>
      <c r="G904" s="140" t="s">
        <v>258</v>
      </c>
      <c r="H904" s="141">
        <v>10</v>
      </c>
      <c r="I904" s="142"/>
      <c r="J904" s="143">
        <f>ROUND(I904*H904,2)</f>
        <v>0</v>
      </c>
      <c r="K904" s="139" t="s">
        <v>259</v>
      </c>
      <c r="L904" s="32"/>
      <c r="M904" s="144" t="s">
        <v>1</v>
      </c>
      <c r="N904" s="145" t="s">
        <v>42</v>
      </c>
      <c r="P904" s="146">
        <f>O904*H904</f>
        <v>0</v>
      </c>
      <c r="Q904" s="146">
        <v>0</v>
      </c>
      <c r="R904" s="146">
        <f>Q904*H904</f>
        <v>0</v>
      </c>
      <c r="S904" s="146">
        <v>0</v>
      </c>
      <c r="T904" s="147">
        <f>S904*H904</f>
        <v>0</v>
      </c>
      <c r="AR904" s="148" t="s">
        <v>369</v>
      </c>
      <c r="AT904" s="148" t="s">
        <v>255</v>
      </c>
      <c r="AU904" s="148" t="s">
        <v>87</v>
      </c>
      <c r="AY904" s="17" t="s">
        <v>253</v>
      </c>
      <c r="BE904" s="149">
        <f>IF(N904="základní",J904,0)</f>
        <v>0</v>
      </c>
      <c r="BF904" s="149">
        <f>IF(N904="snížená",J904,0)</f>
        <v>0</v>
      </c>
      <c r="BG904" s="149">
        <f>IF(N904="zákl. přenesená",J904,0)</f>
        <v>0</v>
      </c>
      <c r="BH904" s="149">
        <f>IF(N904="sníž. přenesená",J904,0)</f>
        <v>0</v>
      </c>
      <c r="BI904" s="149">
        <f>IF(N904="nulová",J904,0)</f>
        <v>0</v>
      </c>
      <c r="BJ904" s="17" t="s">
        <v>85</v>
      </c>
      <c r="BK904" s="149">
        <f>ROUND(I904*H904,2)</f>
        <v>0</v>
      </c>
      <c r="BL904" s="17" t="s">
        <v>369</v>
      </c>
      <c r="BM904" s="148" t="s">
        <v>3444</v>
      </c>
    </row>
    <row r="905" spans="2:65" s="1" customFormat="1" ht="11.25">
      <c r="B905" s="32"/>
      <c r="D905" s="150" t="s">
        <v>262</v>
      </c>
      <c r="F905" s="151" t="s">
        <v>1539</v>
      </c>
      <c r="I905" s="152"/>
      <c r="L905" s="32"/>
      <c r="M905" s="153"/>
      <c r="T905" s="56"/>
      <c r="AT905" s="17" t="s">
        <v>262</v>
      </c>
      <c r="AU905" s="17" t="s">
        <v>87</v>
      </c>
    </row>
    <row r="906" spans="2:65" s="1" customFormat="1" ht="24.2" customHeight="1">
      <c r="B906" s="32"/>
      <c r="C906" s="185" t="s">
        <v>1528</v>
      </c>
      <c r="D906" s="185" t="s">
        <v>1052</v>
      </c>
      <c r="E906" s="186" t="s">
        <v>1541</v>
      </c>
      <c r="F906" s="187" t="s">
        <v>1542</v>
      </c>
      <c r="G906" s="188" t="s">
        <v>1543</v>
      </c>
      <c r="H906" s="189">
        <v>35</v>
      </c>
      <c r="I906" s="190"/>
      <c r="J906" s="191">
        <f>ROUND(I906*H906,2)</f>
        <v>0</v>
      </c>
      <c r="K906" s="187" t="s">
        <v>259</v>
      </c>
      <c r="L906" s="192"/>
      <c r="M906" s="193" t="s">
        <v>1</v>
      </c>
      <c r="N906" s="194" t="s">
        <v>42</v>
      </c>
      <c r="P906" s="146">
        <f>O906*H906</f>
        <v>0</v>
      </c>
      <c r="Q906" s="146">
        <v>1E-3</v>
      </c>
      <c r="R906" s="146">
        <f>Q906*H906</f>
        <v>3.5000000000000003E-2</v>
      </c>
      <c r="S906" s="146">
        <v>0</v>
      </c>
      <c r="T906" s="147">
        <f>S906*H906</f>
        <v>0</v>
      </c>
      <c r="AR906" s="148" t="s">
        <v>455</v>
      </c>
      <c r="AT906" s="148" t="s">
        <v>1052</v>
      </c>
      <c r="AU906" s="148" t="s">
        <v>87</v>
      </c>
      <c r="AY906" s="17" t="s">
        <v>253</v>
      </c>
      <c r="BE906" s="149">
        <f>IF(N906="základní",J906,0)</f>
        <v>0</v>
      </c>
      <c r="BF906" s="149">
        <f>IF(N906="snížená",J906,0)</f>
        <v>0</v>
      </c>
      <c r="BG906" s="149">
        <f>IF(N906="zákl. přenesená",J906,0)</f>
        <v>0</v>
      </c>
      <c r="BH906" s="149">
        <f>IF(N906="sníž. přenesená",J906,0)</f>
        <v>0</v>
      </c>
      <c r="BI906" s="149">
        <f>IF(N906="nulová",J906,0)</f>
        <v>0</v>
      </c>
      <c r="BJ906" s="17" t="s">
        <v>85</v>
      </c>
      <c r="BK906" s="149">
        <f>ROUND(I906*H906,2)</f>
        <v>0</v>
      </c>
      <c r="BL906" s="17" t="s">
        <v>369</v>
      </c>
      <c r="BM906" s="148" t="s">
        <v>3445</v>
      </c>
    </row>
    <row r="907" spans="2:65" s="12" customFormat="1" ht="11.25">
      <c r="B907" s="154"/>
      <c r="D907" s="155" t="s">
        <v>264</v>
      </c>
      <c r="E907" s="156" t="s">
        <v>1</v>
      </c>
      <c r="F907" s="157" t="s">
        <v>317</v>
      </c>
      <c r="H907" s="158">
        <v>10</v>
      </c>
      <c r="I907" s="159"/>
      <c r="L907" s="154"/>
      <c r="M907" s="160"/>
      <c r="T907" s="161"/>
      <c r="AT907" s="156" t="s">
        <v>264</v>
      </c>
      <c r="AU907" s="156" t="s">
        <v>87</v>
      </c>
      <c r="AV907" s="12" t="s">
        <v>87</v>
      </c>
      <c r="AW907" s="12" t="s">
        <v>32</v>
      </c>
      <c r="AX907" s="12" t="s">
        <v>85</v>
      </c>
      <c r="AY907" s="156" t="s">
        <v>253</v>
      </c>
    </row>
    <row r="908" spans="2:65" s="12" customFormat="1" ht="11.25">
      <c r="B908" s="154"/>
      <c r="D908" s="155" t="s">
        <v>264</v>
      </c>
      <c r="F908" s="157" t="s">
        <v>1545</v>
      </c>
      <c r="H908" s="158">
        <v>35</v>
      </c>
      <c r="I908" s="159"/>
      <c r="L908" s="154"/>
      <c r="M908" s="160"/>
      <c r="T908" s="161"/>
      <c r="AT908" s="156" t="s">
        <v>264</v>
      </c>
      <c r="AU908" s="156" t="s">
        <v>87</v>
      </c>
      <c r="AV908" s="12" t="s">
        <v>87</v>
      </c>
      <c r="AW908" s="12" t="s">
        <v>4</v>
      </c>
      <c r="AX908" s="12" t="s">
        <v>85</v>
      </c>
      <c r="AY908" s="156" t="s">
        <v>253</v>
      </c>
    </row>
    <row r="909" spans="2:65" s="1" customFormat="1" ht="24.2" customHeight="1">
      <c r="B909" s="32"/>
      <c r="C909" s="137" t="s">
        <v>1535</v>
      </c>
      <c r="D909" s="137" t="s">
        <v>255</v>
      </c>
      <c r="E909" s="138" t="s">
        <v>1547</v>
      </c>
      <c r="F909" s="139" t="s">
        <v>1548</v>
      </c>
      <c r="G909" s="140" t="s">
        <v>258</v>
      </c>
      <c r="H909" s="141">
        <v>130.88</v>
      </c>
      <c r="I909" s="142"/>
      <c r="J909" s="143">
        <f>ROUND(I909*H909,2)</f>
        <v>0</v>
      </c>
      <c r="K909" s="139" t="s">
        <v>259</v>
      </c>
      <c r="L909" s="32"/>
      <c r="M909" s="144" t="s">
        <v>1</v>
      </c>
      <c r="N909" s="145" t="s">
        <v>42</v>
      </c>
      <c r="P909" s="146">
        <f>O909*H909</f>
        <v>0</v>
      </c>
      <c r="Q909" s="146">
        <v>0</v>
      </c>
      <c r="R909" s="146">
        <f>Q909*H909</f>
        <v>0</v>
      </c>
      <c r="S909" s="146">
        <v>0</v>
      </c>
      <c r="T909" s="147">
        <f>S909*H909</f>
        <v>0</v>
      </c>
      <c r="AR909" s="148" t="s">
        <v>369</v>
      </c>
      <c r="AT909" s="148" t="s">
        <v>255</v>
      </c>
      <c r="AU909" s="148" t="s">
        <v>87</v>
      </c>
      <c r="AY909" s="17" t="s">
        <v>253</v>
      </c>
      <c r="BE909" s="149">
        <f>IF(N909="základní",J909,0)</f>
        <v>0</v>
      </c>
      <c r="BF909" s="149">
        <f>IF(N909="snížená",J909,0)</f>
        <v>0</v>
      </c>
      <c r="BG909" s="149">
        <f>IF(N909="zákl. přenesená",J909,0)</f>
        <v>0</v>
      </c>
      <c r="BH909" s="149">
        <f>IF(N909="sníž. přenesená",J909,0)</f>
        <v>0</v>
      </c>
      <c r="BI909" s="149">
        <f>IF(N909="nulová",J909,0)</f>
        <v>0</v>
      </c>
      <c r="BJ909" s="17" t="s">
        <v>85</v>
      </c>
      <c r="BK909" s="149">
        <f>ROUND(I909*H909,2)</f>
        <v>0</v>
      </c>
      <c r="BL909" s="17" t="s">
        <v>369</v>
      </c>
      <c r="BM909" s="148" t="s">
        <v>1549</v>
      </c>
    </row>
    <row r="910" spans="2:65" s="1" customFormat="1" ht="11.25">
      <c r="B910" s="32"/>
      <c r="D910" s="150" t="s">
        <v>262</v>
      </c>
      <c r="F910" s="151" t="s">
        <v>1550</v>
      </c>
      <c r="I910" s="152"/>
      <c r="L910" s="32"/>
      <c r="M910" s="153"/>
      <c r="T910" s="56"/>
      <c r="AT910" s="17" t="s">
        <v>262</v>
      </c>
      <c r="AU910" s="17" t="s">
        <v>87</v>
      </c>
    </row>
    <row r="911" spans="2:65" s="1" customFormat="1" ht="16.5" customHeight="1">
      <c r="B911" s="32"/>
      <c r="C911" s="185" t="s">
        <v>1540</v>
      </c>
      <c r="D911" s="185" t="s">
        <v>1052</v>
      </c>
      <c r="E911" s="186" t="s">
        <v>1552</v>
      </c>
      <c r="F911" s="187" t="s">
        <v>1553</v>
      </c>
      <c r="G911" s="188" t="s">
        <v>258</v>
      </c>
      <c r="H911" s="189">
        <v>137.42400000000001</v>
      </c>
      <c r="I911" s="190"/>
      <c r="J911" s="191">
        <f>ROUND(I911*H911,2)</f>
        <v>0</v>
      </c>
      <c r="K911" s="187" t="s">
        <v>259</v>
      </c>
      <c r="L911" s="192"/>
      <c r="M911" s="193" t="s">
        <v>1</v>
      </c>
      <c r="N911" s="194" t="s">
        <v>42</v>
      </c>
      <c r="P911" s="146">
        <f>O911*H911</f>
        <v>0</v>
      </c>
      <c r="Q911" s="146">
        <v>2.9999999999999997E-4</v>
      </c>
      <c r="R911" s="146">
        <f>Q911*H911</f>
        <v>4.1227199999999999E-2</v>
      </c>
      <c r="S911" s="146">
        <v>0</v>
      </c>
      <c r="T911" s="147">
        <f>S911*H911</f>
        <v>0</v>
      </c>
      <c r="AR911" s="148" t="s">
        <v>455</v>
      </c>
      <c r="AT911" s="148" t="s">
        <v>1052</v>
      </c>
      <c r="AU911" s="148" t="s">
        <v>87</v>
      </c>
      <c r="AY911" s="17" t="s">
        <v>253</v>
      </c>
      <c r="BE911" s="149">
        <f>IF(N911="základní",J911,0)</f>
        <v>0</v>
      </c>
      <c r="BF911" s="149">
        <f>IF(N911="snížená",J911,0)</f>
        <v>0</v>
      </c>
      <c r="BG911" s="149">
        <f>IF(N911="zákl. přenesená",J911,0)</f>
        <v>0</v>
      </c>
      <c r="BH911" s="149">
        <f>IF(N911="sníž. přenesená",J911,0)</f>
        <v>0</v>
      </c>
      <c r="BI911" s="149">
        <f>IF(N911="nulová",J911,0)</f>
        <v>0</v>
      </c>
      <c r="BJ911" s="17" t="s">
        <v>85</v>
      </c>
      <c r="BK911" s="149">
        <f>ROUND(I911*H911,2)</f>
        <v>0</v>
      </c>
      <c r="BL911" s="17" t="s">
        <v>369</v>
      </c>
      <c r="BM911" s="148" t="s">
        <v>1554</v>
      </c>
    </row>
    <row r="912" spans="2:65" s="14" customFormat="1" ht="11.25">
      <c r="B912" s="169"/>
      <c r="D912" s="155" t="s">
        <v>264</v>
      </c>
      <c r="E912" s="170" t="s">
        <v>1</v>
      </c>
      <c r="F912" s="171" t="s">
        <v>1555</v>
      </c>
      <c r="H912" s="170" t="s">
        <v>1</v>
      </c>
      <c r="I912" s="172"/>
      <c r="L912" s="169"/>
      <c r="M912" s="173"/>
      <c r="T912" s="174"/>
      <c r="AT912" s="170" t="s">
        <v>264</v>
      </c>
      <c r="AU912" s="170" t="s">
        <v>87</v>
      </c>
      <c r="AV912" s="14" t="s">
        <v>85</v>
      </c>
      <c r="AW912" s="14" t="s">
        <v>32</v>
      </c>
      <c r="AX912" s="14" t="s">
        <v>77</v>
      </c>
      <c r="AY912" s="170" t="s">
        <v>253</v>
      </c>
    </row>
    <row r="913" spans="2:65" s="14" customFormat="1" ht="11.25">
      <c r="B913" s="169"/>
      <c r="D913" s="155" t="s">
        <v>264</v>
      </c>
      <c r="E913" s="170" t="s">
        <v>1</v>
      </c>
      <c r="F913" s="171" t="s">
        <v>880</v>
      </c>
      <c r="H913" s="170" t="s">
        <v>1</v>
      </c>
      <c r="I913" s="172"/>
      <c r="L913" s="169"/>
      <c r="M913" s="173"/>
      <c r="T913" s="174"/>
      <c r="AT913" s="170" t="s">
        <v>264</v>
      </c>
      <c r="AU913" s="170" t="s">
        <v>87</v>
      </c>
      <c r="AV913" s="14" t="s">
        <v>85</v>
      </c>
      <c r="AW913" s="14" t="s">
        <v>32</v>
      </c>
      <c r="AX913" s="14" t="s">
        <v>77</v>
      </c>
      <c r="AY913" s="170" t="s">
        <v>253</v>
      </c>
    </row>
    <row r="914" spans="2:65" s="12" customFormat="1" ht="11.25">
      <c r="B914" s="154"/>
      <c r="D914" s="155" t="s">
        <v>264</v>
      </c>
      <c r="E914" s="156" t="s">
        <v>1</v>
      </c>
      <c r="F914" s="157" t="s">
        <v>3446</v>
      </c>
      <c r="H914" s="158">
        <v>130.88</v>
      </c>
      <c r="I914" s="159"/>
      <c r="L914" s="154"/>
      <c r="M914" s="160"/>
      <c r="T914" s="161"/>
      <c r="AT914" s="156" t="s">
        <v>264</v>
      </c>
      <c r="AU914" s="156" t="s">
        <v>87</v>
      </c>
      <c r="AV914" s="12" t="s">
        <v>87</v>
      </c>
      <c r="AW914" s="12" t="s">
        <v>32</v>
      </c>
      <c r="AX914" s="12" t="s">
        <v>77</v>
      </c>
      <c r="AY914" s="156" t="s">
        <v>253</v>
      </c>
    </row>
    <row r="915" spans="2:65" s="13" customFormat="1" ht="11.25">
      <c r="B915" s="162"/>
      <c r="D915" s="155" t="s">
        <v>264</v>
      </c>
      <c r="E915" s="163" t="s">
        <v>1</v>
      </c>
      <c r="F915" s="164" t="s">
        <v>266</v>
      </c>
      <c r="H915" s="165">
        <v>130.88</v>
      </c>
      <c r="I915" s="166"/>
      <c r="L915" s="162"/>
      <c r="M915" s="167"/>
      <c r="T915" s="168"/>
      <c r="AT915" s="163" t="s">
        <v>264</v>
      </c>
      <c r="AU915" s="163" t="s">
        <v>87</v>
      </c>
      <c r="AV915" s="13" t="s">
        <v>260</v>
      </c>
      <c r="AW915" s="13" t="s">
        <v>32</v>
      </c>
      <c r="AX915" s="13" t="s">
        <v>85</v>
      </c>
      <c r="AY915" s="163" t="s">
        <v>253</v>
      </c>
    </row>
    <row r="916" spans="2:65" s="12" customFormat="1" ht="11.25">
      <c r="B916" s="154"/>
      <c r="D916" s="155" t="s">
        <v>264</v>
      </c>
      <c r="F916" s="157" t="s">
        <v>3447</v>
      </c>
      <c r="H916" s="158">
        <v>137.42400000000001</v>
      </c>
      <c r="I916" s="159"/>
      <c r="L916" s="154"/>
      <c r="M916" s="160"/>
      <c r="T916" s="161"/>
      <c r="AT916" s="156" t="s">
        <v>264</v>
      </c>
      <c r="AU916" s="156" t="s">
        <v>87</v>
      </c>
      <c r="AV916" s="12" t="s">
        <v>87</v>
      </c>
      <c r="AW916" s="12" t="s">
        <v>4</v>
      </c>
      <c r="AX916" s="12" t="s">
        <v>85</v>
      </c>
      <c r="AY916" s="156" t="s">
        <v>253</v>
      </c>
    </row>
    <row r="917" spans="2:65" s="1" customFormat="1" ht="24.2" customHeight="1">
      <c r="B917" s="32"/>
      <c r="C917" s="137" t="s">
        <v>1546</v>
      </c>
      <c r="D917" s="137" t="s">
        <v>255</v>
      </c>
      <c r="E917" s="138" t="s">
        <v>1558</v>
      </c>
      <c r="F917" s="139" t="s">
        <v>1559</v>
      </c>
      <c r="G917" s="140" t="s">
        <v>258</v>
      </c>
      <c r="H917" s="141">
        <v>50.66</v>
      </c>
      <c r="I917" s="142"/>
      <c r="J917" s="143">
        <f>ROUND(I917*H917,2)</f>
        <v>0</v>
      </c>
      <c r="K917" s="139" t="s">
        <v>259</v>
      </c>
      <c r="L917" s="32"/>
      <c r="M917" s="144" t="s">
        <v>1</v>
      </c>
      <c r="N917" s="145" t="s">
        <v>42</v>
      </c>
      <c r="P917" s="146">
        <f>O917*H917</f>
        <v>0</v>
      </c>
      <c r="Q917" s="146">
        <v>0</v>
      </c>
      <c r="R917" s="146">
        <f>Q917*H917</f>
        <v>0</v>
      </c>
      <c r="S917" s="146">
        <v>0</v>
      </c>
      <c r="T917" s="147">
        <f>S917*H917</f>
        <v>0</v>
      </c>
      <c r="AR917" s="148" t="s">
        <v>369</v>
      </c>
      <c r="AT917" s="148" t="s">
        <v>255</v>
      </c>
      <c r="AU917" s="148" t="s">
        <v>87</v>
      </c>
      <c r="AY917" s="17" t="s">
        <v>253</v>
      </c>
      <c r="BE917" s="149">
        <f>IF(N917="základní",J917,0)</f>
        <v>0</v>
      </c>
      <c r="BF917" s="149">
        <f>IF(N917="snížená",J917,0)</f>
        <v>0</v>
      </c>
      <c r="BG917" s="149">
        <f>IF(N917="zákl. přenesená",J917,0)</f>
        <v>0</v>
      </c>
      <c r="BH917" s="149">
        <f>IF(N917="sníž. přenesená",J917,0)</f>
        <v>0</v>
      </c>
      <c r="BI917" s="149">
        <f>IF(N917="nulová",J917,0)</f>
        <v>0</v>
      </c>
      <c r="BJ917" s="17" t="s">
        <v>85</v>
      </c>
      <c r="BK917" s="149">
        <f>ROUND(I917*H917,2)</f>
        <v>0</v>
      </c>
      <c r="BL917" s="17" t="s">
        <v>369</v>
      </c>
      <c r="BM917" s="148" t="s">
        <v>1560</v>
      </c>
    </row>
    <row r="918" spans="2:65" s="1" customFormat="1" ht="11.25">
      <c r="B918" s="32"/>
      <c r="D918" s="150" t="s">
        <v>262</v>
      </c>
      <c r="F918" s="151" t="s">
        <v>1561</v>
      </c>
      <c r="I918" s="152"/>
      <c r="L918" s="32"/>
      <c r="M918" s="153"/>
      <c r="T918" s="56"/>
      <c r="AT918" s="17" t="s">
        <v>262</v>
      </c>
      <c r="AU918" s="17" t="s">
        <v>87</v>
      </c>
    </row>
    <row r="919" spans="2:65" s="1" customFormat="1" ht="16.5" customHeight="1">
      <c r="B919" s="32"/>
      <c r="C919" s="185" t="s">
        <v>1551</v>
      </c>
      <c r="D919" s="185" t="s">
        <v>1052</v>
      </c>
      <c r="E919" s="186" t="s">
        <v>1552</v>
      </c>
      <c r="F919" s="187" t="s">
        <v>1553</v>
      </c>
      <c r="G919" s="188" t="s">
        <v>258</v>
      </c>
      <c r="H919" s="189">
        <v>53.192999999999998</v>
      </c>
      <c r="I919" s="190"/>
      <c r="J919" s="191">
        <f>ROUND(I919*H919,2)</f>
        <v>0</v>
      </c>
      <c r="K919" s="187" t="s">
        <v>259</v>
      </c>
      <c r="L919" s="192"/>
      <c r="M919" s="193" t="s">
        <v>1</v>
      </c>
      <c r="N919" s="194" t="s">
        <v>42</v>
      </c>
      <c r="P919" s="146">
        <f>O919*H919</f>
        <v>0</v>
      </c>
      <c r="Q919" s="146">
        <v>2.9999999999999997E-4</v>
      </c>
      <c r="R919" s="146">
        <f>Q919*H919</f>
        <v>1.5957899999999997E-2</v>
      </c>
      <c r="S919" s="146">
        <v>0</v>
      </c>
      <c r="T919" s="147">
        <f>S919*H919</f>
        <v>0</v>
      </c>
      <c r="AR919" s="148" t="s">
        <v>455</v>
      </c>
      <c r="AT919" s="148" t="s">
        <v>1052</v>
      </c>
      <c r="AU919" s="148" t="s">
        <v>87</v>
      </c>
      <c r="AY919" s="17" t="s">
        <v>253</v>
      </c>
      <c r="BE919" s="149">
        <f>IF(N919="základní",J919,0)</f>
        <v>0</v>
      </c>
      <c r="BF919" s="149">
        <f>IF(N919="snížená",J919,0)</f>
        <v>0</v>
      </c>
      <c r="BG919" s="149">
        <f>IF(N919="zákl. přenesená",J919,0)</f>
        <v>0</v>
      </c>
      <c r="BH919" s="149">
        <f>IF(N919="sníž. přenesená",J919,0)</f>
        <v>0</v>
      </c>
      <c r="BI919" s="149">
        <f>IF(N919="nulová",J919,0)</f>
        <v>0</v>
      </c>
      <c r="BJ919" s="17" t="s">
        <v>85</v>
      </c>
      <c r="BK919" s="149">
        <f>ROUND(I919*H919,2)</f>
        <v>0</v>
      </c>
      <c r="BL919" s="17" t="s">
        <v>369</v>
      </c>
      <c r="BM919" s="148" t="s">
        <v>1563</v>
      </c>
    </row>
    <row r="920" spans="2:65" s="14" customFormat="1" ht="11.25">
      <c r="B920" s="169"/>
      <c r="D920" s="155" t="s">
        <v>264</v>
      </c>
      <c r="E920" s="170" t="s">
        <v>1</v>
      </c>
      <c r="F920" s="171" t="s">
        <v>1564</v>
      </c>
      <c r="H920" s="170" t="s">
        <v>1</v>
      </c>
      <c r="I920" s="172"/>
      <c r="L920" s="169"/>
      <c r="M920" s="173"/>
      <c r="T920" s="174"/>
      <c r="AT920" s="170" t="s">
        <v>264</v>
      </c>
      <c r="AU920" s="170" t="s">
        <v>87</v>
      </c>
      <c r="AV920" s="14" t="s">
        <v>85</v>
      </c>
      <c r="AW920" s="14" t="s">
        <v>32</v>
      </c>
      <c r="AX920" s="14" t="s">
        <v>77</v>
      </c>
      <c r="AY920" s="170" t="s">
        <v>253</v>
      </c>
    </row>
    <row r="921" spans="2:65" s="14" customFormat="1" ht="11.25">
      <c r="B921" s="169"/>
      <c r="D921" s="155" t="s">
        <v>264</v>
      </c>
      <c r="E921" s="170" t="s">
        <v>1</v>
      </c>
      <c r="F921" s="171" t="s">
        <v>1082</v>
      </c>
      <c r="H921" s="170" t="s">
        <v>1</v>
      </c>
      <c r="I921" s="172"/>
      <c r="L921" s="169"/>
      <c r="M921" s="173"/>
      <c r="T921" s="174"/>
      <c r="AT921" s="170" t="s">
        <v>264</v>
      </c>
      <c r="AU921" s="170" t="s">
        <v>87</v>
      </c>
      <c r="AV921" s="14" t="s">
        <v>85</v>
      </c>
      <c r="AW921" s="14" t="s">
        <v>32</v>
      </c>
      <c r="AX921" s="14" t="s">
        <v>77</v>
      </c>
      <c r="AY921" s="170" t="s">
        <v>253</v>
      </c>
    </row>
    <row r="922" spans="2:65" s="12" customFormat="1" ht="33.75">
      <c r="B922" s="154"/>
      <c r="D922" s="155" t="s">
        <v>264</v>
      </c>
      <c r="E922" s="156" t="s">
        <v>1</v>
      </c>
      <c r="F922" s="157" t="s">
        <v>3448</v>
      </c>
      <c r="H922" s="158">
        <v>44.94</v>
      </c>
      <c r="I922" s="159"/>
      <c r="L922" s="154"/>
      <c r="M922" s="160"/>
      <c r="T922" s="161"/>
      <c r="AT922" s="156" t="s">
        <v>264</v>
      </c>
      <c r="AU922" s="156" t="s">
        <v>87</v>
      </c>
      <c r="AV922" s="12" t="s">
        <v>87</v>
      </c>
      <c r="AW922" s="12" t="s">
        <v>32</v>
      </c>
      <c r="AX922" s="12" t="s">
        <v>77</v>
      </c>
      <c r="AY922" s="156" t="s">
        <v>253</v>
      </c>
    </row>
    <row r="923" spans="2:65" s="12" customFormat="1" ht="11.25">
      <c r="B923" s="154"/>
      <c r="D923" s="155" t="s">
        <v>264</v>
      </c>
      <c r="E923" s="156" t="s">
        <v>1</v>
      </c>
      <c r="F923" s="157" t="s">
        <v>3002</v>
      </c>
      <c r="H923" s="158">
        <v>5.72</v>
      </c>
      <c r="I923" s="159"/>
      <c r="L923" s="154"/>
      <c r="M923" s="160"/>
      <c r="T923" s="161"/>
      <c r="AT923" s="156" t="s">
        <v>264</v>
      </c>
      <c r="AU923" s="156" t="s">
        <v>87</v>
      </c>
      <c r="AV923" s="12" t="s">
        <v>87</v>
      </c>
      <c r="AW923" s="12" t="s">
        <v>32</v>
      </c>
      <c r="AX923" s="12" t="s">
        <v>77</v>
      </c>
      <c r="AY923" s="156" t="s">
        <v>253</v>
      </c>
    </row>
    <row r="924" spans="2:65" s="15" customFormat="1" ht="11.25">
      <c r="B924" s="175"/>
      <c r="D924" s="155" t="s">
        <v>264</v>
      </c>
      <c r="E924" s="176" t="s">
        <v>1</v>
      </c>
      <c r="F924" s="177" t="s">
        <v>322</v>
      </c>
      <c r="H924" s="178">
        <v>50.66</v>
      </c>
      <c r="I924" s="179"/>
      <c r="L924" s="175"/>
      <c r="M924" s="180"/>
      <c r="T924" s="181"/>
      <c r="AT924" s="176" t="s">
        <v>264</v>
      </c>
      <c r="AU924" s="176" t="s">
        <v>87</v>
      </c>
      <c r="AV924" s="15" t="s">
        <v>97</v>
      </c>
      <c r="AW924" s="15" t="s">
        <v>32</v>
      </c>
      <c r="AX924" s="15" t="s">
        <v>77</v>
      </c>
      <c r="AY924" s="176" t="s">
        <v>253</v>
      </c>
    </row>
    <row r="925" spans="2:65" s="13" customFormat="1" ht="11.25">
      <c r="B925" s="162"/>
      <c r="D925" s="155" t="s">
        <v>264</v>
      </c>
      <c r="E925" s="163" t="s">
        <v>1</v>
      </c>
      <c r="F925" s="164" t="s">
        <v>266</v>
      </c>
      <c r="H925" s="165">
        <v>50.66</v>
      </c>
      <c r="I925" s="166"/>
      <c r="L925" s="162"/>
      <c r="M925" s="167"/>
      <c r="T925" s="168"/>
      <c r="AT925" s="163" t="s">
        <v>264</v>
      </c>
      <c r="AU925" s="163" t="s">
        <v>87</v>
      </c>
      <c r="AV925" s="13" t="s">
        <v>260</v>
      </c>
      <c r="AW925" s="13" t="s">
        <v>32</v>
      </c>
      <c r="AX925" s="13" t="s">
        <v>85</v>
      </c>
      <c r="AY925" s="163" t="s">
        <v>253</v>
      </c>
    </row>
    <row r="926" spans="2:65" s="12" customFormat="1" ht="11.25">
      <c r="B926" s="154"/>
      <c r="D926" s="155" t="s">
        <v>264</v>
      </c>
      <c r="F926" s="157" t="s">
        <v>3449</v>
      </c>
      <c r="H926" s="158">
        <v>53.192999999999998</v>
      </c>
      <c r="I926" s="159"/>
      <c r="L926" s="154"/>
      <c r="M926" s="160"/>
      <c r="T926" s="161"/>
      <c r="AT926" s="156" t="s">
        <v>264</v>
      </c>
      <c r="AU926" s="156" t="s">
        <v>87</v>
      </c>
      <c r="AV926" s="12" t="s">
        <v>87</v>
      </c>
      <c r="AW926" s="12" t="s">
        <v>4</v>
      </c>
      <c r="AX926" s="12" t="s">
        <v>85</v>
      </c>
      <c r="AY926" s="156" t="s">
        <v>253</v>
      </c>
    </row>
    <row r="927" spans="2:65" s="1" customFormat="1" ht="24.2" customHeight="1">
      <c r="B927" s="32"/>
      <c r="C927" s="137" t="s">
        <v>1557</v>
      </c>
      <c r="D927" s="137" t="s">
        <v>255</v>
      </c>
      <c r="E927" s="138" t="s">
        <v>1569</v>
      </c>
      <c r="F927" s="139" t="s">
        <v>1570</v>
      </c>
      <c r="G927" s="140" t="s">
        <v>269</v>
      </c>
      <c r="H927" s="141">
        <v>8</v>
      </c>
      <c r="I927" s="142"/>
      <c r="J927" s="143">
        <f>ROUND(I927*H927,2)</f>
        <v>0</v>
      </c>
      <c r="K927" s="139" t="s">
        <v>259</v>
      </c>
      <c r="L927" s="32"/>
      <c r="M927" s="144" t="s">
        <v>1</v>
      </c>
      <c r="N927" s="145" t="s">
        <v>42</v>
      </c>
      <c r="P927" s="146">
        <f>O927*H927</f>
        <v>0</v>
      </c>
      <c r="Q927" s="146">
        <v>2.9999999999999997E-4</v>
      </c>
      <c r="R927" s="146">
        <f>Q927*H927</f>
        <v>2.3999999999999998E-3</v>
      </c>
      <c r="S927" s="146">
        <v>0</v>
      </c>
      <c r="T927" s="147">
        <f>S927*H927</f>
        <v>0</v>
      </c>
      <c r="AR927" s="148" t="s">
        <v>369</v>
      </c>
      <c r="AT927" s="148" t="s">
        <v>255</v>
      </c>
      <c r="AU927" s="148" t="s">
        <v>87</v>
      </c>
      <c r="AY927" s="17" t="s">
        <v>253</v>
      </c>
      <c r="BE927" s="149">
        <f>IF(N927="základní",J927,0)</f>
        <v>0</v>
      </c>
      <c r="BF927" s="149">
        <f>IF(N927="snížená",J927,0)</f>
        <v>0</v>
      </c>
      <c r="BG927" s="149">
        <f>IF(N927="zákl. přenesená",J927,0)</f>
        <v>0</v>
      </c>
      <c r="BH927" s="149">
        <f>IF(N927="sníž. přenesená",J927,0)</f>
        <v>0</v>
      </c>
      <c r="BI927" s="149">
        <f>IF(N927="nulová",J927,0)</f>
        <v>0</v>
      </c>
      <c r="BJ927" s="17" t="s">
        <v>85</v>
      </c>
      <c r="BK927" s="149">
        <f>ROUND(I927*H927,2)</f>
        <v>0</v>
      </c>
      <c r="BL927" s="17" t="s">
        <v>369</v>
      </c>
      <c r="BM927" s="148" t="s">
        <v>3450</v>
      </c>
    </row>
    <row r="928" spans="2:65" s="1" customFormat="1" ht="11.25">
      <c r="B928" s="32"/>
      <c r="D928" s="150" t="s">
        <v>262</v>
      </c>
      <c r="F928" s="151" t="s">
        <v>1572</v>
      </c>
      <c r="I928" s="152"/>
      <c r="L928" s="32"/>
      <c r="M928" s="153"/>
      <c r="T928" s="56"/>
      <c r="AT928" s="17" t="s">
        <v>262</v>
      </c>
      <c r="AU928" s="17" t="s">
        <v>87</v>
      </c>
    </row>
    <row r="929" spans="2:65" s="1" customFormat="1" ht="24.2" customHeight="1">
      <c r="B929" s="32"/>
      <c r="C929" s="137" t="s">
        <v>1562</v>
      </c>
      <c r="D929" s="137" t="s">
        <v>255</v>
      </c>
      <c r="E929" s="138" t="s">
        <v>1574</v>
      </c>
      <c r="F929" s="139" t="s">
        <v>1575</v>
      </c>
      <c r="G929" s="140" t="s">
        <v>1576</v>
      </c>
      <c r="H929" s="196"/>
      <c r="I929" s="142"/>
      <c r="J929" s="143">
        <f>ROUND(I929*H929,2)</f>
        <v>0</v>
      </c>
      <c r="K929" s="139" t="s">
        <v>259</v>
      </c>
      <c r="L929" s="32"/>
      <c r="M929" s="144" t="s">
        <v>1</v>
      </c>
      <c r="N929" s="145" t="s">
        <v>42</v>
      </c>
      <c r="P929" s="146">
        <f>O929*H929</f>
        <v>0</v>
      </c>
      <c r="Q929" s="146">
        <v>0</v>
      </c>
      <c r="R929" s="146">
        <f>Q929*H929</f>
        <v>0</v>
      </c>
      <c r="S929" s="146">
        <v>0</v>
      </c>
      <c r="T929" s="147">
        <f>S929*H929</f>
        <v>0</v>
      </c>
      <c r="AR929" s="148" t="s">
        <v>369</v>
      </c>
      <c r="AT929" s="148" t="s">
        <v>255</v>
      </c>
      <c r="AU929" s="148" t="s">
        <v>87</v>
      </c>
      <c r="AY929" s="17" t="s">
        <v>253</v>
      </c>
      <c r="BE929" s="149">
        <f>IF(N929="základní",J929,0)</f>
        <v>0</v>
      </c>
      <c r="BF929" s="149">
        <f>IF(N929="snížená",J929,0)</f>
        <v>0</v>
      </c>
      <c r="BG929" s="149">
        <f>IF(N929="zákl. přenesená",J929,0)</f>
        <v>0</v>
      </c>
      <c r="BH929" s="149">
        <f>IF(N929="sníž. přenesená",J929,0)</f>
        <v>0</v>
      </c>
      <c r="BI929" s="149">
        <f>IF(N929="nulová",J929,0)</f>
        <v>0</v>
      </c>
      <c r="BJ929" s="17" t="s">
        <v>85</v>
      </c>
      <c r="BK929" s="149">
        <f>ROUND(I929*H929,2)</f>
        <v>0</v>
      </c>
      <c r="BL929" s="17" t="s">
        <v>369</v>
      </c>
      <c r="BM929" s="148" t="s">
        <v>1577</v>
      </c>
    </row>
    <row r="930" spans="2:65" s="1" customFormat="1" ht="11.25">
      <c r="B930" s="32"/>
      <c r="D930" s="150" t="s">
        <v>262</v>
      </c>
      <c r="F930" s="151" t="s">
        <v>1578</v>
      </c>
      <c r="I930" s="152"/>
      <c r="L930" s="32"/>
      <c r="M930" s="153"/>
      <c r="T930" s="56"/>
      <c r="AT930" s="17" t="s">
        <v>262</v>
      </c>
      <c r="AU930" s="17" t="s">
        <v>87</v>
      </c>
    </row>
    <row r="931" spans="2:65" s="11" customFormat="1" ht="22.9" customHeight="1">
      <c r="B931" s="125"/>
      <c r="D931" s="126" t="s">
        <v>76</v>
      </c>
      <c r="E931" s="135" t="s">
        <v>1579</v>
      </c>
      <c r="F931" s="135" t="s">
        <v>1580</v>
      </c>
      <c r="I931" s="128"/>
      <c r="J931" s="136">
        <f>BK931</f>
        <v>0</v>
      </c>
      <c r="L931" s="125"/>
      <c r="M931" s="130"/>
      <c r="P931" s="131">
        <f>SUM(P932:P1019)</f>
        <v>0</v>
      </c>
      <c r="R931" s="131">
        <f>SUM(R932:R1019)</f>
        <v>1.2414761099999998</v>
      </c>
      <c r="T931" s="132">
        <f>SUM(T932:T1019)</f>
        <v>0</v>
      </c>
      <c r="AR931" s="126" t="s">
        <v>87</v>
      </c>
      <c r="AT931" s="133" t="s">
        <v>76</v>
      </c>
      <c r="AU931" s="133" t="s">
        <v>85</v>
      </c>
      <c r="AY931" s="126" t="s">
        <v>253</v>
      </c>
      <c r="BK931" s="134">
        <f>SUM(BK932:BK1019)</f>
        <v>0</v>
      </c>
    </row>
    <row r="932" spans="2:65" s="1" customFormat="1" ht="24.2" customHeight="1">
      <c r="B932" s="32"/>
      <c r="C932" s="137" t="s">
        <v>1568</v>
      </c>
      <c r="D932" s="137" t="s">
        <v>255</v>
      </c>
      <c r="E932" s="138" t="s">
        <v>1582</v>
      </c>
      <c r="F932" s="139" t="s">
        <v>1583</v>
      </c>
      <c r="G932" s="140" t="s">
        <v>258</v>
      </c>
      <c r="H932" s="141">
        <v>23.167000000000002</v>
      </c>
      <c r="I932" s="142"/>
      <c r="J932" s="143">
        <f>ROUND(I932*H932,2)</f>
        <v>0</v>
      </c>
      <c r="K932" s="139" t="s">
        <v>259</v>
      </c>
      <c r="L932" s="32"/>
      <c r="M932" s="144" t="s">
        <v>1</v>
      </c>
      <c r="N932" s="145" t="s">
        <v>42</v>
      </c>
      <c r="P932" s="146">
        <f>O932*H932</f>
        <v>0</v>
      </c>
      <c r="Q932" s="146">
        <v>0</v>
      </c>
      <c r="R932" s="146">
        <f>Q932*H932</f>
        <v>0</v>
      </c>
      <c r="S932" s="146">
        <v>0</v>
      </c>
      <c r="T932" s="147">
        <f>S932*H932</f>
        <v>0</v>
      </c>
      <c r="AR932" s="148" t="s">
        <v>369</v>
      </c>
      <c r="AT932" s="148" t="s">
        <v>255</v>
      </c>
      <c r="AU932" s="148" t="s">
        <v>87</v>
      </c>
      <c r="AY932" s="17" t="s">
        <v>253</v>
      </c>
      <c r="BE932" s="149">
        <f>IF(N932="základní",J932,0)</f>
        <v>0</v>
      </c>
      <c r="BF932" s="149">
        <f>IF(N932="snížená",J932,0)</f>
        <v>0</v>
      </c>
      <c r="BG932" s="149">
        <f>IF(N932="zákl. přenesená",J932,0)</f>
        <v>0</v>
      </c>
      <c r="BH932" s="149">
        <f>IF(N932="sníž. přenesená",J932,0)</f>
        <v>0</v>
      </c>
      <c r="BI932" s="149">
        <f>IF(N932="nulová",J932,0)</f>
        <v>0</v>
      </c>
      <c r="BJ932" s="17" t="s">
        <v>85</v>
      </c>
      <c r="BK932" s="149">
        <f>ROUND(I932*H932,2)</f>
        <v>0</v>
      </c>
      <c r="BL932" s="17" t="s">
        <v>369</v>
      </c>
      <c r="BM932" s="148" t="s">
        <v>3451</v>
      </c>
    </row>
    <row r="933" spans="2:65" s="1" customFormat="1" ht="11.25">
      <c r="B933" s="32"/>
      <c r="D933" s="150" t="s">
        <v>262</v>
      </c>
      <c r="F933" s="151" t="s">
        <v>1585</v>
      </c>
      <c r="I933" s="152"/>
      <c r="L933" s="32"/>
      <c r="M933" s="153"/>
      <c r="T933" s="56"/>
      <c r="AT933" s="17" t="s">
        <v>262</v>
      </c>
      <c r="AU933" s="17" t="s">
        <v>87</v>
      </c>
    </row>
    <row r="934" spans="2:65" s="1" customFormat="1" ht="16.5" customHeight="1">
      <c r="B934" s="32"/>
      <c r="C934" s="185" t="s">
        <v>1573</v>
      </c>
      <c r="D934" s="185" t="s">
        <v>1052</v>
      </c>
      <c r="E934" s="186" t="s">
        <v>1490</v>
      </c>
      <c r="F934" s="187" t="s">
        <v>1491</v>
      </c>
      <c r="G934" s="188" t="s">
        <v>1492</v>
      </c>
      <c r="H934" s="189">
        <v>9.2669999999999995</v>
      </c>
      <c r="I934" s="190"/>
      <c r="J934" s="191">
        <f>ROUND(I934*H934,2)</f>
        <v>0</v>
      </c>
      <c r="K934" s="187" t="s">
        <v>259</v>
      </c>
      <c r="L934" s="192"/>
      <c r="M934" s="193" t="s">
        <v>1</v>
      </c>
      <c r="N934" s="194" t="s">
        <v>42</v>
      </c>
      <c r="P934" s="146">
        <f>O934*H934</f>
        <v>0</v>
      </c>
      <c r="Q934" s="146">
        <v>1E-3</v>
      </c>
      <c r="R934" s="146">
        <f>Q934*H934</f>
        <v>9.2669999999999992E-3</v>
      </c>
      <c r="S934" s="146">
        <v>0</v>
      </c>
      <c r="T934" s="147">
        <f>S934*H934</f>
        <v>0</v>
      </c>
      <c r="AR934" s="148" t="s">
        <v>455</v>
      </c>
      <c r="AT934" s="148" t="s">
        <v>1052</v>
      </c>
      <c r="AU934" s="148" t="s">
        <v>87</v>
      </c>
      <c r="AY934" s="17" t="s">
        <v>253</v>
      </c>
      <c r="BE934" s="149">
        <f>IF(N934="základní",J934,0)</f>
        <v>0</v>
      </c>
      <c r="BF934" s="149">
        <f>IF(N934="snížená",J934,0)</f>
        <v>0</v>
      </c>
      <c r="BG934" s="149">
        <f>IF(N934="zákl. přenesená",J934,0)</f>
        <v>0</v>
      </c>
      <c r="BH934" s="149">
        <f>IF(N934="sníž. přenesená",J934,0)</f>
        <v>0</v>
      </c>
      <c r="BI934" s="149">
        <f>IF(N934="nulová",J934,0)</f>
        <v>0</v>
      </c>
      <c r="BJ934" s="17" t="s">
        <v>85</v>
      </c>
      <c r="BK934" s="149">
        <f>ROUND(I934*H934,2)</f>
        <v>0</v>
      </c>
      <c r="BL934" s="17" t="s">
        <v>369</v>
      </c>
      <c r="BM934" s="148" t="s">
        <v>3452</v>
      </c>
    </row>
    <row r="935" spans="2:65" s="14" customFormat="1" ht="11.25">
      <c r="B935" s="169"/>
      <c r="D935" s="155" t="s">
        <v>264</v>
      </c>
      <c r="E935" s="170" t="s">
        <v>1</v>
      </c>
      <c r="F935" s="171" t="s">
        <v>1588</v>
      </c>
      <c r="H935" s="170" t="s">
        <v>1</v>
      </c>
      <c r="I935" s="172"/>
      <c r="L935" s="169"/>
      <c r="M935" s="173"/>
      <c r="T935" s="174"/>
      <c r="AT935" s="170" t="s">
        <v>264</v>
      </c>
      <c r="AU935" s="170" t="s">
        <v>87</v>
      </c>
      <c r="AV935" s="14" t="s">
        <v>85</v>
      </c>
      <c r="AW935" s="14" t="s">
        <v>32</v>
      </c>
      <c r="AX935" s="14" t="s">
        <v>77</v>
      </c>
      <c r="AY935" s="170" t="s">
        <v>253</v>
      </c>
    </row>
    <row r="936" spans="2:65" s="12" customFormat="1" ht="11.25">
      <c r="B936" s="154"/>
      <c r="D936" s="155" t="s">
        <v>264</v>
      </c>
      <c r="E936" s="156" t="s">
        <v>1</v>
      </c>
      <c r="F936" s="157" t="s">
        <v>1589</v>
      </c>
      <c r="H936" s="158">
        <v>12.321999999999999</v>
      </c>
      <c r="I936" s="159"/>
      <c r="L936" s="154"/>
      <c r="M936" s="160"/>
      <c r="T936" s="161"/>
      <c r="AT936" s="156" t="s">
        <v>264</v>
      </c>
      <c r="AU936" s="156" t="s">
        <v>87</v>
      </c>
      <c r="AV936" s="12" t="s">
        <v>87</v>
      </c>
      <c r="AW936" s="12" t="s">
        <v>32</v>
      </c>
      <c r="AX936" s="12" t="s">
        <v>77</v>
      </c>
      <c r="AY936" s="156" t="s">
        <v>253</v>
      </c>
    </row>
    <row r="937" spans="2:65" s="12" customFormat="1" ht="11.25">
      <c r="B937" s="154"/>
      <c r="D937" s="155" t="s">
        <v>264</v>
      </c>
      <c r="E937" s="156" t="s">
        <v>1</v>
      </c>
      <c r="F937" s="157" t="s">
        <v>1590</v>
      </c>
      <c r="H937" s="158">
        <v>10.845000000000001</v>
      </c>
      <c r="I937" s="159"/>
      <c r="L937" s="154"/>
      <c r="M937" s="160"/>
      <c r="T937" s="161"/>
      <c r="AT937" s="156" t="s">
        <v>264</v>
      </c>
      <c r="AU937" s="156" t="s">
        <v>87</v>
      </c>
      <c r="AV937" s="12" t="s">
        <v>87</v>
      </c>
      <c r="AW937" s="12" t="s">
        <v>32</v>
      </c>
      <c r="AX937" s="12" t="s">
        <v>77</v>
      </c>
      <c r="AY937" s="156" t="s">
        <v>253</v>
      </c>
    </row>
    <row r="938" spans="2:65" s="13" customFormat="1" ht="11.25">
      <c r="B938" s="162"/>
      <c r="D938" s="155" t="s">
        <v>264</v>
      </c>
      <c r="E938" s="163" t="s">
        <v>1</v>
      </c>
      <c r="F938" s="164" t="s">
        <v>266</v>
      </c>
      <c r="H938" s="165">
        <v>23.167000000000002</v>
      </c>
      <c r="I938" s="166"/>
      <c r="L938" s="162"/>
      <c r="M938" s="167"/>
      <c r="T938" s="168"/>
      <c r="AT938" s="163" t="s">
        <v>264</v>
      </c>
      <c r="AU938" s="163" t="s">
        <v>87</v>
      </c>
      <c r="AV938" s="13" t="s">
        <v>260</v>
      </c>
      <c r="AW938" s="13" t="s">
        <v>32</v>
      </c>
      <c r="AX938" s="13" t="s">
        <v>85</v>
      </c>
      <c r="AY938" s="163" t="s">
        <v>253</v>
      </c>
    </row>
    <row r="939" spans="2:65" s="12" customFormat="1" ht="11.25">
      <c r="B939" s="154"/>
      <c r="D939" s="155" t="s">
        <v>264</v>
      </c>
      <c r="F939" s="157" t="s">
        <v>1591</v>
      </c>
      <c r="H939" s="158">
        <v>9.2669999999999995</v>
      </c>
      <c r="I939" s="159"/>
      <c r="L939" s="154"/>
      <c r="M939" s="160"/>
      <c r="T939" s="161"/>
      <c r="AT939" s="156" t="s">
        <v>264</v>
      </c>
      <c r="AU939" s="156" t="s">
        <v>87</v>
      </c>
      <c r="AV939" s="12" t="s">
        <v>87</v>
      </c>
      <c r="AW939" s="12" t="s">
        <v>4</v>
      </c>
      <c r="AX939" s="12" t="s">
        <v>85</v>
      </c>
      <c r="AY939" s="156" t="s">
        <v>253</v>
      </c>
    </row>
    <row r="940" spans="2:65" s="1" customFormat="1" ht="24.2" customHeight="1">
      <c r="B940" s="32"/>
      <c r="C940" s="137" t="s">
        <v>1581</v>
      </c>
      <c r="D940" s="137" t="s">
        <v>255</v>
      </c>
      <c r="E940" s="138" t="s">
        <v>1593</v>
      </c>
      <c r="F940" s="139" t="s">
        <v>1594</v>
      </c>
      <c r="G940" s="140" t="s">
        <v>258</v>
      </c>
      <c r="H940" s="141">
        <v>173.49299999999999</v>
      </c>
      <c r="I940" s="142"/>
      <c r="J940" s="143">
        <f>ROUND(I940*H940,2)</f>
        <v>0</v>
      </c>
      <c r="K940" s="139" t="s">
        <v>259</v>
      </c>
      <c r="L940" s="32"/>
      <c r="M940" s="144" t="s">
        <v>1</v>
      </c>
      <c r="N940" s="145" t="s">
        <v>42</v>
      </c>
      <c r="P940" s="146">
        <f>O940*H940</f>
        <v>0</v>
      </c>
      <c r="Q940" s="146">
        <v>0</v>
      </c>
      <c r="R940" s="146">
        <f>Q940*H940</f>
        <v>0</v>
      </c>
      <c r="S940" s="146">
        <v>0</v>
      </c>
      <c r="T940" s="147">
        <f>S940*H940</f>
        <v>0</v>
      </c>
      <c r="AR940" s="148" t="s">
        <v>369</v>
      </c>
      <c r="AT940" s="148" t="s">
        <v>255</v>
      </c>
      <c r="AU940" s="148" t="s">
        <v>87</v>
      </c>
      <c r="AY940" s="17" t="s">
        <v>253</v>
      </c>
      <c r="BE940" s="149">
        <f>IF(N940="základní",J940,0)</f>
        <v>0</v>
      </c>
      <c r="BF940" s="149">
        <f>IF(N940="snížená",J940,0)</f>
        <v>0</v>
      </c>
      <c r="BG940" s="149">
        <f>IF(N940="zákl. přenesená",J940,0)</f>
        <v>0</v>
      </c>
      <c r="BH940" s="149">
        <f>IF(N940="sníž. přenesená",J940,0)</f>
        <v>0</v>
      </c>
      <c r="BI940" s="149">
        <f>IF(N940="nulová",J940,0)</f>
        <v>0</v>
      </c>
      <c r="BJ940" s="17" t="s">
        <v>85</v>
      </c>
      <c r="BK940" s="149">
        <f>ROUND(I940*H940,2)</f>
        <v>0</v>
      </c>
      <c r="BL940" s="17" t="s">
        <v>369</v>
      </c>
      <c r="BM940" s="148" t="s">
        <v>3453</v>
      </c>
    </row>
    <row r="941" spans="2:65" s="1" customFormat="1" ht="11.25">
      <c r="B941" s="32"/>
      <c r="D941" s="150" t="s">
        <v>262</v>
      </c>
      <c r="F941" s="151" t="s">
        <v>1596</v>
      </c>
      <c r="I941" s="152"/>
      <c r="L941" s="32"/>
      <c r="M941" s="153"/>
      <c r="T941" s="56"/>
      <c r="AT941" s="17" t="s">
        <v>262</v>
      </c>
      <c r="AU941" s="17" t="s">
        <v>87</v>
      </c>
    </row>
    <row r="942" spans="2:65" s="1" customFormat="1" ht="49.15" customHeight="1">
      <c r="B942" s="32"/>
      <c r="C942" s="185" t="s">
        <v>1586</v>
      </c>
      <c r="D942" s="185" t="s">
        <v>1052</v>
      </c>
      <c r="E942" s="186" t="s">
        <v>1598</v>
      </c>
      <c r="F942" s="187" t="s">
        <v>1599</v>
      </c>
      <c r="G942" s="188" t="s">
        <v>258</v>
      </c>
      <c r="H942" s="189">
        <v>202.20599999999999</v>
      </c>
      <c r="I942" s="190"/>
      <c r="J942" s="191">
        <f>ROUND(I942*H942,2)</f>
        <v>0</v>
      </c>
      <c r="K942" s="187" t="s">
        <v>259</v>
      </c>
      <c r="L942" s="192"/>
      <c r="M942" s="193" t="s">
        <v>1</v>
      </c>
      <c r="N942" s="194" t="s">
        <v>42</v>
      </c>
      <c r="P942" s="146">
        <f>O942*H942</f>
        <v>0</v>
      </c>
      <c r="Q942" s="146">
        <v>4.0000000000000001E-3</v>
      </c>
      <c r="R942" s="146">
        <f>Q942*H942</f>
        <v>0.80882399999999999</v>
      </c>
      <c r="S942" s="146">
        <v>0</v>
      </c>
      <c r="T942" s="147">
        <f>S942*H942</f>
        <v>0</v>
      </c>
      <c r="AR942" s="148" t="s">
        <v>455</v>
      </c>
      <c r="AT942" s="148" t="s">
        <v>1052</v>
      </c>
      <c r="AU942" s="148" t="s">
        <v>87</v>
      </c>
      <c r="AY942" s="17" t="s">
        <v>253</v>
      </c>
      <c r="BE942" s="149">
        <f>IF(N942="základní",J942,0)</f>
        <v>0</v>
      </c>
      <c r="BF942" s="149">
        <f>IF(N942="snížená",J942,0)</f>
        <v>0</v>
      </c>
      <c r="BG942" s="149">
        <f>IF(N942="zákl. přenesená",J942,0)</f>
        <v>0</v>
      </c>
      <c r="BH942" s="149">
        <f>IF(N942="sníž. přenesená",J942,0)</f>
        <v>0</v>
      </c>
      <c r="BI942" s="149">
        <f>IF(N942="nulová",J942,0)</f>
        <v>0</v>
      </c>
      <c r="BJ942" s="17" t="s">
        <v>85</v>
      </c>
      <c r="BK942" s="149">
        <f>ROUND(I942*H942,2)</f>
        <v>0</v>
      </c>
      <c r="BL942" s="17" t="s">
        <v>369</v>
      </c>
      <c r="BM942" s="148" t="s">
        <v>1600</v>
      </c>
    </row>
    <row r="943" spans="2:65" s="14" customFormat="1" ht="11.25">
      <c r="B943" s="169"/>
      <c r="D943" s="155" t="s">
        <v>264</v>
      </c>
      <c r="E943" s="170" t="s">
        <v>1</v>
      </c>
      <c r="F943" s="171" t="s">
        <v>1601</v>
      </c>
      <c r="H943" s="170" t="s">
        <v>1</v>
      </c>
      <c r="I943" s="172"/>
      <c r="L943" s="169"/>
      <c r="M943" s="173"/>
      <c r="T943" s="174"/>
      <c r="AT943" s="170" t="s">
        <v>264</v>
      </c>
      <c r="AU943" s="170" t="s">
        <v>87</v>
      </c>
      <c r="AV943" s="14" t="s">
        <v>85</v>
      </c>
      <c r="AW943" s="14" t="s">
        <v>32</v>
      </c>
      <c r="AX943" s="14" t="s">
        <v>77</v>
      </c>
      <c r="AY943" s="170" t="s">
        <v>253</v>
      </c>
    </row>
    <row r="944" spans="2:65" s="12" customFormat="1" ht="11.25">
      <c r="B944" s="154"/>
      <c r="D944" s="155" t="s">
        <v>264</v>
      </c>
      <c r="E944" s="156" t="s">
        <v>1</v>
      </c>
      <c r="F944" s="157" t="s">
        <v>3454</v>
      </c>
      <c r="H944" s="158">
        <v>154.37299999999999</v>
      </c>
      <c r="I944" s="159"/>
      <c r="L944" s="154"/>
      <c r="M944" s="160"/>
      <c r="T944" s="161"/>
      <c r="AT944" s="156" t="s">
        <v>264</v>
      </c>
      <c r="AU944" s="156" t="s">
        <v>87</v>
      </c>
      <c r="AV944" s="12" t="s">
        <v>87</v>
      </c>
      <c r="AW944" s="12" t="s">
        <v>32</v>
      </c>
      <c r="AX944" s="12" t="s">
        <v>77</v>
      </c>
      <c r="AY944" s="156" t="s">
        <v>253</v>
      </c>
    </row>
    <row r="945" spans="2:65" s="15" customFormat="1" ht="11.25">
      <c r="B945" s="175"/>
      <c r="D945" s="155" t="s">
        <v>264</v>
      </c>
      <c r="E945" s="176" t="s">
        <v>1</v>
      </c>
      <c r="F945" s="177" t="s">
        <v>322</v>
      </c>
      <c r="H945" s="178">
        <v>154.37299999999999</v>
      </c>
      <c r="I945" s="179"/>
      <c r="L945" s="175"/>
      <c r="M945" s="180"/>
      <c r="T945" s="181"/>
      <c r="AT945" s="176" t="s">
        <v>264</v>
      </c>
      <c r="AU945" s="176" t="s">
        <v>87</v>
      </c>
      <c r="AV945" s="15" t="s">
        <v>97</v>
      </c>
      <c r="AW945" s="15" t="s">
        <v>32</v>
      </c>
      <c r="AX945" s="15" t="s">
        <v>77</v>
      </c>
      <c r="AY945" s="176" t="s">
        <v>253</v>
      </c>
    </row>
    <row r="946" spans="2:65" s="12" customFormat="1" ht="11.25">
      <c r="B946" s="154"/>
      <c r="D946" s="155" t="s">
        <v>264</v>
      </c>
      <c r="E946" s="156" t="s">
        <v>1</v>
      </c>
      <c r="F946" s="157" t="s">
        <v>3455</v>
      </c>
      <c r="H946" s="158">
        <v>19.12</v>
      </c>
      <c r="I946" s="159"/>
      <c r="L946" s="154"/>
      <c r="M946" s="160"/>
      <c r="T946" s="161"/>
      <c r="AT946" s="156" t="s">
        <v>264</v>
      </c>
      <c r="AU946" s="156" t="s">
        <v>87</v>
      </c>
      <c r="AV946" s="12" t="s">
        <v>87</v>
      </c>
      <c r="AW946" s="12" t="s">
        <v>32</v>
      </c>
      <c r="AX946" s="12" t="s">
        <v>77</v>
      </c>
      <c r="AY946" s="156" t="s">
        <v>253</v>
      </c>
    </row>
    <row r="947" spans="2:65" s="15" customFormat="1" ht="11.25">
      <c r="B947" s="175"/>
      <c r="D947" s="155" t="s">
        <v>264</v>
      </c>
      <c r="E947" s="176" t="s">
        <v>1</v>
      </c>
      <c r="F947" s="177" t="s">
        <v>322</v>
      </c>
      <c r="H947" s="178">
        <v>19.12</v>
      </c>
      <c r="I947" s="179"/>
      <c r="L947" s="175"/>
      <c r="M947" s="180"/>
      <c r="T947" s="181"/>
      <c r="AT947" s="176" t="s">
        <v>264</v>
      </c>
      <c r="AU947" s="176" t="s">
        <v>87</v>
      </c>
      <c r="AV947" s="15" t="s">
        <v>97</v>
      </c>
      <c r="AW947" s="15" t="s">
        <v>32</v>
      </c>
      <c r="AX947" s="15" t="s">
        <v>77</v>
      </c>
      <c r="AY947" s="176" t="s">
        <v>253</v>
      </c>
    </row>
    <row r="948" spans="2:65" s="13" customFormat="1" ht="11.25">
      <c r="B948" s="162"/>
      <c r="D948" s="155" t="s">
        <v>264</v>
      </c>
      <c r="E948" s="163" t="s">
        <v>1</v>
      </c>
      <c r="F948" s="164" t="s">
        <v>266</v>
      </c>
      <c r="H948" s="165">
        <v>173.49299999999999</v>
      </c>
      <c r="I948" s="166"/>
      <c r="L948" s="162"/>
      <c r="M948" s="167"/>
      <c r="T948" s="168"/>
      <c r="AT948" s="163" t="s">
        <v>264</v>
      </c>
      <c r="AU948" s="163" t="s">
        <v>87</v>
      </c>
      <c r="AV948" s="13" t="s">
        <v>260</v>
      </c>
      <c r="AW948" s="13" t="s">
        <v>32</v>
      </c>
      <c r="AX948" s="13" t="s">
        <v>85</v>
      </c>
      <c r="AY948" s="163" t="s">
        <v>253</v>
      </c>
    </row>
    <row r="949" spans="2:65" s="12" customFormat="1" ht="11.25">
      <c r="B949" s="154"/>
      <c r="D949" s="155" t="s">
        <v>264</v>
      </c>
      <c r="F949" s="157" t="s">
        <v>3456</v>
      </c>
      <c r="H949" s="158">
        <v>202.20599999999999</v>
      </c>
      <c r="I949" s="159"/>
      <c r="L949" s="154"/>
      <c r="M949" s="160"/>
      <c r="T949" s="161"/>
      <c r="AT949" s="156" t="s">
        <v>264</v>
      </c>
      <c r="AU949" s="156" t="s">
        <v>87</v>
      </c>
      <c r="AV949" s="12" t="s">
        <v>87</v>
      </c>
      <c r="AW949" s="12" t="s">
        <v>4</v>
      </c>
      <c r="AX949" s="12" t="s">
        <v>85</v>
      </c>
      <c r="AY949" s="156" t="s">
        <v>253</v>
      </c>
    </row>
    <row r="950" spans="2:65" s="1" customFormat="1" ht="24.2" customHeight="1">
      <c r="B950" s="32"/>
      <c r="C950" s="137" t="s">
        <v>1592</v>
      </c>
      <c r="D950" s="137" t="s">
        <v>255</v>
      </c>
      <c r="E950" s="138" t="s">
        <v>1606</v>
      </c>
      <c r="F950" s="139" t="s">
        <v>1607</v>
      </c>
      <c r="G950" s="140" t="s">
        <v>258</v>
      </c>
      <c r="H950" s="141">
        <v>23.167000000000002</v>
      </c>
      <c r="I950" s="142"/>
      <c r="J950" s="143">
        <f>ROUND(I950*H950,2)</f>
        <v>0</v>
      </c>
      <c r="K950" s="139" t="s">
        <v>259</v>
      </c>
      <c r="L950" s="32"/>
      <c r="M950" s="144" t="s">
        <v>1</v>
      </c>
      <c r="N950" s="145" t="s">
        <v>42</v>
      </c>
      <c r="P950" s="146">
        <f>O950*H950</f>
        <v>0</v>
      </c>
      <c r="Q950" s="146">
        <v>8.8000000000000003E-4</v>
      </c>
      <c r="R950" s="146">
        <f>Q950*H950</f>
        <v>2.0386960000000003E-2</v>
      </c>
      <c r="S950" s="146">
        <v>0</v>
      </c>
      <c r="T950" s="147">
        <f>S950*H950</f>
        <v>0</v>
      </c>
      <c r="AR950" s="148" t="s">
        <v>369</v>
      </c>
      <c r="AT950" s="148" t="s">
        <v>255</v>
      </c>
      <c r="AU950" s="148" t="s">
        <v>87</v>
      </c>
      <c r="AY950" s="17" t="s">
        <v>253</v>
      </c>
      <c r="BE950" s="149">
        <f>IF(N950="základní",J950,0)</f>
        <v>0</v>
      </c>
      <c r="BF950" s="149">
        <f>IF(N950="snížená",J950,0)</f>
        <v>0</v>
      </c>
      <c r="BG950" s="149">
        <f>IF(N950="zákl. přenesená",J950,0)</f>
        <v>0</v>
      </c>
      <c r="BH950" s="149">
        <f>IF(N950="sníž. přenesená",J950,0)</f>
        <v>0</v>
      </c>
      <c r="BI950" s="149">
        <f>IF(N950="nulová",J950,0)</f>
        <v>0</v>
      </c>
      <c r="BJ950" s="17" t="s">
        <v>85</v>
      </c>
      <c r="BK950" s="149">
        <f>ROUND(I950*H950,2)</f>
        <v>0</v>
      </c>
      <c r="BL950" s="17" t="s">
        <v>369</v>
      </c>
      <c r="BM950" s="148" t="s">
        <v>3457</v>
      </c>
    </row>
    <row r="951" spans="2:65" s="1" customFormat="1" ht="11.25">
      <c r="B951" s="32"/>
      <c r="D951" s="150" t="s">
        <v>262</v>
      </c>
      <c r="F951" s="151" t="s">
        <v>1609</v>
      </c>
      <c r="I951" s="152"/>
      <c r="L951" s="32"/>
      <c r="M951" s="153"/>
      <c r="T951" s="56"/>
      <c r="AT951" s="17" t="s">
        <v>262</v>
      </c>
      <c r="AU951" s="17" t="s">
        <v>87</v>
      </c>
    </row>
    <row r="952" spans="2:65" s="1" customFormat="1" ht="49.15" customHeight="1">
      <c r="B952" s="32"/>
      <c r="C952" s="185" t="s">
        <v>1597</v>
      </c>
      <c r="D952" s="185" t="s">
        <v>1052</v>
      </c>
      <c r="E952" s="186" t="s">
        <v>1611</v>
      </c>
      <c r="F952" s="187" t="s">
        <v>1612</v>
      </c>
      <c r="G952" s="188" t="s">
        <v>258</v>
      </c>
      <c r="H952" s="189">
        <v>27.001000000000001</v>
      </c>
      <c r="I952" s="190"/>
      <c r="J952" s="191">
        <f>ROUND(I952*H952,2)</f>
        <v>0</v>
      </c>
      <c r="K952" s="187" t="s">
        <v>259</v>
      </c>
      <c r="L952" s="192"/>
      <c r="M952" s="193" t="s">
        <v>1</v>
      </c>
      <c r="N952" s="194" t="s">
        <v>42</v>
      </c>
      <c r="P952" s="146">
        <f>O952*H952</f>
        <v>0</v>
      </c>
      <c r="Q952" s="146">
        <v>5.4000000000000003E-3</v>
      </c>
      <c r="R952" s="146">
        <f>Q952*H952</f>
        <v>0.1458054</v>
      </c>
      <c r="S952" s="146">
        <v>0</v>
      </c>
      <c r="T952" s="147">
        <f>S952*H952</f>
        <v>0</v>
      </c>
      <c r="AR952" s="148" t="s">
        <v>455</v>
      </c>
      <c r="AT952" s="148" t="s">
        <v>1052</v>
      </c>
      <c r="AU952" s="148" t="s">
        <v>87</v>
      </c>
      <c r="AY952" s="17" t="s">
        <v>253</v>
      </c>
      <c r="BE952" s="149">
        <f>IF(N952="základní",J952,0)</f>
        <v>0</v>
      </c>
      <c r="BF952" s="149">
        <f>IF(N952="snížená",J952,0)</f>
        <v>0</v>
      </c>
      <c r="BG952" s="149">
        <f>IF(N952="zákl. přenesená",J952,0)</f>
        <v>0</v>
      </c>
      <c r="BH952" s="149">
        <f>IF(N952="sníž. přenesená",J952,0)</f>
        <v>0</v>
      </c>
      <c r="BI952" s="149">
        <f>IF(N952="nulová",J952,0)</f>
        <v>0</v>
      </c>
      <c r="BJ952" s="17" t="s">
        <v>85</v>
      </c>
      <c r="BK952" s="149">
        <f>ROUND(I952*H952,2)</f>
        <v>0</v>
      </c>
      <c r="BL952" s="17" t="s">
        <v>369</v>
      </c>
      <c r="BM952" s="148" t="s">
        <v>3458</v>
      </c>
    </row>
    <row r="953" spans="2:65" s="14" customFormat="1" ht="11.25">
      <c r="B953" s="169"/>
      <c r="D953" s="155" t="s">
        <v>264</v>
      </c>
      <c r="E953" s="170" t="s">
        <v>1</v>
      </c>
      <c r="F953" s="171" t="s">
        <v>1588</v>
      </c>
      <c r="H953" s="170" t="s">
        <v>1</v>
      </c>
      <c r="I953" s="172"/>
      <c r="L953" s="169"/>
      <c r="M953" s="173"/>
      <c r="T953" s="174"/>
      <c r="AT953" s="170" t="s">
        <v>264</v>
      </c>
      <c r="AU953" s="170" t="s">
        <v>87</v>
      </c>
      <c r="AV953" s="14" t="s">
        <v>85</v>
      </c>
      <c r="AW953" s="14" t="s">
        <v>32</v>
      </c>
      <c r="AX953" s="14" t="s">
        <v>77</v>
      </c>
      <c r="AY953" s="170" t="s">
        <v>253</v>
      </c>
    </row>
    <row r="954" spans="2:65" s="12" customFormat="1" ht="11.25">
      <c r="B954" s="154"/>
      <c r="D954" s="155" t="s">
        <v>264</v>
      </c>
      <c r="E954" s="156" t="s">
        <v>1</v>
      </c>
      <c r="F954" s="157" t="s">
        <v>1589</v>
      </c>
      <c r="H954" s="158">
        <v>12.321999999999999</v>
      </c>
      <c r="I954" s="159"/>
      <c r="L954" s="154"/>
      <c r="M954" s="160"/>
      <c r="T954" s="161"/>
      <c r="AT954" s="156" t="s">
        <v>264</v>
      </c>
      <c r="AU954" s="156" t="s">
        <v>87</v>
      </c>
      <c r="AV954" s="12" t="s">
        <v>87</v>
      </c>
      <c r="AW954" s="12" t="s">
        <v>32</v>
      </c>
      <c r="AX954" s="12" t="s">
        <v>77</v>
      </c>
      <c r="AY954" s="156" t="s">
        <v>253</v>
      </c>
    </row>
    <row r="955" spans="2:65" s="12" customFormat="1" ht="11.25">
      <c r="B955" s="154"/>
      <c r="D955" s="155" t="s">
        <v>264</v>
      </c>
      <c r="E955" s="156" t="s">
        <v>1</v>
      </c>
      <c r="F955" s="157" t="s">
        <v>1590</v>
      </c>
      <c r="H955" s="158">
        <v>10.845000000000001</v>
      </c>
      <c r="I955" s="159"/>
      <c r="L955" s="154"/>
      <c r="M955" s="160"/>
      <c r="T955" s="161"/>
      <c r="AT955" s="156" t="s">
        <v>264</v>
      </c>
      <c r="AU955" s="156" t="s">
        <v>87</v>
      </c>
      <c r="AV955" s="12" t="s">
        <v>87</v>
      </c>
      <c r="AW955" s="12" t="s">
        <v>32</v>
      </c>
      <c r="AX955" s="12" t="s">
        <v>77</v>
      </c>
      <c r="AY955" s="156" t="s">
        <v>253</v>
      </c>
    </row>
    <row r="956" spans="2:65" s="13" customFormat="1" ht="11.25">
      <c r="B956" s="162"/>
      <c r="D956" s="155" t="s">
        <v>264</v>
      </c>
      <c r="E956" s="163" t="s">
        <v>1</v>
      </c>
      <c r="F956" s="164" t="s">
        <v>266</v>
      </c>
      <c r="H956" s="165">
        <v>23.167000000000002</v>
      </c>
      <c r="I956" s="166"/>
      <c r="L956" s="162"/>
      <c r="M956" s="167"/>
      <c r="T956" s="168"/>
      <c r="AT956" s="163" t="s">
        <v>264</v>
      </c>
      <c r="AU956" s="163" t="s">
        <v>87</v>
      </c>
      <c r="AV956" s="13" t="s">
        <v>260</v>
      </c>
      <c r="AW956" s="13" t="s">
        <v>32</v>
      </c>
      <c r="AX956" s="13" t="s">
        <v>85</v>
      </c>
      <c r="AY956" s="163" t="s">
        <v>253</v>
      </c>
    </row>
    <row r="957" spans="2:65" s="12" customFormat="1" ht="11.25">
      <c r="B957" s="154"/>
      <c r="D957" s="155" t="s">
        <v>264</v>
      </c>
      <c r="F957" s="157" t="s">
        <v>1614</v>
      </c>
      <c r="H957" s="158">
        <v>27.001000000000001</v>
      </c>
      <c r="I957" s="159"/>
      <c r="L957" s="154"/>
      <c r="M957" s="160"/>
      <c r="T957" s="161"/>
      <c r="AT957" s="156" t="s">
        <v>264</v>
      </c>
      <c r="AU957" s="156" t="s">
        <v>87</v>
      </c>
      <c r="AV957" s="12" t="s">
        <v>87</v>
      </c>
      <c r="AW957" s="12" t="s">
        <v>4</v>
      </c>
      <c r="AX957" s="12" t="s">
        <v>85</v>
      </c>
      <c r="AY957" s="156" t="s">
        <v>253</v>
      </c>
    </row>
    <row r="958" spans="2:65" s="1" customFormat="1" ht="49.15" customHeight="1">
      <c r="B958" s="32"/>
      <c r="C958" s="137" t="s">
        <v>1605</v>
      </c>
      <c r="D958" s="137" t="s">
        <v>255</v>
      </c>
      <c r="E958" s="138" t="s">
        <v>1616</v>
      </c>
      <c r="F958" s="139" t="s">
        <v>1617</v>
      </c>
      <c r="G958" s="140" t="s">
        <v>447</v>
      </c>
      <c r="H958" s="141">
        <v>18</v>
      </c>
      <c r="I958" s="142"/>
      <c r="J958" s="143">
        <f>ROUND(I958*H958,2)</f>
        <v>0</v>
      </c>
      <c r="K958" s="139" t="s">
        <v>1</v>
      </c>
      <c r="L958" s="32"/>
      <c r="M958" s="144" t="s">
        <v>1</v>
      </c>
      <c r="N958" s="145" t="s">
        <v>42</v>
      </c>
      <c r="P958" s="146">
        <f>O958*H958</f>
        <v>0</v>
      </c>
      <c r="Q958" s="146">
        <v>8.3000000000000001E-4</v>
      </c>
      <c r="R958" s="146">
        <f>Q958*H958</f>
        <v>1.494E-2</v>
      </c>
      <c r="S958" s="146">
        <v>0</v>
      </c>
      <c r="T958" s="147">
        <f>S958*H958</f>
        <v>0</v>
      </c>
      <c r="AR958" s="148" t="s">
        <v>369</v>
      </c>
      <c r="AT958" s="148" t="s">
        <v>255</v>
      </c>
      <c r="AU958" s="148" t="s">
        <v>87</v>
      </c>
      <c r="AY958" s="17" t="s">
        <v>253</v>
      </c>
      <c r="BE958" s="149">
        <f>IF(N958="základní",J958,0)</f>
        <v>0</v>
      </c>
      <c r="BF958" s="149">
        <f>IF(N958="snížená",J958,0)</f>
        <v>0</v>
      </c>
      <c r="BG958" s="149">
        <f>IF(N958="zákl. přenesená",J958,0)</f>
        <v>0</v>
      </c>
      <c r="BH958" s="149">
        <f>IF(N958="sníž. přenesená",J958,0)</f>
        <v>0</v>
      </c>
      <c r="BI958" s="149">
        <f>IF(N958="nulová",J958,0)</f>
        <v>0</v>
      </c>
      <c r="BJ958" s="17" t="s">
        <v>85</v>
      </c>
      <c r="BK958" s="149">
        <f>ROUND(I958*H958,2)</f>
        <v>0</v>
      </c>
      <c r="BL958" s="17" t="s">
        <v>369</v>
      </c>
      <c r="BM958" s="148" t="s">
        <v>1618</v>
      </c>
    </row>
    <row r="959" spans="2:65" s="1" customFormat="1" ht="68.25">
      <c r="B959" s="32"/>
      <c r="D959" s="155" t="s">
        <v>1346</v>
      </c>
      <c r="F959" s="195" t="s">
        <v>1619</v>
      </c>
      <c r="I959" s="152"/>
      <c r="L959" s="32"/>
      <c r="M959" s="153"/>
      <c r="T959" s="56"/>
      <c r="AT959" s="17" t="s">
        <v>1346</v>
      </c>
      <c r="AU959" s="17" t="s">
        <v>87</v>
      </c>
    </row>
    <row r="960" spans="2:65" s="14" customFormat="1" ht="11.25">
      <c r="B960" s="169"/>
      <c r="D960" s="155" t="s">
        <v>264</v>
      </c>
      <c r="E960" s="170" t="s">
        <v>1</v>
      </c>
      <c r="F960" s="171" t="s">
        <v>1620</v>
      </c>
      <c r="H960" s="170" t="s">
        <v>1</v>
      </c>
      <c r="I960" s="172"/>
      <c r="L960" s="169"/>
      <c r="M960" s="173"/>
      <c r="T960" s="174"/>
      <c r="AT960" s="170" t="s">
        <v>264</v>
      </c>
      <c r="AU960" s="170" t="s">
        <v>87</v>
      </c>
      <c r="AV960" s="14" t="s">
        <v>85</v>
      </c>
      <c r="AW960" s="14" t="s">
        <v>32</v>
      </c>
      <c r="AX960" s="14" t="s">
        <v>77</v>
      </c>
      <c r="AY960" s="170" t="s">
        <v>253</v>
      </c>
    </row>
    <row r="961" spans="2:65" s="12" customFormat="1" ht="11.25">
      <c r="B961" s="154"/>
      <c r="D961" s="155" t="s">
        <v>264</v>
      </c>
      <c r="E961" s="156" t="s">
        <v>1</v>
      </c>
      <c r="F961" s="157" t="s">
        <v>3459</v>
      </c>
      <c r="H961" s="158">
        <v>18</v>
      </c>
      <c r="I961" s="159"/>
      <c r="L961" s="154"/>
      <c r="M961" s="160"/>
      <c r="T961" s="161"/>
      <c r="AT961" s="156" t="s">
        <v>264</v>
      </c>
      <c r="AU961" s="156" t="s">
        <v>87</v>
      </c>
      <c r="AV961" s="12" t="s">
        <v>87</v>
      </c>
      <c r="AW961" s="12" t="s">
        <v>32</v>
      </c>
      <c r="AX961" s="12" t="s">
        <v>77</v>
      </c>
      <c r="AY961" s="156" t="s">
        <v>253</v>
      </c>
    </row>
    <row r="962" spans="2:65" s="13" customFormat="1" ht="11.25">
      <c r="B962" s="162"/>
      <c r="D962" s="155" t="s">
        <v>264</v>
      </c>
      <c r="E962" s="163" t="s">
        <v>1</v>
      </c>
      <c r="F962" s="164" t="s">
        <v>266</v>
      </c>
      <c r="H962" s="165">
        <v>18</v>
      </c>
      <c r="I962" s="166"/>
      <c r="L962" s="162"/>
      <c r="M962" s="167"/>
      <c r="T962" s="168"/>
      <c r="AT962" s="163" t="s">
        <v>264</v>
      </c>
      <c r="AU962" s="163" t="s">
        <v>87</v>
      </c>
      <c r="AV962" s="13" t="s">
        <v>260</v>
      </c>
      <c r="AW962" s="13" t="s">
        <v>32</v>
      </c>
      <c r="AX962" s="13" t="s">
        <v>85</v>
      </c>
      <c r="AY962" s="163" t="s">
        <v>253</v>
      </c>
    </row>
    <row r="963" spans="2:65" s="1" customFormat="1" ht="37.9" customHeight="1">
      <c r="B963" s="32"/>
      <c r="C963" s="137" t="s">
        <v>1610</v>
      </c>
      <c r="D963" s="137" t="s">
        <v>255</v>
      </c>
      <c r="E963" s="138" t="s">
        <v>1623</v>
      </c>
      <c r="F963" s="139" t="s">
        <v>1624</v>
      </c>
      <c r="G963" s="140" t="s">
        <v>313</v>
      </c>
      <c r="H963" s="141">
        <v>21</v>
      </c>
      <c r="I963" s="142"/>
      <c r="J963" s="143">
        <f>ROUND(I963*H963,2)</f>
        <v>0</v>
      </c>
      <c r="K963" s="139" t="s">
        <v>1</v>
      </c>
      <c r="L963" s="32"/>
      <c r="M963" s="144" t="s">
        <v>1</v>
      </c>
      <c r="N963" s="145" t="s">
        <v>42</v>
      </c>
      <c r="P963" s="146">
        <f>O963*H963</f>
        <v>0</v>
      </c>
      <c r="Q963" s="146">
        <v>8.3000000000000001E-4</v>
      </c>
      <c r="R963" s="146">
        <f>Q963*H963</f>
        <v>1.7430000000000001E-2</v>
      </c>
      <c r="S963" s="146">
        <v>0</v>
      </c>
      <c r="T963" s="147">
        <f>S963*H963</f>
        <v>0</v>
      </c>
      <c r="AR963" s="148" t="s">
        <v>369</v>
      </c>
      <c r="AT963" s="148" t="s">
        <v>255</v>
      </c>
      <c r="AU963" s="148" t="s">
        <v>87</v>
      </c>
      <c r="AY963" s="17" t="s">
        <v>253</v>
      </c>
      <c r="BE963" s="149">
        <f>IF(N963="základní",J963,0)</f>
        <v>0</v>
      </c>
      <c r="BF963" s="149">
        <f>IF(N963="snížená",J963,0)</f>
        <v>0</v>
      </c>
      <c r="BG963" s="149">
        <f>IF(N963="zákl. přenesená",J963,0)</f>
        <v>0</v>
      </c>
      <c r="BH963" s="149">
        <f>IF(N963="sníž. přenesená",J963,0)</f>
        <v>0</v>
      </c>
      <c r="BI963" s="149">
        <f>IF(N963="nulová",J963,0)</f>
        <v>0</v>
      </c>
      <c r="BJ963" s="17" t="s">
        <v>85</v>
      </c>
      <c r="BK963" s="149">
        <f>ROUND(I963*H963,2)</f>
        <v>0</v>
      </c>
      <c r="BL963" s="17" t="s">
        <v>369</v>
      </c>
      <c r="BM963" s="148" t="s">
        <v>1625</v>
      </c>
    </row>
    <row r="964" spans="2:65" s="1" customFormat="1" ht="68.25">
      <c r="B964" s="32"/>
      <c r="D964" s="155" t="s">
        <v>1346</v>
      </c>
      <c r="F964" s="195" t="s">
        <v>1626</v>
      </c>
      <c r="I964" s="152"/>
      <c r="L964" s="32"/>
      <c r="M964" s="153"/>
      <c r="T964" s="56"/>
      <c r="AT964" s="17" t="s">
        <v>1346</v>
      </c>
      <c r="AU964" s="17" t="s">
        <v>87</v>
      </c>
    </row>
    <row r="965" spans="2:65" s="14" customFormat="1" ht="33.75">
      <c r="B965" s="169"/>
      <c r="D965" s="155" t="s">
        <v>264</v>
      </c>
      <c r="E965" s="170" t="s">
        <v>1</v>
      </c>
      <c r="F965" s="171" t="s">
        <v>1627</v>
      </c>
      <c r="H965" s="170" t="s">
        <v>1</v>
      </c>
      <c r="I965" s="172"/>
      <c r="L965" s="169"/>
      <c r="M965" s="173"/>
      <c r="T965" s="174"/>
      <c r="AT965" s="170" t="s">
        <v>264</v>
      </c>
      <c r="AU965" s="170" t="s">
        <v>87</v>
      </c>
      <c r="AV965" s="14" t="s">
        <v>85</v>
      </c>
      <c r="AW965" s="14" t="s">
        <v>32</v>
      </c>
      <c r="AX965" s="14" t="s">
        <v>77</v>
      </c>
      <c r="AY965" s="170" t="s">
        <v>253</v>
      </c>
    </row>
    <row r="966" spans="2:65" s="12" customFormat="1" ht="11.25">
      <c r="B966" s="154"/>
      <c r="D966" s="155" t="s">
        <v>264</v>
      </c>
      <c r="E966" s="156" t="s">
        <v>1</v>
      </c>
      <c r="F966" s="157" t="s">
        <v>3460</v>
      </c>
      <c r="H966" s="158">
        <v>21</v>
      </c>
      <c r="I966" s="159"/>
      <c r="L966" s="154"/>
      <c r="M966" s="160"/>
      <c r="T966" s="161"/>
      <c r="AT966" s="156" t="s">
        <v>264</v>
      </c>
      <c r="AU966" s="156" t="s">
        <v>87</v>
      </c>
      <c r="AV966" s="12" t="s">
        <v>87</v>
      </c>
      <c r="AW966" s="12" t="s">
        <v>32</v>
      </c>
      <c r="AX966" s="12" t="s">
        <v>77</v>
      </c>
      <c r="AY966" s="156" t="s">
        <v>253</v>
      </c>
    </row>
    <row r="967" spans="2:65" s="13" customFormat="1" ht="11.25">
      <c r="B967" s="162"/>
      <c r="D967" s="155" t="s">
        <v>264</v>
      </c>
      <c r="E967" s="163" t="s">
        <v>1</v>
      </c>
      <c r="F967" s="164" t="s">
        <v>266</v>
      </c>
      <c r="H967" s="165">
        <v>21</v>
      </c>
      <c r="I967" s="166"/>
      <c r="L967" s="162"/>
      <c r="M967" s="167"/>
      <c r="T967" s="168"/>
      <c r="AT967" s="163" t="s">
        <v>264</v>
      </c>
      <c r="AU967" s="163" t="s">
        <v>87</v>
      </c>
      <c r="AV967" s="13" t="s">
        <v>260</v>
      </c>
      <c r="AW967" s="13" t="s">
        <v>32</v>
      </c>
      <c r="AX967" s="13" t="s">
        <v>85</v>
      </c>
      <c r="AY967" s="163" t="s">
        <v>253</v>
      </c>
    </row>
    <row r="968" spans="2:65" s="1" customFormat="1" ht="24.2" customHeight="1">
      <c r="B968" s="32"/>
      <c r="C968" s="137" t="s">
        <v>1615</v>
      </c>
      <c r="D968" s="137" t="s">
        <v>255</v>
      </c>
      <c r="E968" s="138" t="s">
        <v>1630</v>
      </c>
      <c r="F968" s="139" t="s">
        <v>1631</v>
      </c>
      <c r="G968" s="140" t="s">
        <v>313</v>
      </c>
      <c r="H968" s="141">
        <v>10</v>
      </c>
      <c r="I968" s="142"/>
      <c r="J968" s="143">
        <f>ROUND(I968*H968,2)</f>
        <v>0</v>
      </c>
      <c r="K968" s="139" t="s">
        <v>1</v>
      </c>
      <c r="L968" s="32"/>
      <c r="M968" s="144" t="s">
        <v>1</v>
      </c>
      <c r="N968" s="145" t="s">
        <v>42</v>
      </c>
      <c r="P968" s="146">
        <f>O968*H968</f>
        <v>0</v>
      </c>
      <c r="Q968" s="146">
        <v>8.3000000000000001E-4</v>
      </c>
      <c r="R968" s="146">
        <f>Q968*H968</f>
        <v>8.3000000000000001E-3</v>
      </c>
      <c r="S968" s="146">
        <v>0</v>
      </c>
      <c r="T968" s="147">
        <f>S968*H968</f>
        <v>0</v>
      </c>
      <c r="AR968" s="148" t="s">
        <v>369</v>
      </c>
      <c r="AT968" s="148" t="s">
        <v>255</v>
      </c>
      <c r="AU968" s="148" t="s">
        <v>87</v>
      </c>
      <c r="AY968" s="17" t="s">
        <v>253</v>
      </c>
      <c r="BE968" s="149">
        <f>IF(N968="základní",J968,0)</f>
        <v>0</v>
      </c>
      <c r="BF968" s="149">
        <f>IF(N968="snížená",J968,0)</f>
        <v>0</v>
      </c>
      <c r="BG968" s="149">
        <f>IF(N968="zákl. přenesená",J968,0)</f>
        <v>0</v>
      </c>
      <c r="BH968" s="149">
        <f>IF(N968="sníž. přenesená",J968,0)</f>
        <v>0</v>
      </c>
      <c r="BI968" s="149">
        <f>IF(N968="nulová",J968,0)</f>
        <v>0</v>
      </c>
      <c r="BJ968" s="17" t="s">
        <v>85</v>
      </c>
      <c r="BK968" s="149">
        <f>ROUND(I968*H968,2)</f>
        <v>0</v>
      </c>
      <c r="BL968" s="17" t="s">
        <v>369</v>
      </c>
      <c r="BM968" s="148" t="s">
        <v>1632</v>
      </c>
    </row>
    <row r="969" spans="2:65" s="1" customFormat="1" ht="78">
      <c r="B969" s="32"/>
      <c r="D969" s="155" t="s">
        <v>1346</v>
      </c>
      <c r="F969" s="195" t="s">
        <v>1633</v>
      </c>
      <c r="I969" s="152"/>
      <c r="L969" s="32"/>
      <c r="M969" s="153"/>
      <c r="T969" s="56"/>
      <c r="AT969" s="17" t="s">
        <v>1346</v>
      </c>
      <c r="AU969" s="17" t="s">
        <v>87</v>
      </c>
    </row>
    <row r="970" spans="2:65" s="14" customFormat="1" ht="33.75">
      <c r="B970" s="169"/>
      <c r="D970" s="155" t="s">
        <v>264</v>
      </c>
      <c r="E970" s="170" t="s">
        <v>1</v>
      </c>
      <c r="F970" s="171" t="s">
        <v>1634</v>
      </c>
      <c r="H970" s="170" t="s">
        <v>1</v>
      </c>
      <c r="I970" s="172"/>
      <c r="L970" s="169"/>
      <c r="M970" s="173"/>
      <c r="T970" s="174"/>
      <c r="AT970" s="170" t="s">
        <v>264</v>
      </c>
      <c r="AU970" s="170" t="s">
        <v>87</v>
      </c>
      <c r="AV970" s="14" t="s">
        <v>85</v>
      </c>
      <c r="AW970" s="14" t="s">
        <v>32</v>
      </c>
      <c r="AX970" s="14" t="s">
        <v>77</v>
      </c>
      <c r="AY970" s="170" t="s">
        <v>253</v>
      </c>
    </row>
    <row r="971" spans="2:65" s="12" customFormat="1" ht="11.25">
      <c r="B971" s="154"/>
      <c r="D971" s="155" t="s">
        <v>264</v>
      </c>
      <c r="E971" s="156" t="s">
        <v>1</v>
      </c>
      <c r="F971" s="157" t="s">
        <v>3461</v>
      </c>
      <c r="H971" s="158">
        <v>10</v>
      </c>
      <c r="I971" s="159"/>
      <c r="L971" s="154"/>
      <c r="M971" s="160"/>
      <c r="T971" s="161"/>
      <c r="AT971" s="156" t="s">
        <v>264</v>
      </c>
      <c r="AU971" s="156" t="s">
        <v>87</v>
      </c>
      <c r="AV971" s="12" t="s">
        <v>87</v>
      </c>
      <c r="AW971" s="12" t="s">
        <v>32</v>
      </c>
      <c r="AX971" s="12" t="s">
        <v>77</v>
      </c>
      <c r="AY971" s="156" t="s">
        <v>253</v>
      </c>
    </row>
    <row r="972" spans="2:65" s="13" customFormat="1" ht="11.25">
      <c r="B972" s="162"/>
      <c r="D972" s="155" t="s">
        <v>264</v>
      </c>
      <c r="E972" s="163" t="s">
        <v>1</v>
      </c>
      <c r="F972" s="164" t="s">
        <v>266</v>
      </c>
      <c r="H972" s="165">
        <v>10</v>
      </c>
      <c r="I972" s="166"/>
      <c r="L972" s="162"/>
      <c r="M972" s="167"/>
      <c r="T972" s="168"/>
      <c r="AT972" s="163" t="s">
        <v>264</v>
      </c>
      <c r="AU972" s="163" t="s">
        <v>87</v>
      </c>
      <c r="AV972" s="13" t="s">
        <v>260</v>
      </c>
      <c r="AW972" s="13" t="s">
        <v>32</v>
      </c>
      <c r="AX972" s="13" t="s">
        <v>85</v>
      </c>
      <c r="AY972" s="163" t="s">
        <v>253</v>
      </c>
    </row>
    <row r="973" spans="2:65" s="1" customFormat="1" ht="37.9" customHeight="1">
      <c r="B973" s="32"/>
      <c r="C973" s="137" t="s">
        <v>1622</v>
      </c>
      <c r="D973" s="137" t="s">
        <v>255</v>
      </c>
      <c r="E973" s="138" t="s">
        <v>1637</v>
      </c>
      <c r="F973" s="139" t="s">
        <v>1638</v>
      </c>
      <c r="G973" s="140" t="s">
        <v>313</v>
      </c>
      <c r="H973" s="141">
        <v>4</v>
      </c>
      <c r="I973" s="142"/>
      <c r="J973" s="143">
        <f>ROUND(I973*H973,2)</f>
        <v>0</v>
      </c>
      <c r="K973" s="139" t="s">
        <v>1</v>
      </c>
      <c r="L973" s="32"/>
      <c r="M973" s="144" t="s">
        <v>1</v>
      </c>
      <c r="N973" s="145" t="s">
        <v>42</v>
      </c>
      <c r="P973" s="146">
        <f>O973*H973</f>
        <v>0</v>
      </c>
      <c r="Q973" s="146">
        <v>8.3000000000000001E-4</v>
      </c>
      <c r="R973" s="146">
        <f>Q973*H973</f>
        <v>3.32E-3</v>
      </c>
      <c r="S973" s="146">
        <v>0</v>
      </c>
      <c r="T973" s="147">
        <f>S973*H973</f>
        <v>0</v>
      </c>
      <c r="AR973" s="148" t="s">
        <v>369</v>
      </c>
      <c r="AT973" s="148" t="s">
        <v>255</v>
      </c>
      <c r="AU973" s="148" t="s">
        <v>87</v>
      </c>
      <c r="AY973" s="17" t="s">
        <v>253</v>
      </c>
      <c r="BE973" s="149">
        <f>IF(N973="základní",J973,0)</f>
        <v>0</v>
      </c>
      <c r="BF973" s="149">
        <f>IF(N973="snížená",J973,0)</f>
        <v>0</v>
      </c>
      <c r="BG973" s="149">
        <f>IF(N973="zákl. přenesená",J973,0)</f>
        <v>0</v>
      </c>
      <c r="BH973" s="149">
        <f>IF(N973="sníž. přenesená",J973,0)</f>
        <v>0</v>
      </c>
      <c r="BI973" s="149">
        <f>IF(N973="nulová",J973,0)</f>
        <v>0</v>
      </c>
      <c r="BJ973" s="17" t="s">
        <v>85</v>
      </c>
      <c r="BK973" s="149">
        <f>ROUND(I973*H973,2)</f>
        <v>0</v>
      </c>
      <c r="BL973" s="17" t="s">
        <v>369</v>
      </c>
      <c r="BM973" s="148" t="s">
        <v>1639</v>
      </c>
    </row>
    <row r="974" spans="2:65" s="1" customFormat="1" ht="48.75">
      <c r="B974" s="32"/>
      <c r="D974" s="155" t="s">
        <v>1346</v>
      </c>
      <c r="F974" s="195" t="s">
        <v>1640</v>
      </c>
      <c r="I974" s="152"/>
      <c r="L974" s="32"/>
      <c r="M974" s="153"/>
      <c r="T974" s="56"/>
      <c r="AT974" s="17" t="s">
        <v>1346</v>
      </c>
      <c r="AU974" s="17" t="s">
        <v>87</v>
      </c>
    </row>
    <row r="975" spans="2:65" s="12" customFormat="1" ht="11.25">
      <c r="B975" s="154"/>
      <c r="D975" s="155" t="s">
        <v>264</v>
      </c>
      <c r="E975" s="156" t="s">
        <v>1</v>
      </c>
      <c r="F975" s="157" t="s">
        <v>1641</v>
      </c>
      <c r="H975" s="158">
        <v>4</v>
      </c>
      <c r="I975" s="159"/>
      <c r="L975" s="154"/>
      <c r="M975" s="160"/>
      <c r="T975" s="161"/>
      <c r="AT975" s="156" t="s">
        <v>264</v>
      </c>
      <c r="AU975" s="156" t="s">
        <v>87</v>
      </c>
      <c r="AV975" s="12" t="s">
        <v>87</v>
      </c>
      <c r="AW975" s="12" t="s">
        <v>32</v>
      </c>
      <c r="AX975" s="12" t="s">
        <v>77</v>
      </c>
      <c r="AY975" s="156" t="s">
        <v>253</v>
      </c>
    </row>
    <row r="976" spans="2:65" s="13" customFormat="1" ht="11.25">
      <c r="B976" s="162"/>
      <c r="D976" s="155" t="s">
        <v>264</v>
      </c>
      <c r="E976" s="163" t="s">
        <v>1</v>
      </c>
      <c r="F976" s="164" t="s">
        <v>266</v>
      </c>
      <c r="H976" s="165">
        <v>4</v>
      </c>
      <c r="I976" s="166"/>
      <c r="L976" s="162"/>
      <c r="M976" s="167"/>
      <c r="T976" s="168"/>
      <c r="AT976" s="163" t="s">
        <v>264</v>
      </c>
      <c r="AU976" s="163" t="s">
        <v>87</v>
      </c>
      <c r="AV976" s="13" t="s">
        <v>260</v>
      </c>
      <c r="AW976" s="13" t="s">
        <v>32</v>
      </c>
      <c r="AX976" s="13" t="s">
        <v>85</v>
      </c>
      <c r="AY976" s="163" t="s">
        <v>253</v>
      </c>
    </row>
    <row r="977" spans="2:65" s="1" customFormat="1" ht="37.9" customHeight="1">
      <c r="B977" s="32"/>
      <c r="C977" s="137" t="s">
        <v>1629</v>
      </c>
      <c r="D977" s="137" t="s">
        <v>255</v>
      </c>
      <c r="E977" s="138" t="s">
        <v>1643</v>
      </c>
      <c r="F977" s="139" t="s">
        <v>1644</v>
      </c>
      <c r="G977" s="140" t="s">
        <v>313</v>
      </c>
      <c r="H977" s="141">
        <v>22</v>
      </c>
      <c r="I977" s="142"/>
      <c r="J977" s="143">
        <f>ROUND(I977*H977,2)</f>
        <v>0</v>
      </c>
      <c r="K977" s="139" t="s">
        <v>1</v>
      </c>
      <c r="L977" s="32"/>
      <c r="M977" s="144" t="s">
        <v>1</v>
      </c>
      <c r="N977" s="145" t="s">
        <v>42</v>
      </c>
      <c r="P977" s="146">
        <f>O977*H977</f>
        <v>0</v>
      </c>
      <c r="Q977" s="146">
        <v>8.3000000000000001E-4</v>
      </c>
      <c r="R977" s="146">
        <f>Q977*H977</f>
        <v>1.8259999999999998E-2</v>
      </c>
      <c r="S977" s="146">
        <v>0</v>
      </c>
      <c r="T977" s="147">
        <f>S977*H977</f>
        <v>0</v>
      </c>
      <c r="AR977" s="148" t="s">
        <v>369</v>
      </c>
      <c r="AT977" s="148" t="s">
        <v>255</v>
      </c>
      <c r="AU977" s="148" t="s">
        <v>87</v>
      </c>
      <c r="AY977" s="17" t="s">
        <v>253</v>
      </c>
      <c r="BE977" s="149">
        <f>IF(N977="základní",J977,0)</f>
        <v>0</v>
      </c>
      <c r="BF977" s="149">
        <f>IF(N977="snížená",J977,0)</f>
        <v>0</v>
      </c>
      <c r="BG977" s="149">
        <f>IF(N977="zákl. přenesená",J977,0)</f>
        <v>0</v>
      </c>
      <c r="BH977" s="149">
        <f>IF(N977="sníž. přenesená",J977,0)</f>
        <v>0</v>
      </c>
      <c r="BI977" s="149">
        <f>IF(N977="nulová",J977,0)</f>
        <v>0</v>
      </c>
      <c r="BJ977" s="17" t="s">
        <v>85</v>
      </c>
      <c r="BK977" s="149">
        <f>ROUND(I977*H977,2)</f>
        <v>0</v>
      </c>
      <c r="BL977" s="17" t="s">
        <v>369</v>
      </c>
      <c r="BM977" s="148" t="s">
        <v>1645</v>
      </c>
    </row>
    <row r="978" spans="2:65" s="1" customFormat="1" ht="68.25">
      <c r="B978" s="32"/>
      <c r="D978" s="155" t="s">
        <v>1346</v>
      </c>
      <c r="F978" s="195" t="s">
        <v>1646</v>
      </c>
      <c r="I978" s="152"/>
      <c r="L978" s="32"/>
      <c r="M978" s="153"/>
      <c r="T978" s="56"/>
      <c r="AT978" s="17" t="s">
        <v>1346</v>
      </c>
      <c r="AU978" s="17" t="s">
        <v>87</v>
      </c>
    </row>
    <row r="979" spans="2:65" s="14" customFormat="1" ht="33.75">
      <c r="B979" s="169"/>
      <c r="D979" s="155" t="s">
        <v>264</v>
      </c>
      <c r="E979" s="170" t="s">
        <v>1</v>
      </c>
      <c r="F979" s="171" t="s">
        <v>1647</v>
      </c>
      <c r="H979" s="170" t="s">
        <v>1</v>
      </c>
      <c r="I979" s="172"/>
      <c r="L979" s="169"/>
      <c r="M979" s="173"/>
      <c r="T979" s="174"/>
      <c r="AT979" s="170" t="s">
        <v>264</v>
      </c>
      <c r="AU979" s="170" t="s">
        <v>87</v>
      </c>
      <c r="AV979" s="14" t="s">
        <v>85</v>
      </c>
      <c r="AW979" s="14" t="s">
        <v>32</v>
      </c>
      <c r="AX979" s="14" t="s">
        <v>77</v>
      </c>
      <c r="AY979" s="170" t="s">
        <v>253</v>
      </c>
    </row>
    <row r="980" spans="2:65" s="12" customFormat="1" ht="11.25">
      <c r="B980" s="154"/>
      <c r="D980" s="155" t="s">
        <v>264</v>
      </c>
      <c r="E980" s="156" t="s">
        <v>1</v>
      </c>
      <c r="F980" s="157" t="s">
        <v>3462</v>
      </c>
      <c r="H980" s="158">
        <v>22</v>
      </c>
      <c r="I980" s="159"/>
      <c r="L980" s="154"/>
      <c r="M980" s="160"/>
      <c r="T980" s="161"/>
      <c r="AT980" s="156" t="s">
        <v>264</v>
      </c>
      <c r="AU980" s="156" t="s">
        <v>87</v>
      </c>
      <c r="AV980" s="12" t="s">
        <v>87</v>
      </c>
      <c r="AW980" s="12" t="s">
        <v>32</v>
      </c>
      <c r="AX980" s="12" t="s">
        <v>77</v>
      </c>
      <c r="AY980" s="156" t="s">
        <v>253</v>
      </c>
    </row>
    <row r="981" spans="2:65" s="13" customFormat="1" ht="11.25">
      <c r="B981" s="162"/>
      <c r="D981" s="155" t="s">
        <v>264</v>
      </c>
      <c r="E981" s="163" t="s">
        <v>1</v>
      </c>
      <c r="F981" s="164" t="s">
        <v>266</v>
      </c>
      <c r="H981" s="165">
        <v>22</v>
      </c>
      <c r="I981" s="166"/>
      <c r="L981" s="162"/>
      <c r="M981" s="167"/>
      <c r="T981" s="168"/>
      <c r="AT981" s="163" t="s">
        <v>264</v>
      </c>
      <c r="AU981" s="163" t="s">
        <v>87</v>
      </c>
      <c r="AV981" s="13" t="s">
        <v>260</v>
      </c>
      <c r="AW981" s="13" t="s">
        <v>32</v>
      </c>
      <c r="AX981" s="13" t="s">
        <v>85</v>
      </c>
      <c r="AY981" s="163" t="s">
        <v>253</v>
      </c>
    </row>
    <row r="982" spans="2:65" s="1" customFormat="1" ht="24.2" customHeight="1">
      <c r="B982" s="32"/>
      <c r="C982" s="137" t="s">
        <v>1636</v>
      </c>
      <c r="D982" s="137" t="s">
        <v>255</v>
      </c>
      <c r="E982" s="138" t="s">
        <v>1650</v>
      </c>
      <c r="F982" s="139" t="s">
        <v>1651</v>
      </c>
      <c r="G982" s="140" t="s">
        <v>447</v>
      </c>
      <c r="H982" s="141">
        <v>2</v>
      </c>
      <c r="I982" s="142"/>
      <c r="J982" s="143">
        <f>ROUND(I982*H982,2)</f>
        <v>0</v>
      </c>
      <c r="K982" s="139" t="s">
        <v>1</v>
      </c>
      <c r="L982" s="32"/>
      <c r="M982" s="144" t="s">
        <v>1</v>
      </c>
      <c r="N982" s="145" t="s">
        <v>42</v>
      </c>
      <c r="P982" s="146">
        <f>O982*H982</f>
        <v>0</v>
      </c>
      <c r="Q982" s="146">
        <v>8.3000000000000001E-4</v>
      </c>
      <c r="R982" s="146">
        <f>Q982*H982</f>
        <v>1.66E-3</v>
      </c>
      <c r="S982" s="146">
        <v>0</v>
      </c>
      <c r="T982" s="147">
        <f>S982*H982</f>
        <v>0</v>
      </c>
      <c r="AR982" s="148" t="s">
        <v>369</v>
      </c>
      <c r="AT982" s="148" t="s">
        <v>255</v>
      </c>
      <c r="AU982" s="148" t="s">
        <v>87</v>
      </c>
      <c r="AY982" s="17" t="s">
        <v>253</v>
      </c>
      <c r="BE982" s="149">
        <f>IF(N982="základní",J982,0)</f>
        <v>0</v>
      </c>
      <c r="BF982" s="149">
        <f>IF(N982="snížená",J982,0)</f>
        <v>0</v>
      </c>
      <c r="BG982" s="149">
        <f>IF(N982="zákl. přenesená",J982,0)</f>
        <v>0</v>
      </c>
      <c r="BH982" s="149">
        <f>IF(N982="sníž. přenesená",J982,0)</f>
        <v>0</v>
      </c>
      <c r="BI982" s="149">
        <f>IF(N982="nulová",J982,0)</f>
        <v>0</v>
      </c>
      <c r="BJ982" s="17" t="s">
        <v>85</v>
      </c>
      <c r="BK982" s="149">
        <f>ROUND(I982*H982,2)</f>
        <v>0</v>
      </c>
      <c r="BL982" s="17" t="s">
        <v>369</v>
      </c>
      <c r="BM982" s="148" t="s">
        <v>1652</v>
      </c>
    </row>
    <row r="983" spans="2:65" s="1" customFormat="1" ht="48.75">
      <c r="B983" s="32"/>
      <c r="D983" s="155" t="s">
        <v>1346</v>
      </c>
      <c r="F983" s="195" t="s">
        <v>1653</v>
      </c>
      <c r="I983" s="152"/>
      <c r="L983" s="32"/>
      <c r="M983" s="153"/>
      <c r="T983" s="56"/>
      <c r="AT983" s="17" t="s">
        <v>1346</v>
      </c>
      <c r="AU983" s="17" t="s">
        <v>87</v>
      </c>
    </row>
    <row r="984" spans="2:65" s="14" customFormat="1" ht="11.25">
      <c r="B984" s="169"/>
      <c r="D984" s="155" t="s">
        <v>264</v>
      </c>
      <c r="E984" s="170" t="s">
        <v>1</v>
      </c>
      <c r="F984" s="171" t="s">
        <v>1654</v>
      </c>
      <c r="H984" s="170" t="s">
        <v>1</v>
      </c>
      <c r="I984" s="172"/>
      <c r="L984" s="169"/>
      <c r="M984" s="173"/>
      <c r="T984" s="174"/>
      <c r="AT984" s="170" t="s">
        <v>264</v>
      </c>
      <c r="AU984" s="170" t="s">
        <v>87</v>
      </c>
      <c r="AV984" s="14" t="s">
        <v>85</v>
      </c>
      <c r="AW984" s="14" t="s">
        <v>32</v>
      </c>
      <c r="AX984" s="14" t="s">
        <v>77</v>
      </c>
      <c r="AY984" s="170" t="s">
        <v>253</v>
      </c>
    </row>
    <row r="985" spans="2:65" s="12" customFormat="1" ht="22.5">
      <c r="B985" s="154"/>
      <c r="D985" s="155" t="s">
        <v>264</v>
      </c>
      <c r="E985" s="156" t="s">
        <v>1</v>
      </c>
      <c r="F985" s="157" t="s">
        <v>3463</v>
      </c>
      <c r="H985" s="158">
        <v>1</v>
      </c>
      <c r="I985" s="159"/>
      <c r="L985" s="154"/>
      <c r="M985" s="160"/>
      <c r="T985" s="161"/>
      <c r="AT985" s="156" t="s">
        <v>264</v>
      </c>
      <c r="AU985" s="156" t="s">
        <v>87</v>
      </c>
      <c r="AV985" s="12" t="s">
        <v>87</v>
      </c>
      <c r="AW985" s="12" t="s">
        <v>32</v>
      </c>
      <c r="AX985" s="12" t="s">
        <v>77</v>
      </c>
      <c r="AY985" s="156" t="s">
        <v>253</v>
      </c>
    </row>
    <row r="986" spans="2:65" s="15" customFormat="1" ht="11.25">
      <c r="B986" s="175"/>
      <c r="D986" s="155" t="s">
        <v>264</v>
      </c>
      <c r="E986" s="176" t="s">
        <v>1</v>
      </c>
      <c r="F986" s="177" t="s">
        <v>322</v>
      </c>
      <c r="H986" s="178">
        <v>1</v>
      </c>
      <c r="I986" s="179"/>
      <c r="L986" s="175"/>
      <c r="M986" s="180"/>
      <c r="T986" s="181"/>
      <c r="AT986" s="176" t="s">
        <v>264</v>
      </c>
      <c r="AU986" s="176" t="s">
        <v>87</v>
      </c>
      <c r="AV986" s="15" t="s">
        <v>97</v>
      </c>
      <c r="AW986" s="15" t="s">
        <v>32</v>
      </c>
      <c r="AX986" s="15" t="s">
        <v>77</v>
      </c>
      <c r="AY986" s="176" t="s">
        <v>253</v>
      </c>
    </row>
    <row r="987" spans="2:65" s="12" customFormat="1" ht="22.5">
      <c r="B987" s="154"/>
      <c r="D987" s="155" t="s">
        <v>264</v>
      </c>
      <c r="E987" s="156" t="s">
        <v>1</v>
      </c>
      <c r="F987" s="157" t="s">
        <v>3464</v>
      </c>
      <c r="H987" s="158">
        <v>1</v>
      </c>
      <c r="I987" s="159"/>
      <c r="L987" s="154"/>
      <c r="M987" s="160"/>
      <c r="T987" s="161"/>
      <c r="AT987" s="156" t="s">
        <v>264</v>
      </c>
      <c r="AU987" s="156" t="s">
        <v>87</v>
      </c>
      <c r="AV987" s="12" t="s">
        <v>87</v>
      </c>
      <c r="AW987" s="12" t="s">
        <v>32</v>
      </c>
      <c r="AX987" s="12" t="s">
        <v>77</v>
      </c>
      <c r="AY987" s="156" t="s">
        <v>253</v>
      </c>
    </row>
    <row r="988" spans="2:65" s="15" customFormat="1" ht="11.25">
      <c r="B988" s="175"/>
      <c r="D988" s="155" t="s">
        <v>264</v>
      </c>
      <c r="E988" s="176" t="s">
        <v>1</v>
      </c>
      <c r="F988" s="177" t="s">
        <v>322</v>
      </c>
      <c r="H988" s="178">
        <v>1</v>
      </c>
      <c r="I988" s="179"/>
      <c r="L988" s="175"/>
      <c r="M988" s="180"/>
      <c r="T988" s="181"/>
      <c r="AT988" s="176" t="s">
        <v>264</v>
      </c>
      <c r="AU988" s="176" t="s">
        <v>87</v>
      </c>
      <c r="AV988" s="15" t="s">
        <v>97</v>
      </c>
      <c r="AW988" s="15" t="s">
        <v>32</v>
      </c>
      <c r="AX988" s="15" t="s">
        <v>77</v>
      </c>
      <c r="AY988" s="176" t="s">
        <v>253</v>
      </c>
    </row>
    <row r="989" spans="2:65" s="13" customFormat="1" ht="11.25">
      <c r="B989" s="162"/>
      <c r="D989" s="155" t="s">
        <v>264</v>
      </c>
      <c r="E989" s="163" t="s">
        <v>1</v>
      </c>
      <c r="F989" s="164" t="s">
        <v>266</v>
      </c>
      <c r="H989" s="165">
        <v>2</v>
      </c>
      <c r="I989" s="166"/>
      <c r="L989" s="162"/>
      <c r="M989" s="167"/>
      <c r="T989" s="168"/>
      <c r="AT989" s="163" t="s">
        <v>264</v>
      </c>
      <c r="AU989" s="163" t="s">
        <v>87</v>
      </c>
      <c r="AV989" s="13" t="s">
        <v>260</v>
      </c>
      <c r="AW989" s="13" t="s">
        <v>32</v>
      </c>
      <c r="AX989" s="13" t="s">
        <v>85</v>
      </c>
      <c r="AY989" s="163" t="s">
        <v>253</v>
      </c>
    </row>
    <row r="990" spans="2:65" s="1" customFormat="1" ht="55.5" customHeight="1">
      <c r="B990" s="32"/>
      <c r="C990" s="137" t="s">
        <v>1642</v>
      </c>
      <c r="D990" s="137" t="s">
        <v>255</v>
      </c>
      <c r="E990" s="138" t="s">
        <v>1658</v>
      </c>
      <c r="F990" s="139" t="s">
        <v>1659</v>
      </c>
      <c r="G990" s="140" t="s">
        <v>447</v>
      </c>
      <c r="H990" s="141">
        <v>1</v>
      </c>
      <c r="I990" s="142"/>
      <c r="J990" s="143">
        <f>ROUND(I990*H990,2)</f>
        <v>0</v>
      </c>
      <c r="K990" s="139" t="s">
        <v>1</v>
      </c>
      <c r="L990" s="32"/>
      <c r="M990" s="144" t="s">
        <v>1</v>
      </c>
      <c r="N990" s="145" t="s">
        <v>42</v>
      </c>
      <c r="P990" s="146">
        <f>O990*H990</f>
        <v>0</v>
      </c>
      <c r="Q990" s="146">
        <v>8.3000000000000001E-4</v>
      </c>
      <c r="R990" s="146">
        <f>Q990*H990</f>
        <v>8.3000000000000001E-4</v>
      </c>
      <c r="S990" s="146">
        <v>0</v>
      </c>
      <c r="T990" s="147">
        <f>S990*H990</f>
        <v>0</v>
      </c>
      <c r="AR990" s="148" t="s">
        <v>369</v>
      </c>
      <c r="AT990" s="148" t="s">
        <v>255</v>
      </c>
      <c r="AU990" s="148" t="s">
        <v>87</v>
      </c>
      <c r="AY990" s="17" t="s">
        <v>253</v>
      </c>
      <c r="BE990" s="149">
        <f>IF(N990="základní",J990,0)</f>
        <v>0</v>
      </c>
      <c r="BF990" s="149">
        <f>IF(N990="snížená",J990,0)</f>
        <v>0</v>
      </c>
      <c r="BG990" s="149">
        <f>IF(N990="zákl. přenesená",J990,0)</f>
        <v>0</v>
      </c>
      <c r="BH990" s="149">
        <f>IF(N990="sníž. přenesená",J990,0)</f>
        <v>0</v>
      </c>
      <c r="BI990" s="149">
        <f>IF(N990="nulová",J990,0)</f>
        <v>0</v>
      </c>
      <c r="BJ990" s="17" t="s">
        <v>85</v>
      </c>
      <c r="BK990" s="149">
        <f>ROUND(I990*H990,2)</f>
        <v>0</v>
      </c>
      <c r="BL990" s="17" t="s">
        <v>369</v>
      </c>
      <c r="BM990" s="148" t="s">
        <v>1660</v>
      </c>
    </row>
    <row r="991" spans="2:65" s="1" customFormat="1" ht="48.75">
      <c r="B991" s="32"/>
      <c r="D991" s="155" t="s">
        <v>1346</v>
      </c>
      <c r="F991" s="195" t="s">
        <v>1661</v>
      </c>
      <c r="I991" s="152"/>
      <c r="L991" s="32"/>
      <c r="M991" s="153"/>
      <c r="T991" s="56"/>
      <c r="AT991" s="17" t="s">
        <v>1346</v>
      </c>
      <c r="AU991" s="17" t="s">
        <v>87</v>
      </c>
    </row>
    <row r="992" spans="2:65" s="12" customFormat="1" ht="11.25">
      <c r="B992" s="154"/>
      <c r="D992" s="155" t="s">
        <v>264</v>
      </c>
      <c r="E992" s="156" t="s">
        <v>1</v>
      </c>
      <c r="F992" s="157" t="s">
        <v>1662</v>
      </c>
      <c r="H992" s="158">
        <v>1</v>
      </c>
      <c r="I992" s="159"/>
      <c r="L992" s="154"/>
      <c r="M992" s="160"/>
      <c r="T992" s="161"/>
      <c r="AT992" s="156" t="s">
        <v>264</v>
      </c>
      <c r="AU992" s="156" t="s">
        <v>87</v>
      </c>
      <c r="AV992" s="12" t="s">
        <v>87</v>
      </c>
      <c r="AW992" s="12" t="s">
        <v>32</v>
      </c>
      <c r="AX992" s="12" t="s">
        <v>77</v>
      </c>
      <c r="AY992" s="156" t="s">
        <v>253</v>
      </c>
    </row>
    <row r="993" spans="2:65" s="13" customFormat="1" ht="11.25">
      <c r="B993" s="162"/>
      <c r="D993" s="155" t="s">
        <v>264</v>
      </c>
      <c r="E993" s="163" t="s">
        <v>1</v>
      </c>
      <c r="F993" s="164" t="s">
        <v>266</v>
      </c>
      <c r="H993" s="165">
        <v>1</v>
      </c>
      <c r="I993" s="166"/>
      <c r="L993" s="162"/>
      <c r="M993" s="167"/>
      <c r="T993" s="168"/>
      <c r="AT993" s="163" t="s">
        <v>264</v>
      </c>
      <c r="AU993" s="163" t="s">
        <v>87</v>
      </c>
      <c r="AV993" s="13" t="s">
        <v>260</v>
      </c>
      <c r="AW993" s="13" t="s">
        <v>32</v>
      </c>
      <c r="AX993" s="13" t="s">
        <v>85</v>
      </c>
      <c r="AY993" s="163" t="s">
        <v>253</v>
      </c>
    </row>
    <row r="994" spans="2:65" s="1" customFormat="1" ht="66.75" customHeight="1">
      <c r="B994" s="32"/>
      <c r="C994" s="137" t="s">
        <v>1649</v>
      </c>
      <c r="D994" s="137" t="s">
        <v>255</v>
      </c>
      <c r="E994" s="138" t="s">
        <v>1664</v>
      </c>
      <c r="F994" s="139" t="s">
        <v>1665</v>
      </c>
      <c r="G994" s="140" t="s">
        <v>258</v>
      </c>
      <c r="H994" s="141">
        <v>177.505</v>
      </c>
      <c r="I994" s="142"/>
      <c r="J994" s="143">
        <f>ROUND(I994*H994,2)</f>
        <v>0</v>
      </c>
      <c r="K994" s="139" t="s">
        <v>1</v>
      </c>
      <c r="L994" s="32"/>
      <c r="M994" s="144" t="s">
        <v>1</v>
      </c>
      <c r="N994" s="145" t="s">
        <v>42</v>
      </c>
      <c r="P994" s="146">
        <f>O994*H994</f>
        <v>0</v>
      </c>
      <c r="Q994" s="146">
        <v>8.3000000000000001E-4</v>
      </c>
      <c r="R994" s="146">
        <f>Q994*H994</f>
        <v>0.14732914999999999</v>
      </c>
      <c r="S994" s="146">
        <v>0</v>
      </c>
      <c r="T994" s="147">
        <f>S994*H994</f>
        <v>0</v>
      </c>
      <c r="AR994" s="148" t="s">
        <v>369</v>
      </c>
      <c r="AT994" s="148" t="s">
        <v>255</v>
      </c>
      <c r="AU994" s="148" t="s">
        <v>87</v>
      </c>
      <c r="AY994" s="17" t="s">
        <v>253</v>
      </c>
      <c r="BE994" s="149">
        <f>IF(N994="základní",J994,0)</f>
        <v>0</v>
      </c>
      <c r="BF994" s="149">
        <f>IF(N994="snížená",J994,0)</f>
        <v>0</v>
      </c>
      <c r="BG994" s="149">
        <f>IF(N994="zákl. přenesená",J994,0)</f>
        <v>0</v>
      </c>
      <c r="BH994" s="149">
        <f>IF(N994="sníž. přenesená",J994,0)</f>
        <v>0</v>
      </c>
      <c r="BI994" s="149">
        <f>IF(N994="nulová",J994,0)</f>
        <v>0</v>
      </c>
      <c r="BJ994" s="17" t="s">
        <v>85</v>
      </c>
      <c r="BK994" s="149">
        <f>ROUND(I994*H994,2)</f>
        <v>0</v>
      </c>
      <c r="BL994" s="17" t="s">
        <v>369</v>
      </c>
      <c r="BM994" s="148" t="s">
        <v>3465</v>
      </c>
    </row>
    <row r="995" spans="2:65" s="1" customFormat="1" ht="29.25">
      <c r="B995" s="32"/>
      <c r="D995" s="155" t="s">
        <v>1346</v>
      </c>
      <c r="F995" s="195" t="s">
        <v>1667</v>
      </c>
      <c r="I995" s="152"/>
      <c r="L995" s="32"/>
      <c r="M995" s="153"/>
      <c r="T995" s="56"/>
      <c r="AT995" s="17" t="s">
        <v>1346</v>
      </c>
      <c r="AU995" s="17" t="s">
        <v>87</v>
      </c>
    </row>
    <row r="996" spans="2:65" s="14" customFormat="1" ht="11.25">
      <c r="B996" s="169"/>
      <c r="D996" s="155" t="s">
        <v>264</v>
      </c>
      <c r="E996" s="170" t="s">
        <v>1</v>
      </c>
      <c r="F996" s="171" t="s">
        <v>1668</v>
      </c>
      <c r="H996" s="170" t="s">
        <v>1</v>
      </c>
      <c r="I996" s="172"/>
      <c r="L996" s="169"/>
      <c r="M996" s="173"/>
      <c r="T996" s="174"/>
      <c r="AT996" s="170" t="s">
        <v>264</v>
      </c>
      <c r="AU996" s="170" t="s">
        <v>87</v>
      </c>
      <c r="AV996" s="14" t="s">
        <v>85</v>
      </c>
      <c r="AW996" s="14" t="s">
        <v>32</v>
      </c>
      <c r="AX996" s="14" t="s">
        <v>77</v>
      </c>
      <c r="AY996" s="170" t="s">
        <v>253</v>
      </c>
    </row>
    <row r="997" spans="2:65" s="14" customFormat="1" ht="11.25">
      <c r="B997" s="169"/>
      <c r="D997" s="155" t="s">
        <v>264</v>
      </c>
      <c r="E997" s="170" t="s">
        <v>1</v>
      </c>
      <c r="F997" s="171" t="s">
        <v>1669</v>
      </c>
      <c r="H997" s="170" t="s">
        <v>1</v>
      </c>
      <c r="I997" s="172"/>
      <c r="L997" s="169"/>
      <c r="M997" s="173"/>
      <c r="T997" s="174"/>
      <c r="AT997" s="170" t="s">
        <v>264</v>
      </c>
      <c r="AU997" s="170" t="s">
        <v>87</v>
      </c>
      <c r="AV997" s="14" t="s">
        <v>85</v>
      </c>
      <c r="AW997" s="14" t="s">
        <v>32</v>
      </c>
      <c r="AX997" s="14" t="s">
        <v>77</v>
      </c>
      <c r="AY997" s="170" t="s">
        <v>253</v>
      </c>
    </row>
    <row r="998" spans="2:65" s="12" customFormat="1" ht="11.25">
      <c r="B998" s="154"/>
      <c r="D998" s="155" t="s">
        <v>264</v>
      </c>
      <c r="E998" s="156" t="s">
        <v>1</v>
      </c>
      <c r="F998" s="157" t="s">
        <v>3454</v>
      </c>
      <c r="H998" s="158">
        <v>154.37299999999999</v>
      </c>
      <c r="I998" s="159"/>
      <c r="L998" s="154"/>
      <c r="M998" s="160"/>
      <c r="T998" s="161"/>
      <c r="AT998" s="156" t="s">
        <v>264</v>
      </c>
      <c r="AU998" s="156" t="s">
        <v>87</v>
      </c>
      <c r="AV998" s="12" t="s">
        <v>87</v>
      </c>
      <c r="AW998" s="12" t="s">
        <v>32</v>
      </c>
      <c r="AX998" s="12" t="s">
        <v>77</v>
      </c>
      <c r="AY998" s="156" t="s">
        <v>253</v>
      </c>
    </row>
    <row r="999" spans="2:65" s="15" customFormat="1" ht="11.25">
      <c r="B999" s="175"/>
      <c r="D999" s="155" t="s">
        <v>264</v>
      </c>
      <c r="E999" s="176" t="s">
        <v>1</v>
      </c>
      <c r="F999" s="177" t="s">
        <v>322</v>
      </c>
      <c r="H999" s="178">
        <v>154.37299999999999</v>
      </c>
      <c r="I999" s="179"/>
      <c r="L999" s="175"/>
      <c r="M999" s="180"/>
      <c r="T999" s="181"/>
      <c r="AT999" s="176" t="s">
        <v>264</v>
      </c>
      <c r="AU999" s="176" t="s">
        <v>87</v>
      </c>
      <c r="AV999" s="15" t="s">
        <v>97</v>
      </c>
      <c r="AW999" s="15" t="s">
        <v>32</v>
      </c>
      <c r="AX999" s="15" t="s">
        <v>77</v>
      </c>
      <c r="AY999" s="176" t="s">
        <v>253</v>
      </c>
    </row>
    <row r="1000" spans="2:65" s="12" customFormat="1" ht="11.25">
      <c r="B1000" s="154"/>
      <c r="D1000" s="155" t="s">
        <v>264</v>
      </c>
      <c r="E1000" s="156" t="s">
        <v>1</v>
      </c>
      <c r="F1000" s="157" t="s">
        <v>3466</v>
      </c>
      <c r="H1000" s="158">
        <v>23.132000000000001</v>
      </c>
      <c r="I1000" s="159"/>
      <c r="L1000" s="154"/>
      <c r="M1000" s="160"/>
      <c r="T1000" s="161"/>
      <c r="AT1000" s="156" t="s">
        <v>264</v>
      </c>
      <c r="AU1000" s="156" t="s">
        <v>87</v>
      </c>
      <c r="AV1000" s="12" t="s">
        <v>87</v>
      </c>
      <c r="AW1000" s="12" t="s">
        <v>32</v>
      </c>
      <c r="AX1000" s="12" t="s">
        <v>77</v>
      </c>
      <c r="AY1000" s="156" t="s">
        <v>253</v>
      </c>
    </row>
    <row r="1001" spans="2:65" s="15" customFormat="1" ht="11.25">
      <c r="B1001" s="175"/>
      <c r="D1001" s="155" t="s">
        <v>264</v>
      </c>
      <c r="E1001" s="176" t="s">
        <v>1</v>
      </c>
      <c r="F1001" s="177" t="s">
        <v>322</v>
      </c>
      <c r="H1001" s="178">
        <v>23.132000000000001</v>
      </c>
      <c r="I1001" s="179"/>
      <c r="L1001" s="175"/>
      <c r="M1001" s="180"/>
      <c r="T1001" s="181"/>
      <c r="AT1001" s="176" t="s">
        <v>264</v>
      </c>
      <c r="AU1001" s="176" t="s">
        <v>87</v>
      </c>
      <c r="AV1001" s="15" t="s">
        <v>97</v>
      </c>
      <c r="AW1001" s="15" t="s">
        <v>32</v>
      </c>
      <c r="AX1001" s="15" t="s">
        <v>77</v>
      </c>
      <c r="AY1001" s="176" t="s">
        <v>253</v>
      </c>
    </row>
    <row r="1002" spans="2:65" s="13" customFormat="1" ht="11.25">
      <c r="B1002" s="162"/>
      <c r="D1002" s="155" t="s">
        <v>264</v>
      </c>
      <c r="E1002" s="163" t="s">
        <v>1</v>
      </c>
      <c r="F1002" s="164" t="s">
        <v>266</v>
      </c>
      <c r="H1002" s="165">
        <v>177.505</v>
      </c>
      <c r="I1002" s="166"/>
      <c r="L1002" s="162"/>
      <c r="M1002" s="167"/>
      <c r="T1002" s="168"/>
      <c r="AT1002" s="163" t="s">
        <v>264</v>
      </c>
      <c r="AU1002" s="163" t="s">
        <v>87</v>
      </c>
      <c r="AV1002" s="13" t="s">
        <v>260</v>
      </c>
      <c r="AW1002" s="13" t="s">
        <v>32</v>
      </c>
      <c r="AX1002" s="13" t="s">
        <v>85</v>
      </c>
      <c r="AY1002" s="163" t="s">
        <v>253</v>
      </c>
    </row>
    <row r="1003" spans="2:65" s="1" customFormat="1" ht="24.2" customHeight="1">
      <c r="B1003" s="32"/>
      <c r="C1003" s="137" t="s">
        <v>1657</v>
      </c>
      <c r="D1003" s="137" t="s">
        <v>255</v>
      </c>
      <c r="E1003" s="138" t="s">
        <v>3017</v>
      </c>
      <c r="F1003" s="139" t="s">
        <v>3018</v>
      </c>
      <c r="G1003" s="140" t="s">
        <v>258</v>
      </c>
      <c r="H1003" s="141">
        <v>186.547</v>
      </c>
      <c r="I1003" s="142"/>
      <c r="J1003" s="143">
        <f>ROUND(I1003*H1003,2)</f>
        <v>0</v>
      </c>
      <c r="K1003" s="139" t="s">
        <v>259</v>
      </c>
      <c r="L1003" s="32"/>
      <c r="M1003" s="144" t="s">
        <v>1</v>
      </c>
      <c r="N1003" s="145" t="s">
        <v>42</v>
      </c>
      <c r="P1003" s="146">
        <f>O1003*H1003</f>
        <v>0</v>
      </c>
      <c r="Q1003" s="146">
        <v>0</v>
      </c>
      <c r="R1003" s="146">
        <f>Q1003*H1003</f>
        <v>0</v>
      </c>
      <c r="S1003" s="146">
        <v>0</v>
      </c>
      <c r="T1003" s="147">
        <f>S1003*H1003</f>
        <v>0</v>
      </c>
      <c r="AR1003" s="148" t="s">
        <v>369</v>
      </c>
      <c r="AT1003" s="148" t="s">
        <v>255</v>
      </c>
      <c r="AU1003" s="148" t="s">
        <v>87</v>
      </c>
      <c r="AY1003" s="17" t="s">
        <v>253</v>
      </c>
      <c r="BE1003" s="149">
        <f>IF(N1003="základní",J1003,0)</f>
        <v>0</v>
      </c>
      <c r="BF1003" s="149">
        <f>IF(N1003="snížená",J1003,0)</f>
        <v>0</v>
      </c>
      <c r="BG1003" s="149">
        <f>IF(N1003="zákl. přenesená",J1003,0)</f>
        <v>0</v>
      </c>
      <c r="BH1003" s="149">
        <f>IF(N1003="sníž. přenesená",J1003,0)</f>
        <v>0</v>
      </c>
      <c r="BI1003" s="149">
        <f>IF(N1003="nulová",J1003,0)</f>
        <v>0</v>
      </c>
      <c r="BJ1003" s="17" t="s">
        <v>85</v>
      </c>
      <c r="BK1003" s="149">
        <f>ROUND(I1003*H1003,2)</f>
        <v>0</v>
      </c>
      <c r="BL1003" s="17" t="s">
        <v>369</v>
      </c>
      <c r="BM1003" s="148" t="s">
        <v>3019</v>
      </c>
    </row>
    <row r="1004" spans="2:65" s="1" customFormat="1" ht="11.25">
      <c r="B1004" s="32"/>
      <c r="D1004" s="150" t="s">
        <v>262</v>
      </c>
      <c r="F1004" s="151" t="s">
        <v>3020</v>
      </c>
      <c r="I1004" s="152"/>
      <c r="L1004" s="32"/>
      <c r="M1004" s="153"/>
      <c r="T1004" s="56"/>
      <c r="AT1004" s="17" t="s">
        <v>262</v>
      </c>
      <c r="AU1004" s="17" t="s">
        <v>87</v>
      </c>
    </row>
    <row r="1005" spans="2:65" s="1" customFormat="1" ht="16.5" customHeight="1">
      <c r="B1005" s="32"/>
      <c r="C1005" s="185" t="s">
        <v>1663</v>
      </c>
      <c r="D1005" s="185" t="s">
        <v>1052</v>
      </c>
      <c r="E1005" s="186" t="s">
        <v>1677</v>
      </c>
      <c r="F1005" s="187" t="s">
        <v>1678</v>
      </c>
      <c r="G1005" s="188" t="s">
        <v>258</v>
      </c>
      <c r="H1005" s="189">
        <v>195.15</v>
      </c>
      <c r="I1005" s="190"/>
      <c r="J1005" s="191">
        <f>ROUND(I1005*H1005,2)</f>
        <v>0</v>
      </c>
      <c r="K1005" s="187" t="s">
        <v>259</v>
      </c>
      <c r="L1005" s="192"/>
      <c r="M1005" s="193" t="s">
        <v>1</v>
      </c>
      <c r="N1005" s="194" t="s">
        <v>42</v>
      </c>
      <c r="P1005" s="146">
        <f>O1005*H1005</f>
        <v>0</v>
      </c>
      <c r="Q1005" s="146">
        <v>2.0000000000000001E-4</v>
      </c>
      <c r="R1005" s="146">
        <f>Q1005*H1005</f>
        <v>3.9030000000000002E-2</v>
      </c>
      <c r="S1005" s="146">
        <v>0</v>
      </c>
      <c r="T1005" s="147">
        <f>S1005*H1005</f>
        <v>0</v>
      </c>
      <c r="AR1005" s="148" t="s">
        <v>455</v>
      </c>
      <c r="AT1005" s="148" t="s">
        <v>1052</v>
      </c>
      <c r="AU1005" s="148" t="s">
        <v>87</v>
      </c>
      <c r="AY1005" s="17" t="s">
        <v>253</v>
      </c>
      <c r="BE1005" s="149">
        <f>IF(N1005="základní",J1005,0)</f>
        <v>0</v>
      </c>
      <c r="BF1005" s="149">
        <f>IF(N1005="snížená",J1005,0)</f>
        <v>0</v>
      </c>
      <c r="BG1005" s="149">
        <f>IF(N1005="zákl. přenesená",J1005,0)</f>
        <v>0</v>
      </c>
      <c r="BH1005" s="149">
        <f>IF(N1005="sníž. přenesená",J1005,0)</f>
        <v>0</v>
      </c>
      <c r="BI1005" s="149">
        <f>IF(N1005="nulová",J1005,0)</f>
        <v>0</v>
      </c>
      <c r="BJ1005" s="17" t="s">
        <v>85</v>
      </c>
      <c r="BK1005" s="149">
        <f>ROUND(I1005*H1005,2)</f>
        <v>0</v>
      </c>
      <c r="BL1005" s="17" t="s">
        <v>369</v>
      </c>
      <c r="BM1005" s="148" t="s">
        <v>1679</v>
      </c>
    </row>
    <row r="1006" spans="2:65" s="14" customFormat="1" ht="11.25">
      <c r="B1006" s="169"/>
      <c r="D1006" s="155" t="s">
        <v>264</v>
      </c>
      <c r="E1006" s="170" t="s">
        <v>1</v>
      </c>
      <c r="F1006" s="171" t="s">
        <v>1668</v>
      </c>
      <c r="H1006" s="170" t="s">
        <v>1</v>
      </c>
      <c r="I1006" s="172"/>
      <c r="L1006" s="169"/>
      <c r="M1006" s="173"/>
      <c r="T1006" s="174"/>
      <c r="AT1006" s="170" t="s">
        <v>264</v>
      </c>
      <c r="AU1006" s="170" t="s">
        <v>87</v>
      </c>
      <c r="AV1006" s="14" t="s">
        <v>85</v>
      </c>
      <c r="AW1006" s="14" t="s">
        <v>32</v>
      </c>
      <c r="AX1006" s="14" t="s">
        <v>77</v>
      </c>
      <c r="AY1006" s="170" t="s">
        <v>253</v>
      </c>
    </row>
    <row r="1007" spans="2:65" s="14" customFormat="1" ht="11.25">
      <c r="B1007" s="169"/>
      <c r="D1007" s="155" t="s">
        <v>264</v>
      </c>
      <c r="E1007" s="170" t="s">
        <v>1</v>
      </c>
      <c r="F1007" s="171" t="s">
        <v>1680</v>
      </c>
      <c r="H1007" s="170" t="s">
        <v>1</v>
      </c>
      <c r="I1007" s="172"/>
      <c r="L1007" s="169"/>
      <c r="M1007" s="173"/>
      <c r="T1007" s="174"/>
      <c r="AT1007" s="170" t="s">
        <v>264</v>
      </c>
      <c r="AU1007" s="170" t="s">
        <v>87</v>
      </c>
      <c r="AV1007" s="14" t="s">
        <v>85</v>
      </c>
      <c r="AW1007" s="14" t="s">
        <v>32</v>
      </c>
      <c r="AX1007" s="14" t="s">
        <v>77</v>
      </c>
      <c r="AY1007" s="170" t="s">
        <v>253</v>
      </c>
    </row>
    <row r="1008" spans="2:65" s="12" customFormat="1" ht="11.25">
      <c r="B1008" s="154"/>
      <c r="D1008" s="155" t="s">
        <v>264</v>
      </c>
      <c r="E1008" s="156" t="s">
        <v>1</v>
      </c>
      <c r="F1008" s="157" t="s">
        <v>3454</v>
      </c>
      <c r="H1008" s="158">
        <v>154.37299999999999</v>
      </c>
      <c r="I1008" s="159"/>
      <c r="L1008" s="154"/>
      <c r="M1008" s="160"/>
      <c r="T1008" s="161"/>
      <c r="AT1008" s="156" t="s">
        <v>264</v>
      </c>
      <c r="AU1008" s="156" t="s">
        <v>87</v>
      </c>
      <c r="AV1008" s="12" t="s">
        <v>87</v>
      </c>
      <c r="AW1008" s="12" t="s">
        <v>32</v>
      </c>
      <c r="AX1008" s="12" t="s">
        <v>77</v>
      </c>
      <c r="AY1008" s="156" t="s">
        <v>253</v>
      </c>
    </row>
    <row r="1009" spans="2:65" s="15" customFormat="1" ht="11.25">
      <c r="B1009" s="175"/>
      <c r="D1009" s="155" t="s">
        <v>264</v>
      </c>
      <c r="E1009" s="176" t="s">
        <v>1</v>
      </c>
      <c r="F1009" s="177" t="s">
        <v>322</v>
      </c>
      <c r="H1009" s="178">
        <v>154.37299999999999</v>
      </c>
      <c r="I1009" s="179"/>
      <c r="L1009" s="175"/>
      <c r="M1009" s="180"/>
      <c r="T1009" s="181"/>
      <c r="AT1009" s="176" t="s">
        <v>264</v>
      </c>
      <c r="AU1009" s="176" t="s">
        <v>87</v>
      </c>
      <c r="AV1009" s="15" t="s">
        <v>97</v>
      </c>
      <c r="AW1009" s="15" t="s">
        <v>32</v>
      </c>
      <c r="AX1009" s="15" t="s">
        <v>77</v>
      </c>
      <c r="AY1009" s="176" t="s">
        <v>253</v>
      </c>
    </row>
    <row r="1010" spans="2:65" s="12" customFormat="1" ht="11.25">
      <c r="B1010" s="154"/>
      <c r="D1010" s="155" t="s">
        <v>264</v>
      </c>
      <c r="E1010" s="156" t="s">
        <v>1</v>
      </c>
      <c r="F1010" s="157" t="s">
        <v>3467</v>
      </c>
      <c r="H1010" s="158">
        <v>14.587999999999999</v>
      </c>
      <c r="I1010" s="159"/>
      <c r="L1010" s="154"/>
      <c r="M1010" s="160"/>
      <c r="T1010" s="161"/>
      <c r="AT1010" s="156" t="s">
        <v>264</v>
      </c>
      <c r="AU1010" s="156" t="s">
        <v>87</v>
      </c>
      <c r="AV1010" s="12" t="s">
        <v>87</v>
      </c>
      <c r="AW1010" s="12" t="s">
        <v>32</v>
      </c>
      <c r="AX1010" s="12" t="s">
        <v>77</v>
      </c>
      <c r="AY1010" s="156" t="s">
        <v>253</v>
      </c>
    </row>
    <row r="1011" spans="2:65" s="15" customFormat="1" ht="11.25">
      <c r="B1011" s="175"/>
      <c r="D1011" s="155" t="s">
        <v>264</v>
      </c>
      <c r="E1011" s="176" t="s">
        <v>1</v>
      </c>
      <c r="F1011" s="177" t="s">
        <v>322</v>
      </c>
      <c r="H1011" s="178">
        <v>14.587999999999999</v>
      </c>
      <c r="I1011" s="179"/>
      <c r="L1011" s="175"/>
      <c r="M1011" s="180"/>
      <c r="T1011" s="181"/>
      <c r="AT1011" s="176" t="s">
        <v>264</v>
      </c>
      <c r="AU1011" s="176" t="s">
        <v>87</v>
      </c>
      <c r="AV1011" s="15" t="s">
        <v>97</v>
      </c>
      <c r="AW1011" s="15" t="s">
        <v>32</v>
      </c>
      <c r="AX1011" s="15" t="s">
        <v>77</v>
      </c>
      <c r="AY1011" s="176" t="s">
        <v>253</v>
      </c>
    </row>
    <row r="1012" spans="2:65" s="13" customFormat="1" ht="11.25">
      <c r="B1012" s="162"/>
      <c r="D1012" s="155" t="s">
        <v>264</v>
      </c>
      <c r="E1012" s="163" t="s">
        <v>1</v>
      </c>
      <c r="F1012" s="164" t="s">
        <v>266</v>
      </c>
      <c r="H1012" s="165">
        <v>168.96100000000001</v>
      </c>
      <c r="I1012" s="166"/>
      <c r="L1012" s="162"/>
      <c r="M1012" s="167"/>
      <c r="T1012" s="168"/>
      <c r="AT1012" s="163" t="s">
        <v>264</v>
      </c>
      <c r="AU1012" s="163" t="s">
        <v>87</v>
      </c>
      <c r="AV1012" s="13" t="s">
        <v>260</v>
      </c>
      <c r="AW1012" s="13" t="s">
        <v>32</v>
      </c>
      <c r="AX1012" s="13" t="s">
        <v>85</v>
      </c>
      <c r="AY1012" s="163" t="s">
        <v>253</v>
      </c>
    </row>
    <row r="1013" spans="2:65" s="12" customFormat="1" ht="11.25">
      <c r="B1013" s="154"/>
      <c r="D1013" s="155" t="s">
        <v>264</v>
      </c>
      <c r="F1013" s="157" t="s">
        <v>3468</v>
      </c>
      <c r="H1013" s="158">
        <v>195.15</v>
      </c>
      <c r="I1013" s="159"/>
      <c r="L1013" s="154"/>
      <c r="M1013" s="160"/>
      <c r="T1013" s="161"/>
      <c r="AT1013" s="156" t="s">
        <v>264</v>
      </c>
      <c r="AU1013" s="156" t="s">
        <v>87</v>
      </c>
      <c r="AV1013" s="12" t="s">
        <v>87</v>
      </c>
      <c r="AW1013" s="12" t="s">
        <v>4</v>
      </c>
      <c r="AX1013" s="12" t="s">
        <v>85</v>
      </c>
      <c r="AY1013" s="156" t="s">
        <v>253</v>
      </c>
    </row>
    <row r="1014" spans="2:65" s="1" customFormat="1" ht="16.5" customHeight="1">
      <c r="B1014" s="32"/>
      <c r="C1014" s="185" t="s">
        <v>1671</v>
      </c>
      <c r="D1014" s="185" t="s">
        <v>1052</v>
      </c>
      <c r="E1014" s="186" t="s">
        <v>1552</v>
      </c>
      <c r="F1014" s="187" t="s">
        <v>1553</v>
      </c>
      <c r="G1014" s="188" t="s">
        <v>258</v>
      </c>
      <c r="H1014" s="189">
        <v>20.312000000000001</v>
      </c>
      <c r="I1014" s="190"/>
      <c r="J1014" s="191">
        <f>ROUND(I1014*H1014,2)</f>
        <v>0</v>
      </c>
      <c r="K1014" s="187" t="s">
        <v>259</v>
      </c>
      <c r="L1014" s="192"/>
      <c r="M1014" s="193" t="s">
        <v>1</v>
      </c>
      <c r="N1014" s="194" t="s">
        <v>42</v>
      </c>
      <c r="P1014" s="146">
        <f>O1014*H1014</f>
        <v>0</v>
      </c>
      <c r="Q1014" s="146">
        <v>2.9999999999999997E-4</v>
      </c>
      <c r="R1014" s="146">
        <f>Q1014*H1014</f>
        <v>6.0936000000000002E-3</v>
      </c>
      <c r="S1014" s="146">
        <v>0</v>
      </c>
      <c r="T1014" s="147">
        <f>S1014*H1014</f>
        <v>0</v>
      </c>
      <c r="AR1014" s="148" t="s">
        <v>455</v>
      </c>
      <c r="AT1014" s="148" t="s">
        <v>1052</v>
      </c>
      <c r="AU1014" s="148" t="s">
        <v>87</v>
      </c>
      <c r="AY1014" s="17" t="s">
        <v>253</v>
      </c>
      <c r="BE1014" s="149">
        <f>IF(N1014="základní",J1014,0)</f>
        <v>0</v>
      </c>
      <c r="BF1014" s="149">
        <f>IF(N1014="snížená",J1014,0)</f>
        <v>0</v>
      </c>
      <c r="BG1014" s="149">
        <f>IF(N1014="zákl. přenesená",J1014,0)</f>
        <v>0</v>
      </c>
      <c r="BH1014" s="149">
        <f>IF(N1014="sníž. přenesená",J1014,0)</f>
        <v>0</v>
      </c>
      <c r="BI1014" s="149">
        <f>IF(N1014="nulová",J1014,0)</f>
        <v>0</v>
      </c>
      <c r="BJ1014" s="17" t="s">
        <v>85</v>
      </c>
      <c r="BK1014" s="149">
        <f>ROUND(I1014*H1014,2)</f>
        <v>0</v>
      </c>
      <c r="BL1014" s="17" t="s">
        <v>369</v>
      </c>
      <c r="BM1014" s="148" t="s">
        <v>3469</v>
      </c>
    </row>
    <row r="1015" spans="2:65" s="12" customFormat="1" ht="22.5">
      <c r="B1015" s="154"/>
      <c r="D1015" s="155" t="s">
        <v>264</v>
      </c>
      <c r="E1015" s="156" t="s">
        <v>1</v>
      </c>
      <c r="F1015" s="157" t="s">
        <v>1684</v>
      </c>
      <c r="H1015" s="158">
        <v>17.585999999999999</v>
      </c>
      <c r="I1015" s="159"/>
      <c r="L1015" s="154"/>
      <c r="M1015" s="160"/>
      <c r="T1015" s="161"/>
      <c r="AT1015" s="156" t="s">
        <v>264</v>
      </c>
      <c r="AU1015" s="156" t="s">
        <v>87</v>
      </c>
      <c r="AV1015" s="12" t="s">
        <v>87</v>
      </c>
      <c r="AW1015" s="12" t="s">
        <v>32</v>
      </c>
      <c r="AX1015" s="12" t="s">
        <v>77</v>
      </c>
      <c r="AY1015" s="156" t="s">
        <v>253</v>
      </c>
    </row>
    <row r="1016" spans="2:65" s="13" customFormat="1" ht="11.25">
      <c r="B1016" s="162"/>
      <c r="D1016" s="155" t="s">
        <v>264</v>
      </c>
      <c r="E1016" s="163" t="s">
        <v>1</v>
      </c>
      <c r="F1016" s="164" t="s">
        <v>266</v>
      </c>
      <c r="H1016" s="165">
        <v>17.585999999999999</v>
      </c>
      <c r="I1016" s="166"/>
      <c r="L1016" s="162"/>
      <c r="M1016" s="167"/>
      <c r="T1016" s="168"/>
      <c r="AT1016" s="163" t="s">
        <v>264</v>
      </c>
      <c r="AU1016" s="163" t="s">
        <v>87</v>
      </c>
      <c r="AV1016" s="13" t="s">
        <v>260</v>
      </c>
      <c r="AW1016" s="13" t="s">
        <v>32</v>
      </c>
      <c r="AX1016" s="13" t="s">
        <v>85</v>
      </c>
      <c r="AY1016" s="163" t="s">
        <v>253</v>
      </c>
    </row>
    <row r="1017" spans="2:65" s="12" customFormat="1" ht="11.25">
      <c r="B1017" s="154"/>
      <c r="D1017" s="155" t="s">
        <v>264</v>
      </c>
      <c r="F1017" s="157" t="s">
        <v>1685</v>
      </c>
      <c r="H1017" s="158">
        <v>20.312000000000001</v>
      </c>
      <c r="I1017" s="159"/>
      <c r="L1017" s="154"/>
      <c r="M1017" s="160"/>
      <c r="T1017" s="161"/>
      <c r="AT1017" s="156" t="s">
        <v>264</v>
      </c>
      <c r="AU1017" s="156" t="s">
        <v>87</v>
      </c>
      <c r="AV1017" s="12" t="s">
        <v>87</v>
      </c>
      <c r="AW1017" s="12" t="s">
        <v>4</v>
      </c>
      <c r="AX1017" s="12" t="s">
        <v>85</v>
      </c>
      <c r="AY1017" s="156" t="s">
        <v>253</v>
      </c>
    </row>
    <row r="1018" spans="2:65" s="1" customFormat="1" ht="24.2" customHeight="1">
      <c r="B1018" s="32"/>
      <c r="C1018" s="137" t="s">
        <v>1676</v>
      </c>
      <c r="D1018" s="137" t="s">
        <v>255</v>
      </c>
      <c r="E1018" s="138" t="s">
        <v>1687</v>
      </c>
      <c r="F1018" s="139" t="s">
        <v>1688</v>
      </c>
      <c r="G1018" s="140" t="s">
        <v>1576</v>
      </c>
      <c r="H1018" s="196"/>
      <c r="I1018" s="142"/>
      <c r="J1018" s="143">
        <f>ROUND(I1018*H1018,2)</f>
        <v>0</v>
      </c>
      <c r="K1018" s="139" t="s">
        <v>259</v>
      </c>
      <c r="L1018" s="32"/>
      <c r="M1018" s="144" t="s">
        <v>1</v>
      </c>
      <c r="N1018" s="145" t="s">
        <v>42</v>
      </c>
      <c r="P1018" s="146">
        <f>O1018*H1018</f>
        <v>0</v>
      </c>
      <c r="Q1018" s="146">
        <v>0</v>
      </c>
      <c r="R1018" s="146">
        <f>Q1018*H1018</f>
        <v>0</v>
      </c>
      <c r="S1018" s="146">
        <v>0</v>
      </c>
      <c r="T1018" s="147">
        <f>S1018*H1018</f>
        <v>0</v>
      </c>
      <c r="AR1018" s="148" t="s">
        <v>369</v>
      </c>
      <c r="AT1018" s="148" t="s">
        <v>255</v>
      </c>
      <c r="AU1018" s="148" t="s">
        <v>87</v>
      </c>
      <c r="AY1018" s="17" t="s">
        <v>253</v>
      </c>
      <c r="BE1018" s="149">
        <f>IF(N1018="základní",J1018,0)</f>
        <v>0</v>
      </c>
      <c r="BF1018" s="149">
        <f>IF(N1018="snížená",J1018,0)</f>
        <v>0</v>
      </c>
      <c r="BG1018" s="149">
        <f>IF(N1018="zákl. přenesená",J1018,0)</f>
        <v>0</v>
      </c>
      <c r="BH1018" s="149">
        <f>IF(N1018="sníž. přenesená",J1018,0)</f>
        <v>0</v>
      </c>
      <c r="BI1018" s="149">
        <f>IF(N1018="nulová",J1018,0)</f>
        <v>0</v>
      </c>
      <c r="BJ1018" s="17" t="s">
        <v>85</v>
      </c>
      <c r="BK1018" s="149">
        <f>ROUND(I1018*H1018,2)</f>
        <v>0</v>
      </c>
      <c r="BL1018" s="17" t="s">
        <v>369</v>
      </c>
      <c r="BM1018" s="148" t="s">
        <v>1689</v>
      </c>
    </row>
    <row r="1019" spans="2:65" s="1" customFormat="1" ht="11.25">
      <c r="B1019" s="32"/>
      <c r="D1019" s="150" t="s">
        <v>262</v>
      </c>
      <c r="F1019" s="151" t="s">
        <v>1690</v>
      </c>
      <c r="I1019" s="152"/>
      <c r="L1019" s="32"/>
      <c r="M1019" s="153"/>
      <c r="T1019" s="56"/>
      <c r="AT1019" s="17" t="s">
        <v>262</v>
      </c>
      <c r="AU1019" s="17" t="s">
        <v>87</v>
      </c>
    </row>
    <row r="1020" spans="2:65" s="11" customFormat="1" ht="22.9" customHeight="1">
      <c r="B1020" s="125"/>
      <c r="D1020" s="126" t="s">
        <v>76</v>
      </c>
      <c r="E1020" s="135" t="s">
        <v>1691</v>
      </c>
      <c r="F1020" s="135" t="s">
        <v>1692</v>
      </c>
      <c r="I1020" s="128"/>
      <c r="J1020" s="136">
        <f>BK1020</f>
        <v>0</v>
      </c>
      <c r="L1020" s="125"/>
      <c r="M1020" s="130"/>
      <c r="P1020" s="131">
        <f>SUM(P1021:P1092)</f>
        <v>0</v>
      </c>
      <c r="R1020" s="131">
        <f>SUM(R1021:R1092)</f>
        <v>2.3932267000000005</v>
      </c>
      <c r="T1020" s="132">
        <f>SUM(T1021:T1092)</f>
        <v>0</v>
      </c>
      <c r="AR1020" s="126" t="s">
        <v>87</v>
      </c>
      <c r="AT1020" s="133" t="s">
        <v>76</v>
      </c>
      <c r="AU1020" s="133" t="s">
        <v>85</v>
      </c>
      <c r="AY1020" s="126" t="s">
        <v>253</v>
      </c>
      <c r="BK1020" s="134">
        <f>SUM(BK1021:BK1092)</f>
        <v>0</v>
      </c>
    </row>
    <row r="1021" spans="2:65" s="1" customFormat="1" ht="24.2" customHeight="1">
      <c r="B1021" s="32"/>
      <c r="C1021" s="137" t="s">
        <v>608</v>
      </c>
      <c r="D1021" s="137" t="s">
        <v>255</v>
      </c>
      <c r="E1021" s="138" t="s">
        <v>1694</v>
      </c>
      <c r="F1021" s="139" t="s">
        <v>1695</v>
      </c>
      <c r="G1021" s="140" t="s">
        <v>258</v>
      </c>
      <c r="H1021" s="141">
        <v>260.2</v>
      </c>
      <c r="I1021" s="142"/>
      <c r="J1021" s="143">
        <f>ROUND(I1021*H1021,2)</f>
        <v>0</v>
      </c>
      <c r="K1021" s="139" t="s">
        <v>259</v>
      </c>
      <c r="L1021" s="32"/>
      <c r="M1021" s="144" t="s">
        <v>1</v>
      </c>
      <c r="N1021" s="145" t="s">
        <v>42</v>
      </c>
      <c r="P1021" s="146">
        <f>O1021*H1021</f>
        <v>0</v>
      </c>
      <c r="Q1021" s="146">
        <v>0</v>
      </c>
      <c r="R1021" s="146">
        <f>Q1021*H1021</f>
        <v>0</v>
      </c>
      <c r="S1021" s="146">
        <v>0</v>
      </c>
      <c r="T1021" s="147">
        <f>S1021*H1021</f>
        <v>0</v>
      </c>
      <c r="AR1021" s="148" t="s">
        <v>369</v>
      </c>
      <c r="AT1021" s="148" t="s">
        <v>255</v>
      </c>
      <c r="AU1021" s="148" t="s">
        <v>87</v>
      </c>
      <c r="AY1021" s="17" t="s">
        <v>253</v>
      </c>
      <c r="BE1021" s="149">
        <f>IF(N1021="základní",J1021,0)</f>
        <v>0</v>
      </c>
      <c r="BF1021" s="149">
        <f>IF(N1021="snížená",J1021,0)</f>
        <v>0</v>
      </c>
      <c r="BG1021" s="149">
        <f>IF(N1021="zákl. přenesená",J1021,0)</f>
        <v>0</v>
      </c>
      <c r="BH1021" s="149">
        <f>IF(N1021="sníž. přenesená",J1021,0)</f>
        <v>0</v>
      </c>
      <c r="BI1021" s="149">
        <f>IF(N1021="nulová",J1021,0)</f>
        <v>0</v>
      </c>
      <c r="BJ1021" s="17" t="s">
        <v>85</v>
      </c>
      <c r="BK1021" s="149">
        <f>ROUND(I1021*H1021,2)</f>
        <v>0</v>
      </c>
      <c r="BL1021" s="17" t="s">
        <v>369</v>
      </c>
      <c r="BM1021" s="148" t="s">
        <v>1696</v>
      </c>
    </row>
    <row r="1022" spans="2:65" s="1" customFormat="1" ht="11.25">
      <c r="B1022" s="32"/>
      <c r="D1022" s="150" t="s">
        <v>262</v>
      </c>
      <c r="F1022" s="151" t="s">
        <v>1697</v>
      </c>
      <c r="I1022" s="152"/>
      <c r="L1022" s="32"/>
      <c r="M1022" s="153"/>
      <c r="T1022" s="56"/>
      <c r="AT1022" s="17" t="s">
        <v>262</v>
      </c>
      <c r="AU1022" s="17" t="s">
        <v>87</v>
      </c>
    </row>
    <row r="1023" spans="2:65" s="1" customFormat="1" ht="24.2" customHeight="1">
      <c r="B1023" s="32"/>
      <c r="C1023" s="185" t="s">
        <v>1686</v>
      </c>
      <c r="D1023" s="185" t="s">
        <v>1052</v>
      </c>
      <c r="E1023" s="186" t="s">
        <v>1699</v>
      </c>
      <c r="F1023" s="187" t="s">
        <v>1700</v>
      </c>
      <c r="G1023" s="188" t="s">
        <v>258</v>
      </c>
      <c r="H1023" s="189">
        <v>136.60499999999999</v>
      </c>
      <c r="I1023" s="190"/>
      <c r="J1023" s="191">
        <f>ROUND(I1023*H1023,2)</f>
        <v>0</v>
      </c>
      <c r="K1023" s="187" t="s">
        <v>259</v>
      </c>
      <c r="L1023" s="192"/>
      <c r="M1023" s="193" t="s">
        <v>1</v>
      </c>
      <c r="N1023" s="194" t="s">
        <v>42</v>
      </c>
      <c r="P1023" s="146">
        <f>O1023*H1023</f>
        <v>0</v>
      </c>
      <c r="Q1023" s="146">
        <v>3.8999999999999999E-4</v>
      </c>
      <c r="R1023" s="146">
        <f>Q1023*H1023</f>
        <v>5.3275949999999996E-2</v>
      </c>
      <c r="S1023" s="146">
        <v>0</v>
      </c>
      <c r="T1023" s="147">
        <f>S1023*H1023</f>
        <v>0</v>
      </c>
      <c r="AR1023" s="148" t="s">
        <v>455</v>
      </c>
      <c r="AT1023" s="148" t="s">
        <v>1052</v>
      </c>
      <c r="AU1023" s="148" t="s">
        <v>87</v>
      </c>
      <c r="AY1023" s="17" t="s">
        <v>253</v>
      </c>
      <c r="BE1023" s="149">
        <f>IF(N1023="základní",J1023,0)</f>
        <v>0</v>
      </c>
      <c r="BF1023" s="149">
        <f>IF(N1023="snížená",J1023,0)</f>
        <v>0</v>
      </c>
      <c r="BG1023" s="149">
        <f>IF(N1023="zákl. přenesená",J1023,0)</f>
        <v>0</v>
      </c>
      <c r="BH1023" s="149">
        <f>IF(N1023="sníž. přenesená",J1023,0)</f>
        <v>0</v>
      </c>
      <c r="BI1023" s="149">
        <f>IF(N1023="nulová",J1023,0)</f>
        <v>0</v>
      </c>
      <c r="BJ1023" s="17" t="s">
        <v>85</v>
      </c>
      <c r="BK1023" s="149">
        <f>ROUND(I1023*H1023,2)</f>
        <v>0</v>
      </c>
      <c r="BL1023" s="17" t="s">
        <v>369</v>
      </c>
      <c r="BM1023" s="148" t="s">
        <v>1701</v>
      </c>
    </row>
    <row r="1024" spans="2:65" s="14" customFormat="1" ht="11.25">
      <c r="B1024" s="169"/>
      <c r="D1024" s="155" t="s">
        <v>264</v>
      </c>
      <c r="E1024" s="170" t="s">
        <v>1</v>
      </c>
      <c r="F1024" s="171" t="s">
        <v>1702</v>
      </c>
      <c r="H1024" s="170" t="s">
        <v>1</v>
      </c>
      <c r="I1024" s="172"/>
      <c r="L1024" s="169"/>
      <c r="M1024" s="173"/>
      <c r="T1024" s="174"/>
      <c r="AT1024" s="170" t="s">
        <v>264</v>
      </c>
      <c r="AU1024" s="170" t="s">
        <v>87</v>
      </c>
      <c r="AV1024" s="14" t="s">
        <v>85</v>
      </c>
      <c r="AW1024" s="14" t="s">
        <v>32</v>
      </c>
      <c r="AX1024" s="14" t="s">
        <v>77</v>
      </c>
      <c r="AY1024" s="170" t="s">
        <v>253</v>
      </c>
    </row>
    <row r="1025" spans="2:65" s="14" customFormat="1" ht="11.25">
      <c r="B1025" s="169"/>
      <c r="D1025" s="155" t="s">
        <v>264</v>
      </c>
      <c r="E1025" s="170" t="s">
        <v>1</v>
      </c>
      <c r="F1025" s="171" t="s">
        <v>3301</v>
      </c>
      <c r="H1025" s="170" t="s">
        <v>1</v>
      </c>
      <c r="I1025" s="172"/>
      <c r="L1025" s="169"/>
      <c r="M1025" s="173"/>
      <c r="T1025" s="174"/>
      <c r="AT1025" s="170" t="s">
        <v>264</v>
      </c>
      <c r="AU1025" s="170" t="s">
        <v>87</v>
      </c>
      <c r="AV1025" s="14" t="s">
        <v>85</v>
      </c>
      <c r="AW1025" s="14" t="s">
        <v>32</v>
      </c>
      <c r="AX1025" s="14" t="s">
        <v>77</v>
      </c>
      <c r="AY1025" s="170" t="s">
        <v>253</v>
      </c>
    </row>
    <row r="1026" spans="2:65" s="12" customFormat="1" ht="11.25">
      <c r="B1026" s="154"/>
      <c r="D1026" s="155" t="s">
        <v>264</v>
      </c>
      <c r="E1026" s="156" t="s">
        <v>1</v>
      </c>
      <c r="F1026" s="157" t="s">
        <v>3382</v>
      </c>
      <c r="H1026" s="158">
        <v>116</v>
      </c>
      <c r="I1026" s="159"/>
      <c r="L1026" s="154"/>
      <c r="M1026" s="160"/>
      <c r="T1026" s="161"/>
      <c r="AT1026" s="156" t="s">
        <v>264</v>
      </c>
      <c r="AU1026" s="156" t="s">
        <v>87</v>
      </c>
      <c r="AV1026" s="12" t="s">
        <v>87</v>
      </c>
      <c r="AW1026" s="12" t="s">
        <v>32</v>
      </c>
      <c r="AX1026" s="12" t="s">
        <v>77</v>
      </c>
      <c r="AY1026" s="156" t="s">
        <v>253</v>
      </c>
    </row>
    <row r="1027" spans="2:65" s="12" customFormat="1" ht="11.25">
      <c r="B1027" s="154"/>
      <c r="D1027" s="155" t="s">
        <v>264</v>
      </c>
      <c r="E1027" s="156" t="s">
        <v>1</v>
      </c>
      <c r="F1027" s="157" t="s">
        <v>3470</v>
      </c>
      <c r="H1027" s="158">
        <v>7.5</v>
      </c>
      <c r="I1027" s="159"/>
      <c r="L1027" s="154"/>
      <c r="M1027" s="160"/>
      <c r="T1027" s="161"/>
      <c r="AT1027" s="156" t="s">
        <v>264</v>
      </c>
      <c r="AU1027" s="156" t="s">
        <v>87</v>
      </c>
      <c r="AV1027" s="12" t="s">
        <v>87</v>
      </c>
      <c r="AW1027" s="12" t="s">
        <v>32</v>
      </c>
      <c r="AX1027" s="12" t="s">
        <v>77</v>
      </c>
      <c r="AY1027" s="156" t="s">
        <v>253</v>
      </c>
    </row>
    <row r="1028" spans="2:65" s="12" customFormat="1" ht="11.25">
      <c r="B1028" s="154"/>
      <c r="D1028" s="155" t="s">
        <v>264</v>
      </c>
      <c r="E1028" s="156" t="s">
        <v>1</v>
      </c>
      <c r="F1028" s="157" t="s">
        <v>2928</v>
      </c>
      <c r="H1028" s="158">
        <v>6.3</v>
      </c>
      <c r="I1028" s="159"/>
      <c r="L1028" s="154"/>
      <c r="M1028" s="160"/>
      <c r="T1028" s="161"/>
      <c r="AT1028" s="156" t="s">
        <v>264</v>
      </c>
      <c r="AU1028" s="156" t="s">
        <v>87</v>
      </c>
      <c r="AV1028" s="12" t="s">
        <v>87</v>
      </c>
      <c r="AW1028" s="12" t="s">
        <v>32</v>
      </c>
      <c r="AX1028" s="12" t="s">
        <v>77</v>
      </c>
      <c r="AY1028" s="156" t="s">
        <v>253</v>
      </c>
    </row>
    <row r="1029" spans="2:65" s="12" customFormat="1" ht="11.25">
      <c r="B1029" s="154"/>
      <c r="D1029" s="155" t="s">
        <v>264</v>
      </c>
      <c r="E1029" s="156" t="s">
        <v>1</v>
      </c>
      <c r="F1029" s="157" t="s">
        <v>1285</v>
      </c>
      <c r="H1029" s="158">
        <v>0.3</v>
      </c>
      <c r="I1029" s="159"/>
      <c r="L1029" s="154"/>
      <c r="M1029" s="160"/>
      <c r="T1029" s="161"/>
      <c r="AT1029" s="156" t="s">
        <v>264</v>
      </c>
      <c r="AU1029" s="156" t="s">
        <v>87</v>
      </c>
      <c r="AV1029" s="12" t="s">
        <v>87</v>
      </c>
      <c r="AW1029" s="12" t="s">
        <v>32</v>
      </c>
      <c r="AX1029" s="12" t="s">
        <v>77</v>
      </c>
      <c r="AY1029" s="156" t="s">
        <v>253</v>
      </c>
    </row>
    <row r="1030" spans="2:65" s="13" customFormat="1" ht="11.25">
      <c r="B1030" s="162"/>
      <c r="D1030" s="155" t="s">
        <v>264</v>
      </c>
      <c r="E1030" s="163" t="s">
        <v>1</v>
      </c>
      <c r="F1030" s="164" t="s">
        <v>266</v>
      </c>
      <c r="H1030" s="165">
        <v>130.1</v>
      </c>
      <c r="I1030" s="166"/>
      <c r="L1030" s="162"/>
      <c r="M1030" s="167"/>
      <c r="T1030" s="168"/>
      <c r="AT1030" s="163" t="s">
        <v>264</v>
      </c>
      <c r="AU1030" s="163" t="s">
        <v>87</v>
      </c>
      <c r="AV1030" s="13" t="s">
        <v>260</v>
      </c>
      <c r="AW1030" s="13" t="s">
        <v>32</v>
      </c>
      <c r="AX1030" s="13" t="s">
        <v>85</v>
      </c>
      <c r="AY1030" s="163" t="s">
        <v>253</v>
      </c>
    </row>
    <row r="1031" spans="2:65" s="12" customFormat="1" ht="11.25">
      <c r="B1031" s="154"/>
      <c r="D1031" s="155" t="s">
        <v>264</v>
      </c>
      <c r="F1031" s="157" t="s">
        <v>3471</v>
      </c>
      <c r="H1031" s="158">
        <v>136.60499999999999</v>
      </c>
      <c r="I1031" s="159"/>
      <c r="L1031" s="154"/>
      <c r="M1031" s="160"/>
      <c r="T1031" s="161"/>
      <c r="AT1031" s="156" t="s">
        <v>264</v>
      </c>
      <c r="AU1031" s="156" t="s">
        <v>87</v>
      </c>
      <c r="AV1031" s="12" t="s">
        <v>87</v>
      </c>
      <c r="AW1031" s="12" t="s">
        <v>4</v>
      </c>
      <c r="AX1031" s="12" t="s">
        <v>85</v>
      </c>
      <c r="AY1031" s="156" t="s">
        <v>253</v>
      </c>
    </row>
    <row r="1032" spans="2:65" s="1" customFormat="1" ht="24.2" customHeight="1">
      <c r="B1032" s="32"/>
      <c r="C1032" s="185" t="s">
        <v>1693</v>
      </c>
      <c r="D1032" s="185" t="s">
        <v>1052</v>
      </c>
      <c r="E1032" s="186" t="s">
        <v>1706</v>
      </c>
      <c r="F1032" s="187" t="s">
        <v>1707</v>
      </c>
      <c r="G1032" s="188" t="s">
        <v>258</v>
      </c>
      <c r="H1032" s="189">
        <v>128.72999999999999</v>
      </c>
      <c r="I1032" s="190"/>
      <c r="J1032" s="191">
        <f>ROUND(I1032*H1032,2)</f>
        <v>0</v>
      </c>
      <c r="K1032" s="187" t="s">
        <v>259</v>
      </c>
      <c r="L1032" s="192"/>
      <c r="M1032" s="193" t="s">
        <v>1</v>
      </c>
      <c r="N1032" s="194" t="s">
        <v>42</v>
      </c>
      <c r="P1032" s="146">
        <f>O1032*H1032</f>
        <v>0</v>
      </c>
      <c r="Q1032" s="146">
        <v>4.5500000000000002E-3</v>
      </c>
      <c r="R1032" s="146">
        <f>Q1032*H1032</f>
        <v>0.58572150000000001</v>
      </c>
      <c r="S1032" s="146">
        <v>0</v>
      </c>
      <c r="T1032" s="147">
        <f>S1032*H1032</f>
        <v>0</v>
      </c>
      <c r="AR1032" s="148" t="s">
        <v>455</v>
      </c>
      <c r="AT1032" s="148" t="s">
        <v>1052</v>
      </c>
      <c r="AU1032" s="148" t="s">
        <v>87</v>
      </c>
      <c r="AY1032" s="17" t="s">
        <v>253</v>
      </c>
      <c r="BE1032" s="149">
        <f>IF(N1032="základní",J1032,0)</f>
        <v>0</v>
      </c>
      <c r="BF1032" s="149">
        <f>IF(N1032="snížená",J1032,0)</f>
        <v>0</v>
      </c>
      <c r="BG1032" s="149">
        <f>IF(N1032="zákl. přenesená",J1032,0)</f>
        <v>0</v>
      </c>
      <c r="BH1032" s="149">
        <f>IF(N1032="sníž. přenesená",J1032,0)</f>
        <v>0</v>
      </c>
      <c r="BI1032" s="149">
        <f>IF(N1032="nulová",J1032,0)</f>
        <v>0</v>
      </c>
      <c r="BJ1032" s="17" t="s">
        <v>85</v>
      </c>
      <c r="BK1032" s="149">
        <f>ROUND(I1032*H1032,2)</f>
        <v>0</v>
      </c>
      <c r="BL1032" s="17" t="s">
        <v>369</v>
      </c>
      <c r="BM1032" s="148" t="s">
        <v>1708</v>
      </c>
    </row>
    <row r="1033" spans="2:65" s="14" customFormat="1" ht="11.25">
      <c r="B1033" s="169"/>
      <c r="D1033" s="155" t="s">
        <v>264</v>
      </c>
      <c r="E1033" s="170" t="s">
        <v>1</v>
      </c>
      <c r="F1033" s="171" t="s">
        <v>1709</v>
      </c>
      <c r="H1033" s="170" t="s">
        <v>1</v>
      </c>
      <c r="I1033" s="172"/>
      <c r="L1033" s="169"/>
      <c r="M1033" s="173"/>
      <c r="T1033" s="174"/>
      <c r="AT1033" s="170" t="s">
        <v>264</v>
      </c>
      <c r="AU1033" s="170" t="s">
        <v>87</v>
      </c>
      <c r="AV1033" s="14" t="s">
        <v>85</v>
      </c>
      <c r="AW1033" s="14" t="s">
        <v>32</v>
      </c>
      <c r="AX1033" s="14" t="s">
        <v>77</v>
      </c>
      <c r="AY1033" s="170" t="s">
        <v>253</v>
      </c>
    </row>
    <row r="1034" spans="2:65" s="14" customFormat="1" ht="11.25">
      <c r="B1034" s="169"/>
      <c r="D1034" s="155" t="s">
        <v>264</v>
      </c>
      <c r="E1034" s="170" t="s">
        <v>1</v>
      </c>
      <c r="F1034" s="171" t="s">
        <v>3301</v>
      </c>
      <c r="H1034" s="170" t="s">
        <v>1</v>
      </c>
      <c r="I1034" s="172"/>
      <c r="L1034" s="169"/>
      <c r="M1034" s="173"/>
      <c r="T1034" s="174"/>
      <c r="AT1034" s="170" t="s">
        <v>264</v>
      </c>
      <c r="AU1034" s="170" t="s">
        <v>87</v>
      </c>
      <c r="AV1034" s="14" t="s">
        <v>85</v>
      </c>
      <c r="AW1034" s="14" t="s">
        <v>32</v>
      </c>
      <c r="AX1034" s="14" t="s">
        <v>77</v>
      </c>
      <c r="AY1034" s="170" t="s">
        <v>253</v>
      </c>
    </row>
    <row r="1035" spans="2:65" s="12" customFormat="1" ht="11.25">
      <c r="B1035" s="154"/>
      <c r="D1035" s="155" t="s">
        <v>264</v>
      </c>
      <c r="E1035" s="156" t="s">
        <v>1</v>
      </c>
      <c r="F1035" s="157" t="s">
        <v>3382</v>
      </c>
      <c r="H1035" s="158">
        <v>116</v>
      </c>
      <c r="I1035" s="159"/>
      <c r="L1035" s="154"/>
      <c r="M1035" s="160"/>
      <c r="T1035" s="161"/>
      <c r="AT1035" s="156" t="s">
        <v>264</v>
      </c>
      <c r="AU1035" s="156" t="s">
        <v>87</v>
      </c>
      <c r="AV1035" s="12" t="s">
        <v>87</v>
      </c>
      <c r="AW1035" s="12" t="s">
        <v>32</v>
      </c>
      <c r="AX1035" s="12" t="s">
        <v>77</v>
      </c>
      <c r="AY1035" s="156" t="s">
        <v>253</v>
      </c>
    </row>
    <row r="1036" spans="2:65" s="12" customFormat="1" ht="11.25">
      <c r="B1036" s="154"/>
      <c r="D1036" s="155" t="s">
        <v>264</v>
      </c>
      <c r="E1036" s="156" t="s">
        <v>1</v>
      </c>
      <c r="F1036" s="157" t="s">
        <v>2928</v>
      </c>
      <c r="H1036" s="158">
        <v>6.3</v>
      </c>
      <c r="I1036" s="159"/>
      <c r="L1036" s="154"/>
      <c r="M1036" s="160"/>
      <c r="T1036" s="161"/>
      <c r="AT1036" s="156" t="s">
        <v>264</v>
      </c>
      <c r="AU1036" s="156" t="s">
        <v>87</v>
      </c>
      <c r="AV1036" s="12" t="s">
        <v>87</v>
      </c>
      <c r="AW1036" s="12" t="s">
        <v>32</v>
      </c>
      <c r="AX1036" s="12" t="s">
        <v>77</v>
      </c>
      <c r="AY1036" s="156" t="s">
        <v>253</v>
      </c>
    </row>
    <row r="1037" spans="2:65" s="12" customFormat="1" ht="11.25">
      <c r="B1037" s="154"/>
      <c r="D1037" s="155" t="s">
        <v>264</v>
      </c>
      <c r="E1037" s="156" t="s">
        <v>1</v>
      </c>
      <c r="F1037" s="157" t="s">
        <v>1285</v>
      </c>
      <c r="H1037" s="158">
        <v>0.3</v>
      </c>
      <c r="I1037" s="159"/>
      <c r="L1037" s="154"/>
      <c r="M1037" s="160"/>
      <c r="T1037" s="161"/>
      <c r="AT1037" s="156" t="s">
        <v>264</v>
      </c>
      <c r="AU1037" s="156" t="s">
        <v>87</v>
      </c>
      <c r="AV1037" s="12" t="s">
        <v>87</v>
      </c>
      <c r="AW1037" s="12" t="s">
        <v>32</v>
      </c>
      <c r="AX1037" s="12" t="s">
        <v>77</v>
      </c>
      <c r="AY1037" s="156" t="s">
        <v>253</v>
      </c>
    </row>
    <row r="1038" spans="2:65" s="13" customFormat="1" ht="11.25">
      <c r="B1038" s="162"/>
      <c r="D1038" s="155" t="s">
        <v>264</v>
      </c>
      <c r="E1038" s="163" t="s">
        <v>1</v>
      </c>
      <c r="F1038" s="164" t="s">
        <v>266</v>
      </c>
      <c r="H1038" s="165">
        <v>122.6</v>
      </c>
      <c r="I1038" s="166"/>
      <c r="L1038" s="162"/>
      <c r="M1038" s="167"/>
      <c r="T1038" s="168"/>
      <c r="AT1038" s="163" t="s">
        <v>264</v>
      </c>
      <c r="AU1038" s="163" t="s">
        <v>87</v>
      </c>
      <c r="AV1038" s="13" t="s">
        <v>260</v>
      </c>
      <c r="AW1038" s="13" t="s">
        <v>32</v>
      </c>
      <c r="AX1038" s="13" t="s">
        <v>85</v>
      </c>
      <c r="AY1038" s="163" t="s">
        <v>253</v>
      </c>
    </row>
    <row r="1039" spans="2:65" s="12" customFormat="1" ht="11.25">
      <c r="B1039" s="154"/>
      <c r="D1039" s="155" t="s">
        <v>264</v>
      </c>
      <c r="F1039" s="157" t="s">
        <v>3472</v>
      </c>
      <c r="H1039" s="158">
        <v>128.72999999999999</v>
      </c>
      <c r="I1039" s="159"/>
      <c r="L1039" s="154"/>
      <c r="M1039" s="160"/>
      <c r="T1039" s="161"/>
      <c r="AT1039" s="156" t="s">
        <v>264</v>
      </c>
      <c r="AU1039" s="156" t="s">
        <v>87</v>
      </c>
      <c r="AV1039" s="12" t="s">
        <v>87</v>
      </c>
      <c r="AW1039" s="12" t="s">
        <v>4</v>
      </c>
      <c r="AX1039" s="12" t="s">
        <v>85</v>
      </c>
      <c r="AY1039" s="156" t="s">
        <v>253</v>
      </c>
    </row>
    <row r="1040" spans="2:65" s="1" customFormat="1" ht="24.2" customHeight="1">
      <c r="B1040" s="32"/>
      <c r="C1040" s="185" t="s">
        <v>1698</v>
      </c>
      <c r="D1040" s="185" t="s">
        <v>1052</v>
      </c>
      <c r="E1040" s="186" t="s">
        <v>1712</v>
      </c>
      <c r="F1040" s="187" t="s">
        <v>1713</v>
      </c>
      <c r="G1040" s="188" t="s">
        <v>258</v>
      </c>
      <c r="H1040" s="189">
        <v>7.875</v>
      </c>
      <c r="I1040" s="190"/>
      <c r="J1040" s="191">
        <f>ROUND(I1040*H1040,2)</f>
        <v>0</v>
      </c>
      <c r="K1040" s="187" t="s">
        <v>259</v>
      </c>
      <c r="L1040" s="192"/>
      <c r="M1040" s="193" t="s">
        <v>1</v>
      </c>
      <c r="N1040" s="194" t="s">
        <v>42</v>
      </c>
      <c r="P1040" s="146">
        <f>O1040*H1040</f>
        <v>0</v>
      </c>
      <c r="Q1040" s="146">
        <v>3.8500000000000001E-3</v>
      </c>
      <c r="R1040" s="146">
        <f>Q1040*H1040</f>
        <v>3.0318750000000002E-2</v>
      </c>
      <c r="S1040" s="146">
        <v>0</v>
      </c>
      <c r="T1040" s="147">
        <f>S1040*H1040</f>
        <v>0</v>
      </c>
      <c r="AR1040" s="148" t="s">
        <v>455</v>
      </c>
      <c r="AT1040" s="148" t="s">
        <v>1052</v>
      </c>
      <c r="AU1040" s="148" t="s">
        <v>87</v>
      </c>
      <c r="AY1040" s="17" t="s">
        <v>253</v>
      </c>
      <c r="BE1040" s="149">
        <f>IF(N1040="základní",J1040,0)</f>
        <v>0</v>
      </c>
      <c r="BF1040" s="149">
        <f>IF(N1040="snížená",J1040,0)</f>
        <v>0</v>
      </c>
      <c r="BG1040" s="149">
        <f>IF(N1040="zákl. přenesená",J1040,0)</f>
        <v>0</v>
      </c>
      <c r="BH1040" s="149">
        <f>IF(N1040="sníž. přenesená",J1040,0)</f>
        <v>0</v>
      </c>
      <c r="BI1040" s="149">
        <f>IF(N1040="nulová",J1040,0)</f>
        <v>0</v>
      </c>
      <c r="BJ1040" s="17" t="s">
        <v>85</v>
      </c>
      <c r="BK1040" s="149">
        <f>ROUND(I1040*H1040,2)</f>
        <v>0</v>
      </c>
      <c r="BL1040" s="17" t="s">
        <v>369</v>
      </c>
      <c r="BM1040" s="148" t="s">
        <v>1714</v>
      </c>
    </row>
    <row r="1041" spans="2:65" s="14" customFormat="1" ht="11.25">
      <c r="B1041" s="169"/>
      <c r="D1041" s="155" t="s">
        <v>264</v>
      </c>
      <c r="E1041" s="170" t="s">
        <v>1</v>
      </c>
      <c r="F1041" s="171" t="s">
        <v>1709</v>
      </c>
      <c r="H1041" s="170" t="s">
        <v>1</v>
      </c>
      <c r="I1041" s="172"/>
      <c r="L1041" s="169"/>
      <c r="M1041" s="173"/>
      <c r="T1041" s="174"/>
      <c r="AT1041" s="170" t="s">
        <v>264</v>
      </c>
      <c r="AU1041" s="170" t="s">
        <v>87</v>
      </c>
      <c r="AV1041" s="14" t="s">
        <v>85</v>
      </c>
      <c r="AW1041" s="14" t="s">
        <v>32</v>
      </c>
      <c r="AX1041" s="14" t="s">
        <v>77</v>
      </c>
      <c r="AY1041" s="170" t="s">
        <v>253</v>
      </c>
    </row>
    <row r="1042" spans="2:65" s="14" customFormat="1" ht="11.25">
      <c r="B1042" s="169"/>
      <c r="D1042" s="155" t="s">
        <v>264</v>
      </c>
      <c r="E1042" s="170" t="s">
        <v>1</v>
      </c>
      <c r="F1042" s="171" t="s">
        <v>3301</v>
      </c>
      <c r="H1042" s="170" t="s">
        <v>1</v>
      </c>
      <c r="I1042" s="172"/>
      <c r="L1042" s="169"/>
      <c r="M1042" s="173"/>
      <c r="T1042" s="174"/>
      <c r="AT1042" s="170" t="s">
        <v>264</v>
      </c>
      <c r="AU1042" s="170" t="s">
        <v>87</v>
      </c>
      <c r="AV1042" s="14" t="s">
        <v>85</v>
      </c>
      <c r="AW1042" s="14" t="s">
        <v>32</v>
      </c>
      <c r="AX1042" s="14" t="s">
        <v>77</v>
      </c>
      <c r="AY1042" s="170" t="s">
        <v>253</v>
      </c>
    </row>
    <row r="1043" spans="2:65" s="12" customFormat="1" ht="11.25">
      <c r="B1043" s="154"/>
      <c r="D1043" s="155" t="s">
        <v>264</v>
      </c>
      <c r="E1043" s="156" t="s">
        <v>1</v>
      </c>
      <c r="F1043" s="157" t="s">
        <v>3470</v>
      </c>
      <c r="H1043" s="158">
        <v>7.5</v>
      </c>
      <c r="I1043" s="159"/>
      <c r="L1043" s="154"/>
      <c r="M1043" s="160"/>
      <c r="T1043" s="161"/>
      <c r="AT1043" s="156" t="s">
        <v>264</v>
      </c>
      <c r="AU1043" s="156" t="s">
        <v>87</v>
      </c>
      <c r="AV1043" s="12" t="s">
        <v>87</v>
      </c>
      <c r="AW1043" s="12" t="s">
        <v>32</v>
      </c>
      <c r="AX1043" s="12" t="s">
        <v>77</v>
      </c>
      <c r="AY1043" s="156" t="s">
        <v>253</v>
      </c>
    </row>
    <row r="1044" spans="2:65" s="13" customFormat="1" ht="11.25">
      <c r="B1044" s="162"/>
      <c r="D1044" s="155" t="s">
        <v>264</v>
      </c>
      <c r="E1044" s="163" t="s">
        <v>1</v>
      </c>
      <c r="F1044" s="164" t="s">
        <v>266</v>
      </c>
      <c r="H1044" s="165">
        <v>7.5</v>
      </c>
      <c r="I1044" s="166"/>
      <c r="L1044" s="162"/>
      <c r="M1044" s="167"/>
      <c r="T1044" s="168"/>
      <c r="AT1044" s="163" t="s">
        <v>264</v>
      </c>
      <c r="AU1044" s="163" t="s">
        <v>87</v>
      </c>
      <c r="AV1044" s="13" t="s">
        <v>260</v>
      </c>
      <c r="AW1044" s="13" t="s">
        <v>32</v>
      </c>
      <c r="AX1044" s="13" t="s">
        <v>85</v>
      </c>
      <c r="AY1044" s="163" t="s">
        <v>253</v>
      </c>
    </row>
    <row r="1045" spans="2:65" s="12" customFormat="1" ht="11.25">
      <c r="B1045" s="154"/>
      <c r="D1045" s="155" t="s">
        <v>264</v>
      </c>
      <c r="F1045" s="157" t="s">
        <v>3473</v>
      </c>
      <c r="H1045" s="158">
        <v>7.875</v>
      </c>
      <c r="I1045" s="159"/>
      <c r="L1045" s="154"/>
      <c r="M1045" s="160"/>
      <c r="T1045" s="161"/>
      <c r="AT1045" s="156" t="s">
        <v>264</v>
      </c>
      <c r="AU1045" s="156" t="s">
        <v>87</v>
      </c>
      <c r="AV1045" s="12" t="s">
        <v>87</v>
      </c>
      <c r="AW1045" s="12" t="s">
        <v>4</v>
      </c>
      <c r="AX1045" s="12" t="s">
        <v>85</v>
      </c>
      <c r="AY1045" s="156" t="s">
        <v>253</v>
      </c>
    </row>
    <row r="1046" spans="2:65" s="1" customFormat="1" ht="24.2" customHeight="1">
      <c r="B1046" s="32"/>
      <c r="C1046" s="137" t="s">
        <v>1705</v>
      </c>
      <c r="D1046" s="137" t="s">
        <v>255</v>
      </c>
      <c r="E1046" s="138" t="s">
        <v>1717</v>
      </c>
      <c r="F1046" s="139" t="s">
        <v>1718</v>
      </c>
      <c r="G1046" s="140" t="s">
        <v>258</v>
      </c>
      <c r="H1046" s="141">
        <v>57.448</v>
      </c>
      <c r="I1046" s="142"/>
      <c r="J1046" s="143">
        <f>ROUND(I1046*H1046,2)</f>
        <v>0</v>
      </c>
      <c r="K1046" s="139" t="s">
        <v>259</v>
      </c>
      <c r="L1046" s="32"/>
      <c r="M1046" s="144" t="s">
        <v>1</v>
      </c>
      <c r="N1046" s="145" t="s">
        <v>42</v>
      </c>
      <c r="P1046" s="146">
        <f>O1046*H1046</f>
        <v>0</v>
      </c>
      <c r="Q1046" s="146">
        <v>6.0000000000000001E-3</v>
      </c>
      <c r="R1046" s="146">
        <f>Q1046*H1046</f>
        <v>0.34468799999999999</v>
      </c>
      <c r="S1046" s="146">
        <v>0</v>
      </c>
      <c r="T1046" s="147">
        <f>S1046*H1046</f>
        <v>0</v>
      </c>
      <c r="AR1046" s="148" t="s">
        <v>369</v>
      </c>
      <c r="AT1046" s="148" t="s">
        <v>255</v>
      </c>
      <c r="AU1046" s="148" t="s">
        <v>87</v>
      </c>
      <c r="AY1046" s="17" t="s">
        <v>253</v>
      </c>
      <c r="BE1046" s="149">
        <f>IF(N1046="základní",J1046,0)</f>
        <v>0</v>
      </c>
      <c r="BF1046" s="149">
        <f>IF(N1046="snížená",J1046,0)</f>
        <v>0</v>
      </c>
      <c r="BG1046" s="149">
        <f>IF(N1046="zákl. přenesená",J1046,0)</f>
        <v>0</v>
      </c>
      <c r="BH1046" s="149">
        <f>IF(N1046="sníž. přenesená",J1046,0)</f>
        <v>0</v>
      </c>
      <c r="BI1046" s="149">
        <f>IF(N1046="nulová",J1046,0)</f>
        <v>0</v>
      </c>
      <c r="BJ1046" s="17" t="s">
        <v>85</v>
      </c>
      <c r="BK1046" s="149">
        <f>ROUND(I1046*H1046,2)</f>
        <v>0</v>
      </c>
      <c r="BL1046" s="17" t="s">
        <v>369</v>
      </c>
      <c r="BM1046" s="148" t="s">
        <v>1719</v>
      </c>
    </row>
    <row r="1047" spans="2:65" s="1" customFormat="1" ht="11.25">
      <c r="B1047" s="32"/>
      <c r="D1047" s="150" t="s">
        <v>262</v>
      </c>
      <c r="F1047" s="151" t="s">
        <v>1720</v>
      </c>
      <c r="I1047" s="152"/>
      <c r="L1047" s="32"/>
      <c r="M1047" s="153"/>
      <c r="T1047" s="56"/>
      <c r="AT1047" s="17" t="s">
        <v>262</v>
      </c>
      <c r="AU1047" s="17" t="s">
        <v>87</v>
      </c>
    </row>
    <row r="1048" spans="2:65" s="1" customFormat="1" ht="24.2" customHeight="1">
      <c r="B1048" s="32"/>
      <c r="C1048" s="185" t="s">
        <v>1711</v>
      </c>
      <c r="D1048" s="185" t="s">
        <v>1052</v>
      </c>
      <c r="E1048" s="186" t="s">
        <v>1722</v>
      </c>
      <c r="F1048" s="187" t="s">
        <v>1067</v>
      </c>
      <c r="G1048" s="188" t="s">
        <v>258</v>
      </c>
      <c r="H1048" s="189">
        <v>55.241</v>
      </c>
      <c r="I1048" s="190"/>
      <c r="J1048" s="191">
        <f>ROUND(I1048*H1048,2)</f>
        <v>0</v>
      </c>
      <c r="K1048" s="187" t="s">
        <v>1</v>
      </c>
      <c r="L1048" s="192"/>
      <c r="M1048" s="193" t="s">
        <v>1</v>
      </c>
      <c r="N1048" s="194" t="s">
        <v>42</v>
      </c>
      <c r="P1048" s="146">
        <f>O1048*H1048</f>
        <v>0</v>
      </c>
      <c r="Q1048" s="146">
        <v>6.3E-3</v>
      </c>
      <c r="R1048" s="146">
        <f>Q1048*H1048</f>
        <v>0.3480183</v>
      </c>
      <c r="S1048" s="146">
        <v>0</v>
      </c>
      <c r="T1048" s="147">
        <f>S1048*H1048</f>
        <v>0</v>
      </c>
      <c r="AR1048" s="148" t="s">
        <v>455</v>
      </c>
      <c r="AT1048" s="148" t="s">
        <v>1052</v>
      </c>
      <c r="AU1048" s="148" t="s">
        <v>87</v>
      </c>
      <c r="AY1048" s="17" t="s">
        <v>253</v>
      </c>
      <c r="BE1048" s="149">
        <f>IF(N1048="základní",J1048,0)</f>
        <v>0</v>
      </c>
      <c r="BF1048" s="149">
        <f>IF(N1048="snížená",J1048,0)</f>
        <v>0</v>
      </c>
      <c r="BG1048" s="149">
        <f>IF(N1048="zákl. přenesená",J1048,0)</f>
        <v>0</v>
      </c>
      <c r="BH1048" s="149">
        <f>IF(N1048="sníž. přenesená",J1048,0)</f>
        <v>0</v>
      </c>
      <c r="BI1048" s="149">
        <f>IF(N1048="nulová",J1048,0)</f>
        <v>0</v>
      </c>
      <c r="BJ1048" s="17" t="s">
        <v>85</v>
      </c>
      <c r="BK1048" s="149">
        <f>ROUND(I1048*H1048,2)</f>
        <v>0</v>
      </c>
      <c r="BL1048" s="17" t="s">
        <v>369</v>
      </c>
      <c r="BM1048" s="148" t="s">
        <v>1723</v>
      </c>
    </row>
    <row r="1049" spans="2:65" s="14" customFormat="1" ht="11.25">
      <c r="B1049" s="169"/>
      <c r="D1049" s="155" t="s">
        <v>264</v>
      </c>
      <c r="E1049" s="170" t="s">
        <v>1</v>
      </c>
      <c r="F1049" s="171" t="s">
        <v>1564</v>
      </c>
      <c r="H1049" s="170" t="s">
        <v>1</v>
      </c>
      <c r="I1049" s="172"/>
      <c r="L1049" s="169"/>
      <c r="M1049" s="173"/>
      <c r="T1049" s="174"/>
      <c r="AT1049" s="170" t="s">
        <v>264</v>
      </c>
      <c r="AU1049" s="170" t="s">
        <v>87</v>
      </c>
      <c r="AV1049" s="14" t="s">
        <v>85</v>
      </c>
      <c r="AW1049" s="14" t="s">
        <v>32</v>
      </c>
      <c r="AX1049" s="14" t="s">
        <v>77</v>
      </c>
      <c r="AY1049" s="170" t="s">
        <v>253</v>
      </c>
    </row>
    <row r="1050" spans="2:65" s="12" customFormat="1" ht="33.75">
      <c r="B1050" s="154"/>
      <c r="D1050" s="155" t="s">
        <v>264</v>
      </c>
      <c r="E1050" s="156" t="s">
        <v>1</v>
      </c>
      <c r="F1050" s="157" t="s">
        <v>3448</v>
      </c>
      <c r="H1050" s="158">
        <v>44.94</v>
      </c>
      <c r="I1050" s="159"/>
      <c r="L1050" s="154"/>
      <c r="M1050" s="160"/>
      <c r="T1050" s="161"/>
      <c r="AT1050" s="156" t="s">
        <v>264</v>
      </c>
      <c r="AU1050" s="156" t="s">
        <v>87</v>
      </c>
      <c r="AV1050" s="12" t="s">
        <v>87</v>
      </c>
      <c r="AW1050" s="12" t="s">
        <v>32</v>
      </c>
      <c r="AX1050" s="12" t="s">
        <v>77</v>
      </c>
      <c r="AY1050" s="156" t="s">
        <v>253</v>
      </c>
    </row>
    <row r="1051" spans="2:65" s="12" customFormat="1" ht="11.25">
      <c r="B1051" s="154"/>
      <c r="D1051" s="155" t="s">
        <v>264</v>
      </c>
      <c r="E1051" s="156" t="s">
        <v>1</v>
      </c>
      <c r="F1051" s="157" t="s">
        <v>3002</v>
      </c>
      <c r="H1051" s="158">
        <v>5.72</v>
      </c>
      <c r="I1051" s="159"/>
      <c r="L1051" s="154"/>
      <c r="M1051" s="160"/>
      <c r="T1051" s="161"/>
      <c r="AT1051" s="156" t="s">
        <v>264</v>
      </c>
      <c r="AU1051" s="156" t="s">
        <v>87</v>
      </c>
      <c r="AV1051" s="12" t="s">
        <v>87</v>
      </c>
      <c r="AW1051" s="12" t="s">
        <v>32</v>
      </c>
      <c r="AX1051" s="12" t="s">
        <v>77</v>
      </c>
      <c r="AY1051" s="156" t="s">
        <v>253</v>
      </c>
    </row>
    <row r="1052" spans="2:65" s="12" customFormat="1" ht="11.25">
      <c r="B1052" s="154"/>
      <c r="D1052" s="155" t="s">
        <v>264</v>
      </c>
      <c r="E1052" s="156" t="s">
        <v>1</v>
      </c>
      <c r="F1052" s="157" t="s">
        <v>3028</v>
      </c>
      <c r="H1052" s="158">
        <v>1.95</v>
      </c>
      <c r="I1052" s="159"/>
      <c r="L1052" s="154"/>
      <c r="M1052" s="160"/>
      <c r="T1052" s="161"/>
      <c r="AT1052" s="156" t="s">
        <v>264</v>
      </c>
      <c r="AU1052" s="156" t="s">
        <v>87</v>
      </c>
      <c r="AV1052" s="12" t="s">
        <v>87</v>
      </c>
      <c r="AW1052" s="12" t="s">
        <v>32</v>
      </c>
      <c r="AX1052" s="12" t="s">
        <v>77</v>
      </c>
      <c r="AY1052" s="156" t="s">
        <v>253</v>
      </c>
    </row>
    <row r="1053" spans="2:65" s="13" customFormat="1" ht="11.25">
      <c r="B1053" s="162"/>
      <c r="D1053" s="155" t="s">
        <v>264</v>
      </c>
      <c r="E1053" s="163" t="s">
        <v>1</v>
      </c>
      <c r="F1053" s="164" t="s">
        <v>266</v>
      </c>
      <c r="H1053" s="165">
        <v>52.61</v>
      </c>
      <c r="I1053" s="166"/>
      <c r="L1053" s="162"/>
      <c r="M1053" s="167"/>
      <c r="T1053" s="168"/>
      <c r="AT1053" s="163" t="s">
        <v>264</v>
      </c>
      <c r="AU1053" s="163" t="s">
        <v>87</v>
      </c>
      <c r="AV1053" s="13" t="s">
        <v>260</v>
      </c>
      <c r="AW1053" s="13" t="s">
        <v>32</v>
      </c>
      <c r="AX1053" s="13" t="s">
        <v>85</v>
      </c>
      <c r="AY1053" s="163" t="s">
        <v>253</v>
      </c>
    </row>
    <row r="1054" spans="2:65" s="12" customFormat="1" ht="11.25">
      <c r="B1054" s="154"/>
      <c r="D1054" s="155" t="s">
        <v>264</v>
      </c>
      <c r="F1054" s="157" t="s">
        <v>3474</v>
      </c>
      <c r="H1054" s="158">
        <v>55.241</v>
      </c>
      <c r="I1054" s="159"/>
      <c r="L1054" s="154"/>
      <c r="M1054" s="160"/>
      <c r="T1054" s="161"/>
      <c r="AT1054" s="156" t="s">
        <v>264</v>
      </c>
      <c r="AU1054" s="156" t="s">
        <v>87</v>
      </c>
      <c r="AV1054" s="12" t="s">
        <v>87</v>
      </c>
      <c r="AW1054" s="12" t="s">
        <v>4</v>
      </c>
      <c r="AX1054" s="12" t="s">
        <v>85</v>
      </c>
      <c r="AY1054" s="156" t="s">
        <v>253</v>
      </c>
    </row>
    <row r="1055" spans="2:65" s="1" customFormat="1" ht="24.2" customHeight="1">
      <c r="B1055" s="32"/>
      <c r="C1055" s="185" t="s">
        <v>1716</v>
      </c>
      <c r="D1055" s="185" t="s">
        <v>1052</v>
      </c>
      <c r="E1055" s="186" t="s">
        <v>1727</v>
      </c>
      <c r="F1055" s="187" t="s">
        <v>1728</v>
      </c>
      <c r="G1055" s="188" t="s">
        <v>258</v>
      </c>
      <c r="H1055" s="189">
        <v>5.08</v>
      </c>
      <c r="I1055" s="190"/>
      <c r="J1055" s="191">
        <f>ROUND(I1055*H1055,2)</f>
        <v>0</v>
      </c>
      <c r="K1055" s="187" t="s">
        <v>1729</v>
      </c>
      <c r="L1055" s="192"/>
      <c r="M1055" s="193" t="s">
        <v>1</v>
      </c>
      <c r="N1055" s="194" t="s">
        <v>42</v>
      </c>
      <c r="P1055" s="146">
        <f>O1055*H1055</f>
        <v>0</v>
      </c>
      <c r="Q1055" s="146">
        <v>6.9999999999999999E-4</v>
      </c>
      <c r="R1055" s="146">
        <f>Q1055*H1055</f>
        <v>3.5560000000000001E-3</v>
      </c>
      <c r="S1055" s="146">
        <v>0</v>
      </c>
      <c r="T1055" s="147">
        <f>S1055*H1055</f>
        <v>0</v>
      </c>
      <c r="AR1055" s="148" t="s">
        <v>455</v>
      </c>
      <c r="AT1055" s="148" t="s">
        <v>1052</v>
      </c>
      <c r="AU1055" s="148" t="s">
        <v>87</v>
      </c>
      <c r="AY1055" s="17" t="s">
        <v>253</v>
      </c>
      <c r="BE1055" s="149">
        <f>IF(N1055="základní",J1055,0)</f>
        <v>0</v>
      </c>
      <c r="BF1055" s="149">
        <f>IF(N1055="snížená",J1055,0)</f>
        <v>0</v>
      </c>
      <c r="BG1055" s="149">
        <f>IF(N1055="zákl. přenesená",J1055,0)</f>
        <v>0</v>
      </c>
      <c r="BH1055" s="149">
        <f>IF(N1055="sníž. přenesená",J1055,0)</f>
        <v>0</v>
      </c>
      <c r="BI1055" s="149">
        <f>IF(N1055="nulová",J1055,0)</f>
        <v>0</v>
      </c>
      <c r="BJ1055" s="17" t="s">
        <v>85</v>
      </c>
      <c r="BK1055" s="149">
        <f>ROUND(I1055*H1055,2)</f>
        <v>0</v>
      </c>
      <c r="BL1055" s="17" t="s">
        <v>369</v>
      </c>
      <c r="BM1055" s="148" t="s">
        <v>1730</v>
      </c>
    </row>
    <row r="1056" spans="2:65" s="14" customFormat="1" ht="11.25">
      <c r="B1056" s="169"/>
      <c r="D1056" s="155" t="s">
        <v>264</v>
      </c>
      <c r="E1056" s="170" t="s">
        <v>1</v>
      </c>
      <c r="F1056" s="171" t="s">
        <v>1087</v>
      </c>
      <c r="H1056" s="170" t="s">
        <v>1</v>
      </c>
      <c r="I1056" s="172"/>
      <c r="L1056" s="169"/>
      <c r="M1056" s="173"/>
      <c r="T1056" s="174"/>
      <c r="AT1056" s="170" t="s">
        <v>264</v>
      </c>
      <c r="AU1056" s="170" t="s">
        <v>87</v>
      </c>
      <c r="AV1056" s="14" t="s">
        <v>85</v>
      </c>
      <c r="AW1056" s="14" t="s">
        <v>32</v>
      </c>
      <c r="AX1056" s="14" t="s">
        <v>77</v>
      </c>
      <c r="AY1056" s="170" t="s">
        <v>253</v>
      </c>
    </row>
    <row r="1057" spans="2:65" s="12" customFormat="1" ht="11.25">
      <c r="B1057" s="154"/>
      <c r="D1057" s="155" t="s">
        <v>264</v>
      </c>
      <c r="E1057" s="156" t="s">
        <v>1</v>
      </c>
      <c r="F1057" s="157" t="s">
        <v>3344</v>
      </c>
      <c r="H1057" s="158">
        <v>4.8380000000000001</v>
      </c>
      <c r="I1057" s="159"/>
      <c r="L1057" s="154"/>
      <c r="M1057" s="160"/>
      <c r="T1057" s="161"/>
      <c r="AT1057" s="156" t="s">
        <v>264</v>
      </c>
      <c r="AU1057" s="156" t="s">
        <v>87</v>
      </c>
      <c r="AV1057" s="12" t="s">
        <v>87</v>
      </c>
      <c r="AW1057" s="12" t="s">
        <v>32</v>
      </c>
      <c r="AX1057" s="12" t="s">
        <v>77</v>
      </c>
      <c r="AY1057" s="156" t="s">
        <v>253</v>
      </c>
    </row>
    <row r="1058" spans="2:65" s="13" customFormat="1" ht="11.25">
      <c r="B1058" s="162"/>
      <c r="D1058" s="155" t="s">
        <v>264</v>
      </c>
      <c r="E1058" s="163" t="s">
        <v>1</v>
      </c>
      <c r="F1058" s="164" t="s">
        <v>266</v>
      </c>
      <c r="H1058" s="165">
        <v>4.8380000000000001</v>
      </c>
      <c r="I1058" s="166"/>
      <c r="L1058" s="162"/>
      <c r="M1058" s="167"/>
      <c r="T1058" s="168"/>
      <c r="AT1058" s="163" t="s">
        <v>264</v>
      </c>
      <c r="AU1058" s="163" t="s">
        <v>87</v>
      </c>
      <c r="AV1058" s="13" t="s">
        <v>260</v>
      </c>
      <c r="AW1058" s="13" t="s">
        <v>32</v>
      </c>
      <c r="AX1058" s="13" t="s">
        <v>85</v>
      </c>
      <c r="AY1058" s="163" t="s">
        <v>253</v>
      </c>
    </row>
    <row r="1059" spans="2:65" s="12" customFormat="1" ht="11.25">
      <c r="B1059" s="154"/>
      <c r="D1059" s="155" t="s">
        <v>264</v>
      </c>
      <c r="F1059" s="157" t="s">
        <v>3030</v>
      </c>
      <c r="H1059" s="158">
        <v>5.08</v>
      </c>
      <c r="I1059" s="159"/>
      <c r="L1059" s="154"/>
      <c r="M1059" s="160"/>
      <c r="T1059" s="161"/>
      <c r="AT1059" s="156" t="s">
        <v>264</v>
      </c>
      <c r="AU1059" s="156" t="s">
        <v>87</v>
      </c>
      <c r="AV1059" s="12" t="s">
        <v>87</v>
      </c>
      <c r="AW1059" s="12" t="s">
        <v>4</v>
      </c>
      <c r="AX1059" s="12" t="s">
        <v>85</v>
      </c>
      <c r="AY1059" s="156" t="s">
        <v>253</v>
      </c>
    </row>
    <row r="1060" spans="2:65" s="1" customFormat="1" ht="24.2" customHeight="1">
      <c r="B1060" s="32"/>
      <c r="C1060" s="137" t="s">
        <v>1721</v>
      </c>
      <c r="D1060" s="137" t="s">
        <v>255</v>
      </c>
      <c r="E1060" s="138" t="s">
        <v>1733</v>
      </c>
      <c r="F1060" s="139" t="s">
        <v>1734</v>
      </c>
      <c r="G1060" s="140" t="s">
        <v>313</v>
      </c>
      <c r="H1060" s="141">
        <v>21.324999999999999</v>
      </c>
      <c r="I1060" s="142"/>
      <c r="J1060" s="143">
        <f>ROUND(I1060*H1060,2)</f>
        <v>0</v>
      </c>
      <c r="K1060" s="139" t="s">
        <v>259</v>
      </c>
      <c r="L1060" s="32"/>
      <c r="M1060" s="144" t="s">
        <v>1</v>
      </c>
      <c r="N1060" s="145" t="s">
        <v>42</v>
      </c>
      <c r="P1060" s="146">
        <f>O1060*H1060</f>
        <v>0</v>
      </c>
      <c r="Q1060" s="146">
        <v>1.6000000000000001E-4</v>
      </c>
      <c r="R1060" s="146">
        <f>Q1060*H1060</f>
        <v>3.4120000000000001E-3</v>
      </c>
      <c r="S1060" s="146">
        <v>0</v>
      </c>
      <c r="T1060" s="147">
        <f>S1060*H1060</f>
        <v>0</v>
      </c>
      <c r="AR1060" s="148" t="s">
        <v>369</v>
      </c>
      <c r="AT1060" s="148" t="s">
        <v>255</v>
      </c>
      <c r="AU1060" s="148" t="s">
        <v>87</v>
      </c>
      <c r="AY1060" s="17" t="s">
        <v>253</v>
      </c>
      <c r="BE1060" s="149">
        <f>IF(N1060="základní",J1060,0)</f>
        <v>0</v>
      </c>
      <c r="BF1060" s="149">
        <f>IF(N1060="snížená",J1060,0)</f>
        <v>0</v>
      </c>
      <c r="BG1060" s="149">
        <f>IF(N1060="zákl. přenesená",J1060,0)</f>
        <v>0</v>
      </c>
      <c r="BH1060" s="149">
        <f>IF(N1060="sníž. přenesená",J1060,0)</f>
        <v>0</v>
      </c>
      <c r="BI1060" s="149">
        <f>IF(N1060="nulová",J1060,0)</f>
        <v>0</v>
      </c>
      <c r="BJ1060" s="17" t="s">
        <v>85</v>
      </c>
      <c r="BK1060" s="149">
        <f>ROUND(I1060*H1060,2)</f>
        <v>0</v>
      </c>
      <c r="BL1060" s="17" t="s">
        <v>369</v>
      </c>
      <c r="BM1060" s="148" t="s">
        <v>1735</v>
      </c>
    </row>
    <row r="1061" spans="2:65" s="1" customFormat="1" ht="11.25">
      <c r="B1061" s="32"/>
      <c r="D1061" s="150" t="s">
        <v>262</v>
      </c>
      <c r="F1061" s="151" t="s">
        <v>1736</v>
      </c>
      <c r="I1061" s="152"/>
      <c r="L1061" s="32"/>
      <c r="M1061" s="153"/>
      <c r="T1061" s="56"/>
      <c r="AT1061" s="17" t="s">
        <v>262</v>
      </c>
      <c r="AU1061" s="17" t="s">
        <v>87</v>
      </c>
    </row>
    <row r="1062" spans="2:65" s="14" customFormat="1" ht="11.25">
      <c r="B1062" s="169"/>
      <c r="D1062" s="155" t="s">
        <v>264</v>
      </c>
      <c r="E1062" s="170" t="s">
        <v>1</v>
      </c>
      <c r="F1062" s="171" t="s">
        <v>1737</v>
      </c>
      <c r="H1062" s="170" t="s">
        <v>1</v>
      </c>
      <c r="I1062" s="172"/>
      <c r="L1062" s="169"/>
      <c r="M1062" s="173"/>
      <c r="T1062" s="174"/>
      <c r="AT1062" s="170" t="s">
        <v>264</v>
      </c>
      <c r="AU1062" s="170" t="s">
        <v>87</v>
      </c>
      <c r="AV1062" s="14" t="s">
        <v>85</v>
      </c>
      <c r="AW1062" s="14" t="s">
        <v>32</v>
      </c>
      <c r="AX1062" s="14" t="s">
        <v>77</v>
      </c>
      <c r="AY1062" s="170" t="s">
        <v>253</v>
      </c>
    </row>
    <row r="1063" spans="2:65" s="12" customFormat="1" ht="11.25">
      <c r="B1063" s="154"/>
      <c r="D1063" s="155" t="s">
        <v>264</v>
      </c>
      <c r="E1063" s="156" t="s">
        <v>1</v>
      </c>
      <c r="F1063" s="157" t="s">
        <v>3373</v>
      </c>
      <c r="H1063" s="158">
        <v>21.324999999999999</v>
      </c>
      <c r="I1063" s="159"/>
      <c r="L1063" s="154"/>
      <c r="M1063" s="160"/>
      <c r="T1063" s="161"/>
      <c r="AT1063" s="156" t="s">
        <v>264</v>
      </c>
      <c r="AU1063" s="156" t="s">
        <v>87</v>
      </c>
      <c r="AV1063" s="12" t="s">
        <v>87</v>
      </c>
      <c r="AW1063" s="12" t="s">
        <v>32</v>
      </c>
      <c r="AX1063" s="12" t="s">
        <v>77</v>
      </c>
      <c r="AY1063" s="156" t="s">
        <v>253</v>
      </c>
    </row>
    <row r="1064" spans="2:65" s="13" customFormat="1" ht="11.25">
      <c r="B1064" s="162"/>
      <c r="D1064" s="155" t="s">
        <v>264</v>
      </c>
      <c r="E1064" s="163" t="s">
        <v>1</v>
      </c>
      <c r="F1064" s="164" t="s">
        <v>266</v>
      </c>
      <c r="H1064" s="165">
        <v>21.324999999999999</v>
      </c>
      <c r="I1064" s="166"/>
      <c r="L1064" s="162"/>
      <c r="M1064" s="167"/>
      <c r="T1064" s="168"/>
      <c r="AT1064" s="163" t="s">
        <v>264</v>
      </c>
      <c r="AU1064" s="163" t="s">
        <v>87</v>
      </c>
      <c r="AV1064" s="13" t="s">
        <v>260</v>
      </c>
      <c r="AW1064" s="13" t="s">
        <v>32</v>
      </c>
      <c r="AX1064" s="13" t="s">
        <v>85</v>
      </c>
      <c r="AY1064" s="163" t="s">
        <v>253</v>
      </c>
    </row>
    <row r="1065" spans="2:65" s="1" customFormat="1" ht="24.2" customHeight="1">
      <c r="B1065" s="32"/>
      <c r="C1065" s="185" t="s">
        <v>1726</v>
      </c>
      <c r="D1065" s="185" t="s">
        <v>1052</v>
      </c>
      <c r="E1065" s="186" t="s">
        <v>1739</v>
      </c>
      <c r="F1065" s="187" t="s">
        <v>1740</v>
      </c>
      <c r="G1065" s="188" t="s">
        <v>258</v>
      </c>
      <c r="H1065" s="189">
        <v>4.4779999999999998</v>
      </c>
      <c r="I1065" s="190"/>
      <c r="J1065" s="191">
        <f>ROUND(I1065*H1065,2)</f>
        <v>0</v>
      </c>
      <c r="K1065" s="187" t="s">
        <v>259</v>
      </c>
      <c r="L1065" s="192"/>
      <c r="M1065" s="193" t="s">
        <v>1</v>
      </c>
      <c r="N1065" s="194" t="s">
        <v>42</v>
      </c>
      <c r="P1065" s="146">
        <f>O1065*H1065</f>
        <v>0</v>
      </c>
      <c r="Q1065" s="146">
        <v>5.1999999999999998E-3</v>
      </c>
      <c r="R1065" s="146">
        <f>Q1065*H1065</f>
        <v>2.3285599999999997E-2</v>
      </c>
      <c r="S1065" s="146">
        <v>0</v>
      </c>
      <c r="T1065" s="147">
        <f>S1065*H1065</f>
        <v>0</v>
      </c>
      <c r="AR1065" s="148" t="s">
        <v>455</v>
      </c>
      <c r="AT1065" s="148" t="s">
        <v>1052</v>
      </c>
      <c r="AU1065" s="148" t="s">
        <v>87</v>
      </c>
      <c r="AY1065" s="17" t="s">
        <v>253</v>
      </c>
      <c r="BE1065" s="149">
        <f>IF(N1065="základní",J1065,0)</f>
        <v>0</v>
      </c>
      <c r="BF1065" s="149">
        <f>IF(N1065="snížená",J1065,0)</f>
        <v>0</v>
      </c>
      <c r="BG1065" s="149">
        <f>IF(N1065="zákl. přenesená",J1065,0)</f>
        <v>0</v>
      </c>
      <c r="BH1065" s="149">
        <f>IF(N1065="sníž. přenesená",J1065,0)</f>
        <v>0</v>
      </c>
      <c r="BI1065" s="149">
        <f>IF(N1065="nulová",J1065,0)</f>
        <v>0</v>
      </c>
      <c r="BJ1065" s="17" t="s">
        <v>85</v>
      </c>
      <c r="BK1065" s="149">
        <f>ROUND(I1065*H1065,2)</f>
        <v>0</v>
      </c>
      <c r="BL1065" s="17" t="s">
        <v>369</v>
      </c>
      <c r="BM1065" s="148" t="s">
        <v>1741</v>
      </c>
    </row>
    <row r="1066" spans="2:65" s="14" customFormat="1" ht="11.25">
      <c r="B1066" s="169"/>
      <c r="D1066" s="155" t="s">
        <v>264</v>
      </c>
      <c r="E1066" s="170" t="s">
        <v>1</v>
      </c>
      <c r="F1066" s="171" t="s">
        <v>1737</v>
      </c>
      <c r="H1066" s="170" t="s">
        <v>1</v>
      </c>
      <c r="I1066" s="172"/>
      <c r="L1066" s="169"/>
      <c r="M1066" s="173"/>
      <c r="T1066" s="174"/>
      <c r="AT1066" s="170" t="s">
        <v>264</v>
      </c>
      <c r="AU1066" s="170" t="s">
        <v>87</v>
      </c>
      <c r="AV1066" s="14" t="s">
        <v>85</v>
      </c>
      <c r="AW1066" s="14" t="s">
        <v>32</v>
      </c>
      <c r="AX1066" s="14" t="s">
        <v>77</v>
      </c>
      <c r="AY1066" s="170" t="s">
        <v>253</v>
      </c>
    </row>
    <row r="1067" spans="2:65" s="12" customFormat="1" ht="11.25">
      <c r="B1067" s="154"/>
      <c r="D1067" s="155" t="s">
        <v>264</v>
      </c>
      <c r="E1067" s="156" t="s">
        <v>1</v>
      </c>
      <c r="F1067" s="157" t="s">
        <v>3475</v>
      </c>
      <c r="H1067" s="158">
        <v>4.2649999999999997</v>
      </c>
      <c r="I1067" s="159"/>
      <c r="L1067" s="154"/>
      <c r="M1067" s="160"/>
      <c r="T1067" s="161"/>
      <c r="AT1067" s="156" t="s">
        <v>264</v>
      </c>
      <c r="AU1067" s="156" t="s">
        <v>87</v>
      </c>
      <c r="AV1067" s="12" t="s">
        <v>87</v>
      </c>
      <c r="AW1067" s="12" t="s">
        <v>32</v>
      </c>
      <c r="AX1067" s="12" t="s">
        <v>77</v>
      </c>
      <c r="AY1067" s="156" t="s">
        <v>253</v>
      </c>
    </row>
    <row r="1068" spans="2:65" s="13" customFormat="1" ht="11.25">
      <c r="B1068" s="162"/>
      <c r="D1068" s="155" t="s">
        <v>264</v>
      </c>
      <c r="E1068" s="163" t="s">
        <v>1</v>
      </c>
      <c r="F1068" s="164" t="s">
        <v>266</v>
      </c>
      <c r="H1068" s="165">
        <v>4.2649999999999997</v>
      </c>
      <c r="I1068" s="166"/>
      <c r="L1068" s="162"/>
      <c r="M1068" s="167"/>
      <c r="T1068" s="168"/>
      <c r="AT1068" s="163" t="s">
        <v>264</v>
      </c>
      <c r="AU1068" s="163" t="s">
        <v>87</v>
      </c>
      <c r="AV1068" s="13" t="s">
        <v>260</v>
      </c>
      <c r="AW1068" s="13" t="s">
        <v>32</v>
      </c>
      <c r="AX1068" s="13" t="s">
        <v>85</v>
      </c>
      <c r="AY1068" s="163" t="s">
        <v>253</v>
      </c>
    </row>
    <row r="1069" spans="2:65" s="12" customFormat="1" ht="11.25">
      <c r="B1069" s="154"/>
      <c r="D1069" s="155" t="s">
        <v>264</v>
      </c>
      <c r="F1069" s="157" t="s">
        <v>1743</v>
      </c>
      <c r="H1069" s="158">
        <v>4.4779999999999998</v>
      </c>
      <c r="I1069" s="159"/>
      <c r="L1069" s="154"/>
      <c r="M1069" s="160"/>
      <c r="T1069" s="161"/>
      <c r="AT1069" s="156" t="s">
        <v>264</v>
      </c>
      <c r="AU1069" s="156" t="s">
        <v>87</v>
      </c>
      <c r="AV1069" s="12" t="s">
        <v>87</v>
      </c>
      <c r="AW1069" s="12" t="s">
        <v>4</v>
      </c>
      <c r="AX1069" s="12" t="s">
        <v>85</v>
      </c>
      <c r="AY1069" s="156" t="s">
        <v>253</v>
      </c>
    </row>
    <row r="1070" spans="2:65" s="1" customFormat="1" ht="33" customHeight="1">
      <c r="B1070" s="32"/>
      <c r="C1070" s="137" t="s">
        <v>1732</v>
      </c>
      <c r="D1070" s="137" t="s">
        <v>255</v>
      </c>
      <c r="E1070" s="138" t="s">
        <v>1745</v>
      </c>
      <c r="F1070" s="139" t="s">
        <v>1746</v>
      </c>
      <c r="G1070" s="140" t="s">
        <v>258</v>
      </c>
      <c r="H1070" s="141">
        <v>4.2649999999999997</v>
      </c>
      <c r="I1070" s="142"/>
      <c r="J1070" s="143">
        <f>ROUND(I1070*H1070,2)</f>
        <v>0</v>
      </c>
      <c r="K1070" s="139" t="s">
        <v>259</v>
      </c>
      <c r="L1070" s="32"/>
      <c r="M1070" s="144" t="s">
        <v>1</v>
      </c>
      <c r="N1070" s="145" t="s">
        <v>42</v>
      </c>
      <c r="P1070" s="146">
        <f>O1070*H1070</f>
        <v>0</v>
      </c>
      <c r="Q1070" s="146">
        <v>1.9000000000000001E-4</v>
      </c>
      <c r="R1070" s="146">
        <f>Q1070*H1070</f>
        <v>8.1034999999999994E-4</v>
      </c>
      <c r="S1070" s="146">
        <v>0</v>
      </c>
      <c r="T1070" s="147">
        <f>S1070*H1070</f>
        <v>0</v>
      </c>
      <c r="AR1070" s="148" t="s">
        <v>369</v>
      </c>
      <c r="AT1070" s="148" t="s">
        <v>255</v>
      </c>
      <c r="AU1070" s="148" t="s">
        <v>87</v>
      </c>
      <c r="AY1070" s="17" t="s">
        <v>253</v>
      </c>
      <c r="BE1070" s="149">
        <f>IF(N1070="základní",J1070,0)</f>
        <v>0</v>
      </c>
      <c r="BF1070" s="149">
        <f>IF(N1070="snížená",J1070,0)</f>
        <v>0</v>
      </c>
      <c r="BG1070" s="149">
        <f>IF(N1070="zákl. přenesená",J1070,0)</f>
        <v>0</v>
      </c>
      <c r="BH1070" s="149">
        <f>IF(N1070="sníž. přenesená",J1070,0)</f>
        <v>0</v>
      </c>
      <c r="BI1070" s="149">
        <f>IF(N1070="nulová",J1070,0)</f>
        <v>0</v>
      </c>
      <c r="BJ1070" s="17" t="s">
        <v>85</v>
      </c>
      <c r="BK1070" s="149">
        <f>ROUND(I1070*H1070,2)</f>
        <v>0</v>
      </c>
      <c r="BL1070" s="17" t="s">
        <v>369</v>
      </c>
      <c r="BM1070" s="148" t="s">
        <v>1747</v>
      </c>
    </row>
    <row r="1071" spans="2:65" s="1" customFormat="1" ht="11.25">
      <c r="B1071" s="32"/>
      <c r="D1071" s="150" t="s">
        <v>262</v>
      </c>
      <c r="F1071" s="151" t="s">
        <v>1748</v>
      </c>
      <c r="I1071" s="152"/>
      <c r="L1071" s="32"/>
      <c r="M1071" s="153"/>
      <c r="T1071" s="56"/>
      <c r="AT1071" s="17" t="s">
        <v>262</v>
      </c>
      <c r="AU1071" s="17" t="s">
        <v>87</v>
      </c>
    </row>
    <row r="1072" spans="2:65" s="1" customFormat="1" ht="24.2" customHeight="1">
      <c r="B1072" s="32"/>
      <c r="C1072" s="185" t="s">
        <v>1738</v>
      </c>
      <c r="D1072" s="185" t="s">
        <v>1052</v>
      </c>
      <c r="E1072" s="186" t="s">
        <v>1750</v>
      </c>
      <c r="F1072" s="187" t="s">
        <v>1751</v>
      </c>
      <c r="G1072" s="188" t="s">
        <v>258</v>
      </c>
      <c r="H1072" s="189">
        <v>4.4779999999999998</v>
      </c>
      <c r="I1072" s="190"/>
      <c r="J1072" s="191">
        <f>ROUND(I1072*H1072,2)</f>
        <v>0</v>
      </c>
      <c r="K1072" s="187" t="s">
        <v>259</v>
      </c>
      <c r="L1072" s="192"/>
      <c r="M1072" s="193" t="s">
        <v>1</v>
      </c>
      <c r="N1072" s="194" t="s">
        <v>42</v>
      </c>
      <c r="P1072" s="146">
        <f>O1072*H1072</f>
        <v>0</v>
      </c>
      <c r="Q1072" s="146">
        <v>4.1000000000000003E-3</v>
      </c>
      <c r="R1072" s="146">
        <f>Q1072*H1072</f>
        <v>1.8359799999999999E-2</v>
      </c>
      <c r="S1072" s="146">
        <v>0</v>
      </c>
      <c r="T1072" s="147">
        <f>S1072*H1072</f>
        <v>0</v>
      </c>
      <c r="AR1072" s="148" t="s">
        <v>455</v>
      </c>
      <c r="AT1072" s="148" t="s">
        <v>1052</v>
      </c>
      <c r="AU1072" s="148" t="s">
        <v>87</v>
      </c>
      <c r="AY1072" s="17" t="s">
        <v>253</v>
      </c>
      <c r="BE1072" s="149">
        <f>IF(N1072="základní",J1072,0)</f>
        <v>0</v>
      </c>
      <c r="BF1072" s="149">
        <f>IF(N1072="snížená",J1072,0)</f>
        <v>0</v>
      </c>
      <c r="BG1072" s="149">
        <f>IF(N1072="zákl. přenesená",J1072,0)</f>
        <v>0</v>
      </c>
      <c r="BH1072" s="149">
        <f>IF(N1072="sníž. přenesená",J1072,0)</f>
        <v>0</v>
      </c>
      <c r="BI1072" s="149">
        <f>IF(N1072="nulová",J1072,0)</f>
        <v>0</v>
      </c>
      <c r="BJ1072" s="17" t="s">
        <v>85</v>
      </c>
      <c r="BK1072" s="149">
        <f>ROUND(I1072*H1072,2)</f>
        <v>0</v>
      </c>
      <c r="BL1072" s="17" t="s">
        <v>369</v>
      </c>
      <c r="BM1072" s="148" t="s">
        <v>1752</v>
      </c>
    </row>
    <row r="1073" spans="2:65" s="14" customFormat="1" ht="11.25">
      <c r="B1073" s="169"/>
      <c r="D1073" s="155" t="s">
        <v>264</v>
      </c>
      <c r="E1073" s="170" t="s">
        <v>1</v>
      </c>
      <c r="F1073" s="171" t="s">
        <v>1737</v>
      </c>
      <c r="H1073" s="170" t="s">
        <v>1</v>
      </c>
      <c r="I1073" s="172"/>
      <c r="L1073" s="169"/>
      <c r="M1073" s="173"/>
      <c r="T1073" s="174"/>
      <c r="AT1073" s="170" t="s">
        <v>264</v>
      </c>
      <c r="AU1073" s="170" t="s">
        <v>87</v>
      </c>
      <c r="AV1073" s="14" t="s">
        <v>85</v>
      </c>
      <c r="AW1073" s="14" t="s">
        <v>32</v>
      </c>
      <c r="AX1073" s="14" t="s">
        <v>77</v>
      </c>
      <c r="AY1073" s="170" t="s">
        <v>253</v>
      </c>
    </row>
    <row r="1074" spans="2:65" s="12" customFormat="1" ht="11.25">
      <c r="B1074" s="154"/>
      <c r="D1074" s="155" t="s">
        <v>264</v>
      </c>
      <c r="E1074" s="156" t="s">
        <v>1</v>
      </c>
      <c r="F1074" s="157" t="s">
        <v>3475</v>
      </c>
      <c r="H1074" s="158">
        <v>4.2649999999999997</v>
      </c>
      <c r="I1074" s="159"/>
      <c r="L1074" s="154"/>
      <c r="M1074" s="160"/>
      <c r="T1074" s="161"/>
      <c r="AT1074" s="156" t="s">
        <v>264</v>
      </c>
      <c r="AU1074" s="156" t="s">
        <v>87</v>
      </c>
      <c r="AV1074" s="12" t="s">
        <v>87</v>
      </c>
      <c r="AW1074" s="12" t="s">
        <v>32</v>
      </c>
      <c r="AX1074" s="12" t="s">
        <v>77</v>
      </c>
      <c r="AY1074" s="156" t="s">
        <v>253</v>
      </c>
    </row>
    <row r="1075" spans="2:65" s="13" customFormat="1" ht="11.25">
      <c r="B1075" s="162"/>
      <c r="D1075" s="155" t="s">
        <v>264</v>
      </c>
      <c r="E1075" s="163" t="s">
        <v>1</v>
      </c>
      <c r="F1075" s="164" t="s">
        <v>266</v>
      </c>
      <c r="H1075" s="165">
        <v>4.2649999999999997</v>
      </c>
      <c r="I1075" s="166"/>
      <c r="L1075" s="162"/>
      <c r="M1075" s="167"/>
      <c r="T1075" s="168"/>
      <c r="AT1075" s="163" t="s">
        <v>264</v>
      </c>
      <c r="AU1075" s="163" t="s">
        <v>87</v>
      </c>
      <c r="AV1075" s="13" t="s">
        <v>260</v>
      </c>
      <c r="AW1075" s="13" t="s">
        <v>32</v>
      </c>
      <c r="AX1075" s="13" t="s">
        <v>85</v>
      </c>
      <c r="AY1075" s="163" t="s">
        <v>253</v>
      </c>
    </row>
    <row r="1076" spans="2:65" s="12" customFormat="1" ht="11.25">
      <c r="B1076" s="154"/>
      <c r="D1076" s="155" t="s">
        <v>264</v>
      </c>
      <c r="F1076" s="157" t="s">
        <v>1743</v>
      </c>
      <c r="H1076" s="158">
        <v>4.4779999999999998</v>
      </c>
      <c r="I1076" s="159"/>
      <c r="L1076" s="154"/>
      <c r="M1076" s="160"/>
      <c r="T1076" s="161"/>
      <c r="AT1076" s="156" t="s">
        <v>264</v>
      </c>
      <c r="AU1076" s="156" t="s">
        <v>87</v>
      </c>
      <c r="AV1076" s="12" t="s">
        <v>87</v>
      </c>
      <c r="AW1076" s="12" t="s">
        <v>4</v>
      </c>
      <c r="AX1076" s="12" t="s">
        <v>85</v>
      </c>
      <c r="AY1076" s="156" t="s">
        <v>253</v>
      </c>
    </row>
    <row r="1077" spans="2:65" s="1" customFormat="1" ht="33" customHeight="1">
      <c r="B1077" s="32"/>
      <c r="C1077" s="137" t="s">
        <v>1744</v>
      </c>
      <c r="D1077" s="137" t="s">
        <v>255</v>
      </c>
      <c r="E1077" s="138" t="s">
        <v>1754</v>
      </c>
      <c r="F1077" s="139" t="s">
        <v>1755</v>
      </c>
      <c r="G1077" s="140" t="s">
        <v>258</v>
      </c>
      <c r="H1077" s="141">
        <v>154.37299999999999</v>
      </c>
      <c r="I1077" s="142"/>
      <c r="J1077" s="143">
        <f>ROUND(I1077*H1077,2)</f>
        <v>0</v>
      </c>
      <c r="K1077" s="139" t="s">
        <v>259</v>
      </c>
      <c r="L1077" s="32"/>
      <c r="M1077" s="144" t="s">
        <v>1</v>
      </c>
      <c r="N1077" s="145" t="s">
        <v>42</v>
      </c>
      <c r="P1077" s="146">
        <f>O1077*H1077</f>
        <v>0</v>
      </c>
      <c r="Q1077" s="146">
        <v>0</v>
      </c>
      <c r="R1077" s="146">
        <f>Q1077*H1077</f>
        <v>0</v>
      </c>
      <c r="S1077" s="146">
        <v>0</v>
      </c>
      <c r="T1077" s="147">
        <f>S1077*H1077</f>
        <v>0</v>
      </c>
      <c r="AR1077" s="148" t="s">
        <v>369</v>
      </c>
      <c r="AT1077" s="148" t="s">
        <v>255</v>
      </c>
      <c r="AU1077" s="148" t="s">
        <v>87</v>
      </c>
      <c r="AY1077" s="17" t="s">
        <v>253</v>
      </c>
      <c r="BE1077" s="149">
        <f>IF(N1077="základní",J1077,0)</f>
        <v>0</v>
      </c>
      <c r="BF1077" s="149">
        <f>IF(N1077="snížená",J1077,0)</f>
        <v>0</v>
      </c>
      <c r="BG1077" s="149">
        <f>IF(N1077="zákl. přenesená",J1077,0)</f>
        <v>0</v>
      </c>
      <c r="BH1077" s="149">
        <f>IF(N1077="sníž. přenesená",J1077,0)</f>
        <v>0</v>
      </c>
      <c r="BI1077" s="149">
        <f>IF(N1077="nulová",J1077,0)</f>
        <v>0</v>
      </c>
      <c r="BJ1077" s="17" t="s">
        <v>85</v>
      </c>
      <c r="BK1077" s="149">
        <f>ROUND(I1077*H1077,2)</f>
        <v>0</v>
      </c>
      <c r="BL1077" s="17" t="s">
        <v>369</v>
      </c>
      <c r="BM1077" s="148" t="s">
        <v>1756</v>
      </c>
    </row>
    <row r="1078" spans="2:65" s="1" customFormat="1" ht="11.25">
      <c r="B1078" s="32"/>
      <c r="D1078" s="150" t="s">
        <v>262</v>
      </c>
      <c r="F1078" s="151" t="s">
        <v>1757</v>
      </c>
      <c r="I1078" s="152"/>
      <c r="L1078" s="32"/>
      <c r="M1078" s="153"/>
      <c r="T1078" s="56"/>
      <c r="AT1078" s="17" t="s">
        <v>262</v>
      </c>
      <c r="AU1078" s="17" t="s">
        <v>87</v>
      </c>
    </row>
    <row r="1079" spans="2:65" s="1" customFormat="1" ht="37.9" customHeight="1">
      <c r="B1079" s="32"/>
      <c r="C1079" s="185" t="s">
        <v>1749</v>
      </c>
      <c r="D1079" s="185" t="s">
        <v>1052</v>
      </c>
      <c r="E1079" s="186" t="s">
        <v>1759</v>
      </c>
      <c r="F1079" s="187" t="s">
        <v>1760</v>
      </c>
      <c r="G1079" s="188" t="s">
        <v>258</v>
      </c>
      <c r="H1079" s="189">
        <v>162.09200000000001</v>
      </c>
      <c r="I1079" s="190"/>
      <c r="J1079" s="191">
        <f>ROUND(I1079*H1079,2)</f>
        <v>0</v>
      </c>
      <c r="K1079" s="187" t="s">
        <v>259</v>
      </c>
      <c r="L1079" s="192"/>
      <c r="M1079" s="193" t="s">
        <v>1</v>
      </c>
      <c r="N1079" s="194" t="s">
        <v>42</v>
      </c>
      <c r="P1079" s="146">
        <f>O1079*H1079</f>
        <v>0</v>
      </c>
      <c r="Q1079" s="146">
        <v>6.0000000000000001E-3</v>
      </c>
      <c r="R1079" s="146">
        <f>Q1079*H1079</f>
        <v>0.97255200000000008</v>
      </c>
      <c r="S1079" s="146">
        <v>0</v>
      </c>
      <c r="T1079" s="147">
        <f>S1079*H1079</f>
        <v>0</v>
      </c>
      <c r="AR1079" s="148" t="s">
        <v>455</v>
      </c>
      <c r="AT1079" s="148" t="s">
        <v>1052</v>
      </c>
      <c r="AU1079" s="148" t="s">
        <v>87</v>
      </c>
      <c r="AY1079" s="17" t="s">
        <v>253</v>
      </c>
      <c r="BE1079" s="149">
        <f>IF(N1079="základní",J1079,0)</f>
        <v>0</v>
      </c>
      <c r="BF1079" s="149">
        <f>IF(N1079="snížená",J1079,0)</f>
        <v>0</v>
      </c>
      <c r="BG1079" s="149">
        <f>IF(N1079="zákl. přenesená",J1079,0)</f>
        <v>0</v>
      </c>
      <c r="BH1079" s="149">
        <f>IF(N1079="sníž. přenesená",J1079,0)</f>
        <v>0</v>
      </c>
      <c r="BI1079" s="149">
        <f>IF(N1079="nulová",J1079,0)</f>
        <v>0</v>
      </c>
      <c r="BJ1079" s="17" t="s">
        <v>85</v>
      </c>
      <c r="BK1079" s="149">
        <f>ROUND(I1079*H1079,2)</f>
        <v>0</v>
      </c>
      <c r="BL1079" s="17" t="s">
        <v>369</v>
      </c>
      <c r="BM1079" s="148" t="s">
        <v>1761</v>
      </c>
    </row>
    <row r="1080" spans="2:65" s="14" customFormat="1" ht="11.25">
      <c r="B1080" s="169"/>
      <c r="D1080" s="155" t="s">
        <v>264</v>
      </c>
      <c r="E1080" s="170" t="s">
        <v>1</v>
      </c>
      <c r="F1080" s="171" t="s">
        <v>1669</v>
      </c>
      <c r="H1080" s="170" t="s">
        <v>1</v>
      </c>
      <c r="I1080" s="172"/>
      <c r="L1080" s="169"/>
      <c r="M1080" s="173"/>
      <c r="T1080" s="174"/>
      <c r="AT1080" s="170" t="s">
        <v>264</v>
      </c>
      <c r="AU1080" s="170" t="s">
        <v>87</v>
      </c>
      <c r="AV1080" s="14" t="s">
        <v>85</v>
      </c>
      <c r="AW1080" s="14" t="s">
        <v>32</v>
      </c>
      <c r="AX1080" s="14" t="s">
        <v>77</v>
      </c>
      <c r="AY1080" s="170" t="s">
        <v>253</v>
      </c>
    </row>
    <row r="1081" spans="2:65" s="12" customFormat="1" ht="11.25">
      <c r="B1081" s="154"/>
      <c r="D1081" s="155" t="s">
        <v>264</v>
      </c>
      <c r="E1081" s="156" t="s">
        <v>1</v>
      </c>
      <c r="F1081" s="157" t="s">
        <v>3454</v>
      </c>
      <c r="H1081" s="158">
        <v>154.37299999999999</v>
      </c>
      <c r="I1081" s="159"/>
      <c r="L1081" s="154"/>
      <c r="M1081" s="160"/>
      <c r="T1081" s="161"/>
      <c r="AT1081" s="156" t="s">
        <v>264</v>
      </c>
      <c r="AU1081" s="156" t="s">
        <v>87</v>
      </c>
      <c r="AV1081" s="12" t="s">
        <v>87</v>
      </c>
      <c r="AW1081" s="12" t="s">
        <v>32</v>
      </c>
      <c r="AX1081" s="12" t="s">
        <v>77</v>
      </c>
      <c r="AY1081" s="156" t="s">
        <v>253</v>
      </c>
    </row>
    <row r="1082" spans="2:65" s="13" customFormat="1" ht="11.25">
      <c r="B1082" s="162"/>
      <c r="D1082" s="155" t="s">
        <v>264</v>
      </c>
      <c r="E1082" s="163" t="s">
        <v>1</v>
      </c>
      <c r="F1082" s="164" t="s">
        <v>266</v>
      </c>
      <c r="H1082" s="165">
        <v>154.37299999999999</v>
      </c>
      <c r="I1082" s="166"/>
      <c r="L1082" s="162"/>
      <c r="M1082" s="167"/>
      <c r="T1082" s="168"/>
      <c r="AT1082" s="163" t="s">
        <v>264</v>
      </c>
      <c r="AU1082" s="163" t="s">
        <v>87</v>
      </c>
      <c r="AV1082" s="13" t="s">
        <v>260</v>
      </c>
      <c r="AW1082" s="13" t="s">
        <v>32</v>
      </c>
      <c r="AX1082" s="13" t="s">
        <v>85</v>
      </c>
      <c r="AY1082" s="163" t="s">
        <v>253</v>
      </c>
    </row>
    <row r="1083" spans="2:65" s="12" customFormat="1" ht="11.25">
      <c r="B1083" s="154"/>
      <c r="D1083" s="155" t="s">
        <v>264</v>
      </c>
      <c r="F1083" s="157" t="s">
        <v>3476</v>
      </c>
      <c r="H1083" s="158">
        <v>162.09200000000001</v>
      </c>
      <c r="I1083" s="159"/>
      <c r="L1083" s="154"/>
      <c r="M1083" s="160"/>
      <c r="T1083" s="161"/>
      <c r="AT1083" s="156" t="s">
        <v>264</v>
      </c>
      <c r="AU1083" s="156" t="s">
        <v>87</v>
      </c>
      <c r="AV1083" s="12" t="s">
        <v>87</v>
      </c>
      <c r="AW1083" s="12" t="s">
        <v>4</v>
      </c>
      <c r="AX1083" s="12" t="s">
        <v>85</v>
      </c>
      <c r="AY1083" s="156" t="s">
        <v>253</v>
      </c>
    </row>
    <row r="1084" spans="2:65" s="1" customFormat="1" ht="24.2" customHeight="1">
      <c r="B1084" s="32"/>
      <c r="C1084" s="137" t="s">
        <v>1753</v>
      </c>
      <c r="D1084" s="137" t="s">
        <v>255</v>
      </c>
      <c r="E1084" s="138" t="s">
        <v>1764</v>
      </c>
      <c r="F1084" s="139" t="s">
        <v>1765</v>
      </c>
      <c r="G1084" s="140" t="s">
        <v>258</v>
      </c>
      <c r="H1084" s="141">
        <v>7.1980000000000004</v>
      </c>
      <c r="I1084" s="142"/>
      <c r="J1084" s="143">
        <f>ROUND(I1084*H1084,2)</f>
        <v>0</v>
      </c>
      <c r="K1084" s="139" t="s">
        <v>259</v>
      </c>
      <c r="L1084" s="32"/>
      <c r="M1084" s="144" t="s">
        <v>1</v>
      </c>
      <c r="N1084" s="145" t="s">
        <v>42</v>
      </c>
      <c r="P1084" s="146">
        <f>O1084*H1084</f>
        <v>0</v>
      </c>
      <c r="Q1084" s="146">
        <v>0</v>
      </c>
      <c r="R1084" s="146">
        <f>Q1084*H1084</f>
        <v>0</v>
      </c>
      <c r="S1084" s="146">
        <v>0</v>
      </c>
      <c r="T1084" s="147">
        <f>S1084*H1084</f>
        <v>0</v>
      </c>
      <c r="AR1084" s="148" t="s">
        <v>369</v>
      </c>
      <c r="AT1084" s="148" t="s">
        <v>255</v>
      </c>
      <c r="AU1084" s="148" t="s">
        <v>87</v>
      </c>
      <c r="AY1084" s="17" t="s">
        <v>253</v>
      </c>
      <c r="BE1084" s="149">
        <f>IF(N1084="základní",J1084,0)</f>
        <v>0</v>
      </c>
      <c r="BF1084" s="149">
        <f>IF(N1084="snížená",J1084,0)</f>
        <v>0</v>
      </c>
      <c r="BG1084" s="149">
        <f>IF(N1084="zákl. přenesená",J1084,0)</f>
        <v>0</v>
      </c>
      <c r="BH1084" s="149">
        <f>IF(N1084="sníž. přenesená",J1084,0)</f>
        <v>0</v>
      </c>
      <c r="BI1084" s="149">
        <f>IF(N1084="nulová",J1084,0)</f>
        <v>0</v>
      </c>
      <c r="BJ1084" s="17" t="s">
        <v>85</v>
      </c>
      <c r="BK1084" s="149">
        <f>ROUND(I1084*H1084,2)</f>
        <v>0</v>
      </c>
      <c r="BL1084" s="17" t="s">
        <v>369</v>
      </c>
      <c r="BM1084" s="148" t="s">
        <v>3477</v>
      </c>
    </row>
    <row r="1085" spans="2:65" s="1" customFormat="1" ht="11.25">
      <c r="B1085" s="32"/>
      <c r="D1085" s="150" t="s">
        <v>262</v>
      </c>
      <c r="F1085" s="151" t="s">
        <v>1767</v>
      </c>
      <c r="I1085" s="152"/>
      <c r="L1085" s="32"/>
      <c r="M1085" s="153"/>
      <c r="T1085" s="56"/>
      <c r="AT1085" s="17" t="s">
        <v>262</v>
      </c>
      <c r="AU1085" s="17" t="s">
        <v>87</v>
      </c>
    </row>
    <row r="1086" spans="2:65" s="1" customFormat="1" ht="37.9" customHeight="1">
      <c r="B1086" s="32"/>
      <c r="C1086" s="185" t="s">
        <v>1758</v>
      </c>
      <c r="D1086" s="185" t="s">
        <v>1052</v>
      </c>
      <c r="E1086" s="186" t="s">
        <v>1769</v>
      </c>
      <c r="F1086" s="187" t="s">
        <v>1770</v>
      </c>
      <c r="G1086" s="188" t="s">
        <v>258</v>
      </c>
      <c r="H1086" s="189">
        <v>8.7889999999999997</v>
      </c>
      <c r="I1086" s="190"/>
      <c r="J1086" s="191">
        <f>ROUND(I1086*H1086,2)</f>
        <v>0</v>
      </c>
      <c r="K1086" s="187" t="s">
        <v>1</v>
      </c>
      <c r="L1086" s="192"/>
      <c r="M1086" s="193" t="s">
        <v>1</v>
      </c>
      <c r="N1086" s="194" t="s">
        <v>42</v>
      </c>
      <c r="P1086" s="146">
        <f>O1086*H1086</f>
        <v>0</v>
      </c>
      <c r="Q1086" s="146">
        <v>1.0499999999999999E-3</v>
      </c>
      <c r="R1086" s="146">
        <f>Q1086*H1086</f>
        <v>9.2284499999999992E-3</v>
      </c>
      <c r="S1086" s="146">
        <v>0</v>
      </c>
      <c r="T1086" s="147">
        <f>S1086*H1086</f>
        <v>0</v>
      </c>
      <c r="AR1086" s="148" t="s">
        <v>455</v>
      </c>
      <c r="AT1086" s="148" t="s">
        <v>1052</v>
      </c>
      <c r="AU1086" s="148" t="s">
        <v>87</v>
      </c>
      <c r="AY1086" s="17" t="s">
        <v>253</v>
      </c>
      <c r="BE1086" s="149">
        <f>IF(N1086="základní",J1086,0)</f>
        <v>0</v>
      </c>
      <c r="BF1086" s="149">
        <f>IF(N1086="snížená",J1086,0)</f>
        <v>0</v>
      </c>
      <c r="BG1086" s="149">
        <f>IF(N1086="zákl. přenesená",J1086,0)</f>
        <v>0</v>
      </c>
      <c r="BH1086" s="149">
        <f>IF(N1086="sníž. přenesená",J1086,0)</f>
        <v>0</v>
      </c>
      <c r="BI1086" s="149">
        <f>IF(N1086="nulová",J1086,0)</f>
        <v>0</v>
      </c>
      <c r="BJ1086" s="17" t="s">
        <v>85</v>
      </c>
      <c r="BK1086" s="149">
        <f>ROUND(I1086*H1086,2)</f>
        <v>0</v>
      </c>
      <c r="BL1086" s="17" t="s">
        <v>369</v>
      </c>
      <c r="BM1086" s="148" t="s">
        <v>3478</v>
      </c>
    </row>
    <row r="1087" spans="2:65" s="14" customFormat="1" ht="11.25">
      <c r="B1087" s="169"/>
      <c r="D1087" s="155" t="s">
        <v>264</v>
      </c>
      <c r="E1087" s="170" t="s">
        <v>1</v>
      </c>
      <c r="F1087" s="171" t="s">
        <v>1772</v>
      </c>
      <c r="H1087" s="170" t="s">
        <v>1</v>
      </c>
      <c r="I1087" s="172"/>
      <c r="L1087" s="169"/>
      <c r="M1087" s="173"/>
      <c r="T1087" s="174"/>
      <c r="AT1087" s="170" t="s">
        <v>264</v>
      </c>
      <c r="AU1087" s="170" t="s">
        <v>87</v>
      </c>
      <c r="AV1087" s="14" t="s">
        <v>85</v>
      </c>
      <c r="AW1087" s="14" t="s">
        <v>32</v>
      </c>
      <c r="AX1087" s="14" t="s">
        <v>77</v>
      </c>
      <c r="AY1087" s="170" t="s">
        <v>253</v>
      </c>
    </row>
    <row r="1088" spans="2:65" s="12" customFormat="1" ht="11.25">
      <c r="B1088" s="154"/>
      <c r="D1088" s="155" t="s">
        <v>264</v>
      </c>
      <c r="E1088" s="156" t="s">
        <v>1</v>
      </c>
      <c r="F1088" s="157" t="s">
        <v>3479</v>
      </c>
      <c r="H1088" s="158">
        <v>7.1980000000000004</v>
      </c>
      <c r="I1088" s="159"/>
      <c r="L1088" s="154"/>
      <c r="M1088" s="160"/>
      <c r="T1088" s="161"/>
      <c r="AT1088" s="156" t="s">
        <v>264</v>
      </c>
      <c r="AU1088" s="156" t="s">
        <v>87</v>
      </c>
      <c r="AV1088" s="12" t="s">
        <v>87</v>
      </c>
      <c r="AW1088" s="12" t="s">
        <v>32</v>
      </c>
      <c r="AX1088" s="12" t="s">
        <v>77</v>
      </c>
      <c r="AY1088" s="156" t="s">
        <v>253</v>
      </c>
    </row>
    <row r="1089" spans="2:65" s="13" customFormat="1" ht="11.25">
      <c r="B1089" s="162"/>
      <c r="D1089" s="155" t="s">
        <v>264</v>
      </c>
      <c r="E1089" s="163" t="s">
        <v>1</v>
      </c>
      <c r="F1089" s="164" t="s">
        <v>266</v>
      </c>
      <c r="H1089" s="165">
        <v>7.1980000000000004</v>
      </c>
      <c r="I1089" s="166"/>
      <c r="L1089" s="162"/>
      <c r="M1089" s="167"/>
      <c r="T1089" s="168"/>
      <c r="AT1089" s="163" t="s">
        <v>264</v>
      </c>
      <c r="AU1089" s="163" t="s">
        <v>87</v>
      </c>
      <c r="AV1089" s="13" t="s">
        <v>260</v>
      </c>
      <c r="AW1089" s="13" t="s">
        <v>32</v>
      </c>
      <c r="AX1089" s="13" t="s">
        <v>85</v>
      </c>
      <c r="AY1089" s="163" t="s">
        <v>253</v>
      </c>
    </row>
    <row r="1090" spans="2:65" s="12" customFormat="1" ht="11.25">
      <c r="B1090" s="154"/>
      <c r="D1090" s="155" t="s">
        <v>264</v>
      </c>
      <c r="F1090" s="157" t="s">
        <v>3036</v>
      </c>
      <c r="H1090" s="158">
        <v>8.7889999999999997</v>
      </c>
      <c r="I1090" s="159"/>
      <c r="L1090" s="154"/>
      <c r="M1090" s="160"/>
      <c r="T1090" s="161"/>
      <c r="AT1090" s="156" t="s">
        <v>264</v>
      </c>
      <c r="AU1090" s="156" t="s">
        <v>87</v>
      </c>
      <c r="AV1090" s="12" t="s">
        <v>87</v>
      </c>
      <c r="AW1090" s="12" t="s">
        <v>4</v>
      </c>
      <c r="AX1090" s="12" t="s">
        <v>85</v>
      </c>
      <c r="AY1090" s="156" t="s">
        <v>253</v>
      </c>
    </row>
    <row r="1091" spans="2:65" s="1" customFormat="1" ht="24.2" customHeight="1">
      <c r="B1091" s="32"/>
      <c r="C1091" s="137" t="s">
        <v>1763</v>
      </c>
      <c r="D1091" s="137" t="s">
        <v>255</v>
      </c>
      <c r="E1091" s="138" t="s">
        <v>1776</v>
      </c>
      <c r="F1091" s="139" t="s">
        <v>1777</v>
      </c>
      <c r="G1091" s="140" t="s">
        <v>1576</v>
      </c>
      <c r="H1091" s="196"/>
      <c r="I1091" s="142"/>
      <c r="J1091" s="143">
        <f>ROUND(I1091*H1091,2)</f>
        <v>0</v>
      </c>
      <c r="K1091" s="139" t="s">
        <v>259</v>
      </c>
      <c r="L1091" s="32"/>
      <c r="M1091" s="144" t="s">
        <v>1</v>
      </c>
      <c r="N1091" s="145" t="s">
        <v>42</v>
      </c>
      <c r="P1091" s="146">
        <f>O1091*H1091</f>
        <v>0</v>
      </c>
      <c r="Q1091" s="146">
        <v>0</v>
      </c>
      <c r="R1091" s="146">
        <f>Q1091*H1091</f>
        <v>0</v>
      </c>
      <c r="S1091" s="146">
        <v>0</v>
      </c>
      <c r="T1091" s="147">
        <f>S1091*H1091</f>
        <v>0</v>
      </c>
      <c r="AR1091" s="148" t="s">
        <v>369</v>
      </c>
      <c r="AT1091" s="148" t="s">
        <v>255</v>
      </c>
      <c r="AU1091" s="148" t="s">
        <v>87</v>
      </c>
      <c r="AY1091" s="17" t="s">
        <v>253</v>
      </c>
      <c r="BE1091" s="149">
        <f>IF(N1091="základní",J1091,0)</f>
        <v>0</v>
      </c>
      <c r="BF1091" s="149">
        <f>IF(N1091="snížená",J1091,0)</f>
        <v>0</v>
      </c>
      <c r="BG1091" s="149">
        <f>IF(N1091="zákl. přenesená",J1091,0)</f>
        <v>0</v>
      </c>
      <c r="BH1091" s="149">
        <f>IF(N1091="sníž. přenesená",J1091,0)</f>
        <v>0</v>
      </c>
      <c r="BI1091" s="149">
        <f>IF(N1091="nulová",J1091,0)</f>
        <v>0</v>
      </c>
      <c r="BJ1091" s="17" t="s">
        <v>85</v>
      </c>
      <c r="BK1091" s="149">
        <f>ROUND(I1091*H1091,2)</f>
        <v>0</v>
      </c>
      <c r="BL1091" s="17" t="s">
        <v>369</v>
      </c>
      <c r="BM1091" s="148" t="s">
        <v>1778</v>
      </c>
    </row>
    <row r="1092" spans="2:65" s="1" customFormat="1" ht="11.25">
      <c r="B1092" s="32"/>
      <c r="D1092" s="150" t="s">
        <v>262</v>
      </c>
      <c r="F1092" s="151" t="s">
        <v>1779</v>
      </c>
      <c r="I1092" s="152"/>
      <c r="L1092" s="32"/>
      <c r="M1092" s="153"/>
      <c r="T1092" s="56"/>
      <c r="AT1092" s="17" t="s">
        <v>262</v>
      </c>
      <c r="AU1092" s="17" t="s">
        <v>87</v>
      </c>
    </row>
    <row r="1093" spans="2:65" s="11" customFormat="1" ht="22.9" customHeight="1">
      <c r="B1093" s="125"/>
      <c r="D1093" s="126" t="s">
        <v>76</v>
      </c>
      <c r="E1093" s="135" t="s">
        <v>1780</v>
      </c>
      <c r="F1093" s="135" t="s">
        <v>1781</v>
      </c>
      <c r="I1093" s="128"/>
      <c r="J1093" s="136">
        <f>BK1093</f>
        <v>0</v>
      </c>
      <c r="L1093" s="125"/>
      <c r="M1093" s="130"/>
      <c r="P1093" s="131">
        <f>SUM(P1094:P1115)</f>
        <v>0</v>
      </c>
      <c r="R1093" s="131">
        <f>SUM(R1094:R1115)</f>
        <v>4.15E-3</v>
      </c>
      <c r="T1093" s="132">
        <f>SUM(T1094:T1115)</f>
        <v>0</v>
      </c>
      <c r="AR1093" s="126" t="s">
        <v>87</v>
      </c>
      <c r="AT1093" s="133" t="s">
        <v>76</v>
      </c>
      <c r="AU1093" s="133" t="s">
        <v>85</v>
      </c>
      <c r="AY1093" s="126" t="s">
        <v>253</v>
      </c>
      <c r="BK1093" s="134">
        <f>SUM(BK1094:BK1115)</f>
        <v>0</v>
      </c>
    </row>
    <row r="1094" spans="2:65" s="1" customFormat="1" ht="62.65" customHeight="1">
      <c r="B1094" s="32"/>
      <c r="C1094" s="137" t="s">
        <v>1768</v>
      </c>
      <c r="D1094" s="137" t="s">
        <v>255</v>
      </c>
      <c r="E1094" s="138" t="s">
        <v>1783</v>
      </c>
      <c r="F1094" s="139" t="s">
        <v>1784</v>
      </c>
      <c r="G1094" s="140" t="s">
        <v>692</v>
      </c>
      <c r="H1094" s="141">
        <v>1</v>
      </c>
      <c r="I1094" s="142"/>
      <c r="J1094" s="143">
        <f>ROUND(I1094*H1094,2)</f>
        <v>0</v>
      </c>
      <c r="K1094" s="139" t="s">
        <v>1</v>
      </c>
      <c r="L1094" s="32"/>
      <c r="M1094" s="144" t="s">
        <v>1</v>
      </c>
      <c r="N1094" s="145" t="s">
        <v>42</v>
      </c>
      <c r="P1094" s="146">
        <f>O1094*H1094</f>
        <v>0</v>
      </c>
      <c r="Q1094" s="146">
        <v>8.3000000000000001E-4</v>
      </c>
      <c r="R1094" s="146">
        <f>Q1094*H1094</f>
        <v>8.3000000000000001E-4</v>
      </c>
      <c r="S1094" s="146">
        <v>0</v>
      </c>
      <c r="T1094" s="147">
        <f>S1094*H1094</f>
        <v>0</v>
      </c>
      <c r="AR1094" s="148" t="s">
        <v>369</v>
      </c>
      <c r="AT1094" s="148" t="s">
        <v>255</v>
      </c>
      <c r="AU1094" s="148" t="s">
        <v>87</v>
      </c>
      <c r="AY1094" s="17" t="s">
        <v>253</v>
      </c>
      <c r="BE1094" s="149">
        <f>IF(N1094="základní",J1094,0)</f>
        <v>0</v>
      </c>
      <c r="BF1094" s="149">
        <f>IF(N1094="snížená",J1094,0)</f>
        <v>0</v>
      </c>
      <c r="BG1094" s="149">
        <f>IF(N1094="zákl. přenesená",J1094,0)</f>
        <v>0</v>
      </c>
      <c r="BH1094" s="149">
        <f>IF(N1094="sníž. přenesená",J1094,0)</f>
        <v>0</v>
      </c>
      <c r="BI1094" s="149">
        <f>IF(N1094="nulová",J1094,0)</f>
        <v>0</v>
      </c>
      <c r="BJ1094" s="17" t="s">
        <v>85</v>
      </c>
      <c r="BK1094" s="149">
        <f>ROUND(I1094*H1094,2)</f>
        <v>0</v>
      </c>
      <c r="BL1094" s="17" t="s">
        <v>369</v>
      </c>
      <c r="BM1094" s="148" t="s">
        <v>1785</v>
      </c>
    </row>
    <row r="1095" spans="2:65" s="1" customFormat="1" ht="68.25">
      <c r="B1095" s="32"/>
      <c r="D1095" s="155" t="s">
        <v>1346</v>
      </c>
      <c r="F1095" s="195" t="s">
        <v>3037</v>
      </c>
      <c r="I1095" s="152"/>
      <c r="L1095" s="32"/>
      <c r="M1095" s="153"/>
      <c r="T1095" s="56"/>
      <c r="AT1095" s="17" t="s">
        <v>1346</v>
      </c>
      <c r="AU1095" s="17" t="s">
        <v>87</v>
      </c>
    </row>
    <row r="1096" spans="2:65" s="12" customFormat="1" ht="11.25">
      <c r="B1096" s="154"/>
      <c r="D1096" s="155" t="s">
        <v>264</v>
      </c>
      <c r="E1096" s="156" t="s">
        <v>1</v>
      </c>
      <c r="F1096" s="157" t="s">
        <v>1787</v>
      </c>
      <c r="H1096" s="158">
        <v>1</v>
      </c>
      <c r="I1096" s="159"/>
      <c r="L1096" s="154"/>
      <c r="M1096" s="160"/>
      <c r="T1096" s="161"/>
      <c r="AT1096" s="156" t="s">
        <v>264</v>
      </c>
      <c r="AU1096" s="156" t="s">
        <v>87</v>
      </c>
      <c r="AV1096" s="12" t="s">
        <v>87</v>
      </c>
      <c r="AW1096" s="12" t="s">
        <v>32</v>
      </c>
      <c r="AX1096" s="12" t="s">
        <v>77</v>
      </c>
      <c r="AY1096" s="156" t="s">
        <v>253</v>
      </c>
    </row>
    <row r="1097" spans="2:65" s="13" customFormat="1" ht="11.25">
      <c r="B1097" s="162"/>
      <c r="D1097" s="155" t="s">
        <v>264</v>
      </c>
      <c r="E1097" s="163" t="s">
        <v>1</v>
      </c>
      <c r="F1097" s="164" t="s">
        <v>266</v>
      </c>
      <c r="H1097" s="165">
        <v>1</v>
      </c>
      <c r="I1097" s="166"/>
      <c r="L1097" s="162"/>
      <c r="M1097" s="167"/>
      <c r="T1097" s="168"/>
      <c r="AT1097" s="163" t="s">
        <v>264</v>
      </c>
      <c r="AU1097" s="163" t="s">
        <v>87</v>
      </c>
      <c r="AV1097" s="13" t="s">
        <v>260</v>
      </c>
      <c r="AW1097" s="13" t="s">
        <v>32</v>
      </c>
      <c r="AX1097" s="13" t="s">
        <v>85</v>
      </c>
      <c r="AY1097" s="163" t="s">
        <v>253</v>
      </c>
    </row>
    <row r="1098" spans="2:65" s="1" customFormat="1" ht="49.15" customHeight="1">
      <c r="B1098" s="32"/>
      <c r="C1098" s="137" t="s">
        <v>1775</v>
      </c>
      <c r="D1098" s="137" t="s">
        <v>255</v>
      </c>
      <c r="E1098" s="138" t="s">
        <v>1789</v>
      </c>
      <c r="F1098" s="139" t="s">
        <v>1790</v>
      </c>
      <c r="G1098" s="140" t="s">
        <v>692</v>
      </c>
      <c r="H1098" s="141">
        <v>1</v>
      </c>
      <c r="I1098" s="142"/>
      <c r="J1098" s="143">
        <f>ROUND(I1098*H1098,2)</f>
        <v>0</v>
      </c>
      <c r="K1098" s="139" t="s">
        <v>1</v>
      </c>
      <c r="L1098" s="32"/>
      <c r="M1098" s="144" t="s">
        <v>1</v>
      </c>
      <c r="N1098" s="145" t="s">
        <v>42</v>
      </c>
      <c r="P1098" s="146">
        <f>O1098*H1098</f>
        <v>0</v>
      </c>
      <c r="Q1098" s="146">
        <v>8.3000000000000001E-4</v>
      </c>
      <c r="R1098" s="146">
        <f>Q1098*H1098</f>
        <v>8.3000000000000001E-4</v>
      </c>
      <c r="S1098" s="146">
        <v>0</v>
      </c>
      <c r="T1098" s="147">
        <f>S1098*H1098</f>
        <v>0</v>
      </c>
      <c r="AR1098" s="148" t="s">
        <v>369</v>
      </c>
      <c r="AT1098" s="148" t="s">
        <v>255</v>
      </c>
      <c r="AU1098" s="148" t="s">
        <v>87</v>
      </c>
      <c r="AY1098" s="17" t="s">
        <v>253</v>
      </c>
      <c r="BE1098" s="149">
        <f>IF(N1098="základní",J1098,0)</f>
        <v>0</v>
      </c>
      <c r="BF1098" s="149">
        <f>IF(N1098="snížená",J1098,0)</f>
        <v>0</v>
      </c>
      <c r="BG1098" s="149">
        <f>IF(N1098="zákl. přenesená",J1098,0)</f>
        <v>0</v>
      </c>
      <c r="BH1098" s="149">
        <f>IF(N1098="sníž. přenesená",J1098,0)</f>
        <v>0</v>
      </c>
      <c r="BI1098" s="149">
        <f>IF(N1098="nulová",J1098,0)</f>
        <v>0</v>
      </c>
      <c r="BJ1098" s="17" t="s">
        <v>85</v>
      </c>
      <c r="BK1098" s="149">
        <f>ROUND(I1098*H1098,2)</f>
        <v>0</v>
      </c>
      <c r="BL1098" s="17" t="s">
        <v>369</v>
      </c>
      <c r="BM1098" s="148" t="s">
        <v>1791</v>
      </c>
    </row>
    <row r="1099" spans="2:65" s="1" customFormat="1" ht="78">
      <c r="B1099" s="32"/>
      <c r="D1099" s="155" t="s">
        <v>1346</v>
      </c>
      <c r="F1099" s="195" t="s">
        <v>3038</v>
      </c>
      <c r="I1099" s="152"/>
      <c r="L1099" s="32"/>
      <c r="M1099" s="153"/>
      <c r="T1099" s="56"/>
      <c r="AT1099" s="17" t="s">
        <v>1346</v>
      </c>
      <c r="AU1099" s="17" t="s">
        <v>87</v>
      </c>
    </row>
    <row r="1100" spans="2:65" s="12" customFormat="1" ht="22.5">
      <c r="B1100" s="154"/>
      <c r="D1100" s="155" t="s">
        <v>264</v>
      </c>
      <c r="E1100" s="156" t="s">
        <v>1</v>
      </c>
      <c r="F1100" s="157" t="s">
        <v>1793</v>
      </c>
      <c r="H1100" s="158">
        <v>1</v>
      </c>
      <c r="I1100" s="159"/>
      <c r="L1100" s="154"/>
      <c r="M1100" s="160"/>
      <c r="T1100" s="161"/>
      <c r="AT1100" s="156" t="s">
        <v>264</v>
      </c>
      <c r="AU1100" s="156" t="s">
        <v>87</v>
      </c>
      <c r="AV1100" s="12" t="s">
        <v>87</v>
      </c>
      <c r="AW1100" s="12" t="s">
        <v>32</v>
      </c>
      <c r="AX1100" s="12" t="s">
        <v>77</v>
      </c>
      <c r="AY1100" s="156" t="s">
        <v>253</v>
      </c>
    </row>
    <row r="1101" spans="2:65" s="13" customFormat="1" ht="11.25">
      <c r="B1101" s="162"/>
      <c r="D1101" s="155" t="s">
        <v>264</v>
      </c>
      <c r="E1101" s="163" t="s">
        <v>1</v>
      </c>
      <c r="F1101" s="164" t="s">
        <v>266</v>
      </c>
      <c r="H1101" s="165">
        <v>1</v>
      </c>
      <c r="I1101" s="166"/>
      <c r="L1101" s="162"/>
      <c r="M1101" s="167"/>
      <c r="T1101" s="168"/>
      <c r="AT1101" s="163" t="s">
        <v>264</v>
      </c>
      <c r="AU1101" s="163" t="s">
        <v>87</v>
      </c>
      <c r="AV1101" s="13" t="s">
        <v>260</v>
      </c>
      <c r="AW1101" s="13" t="s">
        <v>32</v>
      </c>
      <c r="AX1101" s="13" t="s">
        <v>85</v>
      </c>
      <c r="AY1101" s="163" t="s">
        <v>253</v>
      </c>
    </row>
    <row r="1102" spans="2:65" s="1" customFormat="1" ht="44.25" customHeight="1">
      <c r="B1102" s="32"/>
      <c r="C1102" s="137" t="s">
        <v>1782</v>
      </c>
      <c r="D1102" s="137" t="s">
        <v>255</v>
      </c>
      <c r="E1102" s="138" t="s">
        <v>3039</v>
      </c>
      <c r="F1102" s="139" t="s">
        <v>3040</v>
      </c>
      <c r="G1102" s="140" t="s">
        <v>692</v>
      </c>
      <c r="H1102" s="141">
        <v>1</v>
      </c>
      <c r="I1102" s="142"/>
      <c r="J1102" s="143">
        <f>ROUND(I1102*H1102,2)</f>
        <v>0</v>
      </c>
      <c r="K1102" s="139" t="s">
        <v>1</v>
      </c>
      <c r="L1102" s="32"/>
      <c r="M1102" s="144" t="s">
        <v>1</v>
      </c>
      <c r="N1102" s="145" t="s">
        <v>42</v>
      </c>
      <c r="P1102" s="146">
        <f>O1102*H1102</f>
        <v>0</v>
      </c>
      <c r="Q1102" s="146">
        <v>8.3000000000000001E-4</v>
      </c>
      <c r="R1102" s="146">
        <f>Q1102*H1102</f>
        <v>8.3000000000000001E-4</v>
      </c>
      <c r="S1102" s="146">
        <v>0</v>
      </c>
      <c r="T1102" s="147">
        <f>S1102*H1102</f>
        <v>0</v>
      </c>
      <c r="AR1102" s="148" t="s">
        <v>369</v>
      </c>
      <c r="AT1102" s="148" t="s">
        <v>255</v>
      </c>
      <c r="AU1102" s="148" t="s">
        <v>87</v>
      </c>
      <c r="AY1102" s="17" t="s">
        <v>253</v>
      </c>
      <c r="BE1102" s="149">
        <f>IF(N1102="základní",J1102,0)</f>
        <v>0</v>
      </c>
      <c r="BF1102" s="149">
        <f>IF(N1102="snížená",J1102,0)</f>
        <v>0</v>
      </c>
      <c r="BG1102" s="149">
        <f>IF(N1102="zákl. přenesená",J1102,0)</f>
        <v>0</v>
      </c>
      <c r="BH1102" s="149">
        <f>IF(N1102="sníž. přenesená",J1102,0)</f>
        <v>0</v>
      </c>
      <c r="BI1102" s="149">
        <f>IF(N1102="nulová",J1102,0)</f>
        <v>0</v>
      </c>
      <c r="BJ1102" s="17" t="s">
        <v>85</v>
      </c>
      <c r="BK1102" s="149">
        <f>ROUND(I1102*H1102,2)</f>
        <v>0</v>
      </c>
      <c r="BL1102" s="17" t="s">
        <v>369</v>
      </c>
      <c r="BM1102" s="148" t="s">
        <v>3041</v>
      </c>
    </row>
    <row r="1103" spans="2:65" s="1" customFormat="1" ht="68.25">
      <c r="B1103" s="32"/>
      <c r="D1103" s="155" t="s">
        <v>1346</v>
      </c>
      <c r="F1103" s="195" t="s">
        <v>3042</v>
      </c>
      <c r="I1103" s="152"/>
      <c r="L1103" s="32"/>
      <c r="M1103" s="153"/>
      <c r="T1103" s="56"/>
      <c r="AT1103" s="17" t="s">
        <v>1346</v>
      </c>
      <c r="AU1103" s="17" t="s">
        <v>87</v>
      </c>
    </row>
    <row r="1104" spans="2:65" s="12" customFormat="1" ht="11.25">
      <c r="B1104" s="154"/>
      <c r="D1104" s="155" t="s">
        <v>264</v>
      </c>
      <c r="E1104" s="156" t="s">
        <v>1</v>
      </c>
      <c r="F1104" s="157" t="s">
        <v>3043</v>
      </c>
      <c r="H1104" s="158">
        <v>1</v>
      </c>
      <c r="I1104" s="159"/>
      <c r="L1104" s="154"/>
      <c r="M1104" s="160"/>
      <c r="T1104" s="161"/>
      <c r="AT1104" s="156" t="s">
        <v>264</v>
      </c>
      <c r="AU1104" s="156" t="s">
        <v>87</v>
      </c>
      <c r="AV1104" s="12" t="s">
        <v>87</v>
      </c>
      <c r="AW1104" s="12" t="s">
        <v>32</v>
      </c>
      <c r="AX1104" s="12" t="s">
        <v>77</v>
      </c>
      <c r="AY1104" s="156" t="s">
        <v>253</v>
      </c>
    </row>
    <row r="1105" spans="2:65" s="13" customFormat="1" ht="11.25">
      <c r="B1105" s="162"/>
      <c r="D1105" s="155" t="s">
        <v>264</v>
      </c>
      <c r="E1105" s="163" t="s">
        <v>1</v>
      </c>
      <c r="F1105" s="164" t="s">
        <v>266</v>
      </c>
      <c r="H1105" s="165">
        <v>1</v>
      </c>
      <c r="I1105" s="166"/>
      <c r="L1105" s="162"/>
      <c r="M1105" s="167"/>
      <c r="T1105" s="168"/>
      <c r="AT1105" s="163" t="s">
        <v>264</v>
      </c>
      <c r="AU1105" s="163" t="s">
        <v>87</v>
      </c>
      <c r="AV1105" s="13" t="s">
        <v>260</v>
      </c>
      <c r="AW1105" s="13" t="s">
        <v>32</v>
      </c>
      <c r="AX1105" s="13" t="s">
        <v>85</v>
      </c>
      <c r="AY1105" s="163" t="s">
        <v>253</v>
      </c>
    </row>
    <row r="1106" spans="2:65" s="1" customFormat="1" ht="44.25" customHeight="1">
      <c r="B1106" s="32"/>
      <c r="C1106" s="137" t="s">
        <v>1788</v>
      </c>
      <c r="D1106" s="137" t="s">
        <v>255</v>
      </c>
      <c r="E1106" s="138" t="s">
        <v>1795</v>
      </c>
      <c r="F1106" s="139" t="s">
        <v>1796</v>
      </c>
      <c r="G1106" s="140" t="s">
        <v>692</v>
      </c>
      <c r="H1106" s="141">
        <v>1</v>
      </c>
      <c r="I1106" s="142"/>
      <c r="J1106" s="143">
        <f>ROUND(I1106*H1106,2)</f>
        <v>0</v>
      </c>
      <c r="K1106" s="139" t="s">
        <v>1</v>
      </c>
      <c r="L1106" s="32"/>
      <c r="M1106" s="144" t="s">
        <v>1</v>
      </c>
      <c r="N1106" s="145" t="s">
        <v>42</v>
      </c>
      <c r="P1106" s="146">
        <f>O1106*H1106</f>
        <v>0</v>
      </c>
      <c r="Q1106" s="146">
        <v>8.3000000000000001E-4</v>
      </c>
      <c r="R1106" s="146">
        <f>Q1106*H1106</f>
        <v>8.3000000000000001E-4</v>
      </c>
      <c r="S1106" s="146">
        <v>0</v>
      </c>
      <c r="T1106" s="147">
        <f>S1106*H1106</f>
        <v>0</v>
      </c>
      <c r="AR1106" s="148" t="s">
        <v>369</v>
      </c>
      <c r="AT1106" s="148" t="s">
        <v>255</v>
      </c>
      <c r="AU1106" s="148" t="s">
        <v>87</v>
      </c>
      <c r="AY1106" s="17" t="s">
        <v>253</v>
      </c>
      <c r="BE1106" s="149">
        <f>IF(N1106="základní",J1106,0)</f>
        <v>0</v>
      </c>
      <c r="BF1106" s="149">
        <f>IF(N1106="snížená",J1106,0)</f>
        <v>0</v>
      </c>
      <c r="BG1106" s="149">
        <f>IF(N1106="zákl. přenesená",J1106,0)</f>
        <v>0</v>
      </c>
      <c r="BH1106" s="149">
        <f>IF(N1106="sníž. přenesená",J1106,0)</f>
        <v>0</v>
      </c>
      <c r="BI1106" s="149">
        <f>IF(N1106="nulová",J1106,0)</f>
        <v>0</v>
      </c>
      <c r="BJ1106" s="17" t="s">
        <v>85</v>
      </c>
      <c r="BK1106" s="149">
        <f>ROUND(I1106*H1106,2)</f>
        <v>0</v>
      </c>
      <c r="BL1106" s="17" t="s">
        <v>369</v>
      </c>
      <c r="BM1106" s="148" t="s">
        <v>1797</v>
      </c>
    </row>
    <row r="1107" spans="2:65" s="1" customFormat="1" ht="68.25">
      <c r="B1107" s="32"/>
      <c r="D1107" s="155" t="s">
        <v>1346</v>
      </c>
      <c r="F1107" s="195" t="s">
        <v>1798</v>
      </c>
      <c r="I1107" s="152"/>
      <c r="L1107" s="32"/>
      <c r="M1107" s="153"/>
      <c r="T1107" s="56"/>
      <c r="AT1107" s="17" t="s">
        <v>1346</v>
      </c>
      <c r="AU1107" s="17" t="s">
        <v>87</v>
      </c>
    </row>
    <row r="1108" spans="2:65" s="12" customFormat="1" ht="11.25">
      <c r="B1108" s="154"/>
      <c r="D1108" s="155" t="s">
        <v>264</v>
      </c>
      <c r="E1108" s="156" t="s">
        <v>1</v>
      </c>
      <c r="F1108" s="157" t="s">
        <v>1799</v>
      </c>
      <c r="H1108" s="158">
        <v>1</v>
      </c>
      <c r="I1108" s="159"/>
      <c r="L1108" s="154"/>
      <c r="M1108" s="160"/>
      <c r="T1108" s="161"/>
      <c r="AT1108" s="156" t="s">
        <v>264</v>
      </c>
      <c r="AU1108" s="156" t="s">
        <v>87</v>
      </c>
      <c r="AV1108" s="12" t="s">
        <v>87</v>
      </c>
      <c r="AW1108" s="12" t="s">
        <v>32</v>
      </c>
      <c r="AX1108" s="12" t="s">
        <v>77</v>
      </c>
      <c r="AY1108" s="156" t="s">
        <v>253</v>
      </c>
    </row>
    <row r="1109" spans="2:65" s="13" customFormat="1" ht="11.25">
      <c r="B1109" s="162"/>
      <c r="D1109" s="155" t="s">
        <v>264</v>
      </c>
      <c r="E1109" s="163" t="s">
        <v>1</v>
      </c>
      <c r="F1109" s="164" t="s">
        <v>266</v>
      </c>
      <c r="H1109" s="165">
        <v>1</v>
      </c>
      <c r="I1109" s="166"/>
      <c r="L1109" s="162"/>
      <c r="M1109" s="167"/>
      <c r="T1109" s="168"/>
      <c r="AT1109" s="163" t="s">
        <v>264</v>
      </c>
      <c r="AU1109" s="163" t="s">
        <v>87</v>
      </c>
      <c r="AV1109" s="13" t="s">
        <v>260</v>
      </c>
      <c r="AW1109" s="13" t="s">
        <v>32</v>
      </c>
      <c r="AX1109" s="13" t="s">
        <v>85</v>
      </c>
      <c r="AY1109" s="163" t="s">
        <v>253</v>
      </c>
    </row>
    <row r="1110" spans="2:65" s="1" customFormat="1" ht="44.25" customHeight="1">
      <c r="B1110" s="32"/>
      <c r="C1110" s="137" t="s">
        <v>1794</v>
      </c>
      <c r="D1110" s="137" t="s">
        <v>255</v>
      </c>
      <c r="E1110" s="138" t="s">
        <v>1801</v>
      </c>
      <c r="F1110" s="139" t="s">
        <v>1802</v>
      </c>
      <c r="G1110" s="140" t="s">
        <v>692</v>
      </c>
      <c r="H1110" s="141">
        <v>1</v>
      </c>
      <c r="I1110" s="142"/>
      <c r="J1110" s="143">
        <f>ROUND(I1110*H1110,2)</f>
        <v>0</v>
      </c>
      <c r="K1110" s="139" t="s">
        <v>1</v>
      </c>
      <c r="L1110" s="32"/>
      <c r="M1110" s="144" t="s">
        <v>1</v>
      </c>
      <c r="N1110" s="145" t="s">
        <v>42</v>
      </c>
      <c r="P1110" s="146">
        <f>O1110*H1110</f>
        <v>0</v>
      </c>
      <c r="Q1110" s="146">
        <v>8.3000000000000001E-4</v>
      </c>
      <c r="R1110" s="146">
        <f>Q1110*H1110</f>
        <v>8.3000000000000001E-4</v>
      </c>
      <c r="S1110" s="146">
        <v>0</v>
      </c>
      <c r="T1110" s="147">
        <f>S1110*H1110</f>
        <v>0</v>
      </c>
      <c r="AR1110" s="148" t="s">
        <v>369</v>
      </c>
      <c r="AT1110" s="148" t="s">
        <v>255</v>
      </c>
      <c r="AU1110" s="148" t="s">
        <v>87</v>
      </c>
      <c r="AY1110" s="17" t="s">
        <v>253</v>
      </c>
      <c r="BE1110" s="149">
        <f>IF(N1110="základní",J1110,0)</f>
        <v>0</v>
      </c>
      <c r="BF1110" s="149">
        <f>IF(N1110="snížená",J1110,0)</f>
        <v>0</v>
      </c>
      <c r="BG1110" s="149">
        <f>IF(N1110="zákl. přenesená",J1110,0)</f>
        <v>0</v>
      </c>
      <c r="BH1110" s="149">
        <f>IF(N1110="sníž. přenesená",J1110,0)</f>
        <v>0</v>
      </c>
      <c r="BI1110" s="149">
        <f>IF(N1110="nulová",J1110,0)</f>
        <v>0</v>
      </c>
      <c r="BJ1110" s="17" t="s">
        <v>85</v>
      </c>
      <c r="BK1110" s="149">
        <f>ROUND(I1110*H1110,2)</f>
        <v>0</v>
      </c>
      <c r="BL1110" s="17" t="s">
        <v>369</v>
      </c>
      <c r="BM1110" s="148" t="s">
        <v>1803</v>
      </c>
    </row>
    <row r="1111" spans="2:65" s="1" customFormat="1" ht="58.5">
      <c r="B1111" s="32"/>
      <c r="D1111" s="155" t="s">
        <v>1346</v>
      </c>
      <c r="F1111" s="195" t="s">
        <v>1804</v>
      </c>
      <c r="I1111" s="152"/>
      <c r="L1111" s="32"/>
      <c r="M1111" s="153"/>
      <c r="T1111" s="56"/>
      <c r="AT1111" s="17" t="s">
        <v>1346</v>
      </c>
      <c r="AU1111" s="17" t="s">
        <v>87</v>
      </c>
    </row>
    <row r="1112" spans="2:65" s="12" customFormat="1" ht="11.25">
      <c r="B1112" s="154"/>
      <c r="D1112" s="155" t="s">
        <v>264</v>
      </c>
      <c r="E1112" s="156" t="s">
        <v>1</v>
      </c>
      <c r="F1112" s="157" t="s">
        <v>1805</v>
      </c>
      <c r="H1112" s="158">
        <v>1</v>
      </c>
      <c r="I1112" s="159"/>
      <c r="L1112" s="154"/>
      <c r="M1112" s="160"/>
      <c r="T1112" s="161"/>
      <c r="AT1112" s="156" t="s">
        <v>264</v>
      </c>
      <c r="AU1112" s="156" t="s">
        <v>87</v>
      </c>
      <c r="AV1112" s="12" t="s">
        <v>87</v>
      </c>
      <c r="AW1112" s="12" t="s">
        <v>32</v>
      </c>
      <c r="AX1112" s="12" t="s">
        <v>77</v>
      </c>
      <c r="AY1112" s="156" t="s">
        <v>253</v>
      </c>
    </row>
    <row r="1113" spans="2:65" s="13" customFormat="1" ht="11.25">
      <c r="B1113" s="162"/>
      <c r="D1113" s="155" t="s">
        <v>264</v>
      </c>
      <c r="E1113" s="163" t="s">
        <v>1</v>
      </c>
      <c r="F1113" s="164" t="s">
        <v>266</v>
      </c>
      <c r="H1113" s="165">
        <v>1</v>
      </c>
      <c r="I1113" s="166"/>
      <c r="L1113" s="162"/>
      <c r="M1113" s="167"/>
      <c r="T1113" s="168"/>
      <c r="AT1113" s="163" t="s">
        <v>264</v>
      </c>
      <c r="AU1113" s="163" t="s">
        <v>87</v>
      </c>
      <c r="AV1113" s="13" t="s">
        <v>260</v>
      </c>
      <c r="AW1113" s="13" t="s">
        <v>32</v>
      </c>
      <c r="AX1113" s="13" t="s">
        <v>85</v>
      </c>
      <c r="AY1113" s="163" t="s">
        <v>253</v>
      </c>
    </row>
    <row r="1114" spans="2:65" s="1" customFormat="1" ht="24.2" customHeight="1">
      <c r="B1114" s="32"/>
      <c r="C1114" s="137" t="s">
        <v>1800</v>
      </c>
      <c r="D1114" s="137" t="s">
        <v>255</v>
      </c>
      <c r="E1114" s="138" t="s">
        <v>1807</v>
      </c>
      <c r="F1114" s="139" t="s">
        <v>1808</v>
      </c>
      <c r="G1114" s="140" t="s">
        <v>1576</v>
      </c>
      <c r="H1114" s="196"/>
      <c r="I1114" s="142"/>
      <c r="J1114" s="143">
        <f>ROUND(I1114*H1114,2)</f>
        <v>0</v>
      </c>
      <c r="K1114" s="139" t="s">
        <v>259</v>
      </c>
      <c r="L1114" s="32"/>
      <c r="M1114" s="144" t="s">
        <v>1</v>
      </c>
      <c r="N1114" s="145" t="s">
        <v>42</v>
      </c>
      <c r="P1114" s="146">
        <f>O1114*H1114</f>
        <v>0</v>
      </c>
      <c r="Q1114" s="146">
        <v>0</v>
      </c>
      <c r="R1114" s="146">
        <f>Q1114*H1114</f>
        <v>0</v>
      </c>
      <c r="S1114" s="146">
        <v>0</v>
      </c>
      <c r="T1114" s="147">
        <f>S1114*H1114</f>
        <v>0</v>
      </c>
      <c r="AR1114" s="148" t="s">
        <v>369</v>
      </c>
      <c r="AT1114" s="148" t="s">
        <v>255</v>
      </c>
      <c r="AU1114" s="148" t="s">
        <v>87</v>
      </c>
      <c r="AY1114" s="17" t="s">
        <v>253</v>
      </c>
      <c r="BE1114" s="149">
        <f>IF(N1114="základní",J1114,0)</f>
        <v>0</v>
      </c>
      <c r="BF1114" s="149">
        <f>IF(N1114="snížená",J1114,0)</f>
        <v>0</v>
      </c>
      <c r="BG1114" s="149">
        <f>IF(N1114="zákl. přenesená",J1114,0)</f>
        <v>0</v>
      </c>
      <c r="BH1114" s="149">
        <f>IF(N1114="sníž. přenesená",J1114,0)</f>
        <v>0</v>
      </c>
      <c r="BI1114" s="149">
        <f>IF(N1114="nulová",J1114,0)</f>
        <v>0</v>
      </c>
      <c r="BJ1114" s="17" t="s">
        <v>85</v>
      </c>
      <c r="BK1114" s="149">
        <f>ROUND(I1114*H1114,2)</f>
        <v>0</v>
      </c>
      <c r="BL1114" s="17" t="s">
        <v>369</v>
      </c>
      <c r="BM1114" s="148" t="s">
        <v>1809</v>
      </c>
    </row>
    <row r="1115" spans="2:65" s="1" customFormat="1" ht="11.25">
      <c r="B1115" s="32"/>
      <c r="D1115" s="150" t="s">
        <v>262</v>
      </c>
      <c r="F1115" s="151" t="s">
        <v>1810</v>
      </c>
      <c r="I1115" s="152"/>
      <c r="L1115" s="32"/>
      <c r="M1115" s="153"/>
      <c r="T1115" s="56"/>
      <c r="AT1115" s="17" t="s">
        <v>262</v>
      </c>
      <c r="AU1115" s="17" t="s">
        <v>87</v>
      </c>
    </row>
    <row r="1116" spans="2:65" s="11" customFormat="1" ht="22.9" customHeight="1">
      <c r="B1116" s="125"/>
      <c r="D1116" s="126" t="s">
        <v>76</v>
      </c>
      <c r="E1116" s="135" t="s">
        <v>1811</v>
      </c>
      <c r="F1116" s="135" t="s">
        <v>126</v>
      </c>
      <c r="I1116" s="128"/>
      <c r="J1116" s="136">
        <f>BK1116</f>
        <v>0</v>
      </c>
      <c r="L1116" s="125"/>
      <c r="M1116" s="130"/>
      <c r="P1116" s="131">
        <f>SUM(P1117:P1124)</f>
        <v>0</v>
      </c>
      <c r="R1116" s="131">
        <f>SUM(R1117:R1124)</f>
        <v>4.1000000000000003E-3</v>
      </c>
      <c r="T1116" s="132">
        <f>SUM(T1117:T1124)</f>
        <v>0</v>
      </c>
      <c r="AR1116" s="126" t="s">
        <v>87</v>
      </c>
      <c r="AT1116" s="133" t="s">
        <v>76</v>
      </c>
      <c r="AU1116" s="133" t="s">
        <v>85</v>
      </c>
      <c r="AY1116" s="126" t="s">
        <v>253</v>
      </c>
      <c r="BK1116" s="134">
        <f>SUM(BK1117:BK1124)</f>
        <v>0</v>
      </c>
    </row>
    <row r="1117" spans="2:65" s="1" customFormat="1" ht="24.2" customHeight="1">
      <c r="B1117" s="32"/>
      <c r="C1117" s="137" t="s">
        <v>1806</v>
      </c>
      <c r="D1117" s="137" t="s">
        <v>255</v>
      </c>
      <c r="E1117" s="138" t="s">
        <v>1824</v>
      </c>
      <c r="F1117" s="139" t="s">
        <v>1825</v>
      </c>
      <c r="G1117" s="140" t="s">
        <v>269</v>
      </c>
      <c r="H1117" s="141">
        <v>1</v>
      </c>
      <c r="I1117" s="142"/>
      <c r="J1117" s="143">
        <f>ROUND(I1117*H1117,2)</f>
        <v>0</v>
      </c>
      <c r="K1117" s="139" t="s">
        <v>259</v>
      </c>
      <c r="L1117" s="32"/>
      <c r="M1117" s="144" t="s">
        <v>1</v>
      </c>
      <c r="N1117" s="145" t="s">
        <v>42</v>
      </c>
      <c r="P1117" s="146">
        <f>O1117*H1117</f>
        <v>0</v>
      </c>
      <c r="Q1117" s="146">
        <v>0</v>
      </c>
      <c r="R1117" s="146">
        <f>Q1117*H1117</f>
        <v>0</v>
      </c>
      <c r="S1117" s="146">
        <v>0</v>
      </c>
      <c r="T1117" s="147">
        <f>S1117*H1117</f>
        <v>0</v>
      </c>
      <c r="AR1117" s="148" t="s">
        <v>369</v>
      </c>
      <c r="AT1117" s="148" t="s">
        <v>255</v>
      </c>
      <c r="AU1117" s="148" t="s">
        <v>87</v>
      </c>
      <c r="AY1117" s="17" t="s">
        <v>253</v>
      </c>
      <c r="BE1117" s="149">
        <f>IF(N1117="základní",J1117,0)</f>
        <v>0</v>
      </c>
      <c r="BF1117" s="149">
        <f>IF(N1117="snížená",J1117,0)</f>
        <v>0</v>
      </c>
      <c r="BG1117" s="149">
        <f>IF(N1117="zákl. přenesená",J1117,0)</f>
        <v>0</v>
      </c>
      <c r="BH1117" s="149">
        <f>IF(N1117="sníž. přenesená",J1117,0)</f>
        <v>0</v>
      </c>
      <c r="BI1117" s="149">
        <f>IF(N1117="nulová",J1117,0)</f>
        <v>0</v>
      </c>
      <c r="BJ1117" s="17" t="s">
        <v>85</v>
      </c>
      <c r="BK1117" s="149">
        <f>ROUND(I1117*H1117,2)</f>
        <v>0</v>
      </c>
      <c r="BL1117" s="17" t="s">
        <v>369</v>
      </c>
      <c r="BM1117" s="148" t="s">
        <v>1826</v>
      </c>
    </row>
    <row r="1118" spans="2:65" s="1" customFormat="1" ht="11.25">
      <c r="B1118" s="32"/>
      <c r="D1118" s="150" t="s">
        <v>262</v>
      </c>
      <c r="F1118" s="151" t="s">
        <v>1827</v>
      </c>
      <c r="I1118" s="152"/>
      <c r="L1118" s="32"/>
      <c r="M1118" s="153"/>
      <c r="T1118" s="56"/>
      <c r="AT1118" s="17" t="s">
        <v>262</v>
      </c>
      <c r="AU1118" s="17" t="s">
        <v>87</v>
      </c>
    </row>
    <row r="1119" spans="2:65" s="1" customFormat="1" ht="55.5" customHeight="1">
      <c r="B1119" s="32"/>
      <c r="C1119" s="185" t="s">
        <v>1812</v>
      </c>
      <c r="D1119" s="185" t="s">
        <v>1052</v>
      </c>
      <c r="E1119" s="186" t="s">
        <v>1829</v>
      </c>
      <c r="F1119" s="187" t="s">
        <v>1830</v>
      </c>
      <c r="G1119" s="188" t="s">
        <v>269</v>
      </c>
      <c r="H1119" s="189">
        <v>1</v>
      </c>
      <c r="I1119" s="190"/>
      <c r="J1119" s="191">
        <f>ROUND(I1119*H1119,2)</f>
        <v>0</v>
      </c>
      <c r="K1119" s="187" t="s">
        <v>1</v>
      </c>
      <c r="L1119" s="192"/>
      <c r="M1119" s="193" t="s">
        <v>1</v>
      </c>
      <c r="N1119" s="194" t="s">
        <v>42</v>
      </c>
      <c r="P1119" s="146">
        <f>O1119*H1119</f>
        <v>0</v>
      </c>
      <c r="Q1119" s="146">
        <v>4.1000000000000003E-3</v>
      </c>
      <c r="R1119" s="146">
        <f>Q1119*H1119</f>
        <v>4.1000000000000003E-3</v>
      </c>
      <c r="S1119" s="146">
        <v>0</v>
      </c>
      <c r="T1119" s="147">
        <f>S1119*H1119</f>
        <v>0</v>
      </c>
      <c r="AR1119" s="148" t="s">
        <v>455</v>
      </c>
      <c r="AT1119" s="148" t="s">
        <v>1052</v>
      </c>
      <c r="AU1119" s="148" t="s">
        <v>87</v>
      </c>
      <c r="AY1119" s="17" t="s">
        <v>253</v>
      </c>
      <c r="BE1119" s="149">
        <f>IF(N1119="základní",J1119,0)</f>
        <v>0</v>
      </c>
      <c r="BF1119" s="149">
        <f>IF(N1119="snížená",J1119,0)</f>
        <v>0</v>
      </c>
      <c r="BG1119" s="149">
        <f>IF(N1119="zákl. přenesená",J1119,0)</f>
        <v>0</v>
      </c>
      <c r="BH1119" s="149">
        <f>IF(N1119="sníž. přenesená",J1119,0)</f>
        <v>0</v>
      </c>
      <c r="BI1119" s="149">
        <f>IF(N1119="nulová",J1119,0)</f>
        <v>0</v>
      </c>
      <c r="BJ1119" s="17" t="s">
        <v>85</v>
      </c>
      <c r="BK1119" s="149">
        <f>ROUND(I1119*H1119,2)</f>
        <v>0</v>
      </c>
      <c r="BL1119" s="17" t="s">
        <v>369</v>
      </c>
      <c r="BM1119" s="148" t="s">
        <v>1831</v>
      </c>
    </row>
    <row r="1120" spans="2:65" s="1" customFormat="1" ht="48.75">
      <c r="B1120" s="32"/>
      <c r="D1120" s="155" t="s">
        <v>1346</v>
      </c>
      <c r="F1120" s="195" t="s">
        <v>1821</v>
      </c>
      <c r="I1120" s="152"/>
      <c r="L1120" s="32"/>
      <c r="M1120" s="153"/>
      <c r="T1120" s="56"/>
      <c r="AT1120" s="17" t="s">
        <v>1346</v>
      </c>
      <c r="AU1120" s="17" t="s">
        <v>87</v>
      </c>
    </row>
    <row r="1121" spans="2:65" s="12" customFormat="1" ht="11.25">
      <c r="B1121" s="154"/>
      <c r="D1121" s="155" t="s">
        <v>264</v>
      </c>
      <c r="E1121" s="156" t="s">
        <v>1</v>
      </c>
      <c r="F1121" s="157" t="s">
        <v>1832</v>
      </c>
      <c r="H1121" s="158">
        <v>1</v>
      </c>
      <c r="I1121" s="159"/>
      <c r="L1121" s="154"/>
      <c r="M1121" s="160"/>
      <c r="T1121" s="161"/>
      <c r="AT1121" s="156" t="s">
        <v>264</v>
      </c>
      <c r="AU1121" s="156" t="s">
        <v>87</v>
      </c>
      <c r="AV1121" s="12" t="s">
        <v>87</v>
      </c>
      <c r="AW1121" s="12" t="s">
        <v>32</v>
      </c>
      <c r="AX1121" s="12" t="s">
        <v>77</v>
      </c>
      <c r="AY1121" s="156" t="s">
        <v>253</v>
      </c>
    </row>
    <row r="1122" spans="2:65" s="13" customFormat="1" ht="11.25">
      <c r="B1122" s="162"/>
      <c r="D1122" s="155" t="s">
        <v>264</v>
      </c>
      <c r="E1122" s="163" t="s">
        <v>1</v>
      </c>
      <c r="F1122" s="164" t="s">
        <v>266</v>
      </c>
      <c r="H1122" s="165">
        <v>1</v>
      </c>
      <c r="I1122" s="166"/>
      <c r="L1122" s="162"/>
      <c r="M1122" s="167"/>
      <c r="T1122" s="168"/>
      <c r="AT1122" s="163" t="s">
        <v>264</v>
      </c>
      <c r="AU1122" s="163" t="s">
        <v>87</v>
      </c>
      <c r="AV1122" s="13" t="s">
        <v>260</v>
      </c>
      <c r="AW1122" s="13" t="s">
        <v>32</v>
      </c>
      <c r="AX1122" s="13" t="s">
        <v>85</v>
      </c>
      <c r="AY1122" s="163" t="s">
        <v>253</v>
      </c>
    </row>
    <row r="1123" spans="2:65" s="1" customFormat="1" ht="24.2" customHeight="1">
      <c r="B1123" s="32"/>
      <c r="C1123" s="137" t="s">
        <v>1817</v>
      </c>
      <c r="D1123" s="137" t="s">
        <v>255</v>
      </c>
      <c r="E1123" s="138" t="s">
        <v>1834</v>
      </c>
      <c r="F1123" s="139" t="s">
        <v>1835</v>
      </c>
      <c r="G1123" s="140" t="s">
        <v>1576</v>
      </c>
      <c r="H1123" s="196"/>
      <c r="I1123" s="142"/>
      <c r="J1123" s="143">
        <f>ROUND(I1123*H1123,2)</f>
        <v>0</v>
      </c>
      <c r="K1123" s="139" t="s">
        <v>259</v>
      </c>
      <c r="L1123" s="32"/>
      <c r="M1123" s="144" t="s">
        <v>1</v>
      </c>
      <c r="N1123" s="145" t="s">
        <v>42</v>
      </c>
      <c r="P1123" s="146">
        <f>O1123*H1123</f>
        <v>0</v>
      </c>
      <c r="Q1123" s="146">
        <v>0</v>
      </c>
      <c r="R1123" s="146">
        <f>Q1123*H1123</f>
        <v>0</v>
      </c>
      <c r="S1123" s="146">
        <v>0</v>
      </c>
      <c r="T1123" s="147">
        <f>S1123*H1123</f>
        <v>0</v>
      </c>
      <c r="AR1123" s="148" t="s">
        <v>369</v>
      </c>
      <c r="AT1123" s="148" t="s">
        <v>255</v>
      </c>
      <c r="AU1123" s="148" t="s">
        <v>87</v>
      </c>
      <c r="AY1123" s="17" t="s">
        <v>253</v>
      </c>
      <c r="BE1123" s="149">
        <f>IF(N1123="základní",J1123,0)</f>
        <v>0</v>
      </c>
      <c r="BF1123" s="149">
        <f>IF(N1123="snížená",J1123,0)</f>
        <v>0</v>
      </c>
      <c r="BG1123" s="149">
        <f>IF(N1123="zákl. přenesená",J1123,0)</f>
        <v>0</v>
      </c>
      <c r="BH1123" s="149">
        <f>IF(N1123="sníž. přenesená",J1123,0)</f>
        <v>0</v>
      </c>
      <c r="BI1123" s="149">
        <f>IF(N1123="nulová",J1123,0)</f>
        <v>0</v>
      </c>
      <c r="BJ1123" s="17" t="s">
        <v>85</v>
      </c>
      <c r="BK1123" s="149">
        <f>ROUND(I1123*H1123,2)</f>
        <v>0</v>
      </c>
      <c r="BL1123" s="17" t="s">
        <v>369</v>
      </c>
      <c r="BM1123" s="148" t="s">
        <v>1836</v>
      </c>
    </row>
    <row r="1124" spans="2:65" s="1" customFormat="1" ht="11.25">
      <c r="B1124" s="32"/>
      <c r="D1124" s="150" t="s">
        <v>262</v>
      </c>
      <c r="F1124" s="151" t="s">
        <v>1837</v>
      </c>
      <c r="I1124" s="152"/>
      <c r="L1124" s="32"/>
      <c r="M1124" s="153"/>
      <c r="T1124" s="56"/>
      <c r="AT1124" s="17" t="s">
        <v>262</v>
      </c>
      <c r="AU1124" s="17" t="s">
        <v>87</v>
      </c>
    </row>
    <row r="1125" spans="2:65" s="11" customFormat="1" ht="22.9" customHeight="1">
      <c r="B1125" s="125"/>
      <c r="D1125" s="126" t="s">
        <v>76</v>
      </c>
      <c r="E1125" s="135" t="s">
        <v>1838</v>
      </c>
      <c r="F1125" s="135" t="s">
        <v>1839</v>
      </c>
      <c r="I1125" s="128"/>
      <c r="J1125" s="136">
        <f>BK1125</f>
        <v>0</v>
      </c>
      <c r="L1125" s="125"/>
      <c r="M1125" s="130"/>
      <c r="P1125" s="131">
        <f>SUM(P1126:P1430)</f>
        <v>0</v>
      </c>
      <c r="R1125" s="131">
        <f>SUM(R1126:R1430)</f>
        <v>8.9033514</v>
      </c>
      <c r="T1125" s="132">
        <f>SUM(T1126:T1430)</f>
        <v>0</v>
      </c>
      <c r="AR1125" s="126" t="s">
        <v>87</v>
      </c>
      <c r="AT1125" s="133" t="s">
        <v>76</v>
      </c>
      <c r="AU1125" s="133" t="s">
        <v>85</v>
      </c>
      <c r="AY1125" s="126" t="s">
        <v>253</v>
      </c>
      <c r="BK1125" s="134">
        <f>SUM(BK1126:BK1430)</f>
        <v>0</v>
      </c>
    </row>
    <row r="1126" spans="2:65" s="1" customFormat="1" ht="16.5" customHeight="1">
      <c r="B1126" s="32"/>
      <c r="C1126" s="137" t="s">
        <v>1823</v>
      </c>
      <c r="D1126" s="137" t="s">
        <v>255</v>
      </c>
      <c r="E1126" s="138" t="s">
        <v>1841</v>
      </c>
      <c r="F1126" s="139" t="s">
        <v>1842</v>
      </c>
      <c r="G1126" s="140" t="s">
        <v>202</v>
      </c>
      <c r="H1126" s="141">
        <v>9.1590000000000007</v>
      </c>
      <c r="I1126" s="142"/>
      <c r="J1126" s="143">
        <f>ROUND(I1126*H1126,2)</f>
        <v>0</v>
      </c>
      <c r="K1126" s="139" t="s">
        <v>259</v>
      </c>
      <c r="L1126" s="32"/>
      <c r="M1126" s="144" t="s">
        <v>1</v>
      </c>
      <c r="N1126" s="145" t="s">
        <v>42</v>
      </c>
      <c r="P1126" s="146">
        <f>O1126*H1126</f>
        <v>0</v>
      </c>
      <c r="Q1126" s="146">
        <v>0</v>
      </c>
      <c r="R1126" s="146">
        <f>Q1126*H1126</f>
        <v>0</v>
      </c>
      <c r="S1126" s="146">
        <v>0</v>
      </c>
      <c r="T1126" s="147">
        <f>S1126*H1126</f>
        <v>0</v>
      </c>
      <c r="AR1126" s="148" t="s">
        <v>369</v>
      </c>
      <c r="AT1126" s="148" t="s">
        <v>255</v>
      </c>
      <c r="AU1126" s="148" t="s">
        <v>87</v>
      </c>
      <c r="AY1126" s="17" t="s">
        <v>253</v>
      </c>
      <c r="BE1126" s="149">
        <f>IF(N1126="základní",J1126,0)</f>
        <v>0</v>
      </c>
      <c r="BF1126" s="149">
        <f>IF(N1126="snížená",J1126,0)</f>
        <v>0</v>
      </c>
      <c r="BG1126" s="149">
        <f>IF(N1126="zákl. přenesená",J1126,0)</f>
        <v>0</v>
      </c>
      <c r="BH1126" s="149">
        <f>IF(N1126="sníž. přenesená",J1126,0)</f>
        <v>0</v>
      </c>
      <c r="BI1126" s="149">
        <f>IF(N1126="nulová",J1126,0)</f>
        <v>0</v>
      </c>
      <c r="BJ1126" s="17" t="s">
        <v>85</v>
      </c>
      <c r="BK1126" s="149">
        <f>ROUND(I1126*H1126,2)</f>
        <v>0</v>
      </c>
      <c r="BL1126" s="17" t="s">
        <v>369</v>
      </c>
      <c r="BM1126" s="148" t="s">
        <v>3480</v>
      </c>
    </row>
    <row r="1127" spans="2:65" s="1" customFormat="1" ht="11.25">
      <c r="B1127" s="32"/>
      <c r="D1127" s="150" t="s">
        <v>262</v>
      </c>
      <c r="F1127" s="151" t="s">
        <v>1844</v>
      </c>
      <c r="I1127" s="152"/>
      <c r="L1127" s="32"/>
      <c r="M1127" s="153"/>
      <c r="T1127" s="56"/>
      <c r="AT1127" s="17" t="s">
        <v>262</v>
      </c>
      <c r="AU1127" s="17" t="s">
        <v>87</v>
      </c>
    </row>
    <row r="1128" spans="2:65" s="14" customFormat="1" ht="11.25">
      <c r="B1128" s="169"/>
      <c r="D1128" s="155" t="s">
        <v>264</v>
      </c>
      <c r="E1128" s="170" t="s">
        <v>1</v>
      </c>
      <c r="F1128" s="171" t="s">
        <v>1845</v>
      </c>
      <c r="H1128" s="170" t="s">
        <v>1</v>
      </c>
      <c r="I1128" s="172"/>
      <c r="L1128" s="169"/>
      <c r="M1128" s="173"/>
      <c r="T1128" s="174"/>
      <c r="AT1128" s="170" t="s">
        <v>264</v>
      </c>
      <c r="AU1128" s="170" t="s">
        <v>87</v>
      </c>
      <c r="AV1128" s="14" t="s">
        <v>85</v>
      </c>
      <c r="AW1128" s="14" t="s">
        <v>32</v>
      </c>
      <c r="AX1128" s="14" t="s">
        <v>77</v>
      </c>
      <c r="AY1128" s="170" t="s">
        <v>253</v>
      </c>
    </row>
    <row r="1129" spans="2:65" s="12" customFormat="1" ht="11.25">
      <c r="B1129" s="154"/>
      <c r="D1129" s="155" t="s">
        <v>264</v>
      </c>
      <c r="E1129" s="156" t="s">
        <v>1</v>
      </c>
      <c r="F1129" s="157" t="s">
        <v>1846</v>
      </c>
      <c r="H1129" s="158">
        <v>2.532</v>
      </c>
      <c r="I1129" s="159"/>
      <c r="L1129" s="154"/>
      <c r="M1129" s="160"/>
      <c r="T1129" s="161"/>
      <c r="AT1129" s="156" t="s">
        <v>264</v>
      </c>
      <c r="AU1129" s="156" t="s">
        <v>87</v>
      </c>
      <c r="AV1129" s="12" t="s">
        <v>87</v>
      </c>
      <c r="AW1129" s="12" t="s">
        <v>32</v>
      </c>
      <c r="AX1129" s="12" t="s">
        <v>77</v>
      </c>
      <c r="AY1129" s="156" t="s">
        <v>253</v>
      </c>
    </row>
    <row r="1130" spans="2:65" s="12" customFormat="1" ht="11.25">
      <c r="B1130" s="154"/>
      <c r="D1130" s="155" t="s">
        <v>264</v>
      </c>
      <c r="E1130" s="156" t="s">
        <v>1</v>
      </c>
      <c r="F1130" s="157" t="s">
        <v>1847</v>
      </c>
      <c r="H1130" s="158">
        <v>0.23499999999999999</v>
      </c>
      <c r="I1130" s="159"/>
      <c r="L1130" s="154"/>
      <c r="M1130" s="160"/>
      <c r="T1130" s="161"/>
      <c r="AT1130" s="156" t="s">
        <v>264</v>
      </c>
      <c r="AU1130" s="156" t="s">
        <v>87</v>
      </c>
      <c r="AV1130" s="12" t="s">
        <v>87</v>
      </c>
      <c r="AW1130" s="12" t="s">
        <v>32</v>
      </c>
      <c r="AX1130" s="12" t="s">
        <v>77</v>
      </c>
      <c r="AY1130" s="156" t="s">
        <v>253</v>
      </c>
    </row>
    <row r="1131" spans="2:65" s="12" customFormat="1" ht="11.25">
      <c r="B1131" s="154"/>
      <c r="D1131" s="155" t="s">
        <v>264</v>
      </c>
      <c r="E1131" s="156" t="s">
        <v>1</v>
      </c>
      <c r="F1131" s="157" t="s">
        <v>1848</v>
      </c>
      <c r="H1131" s="158">
        <v>0.45400000000000001</v>
      </c>
      <c r="I1131" s="159"/>
      <c r="L1131" s="154"/>
      <c r="M1131" s="160"/>
      <c r="T1131" s="161"/>
      <c r="AT1131" s="156" t="s">
        <v>264</v>
      </c>
      <c r="AU1131" s="156" t="s">
        <v>87</v>
      </c>
      <c r="AV1131" s="12" t="s">
        <v>87</v>
      </c>
      <c r="AW1131" s="12" t="s">
        <v>32</v>
      </c>
      <c r="AX1131" s="12" t="s">
        <v>77</v>
      </c>
      <c r="AY1131" s="156" t="s">
        <v>253</v>
      </c>
    </row>
    <row r="1132" spans="2:65" s="12" customFormat="1" ht="11.25">
      <c r="B1132" s="154"/>
      <c r="D1132" s="155" t="s">
        <v>264</v>
      </c>
      <c r="E1132" s="156" t="s">
        <v>1</v>
      </c>
      <c r="F1132" s="157" t="s">
        <v>1849</v>
      </c>
      <c r="H1132" s="158">
        <v>0.34300000000000003</v>
      </c>
      <c r="I1132" s="159"/>
      <c r="L1132" s="154"/>
      <c r="M1132" s="160"/>
      <c r="T1132" s="161"/>
      <c r="AT1132" s="156" t="s">
        <v>264</v>
      </c>
      <c r="AU1132" s="156" t="s">
        <v>87</v>
      </c>
      <c r="AV1132" s="12" t="s">
        <v>87</v>
      </c>
      <c r="AW1132" s="12" t="s">
        <v>32</v>
      </c>
      <c r="AX1132" s="12" t="s">
        <v>77</v>
      </c>
      <c r="AY1132" s="156" t="s">
        <v>253</v>
      </c>
    </row>
    <row r="1133" spans="2:65" s="12" customFormat="1" ht="11.25">
      <c r="B1133" s="154"/>
      <c r="D1133" s="155" t="s">
        <v>264</v>
      </c>
      <c r="E1133" s="156" t="s">
        <v>1</v>
      </c>
      <c r="F1133" s="157" t="s">
        <v>1850</v>
      </c>
      <c r="H1133" s="158">
        <v>0.76700000000000002</v>
      </c>
      <c r="I1133" s="159"/>
      <c r="L1133" s="154"/>
      <c r="M1133" s="160"/>
      <c r="T1133" s="161"/>
      <c r="AT1133" s="156" t="s">
        <v>264</v>
      </c>
      <c r="AU1133" s="156" t="s">
        <v>87</v>
      </c>
      <c r="AV1133" s="12" t="s">
        <v>87</v>
      </c>
      <c r="AW1133" s="12" t="s">
        <v>32</v>
      </c>
      <c r="AX1133" s="12" t="s">
        <v>77</v>
      </c>
      <c r="AY1133" s="156" t="s">
        <v>253</v>
      </c>
    </row>
    <row r="1134" spans="2:65" s="12" customFormat="1" ht="11.25">
      <c r="B1134" s="154"/>
      <c r="D1134" s="155" t="s">
        <v>264</v>
      </c>
      <c r="E1134" s="156" t="s">
        <v>1</v>
      </c>
      <c r="F1134" s="157" t="s">
        <v>1851</v>
      </c>
      <c r="H1134" s="158">
        <v>0.98099999999999998</v>
      </c>
      <c r="I1134" s="159"/>
      <c r="L1134" s="154"/>
      <c r="M1134" s="160"/>
      <c r="T1134" s="161"/>
      <c r="AT1134" s="156" t="s">
        <v>264</v>
      </c>
      <c r="AU1134" s="156" t="s">
        <v>87</v>
      </c>
      <c r="AV1134" s="12" t="s">
        <v>87</v>
      </c>
      <c r="AW1134" s="12" t="s">
        <v>32</v>
      </c>
      <c r="AX1134" s="12" t="s">
        <v>77</v>
      </c>
      <c r="AY1134" s="156" t="s">
        <v>253</v>
      </c>
    </row>
    <row r="1135" spans="2:65" s="12" customFormat="1" ht="11.25">
      <c r="B1135" s="154"/>
      <c r="D1135" s="155" t="s">
        <v>264</v>
      </c>
      <c r="E1135" s="156" t="s">
        <v>1</v>
      </c>
      <c r="F1135" s="157" t="s">
        <v>1852</v>
      </c>
      <c r="H1135" s="158">
        <v>2.62</v>
      </c>
      <c r="I1135" s="159"/>
      <c r="L1135" s="154"/>
      <c r="M1135" s="160"/>
      <c r="T1135" s="161"/>
      <c r="AT1135" s="156" t="s">
        <v>264</v>
      </c>
      <c r="AU1135" s="156" t="s">
        <v>87</v>
      </c>
      <c r="AV1135" s="12" t="s">
        <v>87</v>
      </c>
      <c r="AW1135" s="12" t="s">
        <v>32</v>
      </c>
      <c r="AX1135" s="12" t="s">
        <v>77</v>
      </c>
      <c r="AY1135" s="156" t="s">
        <v>253</v>
      </c>
    </row>
    <row r="1136" spans="2:65" s="12" customFormat="1" ht="11.25">
      <c r="B1136" s="154"/>
      <c r="D1136" s="155" t="s">
        <v>264</v>
      </c>
      <c r="E1136" s="156" t="s">
        <v>1</v>
      </c>
      <c r="F1136" s="157" t="s">
        <v>1853</v>
      </c>
      <c r="H1136" s="158">
        <v>3.2000000000000001E-2</v>
      </c>
      <c r="I1136" s="159"/>
      <c r="L1136" s="154"/>
      <c r="M1136" s="160"/>
      <c r="T1136" s="161"/>
      <c r="AT1136" s="156" t="s">
        <v>264</v>
      </c>
      <c r="AU1136" s="156" t="s">
        <v>87</v>
      </c>
      <c r="AV1136" s="12" t="s">
        <v>87</v>
      </c>
      <c r="AW1136" s="12" t="s">
        <v>32</v>
      </c>
      <c r="AX1136" s="12" t="s">
        <v>77</v>
      </c>
      <c r="AY1136" s="156" t="s">
        <v>253</v>
      </c>
    </row>
    <row r="1137" spans="2:65" s="13" customFormat="1" ht="11.25">
      <c r="B1137" s="162"/>
      <c r="D1137" s="155" t="s">
        <v>264</v>
      </c>
      <c r="E1137" s="163" t="s">
        <v>1</v>
      </c>
      <c r="F1137" s="164" t="s">
        <v>266</v>
      </c>
      <c r="H1137" s="165">
        <v>7.9640000000000004</v>
      </c>
      <c r="I1137" s="166"/>
      <c r="L1137" s="162"/>
      <c r="M1137" s="167"/>
      <c r="T1137" s="168"/>
      <c r="AT1137" s="163" t="s">
        <v>264</v>
      </c>
      <c r="AU1137" s="163" t="s">
        <v>87</v>
      </c>
      <c r="AV1137" s="13" t="s">
        <v>260</v>
      </c>
      <c r="AW1137" s="13" t="s">
        <v>32</v>
      </c>
      <c r="AX1137" s="13" t="s">
        <v>85</v>
      </c>
      <c r="AY1137" s="163" t="s">
        <v>253</v>
      </c>
    </row>
    <row r="1138" spans="2:65" s="12" customFormat="1" ht="11.25">
      <c r="B1138" s="154"/>
      <c r="D1138" s="155" t="s">
        <v>264</v>
      </c>
      <c r="F1138" s="157" t="s">
        <v>1854</v>
      </c>
      <c r="H1138" s="158">
        <v>9.1590000000000007</v>
      </c>
      <c r="I1138" s="159"/>
      <c r="L1138" s="154"/>
      <c r="M1138" s="160"/>
      <c r="T1138" s="161"/>
      <c r="AT1138" s="156" t="s">
        <v>264</v>
      </c>
      <c r="AU1138" s="156" t="s">
        <v>87</v>
      </c>
      <c r="AV1138" s="12" t="s">
        <v>87</v>
      </c>
      <c r="AW1138" s="12" t="s">
        <v>4</v>
      </c>
      <c r="AX1138" s="12" t="s">
        <v>85</v>
      </c>
      <c r="AY1138" s="156" t="s">
        <v>253</v>
      </c>
    </row>
    <row r="1139" spans="2:65" s="1" customFormat="1" ht="24.2" customHeight="1">
      <c r="B1139" s="32"/>
      <c r="C1139" s="137" t="s">
        <v>1828</v>
      </c>
      <c r="D1139" s="137" t="s">
        <v>255</v>
      </c>
      <c r="E1139" s="138" t="s">
        <v>1856</v>
      </c>
      <c r="F1139" s="139" t="s">
        <v>1857</v>
      </c>
      <c r="G1139" s="140" t="s">
        <v>202</v>
      </c>
      <c r="H1139" s="141">
        <v>11.56</v>
      </c>
      <c r="I1139" s="142"/>
      <c r="J1139" s="143">
        <f>ROUND(I1139*H1139,2)</f>
        <v>0</v>
      </c>
      <c r="K1139" s="139" t="s">
        <v>259</v>
      </c>
      <c r="L1139" s="32"/>
      <c r="M1139" s="144" t="s">
        <v>1</v>
      </c>
      <c r="N1139" s="145" t="s">
        <v>42</v>
      </c>
      <c r="P1139" s="146">
        <f>O1139*H1139</f>
        <v>0</v>
      </c>
      <c r="Q1139" s="146">
        <v>1.2199999999999999E-3</v>
      </c>
      <c r="R1139" s="146">
        <f>Q1139*H1139</f>
        <v>1.41032E-2</v>
      </c>
      <c r="S1139" s="146">
        <v>0</v>
      </c>
      <c r="T1139" s="147">
        <f>S1139*H1139</f>
        <v>0</v>
      </c>
      <c r="AR1139" s="148" t="s">
        <v>369</v>
      </c>
      <c r="AT1139" s="148" t="s">
        <v>255</v>
      </c>
      <c r="AU1139" s="148" t="s">
        <v>87</v>
      </c>
      <c r="AY1139" s="17" t="s">
        <v>253</v>
      </c>
      <c r="BE1139" s="149">
        <f>IF(N1139="základní",J1139,0)</f>
        <v>0</v>
      </c>
      <c r="BF1139" s="149">
        <f>IF(N1139="snížená",J1139,0)</f>
        <v>0</v>
      </c>
      <c r="BG1139" s="149">
        <f>IF(N1139="zákl. přenesená",J1139,0)</f>
        <v>0</v>
      </c>
      <c r="BH1139" s="149">
        <f>IF(N1139="sníž. přenesená",J1139,0)</f>
        <v>0</v>
      </c>
      <c r="BI1139" s="149">
        <f>IF(N1139="nulová",J1139,0)</f>
        <v>0</v>
      </c>
      <c r="BJ1139" s="17" t="s">
        <v>85</v>
      </c>
      <c r="BK1139" s="149">
        <f>ROUND(I1139*H1139,2)</f>
        <v>0</v>
      </c>
      <c r="BL1139" s="17" t="s">
        <v>369</v>
      </c>
      <c r="BM1139" s="148" t="s">
        <v>1858</v>
      </c>
    </row>
    <row r="1140" spans="2:65" s="1" customFormat="1" ht="11.25">
      <c r="B1140" s="32"/>
      <c r="D1140" s="150" t="s">
        <v>262</v>
      </c>
      <c r="F1140" s="151" t="s">
        <v>1859</v>
      </c>
      <c r="I1140" s="152"/>
      <c r="L1140" s="32"/>
      <c r="M1140" s="153"/>
      <c r="T1140" s="56"/>
      <c r="AT1140" s="17" t="s">
        <v>262</v>
      </c>
      <c r="AU1140" s="17" t="s">
        <v>87</v>
      </c>
    </row>
    <row r="1141" spans="2:65" s="14" customFormat="1" ht="11.25">
      <c r="B1141" s="169"/>
      <c r="D1141" s="155" t="s">
        <v>264</v>
      </c>
      <c r="E1141" s="170" t="s">
        <v>1</v>
      </c>
      <c r="F1141" s="171" t="s">
        <v>1845</v>
      </c>
      <c r="H1141" s="170" t="s">
        <v>1</v>
      </c>
      <c r="I1141" s="172"/>
      <c r="L1141" s="169"/>
      <c r="M1141" s="173"/>
      <c r="T1141" s="174"/>
      <c r="AT1141" s="170" t="s">
        <v>264</v>
      </c>
      <c r="AU1141" s="170" t="s">
        <v>87</v>
      </c>
      <c r="AV1141" s="14" t="s">
        <v>85</v>
      </c>
      <c r="AW1141" s="14" t="s">
        <v>32</v>
      </c>
      <c r="AX1141" s="14" t="s">
        <v>77</v>
      </c>
      <c r="AY1141" s="170" t="s">
        <v>253</v>
      </c>
    </row>
    <row r="1142" spans="2:65" s="12" customFormat="1" ht="11.25">
      <c r="B1142" s="154"/>
      <c r="D1142" s="155" t="s">
        <v>264</v>
      </c>
      <c r="E1142" s="156" t="s">
        <v>1</v>
      </c>
      <c r="F1142" s="157" t="s">
        <v>1846</v>
      </c>
      <c r="H1142" s="158">
        <v>2.532</v>
      </c>
      <c r="I1142" s="159"/>
      <c r="L1142" s="154"/>
      <c r="M1142" s="160"/>
      <c r="T1142" s="161"/>
      <c r="AT1142" s="156" t="s">
        <v>264</v>
      </c>
      <c r="AU1142" s="156" t="s">
        <v>87</v>
      </c>
      <c r="AV1142" s="12" t="s">
        <v>87</v>
      </c>
      <c r="AW1142" s="12" t="s">
        <v>32</v>
      </c>
      <c r="AX1142" s="12" t="s">
        <v>77</v>
      </c>
      <c r="AY1142" s="156" t="s">
        <v>253</v>
      </c>
    </row>
    <row r="1143" spans="2:65" s="12" customFormat="1" ht="11.25">
      <c r="B1143" s="154"/>
      <c r="D1143" s="155" t="s">
        <v>264</v>
      </c>
      <c r="E1143" s="156" t="s">
        <v>1</v>
      </c>
      <c r="F1143" s="157" t="s">
        <v>1847</v>
      </c>
      <c r="H1143" s="158">
        <v>0.23499999999999999</v>
      </c>
      <c r="I1143" s="159"/>
      <c r="L1143" s="154"/>
      <c r="M1143" s="160"/>
      <c r="T1143" s="161"/>
      <c r="AT1143" s="156" t="s">
        <v>264</v>
      </c>
      <c r="AU1143" s="156" t="s">
        <v>87</v>
      </c>
      <c r="AV1143" s="12" t="s">
        <v>87</v>
      </c>
      <c r="AW1143" s="12" t="s">
        <v>32</v>
      </c>
      <c r="AX1143" s="12" t="s">
        <v>77</v>
      </c>
      <c r="AY1143" s="156" t="s">
        <v>253</v>
      </c>
    </row>
    <row r="1144" spans="2:65" s="12" customFormat="1" ht="11.25">
      <c r="B1144" s="154"/>
      <c r="D1144" s="155" t="s">
        <v>264</v>
      </c>
      <c r="E1144" s="156" t="s">
        <v>1</v>
      </c>
      <c r="F1144" s="157" t="s">
        <v>1848</v>
      </c>
      <c r="H1144" s="158">
        <v>0.45400000000000001</v>
      </c>
      <c r="I1144" s="159"/>
      <c r="L1144" s="154"/>
      <c r="M1144" s="160"/>
      <c r="T1144" s="161"/>
      <c r="AT1144" s="156" t="s">
        <v>264</v>
      </c>
      <c r="AU1144" s="156" t="s">
        <v>87</v>
      </c>
      <c r="AV1144" s="12" t="s">
        <v>87</v>
      </c>
      <c r="AW1144" s="12" t="s">
        <v>32</v>
      </c>
      <c r="AX1144" s="12" t="s">
        <v>77</v>
      </c>
      <c r="AY1144" s="156" t="s">
        <v>253</v>
      </c>
    </row>
    <row r="1145" spans="2:65" s="12" customFormat="1" ht="11.25">
      <c r="B1145" s="154"/>
      <c r="D1145" s="155" t="s">
        <v>264</v>
      </c>
      <c r="E1145" s="156" t="s">
        <v>1</v>
      </c>
      <c r="F1145" s="157" t="s">
        <v>1849</v>
      </c>
      <c r="H1145" s="158">
        <v>0.34300000000000003</v>
      </c>
      <c r="I1145" s="159"/>
      <c r="L1145" s="154"/>
      <c r="M1145" s="160"/>
      <c r="T1145" s="161"/>
      <c r="AT1145" s="156" t="s">
        <v>264</v>
      </c>
      <c r="AU1145" s="156" t="s">
        <v>87</v>
      </c>
      <c r="AV1145" s="12" t="s">
        <v>87</v>
      </c>
      <c r="AW1145" s="12" t="s">
        <v>32</v>
      </c>
      <c r="AX1145" s="12" t="s">
        <v>77</v>
      </c>
      <c r="AY1145" s="156" t="s">
        <v>253</v>
      </c>
    </row>
    <row r="1146" spans="2:65" s="12" customFormat="1" ht="11.25">
      <c r="B1146" s="154"/>
      <c r="D1146" s="155" t="s">
        <v>264</v>
      </c>
      <c r="E1146" s="156" t="s">
        <v>1</v>
      </c>
      <c r="F1146" s="157" t="s">
        <v>1850</v>
      </c>
      <c r="H1146" s="158">
        <v>0.76700000000000002</v>
      </c>
      <c r="I1146" s="159"/>
      <c r="L1146" s="154"/>
      <c r="M1146" s="160"/>
      <c r="T1146" s="161"/>
      <c r="AT1146" s="156" t="s">
        <v>264</v>
      </c>
      <c r="AU1146" s="156" t="s">
        <v>87</v>
      </c>
      <c r="AV1146" s="12" t="s">
        <v>87</v>
      </c>
      <c r="AW1146" s="12" t="s">
        <v>32</v>
      </c>
      <c r="AX1146" s="12" t="s">
        <v>77</v>
      </c>
      <c r="AY1146" s="156" t="s">
        <v>253</v>
      </c>
    </row>
    <row r="1147" spans="2:65" s="12" customFormat="1" ht="11.25">
      <c r="B1147" s="154"/>
      <c r="D1147" s="155" t="s">
        <v>264</v>
      </c>
      <c r="E1147" s="156" t="s">
        <v>1</v>
      </c>
      <c r="F1147" s="157" t="s">
        <v>1851</v>
      </c>
      <c r="H1147" s="158">
        <v>0.98099999999999998</v>
      </c>
      <c r="I1147" s="159"/>
      <c r="L1147" s="154"/>
      <c r="M1147" s="160"/>
      <c r="T1147" s="161"/>
      <c r="AT1147" s="156" t="s">
        <v>264</v>
      </c>
      <c r="AU1147" s="156" t="s">
        <v>87</v>
      </c>
      <c r="AV1147" s="12" t="s">
        <v>87</v>
      </c>
      <c r="AW1147" s="12" t="s">
        <v>32</v>
      </c>
      <c r="AX1147" s="12" t="s">
        <v>77</v>
      </c>
      <c r="AY1147" s="156" t="s">
        <v>253</v>
      </c>
    </row>
    <row r="1148" spans="2:65" s="12" customFormat="1" ht="11.25">
      <c r="B1148" s="154"/>
      <c r="D1148" s="155" t="s">
        <v>264</v>
      </c>
      <c r="E1148" s="156" t="s">
        <v>1</v>
      </c>
      <c r="F1148" s="157" t="s">
        <v>1852</v>
      </c>
      <c r="H1148" s="158">
        <v>2.62</v>
      </c>
      <c r="I1148" s="159"/>
      <c r="L1148" s="154"/>
      <c r="M1148" s="160"/>
      <c r="T1148" s="161"/>
      <c r="AT1148" s="156" t="s">
        <v>264</v>
      </c>
      <c r="AU1148" s="156" t="s">
        <v>87</v>
      </c>
      <c r="AV1148" s="12" t="s">
        <v>87</v>
      </c>
      <c r="AW1148" s="12" t="s">
        <v>32</v>
      </c>
      <c r="AX1148" s="12" t="s">
        <v>77</v>
      </c>
      <c r="AY1148" s="156" t="s">
        <v>253</v>
      </c>
    </row>
    <row r="1149" spans="2:65" s="12" customFormat="1" ht="11.25">
      <c r="B1149" s="154"/>
      <c r="D1149" s="155" t="s">
        <v>264</v>
      </c>
      <c r="E1149" s="156" t="s">
        <v>1</v>
      </c>
      <c r="F1149" s="157" t="s">
        <v>1853</v>
      </c>
      <c r="H1149" s="158">
        <v>3.2000000000000001E-2</v>
      </c>
      <c r="I1149" s="159"/>
      <c r="L1149" s="154"/>
      <c r="M1149" s="160"/>
      <c r="T1149" s="161"/>
      <c r="AT1149" s="156" t="s">
        <v>264</v>
      </c>
      <c r="AU1149" s="156" t="s">
        <v>87</v>
      </c>
      <c r="AV1149" s="12" t="s">
        <v>87</v>
      </c>
      <c r="AW1149" s="12" t="s">
        <v>32</v>
      </c>
      <c r="AX1149" s="12" t="s">
        <v>77</v>
      </c>
      <c r="AY1149" s="156" t="s">
        <v>253</v>
      </c>
    </row>
    <row r="1150" spans="2:65" s="15" customFormat="1" ht="11.25">
      <c r="B1150" s="175"/>
      <c r="D1150" s="155" t="s">
        <v>264</v>
      </c>
      <c r="E1150" s="176" t="s">
        <v>1</v>
      </c>
      <c r="F1150" s="177" t="s">
        <v>322</v>
      </c>
      <c r="H1150" s="178">
        <v>7.9640000000000004</v>
      </c>
      <c r="I1150" s="179"/>
      <c r="L1150" s="175"/>
      <c r="M1150" s="180"/>
      <c r="T1150" s="181"/>
      <c r="AT1150" s="176" t="s">
        <v>264</v>
      </c>
      <c r="AU1150" s="176" t="s">
        <v>87</v>
      </c>
      <c r="AV1150" s="15" t="s">
        <v>97</v>
      </c>
      <c r="AW1150" s="15" t="s">
        <v>32</v>
      </c>
      <c r="AX1150" s="15" t="s">
        <v>77</v>
      </c>
      <c r="AY1150" s="176" t="s">
        <v>253</v>
      </c>
    </row>
    <row r="1151" spans="2:65" s="14" customFormat="1" ht="11.25">
      <c r="B1151" s="169"/>
      <c r="D1151" s="155" t="s">
        <v>264</v>
      </c>
      <c r="E1151" s="170" t="s">
        <v>1</v>
      </c>
      <c r="F1151" s="171" t="s">
        <v>1860</v>
      </c>
      <c r="H1151" s="170" t="s">
        <v>1</v>
      </c>
      <c r="I1151" s="172"/>
      <c r="L1151" s="169"/>
      <c r="M1151" s="173"/>
      <c r="T1151" s="174"/>
      <c r="AT1151" s="170" t="s">
        <v>264</v>
      </c>
      <c r="AU1151" s="170" t="s">
        <v>87</v>
      </c>
      <c r="AV1151" s="14" t="s">
        <v>85</v>
      </c>
      <c r="AW1151" s="14" t="s">
        <v>32</v>
      </c>
      <c r="AX1151" s="14" t="s">
        <v>77</v>
      </c>
      <c r="AY1151" s="170" t="s">
        <v>253</v>
      </c>
    </row>
    <row r="1152" spans="2:65" s="12" customFormat="1" ht="22.5">
      <c r="B1152" s="154"/>
      <c r="D1152" s="155" t="s">
        <v>264</v>
      </c>
      <c r="E1152" s="156" t="s">
        <v>1</v>
      </c>
      <c r="F1152" s="157" t="s">
        <v>3481</v>
      </c>
      <c r="H1152" s="158">
        <v>1.7070000000000001</v>
      </c>
      <c r="I1152" s="159"/>
      <c r="L1152" s="154"/>
      <c r="M1152" s="160"/>
      <c r="T1152" s="161"/>
      <c r="AT1152" s="156" t="s">
        <v>264</v>
      </c>
      <c r="AU1152" s="156" t="s">
        <v>87</v>
      </c>
      <c r="AV1152" s="12" t="s">
        <v>87</v>
      </c>
      <c r="AW1152" s="12" t="s">
        <v>32</v>
      </c>
      <c r="AX1152" s="12" t="s">
        <v>77</v>
      </c>
      <c r="AY1152" s="156" t="s">
        <v>253</v>
      </c>
    </row>
    <row r="1153" spans="2:65" s="15" customFormat="1" ht="11.25">
      <c r="B1153" s="175"/>
      <c r="D1153" s="155" t="s">
        <v>264</v>
      </c>
      <c r="E1153" s="176" t="s">
        <v>1</v>
      </c>
      <c r="F1153" s="177" t="s">
        <v>322</v>
      </c>
      <c r="H1153" s="178">
        <v>1.7070000000000001</v>
      </c>
      <c r="I1153" s="179"/>
      <c r="L1153" s="175"/>
      <c r="M1153" s="180"/>
      <c r="T1153" s="181"/>
      <c r="AT1153" s="176" t="s">
        <v>264</v>
      </c>
      <c r="AU1153" s="176" t="s">
        <v>87</v>
      </c>
      <c r="AV1153" s="15" t="s">
        <v>97</v>
      </c>
      <c r="AW1153" s="15" t="s">
        <v>32</v>
      </c>
      <c r="AX1153" s="15" t="s">
        <v>77</v>
      </c>
      <c r="AY1153" s="176" t="s">
        <v>253</v>
      </c>
    </row>
    <row r="1154" spans="2:65" s="14" customFormat="1" ht="11.25">
      <c r="B1154" s="169"/>
      <c r="D1154" s="155" t="s">
        <v>264</v>
      </c>
      <c r="E1154" s="170" t="s">
        <v>1</v>
      </c>
      <c r="F1154" s="171" t="s">
        <v>1862</v>
      </c>
      <c r="H1154" s="170" t="s">
        <v>1</v>
      </c>
      <c r="I1154" s="172"/>
      <c r="L1154" s="169"/>
      <c r="M1154" s="173"/>
      <c r="T1154" s="174"/>
      <c r="AT1154" s="170" t="s">
        <v>264</v>
      </c>
      <c r="AU1154" s="170" t="s">
        <v>87</v>
      </c>
      <c r="AV1154" s="14" t="s">
        <v>85</v>
      </c>
      <c r="AW1154" s="14" t="s">
        <v>32</v>
      </c>
      <c r="AX1154" s="14" t="s">
        <v>77</v>
      </c>
      <c r="AY1154" s="170" t="s">
        <v>253</v>
      </c>
    </row>
    <row r="1155" spans="2:65" s="12" customFormat="1" ht="11.25">
      <c r="B1155" s="154"/>
      <c r="D1155" s="155" t="s">
        <v>264</v>
      </c>
      <c r="E1155" s="156" t="s">
        <v>1</v>
      </c>
      <c r="F1155" s="157" t="s">
        <v>3482</v>
      </c>
      <c r="H1155" s="158">
        <v>0.38100000000000001</v>
      </c>
      <c r="I1155" s="159"/>
      <c r="L1155" s="154"/>
      <c r="M1155" s="160"/>
      <c r="T1155" s="161"/>
      <c r="AT1155" s="156" t="s">
        <v>264</v>
      </c>
      <c r="AU1155" s="156" t="s">
        <v>87</v>
      </c>
      <c r="AV1155" s="12" t="s">
        <v>87</v>
      </c>
      <c r="AW1155" s="12" t="s">
        <v>32</v>
      </c>
      <c r="AX1155" s="12" t="s">
        <v>77</v>
      </c>
      <c r="AY1155" s="156" t="s">
        <v>253</v>
      </c>
    </row>
    <row r="1156" spans="2:65" s="15" customFormat="1" ht="11.25">
      <c r="B1156" s="175"/>
      <c r="D1156" s="155" t="s">
        <v>264</v>
      </c>
      <c r="E1156" s="176" t="s">
        <v>1</v>
      </c>
      <c r="F1156" s="177" t="s">
        <v>322</v>
      </c>
      <c r="H1156" s="178">
        <v>0.38100000000000001</v>
      </c>
      <c r="I1156" s="179"/>
      <c r="L1156" s="175"/>
      <c r="M1156" s="180"/>
      <c r="T1156" s="181"/>
      <c r="AT1156" s="176" t="s">
        <v>264</v>
      </c>
      <c r="AU1156" s="176" t="s">
        <v>87</v>
      </c>
      <c r="AV1156" s="15" t="s">
        <v>97</v>
      </c>
      <c r="AW1156" s="15" t="s">
        <v>32</v>
      </c>
      <c r="AX1156" s="15" t="s">
        <v>77</v>
      </c>
      <c r="AY1156" s="176" t="s">
        <v>253</v>
      </c>
    </row>
    <row r="1157" spans="2:65" s="13" customFormat="1" ht="11.25">
      <c r="B1157" s="162"/>
      <c r="D1157" s="155" t="s">
        <v>264</v>
      </c>
      <c r="E1157" s="163" t="s">
        <v>1</v>
      </c>
      <c r="F1157" s="164" t="s">
        <v>266</v>
      </c>
      <c r="H1157" s="165">
        <v>10.052</v>
      </c>
      <c r="I1157" s="166"/>
      <c r="L1157" s="162"/>
      <c r="M1157" s="167"/>
      <c r="T1157" s="168"/>
      <c r="AT1157" s="163" t="s">
        <v>264</v>
      </c>
      <c r="AU1157" s="163" t="s">
        <v>87</v>
      </c>
      <c r="AV1157" s="13" t="s">
        <v>260</v>
      </c>
      <c r="AW1157" s="13" t="s">
        <v>32</v>
      </c>
      <c r="AX1157" s="13" t="s">
        <v>85</v>
      </c>
      <c r="AY1157" s="163" t="s">
        <v>253</v>
      </c>
    </row>
    <row r="1158" spans="2:65" s="12" customFormat="1" ht="11.25">
      <c r="B1158" s="154"/>
      <c r="D1158" s="155" t="s">
        <v>264</v>
      </c>
      <c r="F1158" s="157" t="s">
        <v>1864</v>
      </c>
      <c r="H1158" s="158">
        <v>11.56</v>
      </c>
      <c r="I1158" s="159"/>
      <c r="L1158" s="154"/>
      <c r="M1158" s="160"/>
      <c r="T1158" s="161"/>
      <c r="AT1158" s="156" t="s">
        <v>264</v>
      </c>
      <c r="AU1158" s="156" t="s">
        <v>87</v>
      </c>
      <c r="AV1158" s="12" t="s">
        <v>87</v>
      </c>
      <c r="AW1158" s="12" t="s">
        <v>4</v>
      </c>
      <c r="AX1158" s="12" t="s">
        <v>85</v>
      </c>
      <c r="AY1158" s="156" t="s">
        <v>253</v>
      </c>
    </row>
    <row r="1159" spans="2:65" s="1" customFormat="1" ht="16.5" customHeight="1">
      <c r="B1159" s="32"/>
      <c r="C1159" s="137" t="s">
        <v>1833</v>
      </c>
      <c r="D1159" s="137" t="s">
        <v>255</v>
      </c>
      <c r="E1159" s="138" t="s">
        <v>1866</v>
      </c>
      <c r="F1159" s="139" t="s">
        <v>1867</v>
      </c>
      <c r="G1159" s="140" t="s">
        <v>269</v>
      </c>
      <c r="H1159" s="141">
        <v>2181</v>
      </c>
      <c r="I1159" s="142"/>
      <c r="J1159" s="143">
        <f>ROUND(I1159*H1159,2)</f>
        <v>0</v>
      </c>
      <c r="K1159" s="139" t="s">
        <v>259</v>
      </c>
      <c r="L1159" s="32"/>
      <c r="M1159" s="144" t="s">
        <v>1</v>
      </c>
      <c r="N1159" s="145" t="s">
        <v>42</v>
      </c>
      <c r="P1159" s="146">
        <f>O1159*H1159</f>
        <v>0</v>
      </c>
      <c r="Q1159" s="146">
        <v>0</v>
      </c>
      <c r="R1159" s="146">
        <f>Q1159*H1159</f>
        <v>0</v>
      </c>
      <c r="S1159" s="146">
        <v>0</v>
      </c>
      <c r="T1159" s="147">
        <f>S1159*H1159</f>
        <v>0</v>
      </c>
      <c r="AR1159" s="148" t="s">
        <v>369</v>
      </c>
      <c r="AT1159" s="148" t="s">
        <v>255</v>
      </c>
      <c r="AU1159" s="148" t="s">
        <v>87</v>
      </c>
      <c r="AY1159" s="17" t="s">
        <v>253</v>
      </c>
      <c r="BE1159" s="149">
        <f>IF(N1159="základní",J1159,0)</f>
        <v>0</v>
      </c>
      <c r="BF1159" s="149">
        <f>IF(N1159="snížená",J1159,0)</f>
        <v>0</v>
      </c>
      <c r="BG1159" s="149">
        <f>IF(N1159="zákl. přenesená",J1159,0)</f>
        <v>0</v>
      </c>
      <c r="BH1159" s="149">
        <f>IF(N1159="sníž. přenesená",J1159,0)</f>
        <v>0</v>
      </c>
      <c r="BI1159" s="149">
        <f>IF(N1159="nulová",J1159,0)</f>
        <v>0</v>
      </c>
      <c r="BJ1159" s="17" t="s">
        <v>85</v>
      </c>
      <c r="BK1159" s="149">
        <f>ROUND(I1159*H1159,2)</f>
        <v>0</v>
      </c>
      <c r="BL1159" s="17" t="s">
        <v>369</v>
      </c>
      <c r="BM1159" s="148" t="s">
        <v>3483</v>
      </c>
    </row>
    <row r="1160" spans="2:65" s="1" customFormat="1" ht="11.25">
      <c r="B1160" s="32"/>
      <c r="D1160" s="150" t="s">
        <v>262</v>
      </c>
      <c r="F1160" s="151" t="s">
        <v>1869</v>
      </c>
      <c r="I1160" s="152"/>
      <c r="L1160" s="32"/>
      <c r="M1160" s="153"/>
      <c r="T1160" s="56"/>
      <c r="AT1160" s="17" t="s">
        <v>262</v>
      </c>
      <c r="AU1160" s="17" t="s">
        <v>87</v>
      </c>
    </row>
    <row r="1161" spans="2:65" s="12" customFormat="1" ht="11.25">
      <c r="B1161" s="154"/>
      <c r="D1161" s="155" t="s">
        <v>264</v>
      </c>
      <c r="E1161" s="156" t="s">
        <v>1</v>
      </c>
      <c r="F1161" s="157" t="s">
        <v>1870</v>
      </c>
      <c r="H1161" s="158">
        <v>392</v>
      </c>
      <c r="I1161" s="159"/>
      <c r="L1161" s="154"/>
      <c r="M1161" s="160"/>
      <c r="T1161" s="161"/>
      <c r="AT1161" s="156" t="s">
        <v>264</v>
      </c>
      <c r="AU1161" s="156" t="s">
        <v>87</v>
      </c>
      <c r="AV1161" s="12" t="s">
        <v>87</v>
      </c>
      <c r="AW1161" s="12" t="s">
        <v>32</v>
      </c>
      <c r="AX1161" s="12" t="s">
        <v>77</v>
      </c>
      <c r="AY1161" s="156" t="s">
        <v>253</v>
      </c>
    </row>
    <row r="1162" spans="2:65" s="12" customFormat="1" ht="11.25">
      <c r="B1162" s="154"/>
      <c r="D1162" s="155" t="s">
        <v>264</v>
      </c>
      <c r="E1162" s="156" t="s">
        <v>1</v>
      </c>
      <c r="F1162" s="157" t="s">
        <v>1871</v>
      </c>
      <c r="H1162" s="158">
        <v>112</v>
      </c>
      <c r="I1162" s="159"/>
      <c r="L1162" s="154"/>
      <c r="M1162" s="160"/>
      <c r="T1162" s="161"/>
      <c r="AT1162" s="156" t="s">
        <v>264</v>
      </c>
      <c r="AU1162" s="156" t="s">
        <v>87</v>
      </c>
      <c r="AV1162" s="12" t="s">
        <v>87</v>
      </c>
      <c r="AW1162" s="12" t="s">
        <v>32</v>
      </c>
      <c r="AX1162" s="12" t="s">
        <v>77</v>
      </c>
      <c r="AY1162" s="156" t="s">
        <v>253</v>
      </c>
    </row>
    <row r="1163" spans="2:65" s="12" customFormat="1" ht="11.25">
      <c r="B1163" s="154"/>
      <c r="D1163" s="155" t="s">
        <v>264</v>
      </c>
      <c r="E1163" s="156" t="s">
        <v>1</v>
      </c>
      <c r="F1163" s="157" t="s">
        <v>1872</v>
      </c>
      <c r="H1163" s="158">
        <v>336</v>
      </c>
      <c r="I1163" s="159"/>
      <c r="L1163" s="154"/>
      <c r="M1163" s="160"/>
      <c r="T1163" s="161"/>
      <c r="AT1163" s="156" t="s">
        <v>264</v>
      </c>
      <c r="AU1163" s="156" t="s">
        <v>87</v>
      </c>
      <c r="AV1163" s="12" t="s">
        <v>87</v>
      </c>
      <c r="AW1163" s="12" t="s">
        <v>32</v>
      </c>
      <c r="AX1163" s="12" t="s">
        <v>77</v>
      </c>
      <c r="AY1163" s="156" t="s">
        <v>253</v>
      </c>
    </row>
    <row r="1164" spans="2:65" s="12" customFormat="1" ht="11.25">
      <c r="B1164" s="154"/>
      <c r="D1164" s="155" t="s">
        <v>264</v>
      </c>
      <c r="E1164" s="156" t="s">
        <v>1</v>
      </c>
      <c r="F1164" s="157" t="s">
        <v>1873</v>
      </c>
      <c r="H1164" s="158">
        <v>112</v>
      </c>
      <c r="I1164" s="159"/>
      <c r="L1164" s="154"/>
      <c r="M1164" s="160"/>
      <c r="T1164" s="161"/>
      <c r="AT1164" s="156" t="s">
        <v>264</v>
      </c>
      <c r="AU1164" s="156" t="s">
        <v>87</v>
      </c>
      <c r="AV1164" s="12" t="s">
        <v>87</v>
      </c>
      <c r="AW1164" s="12" t="s">
        <v>32</v>
      </c>
      <c r="AX1164" s="12" t="s">
        <v>77</v>
      </c>
      <c r="AY1164" s="156" t="s">
        <v>253</v>
      </c>
    </row>
    <row r="1165" spans="2:65" s="12" customFormat="1" ht="11.25">
      <c r="B1165" s="154"/>
      <c r="D1165" s="155" t="s">
        <v>264</v>
      </c>
      <c r="E1165" s="156" t="s">
        <v>1</v>
      </c>
      <c r="F1165" s="157" t="s">
        <v>1874</v>
      </c>
      <c r="H1165" s="158">
        <v>644</v>
      </c>
      <c r="I1165" s="159"/>
      <c r="L1165" s="154"/>
      <c r="M1165" s="160"/>
      <c r="T1165" s="161"/>
      <c r="AT1165" s="156" t="s">
        <v>264</v>
      </c>
      <c r="AU1165" s="156" t="s">
        <v>87</v>
      </c>
      <c r="AV1165" s="12" t="s">
        <v>87</v>
      </c>
      <c r="AW1165" s="12" t="s">
        <v>32</v>
      </c>
      <c r="AX1165" s="12" t="s">
        <v>77</v>
      </c>
      <c r="AY1165" s="156" t="s">
        <v>253</v>
      </c>
    </row>
    <row r="1166" spans="2:65" s="12" customFormat="1" ht="11.25">
      <c r="B1166" s="154"/>
      <c r="D1166" s="155" t="s">
        <v>264</v>
      </c>
      <c r="E1166" s="156" t="s">
        <v>1</v>
      </c>
      <c r="F1166" s="157" t="s">
        <v>1875</v>
      </c>
      <c r="H1166" s="158">
        <v>392</v>
      </c>
      <c r="I1166" s="159"/>
      <c r="L1166" s="154"/>
      <c r="M1166" s="160"/>
      <c r="T1166" s="161"/>
      <c r="AT1166" s="156" t="s">
        <v>264</v>
      </c>
      <c r="AU1166" s="156" t="s">
        <v>87</v>
      </c>
      <c r="AV1166" s="12" t="s">
        <v>87</v>
      </c>
      <c r="AW1166" s="12" t="s">
        <v>32</v>
      </c>
      <c r="AX1166" s="12" t="s">
        <v>77</v>
      </c>
      <c r="AY1166" s="156" t="s">
        <v>253</v>
      </c>
    </row>
    <row r="1167" spans="2:65" s="12" customFormat="1" ht="11.25">
      <c r="B1167" s="154"/>
      <c r="D1167" s="155" t="s">
        <v>264</v>
      </c>
      <c r="E1167" s="156" t="s">
        <v>1</v>
      </c>
      <c r="F1167" s="157" t="s">
        <v>1876</v>
      </c>
      <c r="H1167" s="158">
        <v>112</v>
      </c>
      <c r="I1167" s="159"/>
      <c r="L1167" s="154"/>
      <c r="M1167" s="160"/>
      <c r="T1167" s="161"/>
      <c r="AT1167" s="156" t="s">
        <v>264</v>
      </c>
      <c r="AU1167" s="156" t="s">
        <v>87</v>
      </c>
      <c r="AV1167" s="12" t="s">
        <v>87</v>
      </c>
      <c r="AW1167" s="12" t="s">
        <v>32</v>
      </c>
      <c r="AX1167" s="12" t="s">
        <v>77</v>
      </c>
      <c r="AY1167" s="156" t="s">
        <v>253</v>
      </c>
    </row>
    <row r="1168" spans="2:65" s="15" customFormat="1" ht="11.25">
      <c r="B1168" s="175"/>
      <c r="D1168" s="155" t="s">
        <v>264</v>
      </c>
      <c r="E1168" s="176" t="s">
        <v>1</v>
      </c>
      <c r="F1168" s="177" t="s">
        <v>322</v>
      </c>
      <c r="H1168" s="178">
        <v>2100</v>
      </c>
      <c r="I1168" s="179"/>
      <c r="L1168" s="175"/>
      <c r="M1168" s="180"/>
      <c r="T1168" s="181"/>
      <c r="AT1168" s="176" t="s">
        <v>264</v>
      </c>
      <c r="AU1168" s="176" t="s">
        <v>87</v>
      </c>
      <c r="AV1168" s="15" t="s">
        <v>97</v>
      </c>
      <c r="AW1168" s="15" t="s">
        <v>32</v>
      </c>
      <c r="AX1168" s="15" t="s">
        <v>77</v>
      </c>
      <c r="AY1168" s="176" t="s">
        <v>253</v>
      </c>
    </row>
    <row r="1169" spans="2:65" s="12" customFormat="1" ht="11.25">
      <c r="B1169" s="154"/>
      <c r="D1169" s="155" t="s">
        <v>264</v>
      </c>
      <c r="E1169" s="156" t="s">
        <v>1</v>
      </c>
      <c r="F1169" s="157" t="s">
        <v>1390</v>
      </c>
      <c r="H1169" s="158">
        <v>30</v>
      </c>
      <c r="I1169" s="159"/>
      <c r="L1169" s="154"/>
      <c r="M1169" s="160"/>
      <c r="T1169" s="161"/>
      <c r="AT1169" s="156" t="s">
        <v>264</v>
      </c>
      <c r="AU1169" s="156" t="s">
        <v>87</v>
      </c>
      <c r="AV1169" s="12" t="s">
        <v>87</v>
      </c>
      <c r="AW1169" s="12" t="s">
        <v>32</v>
      </c>
      <c r="AX1169" s="12" t="s">
        <v>77</v>
      </c>
      <c r="AY1169" s="156" t="s">
        <v>253</v>
      </c>
    </row>
    <row r="1170" spans="2:65" s="12" customFormat="1" ht="11.25">
      <c r="B1170" s="154"/>
      <c r="D1170" s="155" t="s">
        <v>264</v>
      </c>
      <c r="E1170" s="156" t="s">
        <v>1</v>
      </c>
      <c r="F1170" s="157" t="s">
        <v>1376</v>
      </c>
      <c r="H1170" s="158">
        <v>24</v>
      </c>
      <c r="I1170" s="159"/>
      <c r="L1170" s="154"/>
      <c r="M1170" s="160"/>
      <c r="T1170" s="161"/>
      <c r="AT1170" s="156" t="s">
        <v>264</v>
      </c>
      <c r="AU1170" s="156" t="s">
        <v>87</v>
      </c>
      <c r="AV1170" s="12" t="s">
        <v>87</v>
      </c>
      <c r="AW1170" s="12" t="s">
        <v>32</v>
      </c>
      <c r="AX1170" s="12" t="s">
        <v>77</v>
      </c>
      <c r="AY1170" s="156" t="s">
        <v>253</v>
      </c>
    </row>
    <row r="1171" spans="2:65" s="12" customFormat="1" ht="11.25">
      <c r="B1171" s="154"/>
      <c r="D1171" s="155" t="s">
        <v>264</v>
      </c>
      <c r="E1171" s="156" t="s">
        <v>1</v>
      </c>
      <c r="F1171" s="157" t="s">
        <v>1391</v>
      </c>
      <c r="H1171" s="158">
        <v>4</v>
      </c>
      <c r="I1171" s="159"/>
      <c r="L1171" s="154"/>
      <c r="M1171" s="160"/>
      <c r="T1171" s="161"/>
      <c r="AT1171" s="156" t="s">
        <v>264</v>
      </c>
      <c r="AU1171" s="156" t="s">
        <v>87</v>
      </c>
      <c r="AV1171" s="12" t="s">
        <v>87</v>
      </c>
      <c r="AW1171" s="12" t="s">
        <v>32</v>
      </c>
      <c r="AX1171" s="12" t="s">
        <v>77</v>
      </c>
      <c r="AY1171" s="156" t="s">
        <v>253</v>
      </c>
    </row>
    <row r="1172" spans="2:65" s="12" customFormat="1" ht="11.25">
      <c r="B1172" s="154"/>
      <c r="D1172" s="155" t="s">
        <v>264</v>
      </c>
      <c r="E1172" s="156" t="s">
        <v>1</v>
      </c>
      <c r="F1172" s="157" t="s">
        <v>1392</v>
      </c>
      <c r="H1172" s="158">
        <v>2</v>
      </c>
      <c r="I1172" s="159"/>
      <c r="L1172" s="154"/>
      <c r="M1172" s="160"/>
      <c r="T1172" s="161"/>
      <c r="AT1172" s="156" t="s">
        <v>264</v>
      </c>
      <c r="AU1172" s="156" t="s">
        <v>87</v>
      </c>
      <c r="AV1172" s="12" t="s">
        <v>87</v>
      </c>
      <c r="AW1172" s="12" t="s">
        <v>32</v>
      </c>
      <c r="AX1172" s="12" t="s">
        <v>77</v>
      </c>
      <c r="AY1172" s="156" t="s">
        <v>253</v>
      </c>
    </row>
    <row r="1173" spans="2:65" s="12" customFormat="1" ht="11.25">
      <c r="B1173" s="154"/>
      <c r="D1173" s="155" t="s">
        <v>264</v>
      </c>
      <c r="E1173" s="156" t="s">
        <v>1</v>
      </c>
      <c r="F1173" s="157" t="s">
        <v>1391</v>
      </c>
      <c r="H1173" s="158">
        <v>4</v>
      </c>
      <c r="I1173" s="159"/>
      <c r="L1173" s="154"/>
      <c r="M1173" s="160"/>
      <c r="T1173" s="161"/>
      <c r="AT1173" s="156" t="s">
        <v>264</v>
      </c>
      <c r="AU1173" s="156" t="s">
        <v>87</v>
      </c>
      <c r="AV1173" s="12" t="s">
        <v>87</v>
      </c>
      <c r="AW1173" s="12" t="s">
        <v>32</v>
      </c>
      <c r="AX1173" s="12" t="s">
        <v>77</v>
      </c>
      <c r="AY1173" s="156" t="s">
        <v>253</v>
      </c>
    </row>
    <row r="1174" spans="2:65" s="12" customFormat="1" ht="11.25">
      <c r="B1174" s="154"/>
      <c r="D1174" s="155" t="s">
        <v>264</v>
      </c>
      <c r="E1174" s="156" t="s">
        <v>1</v>
      </c>
      <c r="F1174" s="157" t="s">
        <v>1392</v>
      </c>
      <c r="H1174" s="158">
        <v>2</v>
      </c>
      <c r="I1174" s="159"/>
      <c r="L1174" s="154"/>
      <c r="M1174" s="160"/>
      <c r="T1174" s="161"/>
      <c r="AT1174" s="156" t="s">
        <v>264</v>
      </c>
      <c r="AU1174" s="156" t="s">
        <v>87</v>
      </c>
      <c r="AV1174" s="12" t="s">
        <v>87</v>
      </c>
      <c r="AW1174" s="12" t="s">
        <v>32</v>
      </c>
      <c r="AX1174" s="12" t="s">
        <v>77</v>
      </c>
      <c r="AY1174" s="156" t="s">
        <v>253</v>
      </c>
    </row>
    <row r="1175" spans="2:65" s="12" customFormat="1" ht="11.25">
      <c r="B1175" s="154"/>
      <c r="D1175" s="155" t="s">
        <v>264</v>
      </c>
      <c r="E1175" s="156" t="s">
        <v>1</v>
      </c>
      <c r="F1175" s="157" t="s">
        <v>1403</v>
      </c>
      <c r="H1175" s="158">
        <v>15</v>
      </c>
      <c r="I1175" s="159"/>
      <c r="L1175" s="154"/>
      <c r="M1175" s="160"/>
      <c r="T1175" s="161"/>
      <c r="AT1175" s="156" t="s">
        <v>264</v>
      </c>
      <c r="AU1175" s="156" t="s">
        <v>87</v>
      </c>
      <c r="AV1175" s="12" t="s">
        <v>87</v>
      </c>
      <c r="AW1175" s="12" t="s">
        <v>32</v>
      </c>
      <c r="AX1175" s="12" t="s">
        <v>77</v>
      </c>
      <c r="AY1175" s="156" t="s">
        <v>253</v>
      </c>
    </row>
    <row r="1176" spans="2:65" s="15" customFormat="1" ht="11.25">
      <c r="B1176" s="175"/>
      <c r="D1176" s="155" t="s">
        <v>264</v>
      </c>
      <c r="E1176" s="176" t="s">
        <v>1</v>
      </c>
      <c r="F1176" s="177" t="s">
        <v>322</v>
      </c>
      <c r="H1176" s="178">
        <v>81</v>
      </c>
      <c r="I1176" s="179"/>
      <c r="L1176" s="175"/>
      <c r="M1176" s="180"/>
      <c r="T1176" s="181"/>
      <c r="AT1176" s="176" t="s">
        <v>264</v>
      </c>
      <c r="AU1176" s="176" t="s">
        <v>87</v>
      </c>
      <c r="AV1176" s="15" t="s">
        <v>97</v>
      </c>
      <c r="AW1176" s="15" t="s">
        <v>32</v>
      </c>
      <c r="AX1176" s="15" t="s">
        <v>77</v>
      </c>
      <c r="AY1176" s="176" t="s">
        <v>253</v>
      </c>
    </row>
    <row r="1177" spans="2:65" s="13" customFormat="1" ht="11.25">
      <c r="B1177" s="162"/>
      <c r="D1177" s="155" t="s">
        <v>264</v>
      </c>
      <c r="E1177" s="163" t="s">
        <v>1</v>
      </c>
      <c r="F1177" s="164" t="s">
        <v>266</v>
      </c>
      <c r="H1177" s="165">
        <v>2181</v>
      </c>
      <c r="I1177" s="166"/>
      <c r="L1177" s="162"/>
      <c r="M1177" s="167"/>
      <c r="T1177" s="168"/>
      <c r="AT1177" s="163" t="s">
        <v>264</v>
      </c>
      <c r="AU1177" s="163" t="s">
        <v>87</v>
      </c>
      <c r="AV1177" s="13" t="s">
        <v>260</v>
      </c>
      <c r="AW1177" s="13" t="s">
        <v>32</v>
      </c>
      <c r="AX1177" s="13" t="s">
        <v>85</v>
      </c>
      <c r="AY1177" s="163" t="s">
        <v>253</v>
      </c>
    </row>
    <row r="1178" spans="2:65" s="1" customFormat="1" ht="16.5" customHeight="1">
      <c r="B1178" s="32"/>
      <c r="C1178" s="185" t="s">
        <v>1840</v>
      </c>
      <c r="D1178" s="185" t="s">
        <v>1052</v>
      </c>
      <c r="E1178" s="186" t="s">
        <v>1878</v>
      </c>
      <c r="F1178" s="187" t="s">
        <v>1879</v>
      </c>
      <c r="G1178" s="188" t="s">
        <v>269</v>
      </c>
      <c r="H1178" s="189">
        <v>303.24</v>
      </c>
      <c r="I1178" s="190"/>
      <c r="J1178" s="191">
        <f>ROUND(I1178*H1178,2)</f>
        <v>0</v>
      </c>
      <c r="K1178" s="187" t="s">
        <v>1</v>
      </c>
      <c r="L1178" s="192"/>
      <c r="M1178" s="193" t="s">
        <v>1</v>
      </c>
      <c r="N1178" s="194" t="s">
        <v>42</v>
      </c>
      <c r="P1178" s="146">
        <f>O1178*H1178</f>
        <v>0</v>
      </c>
      <c r="Q1178" s="146">
        <v>0</v>
      </c>
      <c r="R1178" s="146">
        <f>Q1178*H1178</f>
        <v>0</v>
      </c>
      <c r="S1178" s="146">
        <v>0</v>
      </c>
      <c r="T1178" s="147">
        <f>S1178*H1178</f>
        <v>0</v>
      </c>
      <c r="AR1178" s="148" t="s">
        <v>455</v>
      </c>
      <c r="AT1178" s="148" t="s">
        <v>1052</v>
      </c>
      <c r="AU1178" s="148" t="s">
        <v>87</v>
      </c>
      <c r="AY1178" s="17" t="s">
        <v>253</v>
      </c>
      <c r="BE1178" s="149">
        <f>IF(N1178="základní",J1178,0)</f>
        <v>0</v>
      </c>
      <c r="BF1178" s="149">
        <f>IF(N1178="snížená",J1178,0)</f>
        <v>0</v>
      </c>
      <c r="BG1178" s="149">
        <f>IF(N1178="zákl. přenesená",J1178,0)</f>
        <v>0</v>
      </c>
      <c r="BH1178" s="149">
        <f>IF(N1178="sníž. přenesená",J1178,0)</f>
        <v>0</v>
      </c>
      <c r="BI1178" s="149">
        <f>IF(N1178="nulová",J1178,0)</f>
        <v>0</v>
      </c>
      <c r="BJ1178" s="17" t="s">
        <v>85</v>
      </c>
      <c r="BK1178" s="149">
        <f>ROUND(I1178*H1178,2)</f>
        <v>0</v>
      </c>
      <c r="BL1178" s="17" t="s">
        <v>369</v>
      </c>
      <c r="BM1178" s="148" t="s">
        <v>3484</v>
      </c>
    </row>
    <row r="1179" spans="2:65" s="12" customFormat="1" ht="11.25">
      <c r="B1179" s="154"/>
      <c r="D1179" s="155" t="s">
        <v>264</v>
      </c>
      <c r="E1179" s="156" t="s">
        <v>1</v>
      </c>
      <c r="F1179" s="157" t="s">
        <v>1870</v>
      </c>
      <c r="H1179" s="158">
        <v>392</v>
      </c>
      <c r="I1179" s="159"/>
      <c r="L1179" s="154"/>
      <c r="M1179" s="160"/>
      <c r="T1179" s="161"/>
      <c r="AT1179" s="156" t="s">
        <v>264</v>
      </c>
      <c r="AU1179" s="156" t="s">
        <v>87</v>
      </c>
      <c r="AV1179" s="12" t="s">
        <v>87</v>
      </c>
      <c r="AW1179" s="12" t="s">
        <v>32</v>
      </c>
      <c r="AX1179" s="12" t="s">
        <v>77</v>
      </c>
      <c r="AY1179" s="156" t="s">
        <v>253</v>
      </c>
    </row>
    <row r="1180" spans="2:65" s="12" customFormat="1" ht="11.25">
      <c r="B1180" s="154"/>
      <c r="D1180" s="155" t="s">
        <v>264</v>
      </c>
      <c r="E1180" s="156" t="s">
        <v>1</v>
      </c>
      <c r="F1180" s="157" t="s">
        <v>1871</v>
      </c>
      <c r="H1180" s="158">
        <v>112</v>
      </c>
      <c r="I1180" s="159"/>
      <c r="L1180" s="154"/>
      <c r="M1180" s="160"/>
      <c r="T1180" s="161"/>
      <c r="AT1180" s="156" t="s">
        <v>264</v>
      </c>
      <c r="AU1180" s="156" t="s">
        <v>87</v>
      </c>
      <c r="AV1180" s="12" t="s">
        <v>87</v>
      </c>
      <c r="AW1180" s="12" t="s">
        <v>32</v>
      </c>
      <c r="AX1180" s="12" t="s">
        <v>77</v>
      </c>
      <c r="AY1180" s="156" t="s">
        <v>253</v>
      </c>
    </row>
    <row r="1181" spans="2:65" s="12" customFormat="1" ht="11.25">
      <c r="B1181" s="154"/>
      <c r="D1181" s="155" t="s">
        <v>264</v>
      </c>
      <c r="E1181" s="156" t="s">
        <v>1</v>
      </c>
      <c r="F1181" s="157" t="s">
        <v>1872</v>
      </c>
      <c r="H1181" s="158">
        <v>336</v>
      </c>
      <c r="I1181" s="159"/>
      <c r="L1181" s="154"/>
      <c r="M1181" s="160"/>
      <c r="T1181" s="161"/>
      <c r="AT1181" s="156" t="s">
        <v>264</v>
      </c>
      <c r="AU1181" s="156" t="s">
        <v>87</v>
      </c>
      <c r="AV1181" s="12" t="s">
        <v>87</v>
      </c>
      <c r="AW1181" s="12" t="s">
        <v>32</v>
      </c>
      <c r="AX1181" s="12" t="s">
        <v>77</v>
      </c>
      <c r="AY1181" s="156" t="s">
        <v>253</v>
      </c>
    </row>
    <row r="1182" spans="2:65" s="12" customFormat="1" ht="11.25">
      <c r="B1182" s="154"/>
      <c r="D1182" s="155" t="s">
        <v>264</v>
      </c>
      <c r="E1182" s="156" t="s">
        <v>1</v>
      </c>
      <c r="F1182" s="157" t="s">
        <v>1873</v>
      </c>
      <c r="H1182" s="158">
        <v>112</v>
      </c>
      <c r="I1182" s="159"/>
      <c r="L1182" s="154"/>
      <c r="M1182" s="160"/>
      <c r="T1182" s="161"/>
      <c r="AT1182" s="156" t="s">
        <v>264</v>
      </c>
      <c r="AU1182" s="156" t="s">
        <v>87</v>
      </c>
      <c r="AV1182" s="12" t="s">
        <v>87</v>
      </c>
      <c r="AW1182" s="12" t="s">
        <v>32</v>
      </c>
      <c r="AX1182" s="12" t="s">
        <v>77</v>
      </c>
      <c r="AY1182" s="156" t="s">
        <v>253</v>
      </c>
    </row>
    <row r="1183" spans="2:65" s="12" customFormat="1" ht="11.25">
      <c r="B1183" s="154"/>
      <c r="D1183" s="155" t="s">
        <v>264</v>
      </c>
      <c r="E1183" s="156" t="s">
        <v>1</v>
      </c>
      <c r="F1183" s="157" t="s">
        <v>1874</v>
      </c>
      <c r="H1183" s="158">
        <v>644</v>
      </c>
      <c r="I1183" s="159"/>
      <c r="L1183" s="154"/>
      <c r="M1183" s="160"/>
      <c r="T1183" s="161"/>
      <c r="AT1183" s="156" t="s">
        <v>264</v>
      </c>
      <c r="AU1183" s="156" t="s">
        <v>87</v>
      </c>
      <c r="AV1183" s="12" t="s">
        <v>87</v>
      </c>
      <c r="AW1183" s="12" t="s">
        <v>32</v>
      </c>
      <c r="AX1183" s="12" t="s">
        <v>77</v>
      </c>
      <c r="AY1183" s="156" t="s">
        <v>253</v>
      </c>
    </row>
    <row r="1184" spans="2:65" s="12" customFormat="1" ht="11.25">
      <c r="B1184" s="154"/>
      <c r="D1184" s="155" t="s">
        <v>264</v>
      </c>
      <c r="E1184" s="156" t="s">
        <v>1</v>
      </c>
      <c r="F1184" s="157" t="s">
        <v>1875</v>
      </c>
      <c r="H1184" s="158">
        <v>392</v>
      </c>
      <c r="I1184" s="159"/>
      <c r="L1184" s="154"/>
      <c r="M1184" s="160"/>
      <c r="T1184" s="161"/>
      <c r="AT1184" s="156" t="s">
        <v>264</v>
      </c>
      <c r="AU1184" s="156" t="s">
        <v>87</v>
      </c>
      <c r="AV1184" s="12" t="s">
        <v>87</v>
      </c>
      <c r="AW1184" s="12" t="s">
        <v>32</v>
      </c>
      <c r="AX1184" s="12" t="s">
        <v>77</v>
      </c>
      <c r="AY1184" s="156" t="s">
        <v>253</v>
      </c>
    </row>
    <row r="1185" spans="2:65" s="12" customFormat="1" ht="11.25">
      <c r="B1185" s="154"/>
      <c r="D1185" s="155" t="s">
        <v>264</v>
      </c>
      <c r="E1185" s="156" t="s">
        <v>1</v>
      </c>
      <c r="F1185" s="157" t="s">
        <v>1876</v>
      </c>
      <c r="H1185" s="158">
        <v>112</v>
      </c>
      <c r="I1185" s="159"/>
      <c r="L1185" s="154"/>
      <c r="M1185" s="160"/>
      <c r="T1185" s="161"/>
      <c r="AT1185" s="156" t="s">
        <v>264</v>
      </c>
      <c r="AU1185" s="156" t="s">
        <v>87</v>
      </c>
      <c r="AV1185" s="12" t="s">
        <v>87</v>
      </c>
      <c r="AW1185" s="12" t="s">
        <v>32</v>
      </c>
      <c r="AX1185" s="12" t="s">
        <v>77</v>
      </c>
      <c r="AY1185" s="156" t="s">
        <v>253</v>
      </c>
    </row>
    <row r="1186" spans="2:65" s="15" customFormat="1" ht="11.25">
      <c r="B1186" s="175"/>
      <c r="D1186" s="155" t="s">
        <v>264</v>
      </c>
      <c r="E1186" s="176" t="s">
        <v>1</v>
      </c>
      <c r="F1186" s="177" t="s">
        <v>322</v>
      </c>
      <c r="H1186" s="178">
        <v>2100</v>
      </c>
      <c r="I1186" s="179"/>
      <c r="L1186" s="175"/>
      <c r="M1186" s="180"/>
      <c r="T1186" s="181"/>
      <c r="AT1186" s="176" t="s">
        <v>264</v>
      </c>
      <c r="AU1186" s="176" t="s">
        <v>87</v>
      </c>
      <c r="AV1186" s="15" t="s">
        <v>97</v>
      </c>
      <c r="AW1186" s="15" t="s">
        <v>32</v>
      </c>
      <c r="AX1186" s="15" t="s">
        <v>77</v>
      </c>
      <c r="AY1186" s="176" t="s">
        <v>253</v>
      </c>
    </row>
    <row r="1187" spans="2:65" s="12" customFormat="1" ht="11.25">
      <c r="B1187" s="154"/>
      <c r="D1187" s="155" t="s">
        <v>264</v>
      </c>
      <c r="E1187" s="156" t="s">
        <v>1</v>
      </c>
      <c r="F1187" s="157" t="s">
        <v>1390</v>
      </c>
      <c r="H1187" s="158">
        <v>30</v>
      </c>
      <c r="I1187" s="159"/>
      <c r="L1187" s="154"/>
      <c r="M1187" s="160"/>
      <c r="T1187" s="161"/>
      <c r="AT1187" s="156" t="s">
        <v>264</v>
      </c>
      <c r="AU1187" s="156" t="s">
        <v>87</v>
      </c>
      <c r="AV1187" s="12" t="s">
        <v>87</v>
      </c>
      <c r="AW1187" s="12" t="s">
        <v>32</v>
      </c>
      <c r="AX1187" s="12" t="s">
        <v>77</v>
      </c>
      <c r="AY1187" s="156" t="s">
        <v>253</v>
      </c>
    </row>
    <row r="1188" spans="2:65" s="12" customFormat="1" ht="11.25">
      <c r="B1188" s="154"/>
      <c r="D1188" s="155" t="s">
        <v>264</v>
      </c>
      <c r="E1188" s="156" t="s">
        <v>1</v>
      </c>
      <c r="F1188" s="157" t="s">
        <v>1376</v>
      </c>
      <c r="H1188" s="158">
        <v>24</v>
      </c>
      <c r="I1188" s="159"/>
      <c r="L1188" s="154"/>
      <c r="M1188" s="160"/>
      <c r="T1188" s="161"/>
      <c r="AT1188" s="156" t="s">
        <v>264</v>
      </c>
      <c r="AU1188" s="156" t="s">
        <v>87</v>
      </c>
      <c r="AV1188" s="12" t="s">
        <v>87</v>
      </c>
      <c r="AW1188" s="12" t="s">
        <v>32</v>
      </c>
      <c r="AX1188" s="12" t="s">
        <v>77</v>
      </c>
      <c r="AY1188" s="156" t="s">
        <v>253</v>
      </c>
    </row>
    <row r="1189" spans="2:65" s="12" customFormat="1" ht="11.25">
      <c r="B1189" s="154"/>
      <c r="D1189" s="155" t="s">
        <v>264</v>
      </c>
      <c r="E1189" s="156" t="s">
        <v>1</v>
      </c>
      <c r="F1189" s="157" t="s">
        <v>1391</v>
      </c>
      <c r="H1189" s="158">
        <v>4</v>
      </c>
      <c r="I1189" s="159"/>
      <c r="L1189" s="154"/>
      <c r="M1189" s="160"/>
      <c r="T1189" s="161"/>
      <c r="AT1189" s="156" t="s">
        <v>264</v>
      </c>
      <c r="AU1189" s="156" t="s">
        <v>87</v>
      </c>
      <c r="AV1189" s="12" t="s">
        <v>87</v>
      </c>
      <c r="AW1189" s="12" t="s">
        <v>32</v>
      </c>
      <c r="AX1189" s="12" t="s">
        <v>77</v>
      </c>
      <c r="AY1189" s="156" t="s">
        <v>253</v>
      </c>
    </row>
    <row r="1190" spans="2:65" s="12" customFormat="1" ht="11.25">
      <c r="B1190" s="154"/>
      <c r="D1190" s="155" t="s">
        <v>264</v>
      </c>
      <c r="E1190" s="156" t="s">
        <v>1</v>
      </c>
      <c r="F1190" s="157" t="s">
        <v>1392</v>
      </c>
      <c r="H1190" s="158">
        <v>2</v>
      </c>
      <c r="I1190" s="159"/>
      <c r="L1190" s="154"/>
      <c r="M1190" s="160"/>
      <c r="T1190" s="161"/>
      <c r="AT1190" s="156" t="s">
        <v>264</v>
      </c>
      <c r="AU1190" s="156" t="s">
        <v>87</v>
      </c>
      <c r="AV1190" s="12" t="s">
        <v>87</v>
      </c>
      <c r="AW1190" s="12" t="s">
        <v>32</v>
      </c>
      <c r="AX1190" s="12" t="s">
        <v>77</v>
      </c>
      <c r="AY1190" s="156" t="s">
        <v>253</v>
      </c>
    </row>
    <row r="1191" spans="2:65" s="12" customFormat="1" ht="11.25">
      <c r="B1191" s="154"/>
      <c r="D1191" s="155" t="s">
        <v>264</v>
      </c>
      <c r="E1191" s="156" t="s">
        <v>1</v>
      </c>
      <c r="F1191" s="157" t="s">
        <v>1391</v>
      </c>
      <c r="H1191" s="158">
        <v>4</v>
      </c>
      <c r="I1191" s="159"/>
      <c r="L1191" s="154"/>
      <c r="M1191" s="160"/>
      <c r="T1191" s="161"/>
      <c r="AT1191" s="156" t="s">
        <v>264</v>
      </c>
      <c r="AU1191" s="156" t="s">
        <v>87</v>
      </c>
      <c r="AV1191" s="12" t="s">
        <v>87</v>
      </c>
      <c r="AW1191" s="12" t="s">
        <v>32</v>
      </c>
      <c r="AX1191" s="12" t="s">
        <v>77</v>
      </c>
      <c r="AY1191" s="156" t="s">
        <v>253</v>
      </c>
    </row>
    <row r="1192" spans="2:65" s="12" customFormat="1" ht="11.25">
      <c r="B1192" s="154"/>
      <c r="D1192" s="155" t="s">
        <v>264</v>
      </c>
      <c r="E1192" s="156" t="s">
        <v>1</v>
      </c>
      <c r="F1192" s="157" t="s">
        <v>1392</v>
      </c>
      <c r="H1192" s="158">
        <v>2</v>
      </c>
      <c r="I1192" s="159"/>
      <c r="L1192" s="154"/>
      <c r="M1192" s="160"/>
      <c r="T1192" s="161"/>
      <c r="AT1192" s="156" t="s">
        <v>264</v>
      </c>
      <c r="AU1192" s="156" t="s">
        <v>87</v>
      </c>
      <c r="AV1192" s="12" t="s">
        <v>87</v>
      </c>
      <c r="AW1192" s="12" t="s">
        <v>32</v>
      </c>
      <c r="AX1192" s="12" t="s">
        <v>77</v>
      </c>
      <c r="AY1192" s="156" t="s">
        <v>253</v>
      </c>
    </row>
    <row r="1193" spans="2:65" s="15" customFormat="1" ht="11.25">
      <c r="B1193" s="175"/>
      <c r="D1193" s="155" t="s">
        <v>264</v>
      </c>
      <c r="E1193" s="176" t="s">
        <v>1</v>
      </c>
      <c r="F1193" s="177" t="s">
        <v>322</v>
      </c>
      <c r="H1193" s="178">
        <v>66</v>
      </c>
      <c r="I1193" s="179"/>
      <c r="L1193" s="175"/>
      <c r="M1193" s="180"/>
      <c r="T1193" s="181"/>
      <c r="AT1193" s="176" t="s">
        <v>264</v>
      </c>
      <c r="AU1193" s="176" t="s">
        <v>87</v>
      </c>
      <c r="AV1193" s="15" t="s">
        <v>97</v>
      </c>
      <c r="AW1193" s="15" t="s">
        <v>32</v>
      </c>
      <c r="AX1193" s="15" t="s">
        <v>77</v>
      </c>
      <c r="AY1193" s="176" t="s">
        <v>253</v>
      </c>
    </row>
    <row r="1194" spans="2:65" s="13" customFormat="1" ht="11.25">
      <c r="B1194" s="162"/>
      <c r="D1194" s="155" t="s">
        <v>264</v>
      </c>
      <c r="E1194" s="163" t="s">
        <v>1</v>
      </c>
      <c r="F1194" s="164" t="s">
        <v>266</v>
      </c>
      <c r="H1194" s="165">
        <v>2166</v>
      </c>
      <c r="I1194" s="166"/>
      <c r="L1194" s="162"/>
      <c r="M1194" s="167"/>
      <c r="T1194" s="168"/>
      <c r="AT1194" s="163" t="s">
        <v>264</v>
      </c>
      <c r="AU1194" s="163" t="s">
        <v>87</v>
      </c>
      <c r="AV1194" s="13" t="s">
        <v>260</v>
      </c>
      <c r="AW1194" s="13" t="s">
        <v>32</v>
      </c>
      <c r="AX1194" s="13" t="s">
        <v>85</v>
      </c>
      <c r="AY1194" s="163" t="s">
        <v>253</v>
      </c>
    </row>
    <row r="1195" spans="2:65" s="12" customFormat="1" ht="11.25">
      <c r="B1195" s="154"/>
      <c r="D1195" s="155" t="s">
        <v>264</v>
      </c>
      <c r="F1195" s="157" t="s">
        <v>1881</v>
      </c>
      <c r="H1195" s="158">
        <v>303.24</v>
      </c>
      <c r="I1195" s="159"/>
      <c r="L1195" s="154"/>
      <c r="M1195" s="160"/>
      <c r="T1195" s="161"/>
      <c r="AT1195" s="156" t="s">
        <v>264</v>
      </c>
      <c r="AU1195" s="156" t="s">
        <v>87</v>
      </c>
      <c r="AV1195" s="12" t="s">
        <v>87</v>
      </c>
      <c r="AW1195" s="12" t="s">
        <v>4</v>
      </c>
      <c r="AX1195" s="12" t="s">
        <v>85</v>
      </c>
      <c r="AY1195" s="156" t="s">
        <v>253</v>
      </c>
    </row>
    <row r="1196" spans="2:65" s="1" customFormat="1" ht="16.5" customHeight="1">
      <c r="B1196" s="32"/>
      <c r="C1196" s="185" t="s">
        <v>1855</v>
      </c>
      <c r="D1196" s="185" t="s">
        <v>1052</v>
      </c>
      <c r="E1196" s="186" t="s">
        <v>1883</v>
      </c>
      <c r="F1196" s="187" t="s">
        <v>1884</v>
      </c>
      <c r="G1196" s="188" t="s">
        <v>269</v>
      </c>
      <c r="H1196" s="189">
        <v>2.1</v>
      </c>
      <c r="I1196" s="190"/>
      <c r="J1196" s="191">
        <f>ROUND(I1196*H1196,2)</f>
        <v>0</v>
      </c>
      <c r="K1196" s="187" t="s">
        <v>1</v>
      </c>
      <c r="L1196" s="192"/>
      <c r="M1196" s="193" t="s">
        <v>1</v>
      </c>
      <c r="N1196" s="194" t="s">
        <v>42</v>
      </c>
      <c r="P1196" s="146">
        <f>O1196*H1196</f>
        <v>0</v>
      </c>
      <c r="Q1196" s="146">
        <v>0</v>
      </c>
      <c r="R1196" s="146">
        <f>Q1196*H1196</f>
        <v>0</v>
      </c>
      <c r="S1196" s="146">
        <v>0</v>
      </c>
      <c r="T1196" s="147">
        <f>S1196*H1196</f>
        <v>0</v>
      </c>
      <c r="AR1196" s="148" t="s">
        <v>455</v>
      </c>
      <c r="AT1196" s="148" t="s">
        <v>1052</v>
      </c>
      <c r="AU1196" s="148" t="s">
        <v>87</v>
      </c>
      <c r="AY1196" s="17" t="s">
        <v>253</v>
      </c>
      <c r="BE1196" s="149">
        <f>IF(N1196="základní",J1196,0)</f>
        <v>0</v>
      </c>
      <c r="BF1196" s="149">
        <f>IF(N1196="snížená",J1196,0)</f>
        <v>0</v>
      </c>
      <c r="BG1196" s="149">
        <f>IF(N1196="zákl. přenesená",J1196,0)</f>
        <v>0</v>
      </c>
      <c r="BH1196" s="149">
        <f>IF(N1196="sníž. přenesená",J1196,0)</f>
        <v>0</v>
      </c>
      <c r="BI1196" s="149">
        <f>IF(N1196="nulová",J1196,0)</f>
        <v>0</v>
      </c>
      <c r="BJ1196" s="17" t="s">
        <v>85</v>
      </c>
      <c r="BK1196" s="149">
        <f>ROUND(I1196*H1196,2)</f>
        <v>0</v>
      </c>
      <c r="BL1196" s="17" t="s">
        <v>369</v>
      </c>
      <c r="BM1196" s="148" t="s">
        <v>3485</v>
      </c>
    </row>
    <row r="1197" spans="2:65" s="12" customFormat="1" ht="11.25">
      <c r="B1197" s="154"/>
      <c r="D1197" s="155" t="s">
        <v>264</v>
      </c>
      <c r="E1197" s="156" t="s">
        <v>1</v>
      </c>
      <c r="F1197" s="157" t="s">
        <v>1403</v>
      </c>
      <c r="H1197" s="158">
        <v>15</v>
      </c>
      <c r="I1197" s="159"/>
      <c r="L1197" s="154"/>
      <c r="M1197" s="160"/>
      <c r="T1197" s="161"/>
      <c r="AT1197" s="156" t="s">
        <v>264</v>
      </c>
      <c r="AU1197" s="156" t="s">
        <v>87</v>
      </c>
      <c r="AV1197" s="12" t="s">
        <v>87</v>
      </c>
      <c r="AW1197" s="12" t="s">
        <v>32</v>
      </c>
      <c r="AX1197" s="12" t="s">
        <v>77</v>
      </c>
      <c r="AY1197" s="156" t="s">
        <v>253</v>
      </c>
    </row>
    <row r="1198" spans="2:65" s="13" customFormat="1" ht="11.25">
      <c r="B1198" s="162"/>
      <c r="D1198" s="155" t="s">
        <v>264</v>
      </c>
      <c r="E1198" s="163" t="s">
        <v>1</v>
      </c>
      <c r="F1198" s="164" t="s">
        <v>266</v>
      </c>
      <c r="H1198" s="165">
        <v>15</v>
      </c>
      <c r="I1198" s="166"/>
      <c r="L1198" s="162"/>
      <c r="M1198" s="167"/>
      <c r="T1198" s="168"/>
      <c r="AT1198" s="163" t="s">
        <v>264</v>
      </c>
      <c r="AU1198" s="163" t="s">
        <v>87</v>
      </c>
      <c r="AV1198" s="13" t="s">
        <v>260</v>
      </c>
      <c r="AW1198" s="13" t="s">
        <v>32</v>
      </c>
      <c r="AX1198" s="13" t="s">
        <v>85</v>
      </c>
      <c r="AY1198" s="163" t="s">
        <v>253</v>
      </c>
    </row>
    <row r="1199" spans="2:65" s="12" customFormat="1" ht="11.25">
      <c r="B1199" s="154"/>
      <c r="D1199" s="155" t="s">
        <v>264</v>
      </c>
      <c r="F1199" s="157" t="s">
        <v>1886</v>
      </c>
      <c r="H1199" s="158">
        <v>2.1</v>
      </c>
      <c r="I1199" s="159"/>
      <c r="L1199" s="154"/>
      <c r="M1199" s="160"/>
      <c r="T1199" s="161"/>
      <c r="AT1199" s="156" t="s">
        <v>264</v>
      </c>
      <c r="AU1199" s="156" t="s">
        <v>87</v>
      </c>
      <c r="AV1199" s="12" t="s">
        <v>87</v>
      </c>
      <c r="AW1199" s="12" t="s">
        <v>4</v>
      </c>
      <c r="AX1199" s="12" t="s">
        <v>85</v>
      </c>
      <c r="AY1199" s="156" t="s">
        <v>253</v>
      </c>
    </row>
    <row r="1200" spans="2:65" s="1" customFormat="1" ht="24.2" customHeight="1">
      <c r="B1200" s="32"/>
      <c r="C1200" s="185" t="s">
        <v>1865</v>
      </c>
      <c r="D1200" s="185" t="s">
        <v>1052</v>
      </c>
      <c r="E1200" s="186" t="s">
        <v>1888</v>
      </c>
      <c r="F1200" s="187" t="s">
        <v>1889</v>
      </c>
      <c r="G1200" s="188" t="s">
        <v>1890</v>
      </c>
      <c r="H1200" s="189">
        <v>86.64</v>
      </c>
      <c r="I1200" s="190"/>
      <c r="J1200" s="191">
        <f>ROUND(I1200*H1200,2)</f>
        <v>0</v>
      </c>
      <c r="K1200" s="187" t="s">
        <v>259</v>
      </c>
      <c r="L1200" s="192"/>
      <c r="M1200" s="193" t="s">
        <v>1</v>
      </c>
      <c r="N1200" s="194" t="s">
        <v>42</v>
      </c>
      <c r="P1200" s="146">
        <f>O1200*H1200</f>
        <v>0</v>
      </c>
      <c r="Q1200" s="146">
        <v>1.75E-3</v>
      </c>
      <c r="R1200" s="146">
        <f>Q1200*H1200</f>
        <v>0.15162</v>
      </c>
      <c r="S1200" s="146">
        <v>0</v>
      </c>
      <c r="T1200" s="147">
        <f>S1200*H1200</f>
        <v>0</v>
      </c>
      <c r="AR1200" s="148" t="s">
        <v>455</v>
      </c>
      <c r="AT1200" s="148" t="s">
        <v>1052</v>
      </c>
      <c r="AU1200" s="148" t="s">
        <v>87</v>
      </c>
      <c r="AY1200" s="17" t="s">
        <v>253</v>
      </c>
      <c r="BE1200" s="149">
        <f>IF(N1200="základní",J1200,0)</f>
        <v>0</v>
      </c>
      <c r="BF1200" s="149">
        <f>IF(N1200="snížená",J1200,0)</f>
        <v>0</v>
      </c>
      <c r="BG1200" s="149">
        <f>IF(N1200="zákl. přenesená",J1200,0)</f>
        <v>0</v>
      </c>
      <c r="BH1200" s="149">
        <f>IF(N1200="sníž. přenesená",J1200,0)</f>
        <v>0</v>
      </c>
      <c r="BI1200" s="149">
        <f>IF(N1200="nulová",J1200,0)</f>
        <v>0</v>
      </c>
      <c r="BJ1200" s="17" t="s">
        <v>85</v>
      </c>
      <c r="BK1200" s="149">
        <f>ROUND(I1200*H1200,2)</f>
        <v>0</v>
      </c>
      <c r="BL1200" s="17" t="s">
        <v>369</v>
      </c>
      <c r="BM1200" s="148" t="s">
        <v>3486</v>
      </c>
    </row>
    <row r="1201" spans="2:51" s="12" customFormat="1" ht="11.25">
      <c r="B1201" s="154"/>
      <c r="D1201" s="155" t="s">
        <v>264</v>
      </c>
      <c r="E1201" s="156" t="s">
        <v>1</v>
      </c>
      <c r="F1201" s="157" t="s">
        <v>1870</v>
      </c>
      <c r="H1201" s="158">
        <v>392</v>
      </c>
      <c r="I1201" s="159"/>
      <c r="L1201" s="154"/>
      <c r="M1201" s="160"/>
      <c r="T1201" s="161"/>
      <c r="AT1201" s="156" t="s">
        <v>264</v>
      </c>
      <c r="AU1201" s="156" t="s">
        <v>87</v>
      </c>
      <c r="AV1201" s="12" t="s">
        <v>87</v>
      </c>
      <c r="AW1201" s="12" t="s">
        <v>32</v>
      </c>
      <c r="AX1201" s="12" t="s">
        <v>77</v>
      </c>
      <c r="AY1201" s="156" t="s">
        <v>253</v>
      </c>
    </row>
    <row r="1202" spans="2:51" s="12" customFormat="1" ht="11.25">
      <c r="B1202" s="154"/>
      <c r="D1202" s="155" t="s">
        <v>264</v>
      </c>
      <c r="E1202" s="156" t="s">
        <v>1</v>
      </c>
      <c r="F1202" s="157" t="s">
        <v>1871</v>
      </c>
      <c r="H1202" s="158">
        <v>112</v>
      </c>
      <c r="I1202" s="159"/>
      <c r="L1202" s="154"/>
      <c r="M1202" s="160"/>
      <c r="T1202" s="161"/>
      <c r="AT1202" s="156" t="s">
        <v>264</v>
      </c>
      <c r="AU1202" s="156" t="s">
        <v>87</v>
      </c>
      <c r="AV1202" s="12" t="s">
        <v>87</v>
      </c>
      <c r="AW1202" s="12" t="s">
        <v>32</v>
      </c>
      <c r="AX1202" s="12" t="s">
        <v>77</v>
      </c>
      <c r="AY1202" s="156" t="s">
        <v>253</v>
      </c>
    </row>
    <row r="1203" spans="2:51" s="12" customFormat="1" ht="11.25">
      <c r="B1203" s="154"/>
      <c r="D1203" s="155" t="s">
        <v>264</v>
      </c>
      <c r="E1203" s="156" t="s">
        <v>1</v>
      </c>
      <c r="F1203" s="157" t="s">
        <v>1872</v>
      </c>
      <c r="H1203" s="158">
        <v>336</v>
      </c>
      <c r="I1203" s="159"/>
      <c r="L1203" s="154"/>
      <c r="M1203" s="160"/>
      <c r="T1203" s="161"/>
      <c r="AT1203" s="156" t="s">
        <v>264</v>
      </c>
      <c r="AU1203" s="156" t="s">
        <v>87</v>
      </c>
      <c r="AV1203" s="12" t="s">
        <v>87</v>
      </c>
      <c r="AW1203" s="12" t="s">
        <v>32</v>
      </c>
      <c r="AX1203" s="12" t="s">
        <v>77</v>
      </c>
      <c r="AY1203" s="156" t="s">
        <v>253</v>
      </c>
    </row>
    <row r="1204" spans="2:51" s="12" customFormat="1" ht="11.25">
      <c r="B1204" s="154"/>
      <c r="D1204" s="155" t="s">
        <v>264</v>
      </c>
      <c r="E1204" s="156" t="s">
        <v>1</v>
      </c>
      <c r="F1204" s="157" t="s">
        <v>1873</v>
      </c>
      <c r="H1204" s="158">
        <v>112</v>
      </c>
      <c r="I1204" s="159"/>
      <c r="L1204" s="154"/>
      <c r="M1204" s="160"/>
      <c r="T1204" s="161"/>
      <c r="AT1204" s="156" t="s">
        <v>264</v>
      </c>
      <c r="AU1204" s="156" t="s">
        <v>87</v>
      </c>
      <c r="AV1204" s="12" t="s">
        <v>87</v>
      </c>
      <c r="AW1204" s="12" t="s">
        <v>32</v>
      </c>
      <c r="AX1204" s="12" t="s">
        <v>77</v>
      </c>
      <c r="AY1204" s="156" t="s">
        <v>253</v>
      </c>
    </row>
    <row r="1205" spans="2:51" s="12" customFormat="1" ht="11.25">
      <c r="B1205" s="154"/>
      <c r="D1205" s="155" t="s">
        <v>264</v>
      </c>
      <c r="E1205" s="156" t="s">
        <v>1</v>
      </c>
      <c r="F1205" s="157" t="s">
        <v>1874</v>
      </c>
      <c r="H1205" s="158">
        <v>644</v>
      </c>
      <c r="I1205" s="159"/>
      <c r="L1205" s="154"/>
      <c r="M1205" s="160"/>
      <c r="T1205" s="161"/>
      <c r="AT1205" s="156" t="s">
        <v>264</v>
      </c>
      <c r="AU1205" s="156" t="s">
        <v>87</v>
      </c>
      <c r="AV1205" s="12" t="s">
        <v>87</v>
      </c>
      <c r="AW1205" s="12" t="s">
        <v>32</v>
      </c>
      <c r="AX1205" s="12" t="s">
        <v>77</v>
      </c>
      <c r="AY1205" s="156" t="s">
        <v>253</v>
      </c>
    </row>
    <row r="1206" spans="2:51" s="12" customFormat="1" ht="11.25">
      <c r="B1206" s="154"/>
      <c r="D1206" s="155" t="s">
        <v>264</v>
      </c>
      <c r="E1206" s="156" t="s">
        <v>1</v>
      </c>
      <c r="F1206" s="157" t="s">
        <v>1875</v>
      </c>
      <c r="H1206" s="158">
        <v>392</v>
      </c>
      <c r="I1206" s="159"/>
      <c r="L1206" s="154"/>
      <c r="M1206" s="160"/>
      <c r="T1206" s="161"/>
      <c r="AT1206" s="156" t="s">
        <v>264</v>
      </c>
      <c r="AU1206" s="156" t="s">
        <v>87</v>
      </c>
      <c r="AV1206" s="12" t="s">
        <v>87</v>
      </c>
      <c r="AW1206" s="12" t="s">
        <v>32</v>
      </c>
      <c r="AX1206" s="12" t="s">
        <v>77</v>
      </c>
      <c r="AY1206" s="156" t="s">
        <v>253</v>
      </c>
    </row>
    <row r="1207" spans="2:51" s="12" customFormat="1" ht="11.25">
      <c r="B1207" s="154"/>
      <c r="D1207" s="155" t="s">
        <v>264</v>
      </c>
      <c r="E1207" s="156" t="s">
        <v>1</v>
      </c>
      <c r="F1207" s="157" t="s">
        <v>1876</v>
      </c>
      <c r="H1207" s="158">
        <v>112</v>
      </c>
      <c r="I1207" s="159"/>
      <c r="L1207" s="154"/>
      <c r="M1207" s="160"/>
      <c r="T1207" s="161"/>
      <c r="AT1207" s="156" t="s">
        <v>264</v>
      </c>
      <c r="AU1207" s="156" t="s">
        <v>87</v>
      </c>
      <c r="AV1207" s="12" t="s">
        <v>87</v>
      </c>
      <c r="AW1207" s="12" t="s">
        <v>32</v>
      </c>
      <c r="AX1207" s="12" t="s">
        <v>77</v>
      </c>
      <c r="AY1207" s="156" t="s">
        <v>253</v>
      </c>
    </row>
    <row r="1208" spans="2:51" s="15" customFormat="1" ht="11.25">
      <c r="B1208" s="175"/>
      <c r="D1208" s="155" t="s">
        <v>264</v>
      </c>
      <c r="E1208" s="176" t="s">
        <v>1</v>
      </c>
      <c r="F1208" s="177" t="s">
        <v>322</v>
      </c>
      <c r="H1208" s="178">
        <v>2100</v>
      </c>
      <c r="I1208" s="179"/>
      <c r="L1208" s="175"/>
      <c r="M1208" s="180"/>
      <c r="T1208" s="181"/>
      <c r="AT1208" s="176" t="s">
        <v>264</v>
      </c>
      <c r="AU1208" s="176" t="s">
        <v>87</v>
      </c>
      <c r="AV1208" s="15" t="s">
        <v>97</v>
      </c>
      <c r="AW1208" s="15" t="s">
        <v>32</v>
      </c>
      <c r="AX1208" s="15" t="s">
        <v>77</v>
      </c>
      <c r="AY1208" s="176" t="s">
        <v>253</v>
      </c>
    </row>
    <row r="1209" spans="2:51" s="12" customFormat="1" ht="11.25">
      <c r="B1209" s="154"/>
      <c r="D1209" s="155" t="s">
        <v>264</v>
      </c>
      <c r="E1209" s="156" t="s">
        <v>1</v>
      </c>
      <c r="F1209" s="157" t="s">
        <v>1390</v>
      </c>
      <c r="H1209" s="158">
        <v>30</v>
      </c>
      <c r="I1209" s="159"/>
      <c r="L1209" s="154"/>
      <c r="M1209" s="160"/>
      <c r="T1209" s="161"/>
      <c r="AT1209" s="156" t="s">
        <v>264</v>
      </c>
      <c r="AU1209" s="156" t="s">
        <v>87</v>
      </c>
      <c r="AV1209" s="12" t="s">
        <v>87</v>
      </c>
      <c r="AW1209" s="12" t="s">
        <v>32</v>
      </c>
      <c r="AX1209" s="12" t="s">
        <v>77</v>
      </c>
      <c r="AY1209" s="156" t="s">
        <v>253</v>
      </c>
    </row>
    <row r="1210" spans="2:51" s="12" customFormat="1" ht="11.25">
      <c r="B1210" s="154"/>
      <c r="D1210" s="155" t="s">
        <v>264</v>
      </c>
      <c r="E1210" s="156" t="s">
        <v>1</v>
      </c>
      <c r="F1210" s="157" t="s">
        <v>1376</v>
      </c>
      <c r="H1210" s="158">
        <v>24</v>
      </c>
      <c r="I1210" s="159"/>
      <c r="L1210" s="154"/>
      <c r="M1210" s="160"/>
      <c r="T1210" s="161"/>
      <c r="AT1210" s="156" t="s">
        <v>264</v>
      </c>
      <c r="AU1210" s="156" t="s">
        <v>87</v>
      </c>
      <c r="AV1210" s="12" t="s">
        <v>87</v>
      </c>
      <c r="AW1210" s="12" t="s">
        <v>32</v>
      </c>
      <c r="AX1210" s="12" t="s">
        <v>77</v>
      </c>
      <c r="AY1210" s="156" t="s">
        <v>253</v>
      </c>
    </row>
    <row r="1211" spans="2:51" s="12" customFormat="1" ht="11.25">
      <c r="B1211" s="154"/>
      <c r="D1211" s="155" t="s">
        <v>264</v>
      </c>
      <c r="E1211" s="156" t="s">
        <v>1</v>
      </c>
      <c r="F1211" s="157" t="s">
        <v>1391</v>
      </c>
      <c r="H1211" s="158">
        <v>4</v>
      </c>
      <c r="I1211" s="159"/>
      <c r="L1211" s="154"/>
      <c r="M1211" s="160"/>
      <c r="T1211" s="161"/>
      <c r="AT1211" s="156" t="s">
        <v>264</v>
      </c>
      <c r="AU1211" s="156" t="s">
        <v>87</v>
      </c>
      <c r="AV1211" s="12" t="s">
        <v>87</v>
      </c>
      <c r="AW1211" s="12" t="s">
        <v>32</v>
      </c>
      <c r="AX1211" s="12" t="s">
        <v>77</v>
      </c>
      <c r="AY1211" s="156" t="s">
        <v>253</v>
      </c>
    </row>
    <row r="1212" spans="2:51" s="12" customFormat="1" ht="11.25">
      <c r="B1212" s="154"/>
      <c r="D1212" s="155" t="s">
        <v>264</v>
      </c>
      <c r="E1212" s="156" t="s">
        <v>1</v>
      </c>
      <c r="F1212" s="157" t="s">
        <v>1392</v>
      </c>
      <c r="H1212" s="158">
        <v>2</v>
      </c>
      <c r="I1212" s="159"/>
      <c r="L1212" s="154"/>
      <c r="M1212" s="160"/>
      <c r="T1212" s="161"/>
      <c r="AT1212" s="156" t="s">
        <v>264</v>
      </c>
      <c r="AU1212" s="156" t="s">
        <v>87</v>
      </c>
      <c r="AV1212" s="12" t="s">
        <v>87</v>
      </c>
      <c r="AW1212" s="12" t="s">
        <v>32</v>
      </c>
      <c r="AX1212" s="12" t="s">
        <v>77</v>
      </c>
      <c r="AY1212" s="156" t="s">
        <v>253</v>
      </c>
    </row>
    <row r="1213" spans="2:51" s="12" customFormat="1" ht="11.25">
      <c r="B1213" s="154"/>
      <c r="D1213" s="155" t="s">
        <v>264</v>
      </c>
      <c r="E1213" s="156" t="s">
        <v>1</v>
      </c>
      <c r="F1213" s="157" t="s">
        <v>1391</v>
      </c>
      <c r="H1213" s="158">
        <v>4</v>
      </c>
      <c r="I1213" s="159"/>
      <c r="L1213" s="154"/>
      <c r="M1213" s="160"/>
      <c r="T1213" s="161"/>
      <c r="AT1213" s="156" t="s">
        <v>264</v>
      </c>
      <c r="AU1213" s="156" t="s">
        <v>87</v>
      </c>
      <c r="AV1213" s="12" t="s">
        <v>87</v>
      </c>
      <c r="AW1213" s="12" t="s">
        <v>32</v>
      </c>
      <c r="AX1213" s="12" t="s">
        <v>77</v>
      </c>
      <c r="AY1213" s="156" t="s">
        <v>253</v>
      </c>
    </row>
    <row r="1214" spans="2:51" s="12" customFormat="1" ht="11.25">
      <c r="B1214" s="154"/>
      <c r="D1214" s="155" t="s">
        <v>264</v>
      </c>
      <c r="E1214" s="156" t="s">
        <v>1</v>
      </c>
      <c r="F1214" s="157" t="s">
        <v>1392</v>
      </c>
      <c r="H1214" s="158">
        <v>2</v>
      </c>
      <c r="I1214" s="159"/>
      <c r="L1214" s="154"/>
      <c r="M1214" s="160"/>
      <c r="T1214" s="161"/>
      <c r="AT1214" s="156" t="s">
        <v>264</v>
      </c>
      <c r="AU1214" s="156" t="s">
        <v>87</v>
      </c>
      <c r="AV1214" s="12" t="s">
        <v>87</v>
      </c>
      <c r="AW1214" s="12" t="s">
        <v>32</v>
      </c>
      <c r="AX1214" s="12" t="s">
        <v>77</v>
      </c>
      <c r="AY1214" s="156" t="s">
        <v>253</v>
      </c>
    </row>
    <row r="1215" spans="2:51" s="15" customFormat="1" ht="11.25">
      <c r="B1215" s="175"/>
      <c r="D1215" s="155" t="s">
        <v>264</v>
      </c>
      <c r="E1215" s="176" t="s">
        <v>1</v>
      </c>
      <c r="F1215" s="177" t="s">
        <v>322</v>
      </c>
      <c r="H1215" s="178">
        <v>66</v>
      </c>
      <c r="I1215" s="179"/>
      <c r="L1215" s="175"/>
      <c r="M1215" s="180"/>
      <c r="T1215" s="181"/>
      <c r="AT1215" s="176" t="s">
        <v>264</v>
      </c>
      <c r="AU1215" s="176" t="s">
        <v>87</v>
      </c>
      <c r="AV1215" s="15" t="s">
        <v>97</v>
      </c>
      <c r="AW1215" s="15" t="s">
        <v>32</v>
      </c>
      <c r="AX1215" s="15" t="s">
        <v>77</v>
      </c>
      <c r="AY1215" s="176" t="s">
        <v>253</v>
      </c>
    </row>
    <row r="1216" spans="2:51" s="13" customFormat="1" ht="11.25">
      <c r="B1216" s="162"/>
      <c r="D1216" s="155" t="s">
        <v>264</v>
      </c>
      <c r="E1216" s="163" t="s">
        <v>1</v>
      </c>
      <c r="F1216" s="164" t="s">
        <v>266</v>
      </c>
      <c r="H1216" s="165">
        <v>2166</v>
      </c>
      <c r="I1216" s="166"/>
      <c r="L1216" s="162"/>
      <c r="M1216" s="167"/>
      <c r="T1216" s="168"/>
      <c r="AT1216" s="163" t="s">
        <v>264</v>
      </c>
      <c r="AU1216" s="163" t="s">
        <v>87</v>
      </c>
      <c r="AV1216" s="13" t="s">
        <v>260</v>
      </c>
      <c r="AW1216" s="13" t="s">
        <v>32</v>
      </c>
      <c r="AX1216" s="13" t="s">
        <v>85</v>
      </c>
      <c r="AY1216" s="163" t="s">
        <v>253</v>
      </c>
    </row>
    <row r="1217" spans="2:65" s="12" customFormat="1" ht="11.25">
      <c r="B1217" s="154"/>
      <c r="D1217" s="155" t="s">
        <v>264</v>
      </c>
      <c r="F1217" s="157" t="s">
        <v>1892</v>
      </c>
      <c r="H1217" s="158">
        <v>86.64</v>
      </c>
      <c r="I1217" s="159"/>
      <c r="L1217" s="154"/>
      <c r="M1217" s="160"/>
      <c r="T1217" s="161"/>
      <c r="AT1217" s="156" t="s">
        <v>264</v>
      </c>
      <c r="AU1217" s="156" t="s">
        <v>87</v>
      </c>
      <c r="AV1217" s="12" t="s">
        <v>87</v>
      </c>
      <c r="AW1217" s="12" t="s">
        <v>4</v>
      </c>
      <c r="AX1217" s="12" t="s">
        <v>85</v>
      </c>
      <c r="AY1217" s="156" t="s">
        <v>253</v>
      </c>
    </row>
    <row r="1218" spans="2:65" s="1" customFormat="1" ht="24.2" customHeight="1">
      <c r="B1218" s="32"/>
      <c r="C1218" s="185" t="s">
        <v>1877</v>
      </c>
      <c r="D1218" s="185" t="s">
        <v>1052</v>
      </c>
      <c r="E1218" s="186" t="s">
        <v>1894</v>
      </c>
      <c r="F1218" s="187" t="s">
        <v>1895</v>
      </c>
      <c r="G1218" s="188" t="s">
        <v>1890</v>
      </c>
      <c r="H1218" s="189">
        <v>0.6</v>
      </c>
      <c r="I1218" s="190"/>
      <c r="J1218" s="191">
        <f>ROUND(I1218*H1218,2)</f>
        <v>0</v>
      </c>
      <c r="K1218" s="187" t="s">
        <v>259</v>
      </c>
      <c r="L1218" s="192"/>
      <c r="M1218" s="193" t="s">
        <v>1</v>
      </c>
      <c r="N1218" s="194" t="s">
        <v>42</v>
      </c>
      <c r="P1218" s="146">
        <f>O1218*H1218</f>
        <v>0</v>
      </c>
      <c r="Q1218" s="146">
        <v>0</v>
      </c>
      <c r="R1218" s="146">
        <f>Q1218*H1218</f>
        <v>0</v>
      </c>
      <c r="S1218" s="146">
        <v>0</v>
      </c>
      <c r="T1218" s="147">
        <f>S1218*H1218</f>
        <v>0</v>
      </c>
      <c r="AR1218" s="148" t="s">
        <v>455</v>
      </c>
      <c r="AT1218" s="148" t="s">
        <v>1052</v>
      </c>
      <c r="AU1218" s="148" t="s">
        <v>87</v>
      </c>
      <c r="AY1218" s="17" t="s">
        <v>253</v>
      </c>
      <c r="BE1218" s="149">
        <f>IF(N1218="základní",J1218,0)</f>
        <v>0</v>
      </c>
      <c r="BF1218" s="149">
        <f>IF(N1218="snížená",J1218,0)</f>
        <v>0</v>
      </c>
      <c r="BG1218" s="149">
        <f>IF(N1218="zákl. přenesená",J1218,0)</f>
        <v>0</v>
      </c>
      <c r="BH1218" s="149">
        <f>IF(N1218="sníž. přenesená",J1218,0)</f>
        <v>0</v>
      </c>
      <c r="BI1218" s="149">
        <f>IF(N1218="nulová",J1218,0)</f>
        <v>0</v>
      </c>
      <c r="BJ1218" s="17" t="s">
        <v>85</v>
      </c>
      <c r="BK1218" s="149">
        <f>ROUND(I1218*H1218,2)</f>
        <v>0</v>
      </c>
      <c r="BL1218" s="17" t="s">
        <v>369</v>
      </c>
      <c r="BM1218" s="148" t="s">
        <v>3487</v>
      </c>
    </row>
    <row r="1219" spans="2:65" s="12" customFormat="1" ht="11.25">
      <c r="B1219" s="154"/>
      <c r="D1219" s="155" t="s">
        <v>264</v>
      </c>
      <c r="E1219" s="156" t="s">
        <v>1</v>
      </c>
      <c r="F1219" s="157" t="s">
        <v>1403</v>
      </c>
      <c r="H1219" s="158">
        <v>15</v>
      </c>
      <c r="I1219" s="159"/>
      <c r="L1219" s="154"/>
      <c r="M1219" s="160"/>
      <c r="T1219" s="161"/>
      <c r="AT1219" s="156" t="s">
        <v>264</v>
      </c>
      <c r="AU1219" s="156" t="s">
        <v>87</v>
      </c>
      <c r="AV1219" s="12" t="s">
        <v>87</v>
      </c>
      <c r="AW1219" s="12" t="s">
        <v>32</v>
      </c>
      <c r="AX1219" s="12" t="s">
        <v>77</v>
      </c>
      <c r="AY1219" s="156" t="s">
        <v>253</v>
      </c>
    </row>
    <row r="1220" spans="2:65" s="13" customFormat="1" ht="11.25">
      <c r="B1220" s="162"/>
      <c r="D1220" s="155" t="s">
        <v>264</v>
      </c>
      <c r="E1220" s="163" t="s">
        <v>1</v>
      </c>
      <c r="F1220" s="164" t="s">
        <v>266</v>
      </c>
      <c r="H1220" s="165">
        <v>15</v>
      </c>
      <c r="I1220" s="166"/>
      <c r="L1220" s="162"/>
      <c r="M1220" s="167"/>
      <c r="T1220" s="168"/>
      <c r="AT1220" s="163" t="s">
        <v>264</v>
      </c>
      <c r="AU1220" s="163" t="s">
        <v>87</v>
      </c>
      <c r="AV1220" s="13" t="s">
        <v>260</v>
      </c>
      <c r="AW1220" s="13" t="s">
        <v>32</v>
      </c>
      <c r="AX1220" s="13" t="s">
        <v>85</v>
      </c>
      <c r="AY1220" s="163" t="s">
        <v>253</v>
      </c>
    </row>
    <row r="1221" spans="2:65" s="12" customFormat="1" ht="11.25">
      <c r="B1221" s="154"/>
      <c r="D1221" s="155" t="s">
        <v>264</v>
      </c>
      <c r="F1221" s="157" t="s">
        <v>1897</v>
      </c>
      <c r="H1221" s="158">
        <v>0.6</v>
      </c>
      <c r="I1221" s="159"/>
      <c r="L1221" s="154"/>
      <c r="M1221" s="160"/>
      <c r="T1221" s="161"/>
      <c r="AT1221" s="156" t="s">
        <v>264</v>
      </c>
      <c r="AU1221" s="156" t="s">
        <v>87</v>
      </c>
      <c r="AV1221" s="12" t="s">
        <v>87</v>
      </c>
      <c r="AW1221" s="12" t="s">
        <v>4</v>
      </c>
      <c r="AX1221" s="12" t="s">
        <v>85</v>
      </c>
      <c r="AY1221" s="156" t="s">
        <v>253</v>
      </c>
    </row>
    <row r="1222" spans="2:65" s="1" customFormat="1" ht="24.2" customHeight="1">
      <c r="B1222" s="32"/>
      <c r="C1222" s="185" t="s">
        <v>1882</v>
      </c>
      <c r="D1222" s="185" t="s">
        <v>1052</v>
      </c>
      <c r="E1222" s="186" t="s">
        <v>1899</v>
      </c>
      <c r="F1222" s="187" t="s">
        <v>1900</v>
      </c>
      <c r="G1222" s="188" t="s">
        <v>1890</v>
      </c>
      <c r="H1222" s="189">
        <v>43.32</v>
      </c>
      <c r="I1222" s="190"/>
      <c r="J1222" s="191">
        <f>ROUND(I1222*H1222,2)</f>
        <v>0</v>
      </c>
      <c r="K1222" s="187" t="s">
        <v>259</v>
      </c>
      <c r="L1222" s="192"/>
      <c r="M1222" s="193" t="s">
        <v>1</v>
      </c>
      <c r="N1222" s="194" t="s">
        <v>42</v>
      </c>
      <c r="P1222" s="146">
        <f>O1222*H1222</f>
        <v>0</v>
      </c>
      <c r="Q1222" s="146">
        <v>6.8000000000000005E-4</v>
      </c>
      <c r="R1222" s="146">
        <f>Q1222*H1222</f>
        <v>2.9457600000000004E-2</v>
      </c>
      <c r="S1222" s="146">
        <v>0</v>
      </c>
      <c r="T1222" s="147">
        <f>S1222*H1222</f>
        <v>0</v>
      </c>
      <c r="AR1222" s="148" t="s">
        <v>455</v>
      </c>
      <c r="AT1222" s="148" t="s">
        <v>1052</v>
      </c>
      <c r="AU1222" s="148" t="s">
        <v>87</v>
      </c>
      <c r="AY1222" s="17" t="s">
        <v>253</v>
      </c>
      <c r="BE1222" s="149">
        <f>IF(N1222="základní",J1222,0)</f>
        <v>0</v>
      </c>
      <c r="BF1222" s="149">
        <f>IF(N1222="snížená",J1222,0)</f>
        <v>0</v>
      </c>
      <c r="BG1222" s="149">
        <f>IF(N1222="zákl. přenesená",J1222,0)</f>
        <v>0</v>
      </c>
      <c r="BH1222" s="149">
        <f>IF(N1222="sníž. přenesená",J1222,0)</f>
        <v>0</v>
      </c>
      <c r="BI1222" s="149">
        <f>IF(N1222="nulová",J1222,0)</f>
        <v>0</v>
      </c>
      <c r="BJ1222" s="17" t="s">
        <v>85</v>
      </c>
      <c r="BK1222" s="149">
        <f>ROUND(I1222*H1222,2)</f>
        <v>0</v>
      </c>
      <c r="BL1222" s="17" t="s">
        <v>369</v>
      </c>
      <c r="BM1222" s="148" t="s">
        <v>3488</v>
      </c>
    </row>
    <row r="1223" spans="2:65" s="12" customFormat="1" ht="11.25">
      <c r="B1223" s="154"/>
      <c r="D1223" s="155" t="s">
        <v>264</v>
      </c>
      <c r="E1223" s="156" t="s">
        <v>1</v>
      </c>
      <c r="F1223" s="157" t="s">
        <v>1870</v>
      </c>
      <c r="H1223" s="158">
        <v>392</v>
      </c>
      <c r="I1223" s="159"/>
      <c r="L1223" s="154"/>
      <c r="M1223" s="160"/>
      <c r="T1223" s="161"/>
      <c r="AT1223" s="156" t="s">
        <v>264</v>
      </c>
      <c r="AU1223" s="156" t="s">
        <v>87</v>
      </c>
      <c r="AV1223" s="12" t="s">
        <v>87</v>
      </c>
      <c r="AW1223" s="12" t="s">
        <v>32</v>
      </c>
      <c r="AX1223" s="12" t="s">
        <v>77</v>
      </c>
      <c r="AY1223" s="156" t="s">
        <v>253</v>
      </c>
    </row>
    <row r="1224" spans="2:65" s="12" customFormat="1" ht="11.25">
      <c r="B1224" s="154"/>
      <c r="D1224" s="155" t="s">
        <v>264</v>
      </c>
      <c r="E1224" s="156" t="s">
        <v>1</v>
      </c>
      <c r="F1224" s="157" t="s">
        <v>1871</v>
      </c>
      <c r="H1224" s="158">
        <v>112</v>
      </c>
      <c r="I1224" s="159"/>
      <c r="L1224" s="154"/>
      <c r="M1224" s="160"/>
      <c r="T1224" s="161"/>
      <c r="AT1224" s="156" t="s">
        <v>264</v>
      </c>
      <c r="AU1224" s="156" t="s">
        <v>87</v>
      </c>
      <c r="AV1224" s="12" t="s">
        <v>87</v>
      </c>
      <c r="AW1224" s="12" t="s">
        <v>32</v>
      </c>
      <c r="AX1224" s="12" t="s">
        <v>77</v>
      </c>
      <c r="AY1224" s="156" t="s">
        <v>253</v>
      </c>
    </row>
    <row r="1225" spans="2:65" s="12" customFormat="1" ht="11.25">
      <c r="B1225" s="154"/>
      <c r="D1225" s="155" t="s">
        <v>264</v>
      </c>
      <c r="E1225" s="156" t="s">
        <v>1</v>
      </c>
      <c r="F1225" s="157" t="s">
        <v>1872</v>
      </c>
      <c r="H1225" s="158">
        <v>336</v>
      </c>
      <c r="I1225" s="159"/>
      <c r="L1225" s="154"/>
      <c r="M1225" s="160"/>
      <c r="T1225" s="161"/>
      <c r="AT1225" s="156" t="s">
        <v>264</v>
      </c>
      <c r="AU1225" s="156" t="s">
        <v>87</v>
      </c>
      <c r="AV1225" s="12" t="s">
        <v>87</v>
      </c>
      <c r="AW1225" s="12" t="s">
        <v>32</v>
      </c>
      <c r="AX1225" s="12" t="s">
        <v>77</v>
      </c>
      <c r="AY1225" s="156" t="s">
        <v>253</v>
      </c>
    </row>
    <row r="1226" spans="2:65" s="12" customFormat="1" ht="11.25">
      <c r="B1226" s="154"/>
      <c r="D1226" s="155" t="s">
        <v>264</v>
      </c>
      <c r="E1226" s="156" t="s">
        <v>1</v>
      </c>
      <c r="F1226" s="157" t="s">
        <v>1873</v>
      </c>
      <c r="H1226" s="158">
        <v>112</v>
      </c>
      <c r="I1226" s="159"/>
      <c r="L1226" s="154"/>
      <c r="M1226" s="160"/>
      <c r="T1226" s="161"/>
      <c r="AT1226" s="156" t="s">
        <v>264</v>
      </c>
      <c r="AU1226" s="156" t="s">
        <v>87</v>
      </c>
      <c r="AV1226" s="12" t="s">
        <v>87</v>
      </c>
      <c r="AW1226" s="12" t="s">
        <v>32</v>
      </c>
      <c r="AX1226" s="12" t="s">
        <v>77</v>
      </c>
      <c r="AY1226" s="156" t="s">
        <v>253</v>
      </c>
    </row>
    <row r="1227" spans="2:65" s="12" customFormat="1" ht="11.25">
      <c r="B1227" s="154"/>
      <c r="D1227" s="155" t="s">
        <v>264</v>
      </c>
      <c r="E1227" s="156" t="s">
        <v>1</v>
      </c>
      <c r="F1227" s="157" t="s">
        <v>1874</v>
      </c>
      <c r="H1227" s="158">
        <v>644</v>
      </c>
      <c r="I1227" s="159"/>
      <c r="L1227" s="154"/>
      <c r="M1227" s="160"/>
      <c r="T1227" s="161"/>
      <c r="AT1227" s="156" t="s">
        <v>264</v>
      </c>
      <c r="AU1227" s="156" t="s">
        <v>87</v>
      </c>
      <c r="AV1227" s="12" t="s">
        <v>87</v>
      </c>
      <c r="AW1227" s="12" t="s">
        <v>32</v>
      </c>
      <c r="AX1227" s="12" t="s">
        <v>77</v>
      </c>
      <c r="AY1227" s="156" t="s">
        <v>253</v>
      </c>
    </row>
    <row r="1228" spans="2:65" s="12" customFormat="1" ht="11.25">
      <c r="B1228" s="154"/>
      <c r="D1228" s="155" t="s">
        <v>264</v>
      </c>
      <c r="E1228" s="156" t="s">
        <v>1</v>
      </c>
      <c r="F1228" s="157" t="s">
        <v>1875</v>
      </c>
      <c r="H1228" s="158">
        <v>392</v>
      </c>
      <c r="I1228" s="159"/>
      <c r="L1228" s="154"/>
      <c r="M1228" s="160"/>
      <c r="T1228" s="161"/>
      <c r="AT1228" s="156" t="s">
        <v>264</v>
      </c>
      <c r="AU1228" s="156" t="s">
        <v>87</v>
      </c>
      <c r="AV1228" s="12" t="s">
        <v>87</v>
      </c>
      <c r="AW1228" s="12" t="s">
        <v>32</v>
      </c>
      <c r="AX1228" s="12" t="s">
        <v>77</v>
      </c>
      <c r="AY1228" s="156" t="s">
        <v>253</v>
      </c>
    </row>
    <row r="1229" spans="2:65" s="12" customFormat="1" ht="11.25">
      <c r="B1229" s="154"/>
      <c r="D1229" s="155" t="s">
        <v>264</v>
      </c>
      <c r="E1229" s="156" t="s">
        <v>1</v>
      </c>
      <c r="F1229" s="157" t="s">
        <v>1876</v>
      </c>
      <c r="H1229" s="158">
        <v>112</v>
      </c>
      <c r="I1229" s="159"/>
      <c r="L1229" s="154"/>
      <c r="M1229" s="160"/>
      <c r="T1229" s="161"/>
      <c r="AT1229" s="156" t="s">
        <v>264</v>
      </c>
      <c r="AU1229" s="156" t="s">
        <v>87</v>
      </c>
      <c r="AV1229" s="12" t="s">
        <v>87</v>
      </c>
      <c r="AW1229" s="12" t="s">
        <v>32</v>
      </c>
      <c r="AX1229" s="12" t="s">
        <v>77</v>
      </c>
      <c r="AY1229" s="156" t="s">
        <v>253</v>
      </c>
    </row>
    <row r="1230" spans="2:65" s="15" customFormat="1" ht="11.25">
      <c r="B1230" s="175"/>
      <c r="D1230" s="155" t="s">
        <v>264</v>
      </c>
      <c r="E1230" s="176" t="s">
        <v>1</v>
      </c>
      <c r="F1230" s="177" t="s">
        <v>322</v>
      </c>
      <c r="H1230" s="178">
        <v>2100</v>
      </c>
      <c r="I1230" s="179"/>
      <c r="L1230" s="175"/>
      <c r="M1230" s="180"/>
      <c r="T1230" s="181"/>
      <c r="AT1230" s="176" t="s">
        <v>264</v>
      </c>
      <c r="AU1230" s="176" t="s">
        <v>87</v>
      </c>
      <c r="AV1230" s="15" t="s">
        <v>97</v>
      </c>
      <c r="AW1230" s="15" t="s">
        <v>32</v>
      </c>
      <c r="AX1230" s="15" t="s">
        <v>77</v>
      </c>
      <c r="AY1230" s="176" t="s">
        <v>253</v>
      </c>
    </row>
    <row r="1231" spans="2:65" s="12" customFormat="1" ht="11.25">
      <c r="B1231" s="154"/>
      <c r="D1231" s="155" t="s">
        <v>264</v>
      </c>
      <c r="E1231" s="156" t="s">
        <v>1</v>
      </c>
      <c r="F1231" s="157" t="s">
        <v>1390</v>
      </c>
      <c r="H1231" s="158">
        <v>30</v>
      </c>
      <c r="I1231" s="159"/>
      <c r="L1231" s="154"/>
      <c r="M1231" s="160"/>
      <c r="T1231" s="161"/>
      <c r="AT1231" s="156" t="s">
        <v>264</v>
      </c>
      <c r="AU1231" s="156" t="s">
        <v>87</v>
      </c>
      <c r="AV1231" s="12" t="s">
        <v>87</v>
      </c>
      <c r="AW1231" s="12" t="s">
        <v>32</v>
      </c>
      <c r="AX1231" s="12" t="s">
        <v>77</v>
      </c>
      <c r="AY1231" s="156" t="s">
        <v>253</v>
      </c>
    </row>
    <row r="1232" spans="2:65" s="12" customFormat="1" ht="11.25">
      <c r="B1232" s="154"/>
      <c r="D1232" s="155" t="s">
        <v>264</v>
      </c>
      <c r="E1232" s="156" t="s">
        <v>1</v>
      </c>
      <c r="F1232" s="157" t="s">
        <v>1376</v>
      </c>
      <c r="H1232" s="158">
        <v>24</v>
      </c>
      <c r="I1232" s="159"/>
      <c r="L1232" s="154"/>
      <c r="M1232" s="160"/>
      <c r="T1232" s="161"/>
      <c r="AT1232" s="156" t="s">
        <v>264</v>
      </c>
      <c r="AU1232" s="156" t="s">
        <v>87</v>
      </c>
      <c r="AV1232" s="12" t="s">
        <v>87</v>
      </c>
      <c r="AW1232" s="12" t="s">
        <v>32</v>
      </c>
      <c r="AX1232" s="12" t="s">
        <v>77</v>
      </c>
      <c r="AY1232" s="156" t="s">
        <v>253</v>
      </c>
    </row>
    <row r="1233" spans="2:65" s="12" customFormat="1" ht="11.25">
      <c r="B1233" s="154"/>
      <c r="D1233" s="155" t="s">
        <v>264</v>
      </c>
      <c r="E1233" s="156" t="s">
        <v>1</v>
      </c>
      <c r="F1233" s="157" t="s">
        <v>1391</v>
      </c>
      <c r="H1233" s="158">
        <v>4</v>
      </c>
      <c r="I1233" s="159"/>
      <c r="L1233" s="154"/>
      <c r="M1233" s="160"/>
      <c r="T1233" s="161"/>
      <c r="AT1233" s="156" t="s">
        <v>264</v>
      </c>
      <c r="AU1233" s="156" t="s">
        <v>87</v>
      </c>
      <c r="AV1233" s="12" t="s">
        <v>87</v>
      </c>
      <c r="AW1233" s="12" t="s">
        <v>32</v>
      </c>
      <c r="AX1233" s="12" t="s">
        <v>77</v>
      </c>
      <c r="AY1233" s="156" t="s">
        <v>253</v>
      </c>
    </row>
    <row r="1234" spans="2:65" s="12" customFormat="1" ht="11.25">
      <c r="B1234" s="154"/>
      <c r="D1234" s="155" t="s">
        <v>264</v>
      </c>
      <c r="E1234" s="156" t="s">
        <v>1</v>
      </c>
      <c r="F1234" s="157" t="s">
        <v>1392</v>
      </c>
      <c r="H1234" s="158">
        <v>2</v>
      </c>
      <c r="I1234" s="159"/>
      <c r="L1234" s="154"/>
      <c r="M1234" s="160"/>
      <c r="T1234" s="161"/>
      <c r="AT1234" s="156" t="s">
        <v>264</v>
      </c>
      <c r="AU1234" s="156" t="s">
        <v>87</v>
      </c>
      <c r="AV1234" s="12" t="s">
        <v>87</v>
      </c>
      <c r="AW1234" s="12" t="s">
        <v>32</v>
      </c>
      <c r="AX1234" s="12" t="s">
        <v>77</v>
      </c>
      <c r="AY1234" s="156" t="s">
        <v>253</v>
      </c>
    </row>
    <row r="1235" spans="2:65" s="12" customFormat="1" ht="11.25">
      <c r="B1235" s="154"/>
      <c r="D1235" s="155" t="s">
        <v>264</v>
      </c>
      <c r="E1235" s="156" t="s">
        <v>1</v>
      </c>
      <c r="F1235" s="157" t="s">
        <v>1391</v>
      </c>
      <c r="H1235" s="158">
        <v>4</v>
      </c>
      <c r="I1235" s="159"/>
      <c r="L1235" s="154"/>
      <c r="M1235" s="160"/>
      <c r="T1235" s="161"/>
      <c r="AT1235" s="156" t="s">
        <v>264</v>
      </c>
      <c r="AU1235" s="156" t="s">
        <v>87</v>
      </c>
      <c r="AV1235" s="12" t="s">
        <v>87</v>
      </c>
      <c r="AW1235" s="12" t="s">
        <v>32</v>
      </c>
      <c r="AX1235" s="12" t="s">
        <v>77</v>
      </c>
      <c r="AY1235" s="156" t="s">
        <v>253</v>
      </c>
    </row>
    <row r="1236" spans="2:65" s="12" customFormat="1" ht="11.25">
      <c r="B1236" s="154"/>
      <c r="D1236" s="155" t="s">
        <v>264</v>
      </c>
      <c r="E1236" s="156" t="s">
        <v>1</v>
      </c>
      <c r="F1236" s="157" t="s">
        <v>1392</v>
      </c>
      <c r="H1236" s="158">
        <v>2</v>
      </c>
      <c r="I1236" s="159"/>
      <c r="L1236" s="154"/>
      <c r="M1236" s="160"/>
      <c r="T1236" s="161"/>
      <c r="AT1236" s="156" t="s">
        <v>264</v>
      </c>
      <c r="AU1236" s="156" t="s">
        <v>87</v>
      </c>
      <c r="AV1236" s="12" t="s">
        <v>87</v>
      </c>
      <c r="AW1236" s="12" t="s">
        <v>32</v>
      </c>
      <c r="AX1236" s="12" t="s">
        <v>77</v>
      </c>
      <c r="AY1236" s="156" t="s">
        <v>253</v>
      </c>
    </row>
    <row r="1237" spans="2:65" s="15" customFormat="1" ht="11.25">
      <c r="B1237" s="175"/>
      <c r="D1237" s="155" t="s">
        <v>264</v>
      </c>
      <c r="E1237" s="176" t="s">
        <v>1</v>
      </c>
      <c r="F1237" s="177" t="s">
        <v>322</v>
      </c>
      <c r="H1237" s="178">
        <v>66</v>
      </c>
      <c r="I1237" s="179"/>
      <c r="L1237" s="175"/>
      <c r="M1237" s="180"/>
      <c r="T1237" s="181"/>
      <c r="AT1237" s="176" t="s">
        <v>264</v>
      </c>
      <c r="AU1237" s="176" t="s">
        <v>87</v>
      </c>
      <c r="AV1237" s="15" t="s">
        <v>97</v>
      </c>
      <c r="AW1237" s="15" t="s">
        <v>32</v>
      </c>
      <c r="AX1237" s="15" t="s">
        <v>77</v>
      </c>
      <c r="AY1237" s="176" t="s">
        <v>253</v>
      </c>
    </row>
    <row r="1238" spans="2:65" s="13" customFormat="1" ht="11.25">
      <c r="B1238" s="162"/>
      <c r="D1238" s="155" t="s">
        <v>264</v>
      </c>
      <c r="E1238" s="163" t="s">
        <v>1</v>
      </c>
      <c r="F1238" s="164" t="s">
        <v>266</v>
      </c>
      <c r="H1238" s="165">
        <v>2166</v>
      </c>
      <c r="I1238" s="166"/>
      <c r="L1238" s="162"/>
      <c r="M1238" s="167"/>
      <c r="T1238" s="168"/>
      <c r="AT1238" s="163" t="s">
        <v>264</v>
      </c>
      <c r="AU1238" s="163" t="s">
        <v>87</v>
      </c>
      <c r="AV1238" s="13" t="s">
        <v>260</v>
      </c>
      <c r="AW1238" s="13" t="s">
        <v>32</v>
      </c>
      <c r="AX1238" s="13" t="s">
        <v>85</v>
      </c>
      <c r="AY1238" s="163" t="s">
        <v>253</v>
      </c>
    </row>
    <row r="1239" spans="2:65" s="12" customFormat="1" ht="11.25">
      <c r="B1239" s="154"/>
      <c r="D1239" s="155" t="s">
        <v>264</v>
      </c>
      <c r="F1239" s="157" t="s">
        <v>1902</v>
      </c>
      <c r="H1239" s="158">
        <v>43.32</v>
      </c>
      <c r="I1239" s="159"/>
      <c r="L1239" s="154"/>
      <c r="M1239" s="160"/>
      <c r="T1239" s="161"/>
      <c r="AT1239" s="156" t="s">
        <v>264</v>
      </c>
      <c r="AU1239" s="156" t="s">
        <v>87</v>
      </c>
      <c r="AV1239" s="12" t="s">
        <v>87</v>
      </c>
      <c r="AW1239" s="12" t="s">
        <v>4</v>
      </c>
      <c r="AX1239" s="12" t="s">
        <v>85</v>
      </c>
      <c r="AY1239" s="156" t="s">
        <v>253</v>
      </c>
    </row>
    <row r="1240" spans="2:65" s="1" customFormat="1" ht="24.2" customHeight="1">
      <c r="B1240" s="32"/>
      <c r="C1240" s="185" t="s">
        <v>1887</v>
      </c>
      <c r="D1240" s="185" t="s">
        <v>1052</v>
      </c>
      <c r="E1240" s="186" t="s">
        <v>1904</v>
      </c>
      <c r="F1240" s="187" t="s">
        <v>1905</v>
      </c>
      <c r="G1240" s="188" t="s">
        <v>1890</v>
      </c>
      <c r="H1240" s="189">
        <v>0.3</v>
      </c>
      <c r="I1240" s="190"/>
      <c r="J1240" s="191">
        <f>ROUND(I1240*H1240,2)</f>
        <v>0</v>
      </c>
      <c r="K1240" s="187" t="s">
        <v>259</v>
      </c>
      <c r="L1240" s="192"/>
      <c r="M1240" s="193" t="s">
        <v>1</v>
      </c>
      <c r="N1240" s="194" t="s">
        <v>42</v>
      </c>
      <c r="P1240" s="146">
        <f>O1240*H1240</f>
        <v>0</v>
      </c>
      <c r="Q1240" s="146">
        <v>0</v>
      </c>
      <c r="R1240" s="146">
        <f>Q1240*H1240</f>
        <v>0</v>
      </c>
      <c r="S1240" s="146">
        <v>0</v>
      </c>
      <c r="T1240" s="147">
        <f>S1240*H1240</f>
        <v>0</v>
      </c>
      <c r="AR1240" s="148" t="s">
        <v>455</v>
      </c>
      <c r="AT1240" s="148" t="s">
        <v>1052</v>
      </c>
      <c r="AU1240" s="148" t="s">
        <v>87</v>
      </c>
      <c r="AY1240" s="17" t="s">
        <v>253</v>
      </c>
      <c r="BE1240" s="149">
        <f>IF(N1240="základní",J1240,0)</f>
        <v>0</v>
      </c>
      <c r="BF1240" s="149">
        <f>IF(N1240="snížená",J1240,0)</f>
        <v>0</v>
      </c>
      <c r="BG1240" s="149">
        <f>IF(N1240="zákl. přenesená",J1240,0)</f>
        <v>0</v>
      </c>
      <c r="BH1240" s="149">
        <f>IF(N1240="sníž. přenesená",J1240,0)</f>
        <v>0</v>
      </c>
      <c r="BI1240" s="149">
        <f>IF(N1240="nulová",J1240,0)</f>
        <v>0</v>
      </c>
      <c r="BJ1240" s="17" t="s">
        <v>85</v>
      </c>
      <c r="BK1240" s="149">
        <f>ROUND(I1240*H1240,2)</f>
        <v>0</v>
      </c>
      <c r="BL1240" s="17" t="s">
        <v>369</v>
      </c>
      <c r="BM1240" s="148" t="s">
        <v>3489</v>
      </c>
    </row>
    <row r="1241" spans="2:65" s="12" customFormat="1" ht="11.25">
      <c r="B1241" s="154"/>
      <c r="D1241" s="155" t="s">
        <v>264</v>
      </c>
      <c r="E1241" s="156" t="s">
        <v>1</v>
      </c>
      <c r="F1241" s="157" t="s">
        <v>1403</v>
      </c>
      <c r="H1241" s="158">
        <v>15</v>
      </c>
      <c r="I1241" s="159"/>
      <c r="L1241" s="154"/>
      <c r="M1241" s="160"/>
      <c r="T1241" s="161"/>
      <c r="AT1241" s="156" t="s">
        <v>264</v>
      </c>
      <c r="AU1241" s="156" t="s">
        <v>87</v>
      </c>
      <c r="AV1241" s="12" t="s">
        <v>87</v>
      </c>
      <c r="AW1241" s="12" t="s">
        <v>32</v>
      </c>
      <c r="AX1241" s="12" t="s">
        <v>77</v>
      </c>
      <c r="AY1241" s="156" t="s">
        <v>253</v>
      </c>
    </row>
    <row r="1242" spans="2:65" s="13" customFormat="1" ht="11.25">
      <c r="B1242" s="162"/>
      <c r="D1242" s="155" t="s">
        <v>264</v>
      </c>
      <c r="E1242" s="163" t="s">
        <v>1</v>
      </c>
      <c r="F1242" s="164" t="s">
        <v>266</v>
      </c>
      <c r="H1242" s="165">
        <v>15</v>
      </c>
      <c r="I1242" s="166"/>
      <c r="L1242" s="162"/>
      <c r="M1242" s="167"/>
      <c r="T1242" s="168"/>
      <c r="AT1242" s="163" t="s">
        <v>264</v>
      </c>
      <c r="AU1242" s="163" t="s">
        <v>87</v>
      </c>
      <c r="AV1242" s="13" t="s">
        <v>260</v>
      </c>
      <c r="AW1242" s="13" t="s">
        <v>32</v>
      </c>
      <c r="AX1242" s="13" t="s">
        <v>85</v>
      </c>
      <c r="AY1242" s="163" t="s">
        <v>253</v>
      </c>
    </row>
    <row r="1243" spans="2:65" s="12" customFormat="1" ht="11.25">
      <c r="B1243" s="154"/>
      <c r="D1243" s="155" t="s">
        <v>264</v>
      </c>
      <c r="F1243" s="157" t="s">
        <v>1907</v>
      </c>
      <c r="H1243" s="158">
        <v>0.3</v>
      </c>
      <c r="I1243" s="159"/>
      <c r="L1243" s="154"/>
      <c r="M1243" s="160"/>
      <c r="T1243" s="161"/>
      <c r="AT1243" s="156" t="s">
        <v>264</v>
      </c>
      <c r="AU1243" s="156" t="s">
        <v>87</v>
      </c>
      <c r="AV1243" s="12" t="s">
        <v>87</v>
      </c>
      <c r="AW1243" s="12" t="s">
        <v>4</v>
      </c>
      <c r="AX1243" s="12" t="s">
        <v>85</v>
      </c>
      <c r="AY1243" s="156" t="s">
        <v>253</v>
      </c>
    </row>
    <row r="1244" spans="2:65" s="1" customFormat="1" ht="24.2" customHeight="1">
      <c r="B1244" s="32"/>
      <c r="C1244" s="137" t="s">
        <v>1893</v>
      </c>
      <c r="D1244" s="137" t="s">
        <v>255</v>
      </c>
      <c r="E1244" s="138" t="s">
        <v>1909</v>
      </c>
      <c r="F1244" s="139" t="s">
        <v>1910</v>
      </c>
      <c r="G1244" s="140" t="s">
        <v>269</v>
      </c>
      <c r="H1244" s="141">
        <v>168</v>
      </c>
      <c r="I1244" s="142"/>
      <c r="J1244" s="143">
        <f>ROUND(I1244*H1244,2)</f>
        <v>0</v>
      </c>
      <c r="K1244" s="139" t="s">
        <v>259</v>
      </c>
      <c r="L1244" s="32"/>
      <c r="M1244" s="144" t="s">
        <v>1</v>
      </c>
      <c r="N1244" s="145" t="s">
        <v>42</v>
      </c>
      <c r="P1244" s="146">
        <f>O1244*H1244</f>
        <v>0</v>
      </c>
      <c r="Q1244" s="146">
        <v>0</v>
      </c>
      <c r="R1244" s="146">
        <f>Q1244*H1244</f>
        <v>0</v>
      </c>
      <c r="S1244" s="146">
        <v>0</v>
      </c>
      <c r="T1244" s="147">
        <f>S1244*H1244</f>
        <v>0</v>
      </c>
      <c r="AR1244" s="148" t="s">
        <v>369</v>
      </c>
      <c r="AT1244" s="148" t="s">
        <v>255</v>
      </c>
      <c r="AU1244" s="148" t="s">
        <v>87</v>
      </c>
      <c r="AY1244" s="17" t="s">
        <v>253</v>
      </c>
      <c r="BE1244" s="149">
        <f>IF(N1244="základní",J1244,0)</f>
        <v>0</v>
      </c>
      <c r="BF1244" s="149">
        <f>IF(N1244="snížená",J1244,0)</f>
        <v>0</v>
      </c>
      <c r="BG1244" s="149">
        <f>IF(N1244="zákl. přenesená",J1244,0)</f>
        <v>0</v>
      </c>
      <c r="BH1244" s="149">
        <f>IF(N1244="sníž. přenesená",J1244,0)</f>
        <v>0</v>
      </c>
      <c r="BI1244" s="149">
        <f>IF(N1244="nulová",J1244,0)</f>
        <v>0</v>
      </c>
      <c r="BJ1244" s="17" t="s">
        <v>85</v>
      </c>
      <c r="BK1244" s="149">
        <f>ROUND(I1244*H1244,2)</f>
        <v>0</v>
      </c>
      <c r="BL1244" s="17" t="s">
        <v>369</v>
      </c>
      <c r="BM1244" s="148" t="s">
        <v>3490</v>
      </c>
    </row>
    <row r="1245" spans="2:65" s="1" customFormat="1" ht="11.25">
      <c r="B1245" s="32"/>
      <c r="D1245" s="150" t="s">
        <v>262</v>
      </c>
      <c r="F1245" s="151" t="s">
        <v>1912</v>
      </c>
      <c r="I1245" s="152"/>
      <c r="L1245" s="32"/>
      <c r="M1245" s="153"/>
      <c r="T1245" s="56"/>
      <c r="AT1245" s="17" t="s">
        <v>262</v>
      </c>
      <c r="AU1245" s="17" t="s">
        <v>87</v>
      </c>
    </row>
    <row r="1246" spans="2:65" s="1" customFormat="1" ht="16.5" customHeight="1">
      <c r="B1246" s="32"/>
      <c r="C1246" s="185" t="s">
        <v>1898</v>
      </c>
      <c r="D1246" s="185" t="s">
        <v>1052</v>
      </c>
      <c r="E1246" s="186" t="s">
        <v>1914</v>
      </c>
      <c r="F1246" s="187" t="s">
        <v>1915</v>
      </c>
      <c r="G1246" s="188" t="s">
        <v>447</v>
      </c>
      <c r="H1246" s="189">
        <v>28</v>
      </c>
      <c r="I1246" s="190"/>
      <c r="J1246" s="191">
        <f>ROUND(I1246*H1246,2)</f>
        <v>0</v>
      </c>
      <c r="K1246" s="187" t="s">
        <v>1</v>
      </c>
      <c r="L1246" s="192"/>
      <c r="M1246" s="193" t="s">
        <v>1</v>
      </c>
      <c r="N1246" s="194" t="s">
        <v>42</v>
      </c>
      <c r="P1246" s="146">
        <f>O1246*H1246</f>
        <v>0</v>
      </c>
      <c r="Q1246" s="146">
        <v>0</v>
      </c>
      <c r="R1246" s="146">
        <f>Q1246*H1246</f>
        <v>0</v>
      </c>
      <c r="S1246" s="146">
        <v>0</v>
      </c>
      <c r="T1246" s="147">
        <f>S1246*H1246</f>
        <v>0</v>
      </c>
      <c r="AR1246" s="148" t="s">
        <v>455</v>
      </c>
      <c r="AT1246" s="148" t="s">
        <v>1052</v>
      </c>
      <c r="AU1246" s="148" t="s">
        <v>87</v>
      </c>
      <c r="AY1246" s="17" t="s">
        <v>253</v>
      </c>
      <c r="BE1246" s="149">
        <f>IF(N1246="základní",J1246,0)</f>
        <v>0</v>
      </c>
      <c r="BF1246" s="149">
        <f>IF(N1246="snížená",J1246,0)</f>
        <v>0</v>
      </c>
      <c r="BG1246" s="149">
        <f>IF(N1246="zákl. přenesená",J1246,0)</f>
        <v>0</v>
      </c>
      <c r="BH1246" s="149">
        <f>IF(N1246="sníž. přenesená",J1246,0)</f>
        <v>0</v>
      </c>
      <c r="BI1246" s="149">
        <f>IF(N1246="nulová",J1246,0)</f>
        <v>0</v>
      </c>
      <c r="BJ1246" s="17" t="s">
        <v>85</v>
      </c>
      <c r="BK1246" s="149">
        <f>ROUND(I1246*H1246,2)</f>
        <v>0</v>
      </c>
      <c r="BL1246" s="17" t="s">
        <v>369</v>
      </c>
      <c r="BM1246" s="148" t="s">
        <v>3491</v>
      </c>
    </row>
    <row r="1247" spans="2:65" s="1" customFormat="1" ht="19.5">
      <c r="B1247" s="32"/>
      <c r="D1247" s="155" t="s">
        <v>1346</v>
      </c>
      <c r="F1247" s="195" t="s">
        <v>1917</v>
      </c>
      <c r="I1247" s="152"/>
      <c r="L1247" s="32"/>
      <c r="M1247" s="153"/>
      <c r="T1247" s="56"/>
      <c r="AT1247" s="17" t="s">
        <v>1346</v>
      </c>
      <c r="AU1247" s="17" t="s">
        <v>87</v>
      </c>
    </row>
    <row r="1248" spans="2:65" s="12" customFormat="1" ht="11.25">
      <c r="B1248" s="154"/>
      <c r="D1248" s="155" t="s">
        <v>264</v>
      </c>
      <c r="E1248" s="156" t="s">
        <v>1</v>
      </c>
      <c r="F1248" s="157" t="s">
        <v>1918</v>
      </c>
      <c r="H1248" s="158">
        <v>28</v>
      </c>
      <c r="I1248" s="159"/>
      <c r="L1248" s="154"/>
      <c r="M1248" s="160"/>
      <c r="T1248" s="161"/>
      <c r="AT1248" s="156" t="s">
        <v>264</v>
      </c>
      <c r="AU1248" s="156" t="s">
        <v>87</v>
      </c>
      <c r="AV1248" s="12" t="s">
        <v>87</v>
      </c>
      <c r="AW1248" s="12" t="s">
        <v>32</v>
      </c>
      <c r="AX1248" s="12" t="s">
        <v>77</v>
      </c>
      <c r="AY1248" s="156" t="s">
        <v>253</v>
      </c>
    </row>
    <row r="1249" spans="2:65" s="13" customFormat="1" ht="11.25">
      <c r="B1249" s="162"/>
      <c r="D1249" s="155" t="s">
        <v>264</v>
      </c>
      <c r="E1249" s="163" t="s">
        <v>1</v>
      </c>
      <c r="F1249" s="164" t="s">
        <v>266</v>
      </c>
      <c r="H1249" s="165">
        <v>28</v>
      </c>
      <c r="I1249" s="166"/>
      <c r="L1249" s="162"/>
      <c r="M1249" s="167"/>
      <c r="T1249" s="168"/>
      <c r="AT1249" s="163" t="s">
        <v>264</v>
      </c>
      <c r="AU1249" s="163" t="s">
        <v>87</v>
      </c>
      <c r="AV1249" s="13" t="s">
        <v>260</v>
      </c>
      <c r="AW1249" s="13" t="s">
        <v>32</v>
      </c>
      <c r="AX1249" s="13" t="s">
        <v>85</v>
      </c>
      <c r="AY1249" s="163" t="s">
        <v>253</v>
      </c>
    </row>
    <row r="1250" spans="2:65" s="1" customFormat="1" ht="16.5" customHeight="1">
      <c r="B1250" s="32"/>
      <c r="C1250" s="185" t="s">
        <v>1903</v>
      </c>
      <c r="D1250" s="185" t="s">
        <v>1052</v>
      </c>
      <c r="E1250" s="186" t="s">
        <v>1920</v>
      </c>
      <c r="F1250" s="187" t="s">
        <v>1921</v>
      </c>
      <c r="G1250" s="188" t="s">
        <v>447</v>
      </c>
      <c r="H1250" s="189">
        <v>28</v>
      </c>
      <c r="I1250" s="190"/>
      <c r="J1250" s="191">
        <f>ROUND(I1250*H1250,2)</f>
        <v>0</v>
      </c>
      <c r="K1250" s="187" t="s">
        <v>1</v>
      </c>
      <c r="L1250" s="192"/>
      <c r="M1250" s="193" t="s">
        <v>1</v>
      </c>
      <c r="N1250" s="194" t="s">
        <v>42</v>
      </c>
      <c r="P1250" s="146">
        <f>O1250*H1250</f>
        <v>0</v>
      </c>
      <c r="Q1250" s="146">
        <v>0</v>
      </c>
      <c r="R1250" s="146">
        <f>Q1250*H1250</f>
        <v>0</v>
      </c>
      <c r="S1250" s="146">
        <v>0</v>
      </c>
      <c r="T1250" s="147">
        <f>S1250*H1250</f>
        <v>0</v>
      </c>
      <c r="AR1250" s="148" t="s">
        <v>455</v>
      </c>
      <c r="AT1250" s="148" t="s">
        <v>1052</v>
      </c>
      <c r="AU1250" s="148" t="s">
        <v>87</v>
      </c>
      <c r="AY1250" s="17" t="s">
        <v>253</v>
      </c>
      <c r="BE1250" s="149">
        <f>IF(N1250="základní",J1250,0)</f>
        <v>0</v>
      </c>
      <c r="BF1250" s="149">
        <f>IF(N1250="snížená",J1250,0)</f>
        <v>0</v>
      </c>
      <c r="BG1250" s="149">
        <f>IF(N1250="zákl. přenesená",J1250,0)</f>
        <v>0</v>
      </c>
      <c r="BH1250" s="149">
        <f>IF(N1250="sníž. přenesená",J1250,0)</f>
        <v>0</v>
      </c>
      <c r="BI1250" s="149">
        <f>IF(N1250="nulová",J1250,0)</f>
        <v>0</v>
      </c>
      <c r="BJ1250" s="17" t="s">
        <v>85</v>
      </c>
      <c r="BK1250" s="149">
        <f>ROUND(I1250*H1250,2)</f>
        <v>0</v>
      </c>
      <c r="BL1250" s="17" t="s">
        <v>369</v>
      </c>
      <c r="BM1250" s="148" t="s">
        <v>3492</v>
      </c>
    </row>
    <row r="1251" spans="2:65" s="1" customFormat="1" ht="19.5">
      <c r="B1251" s="32"/>
      <c r="D1251" s="155" t="s">
        <v>1346</v>
      </c>
      <c r="F1251" s="195" t="s">
        <v>1917</v>
      </c>
      <c r="I1251" s="152"/>
      <c r="L1251" s="32"/>
      <c r="M1251" s="153"/>
      <c r="T1251" s="56"/>
      <c r="AT1251" s="17" t="s">
        <v>1346</v>
      </c>
      <c r="AU1251" s="17" t="s">
        <v>87</v>
      </c>
    </row>
    <row r="1252" spans="2:65" s="12" customFormat="1" ht="11.25">
      <c r="B1252" s="154"/>
      <c r="D1252" s="155" t="s">
        <v>264</v>
      </c>
      <c r="E1252" s="156" t="s">
        <v>1</v>
      </c>
      <c r="F1252" s="157" t="s">
        <v>1918</v>
      </c>
      <c r="H1252" s="158">
        <v>28</v>
      </c>
      <c r="I1252" s="159"/>
      <c r="L1252" s="154"/>
      <c r="M1252" s="160"/>
      <c r="T1252" s="161"/>
      <c r="AT1252" s="156" t="s">
        <v>264</v>
      </c>
      <c r="AU1252" s="156" t="s">
        <v>87</v>
      </c>
      <c r="AV1252" s="12" t="s">
        <v>87</v>
      </c>
      <c r="AW1252" s="12" t="s">
        <v>32</v>
      </c>
      <c r="AX1252" s="12" t="s">
        <v>77</v>
      </c>
      <c r="AY1252" s="156" t="s">
        <v>253</v>
      </c>
    </row>
    <row r="1253" spans="2:65" s="13" customFormat="1" ht="11.25">
      <c r="B1253" s="162"/>
      <c r="D1253" s="155" t="s">
        <v>264</v>
      </c>
      <c r="E1253" s="163" t="s">
        <v>1</v>
      </c>
      <c r="F1253" s="164" t="s">
        <v>266</v>
      </c>
      <c r="H1253" s="165">
        <v>28</v>
      </c>
      <c r="I1253" s="166"/>
      <c r="L1253" s="162"/>
      <c r="M1253" s="167"/>
      <c r="T1253" s="168"/>
      <c r="AT1253" s="163" t="s">
        <v>264</v>
      </c>
      <c r="AU1253" s="163" t="s">
        <v>87</v>
      </c>
      <c r="AV1253" s="13" t="s">
        <v>260</v>
      </c>
      <c r="AW1253" s="13" t="s">
        <v>32</v>
      </c>
      <c r="AX1253" s="13" t="s">
        <v>85</v>
      </c>
      <c r="AY1253" s="163" t="s">
        <v>253</v>
      </c>
    </row>
    <row r="1254" spans="2:65" s="1" customFormat="1" ht="16.5" customHeight="1">
      <c r="B1254" s="32"/>
      <c r="C1254" s="185" t="s">
        <v>1908</v>
      </c>
      <c r="D1254" s="185" t="s">
        <v>1052</v>
      </c>
      <c r="E1254" s="186" t="s">
        <v>1924</v>
      </c>
      <c r="F1254" s="187" t="s">
        <v>1925</v>
      </c>
      <c r="G1254" s="188" t="s">
        <v>447</v>
      </c>
      <c r="H1254" s="189">
        <v>28</v>
      </c>
      <c r="I1254" s="190"/>
      <c r="J1254" s="191">
        <f>ROUND(I1254*H1254,2)</f>
        <v>0</v>
      </c>
      <c r="K1254" s="187" t="s">
        <v>1</v>
      </c>
      <c r="L1254" s="192"/>
      <c r="M1254" s="193" t="s">
        <v>1</v>
      </c>
      <c r="N1254" s="194" t="s">
        <v>42</v>
      </c>
      <c r="P1254" s="146">
        <f>O1254*H1254</f>
        <v>0</v>
      </c>
      <c r="Q1254" s="146">
        <v>0</v>
      </c>
      <c r="R1254" s="146">
        <f>Q1254*H1254</f>
        <v>0</v>
      </c>
      <c r="S1254" s="146">
        <v>0</v>
      </c>
      <c r="T1254" s="147">
        <f>S1254*H1254</f>
        <v>0</v>
      </c>
      <c r="AR1254" s="148" t="s">
        <v>455</v>
      </c>
      <c r="AT1254" s="148" t="s">
        <v>1052</v>
      </c>
      <c r="AU1254" s="148" t="s">
        <v>87</v>
      </c>
      <c r="AY1254" s="17" t="s">
        <v>253</v>
      </c>
      <c r="BE1254" s="149">
        <f>IF(N1254="základní",J1254,0)</f>
        <v>0</v>
      </c>
      <c r="BF1254" s="149">
        <f>IF(N1254="snížená",J1254,0)</f>
        <v>0</v>
      </c>
      <c r="BG1254" s="149">
        <f>IF(N1254="zákl. přenesená",J1254,0)</f>
        <v>0</v>
      </c>
      <c r="BH1254" s="149">
        <f>IF(N1254="sníž. přenesená",J1254,0)</f>
        <v>0</v>
      </c>
      <c r="BI1254" s="149">
        <f>IF(N1254="nulová",J1254,0)</f>
        <v>0</v>
      </c>
      <c r="BJ1254" s="17" t="s">
        <v>85</v>
      </c>
      <c r="BK1254" s="149">
        <f>ROUND(I1254*H1254,2)</f>
        <v>0</v>
      </c>
      <c r="BL1254" s="17" t="s">
        <v>369</v>
      </c>
      <c r="BM1254" s="148" t="s">
        <v>3493</v>
      </c>
    </row>
    <row r="1255" spans="2:65" s="1" customFormat="1" ht="19.5">
      <c r="B1255" s="32"/>
      <c r="D1255" s="155" t="s">
        <v>1346</v>
      </c>
      <c r="F1255" s="195" t="s">
        <v>1917</v>
      </c>
      <c r="I1255" s="152"/>
      <c r="L1255" s="32"/>
      <c r="M1255" s="153"/>
      <c r="T1255" s="56"/>
      <c r="AT1255" s="17" t="s">
        <v>1346</v>
      </c>
      <c r="AU1255" s="17" t="s">
        <v>87</v>
      </c>
    </row>
    <row r="1256" spans="2:65" s="12" customFormat="1" ht="11.25">
      <c r="B1256" s="154"/>
      <c r="D1256" s="155" t="s">
        <v>264</v>
      </c>
      <c r="E1256" s="156" t="s">
        <v>1</v>
      </c>
      <c r="F1256" s="157" t="s">
        <v>1918</v>
      </c>
      <c r="H1256" s="158">
        <v>28</v>
      </c>
      <c r="I1256" s="159"/>
      <c r="L1256" s="154"/>
      <c r="M1256" s="160"/>
      <c r="T1256" s="161"/>
      <c r="AT1256" s="156" t="s">
        <v>264</v>
      </c>
      <c r="AU1256" s="156" t="s">
        <v>87</v>
      </c>
      <c r="AV1256" s="12" t="s">
        <v>87</v>
      </c>
      <c r="AW1256" s="12" t="s">
        <v>32</v>
      </c>
      <c r="AX1256" s="12" t="s">
        <v>77</v>
      </c>
      <c r="AY1256" s="156" t="s">
        <v>253</v>
      </c>
    </row>
    <row r="1257" spans="2:65" s="13" customFormat="1" ht="11.25">
      <c r="B1257" s="162"/>
      <c r="D1257" s="155" t="s">
        <v>264</v>
      </c>
      <c r="E1257" s="163" t="s">
        <v>1</v>
      </c>
      <c r="F1257" s="164" t="s">
        <v>266</v>
      </c>
      <c r="H1257" s="165">
        <v>28</v>
      </c>
      <c r="I1257" s="166"/>
      <c r="L1257" s="162"/>
      <c r="M1257" s="167"/>
      <c r="T1257" s="168"/>
      <c r="AT1257" s="163" t="s">
        <v>264</v>
      </c>
      <c r="AU1257" s="163" t="s">
        <v>87</v>
      </c>
      <c r="AV1257" s="13" t="s">
        <v>260</v>
      </c>
      <c r="AW1257" s="13" t="s">
        <v>32</v>
      </c>
      <c r="AX1257" s="13" t="s">
        <v>85</v>
      </c>
      <c r="AY1257" s="163" t="s">
        <v>253</v>
      </c>
    </row>
    <row r="1258" spans="2:65" s="1" customFormat="1" ht="16.5" customHeight="1">
      <c r="B1258" s="32"/>
      <c r="C1258" s="185" t="s">
        <v>1913</v>
      </c>
      <c r="D1258" s="185" t="s">
        <v>1052</v>
      </c>
      <c r="E1258" s="186" t="s">
        <v>1928</v>
      </c>
      <c r="F1258" s="187" t="s">
        <v>1929</v>
      </c>
      <c r="G1258" s="188" t="s">
        <v>447</v>
      </c>
      <c r="H1258" s="189">
        <v>28</v>
      </c>
      <c r="I1258" s="190"/>
      <c r="J1258" s="191">
        <f>ROUND(I1258*H1258,2)</f>
        <v>0</v>
      </c>
      <c r="K1258" s="187" t="s">
        <v>1</v>
      </c>
      <c r="L1258" s="192"/>
      <c r="M1258" s="193" t="s">
        <v>1</v>
      </c>
      <c r="N1258" s="194" t="s">
        <v>42</v>
      </c>
      <c r="P1258" s="146">
        <f>O1258*H1258</f>
        <v>0</v>
      </c>
      <c r="Q1258" s="146">
        <v>0</v>
      </c>
      <c r="R1258" s="146">
        <f>Q1258*H1258</f>
        <v>0</v>
      </c>
      <c r="S1258" s="146">
        <v>0</v>
      </c>
      <c r="T1258" s="147">
        <f>S1258*H1258</f>
        <v>0</v>
      </c>
      <c r="AR1258" s="148" t="s">
        <v>455</v>
      </c>
      <c r="AT1258" s="148" t="s">
        <v>1052</v>
      </c>
      <c r="AU1258" s="148" t="s">
        <v>87</v>
      </c>
      <c r="AY1258" s="17" t="s">
        <v>253</v>
      </c>
      <c r="BE1258" s="149">
        <f>IF(N1258="základní",J1258,0)</f>
        <v>0</v>
      </c>
      <c r="BF1258" s="149">
        <f>IF(N1258="snížená",J1258,0)</f>
        <v>0</v>
      </c>
      <c r="BG1258" s="149">
        <f>IF(N1258="zákl. přenesená",J1258,0)</f>
        <v>0</v>
      </c>
      <c r="BH1258" s="149">
        <f>IF(N1258="sníž. přenesená",J1258,0)</f>
        <v>0</v>
      </c>
      <c r="BI1258" s="149">
        <f>IF(N1258="nulová",J1258,0)</f>
        <v>0</v>
      </c>
      <c r="BJ1258" s="17" t="s">
        <v>85</v>
      </c>
      <c r="BK1258" s="149">
        <f>ROUND(I1258*H1258,2)</f>
        <v>0</v>
      </c>
      <c r="BL1258" s="17" t="s">
        <v>369</v>
      </c>
      <c r="BM1258" s="148" t="s">
        <v>3494</v>
      </c>
    </row>
    <row r="1259" spans="2:65" s="1" customFormat="1" ht="19.5">
      <c r="B1259" s="32"/>
      <c r="D1259" s="155" t="s">
        <v>1346</v>
      </c>
      <c r="F1259" s="195" t="s">
        <v>1917</v>
      </c>
      <c r="I1259" s="152"/>
      <c r="L1259" s="32"/>
      <c r="M1259" s="153"/>
      <c r="T1259" s="56"/>
      <c r="AT1259" s="17" t="s">
        <v>1346</v>
      </c>
      <c r="AU1259" s="17" t="s">
        <v>87</v>
      </c>
    </row>
    <row r="1260" spans="2:65" s="12" customFormat="1" ht="11.25">
      <c r="B1260" s="154"/>
      <c r="D1260" s="155" t="s">
        <v>264</v>
      </c>
      <c r="E1260" s="156" t="s">
        <v>1</v>
      </c>
      <c r="F1260" s="157" t="s">
        <v>1918</v>
      </c>
      <c r="H1260" s="158">
        <v>28</v>
      </c>
      <c r="I1260" s="159"/>
      <c r="L1260" s="154"/>
      <c r="M1260" s="160"/>
      <c r="T1260" s="161"/>
      <c r="AT1260" s="156" t="s">
        <v>264</v>
      </c>
      <c r="AU1260" s="156" t="s">
        <v>87</v>
      </c>
      <c r="AV1260" s="12" t="s">
        <v>87</v>
      </c>
      <c r="AW1260" s="12" t="s">
        <v>32</v>
      </c>
      <c r="AX1260" s="12" t="s">
        <v>77</v>
      </c>
      <c r="AY1260" s="156" t="s">
        <v>253</v>
      </c>
    </row>
    <row r="1261" spans="2:65" s="13" customFormat="1" ht="11.25">
      <c r="B1261" s="162"/>
      <c r="D1261" s="155" t="s">
        <v>264</v>
      </c>
      <c r="E1261" s="163" t="s">
        <v>1</v>
      </c>
      <c r="F1261" s="164" t="s">
        <v>266</v>
      </c>
      <c r="H1261" s="165">
        <v>28</v>
      </c>
      <c r="I1261" s="166"/>
      <c r="L1261" s="162"/>
      <c r="M1261" s="167"/>
      <c r="T1261" s="168"/>
      <c r="AT1261" s="163" t="s">
        <v>264</v>
      </c>
      <c r="AU1261" s="163" t="s">
        <v>87</v>
      </c>
      <c r="AV1261" s="13" t="s">
        <v>260</v>
      </c>
      <c r="AW1261" s="13" t="s">
        <v>32</v>
      </c>
      <c r="AX1261" s="13" t="s">
        <v>85</v>
      </c>
      <c r="AY1261" s="163" t="s">
        <v>253</v>
      </c>
    </row>
    <row r="1262" spans="2:65" s="1" customFormat="1" ht="16.5" customHeight="1">
      <c r="B1262" s="32"/>
      <c r="C1262" s="185" t="s">
        <v>1919</v>
      </c>
      <c r="D1262" s="185" t="s">
        <v>1052</v>
      </c>
      <c r="E1262" s="186" t="s">
        <v>1932</v>
      </c>
      <c r="F1262" s="187" t="s">
        <v>1933</v>
      </c>
      <c r="G1262" s="188" t="s">
        <v>447</v>
      </c>
      <c r="H1262" s="189">
        <v>28</v>
      </c>
      <c r="I1262" s="190"/>
      <c r="J1262" s="191">
        <f>ROUND(I1262*H1262,2)</f>
        <v>0</v>
      </c>
      <c r="K1262" s="187" t="s">
        <v>1</v>
      </c>
      <c r="L1262" s="192"/>
      <c r="M1262" s="193" t="s">
        <v>1</v>
      </c>
      <c r="N1262" s="194" t="s">
        <v>42</v>
      </c>
      <c r="P1262" s="146">
        <f>O1262*H1262</f>
        <v>0</v>
      </c>
      <c r="Q1262" s="146">
        <v>0</v>
      </c>
      <c r="R1262" s="146">
        <f>Q1262*H1262</f>
        <v>0</v>
      </c>
      <c r="S1262" s="146">
        <v>0</v>
      </c>
      <c r="T1262" s="147">
        <f>S1262*H1262</f>
        <v>0</v>
      </c>
      <c r="AR1262" s="148" t="s">
        <v>455</v>
      </c>
      <c r="AT1262" s="148" t="s">
        <v>1052</v>
      </c>
      <c r="AU1262" s="148" t="s">
        <v>87</v>
      </c>
      <c r="AY1262" s="17" t="s">
        <v>253</v>
      </c>
      <c r="BE1262" s="149">
        <f>IF(N1262="základní",J1262,0)</f>
        <v>0</v>
      </c>
      <c r="BF1262" s="149">
        <f>IF(N1262="snížená",J1262,0)</f>
        <v>0</v>
      </c>
      <c r="BG1262" s="149">
        <f>IF(N1262="zákl. přenesená",J1262,0)</f>
        <v>0</v>
      </c>
      <c r="BH1262" s="149">
        <f>IF(N1262="sníž. přenesená",J1262,0)</f>
        <v>0</v>
      </c>
      <c r="BI1262" s="149">
        <f>IF(N1262="nulová",J1262,0)</f>
        <v>0</v>
      </c>
      <c r="BJ1262" s="17" t="s">
        <v>85</v>
      </c>
      <c r="BK1262" s="149">
        <f>ROUND(I1262*H1262,2)</f>
        <v>0</v>
      </c>
      <c r="BL1262" s="17" t="s">
        <v>369</v>
      </c>
      <c r="BM1262" s="148" t="s">
        <v>3495</v>
      </c>
    </row>
    <row r="1263" spans="2:65" s="1" customFormat="1" ht="19.5">
      <c r="B1263" s="32"/>
      <c r="D1263" s="155" t="s">
        <v>1346</v>
      </c>
      <c r="F1263" s="195" t="s">
        <v>1917</v>
      </c>
      <c r="I1263" s="152"/>
      <c r="L1263" s="32"/>
      <c r="M1263" s="153"/>
      <c r="T1263" s="56"/>
      <c r="AT1263" s="17" t="s">
        <v>1346</v>
      </c>
      <c r="AU1263" s="17" t="s">
        <v>87</v>
      </c>
    </row>
    <row r="1264" spans="2:65" s="12" customFormat="1" ht="11.25">
      <c r="B1264" s="154"/>
      <c r="D1264" s="155" t="s">
        <v>264</v>
      </c>
      <c r="E1264" s="156" t="s">
        <v>1</v>
      </c>
      <c r="F1264" s="157" t="s">
        <v>1918</v>
      </c>
      <c r="H1264" s="158">
        <v>28</v>
      </c>
      <c r="I1264" s="159"/>
      <c r="L1264" s="154"/>
      <c r="M1264" s="160"/>
      <c r="T1264" s="161"/>
      <c r="AT1264" s="156" t="s">
        <v>264</v>
      </c>
      <c r="AU1264" s="156" t="s">
        <v>87</v>
      </c>
      <c r="AV1264" s="12" t="s">
        <v>87</v>
      </c>
      <c r="AW1264" s="12" t="s">
        <v>32</v>
      </c>
      <c r="AX1264" s="12" t="s">
        <v>77</v>
      </c>
      <c r="AY1264" s="156" t="s">
        <v>253</v>
      </c>
    </row>
    <row r="1265" spans="2:65" s="13" customFormat="1" ht="11.25">
      <c r="B1265" s="162"/>
      <c r="D1265" s="155" t="s">
        <v>264</v>
      </c>
      <c r="E1265" s="163" t="s">
        <v>1</v>
      </c>
      <c r="F1265" s="164" t="s">
        <v>266</v>
      </c>
      <c r="H1265" s="165">
        <v>28</v>
      </c>
      <c r="I1265" s="166"/>
      <c r="L1265" s="162"/>
      <c r="M1265" s="167"/>
      <c r="T1265" s="168"/>
      <c r="AT1265" s="163" t="s">
        <v>264</v>
      </c>
      <c r="AU1265" s="163" t="s">
        <v>87</v>
      </c>
      <c r="AV1265" s="13" t="s">
        <v>260</v>
      </c>
      <c r="AW1265" s="13" t="s">
        <v>32</v>
      </c>
      <c r="AX1265" s="13" t="s">
        <v>85</v>
      </c>
      <c r="AY1265" s="163" t="s">
        <v>253</v>
      </c>
    </row>
    <row r="1266" spans="2:65" s="1" customFormat="1" ht="16.5" customHeight="1">
      <c r="B1266" s="32"/>
      <c r="C1266" s="185" t="s">
        <v>1923</v>
      </c>
      <c r="D1266" s="185" t="s">
        <v>1052</v>
      </c>
      <c r="E1266" s="186" t="s">
        <v>1936</v>
      </c>
      <c r="F1266" s="187" t="s">
        <v>1937</v>
      </c>
      <c r="G1266" s="188" t="s">
        <v>447</v>
      </c>
      <c r="H1266" s="189">
        <v>14</v>
      </c>
      <c r="I1266" s="190"/>
      <c r="J1266" s="191">
        <f>ROUND(I1266*H1266,2)</f>
        <v>0</v>
      </c>
      <c r="K1266" s="187" t="s">
        <v>1</v>
      </c>
      <c r="L1266" s="192"/>
      <c r="M1266" s="193" t="s">
        <v>1</v>
      </c>
      <c r="N1266" s="194" t="s">
        <v>42</v>
      </c>
      <c r="P1266" s="146">
        <f>O1266*H1266</f>
        <v>0</v>
      </c>
      <c r="Q1266" s="146">
        <v>0</v>
      </c>
      <c r="R1266" s="146">
        <f>Q1266*H1266</f>
        <v>0</v>
      </c>
      <c r="S1266" s="146">
        <v>0</v>
      </c>
      <c r="T1266" s="147">
        <f>S1266*H1266</f>
        <v>0</v>
      </c>
      <c r="AR1266" s="148" t="s">
        <v>455</v>
      </c>
      <c r="AT1266" s="148" t="s">
        <v>1052</v>
      </c>
      <c r="AU1266" s="148" t="s">
        <v>87</v>
      </c>
      <c r="AY1266" s="17" t="s">
        <v>253</v>
      </c>
      <c r="BE1266" s="149">
        <f>IF(N1266="základní",J1266,0)</f>
        <v>0</v>
      </c>
      <c r="BF1266" s="149">
        <f>IF(N1266="snížená",J1266,0)</f>
        <v>0</v>
      </c>
      <c r="BG1266" s="149">
        <f>IF(N1266="zákl. přenesená",J1266,0)</f>
        <v>0</v>
      </c>
      <c r="BH1266" s="149">
        <f>IF(N1266="sníž. přenesená",J1266,0)</f>
        <v>0</v>
      </c>
      <c r="BI1266" s="149">
        <f>IF(N1266="nulová",J1266,0)</f>
        <v>0</v>
      </c>
      <c r="BJ1266" s="17" t="s">
        <v>85</v>
      </c>
      <c r="BK1266" s="149">
        <f>ROUND(I1266*H1266,2)</f>
        <v>0</v>
      </c>
      <c r="BL1266" s="17" t="s">
        <v>369</v>
      </c>
      <c r="BM1266" s="148" t="s">
        <v>3496</v>
      </c>
    </row>
    <row r="1267" spans="2:65" s="1" customFormat="1" ht="19.5">
      <c r="B1267" s="32"/>
      <c r="D1267" s="155" t="s">
        <v>1346</v>
      </c>
      <c r="F1267" s="195" t="s">
        <v>1917</v>
      </c>
      <c r="I1267" s="152"/>
      <c r="L1267" s="32"/>
      <c r="M1267" s="153"/>
      <c r="T1267" s="56"/>
      <c r="AT1267" s="17" t="s">
        <v>1346</v>
      </c>
      <c r="AU1267" s="17" t="s">
        <v>87</v>
      </c>
    </row>
    <row r="1268" spans="2:65" s="12" customFormat="1" ht="11.25">
      <c r="B1268" s="154"/>
      <c r="D1268" s="155" t="s">
        <v>264</v>
      </c>
      <c r="E1268" s="156" t="s">
        <v>1</v>
      </c>
      <c r="F1268" s="157" t="s">
        <v>1939</v>
      </c>
      <c r="H1268" s="158">
        <v>14</v>
      </c>
      <c r="I1268" s="159"/>
      <c r="L1268" s="154"/>
      <c r="M1268" s="160"/>
      <c r="T1268" s="161"/>
      <c r="AT1268" s="156" t="s">
        <v>264</v>
      </c>
      <c r="AU1268" s="156" t="s">
        <v>87</v>
      </c>
      <c r="AV1268" s="12" t="s">
        <v>87</v>
      </c>
      <c r="AW1268" s="12" t="s">
        <v>32</v>
      </c>
      <c r="AX1268" s="12" t="s">
        <v>77</v>
      </c>
      <c r="AY1268" s="156" t="s">
        <v>253</v>
      </c>
    </row>
    <row r="1269" spans="2:65" s="13" customFormat="1" ht="11.25">
      <c r="B1269" s="162"/>
      <c r="D1269" s="155" t="s">
        <v>264</v>
      </c>
      <c r="E1269" s="163" t="s">
        <v>1</v>
      </c>
      <c r="F1269" s="164" t="s">
        <v>266</v>
      </c>
      <c r="H1269" s="165">
        <v>14</v>
      </c>
      <c r="I1269" s="166"/>
      <c r="L1269" s="162"/>
      <c r="M1269" s="167"/>
      <c r="T1269" s="168"/>
      <c r="AT1269" s="163" t="s">
        <v>264</v>
      </c>
      <c r="AU1269" s="163" t="s">
        <v>87</v>
      </c>
      <c r="AV1269" s="13" t="s">
        <v>260</v>
      </c>
      <c r="AW1269" s="13" t="s">
        <v>32</v>
      </c>
      <c r="AX1269" s="13" t="s">
        <v>85</v>
      </c>
      <c r="AY1269" s="163" t="s">
        <v>253</v>
      </c>
    </row>
    <row r="1270" spans="2:65" s="1" customFormat="1" ht="16.5" customHeight="1">
      <c r="B1270" s="32"/>
      <c r="C1270" s="185" t="s">
        <v>1927</v>
      </c>
      <c r="D1270" s="185" t="s">
        <v>1052</v>
      </c>
      <c r="E1270" s="186" t="s">
        <v>1941</v>
      </c>
      <c r="F1270" s="187" t="s">
        <v>1942</v>
      </c>
      <c r="G1270" s="188" t="s">
        <v>447</v>
      </c>
      <c r="H1270" s="189">
        <v>14</v>
      </c>
      <c r="I1270" s="190"/>
      <c r="J1270" s="191">
        <f>ROUND(I1270*H1270,2)</f>
        <v>0</v>
      </c>
      <c r="K1270" s="187" t="s">
        <v>1</v>
      </c>
      <c r="L1270" s="192"/>
      <c r="M1270" s="193" t="s">
        <v>1</v>
      </c>
      <c r="N1270" s="194" t="s">
        <v>42</v>
      </c>
      <c r="P1270" s="146">
        <f>O1270*H1270</f>
        <v>0</v>
      </c>
      <c r="Q1270" s="146">
        <v>0</v>
      </c>
      <c r="R1270" s="146">
        <f>Q1270*H1270</f>
        <v>0</v>
      </c>
      <c r="S1270" s="146">
        <v>0</v>
      </c>
      <c r="T1270" s="147">
        <f>S1270*H1270</f>
        <v>0</v>
      </c>
      <c r="AR1270" s="148" t="s">
        <v>455</v>
      </c>
      <c r="AT1270" s="148" t="s">
        <v>1052</v>
      </c>
      <c r="AU1270" s="148" t="s">
        <v>87</v>
      </c>
      <c r="AY1270" s="17" t="s">
        <v>253</v>
      </c>
      <c r="BE1270" s="149">
        <f>IF(N1270="základní",J1270,0)</f>
        <v>0</v>
      </c>
      <c r="BF1270" s="149">
        <f>IF(N1270="snížená",J1270,0)</f>
        <v>0</v>
      </c>
      <c r="BG1270" s="149">
        <f>IF(N1270="zákl. přenesená",J1270,0)</f>
        <v>0</v>
      </c>
      <c r="BH1270" s="149">
        <f>IF(N1270="sníž. přenesená",J1270,0)</f>
        <v>0</v>
      </c>
      <c r="BI1270" s="149">
        <f>IF(N1270="nulová",J1270,0)</f>
        <v>0</v>
      </c>
      <c r="BJ1270" s="17" t="s">
        <v>85</v>
      </c>
      <c r="BK1270" s="149">
        <f>ROUND(I1270*H1270,2)</f>
        <v>0</v>
      </c>
      <c r="BL1270" s="17" t="s">
        <v>369</v>
      </c>
      <c r="BM1270" s="148" t="s">
        <v>3497</v>
      </c>
    </row>
    <row r="1271" spans="2:65" s="1" customFormat="1" ht="19.5">
      <c r="B1271" s="32"/>
      <c r="D1271" s="155" t="s">
        <v>1346</v>
      </c>
      <c r="F1271" s="195" t="s">
        <v>1917</v>
      </c>
      <c r="I1271" s="152"/>
      <c r="L1271" s="32"/>
      <c r="M1271" s="153"/>
      <c r="T1271" s="56"/>
      <c r="AT1271" s="17" t="s">
        <v>1346</v>
      </c>
      <c r="AU1271" s="17" t="s">
        <v>87</v>
      </c>
    </row>
    <row r="1272" spans="2:65" s="12" customFormat="1" ht="11.25">
      <c r="B1272" s="154"/>
      <c r="D1272" s="155" t="s">
        <v>264</v>
      </c>
      <c r="E1272" s="156" t="s">
        <v>1</v>
      </c>
      <c r="F1272" s="157" t="s">
        <v>1939</v>
      </c>
      <c r="H1272" s="158">
        <v>14</v>
      </c>
      <c r="I1272" s="159"/>
      <c r="L1272" s="154"/>
      <c r="M1272" s="160"/>
      <c r="T1272" s="161"/>
      <c r="AT1272" s="156" t="s">
        <v>264</v>
      </c>
      <c r="AU1272" s="156" t="s">
        <v>87</v>
      </c>
      <c r="AV1272" s="12" t="s">
        <v>87</v>
      </c>
      <c r="AW1272" s="12" t="s">
        <v>32</v>
      </c>
      <c r="AX1272" s="12" t="s">
        <v>77</v>
      </c>
      <c r="AY1272" s="156" t="s">
        <v>253</v>
      </c>
    </row>
    <row r="1273" spans="2:65" s="13" customFormat="1" ht="11.25">
      <c r="B1273" s="162"/>
      <c r="D1273" s="155" t="s">
        <v>264</v>
      </c>
      <c r="E1273" s="163" t="s">
        <v>1</v>
      </c>
      <c r="F1273" s="164" t="s">
        <v>266</v>
      </c>
      <c r="H1273" s="165">
        <v>14</v>
      </c>
      <c r="I1273" s="166"/>
      <c r="L1273" s="162"/>
      <c r="M1273" s="167"/>
      <c r="T1273" s="168"/>
      <c r="AT1273" s="163" t="s">
        <v>264</v>
      </c>
      <c r="AU1273" s="163" t="s">
        <v>87</v>
      </c>
      <c r="AV1273" s="13" t="s">
        <v>260</v>
      </c>
      <c r="AW1273" s="13" t="s">
        <v>32</v>
      </c>
      <c r="AX1273" s="13" t="s">
        <v>85</v>
      </c>
      <c r="AY1273" s="163" t="s">
        <v>253</v>
      </c>
    </row>
    <row r="1274" spans="2:65" s="1" customFormat="1" ht="37.9" customHeight="1">
      <c r="B1274" s="32"/>
      <c r="C1274" s="137" t="s">
        <v>1931</v>
      </c>
      <c r="D1274" s="137" t="s">
        <v>255</v>
      </c>
      <c r="E1274" s="138" t="s">
        <v>1945</v>
      </c>
      <c r="F1274" s="139" t="s">
        <v>1946</v>
      </c>
      <c r="G1274" s="140" t="s">
        <v>313</v>
      </c>
      <c r="H1274" s="141">
        <v>442.51</v>
      </c>
      <c r="I1274" s="142"/>
      <c r="J1274" s="143">
        <f>ROUND(I1274*H1274,2)</f>
        <v>0</v>
      </c>
      <c r="K1274" s="139" t="s">
        <v>1</v>
      </c>
      <c r="L1274" s="32"/>
      <c r="M1274" s="144" t="s">
        <v>1</v>
      </c>
      <c r="N1274" s="145" t="s">
        <v>42</v>
      </c>
      <c r="P1274" s="146">
        <f>O1274*H1274</f>
        <v>0</v>
      </c>
      <c r="Q1274" s="146">
        <v>0</v>
      </c>
      <c r="R1274" s="146">
        <f>Q1274*H1274</f>
        <v>0</v>
      </c>
      <c r="S1274" s="146">
        <v>0</v>
      </c>
      <c r="T1274" s="147">
        <f>S1274*H1274</f>
        <v>0</v>
      </c>
      <c r="AR1274" s="148" t="s">
        <v>369</v>
      </c>
      <c r="AT1274" s="148" t="s">
        <v>255</v>
      </c>
      <c r="AU1274" s="148" t="s">
        <v>87</v>
      </c>
      <c r="AY1274" s="17" t="s">
        <v>253</v>
      </c>
      <c r="BE1274" s="149">
        <f>IF(N1274="základní",J1274,0)</f>
        <v>0</v>
      </c>
      <c r="BF1274" s="149">
        <f>IF(N1274="snížená",J1274,0)</f>
        <v>0</v>
      </c>
      <c r="BG1274" s="149">
        <f>IF(N1274="zákl. přenesená",J1274,0)</f>
        <v>0</v>
      </c>
      <c r="BH1274" s="149">
        <f>IF(N1274="sníž. přenesená",J1274,0)</f>
        <v>0</v>
      </c>
      <c r="BI1274" s="149">
        <f>IF(N1274="nulová",J1274,0)</f>
        <v>0</v>
      </c>
      <c r="BJ1274" s="17" t="s">
        <v>85</v>
      </c>
      <c r="BK1274" s="149">
        <f>ROUND(I1274*H1274,2)</f>
        <v>0</v>
      </c>
      <c r="BL1274" s="17" t="s">
        <v>369</v>
      </c>
      <c r="BM1274" s="148" t="s">
        <v>3498</v>
      </c>
    </row>
    <row r="1275" spans="2:65" s="14" customFormat="1" ht="11.25">
      <c r="B1275" s="169"/>
      <c r="D1275" s="155" t="s">
        <v>264</v>
      </c>
      <c r="E1275" s="170" t="s">
        <v>1</v>
      </c>
      <c r="F1275" s="171" t="s">
        <v>1845</v>
      </c>
      <c r="H1275" s="170" t="s">
        <v>1</v>
      </c>
      <c r="I1275" s="172"/>
      <c r="L1275" s="169"/>
      <c r="M1275" s="173"/>
      <c r="T1275" s="174"/>
      <c r="AT1275" s="170" t="s">
        <v>264</v>
      </c>
      <c r="AU1275" s="170" t="s">
        <v>87</v>
      </c>
      <c r="AV1275" s="14" t="s">
        <v>85</v>
      </c>
      <c r="AW1275" s="14" t="s">
        <v>32</v>
      </c>
      <c r="AX1275" s="14" t="s">
        <v>77</v>
      </c>
      <c r="AY1275" s="170" t="s">
        <v>253</v>
      </c>
    </row>
    <row r="1276" spans="2:65" s="12" customFormat="1" ht="11.25">
      <c r="B1276" s="154"/>
      <c r="D1276" s="155" t="s">
        <v>264</v>
      </c>
      <c r="E1276" s="156" t="s">
        <v>1</v>
      </c>
      <c r="F1276" s="157" t="s">
        <v>1948</v>
      </c>
      <c r="H1276" s="158">
        <v>140.65</v>
      </c>
      <c r="I1276" s="159"/>
      <c r="L1276" s="154"/>
      <c r="M1276" s="160"/>
      <c r="T1276" s="161"/>
      <c r="AT1276" s="156" t="s">
        <v>264</v>
      </c>
      <c r="AU1276" s="156" t="s">
        <v>87</v>
      </c>
      <c r="AV1276" s="12" t="s">
        <v>87</v>
      </c>
      <c r="AW1276" s="12" t="s">
        <v>32</v>
      </c>
      <c r="AX1276" s="12" t="s">
        <v>77</v>
      </c>
      <c r="AY1276" s="156" t="s">
        <v>253</v>
      </c>
    </row>
    <row r="1277" spans="2:65" s="12" customFormat="1" ht="11.25">
      <c r="B1277" s="154"/>
      <c r="D1277" s="155" t="s">
        <v>264</v>
      </c>
      <c r="E1277" s="156" t="s">
        <v>1</v>
      </c>
      <c r="F1277" s="157" t="s">
        <v>1949</v>
      </c>
      <c r="H1277" s="158">
        <v>13.05</v>
      </c>
      <c r="I1277" s="159"/>
      <c r="L1277" s="154"/>
      <c r="M1277" s="160"/>
      <c r="T1277" s="161"/>
      <c r="AT1277" s="156" t="s">
        <v>264</v>
      </c>
      <c r="AU1277" s="156" t="s">
        <v>87</v>
      </c>
      <c r="AV1277" s="12" t="s">
        <v>87</v>
      </c>
      <c r="AW1277" s="12" t="s">
        <v>32</v>
      </c>
      <c r="AX1277" s="12" t="s">
        <v>77</v>
      </c>
      <c r="AY1277" s="156" t="s">
        <v>253</v>
      </c>
    </row>
    <row r="1278" spans="2:65" s="12" customFormat="1" ht="11.25">
      <c r="B1278" s="154"/>
      <c r="D1278" s="155" t="s">
        <v>264</v>
      </c>
      <c r="E1278" s="156" t="s">
        <v>1</v>
      </c>
      <c r="F1278" s="157" t="s">
        <v>1950</v>
      </c>
      <c r="H1278" s="158">
        <v>25.23</v>
      </c>
      <c r="I1278" s="159"/>
      <c r="L1278" s="154"/>
      <c r="M1278" s="160"/>
      <c r="T1278" s="161"/>
      <c r="AT1278" s="156" t="s">
        <v>264</v>
      </c>
      <c r="AU1278" s="156" t="s">
        <v>87</v>
      </c>
      <c r="AV1278" s="12" t="s">
        <v>87</v>
      </c>
      <c r="AW1278" s="12" t="s">
        <v>32</v>
      </c>
      <c r="AX1278" s="12" t="s">
        <v>77</v>
      </c>
      <c r="AY1278" s="156" t="s">
        <v>253</v>
      </c>
    </row>
    <row r="1279" spans="2:65" s="12" customFormat="1" ht="11.25">
      <c r="B1279" s="154"/>
      <c r="D1279" s="155" t="s">
        <v>264</v>
      </c>
      <c r="E1279" s="156" t="s">
        <v>1</v>
      </c>
      <c r="F1279" s="157" t="s">
        <v>1951</v>
      </c>
      <c r="H1279" s="158">
        <v>19.05</v>
      </c>
      <c r="I1279" s="159"/>
      <c r="L1279" s="154"/>
      <c r="M1279" s="160"/>
      <c r="T1279" s="161"/>
      <c r="AT1279" s="156" t="s">
        <v>264</v>
      </c>
      <c r="AU1279" s="156" t="s">
        <v>87</v>
      </c>
      <c r="AV1279" s="12" t="s">
        <v>87</v>
      </c>
      <c r="AW1279" s="12" t="s">
        <v>32</v>
      </c>
      <c r="AX1279" s="12" t="s">
        <v>77</v>
      </c>
      <c r="AY1279" s="156" t="s">
        <v>253</v>
      </c>
    </row>
    <row r="1280" spans="2:65" s="12" customFormat="1" ht="11.25">
      <c r="B1280" s="154"/>
      <c r="D1280" s="155" t="s">
        <v>264</v>
      </c>
      <c r="E1280" s="156" t="s">
        <v>1</v>
      </c>
      <c r="F1280" s="157" t="s">
        <v>1952</v>
      </c>
      <c r="H1280" s="158">
        <v>42.63</v>
      </c>
      <c r="I1280" s="159"/>
      <c r="L1280" s="154"/>
      <c r="M1280" s="160"/>
      <c r="T1280" s="161"/>
      <c r="AT1280" s="156" t="s">
        <v>264</v>
      </c>
      <c r="AU1280" s="156" t="s">
        <v>87</v>
      </c>
      <c r="AV1280" s="12" t="s">
        <v>87</v>
      </c>
      <c r="AW1280" s="12" t="s">
        <v>32</v>
      </c>
      <c r="AX1280" s="12" t="s">
        <v>77</v>
      </c>
      <c r="AY1280" s="156" t="s">
        <v>253</v>
      </c>
    </row>
    <row r="1281" spans="2:65" s="12" customFormat="1" ht="11.25">
      <c r="B1281" s="154"/>
      <c r="D1281" s="155" t="s">
        <v>264</v>
      </c>
      <c r="E1281" s="156" t="s">
        <v>1</v>
      </c>
      <c r="F1281" s="157" t="s">
        <v>1953</v>
      </c>
      <c r="H1281" s="158">
        <v>54.52</v>
      </c>
      <c r="I1281" s="159"/>
      <c r="L1281" s="154"/>
      <c r="M1281" s="160"/>
      <c r="T1281" s="161"/>
      <c r="AT1281" s="156" t="s">
        <v>264</v>
      </c>
      <c r="AU1281" s="156" t="s">
        <v>87</v>
      </c>
      <c r="AV1281" s="12" t="s">
        <v>87</v>
      </c>
      <c r="AW1281" s="12" t="s">
        <v>32</v>
      </c>
      <c r="AX1281" s="12" t="s">
        <v>77</v>
      </c>
      <c r="AY1281" s="156" t="s">
        <v>253</v>
      </c>
    </row>
    <row r="1282" spans="2:65" s="12" customFormat="1" ht="11.25">
      <c r="B1282" s="154"/>
      <c r="D1282" s="155" t="s">
        <v>264</v>
      </c>
      <c r="E1282" s="156" t="s">
        <v>1</v>
      </c>
      <c r="F1282" s="157" t="s">
        <v>1954</v>
      </c>
      <c r="H1282" s="158">
        <v>145.58000000000001</v>
      </c>
      <c r="I1282" s="159"/>
      <c r="L1282" s="154"/>
      <c r="M1282" s="160"/>
      <c r="T1282" s="161"/>
      <c r="AT1282" s="156" t="s">
        <v>264</v>
      </c>
      <c r="AU1282" s="156" t="s">
        <v>87</v>
      </c>
      <c r="AV1282" s="12" t="s">
        <v>87</v>
      </c>
      <c r="AW1282" s="12" t="s">
        <v>32</v>
      </c>
      <c r="AX1282" s="12" t="s">
        <v>77</v>
      </c>
      <c r="AY1282" s="156" t="s">
        <v>253</v>
      </c>
    </row>
    <row r="1283" spans="2:65" s="12" customFormat="1" ht="11.25">
      <c r="B1283" s="154"/>
      <c r="D1283" s="155" t="s">
        <v>264</v>
      </c>
      <c r="E1283" s="156" t="s">
        <v>1</v>
      </c>
      <c r="F1283" s="157" t="s">
        <v>1955</v>
      </c>
      <c r="H1283" s="158">
        <v>1.8</v>
      </c>
      <c r="I1283" s="159"/>
      <c r="L1283" s="154"/>
      <c r="M1283" s="160"/>
      <c r="T1283" s="161"/>
      <c r="AT1283" s="156" t="s">
        <v>264</v>
      </c>
      <c r="AU1283" s="156" t="s">
        <v>87</v>
      </c>
      <c r="AV1283" s="12" t="s">
        <v>87</v>
      </c>
      <c r="AW1283" s="12" t="s">
        <v>32</v>
      </c>
      <c r="AX1283" s="12" t="s">
        <v>77</v>
      </c>
      <c r="AY1283" s="156" t="s">
        <v>253</v>
      </c>
    </row>
    <row r="1284" spans="2:65" s="13" customFormat="1" ht="11.25">
      <c r="B1284" s="162"/>
      <c r="D1284" s="155" t="s">
        <v>264</v>
      </c>
      <c r="E1284" s="163" t="s">
        <v>1</v>
      </c>
      <c r="F1284" s="164" t="s">
        <v>266</v>
      </c>
      <c r="H1284" s="165">
        <v>442.51</v>
      </c>
      <c r="I1284" s="166"/>
      <c r="L1284" s="162"/>
      <c r="M1284" s="167"/>
      <c r="T1284" s="168"/>
      <c r="AT1284" s="163" t="s">
        <v>264</v>
      </c>
      <c r="AU1284" s="163" t="s">
        <v>87</v>
      </c>
      <c r="AV1284" s="13" t="s">
        <v>260</v>
      </c>
      <c r="AW1284" s="13" t="s">
        <v>32</v>
      </c>
      <c r="AX1284" s="13" t="s">
        <v>85</v>
      </c>
      <c r="AY1284" s="163" t="s">
        <v>253</v>
      </c>
    </row>
    <row r="1285" spans="2:65" s="1" customFormat="1" ht="33" customHeight="1">
      <c r="B1285" s="32"/>
      <c r="C1285" s="137" t="s">
        <v>1935</v>
      </c>
      <c r="D1285" s="137" t="s">
        <v>255</v>
      </c>
      <c r="E1285" s="138" t="s">
        <v>1957</v>
      </c>
      <c r="F1285" s="139" t="s">
        <v>1958</v>
      </c>
      <c r="G1285" s="140" t="s">
        <v>313</v>
      </c>
      <c r="H1285" s="141">
        <v>442.51</v>
      </c>
      <c r="I1285" s="142"/>
      <c r="J1285" s="143">
        <f>ROUND(I1285*H1285,2)</f>
        <v>0</v>
      </c>
      <c r="K1285" s="139" t="s">
        <v>259</v>
      </c>
      <c r="L1285" s="32"/>
      <c r="M1285" s="144" t="s">
        <v>1</v>
      </c>
      <c r="N1285" s="145" t="s">
        <v>42</v>
      </c>
      <c r="P1285" s="146">
        <f>O1285*H1285</f>
        <v>0</v>
      </c>
      <c r="Q1285" s="146">
        <v>0</v>
      </c>
      <c r="R1285" s="146">
        <f>Q1285*H1285</f>
        <v>0</v>
      </c>
      <c r="S1285" s="146">
        <v>0</v>
      </c>
      <c r="T1285" s="147">
        <f>S1285*H1285</f>
        <v>0</v>
      </c>
      <c r="AR1285" s="148" t="s">
        <v>369</v>
      </c>
      <c r="AT1285" s="148" t="s">
        <v>255</v>
      </c>
      <c r="AU1285" s="148" t="s">
        <v>87</v>
      </c>
      <c r="AY1285" s="17" t="s">
        <v>253</v>
      </c>
      <c r="BE1285" s="149">
        <f>IF(N1285="základní",J1285,0)</f>
        <v>0</v>
      </c>
      <c r="BF1285" s="149">
        <f>IF(N1285="snížená",J1285,0)</f>
        <v>0</v>
      </c>
      <c r="BG1285" s="149">
        <f>IF(N1285="zákl. přenesená",J1285,0)</f>
        <v>0</v>
      </c>
      <c r="BH1285" s="149">
        <f>IF(N1285="sníž. přenesená",J1285,0)</f>
        <v>0</v>
      </c>
      <c r="BI1285" s="149">
        <f>IF(N1285="nulová",J1285,0)</f>
        <v>0</v>
      </c>
      <c r="BJ1285" s="17" t="s">
        <v>85</v>
      </c>
      <c r="BK1285" s="149">
        <f>ROUND(I1285*H1285,2)</f>
        <v>0</v>
      </c>
      <c r="BL1285" s="17" t="s">
        <v>369</v>
      </c>
      <c r="BM1285" s="148" t="s">
        <v>3499</v>
      </c>
    </row>
    <row r="1286" spans="2:65" s="1" customFormat="1" ht="11.25">
      <c r="B1286" s="32"/>
      <c r="D1286" s="150" t="s">
        <v>262</v>
      </c>
      <c r="F1286" s="151" t="s">
        <v>1960</v>
      </c>
      <c r="I1286" s="152"/>
      <c r="L1286" s="32"/>
      <c r="M1286" s="153"/>
      <c r="T1286" s="56"/>
      <c r="AT1286" s="17" t="s">
        <v>262</v>
      </c>
      <c r="AU1286" s="17" t="s">
        <v>87</v>
      </c>
    </row>
    <row r="1287" spans="2:65" s="14" customFormat="1" ht="11.25">
      <c r="B1287" s="169"/>
      <c r="D1287" s="155" t="s">
        <v>264</v>
      </c>
      <c r="E1287" s="170" t="s">
        <v>1</v>
      </c>
      <c r="F1287" s="171" t="s">
        <v>1845</v>
      </c>
      <c r="H1287" s="170" t="s">
        <v>1</v>
      </c>
      <c r="I1287" s="172"/>
      <c r="L1287" s="169"/>
      <c r="M1287" s="173"/>
      <c r="T1287" s="174"/>
      <c r="AT1287" s="170" t="s">
        <v>264</v>
      </c>
      <c r="AU1287" s="170" t="s">
        <v>87</v>
      </c>
      <c r="AV1287" s="14" t="s">
        <v>85</v>
      </c>
      <c r="AW1287" s="14" t="s">
        <v>32</v>
      </c>
      <c r="AX1287" s="14" t="s">
        <v>77</v>
      </c>
      <c r="AY1287" s="170" t="s">
        <v>253</v>
      </c>
    </row>
    <row r="1288" spans="2:65" s="12" customFormat="1" ht="11.25">
      <c r="B1288" s="154"/>
      <c r="D1288" s="155" t="s">
        <v>264</v>
      </c>
      <c r="E1288" s="156" t="s">
        <v>1</v>
      </c>
      <c r="F1288" s="157" t="s">
        <v>1948</v>
      </c>
      <c r="H1288" s="158">
        <v>140.65</v>
      </c>
      <c r="I1288" s="159"/>
      <c r="L1288" s="154"/>
      <c r="M1288" s="160"/>
      <c r="T1288" s="161"/>
      <c r="AT1288" s="156" t="s">
        <v>264</v>
      </c>
      <c r="AU1288" s="156" t="s">
        <v>87</v>
      </c>
      <c r="AV1288" s="12" t="s">
        <v>87</v>
      </c>
      <c r="AW1288" s="12" t="s">
        <v>32</v>
      </c>
      <c r="AX1288" s="12" t="s">
        <v>77</v>
      </c>
      <c r="AY1288" s="156" t="s">
        <v>253</v>
      </c>
    </row>
    <row r="1289" spans="2:65" s="12" customFormat="1" ht="11.25">
      <c r="B1289" s="154"/>
      <c r="D1289" s="155" t="s">
        <v>264</v>
      </c>
      <c r="E1289" s="156" t="s">
        <v>1</v>
      </c>
      <c r="F1289" s="157" t="s">
        <v>1949</v>
      </c>
      <c r="H1289" s="158">
        <v>13.05</v>
      </c>
      <c r="I1289" s="159"/>
      <c r="L1289" s="154"/>
      <c r="M1289" s="160"/>
      <c r="T1289" s="161"/>
      <c r="AT1289" s="156" t="s">
        <v>264</v>
      </c>
      <c r="AU1289" s="156" t="s">
        <v>87</v>
      </c>
      <c r="AV1289" s="12" t="s">
        <v>87</v>
      </c>
      <c r="AW1289" s="12" t="s">
        <v>32</v>
      </c>
      <c r="AX1289" s="12" t="s">
        <v>77</v>
      </c>
      <c r="AY1289" s="156" t="s">
        <v>253</v>
      </c>
    </row>
    <row r="1290" spans="2:65" s="12" customFormat="1" ht="11.25">
      <c r="B1290" s="154"/>
      <c r="D1290" s="155" t="s">
        <v>264</v>
      </c>
      <c r="E1290" s="156" t="s">
        <v>1</v>
      </c>
      <c r="F1290" s="157" t="s">
        <v>1950</v>
      </c>
      <c r="H1290" s="158">
        <v>25.23</v>
      </c>
      <c r="I1290" s="159"/>
      <c r="L1290" s="154"/>
      <c r="M1290" s="160"/>
      <c r="T1290" s="161"/>
      <c r="AT1290" s="156" t="s">
        <v>264</v>
      </c>
      <c r="AU1290" s="156" t="s">
        <v>87</v>
      </c>
      <c r="AV1290" s="12" t="s">
        <v>87</v>
      </c>
      <c r="AW1290" s="12" t="s">
        <v>32</v>
      </c>
      <c r="AX1290" s="12" t="s">
        <v>77</v>
      </c>
      <c r="AY1290" s="156" t="s">
        <v>253</v>
      </c>
    </row>
    <row r="1291" spans="2:65" s="12" customFormat="1" ht="11.25">
      <c r="B1291" s="154"/>
      <c r="D1291" s="155" t="s">
        <v>264</v>
      </c>
      <c r="E1291" s="156" t="s">
        <v>1</v>
      </c>
      <c r="F1291" s="157" t="s">
        <v>1951</v>
      </c>
      <c r="H1291" s="158">
        <v>19.05</v>
      </c>
      <c r="I1291" s="159"/>
      <c r="L1291" s="154"/>
      <c r="M1291" s="160"/>
      <c r="T1291" s="161"/>
      <c r="AT1291" s="156" t="s">
        <v>264</v>
      </c>
      <c r="AU1291" s="156" t="s">
        <v>87</v>
      </c>
      <c r="AV1291" s="12" t="s">
        <v>87</v>
      </c>
      <c r="AW1291" s="12" t="s">
        <v>32</v>
      </c>
      <c r="AX1291" s="12" t="s">
        <v>77</v>
      </c>
      <c r="AY1291" s="156" t="s">
        <v>253</v>
      </c>
    </row>
    <row r="1292" spans="2:65" s="12" customFormat="1" ht="11.25">
      <c r="B1292" s="154"/>
      <c r="D1292" s="155" t="s">
        <v>264</v>
      </c>
      <c r="E1292" s="156" t="s">
        <v>1</v>
      </c>
      <c r="F1292" s="157" t="s">
        <v>1952</v>
      </c>
      <c r="H1292" s="158">
        <v>42.63</v>
      </c>
      <c r="I1292" s="159"/>
      <c r="L1292" s="154"/>
      <c r="M1292" s="160"/>
      <c r="T1292" s="161"/>
      <c r="AT1292" s="156" t="s">
        <v>264</v>
      </c>
      <c r="AU1292" s="156" t="s">
        <v>87</v>
      </c>
      <c r="AV1292" s="12" t="s">
        <v>87</v>
      </c>
      <c r="AW1292" s="12" t="s">
        <v>32</v>
      </c>
      <c r="AX1292" s="12" t="s">
        <v>77</v>
      </c>
      <c r="AY1292" s="156" t="s">
        <v>253</v>
      </c>
    </row>
    <row r="1293" spans="2:65" s="12" customFormat="1" ht="11.25">
      <c r="B1293" s="154"/>
      <c r="D1293" s="155" t="s">
        <v>264</v>
      </c>
      <c r="E1293" s="156" t="s">
        <v>1</v>
      </c>
      <c r="F1293" s="157" t="s">
        <v>1953</v>
      </c>
      <c r="H1293" s="158">
        <v>54.52</v>
      </c>
      <c r="I1293" s="159"/>
      <c r="L1293" s="154"/>
      <c r="M1293" s="160"/>
      <c r="T1293" s="161"/>
      <c r="AT1293" s="156" t="s">
        <v>264</v>
      </c>
      <c r="AU1293" s="156" t="s">
        <v>87</v>
      </c>
      <c r="AV1293" s="12" t="s">
        <v>87</v>
      </c>
      <c r="AW1293" s="12" t="s">
        <v>32</v>
      </c>
      <c r="AX1293" s="12" t="s">
        <v>77</v>
      </c>
      <c r="AY1293" s="156" t="s">
        <v>253</v>
      </c>
    </row>
    <row r="1294" spans="2:65" s="12" customFormat="1" ht="11.25">
      <c r="B1294" s="154"/>
      <c r="D1294" s="155" t="s">
        <v>264</v>
      </c>
      <c r="E1294" s="156" t="s">
        <v>1</v>
      </c>
      <c r="F1294" s="157" t="s">
        <v>1954</v>
      </c>
      <c r="H1294" s="158">
        <v>145.58000000000001</v>
      </c>
      <c r="I1294" s="159"/>
      <c r="L1294" s="154"/>
      <c r="M1294" s="160"/>
      <c r="T1294" s="161"/>
      <c r="AT1294" s="156" t="s">
        <v>264</v>
      </c>
      <c r="AU1294" s="156" t="s">
        <v>87</v>
      </c>
      <c r="AV1294" s="12" t="s">
        <v>87</v>
      </c>
      <c r="AW1294" s="12" t="s">
        <v>32</v>
      </c>
      <c r="AX1294" s="12" t="s">
        <v>77</v>
      </c>
      <c r="AY1294" s="156" t="s">
        <v>253</v>
      </c>
    </row>
    <row r="1295" spans="2:65" s="12" customFormat="1" ht="11.25">
      <c r="B1295" s="154"/>
      <c r="D1295" s="155" t="s">
        <v>264</v>
      </c>
      <c r="E1295" s="156" t="s">
        <v>1</v>
      </c>
      <c r="F1295" s="157" t="s">
        <v>1955</v>
      </c>
      <c r="H1295" s="158">
        <v>1.8</v>
      </c>
      <c r="I1295" s="159"/>
      <c r="L1295" s="154"/>
      <c r="M1295" s="160"/>
      <c r="T1295" s="161"/>
      <c r="AT1295" s="156" t="s">
        <v>264</v>
      </c>
      <c r="AU1295" s="156" t="s">
        <v>87</v>
      </c>
      <c r="AV1295" s="12" t="s">
        <v>87</v>
      </c>
      <c r="AW1295" s="12" t="s">
        <v>32</v>
      </c>
      <c r="AX1295" s="12" t="s">
        <v>77</v>
      </c>
      <c r="AY1295" s="156" t="s">
        <v>253</v>
      </c>
    </row>
    <row r="1296" spans="2:65" s="13" customFormat="1" ht="11.25">
      <c r="B1296" s="162"/>
      <c r="D1296" s="155" t="s">
        <v>264</v>
      </c>
      <c r="E1296" s="163" t="s">
        <v>1</v>
      </c>
      <c r="F1296" s="164" t="s">
        <v>266</v>
      </c>
      <c r="H1296" s="165">
        <v>442.51</v>
      </c>
      <c r="I1296" s="166"/>
      <c r="L1296" s="162"/>
      <c r="M1296" s="167"/>
      <c r="T1296" s="168"/>
      <c r="AT1296" s="163" t="s">
        <v>264</v>
      </c>
      <c r="AU1296" s="163" t="s">
        <v>87</v>
      </c>
      <c r="AV1296" s="13" t="s">
        <v>260</v>
      </c>
      <c r="AW1296" s="13" t="s">
        <v>32</v>
      </c>
      <c r="AX1296" s="13" t="s">
        <v>85</v>
      </c>
      <c r="AY1296" s="163" t="s">
        <v>253</v>
      </c>
    </row>
    <row r="1297" spans="2:65" s="1" customFormat="1" ht="21.75" customHeight="1">
      <c r="B1297" s="32"/>
      <c r="C1297" s="185" t="s">
        <v>1940</v>
      </c>
      <c r="D1297" s="185" t="s">
        <v>1052</v>
      </c>
      <c r="E1297" s="186" t="s">
        <v>1962</v>
      </c>
      <c r="F1297" s="187" t="s">
        <v>1963</v>
      </c>
      <c r="G1297" s="188" t="s">
        <v>202</v>
      </c>
      <c r="H1297" s="189">
        <v>9.1590000000000007</v>
      </c>
      <c r="I1297" s="190"/>
      <c r="J1297" s="191">
        <f>ROUND(I1297*H1297,2)</f>
        <v>0</v>
      </c>
      <c r="K1297" s="187" t="s">
        <v>259</v>
      </c>
      <c r="L1297" s="192"/>
      <c r="M1297" s="193" t="s">
        <v>1</v>
      </c>
      <c r="N1297" s="194" t="s">
        <v>42</v>
      </c>
      <c r="P1297" s="146">
        <f>O1297*H1297</f>
        <v>0</v>
      </c>
      <c r="Q1297" s="146">
        <v>0.44</v>
      </c>
      <c r="R1297" s="146">
        <f>Q1297*H1297</f>
        <v>4.02996</v>
      </c>
      <c r="S1297" s="146">
        <v>0</v>
      </c>
      <c r="T1297" s="147">
        <f>S1297*H1297</f>
        <v>0</v>
      </c>
      <c r="AR1297" s="148" t="s">
        <v>455</v>
      </c>
      <c r="AT1297" s="148" t="s">
        <v>1052</v>
      </c>
      <c r="AU1297" s="148" t="s">
        <v>87</v>
      </c>
      <c r="AY1297" s="17" t="s">
        <v>253</v>
      </c>
      <c r="BE1297" s="149">
        <f>IF(N1297="základní",J1297,0)</f>
        <v>0</v>
      </c>
      <c r="BF1297" s="149">
        <f>IF(N1297="snížená",J1297,0)</f>
        <v>0</v>
      </c>
      <c r="BG1297" s="149">
        <f>IF(N1297="zákl. přenesená",J1297,0)</f>
        <v>0</v>
      </c>
      <c r="BH1297" s="149">
        <f>IF(N1297="sníž. přenesená",J1297,0)</f>
        <v>0</v>
      </c>
      <c r="BI1297" s="149">
        <f>IF(N1297="nulová",J1297,0)</f>
        <v>0</v>
      </c>
      <c r="BJ1297" s="17" t="s">
        <v>85</v>
      </c>
      <c r="BK1297" s="149">
        <f>ROUND(I1297*H1297,2)</f>
        <v>0</v>
      </c>
      <c r="BL1297" s="17" t="s">
        <v>369</v>
      </c>
      <c r="BM1297" s="148" t="s">
        <v>3500</v>
      </c>
    </row>
    <row r="1298" spans="2:65" s="14" customFormat="1" ht="11.25">
      <c r="B1298" s="169"/>
      <c r="D1298" s="155" t="s">
        <v>264</v>
      </c>
      <c r="E1298" s="170" t="s">
        <v>1</v>
      </c>
      <c r="F1298" s="171" t="s">
        <v>1845</v>
      </c>
      <c r="H1298" s="170" t="s">
        <v>1</v>
      </c>
      <c r="I1298" s="172"/>
      <c r="L1298" s="169"/>
      <c r="M1298" s="173"/>
      <c r="T1298" s="174"/>
      <c r="AT1298" s="170" t="s">
        <v>264</v>
      </c>
      <c r="AU1298" s="170" t="s">
        <v>87</v>
      </c>
      <c r="AV1298" s="14" t="s">
        <v>85</v>
      </c>
      <c r="AW1298" s="14" t="s">
        <v>32</v>
      </c>
      <c r="AX1298" s="14" t="s">
        <v>77</v>
      </c>
      <c r="AY1298" s="170" t="s">
        <v>253</v>
      </c>
    </row>
    <row r="1299" spans="2:65" s="12" customFormat="1" ht="11.25">
      <c r="B1299" s="154"/>
      <c r="D1299" s="155" t="s">
        <v>264</v>
      </c>
      <c r="E1299" s="156" t="s">
        <v>1</v>
      </c>
      <c r="F1299" s="157" t="s">
        <v>1846</v>
      </c>
      <c r="H1299" s="158">
        <v>2.532</v>
      </c>
      <c r="I1299" s="159"/>
      <c r="L1299" s="154"/>
      <c r="M1299" s="160"/>
      <c r="T1299" s="161"/>
      <c r="AT1299" s="156" t="s">
        <v>264</v>
      </c>
      <c r="AU1299" s="156" t="s">
        <v>87</v>
      </c>
      <c r="AV1299" s="12" t="s">
        <v>87</v>
      </c>
      <c r="AW1299" s="12" t="s">
        <v>32</v>
      </c>
      <c r="AX1299" s="12" t="s">
        <v>77</v>
      </c>
      <c r="AY1299" s="156" t="s">
        <v>253</v>
      </c>
    </row>
    <row r="1300" spans="2:65" s="12" customFormat="1" ht="11.25">
      <c r="B1300" s="154"/>
      <c r="D1300" s="155" t="s">
        <v>264</v>
      </c>
      <c r="E1300" s="156" t="s">
        <v>1</v>
      </c>
      <c r="F1300" s="157" t="s">
        <v>1847</v>
      </c>
      <c r="H1300" s="158">
        <v>0.23499999999999999</v>
      </c>
      <c r="I1300" s="159"/>
      <c r="L1300" s="154"/>
      <c r="M1300" s="160"/>
      <c r="T1300" s="161"/>
      <c r="AT1300" s="156" t="s">
        <v>264</v>
      </c>
      <c r="AU1300" s="156" t="s">
        <v>87</v>
      </c>
      <c r="AV1300" s="12" t="s">
        <v>87</v>
      </c>
      <c r="AW1300" s="12" t="s">
        <v>32</v>
      </c>
      <c r="AX1300" s="12" t="s">
        <v>77</v>
      </c>
      <c r="AY1300" s="156" t="s">
        <v>253</v>
      </c>
    </row>
    <row r="1301" spans="2:65" s="12" customFormat="1" ht="11.25">
      <c r="B1301" s="154"/>
      <c r="D1301" s="155" t="s">
        <v>264</v>
      </c>
      <c r="E1301" s="156" t="s">
        <v>1</v>
      </c>
      <c r="F1301" s="157" t="s">
        <v>1848</v>
      </c>
      <c r="H1301" s="158">
        <v>0.45400000000000001</v>
      </c>
      <c r="I1301" s="159"/>
      <c r="L1301" s="154"/>
      <c r="M1301" s="160"/>
      <c r="T1301" s="161"/>
      <c r="AT1301" s="156" t="s">
        <v>264</v>
      </c>
      <c r="AU1301" s="156" t="s">
        <v>87</v>
      </c>
      <c r="AV1301" s="12" t="s">
        <v>87</v>
      </c>
      <c r="AW1301" s="12" t="s">
        <v>32</v>
      </c>
      <c r="AX1301" s="12" t="s">
        <v>77</v>
      </c>
      <c r="AY1301" s="156" t="s">
        <v>253</v>
      </c>
    </row>
    <row r="1302" spans="2:65" s="12" customFormat="1" ht="11.25">
      <c r="B1302" s="154"/>
      <c r="D1302" s="155" t="s">
        <v>264</v>
      </c>
      <c r="E1302" s="156" t="s">
        <v>1</v>
      </c>
      <c r="F1302" s="157" t="s">
        <v>1849</v>
      </c>
      <c r="H1302" s="158">
        <v>0.34300000000000003</v>
      </c>
      <c r="I1302" s="159"/>
      <c r="L1302" s="154"/>
      <c r="M1302" s="160"/>
      <c r="T1302" s="161"/>
      <c r="AT1302" s="156" t="s">
        <v>264</v>
      </c>
      <c r="AU1302" s="156" t="s">
        <v>87</v>
      </c>
      <c r="AV1302" s="12" t="s">
        <v>87</v>
      </c>
      <c r="AW1302" s="12" t="s">
        <v>32</v>
      </c>
      <c r="AX1302" s="12" t="s">
        <v>77</v>
      </c>
      <c r="AY1302" s="156" t="s">
        <v>253</v>
      </c>
    </row>
    <row r="1303" spans="2:65" s="12" customFormat="1" ht="11.25">
      <c r="B1303" s="154"/>
      <c r="D1303" s="155" t="s">
        <v>264</v>
      </c>
      <c r="E1303" s="156" t="s">
        <v>1</v>
      </c>
      <c r="F1303" s="157" t="s">
        <v>1850</v>
      </c>
      <c r="H1303" s="158">
        <v>0.76700000000000002</v>
      </c>
      <c r="I1303" s="159"/>
      <c r="L1303" s="154"/>
      <c r="M1303" s="160"/>
      <c r="T1303" s="161"/>
      <c r="AT1303" s="156" t="s">
        <v>264</v>
      </c>
      <c r="AU1303" s="156" t="s">
        <v>87</v>
      </c>
      <c r="AV1303" s="12" t="s">
        <v>87</v>
      </c>
      <c r="AW1303" s="12" t="s">
        <v>32</v>
      </c>
      <c r="AX1303" s="12" t="s">
        <v>77</v>
      </c>
      <c r="AY1303" s="156" t="s">
        <v>253</v>
      </c>
    </row>
    <row r="1304" spans="2:65" s="12" customFormat="1" ht="11.25">
      <c r="B1304" s="154"/>
      <c r="D1304" s="155" t="s">
        <v>264</v>
      </c>
      <c r="E1304" s="156" t="s">
        <v>1</v>
      </c>
      <c r="F1304" s="157" t="s">
        <v>1851</v>
      </c>
      <c r="H1304" s="158">
        <v>0.98099999999999998</v>
      </c>
      <c r="I1304" s="159"/>
      <c r="L1304" s="154"/>
      <c r="M1304" s="160"/>
      <c r="T1304" s="161"/>
      <c r="AT1304" s="156" t="s">
        <v>264</v>
      </c>
      <c r="AU1304" s="156" t="s">
        <v>87</v>
      </c>
      <c r="AV1304" s="12" t="s">
        <v>87</v>
      </c>
      <c r="AW1304" s="12" t="s">
        <v>32</v>
      </c>
      <c r="AX1304" s="12" t="s">
        <v>77</v>
      </c>
      <c r="AY1304" s="156" t="s">
        <v>253</v>
      </c>
    </row>
    <row r="1305" spans="2:65" s="12" customFormat="1" ht="11.25">
      <c r="B1305" s="154"/>
      <c r="D1305" s="155" t="s">
        <v>264</v>
      </c>
      <c r="E1305" s="156" t="s">
        <v>1</v>
      </c>
      <c r="F1305" s="157" t="s">
        <v>1852</v>
      </c>
      <c r="H1305" s="158">
        <v>2.62</v>
      </c>
      <c r="I1305" s="159"/>
      <c r="L1305" s="154"/>
      <c r="M1305" s="160"/>
      <c r="T1305" s="161"/>
      <c r="AT1305" s="156" t="s">
        <v>264</v>
      </c>
      <c r="AU1305" s="156" t="s">
        <v>87</v>
      </c>
      <c r="AV1305" s="12" t="s">
        <v>87</v>
      </c>
      <c r="AW1305" s="12" t="s">
        <v>32</v>
      </c>
      <c r="AX1305" s="12" t="s">
        <v>77</v>
      </c>
      <c r="AY1305" s="156" t="s">
        <v>253</v>
      </c>
    </row>
    <row r="1306" spans="2:65" s="12" customFormat="1" ht="11.25">
      <c r="B1306" s="154"/>
      <c r="D1306" s="155" t="s">
        <v>264</v>
      </c>
      <c r="E1306" s="156" t="s">
        <v>1</v>
      </c>
      <c r="F1306" s="157" t="s">
        <v>1853</v>
      </c>
      <c r="H1306" s="158">
        <v>3.2000000000000001E-2</v>
      </c>
      <c r="I1306" s="159"/>
      <c r="L1306" s="154"/>
      <c r="M1306" s="160"/>
      <c r="T1306" s="161"/>
      <c r="AT1306" s="156" t="s">
        <v>264</v>
      </c>
      <c r="AU1306" s="156" t="s">
        <v>87</v>
      </c>
      <c r="AV1306" s="12" t="s">
        <v>87</v>
      </c>
      <c r="AW1306" s="12" t="s">
        <v>32</v>
      </c>
      <c r="AX1306" s="12" t="s">
        <v>77</v>
      </c>
      <c r="AY1306" s="156" t="s">
        <v>253</v>
      </c>
    </row>
    <row r="1307" spans="2:65" s="13" customFormat="1" ht="11.25">
      <c r="B1307" s="162"/>
      <c r="D1307" s="155" t="s">
        <v>264</v>
      </c>
      <c r="E1307" s="163" t="s">
        <v>1</v>
      </c>
      <c r="F1307" s="164" t="s">
        <v>266</v>
      </c>
      <c r="H1307" s="165">
        <v>7.9640000000000004</v>
      </c>
      <c r="I1307" s="166"/>
      <c r="L1307" s="162"/>
      <c r="M1307" s="167"/>
      <c r="T1307" s="168"/>
      <c r="AT1307" s="163" t="s">
        <v>264</v>
      </c>
      <c r="AU1307" s="163" t="s">
        <v>87</v>
      </c>
      <c r="AV1307" s="13" t="s">
        <v>260</v>
      </c>
      <c r="AW1307" s="13" t="s">
        <v>32</v>
      </c>
      <c r="AX1307" s="13" t="s">
        <v>85</v>
      </c>
      <c r="AY1307" s="163" t="s">
        <v>253</v>
      </c>
    </row>
    <row r="1308" spans="2:65" s="12" customFormat="1" ht="11.25">
      <c r="B1308" s="154"/>
      <c r="D1308" s="155" t="s">
        <v>264</v>
      </c>
      <c r="F1308" s="157" t="s">
        <v>1854</v>
      </c>
      <c r="H1308" s="158">
        <v>9.1590000000000007</v>
      </c>
      <c r="I1308" s="159"/>
      <c r="L1308" s="154"/>
      <c r="M1308" s="160"/>
      <c r="T1308" s="161"/>
      <c r="AT1308" s="156" t="s">
        <v>264</v>
      </c>
      <c r="AU1308" s="156" t="s">
        <v>87</v>
      </c>
      <c r="AV1308" s="12" t="s">
        <v>87</v>
      </c>
      <c r="AW1308" s="12" t="s">
        <v>4</v>
      </c>
      <c r="AX1308" s="12" t="s">
        <v>85</v>
      </c>
      <c r="AY1308" s="156" t="s">
        <v>253</v>
      </c>
    </row>
    <row r="1309" spans="2:65" s="1" customFormat="1" ht="24.2" customHeight="1">
      <c r="B1309" s="32"/>
      <c r="C1309" s="137" t="s">
        <v>1944</v>
      </c>
      <c r="D1309" s="137" t="s">
        <v>255</v>
      </c>
      <c r="E1309" s="138" t="s">
        <v>1966</v>
      </c>
      <c r="F1309" s="139" t="s">
        <v>1967</v>
      </c>
      <c r="G1309" s="140" t="s">
        <v>258</v>
      </c>
      <c r="H1309" s="141">
        <v>154.37299999999999</v>
      </c>
      <c r="I1309" s="142"/>
      <c r="J1309" s="143">
        <f>ROUND(I1309*H1309,2)</f>
        <v>0</v>
      </c>
      <c r="K1309" s="139" t="s">
        <v>259</v>
      </c>
      <c r="L1309" s="32"/>
      <c r="M1309" s="144" t="s">
        <v>1</v>
      </c>
      <c r="N1309" s="145" t="s">
        <v>42</v>
      </c>
      <c r="P1309" s="146">
        <f>O1309*H1309</f>
        <v>0</v>
      </c>
      <c r="Q1309" s="146">
        <v>0</v>
      </c>
      <c r="R1309" s="146">
        <f>Q1309*H1309</f>
        <v>0</v>
      </c>
      <c r="S1309" s="146">
        <v>0</v>
      </c>
      <c r="T1309" s="147">
        <f>S1309*H1309</f>
        <v>0</v>
      </c>
      <c r="AR1309" s="148" t="s">
        <v>369</v>
      </c>
      <c r="AT1309" s="148" t="s">
        <v>255</v>
      </c>
      <c r="AU1309" s="148" t="s">
        <v>87</v>
      </c>
      <c r="AY1309" s="17" t="s">
        <v>253</v>
      </c>
      <c r="BE1309" s="149">
        <f>IF(N1309="základní",J1309,0)</f>
        <v>0</v>
      </c>
      <c r="BF1309" s="149">
        <f>IF(N1309="snížená",J1309,0)</f>
        <v>0</v>
      </c>
      <c r="BG1309" s="149">
        <f>IF(N1309="zákl. přenesená",J1309,0)</f>
        <v>0</v>
      </c>
      <c r="BH1309" s="149">
        <f>IF(N1309="sníž. přenesená",J1309,0)</f>
        <v>0</v>
      </c>
      <c r="BI1309" s="149">
        <f>IF(N1309="nulová",J1309,0)</f>
        <v>0</v>
      </c>
      <c r="BJ1309" s="17" t="s">
        <v>85</v>
      </c>
      <c r="BK1309" s="149">
        <f>ROUND(I1309*H1309,2)</f>
        <v>0</v>
      </c>
      <c r="BL1309" s="17" t="s">
        <v>369</v>
      </c>
      <c r="BM1309" s="148" t="s">
        <v>3501</v>
      </c>
    </row>
    <row r="1310" spans="2:65" s="1" customFormat="1" ht="11.25">
      <c r="B1310" s="32"/>
      <c r="D1310" s="150" t="s">
        <v>262</v>
      </c>
      <c r="F1310" s="151" t="s">
        <v>1969</v>
      </c>
      <c r="I1310" s="152"/>
      <c r="L1310" s="32"/>
      <c r="M1310" s="153"/>
      <c r="T1310" s="56"/>
      <c r="AT1310" s="17" t="s">
        <v>262</v>
      </c>
      <c r="AU1310" s="17" t="s">
        <v>87</v>
      </c>
    </row>
    <row r="1311" spans="2:65" s="1" customFormat="1" ht="24.2" customHeight="1">
      <c r="B1311" s="32"/>
      <c r="C1311" s="185" t="s">
        <v>1956</v>
      </c>
      <c r="D1311" s="185" t="s">
        <v>1052</v>
      </c>
      <c r="E1311" s="186" t="s">
        <v>1971</v>
      </c>
      <c r="F1311" s="187" t="s">
        <v>1972</v>
      </c>
      <c r="G1311" s="188" t="s">
        <v>258</v>
      </c>
      <c r="H1311" s="189">
        <v>169.81</v>
      </c>
      <c r="I1311" s="190"/>
      <c r="J1311" s="191">
        <f>ROUND(I1311*H1311,2)</f>
        <v>0</v>
      </c>
      <c r="K1311" s="187" t="s">
        <v>259</v>
      </c>
      <c r="L1311" s="192"/>
      <c r="M1311" s="193" t="s">
        <v>1</v>
      </c>
      <c r="N1311" s="194" t="s">
        <v>42</v>
      </c>
      <c r="P1311" s="146">
        <f>O1311*H1311</f>
        <v>0</v>
      </c>
      <c r="Q1311" s="146">
        <v>1.32E-2</v>
      </c>
      <c r="R1311" s="146">
        <f>Q1311*H1311</f>
        <v>2.241492</v>
      </c>
      <c r="S1311" s="146">
        <v>0</v>
      </c>
      <c r="T1311" s="147">
        <f>S1311*H1311</f>
        <v>0</v>
      </c>
      <c r="AR1311" s="148" t="s">
        <v>455</v>
      </c>
      <c r="AT1311" s="148" t="s">
        <v>1052</v>
      </c>
      <c r="AU1311" s="148" t="s">
        <v>87</v>
      </c>
      <c r="AY1311" s="17" t="s">
        <v>253</v>
      </c>
      <c r="BE1311" s="149">
        <f>IF(N1311="základní",J1311,0)</f>
        <v>0</v>
      </c>
      <c r="BF1311" s="149">
        <f>IF(N1311="snížená",J1311,0)</f>
        <v>0</v>
      </c>
      <c r="BG1311" s="149">
        <f>IF(N1311="zákl. přenesená",J1311,0)</f>
        <v>0</v>
      </c>
      <c r="BH1311" s="149">
        <f>IF(N1311="sníž. přenesená",J1311,0)</f>
        <v>0</v>
      </c>
      <c r="BI1311" s="149">
        <f>IF(N1311="nulová",J1311,0)</f>
        <v>0</v>
      </c>
      <c r="BJ1311" s="17" t="s">
        <v>85</v>
      </c>
      <c r="BK1311" s="149">
        <f>ROUND(I1311*H1311,2)</f>
        <v>0</v>
      </c>
      <c r="BL1311" s="17" t="s">
        <v>369</v>
      </c>
      <c r="BM1311" s="148" t="s">
        <v>1973</v>
      </c>
    </row>
    <row r="1312" spans="2:65" s="14" customFormat="1" ht="11.25">
      <c r="B1312" s="169"/>
      <c r="D1312" s="155" t="s">
        <v>264</v>
      </c>
      <c r="E1312" s="170" t="s">
        <v>1</v>
      </c>
      <c r="F1312" s="171" t="s">
        <v>1974</v>
      </c>
      <c r="H1312" s="170" t="s">
        <v>1</v>
      </c>
      <c r="I1312" s="172"/>
      <c r="L1312" s="169"/>
      <c r="M1312" s="173"/>
      <c r="T1312" s="174"/>
      <c r="AT1312" s="170" t="s">
        <v>264</v>
      </c>
      <c r="AU1312" s="170" t="s">
        <v>87</v>
      </c>
      <c r="AV1312" s="14" t="s">
        <v>85</v>
      </c>
      <c r="AW1312" s="14" t="s">
        <v>32</v>
      </c>
      <c r="AX1312" s="14" t="s">
        <v>77</v>
      </c>
      <c r="AY1312" s="170" t="s">
        <v>253</v>
      </c>
    </row>
    <row r="1313" spans="2:65" s="12" customFormat="1" ht="11.25">
      <c r="B1313" s="154"/>
      <c r="D1313" s="155" t="s">
        <v>264</v>
      </c>
      <c r="E1313" s="156" t="s">
        <v>1</v>
      </c>
      <c r="F1313" s="157" t="s">
        <v>3454</v>
      </c>
      <c r="H1313" s="158">
        <v>154.37299999999999</v>
      </c>
      <c r="I1313" s="159"/>
      <c r="L1313" s="154"/>
      <c r="M1313" s="160"/>
      <c r="T1313" s="161"/>
      <c r="AT1313" s="156" t="s">
        <v>264</v>
      </c>
      <c r="AU1313" s="156" t="s">
        <v>87</v>
      </c>
      <c r="AV1313" s="12" t="s">
        <v>87</v>
      </c>
      <c r="AW1313" s="12" t="s">
        <v>32</v>
      </c>
      <c r="AX1313" s="12" t="s">
        <v>77</v>
      </c>
      <c r="AY1313" s="156" t="s">
        <v>253</v>
      </c>
    </row>
    <row r="1314" spans="2:65" s="13" customFormat="1" ht="11.25">
      <c r="B1314" s="162"/>
      <c r="D1314" s="155" t="s">
        <v>264</v>
      </c>
      <c r="E1314" s="163" t="s">
        <v>1</v>
      </c>
      <c r="F1314" s="164" t="s">
        <v>266</v>
      </c>
      <c r="H1314" s="165">
        <v>154.37299999999999</v>
      </c>
      <c r="I1314" s="166"/>
      <c r="L1314" s="162"/>
      <c r="M1314" s="167"/>
      <c r="T1314" s="168"/>
      <c r="AT1314" s="163" t="s">
        <v>264</v>
      </c>
      <c r="AU1314" s="163" t="s">
        <v>87</v>
      </c>
      <c r="AV1314" s="13" t="s">
        <v>260</v>
      </c>
      <c r="AW1314" s="13" t="s">
        <v>32</v>
      </c>
      <c r="AX1314" s="13" t="s">
        <v>85</v>
      </c>
      <c r="AY1314" s="163" t="s">
        <v>253</v>
      </c>
    </row>
    <row r="1315" spans="2:65" s="12" customFormat="1" ht="11.25">
      <c r="B1315" s="154"/>
      <c r="D1315" s="155" t="s">
        <v>264</v>
      </c>
      <c r="F1315" s="157" t="s">
        <v>3502</v>
      </c>
      <c r="H1315" s="158">
        <v>169.81</v>
      </c>
      <c r="I1315" s="159"/>
      <c r="L1315" s="154"/>
      <c r="M1315" s="160"/>
      <c r="T1315" s="161"/>
      <c r="AT1315" s="156" t="s">
        <v>264</v>
      </c>
      <c r="AU1315" s="156" t="s">
        <v>87</v>
      </c>
      <c r="AV1315" s="12" t="s">
        <v>87</v>
      </c>
      <c r="AW1315" s="12" t="s">
        <v>4</v>
      </c>
      <c r="AX1315" s="12" t="s">
        <v>85</v>
      </c>
      <c r="AY1315" s="156" t="s">
        <v>253</v>
      </c>
    </row>
    <row r="1316" spans="2:65" s="1" customFormat="1" ht="24.2" customHeight="1">
      <c r="B1316" s="32"/>
      <c r="C1316" s="137" t="s">
        <v>1961</v>
      </c>
      <c r="D1316" s="137" t="s">
        <v>255</v>
      </c>
      <c r="E1316" s="138" t="s">
        <v>1977</v>
      </c>
      <c r="F1316" s="139" t="s">
        <v>1978</v>
      </c>
      <c r="G1316" s="140" t="s">
        <v>258</v>
      </c>
      <c r="H1316" s="141">
        <v>55.298000000000002</v>
      </c>
      <c r="I1316" s="142"/>
      <c r="J1316" s="143">
        <f>ROUND(I1316*H1316,2)</f>
        <v>0</v>
      </c>
      <c r="K1316" s="139" t="s">
        <v>259</v>
      </c>
      <c r="L1316" s="32"/>
      <c r="M1316" s="144" t="s">
        <v>1</v>
      </c>
      <c r="N1316" s="145" t="s">
        <v>42</v>
      </c>
      <c r="P1316" s="146">
        <f>O1316*H1316</f>
        <v>0</v>
      </c>
      <c r="Q1316" s="146">
        <v>0</v>
      </c>
      <c r="R1316" s="146">
        <f>Q1316*H1316</f>
        <v>0</v>
      </c>
      <c r="S1316" s="146">
        <v>0</v>
      </c>
      <c r="T1316" s="147">
        <f>S1316*H1316</f>
        <v>0</v>
      </c>
      <c r="AR1316" s="148" t="s">
        <v>369</v>
      </c>
      <c r="AT1316" s="148" t="s">
        <v>255</v>
      </c>
      <c r="AU1316" s="148" t="s">
        <v>87</v>
      </c>
      <c r="AY1316" s="17" t="s">
        <v>253</v>
      </c>
      <c r="BE1316" s="149">
        <f>IF(N1316="základní",J1316,0)</f>
        <v>0</v>
      </c>
      <c r="BF1316" s="149">
        <f>IF(N1316="snížená",J1316,0)</f>
        <v>0</v>
      </c>
      <c r="BG1316" s="149">
        <f>IF(N1316="zákl. přenesená",J1316,0)</f>
        <v>0</v>
      </c>
      <c r="BH1316" s="149">
        <f>IF(N1316="sníž. přenesená",J1316,0)</f>
        <v>0</v>
      </c>
      <c r="BI1316" s="149">
        <f>IF(N1316="nulová",J1316,0)</f>
        <v>0</v>
      </c>
      <c r="BJ1316" s="17" t="s">
        <v>85</v>
      </c>
      <c r="BK1316" s="149">
        <f>ROUND(I1316*H1316,2)</f>
        <v>0</v>
      </c>
      <c r="BL1316" s="17" t="s">
        <v>369</v>
      </c>
      <c r="BM1316" s="148" t="s">
        <v>3503</v>
      </c>
    </row>
    <row r="1317" spans="2:65" s="1" customFormat="1" ht="11.25">
      <c r="B1317" s="32"/>
      <c r="D1317" s="150" t="s">
        <v>262</v>
      </c>
      <c r="F1317" s="151" t="s">
        <v>1980</v>
      </c>
      <c r="I1317" s="152"/>
      <c r="L1317" s="32"/>
      <c r="M1317" s="153"/>
      <c r="T1317" s="56"/>
      <c r="AT1317" s="17" t="s">
        <v>262</v>
      </c>
      <c r="AU1317" s="17" t="s">
        <v>87</v>
      </c>
    </row>
    <row r="1318" spans="2:65" s="1" customFormat="1" ht="21.75" customHeight="1">
      <c r="B1318" s="32"/>
      <c r="C1318" s="185" t="s">
        <v>1965</v>
      </c>
      <c r="D1318" s="185" t="s">
        <v>1052</v>
      </c>
      <c r="E1318" s="186" t="s">
        <v>1982</v>
      </c>
      <c r="F1318" s="187" t="s">
        <v>1983</v>
      </c>
      <c r="G1318" s="188" t="s">
        <v>258</v>
      </c>
      <c r="H1318" s="189">
        <v>18.465</v>
      </c>
      <c r="I1318" s="190"/>
      <c r="J1318" s="191">
        <f>ROUND(I1318*H1318,2)</f>
        <v>0</v>
      </c>
      <c r="K1318" s="187" t="s">
        <v>259</v>
      </c>
      <c r="L1318" s="192"/>
      <c r="M1318" s="193" t="s">
        <v>1</v>
      </c>
      <c r="N1318" s="194" t="s">
        <v>42</v>
      </c>
      <c r="P1318" s="146">
        <f>O1318*H1318</f>
        <v>0</v>
      </c>
      <c r="Q1318" s="146">
        <v>1.49E-2</v>
      </c>
      <c r="R1318" s="146">
        <f>Q1318*H1318</f>
        <v>0.2751285</v>
      </c>
      <c r="S1318" s="146">
        <v>0</v>
      </c>
      <c r="T1318" s="147">
        <f>S1318*H1318</f>
        <v>0</v>
      </c>
      <c r="AR1318" s="148" t="s">
        <v>455</v>
      </c>
      <c r="AT1318" s="148" t="s">
        <v>1052</v>
      </c>
      <c r="AU1318" s="148" t="s">
        <v>87</v>
      </c>
      <c r="AY1318" s="17" t="s">
        <v>253</v>
      </c>
      <c r="BE1318" s="149">
        <f>IF(N1318="základní",J1318,0)</f>
        <v>0</v>
      </c>
      <c r="BF1318" s="149">
        <f>IF(N1318="snížená",J1318,0)</f>
        <v>0</v>
      </c>
      <c r="BG1318" s="149">
        <f>IF(N1318="zákl. přenesená",J1318,0)</f>
        <v>0</v>
      </c>
      <c r="BH1318" s="149">
        <f>IF(N1318="sníž. přenesená",J1318,0)</f>
        <v>0</v>
      </c>
      <c r="BI1318" s="149">
        <f>IF(N1318="nulová",J1318,0)</f>
        <v>0</v>
      </c>
      <c r="BJ1318" s="17" t="s">
        <v>85</v>
      </c>
      <c r="BK1318" s="149">
        <f>ROUND(I1318*H1318,2)</f>
        <v>0</v>
      </c>
      <c r="BL1318" s="17" t="s">
        <v>369</v>
      </c>
      <c r="BM1318" s="148" t="s">
        <v>3504</v>
      </c>
    </row>
    <row r="1319" spans="2:65" s="14" customFormat="1" ht="11.25">
      <c r="B1319" s="169"/>
      <c r="D1319" s="155" t="s">
        <v>264</v>
      </c>
      <c r="E1319" s="170" t="s">
        <v>1</v>
      </c>
      <c r="F1319" s="171" t="s">
        <v>1985</v>
      </c>
      <c r="H1319" s="170" t="s">
        <v>1</v>
      </c>
      <c r="I1319" s="172"/>
      <c r="L1319" s="169"/>
      <c r="M1319" s="173"/>
      <c r="T1319" s="174"/>
      <c r="AT1319" s="170" t="s">
        <v>264</v>
      </c>
      <c r="AU1319" s="170" t="s">
        <v>87</v>
      </c>
      <c r="AV1319" s="14" t="s">
        <v>85</v>
      </c>
      <c r="AW1319" s="14" t="s">
        <v>32</v>
      </c>
      <c r="AX1319" s="14" t="s">
        <v>77</v>
      </c>
      <c r="AY1319" s="170" t="s">
        <v>253</v>
      </c>
    </row>
    <row r="1320" spans="2:65" s="14" customFormat="1" ht="11.25">
      <c r="B1320" s="169"/>
      <c r="D1320" s="155" t="s">
        <v>264</v>
      </c>
      <c r="E1320" s="170" t="s">
        <v>1</v>
      </c>
      <c r="F1320" s="171" t="s">
        <v>1986</v>
      </c>
      <c r="H1320" s="170" t="s">
        <v>1</v>
      </c>
      <c r="I1320" s="172"/>
      <c r="L1320" s="169"/>
      <c r="M1320" s="173"/>
      <c r="T1320" s="174"/>
      <c r="AT1320" s="170" t="s">
        <v>264</v>
      </c>
      <c r="AU1320" s="170" t="s">
        <v>87</v>
      </c>
      <c r="AV1320" s="14" t="s">
        <v>85</v>
      </c>
      <c r="AW1320" s="14" t="s">
        <v>32</v>
      </c>
      <c r="AX1320" s="14" t="s">
        <v>77</v>
      </c>
      <c r="AY1320" s="170" t="s">
        <v>253</v>
      </c>
    </row>
    <row r="1321" spans="2:65" s="12" customFormat="1" ht="11.25">
      <c r="B1321" s="154"/>
      <c r="D1321" s="155" t="s">
        <v>264</v>
      </c>
      <c r="E1321" s="156" t="s">
        <v>1</v>
      </c>
      <c r="F1321" s="157" t="s">
        <v>3505</v>
      </c>
      <c r="H1321" s="158">
        <v>18.465</v>
      </c>
      <c r="I1321" s="159"/>
      <c r="L1321" s="154"/>
      <c r="M1321" s="160"/>
      <c r="T1321" s="161"/>
      <c r="AT1321" s="156" t="s">
        <v>264</v>
      </c>
      <c r="AU1321" s="156" t="s">
        <v>87</v>
      </c>
      <c r="AV1321" s="12" t="s">
        <v>87</v>
      </c>
      <c r="AW1321" s="12" t="s">
        <v>32</v>
      </c>
      <c r="AX1321" s="12" t="s">
        <v>77</v>
      </c>
      <c r="AY1321" s="156" t="s">
        <v>253</v>
      </c>
    </row>
    <row r="1322" spans="2:65" s="13" customFormat="1" ht="11.25">
      <c r="B1322" s="162"/>
      <c r="D1322" s="155" t="s">
        <v>264</v>
      </c>
      <c r="E1322" s="163" t="s">
        <v>1</v>
      </c>
      <c r="F1322" s="164" t="s">
        <v>266</v>
      </c>
      <c r="H1322" s="165">
        <v>18.465</v>
      </c>
      <c r="I1322" s="166"/>
      <c r="L1322" s="162"/>
      <c r="M1322" s="167"/>
      <c r="T1322" s="168"/>
      <c r="AT1322" s="163" t="s">
        <v>264</v>
      </c>
      <c r="AU1322" s="163" t="s">
        <v>87</v>
      </c>
      <c r="AV1322" s="13" t="s">
        <v>260</v>
      </c>
      <c r="AW1322" s="13" t="s">
        <v>32</v>
      </c>
      <c r="AX1322" s="13" t="s">
        <v>85</v>
      </c>
      <c r="AY1322" s="163" t="s">
        <v>253</v>
      </c>
    </row>
    <row r="1323" spans="2:65" s="1" customFormat="1" ht="21.75" customHeight="1">
      <c r="B1323" s="32"/>
      <c r="C1323" s="185" t="s">
        <v>1970</v>
      </c>
      <c r="D1323" s="185" t="s">
        <v>1052</v>
      </c>
      <c r="E1323" s="186" t="s">
        <v>1989</v>
      </c>
      <c r="F1323" s="187" t="s">
        <v>1990</v>
      </c>
      <c r="G1323" s="188" t="s">
        <v>258</v>
      </c>
      <c r="H1323" s="189">
        <v>14.654999999999999</v>
      </c>
      <c r="I1323" s="190"/>
      <c r="J1323" s="191">
        <f>ROUND(I1323*H1323,2)</f>
        <v>0</v>
      </c>
      <c r="K1323" s="187" t="s">
        <v>259</v>
      </c>
      <c r="L1323" s="192"/>
      <c r="M1323" s="193" t="s">
        <v>1</v>
      </c>
      <c r="N1323" s="194" t="s">
        <v>42</v>
      </c>
      <c r="P1323" s="146">
        <f>O1323*H1323</f>
        <v>0</v>
      </c>
      <c r="Q1323" s="146">
        <v>1.3100000000000001E-2</v>
      </c>
      <c r="R1323" s="146">
        <f>Q1323*H1323</f>
        <v>0.1919805</v>
      </c>
      <c r="S1323" s="146">
        <v>0</v>
      </c>
      <c r="T1323" s="147">
        <f>S1323*H1323</f>
        <v>0</v>
      </c>
      <c r="AR1323" s="148" t="s">
        <v>455</v>
      </c>
      <c r="AT1323" s="148" t="s">
        <v>1052</v>
      </c>
      <c r="AU1323" s="148" t="s">
        <v>87</v>
      </c>
      <c r="AY1323" s="17" t="s">
        <v>253</v>
      </c>
      <c r="BE1323" s="149">
        <f>IF(N1323="základní",J1323,0)</f>
        <v>0</v>
      </c>
      <c r="BF1323" s="149">
        <f>IF(N1323="snížená",J1323,0)</f>
        <v>0</v>
      </c>
      <c r="BG1323" s="149">
        <f>IF(N1323="zákl. přenesená",J1323,0)</f>
        <v>0</v>
      </c>
      <c r="BH1323" s="149">
        <f>IF(N1323="sníž. přenesená",J1323,0)</f>
        <v>0</v>
      </c>
      <c r="BI1323" s="149">
        <f>IF(N1323="nulová",J1323,0)</f>
        <v>0</v>
      </c>
      <c r="BJ1323" s="17" t="s">
        <v>85</v>
      </c>
      <c r="BK1323" s="149">
        <f>ROUND(I1323*H1323,2)</f>
        <v>0</v>
      </c>
      <c r="BL1323" s="17" t="s">
        <v>369</v>
      </c>
      <c r="BM1323" s="148" t="s">
        <v>3506</v>
      </c>
    </row>
    <row r="1324" spans="2:65" s="14" customFormat="1" ht="11.25">
      <c r="B1324" s="169"/>
      <c r="D1324" s="155" t="s">
        <v>264</v>
      </c>
      <c r="E1324" s="170" t="s">
        <v>1</v>
      </c>
      <c r="F1324" s="171" t="s">
        <v>1985</v>
      </c>
      <c r="H1324" s="170" t="s">
        <v>1</v>
      </c>
      <c r="I1324" s="172"/>
      <c r="L1324" s="169"/>
      <c r="M1324" s="173"/>
      <c r="T1324" s="174"/>
      <c r="AT1324" s="170" t="s">
        <v>264</v>
      </c>
      <c r="AU1324" s="170" t="s">
        <v>87</v>
      </c>
      <c r="AV1324" s="14" t="s">
        <v>85</v>
      </c>
      <c r="AW1324" s="14" t="s">
        <v>32</v>
      </c>
      <c r="AX1324" s="14" t="s">
        <v>77</v>
      </c>
      <c r="AY1324" s="170" t="s">
        <v>253</v>
      </c>
    </row>
    <row r="1325" spans="2:65" s="14" customFormat="1" ht="11.25">
      <c r="B1325" s="169"/>
      <c r="D1325" s="155" t="s">
        <v>264</v>
      </c>
      <c r="E1325" s="170" t="s">
        <v>1</v>
      </c>
      <c r="F1325" s="171" t="s">
        <v>1992</v>
      </c>
      <c r="H1325" s="170" t="s">
        <v>1</v>
      </c>
      <c r="I1325" s="172"/>
      <c r="L1325" s="169"/>
      <c r="M1325" s="173"/>
      <c r="T1325" s="174"/>
      <c r="AT1325" s="170" t="s">
        <v>264</v>
      </c>
      <c r="AU1325" s="170" t="s">
        <v>87</v>
      </c>
      <c r="AV1325" s="14" t="s">
        <v>85</v>
      </c>
      <c r="AW1325" s="14" t="s">
        <v>32</v>
      </c>
      <c r="AX1325" s="14" t="s">
        <v>77</v>
      </c>
      <c r="AY1325" s="170" t="s">
        <v>253</v>
      </c>
    </row>
    <row r="1326" spans="2:65" s="12" customFormat="1" ht="11.25">
      <c r="B1326" s="154"/>
      <c r="D1326" s="155" t="s">
        <v>264</v>
      </c>
      <c r="E1326" s="156" t="s">
        <v>1</v>
      </c>
      <c r="F1326" s="157" t="s">
        <v>3507</v>
      </c>
      <c r="H1326" s="158">
        <v>14.654999999999999</v>
      </c>
      <c r="I1326" s="159"/>
      <c r="L1326" s="154"/>
      <c r="M1326" s="160"/>
      <c r="T1326" s="161"/>
      <c r="AT1326" s="156" t="s">
        <v>264</v>
      </c>
      <c r="AU1326" s="156" t="s">
        <v>87</v>
      </c>
      <c r="AV1326" s="12" t="s">
        <v>87</v>
      </c>
      <c r="AW1326" s="12" t="s">
        <v>32</v>
      </c>
      <c r="AX1326" s="12" t="s">
        <v>77</v>
      </c>
      <c r="AY1326" s="156" t="s">
        <v>253</v>
      </c>
    </row>
    <row r="1327" spans="2:65" s="13" customFormat="1" ht="11.25">
      <c r="B1327" s="162"/>
      <c r="D1327" s="155" t="s">
        <v>264</v>
      </c>
      <c r="E1327" s="163" t="s">
        <v>1</v>
      </c>
      <c r="F1327" s="164" t="s">
        <v>266</v>
      </c>
      <c r="H1327" s="165">
        <v>14.654999999999999</v>
      </c>
      <c r="I1327" s="166"/>
      <c r="L1327" s="162"/>
      <c r="M1327" s="167"/>
      <c r="T1327" s="168"/>
      <c r="AT1327" s="163" t="s">
        <v>264</v>
      </c>
      <c r="AU1327" s="163" t="s">
        <v>87</v>
      </c>
      <c r="AV1327" s="13" t="s">
        <v>260</v>
      </c>
      <c r="AW1327" s="13" t="s">
        <v>32</v>
      </c>
      <c r="AX1327" s="13" t="s">
        <v>85</v>
      </c>
      <c r="AY1327" s="163" t="s">
        <v>253</v>
      </c>
    </row>
    <row r="1328" spans="2:65" s="1" customFormat="1" ht="21.75" customHeight="1">
      <c r="B1328" s="32"/>
      <c r="C1328" s="185" t="s">
        <v>1976</v>
      </c>
      <c r="D1328" s="185" t="s">
        <v>1052</v>
      </c>
      <c r="E1328" s="186" t="s">
        <v>1995</v>
      </c>
      <c r="F1328" s="187" t="s">
        <v>1996</v>
      </c>
      <c r="G1328" s="188" t="s">
        <v>258</v>
      </c>
      <c r="H1328" s="189">
        <v>22.178000000000001</v>
      </c>
      <c r="I1328" s="190"/>
      <c r="J1328" s="191">
        <f>ROUND(I1328*H1328,2)</f>
        <v>0</v>
      </c>
      <c r="K1328" s="187" t="s">
        <v>259</v>
      </c>
      <c r="L1328" s="192"/>
      <c r="M1328" s="193" t="s">
        <v>1</v>
      </c>
      <c r="N1328" s="194" t="s">
        <v>42</v>
      </c>
      <c r="P1328" s="146">
        <f>O1328*H1328</f>
        <v>0</v>
      </c>
      <c r="Q1328" s="146">
        <v>1.09E-2</v>
      </c>
      <c r="R1328" s="146">
        <f>Q1328*H1328</f>
        <v>0.24174020000000002</v>
      </c>
      <c r="S1328" s="146">
        <v>0</v>
      </c>
      <c r="T1328" s="147">
        <f>S1328*H1328</f>
        <v>0</v>
      </c>
      <c r="AR1328" s="148" t="s">
        <v>455</v>
      </c>
      <c r="AT1328" s="148" t="s">
        <v>1052</v>
      </c>
      <c r="AU1328" s="148" t="s">
        <v>87</v>
      </c>
      <c r="AY1328" s="17" t="s">
        <v>253</v>
      </c>
      <c r="BE1328" s="149">
        <f>IF(N1328="základní",J1328,0)</f>
        <v>0</v>
      </c>
      <c r="BF1328" s="149">
        <f>IF(N1328="snížená",J1328,0)</f>
        <v>0</v>
      </c>
      <c r="BG1328" s="149">
        <f>IF(N1328="zákl. přenesená",J1328,0)</f>
        <v>0</v>
      </c>
      <c r="BH1328" s="149">
        <f>IF(N1328="sníž. přenesená",J1328,0)</f>
        <v>0</v>
      </c>
      <c r="BI1328" s="149">
        <f>IF(N1328="nulová",J1328,0)</f>
        <v>0</v>
      </c>
      <c r="BJ1328" s="17" t="s">
        <v>85</v>
      </c>
      <c r="BK1328" s="149">
        <f>ROUND(I1328*H1328,2)</f>
        <v>0</v>
      </c>
      <c r="BL1328" s="17" t="s">
        <v>369</v>
      </c>
      <c r="BM1328" s="148" t="s">
        <v>3508</v>
      </c>
    </row>
    <row r="1329" spans="2:65" s="14" customFormat="1" ht="11.25">
      <c r="B1329" s="169"/>
      <c r="D1329" s="155" t="s">
        <v>264</v>
      </c>
      <c r="E1329" s="170" t="s">
        <v>1</v>
      </c>
      <c r="F1329" s="171" t="s">
        <v>1244</v>
      </c>
      <c r="H1329" s="170" t="s">
        <v>1</v>
      </c>
      <c r="I1329" s="172"/>
      <c r="L1329" s="169"/>
      <c r="M1329" s="173"/>
      <c r="T1329" s="174"/>
      <c r="AT1329" s="170" t="s">
        <v>264</v>
      </c>
      <c r="AU1329" s="170" t="s">
        <v>87</v>
      </c>
      <c r="AV1329" s="14" t="s">
        <v>85</v>
      </c>
      <c r="AW1329" s="14" t="s">
        <v>32</v>
      </c>
      <c r="AX1329" s="14" t="s">
        <v>77</v>
      </c>
      <c r="AY1329" s="170" t="s">
        <v>253</v>
      </c>
    </row>
    <row r="1330" spans="2:65" s="14" customFormat="1" ht="11.25">
      <c r="B1330" s="169"/>
      <c r="D1330" s="155" t="s">
        <v>264</v>
      </c>
      <c r="E1330" s="170" t="s">
        <v>1</v>
      </c>
      <c r="F1330" s="171" t="s">
        <v>1998</v>
      </c>
      <c r="H1330" s="170" t="s">
        <v>1</v>
      </c>
      <c r="I1330" s="172"/>
      <c r="L1330" s="169"/>
      <c r="M1330" s="173"/>
      <c r="T1330" s="174"/>
      <c r="AT1330" s="170" t="s">
        <v>264</v>
      </c>
      <c r="AU1330" s="170" t="s">
        <v>87</v>
      </c>
      <c r="AV1330" s="14" t="s">
        <v>85</v>
      </c>
      <c r="AW1330" s="14" t="s">
        <v>32</v>
      </c>
      <c r="AX1330" s="14" t="s">
        <v>77</v>
      </c>
      <c r="AY1330" s="170" t="s">
        <v>253</v>
      </c>
    </row>
    <row r="1331" spans="2:65" s="12" customFormat="1" ht="11.25">
      <c r="B1331" s="154"/>
      <c r="D1331" s="155" t="s">
        <v>264</v>
      </c>
      <c r="E1331" s="156" t="s">
        <v>1</v>
      </c>
      <c r="F1331" s="157" t="s">
        <v>3509</v>
      </c>
      <c r="H1331" s="158">
        <v>22.178000000000001</v>
      </c>
      <c r="I1331" s="159"/>
      <c r="L1331" s="154"/>
      <c r="M1331" s="160"/>
      <c r="T1331" s="161"/>
      <c r="AT1331" s="156" t="s">
        <v>264</v>
      </c>
      <c r="AU1331" s="156" t="s">
        <v>87</v>
      </c>
      <c r="AV1331" s="12" t="s">
        <v>87</v>
      </c>
      <c r="AW1331" s="12" t="s">
        <v>32</v>
      </c>
      <c r="AX1331" s="12" t="s">
        <v>77</v>
      </c>
      <c r="AY1331" s="156" t="s">
        <v>253</v>
      </c>
    </row>
    <row r="1332" spans="2:65" s="13" customFormat="1" ht="11.25">
      <c r="B1332" s="162"/>
      <c r="D1332" s="155" t="s">
        <v>264</v>
      </c>
      <c r="E1332" s="163" t="s">
        <v>1</v>
      </c>
      <c r="F1332" s="164" t="s">
        <v>266</v>
      </c>
      <c r="H1332" s="165">
        <v>22.178000000000001</v>
      </c>
      <c r="I1332" s="166"/>
      <c r="L1332" s="162"/>
      <c r="M1332" s="167"/>
      <c r="T1332" s="168"/>
      <c r="AT1332" s="163" t="s">
        <v>264</v>
      </c>
      <c r="AU1332" s="163" t="s">
        <v>87</v>
      </c>
      <c r="AV1332" s="13" t="s">
        <v>260</v>
      </c>
      <c r="AW1332" s="13" t="s">
        <v>32</v>
      </c>
      <c r="AX1332" s="13" t="s">
        <v>85</v>
      </c>
      <c r="AY1332" s="163" t="s">
        <v>253</v>
      </c>
    </row>
    <row r="1333" spans="2:65" s="1" customFormat="1" ht="24.2" customHeight="1">
      <c r="B1333" s="32"/>
      <c r="C1333" s="137" t="s">
        <v>1981</v>
      </c>
      <c r="D1333" s="137" t="s">
        <v>255</v>
      </c>
      <c r="E1333" s="138" t="s">
        <v>2001</v>
      </c>
      <c r="F1333" s="139" t="s">
        <v>2002</v>
      </c>
      <c r="G1333" s="140" t="s">
        <v>202</v>
      </c>
      <c r="H1333" s="141">
        <v>14.552</v>
      </c>
      <c r="I1333" s="142"/>
      <c r="J1333" s="143">
        <f>ROUND(I1333*H1333,2)</f>
        <v>0</v>
      </c>
      <c r="K1333" s="139" t="s">
        <v>259</v>
      </c>
      <c r="L1333" s="32"/>
      <c r="M1333" s="144" t="s">
        <v>1</v>
      </c>
      <c r="N1333" s="145" t="s">
        <v>42</v>
      </c>
      <c r="P1333" s="146">
        <f>O1333*H1333</f>
        <v>0</v>
      </c>
      <c r="Q1333" s="146">
        <v>2.3300000000000001E-2</v>
      </c>
      <c r="R1333" s="146">
        <f>Q1333*H1333</f>
        <v>0.33906160000000002</v>
      </c>
      <c r="S1333" s="146">
        <v>0</v>
      </c>
      <c r="T1333" s="147">
        <f>S1333*H1333</f>
        <v>0</v>
      </c>
      <c r="AR1333" s="148" t="s">
        <v>369</v>
      </c>
      <c r="AT1333" s="148" t="s">
        <v>255</v>
      </c>
      <c r="AU1333" s="148" t="s">
        <v>87</v>
      </c>
      <c r="AY1333" s="17" t="s">
        <v>253</v>
      </c>
      <c r="BE1333" s="149">
        <f>IF(N1333="základní",J1333,0)</f>
        <v>0</v>
      </c>
      <c r="BF1333" s="149">
        <f>IF(N1333="snížená",J1333,0)</f>
        <v>0</v>
      </c>
      <c r="BG1333" s="149">
        <f>IF(N1333="zákl. přenesená",J1333,0)</f>
        <v>0</v>
      </c>
      <c r="BH1333" s="149">
        <f>IF(N1333="sníž. přenesená",J1333,0)</f>
        <v>0</v>
      </c>
      <c r="BI1333" s="149">
        <f>IF(N1333="nulová",J1333,0)</f>
        <v>0</v>
      </c>
      <c r="BJ1333" s="17" t="s">
        <v>85</v>
      </c>
      <c r="BK1333" s="149">
        <f>ROUND(I1333*H1333,2)</f>
        <v>0</v>
      </c>
      <c r="BL1333" s="17" t="s">
        <v>369</v>
      </c>
      <c r="BM1333" s="148" t="s">
        <v>2003</v>
      </c>
    </row>
    <row r="1334" spans="2:65" s="1" customFormat="1" ht="11.25">
      <c r="B1334" s="32"/>
      <c r="D1334" s="150" t="s">
        <v>262</v>
      </c>
      <c r="F1334" s="151" t="s">
        <v>2004</v>
      </c>
      <c r="I1334" s="152"/>
      <c r="L1334" s="32"/>
      <c r="M1334" s="153"/>
      <c r="T1334" s="56"/>
      <c r="AT1334" s="17" t="s">
        <v>262</v>
      </c>
      <c r="AU1334" s="17" t="s">
        <v>87</v>
      </c>
    </row>
    <row r="1335" spans="2:65" s="14" customFormat="1" ht="11.25">
      <c r="B1335" s="169"/>
      <c r="D1335" s="155" t="s">
        <v>264</v>
      </c>
      <c r="E1335" s="170" t="s">
        <v>1</v>
      </c>
      <c r="F1335" s="171" t="s">
        <v>1845</v>
      </c>
      <c r="H1335" s="170" t="s">
        <v>1</v>
      </c>
      <c r="I1335" s="172"/>
      <c r="L1335" s="169"/>
      <c r="M1335" s="173"/>
      <c r="T1335" s="174"/>
      <c r="AT1335" s="170" t="s">
        <v>264</v>
      </c>
      <c r="AU1335" s="170" t="s">
        <v>87</v>
      </c>
      <c r="AV1335" s="14" t="s">
        <v>85</v>
      </c>
      <c r="AW1335" s="14" t="s">
        <v>32</v>
      </c>
      <c r="AX1335" s="14" t="s">
        <v>77</v>
      </c>
      <c r="AY1335" s="170" t="s">
        <v>253</v>
      </c>
    </row>
    <row r="1336" spans="2:65" s="12" customFormat="1" ht="11.25">
      <c r="B1336" s="154"/>
      <c r="D1336" s="155" t="s">
        <v>264</v>
      </c>
      <c r="E1336" s="156" t="s">
        <v>1</v>
      </c>
      <c r="F1336" s="157" t="s">
        <v>1846</v>
      </c>
      <c r="H1336" s="158">
        <v>2.532</v>
      </c>
      <c r="I1336" s="159"/>
      <c r="L1336" s="154"/>
      <c r="M1336" s="160"/>
      <c r="T1336" s="161"/>
      <c r="AT1336" s="156" t="s">
        <v>264</v>
      </c>
      <c r="AU1336" s="156" t="s">
        <v>87</v>
      </c>
      <c r="AV1336" s="12" t="s">
        <v>87</v>
      </c>
      <c r="AW1336" s="12" t="s">
        <v>32</v>
      </c>
      <c r="AX1336" s="12" t="s">
        <v>77</v>
      </c>
      <c r="AY1336" s="156" t="s">
        <v>253</v>
      </c>
    </row>
    <row r="1337" spans="2:65" s="12" customFormat="1" ht="11.25">
      <c r="B1337" s="154"/>
      <c r="D1337" s="155" t="s">
        <v>264</v>
      </c>
      <c r="E1337" s="156" t="s">
        <v>1</v>
      </c>
      <c r="F1337" s="157" t="s">
        <v>1847</v>
      </c>
      <c r="H1337" s="158">
        <v>0.23499999999999999</v>
      </c>
      <c r="I1337" s="159"/>
      <c r="L1337" s="154"/>
      <c r="M1337" s="160"/>
      <c r="T1337" s="161"/>
      <c r="AT1337" s="156" t="s">
        <v>264</v>
      </c>
      <c r="AU1337" s="156" t="s">
        <v>87</v>
      </c>
      <c r="AV1337" s="12" t="s">
        <v>87</v>
      </c>
      <c r="AW1337" s="12" t="s">
        <v>32</v>
      </c>
      <c r="AX1337" s="12" t="s">
        <v>77</v>
      </c>
      <c r="AY1337" s="156" t="s">
        <v>253</v>
      </c>
    </row>
    <row r="1338" spans="2:65" s="12" customFormat="1" ht="11.25">
      <c r="B1338" s="154"/>
      <c r="D1338" s="155" t="s">
        <v>264</v>
      </c>
      <c r="E1338" s="156" t="s">
        <v>1</v>
      </c>
      <c r="F1338" s="157" t="s">
        <v>1848</v>
      </c>
      <c r="H1338" s="158">
        <v>0.45400000000000001</v>
      </c>
      <c r="I1338" s="159"/>
      <c r="L1338" s="154"/>
      <c r="M1338" s="160"/>
      <c r="T1338" s="161"/>
      <c r="AT1338" s="156" t="s">
        <v>264</v>
      </c>
      <c r="AU1338" s="156" t="s">
        <v>87</v>
      </c>
      <c r="AV1338" s="12" t="s">
        <v>87</v>
      </c>
      <c r="AW1338" s="12" t="s">
        <v>32</v>
      </c>
      <c r="AX1338" s="12" t="s">
        <v>77</v>
      </c>
      <c r="AY1338" s="156" t="s">
        <v>253</v>
      </c>
    </row>
    <row r="1339" spans="2:65" s="12" customFormat="1" ht="11.25">
      <c r="B1339" s="154"/>
      <c r="D1339" s="155" t="s">
        <v>264</v>
      </c>
      <c r="E1339" s="156" t="s">
        <v>1</v>
      </c>
      <c r="F1339" s="157" t="s">
        <v>1849</v>
      </c>
      <c r="H1339" s="158">
        <v>0.34300000000000003</v>
      </c>
      <c r="I1339" s="159"/>
      <c r="L1339" s="154"/>
      <c r="M1339" s="160"/>
      <c r="T1339" s="161"/>
      <c r="AT1339" s="156" t="s">
        <v>264</v>
      </c>
      <c r="AU1339" s="156" t="s">
        <v>87</v>
      </c>
      <c r="AV1339" s="12" t="s">
        <v>87</v>
      </c>
      <c r="AW1339" s="12" t="s">
        <v>32</v>
      </c>
      <c r="AX1339" s="12" t="s">
        <v>77</v>
      </c>
      <c r="AY1339" s="156" t="s">
        <v>253</v>
      </c>
    </row>
    <row r="1340" spans="2:65" s="12" customFormat="1" ht="11.25">
      <c r="B1340" s="154"/>
      <c r="D1340" s="155" t="s">
        <v>264</v>
      </c>
      <c r="E1340" s="156" t="s">
        <v>1</v>
      </c>
      <c r="F1340" s="157" t="s">
        <v>1850</v>
      </c>
      <c r="H1340" s="158">
        <v>0.76700000000000002</v>
      </c>
      <c r="I1340" s="159"/>
      <c r="L1340" s="154"/>
      <c r="M1340" s="160"/>
      <c r="T1340" s="161"/>
      <c r="AT1340" s="156" t="s">
        <v>264</v>
      </c>
      <c r="AU1340" s="156" t="s">
        <v>87</v>
      </c>
      <c r="AV1340" s="12" t="s">
        <v>87</v>
      </c>
      <c r="AW1340" s="12" t="s">
        <v>32</v>
      </c>
      <c r="AX1340" s="12" t="s">
        <v>77</v>
      </c>
      <c r="AY1340" s="156" t="s">
        <v>253</v>
      </c>
    </row>
    <row r="1341" spans="2:65" s="12" customFormat="1" ht="11.25">
      <c r="B1341" s="154"/>
      <c r="D1341" s="155" t="s">
        <v>264</v>
      </c>
      <c r="E1341" s="156" t="s">
        <v>1</v>
      </c>
      <c r="F1341" s="157" t="s">
        <v>1851</v>
      </c>
      <c r="H1341" s="158">
        <v>0.98099999999999998</v>
      </c>
      <c r="I1341" s="159"/>
      <c r="L1341" s="154"/>
      <c r="M1341" s="160"/>
      <c r="T1341" s="161"/>
      <c r="AT1341" s="156" t="s">
        <v>264</v>
      </c>
      <c r="AU1341" s="156" t="s">
        <v>87</v>
      </c>
      <c r="AV1341" s="12" t="s">
        <v>87</v>
      </c>
      <c r="AW1341" s="12" t="s">
        <v>32</v>
      </c>
      <c r="AX1341" s="12" t="s">
        <v>77</v>
      </c>
      <c r="AY1341" s="156" t="s">
        <v>253</v>
      </c>
    </row>
    <row r="1342" spans="2:65" s="12" customFormat="1" ht="11.25">
      <c r="B1342" s="154"/>
      <c r="D1342" s="155" t="s">
        <v>264</v>
      </c>
      <c r="E1342" s="156" t="s">
        <v>1</v>
      </c>
      <c r="F1342" s="157" t="s">
        <v>1852</v>
      </c>
      <c r="H1342" s="158">
        <v>2.62</v>
      </c>
      <c r="I1342" s="159"/>
      <c r="L1342" s="154"/>
      <c r="M1342" s="160"/>
      <c r="T1342" s="161"/>
      <c r="AT1342" s="156" t="s">
        <v>264</v>
      </c>
      <c r="AU1342" s="156" t="s">
        <v>87</v>
      </c>
      <c r="AV1342" s="12" t="s">
        <v>87</v>
      </c>
      <c r="AW1342" s="12" t="s">
        <v>32</v>
      </c>
      <c r="AX1342" s="12" t="s">
        <v>77</v>
      </c>
      <c r="AY1342" s="156" t="s">
        <v>253</v>
      </c>
    </row>
    <row r="1343" spans="2:65" s="12" customFormat="1" ht="11.25">
      <c r="B1343" s="154"/>
      <c r="D1343" s="155" t="s">
        <v>264</v>
      </c>
      <c r="E1343" s="156" t="s">
        <v>1</v>
      </c>
      <c r="F1343" s="157" t="s">
        <v>1853</v>
      </c>
      <c r="H1343" s="158">
        <v>3.2000000000000001E-2</v>
      </c>
      <c r="I1343" s="159"/>
      <c r="L1343" s="154"/>
      <c r="M1343" s="160"/>
      <c r="T1343" s="161"/>
      <c r="AT1343" s="156" t="s">
        <v>264</v>
      </c>
      <c r="AU1343" s="156" t="s">
        <v>87</v>
      </c>
      <c r="AV1343" s="12" t="s">
        <v>87</v>
      </c>
      <c r="AW1343" s="12" t="s">
        <v>32</v>
      </c>
      <c r="AX1343" s="12" t="s">
        <v>77</v>
      </c>
      <c r="AY1343" s="156" t="s">
        <v>253</v>
      </c>
    </row>
    <row r="1344" spans="2:65" s="15" customFormat="1" ht="11.25">
      <c r="B1344" s="175"/>
      <c r="D1344" s="155" t="s">
        <v>264</v>
      </c>
      <c r="E1344" s="176" t="s">
        <v>1</v>
      </c>
      <c r="F1344" s="177" t="s">
        <v>322</v>
      </c>
      <c r="H1344" s="178">
        <v>7.9640000000000004</v>
      </c>
      <c r="I1344" s="179"/>
      <c r="L1344" s="175"/>
      <c r="M1344" s="180"/>
      <c r="T1344" s="181"/>
      <c r="AT1344" s="176" t="s">
        <v>264</v>
      </c>
      <c r="AU1344" s="176" t="s">
        <v>87</v>
      </c>
      <c r="AV1344" s="15" t="s">
        <v>97</v>
      </c>
      <c r="AW1344" s="15" t="s">
        <v>32</v>
      </c>
      <c r="AX1344" s="15" t="s">
        <v>77</v>
      </c>
      <c r="AY1344" s="176" t="s">
        <v>253</v>
      </c>
    </row>
    <row r="1345" spans="2:51" s="14" customFormat="1" ht="11.25">
      <c r="B1345" s="169"/>
      <c r="D1345" s="155" t="s">
        <v>264</v>
      </c>
      <c r="E1345" s="170" t="s">
        <v>1</v>
      </c>
      <c r="F1345" s="171" t="s">
        <v>1974</v>
      </c>
      <c r="H1345" s="170" t="s">
        <v>1</v>
      </c>
      <c r="I1345" s="172"/>
      <c r="L1345" s="169"/>
      <c r="M1345" s="173"/>
      <c r="T1345" s="174"/>
      <c r="AT1345" s="170" t="s">
        <v>264</v>
      </c>
      <c r="AU1345" s="170" t="s">
        <v>87</v>
      </c>
      <c r="AV1345" s="14" t="s">
        <v>85</v>
      </c>
      <c r="AW1345" s="14" t="s">
        <v>32</v>
      </c>
      <c r="AX1345" s="14" t="s">
        <v>77</v>
      </c>
      <c r="AY1345" s="170" t="s">
        <v>253</v>
      </c>
    </row>
    <row r="1346" spans="2:51" s="12" customFormat="1" ht="11.25">
      <c r="B1346" s="154"/>
      <c r="D1346" s="155" t="s">
        <v>264</v>
      </c>
      <c r="E1346" s="156" t="s">
        <v>1</v>
      </c>
      <c r="F1346" s="157" t="s">
        <v>3510</v>
      </c>
      <c r="H1346" s="158">
        <v>3.7050000000000001</v>
      </c>
      <c r="I1346" s="159"/>
      <c r="L1346" s="154"/>
      <c r="M1346" s="160"/>
      <c r="T1346" s="161"/>
      <c r="AT1346" s="156" t="s">
        <v>264</v>
      </c>
      <c r="AU1346" s="156" t="s">
        <v>87</v>
      </c>
      <c r="AV1346" s="12" t="s">
        <v>87</v>
      </c>
      <c r="AW1346" s="12" t="s">
        <v>32</v>
      </c>
      <c r="AX1346" s="12" t="s">
        <v>77</v>
      </c>
      <c r="AY1346" s="156" t="s">
        <v>253</v>
      </c>
    </row>
    <row r="1347" spans="2:51" s="15" customFormat="1" ht="11.25">
      <c r="B1347" s="175"/>
      <c r="D1347" s="155" t="s">
        <v>264</v>
      </c>
      <c r="E1347" s="176" t="s">
        <v>1</v>
      </c>
      <c r="F1347" s="177" t="s">
        <v>322</v>
      </c>
      <c r="H1347" s="178">
        <v>3.7050000000000001</v>
      </c>
      <c r="I1347" s="179"/>
      <c r="L1347" s="175"/>
      <c r="M1347" s="180"/>
      <c r="T1347" s="181"/>
      <c r="AT1347" s="176" t="s">
        <v>264</v>
      </c>
      <c r="AU1347" s="176" t="s">
        <v>87</v>
      </c>
      <c r="AV1347" s="15" t="s">
        <v>97</v>
      </c>
      <c r="AW1347" s="15" t="s">
        <v>32</v>
      </c>
      <c r="AX1347" s="15" t="s">
        <v>77</v>
      </c>
      <c r="AY1347" s="176" t="s">
        <v>253</v>
      </c>
    </row>
    <row r="1348" spans="2:51" s="14" customFormat="1" ht="11.25">
      <c r="B1348" s="169"/>
      <c r="D1348" s="155" t="s">
        <v>264</v>
      </c>
      <c r="E1348" s="170" t="s">
        <v>1</v>
      </c>
      <c r="F1348" s="171" t="s">
        <v>1985</v>
      </c>
      <c r="H1348" s="170" t="s">
        <v>1</v>
      </c>
      <c r="I1348" s="172"/>
      <c r="L1348" s="169"/>
      <c r="M1348" s="173"/>
      <c r="T1348" s="174"/>
      <c r="AT1348" s="170" t="s">
        <v>264</v>
      </c>
      <c r="AU1348" s="170" t="s">
        <v>87</v>
      </c>
      <c r="AV1348" s="14" t="s">
        <v>85</v>
      </c>
      <c r="AW1348" s="14" t="s">
        <v>32</v>
      </c>
      <c r="AX1348" s="14" t="s">
        <v>77</v>
      </c>
      <c r="AY1348" s="170" t="s">
        <v>253</v>
      </c>
    </row>
    <row r="1349" spans="2:51" s="14" customFormat="1" ht="11.25">
      <c r="B1349" s="169"/>
      <c r="D1349" s="155" t="s">
        <v>264</v>
      </c>
      <c r="E1349" s="170" t="s">
        <v>1</v>
      </c>
      <c r="F1349" s="171" t="s">
        <v>1986</v>
      </c>
      <c r="H1349" s="170" t="s">
        <v>1</v>
      </c>
      <c r="I1349" s="172"/>
      <c r="L1349" s="169"/>
      <c r="M1349" s="173"/>
      <c r="T1349" s="174"/>
      <c r="AT1349" s="170" t="s">
        <v>264</v>
      </c>
      <c r="AU1349" s="170" t="s">
        <v>87</v>
      </c>
      <c r="AV1349" s="14" t="s">
        <v>85</v>
      </c>
      <c r="AW1349" s="14" t="s">
        <v>32</v>
      </c>
      <c r="AX1349" s="14" t="s">
        <v>77</v>
      </c>
      <c r="AY1349" s="170" t="s">
        <v>253</v>
      </c>
    </row>
    <row r="1350" spans="2:51" s="12" customFormat="1" ht="11.25">
      <c r="B1350" s="154"/>
      <c r="D1350" s="155" t="s">
        <v>264</v>
      </c>
      <c r="E1350" s="156" t="s">
        <v>1</v>
      </c>
      <c r="F1350" s="157" t="s">
        <v>3511</v>
      </c>
      <c r="H1350" s="158">
        <v>0.38800000000000001</v>
      </c>
      <c r="I1350" s="159"/>
      <c r="L1350" s="154"/>
      <c r="M1350" s="160"/>
      <c r="T1350" s="161"/>
      <c r="AT1350" s="156" t="s">
        <v>264</v>
      </c>
      <c r="AU1350" s="156" t="s">
        <v>87</v>
      </c>
      <c r="AV1350" s="12" t="s">
        <v>87</v>
      </c>
      <c r="AW1350" s="12" t="s">
        <v>32</v>
      </c>
      <c r="AX1350" s="12" t="s">
        <v>77</v>
      </c>
      <c r="AY1350" s="156" t="s">
        <v>253</v>
      </c>
    </row>
    <row r="1351" spans="2:51" s="15" customFormat="1" ht="11.25">
      <c r="B1351" s="175"/>
      <c r="D1351" s="155" t="s">
        <v>264</v>
      </c>
      <c r="E1351" s="176" t="s">
        <v>1</v>
      </c>
      <c r="F1351" s="177" t="s">
        <v>322</v>
      </c>
      <c r="H1351" s="178">
        <v>0.38800000000000001</v>
      </c>
      <c r="I1351" s="179"/>
      <c r="L1351" s="175"/>
      <c r="M1351" s="180"/>
      <c r="T1351" s="181"/>
      <c r="AT1351" s="176" t="s">
        <v>264</v>
      </c>
      <c r="AU1351" s="176" t="s">
        <v>87</v>
      </c>
      <c r="AV1351" s="15" t="s">
        <v>97</v>
      </c>
      <c r="AW1351" s="15" t="s">
        <v>32</v>
      </c>
      <c r="AX1351" s="15" t="s">
        <v>77</v>
      </c>
      <c r="AY1351" s="176" t="s">
        <v>253</v>
      </c>
    </row>
    <row r="1352" spans="2:51" s="14" customFormat="1" ht="11.25">
      <c r="B1352" s="169"/>
      <c r="D1352" s="155" t="s">
        <v>264</v>
      </c>
      <c r="E1352" s="170" t="s">
        <v>1</v>
      </c>
      <c r="F1352" s="171" t="s">
        <v>1985</v>
      </c>
      <c r="H1352" s="170" t="s">
        <v>1</v>
      </c>
      <c r="I1352" s="172"/>
      <c r="L1352" s="169"/>
      <c r="M1352" s="173"/>
      <c r="T1352" s="174"/>
      <c r="AT1352" s="170" t="s">
        <v>264</v>
      </c>
      <c r="AU1352" s="170" t="s">
        <v>87</v>
      </c>
      <c r="AV1352" s="14" t="s">
        <v>85</v>
      </c>
      <c r="AW1352" s="14" t="s">
        <v>32</v>
      </c>
      <c r="AX1352" s="14" t="s">
        <v>77</v>
      </c>
      <c r="AY1352" s="170" t="s">
        <v>253</v>
      </c>
    </row>
    <row r="1353" spans="2:51" s="14" customFormat="1" ht="11.25">
      <c r="B1353" s="169"/>
      <c r="D1353" s="155" t="s">
        <v>264</v>
      </c>
      <c r="E1353" s="170" t="s">
        <v>1</v>
      </c>
      <c r="F1353" s="171" t="s">
        <v>1992</v>
      </c>
      <c r="H1353" s="170" t="s">
        <v>1</v>
      </c>
      <c r="I1353" s="172"/>
      <c r="L1353" s="169"/>
      <c r="M1353" s="173"/>
      <c r="T1353" s="174"/>
      <c r="AT1353" s="170" t="s">
        <v>264</v>
      </c>
      <c r="AU1353" s="170" t="s">
        <v>87</v>
      </c>
      <c r="AV1353" s="14" t="s">
        <v>85</v>
      </c>
      <c r="AW1353" s="14" t="s">
        <v>32</v>
      </c>
      <c r="AX1353" s="14" t="s">
        <v>77</v>
      </c>
      <c r="AY1353" s="170" t="s">
        <v>253</v>
      </c>
    </row>
    <row r="1354" spans="2:51" s="12" customFormat="1" ht="11.25">
      <c r="B1354" s="154"/>
      <c r="D1354" s="155" t="s">
        <v>264</v>
      </c>
      <c r="E1354" s="156" t="s">
        <v>1</v>
      </c>
      <c r="F1354" s="157" t="s">
        <v>3512</v>
      </c>
      <c r="H1354" s="158">
        <v>0.26400000000000001</v>
      </c>
      <c r="I1354" s="159"/>
      <c r="L1354" s="154"/>
      <c r="M1354" s="160"/>
      <c r="T1354" s="161"/>
      <c r="AT1354" s="156" t="s">
        <v>264</v>
      </c>
      <c r="AU1354" s="156" t="s">
        <v>87</v>
      </c>
      <c r="AV1354" s="12" t="s">
        <v>87</v>
      </c>
      <c r="AW1354" s="12" t="s">
        <v>32</v>
      </c>
      <c r="AX1354" s="12" t="s">
        <v>77</v>
      </c>
      <c r="AY1354" s="156" t="s">
        <v>253</v>
      </c>
    </row>
    <row r="1355" spans="2:51" s="15" customFormat="1" ht="11.25">
      <c r="B1355" s="175"/>
      <c r="D1355" s="155" t="s">
        <v>264</v>
      </c>
      <c r="E1355" s="176" t="s">
        <v>1</v>
      </c>
      <c r="F1355" s="177" t="s">
        <v>322</v>
      </c>
      <c r="H1355" s="178">
        <v>0.26400000000000001</v>
      </c>
      <c r="I1355" s="179"/>
      <c r="L1355" s="175"/>
      <c r="M1355" s="180"/>
      <c r="T1355" s="181"/>
      <c r="AT1355" s="176" t="s">
        <v>264</v>
      </c>
      <c r="AU1355" s="176" t="s">
        <v>87</v>
      </c>
      <c r="AV1355" s="15" t="s">
        <v>97</v>
      </c>
      <c r="AW1355" s="15" t="s">
        <v>32</v>
      </c>
      <c r="AX1355" s="15" t="s">
        <v>77</v>
      </c>
      <c r="AY1355" s="176" t="s">
        <v>253</v>
      </c>
    </row>
    <row r="1356" spans="2:51" s="14" customFormat="1" ht="11.25">
      <c r="B1356" s="169"/>
      <c r="D1356" s="155" t="s">
        <v>264</v>
      </c>
      <c r="E1356" s="170" t="s">
        <v>1</v>
      </c>
      <c r="F1356" s="171" t="s">
        <v>1244</v>
      </c>
      <c r="H1356" s="170" t="s">
        <v>1</v>
      </c>
      <c r="I1356" s="172"/>
      <c r="L1356" s="169"/>
      <c r="M1356" s="173"/>
      <c r="T1356" s="174"/>
      <c r="AT1356" s="170" t="s">
        <v>264</v>
      </c>
      <c r="AU1356" s="170" t="s">
        <v>87</v>
      </c>
      <c r="AV1356" s="14" t="s">
        <v>85</v>
      </c>
      <c r="AW1356" s="14" t="s">
        <v>32</v>
      </c>
      <c r="AX1356" s="14" t="s">
        <v>77</v>
      </c>
      <c r="AY1356" s="170" t="s">
        <v>253</v>
      </c>
    </row>
    <row r="1357" spans="2:51" s="14" customFormat="1" ht="11.25">
      <c r="B1357" s="169"/>
      <c r="D1357" s="155" t="s">
        <v>264</v>
      </c>
      <c r="E1357" s="170" t="s">
        <v>1</v>
      </c>
      <c r="F1357" s="171" t="s">
        <v>1998</v>
      </c>
      <c r="H1357" s="170" t="s">
        <v>1</v>
      </c>
      <c r="I1357" s="172"/>
      <c r="L1357" s="169"/>
      <c r="M1357" s="173"/>
      <c r="T1357" s="174"/>
      <c r="AT1357" s="170" t="s">
        <v>264</v>
      </c>
      <c r="AU1357" s="170" t="s">
        <v>87</v>
      </c>
      <c r="AV1357" s="14" t="s">
        <v>85</v>
      </c>
      <c r="AW1357" s="14" t="s">
        <v>32</v>
      </c>
      <c r="AX1357" s="14" t="s">
        <v>77</v>
      </c>
      <c r="AY1357" s="170" t="s">
        <v>253</v>
      </c>
    </row>
    <row r="1358" spans="2:51" s="12" customFormat="1" ht="11.25">
      <c r="B1358" s="154"/>
      <c r="D1358" s="155" t="s">
        <v>264</v>
      </c>
      <c r="E1358" s="156" t="s">
        <v>1</v>
      </c>
      <c r="F1358" s="157" t="s">
        <v>3513</v>
      </c>
      <c r="H1358" s="158">
        <v>0.33300000000000002</v>
      </c>
      <c r="I1358" s="159"/>
      <c r="L1358" s="154"/>
      <c r="M1358" s="160"/>
      <c r="T1358" s="161"/>
      <c r="AT1358" s="156" t="s">
        <v>264</v>
      </c>
      <c r="AU1358" s="156" t="s">
        <v>87</v>
      </c>
      <c r="AV1358" s="12" t="s">
        <v>87</v>
      </c>
      <c r="AW1358" s="12" t="s">
        <v>32</v>
      </c>
      <c r="AX1358" s="12" t="s">
        <v>77</v>
      </c>
      <c r="AY1358" s="156" t="s">
        <v>253</v>
      </c>
    </row>
    <row r="1359" spans="2:51" s="15" customFormat="1" ht="11.25">
      <c r="B1359" s="175"/>
      <c r="D1359" s="155" t="s">
        <v>264</v>
      </c>
      <c r="E1359" s="176" t="s">
        <v>1</v>
      </c>
      <c r="F1359" s="177" t="s">
        <v>322</v>
      </c>
      <c r="H1359" s="178">
        <v>0.33300000000000002</v>
      </c>
      <c r="I1359" s="179"/>
      <c r="L1359" s="175"/>
      <c r="M1359" s="180"/>
      <c r="T1359" s="181"/>
      <c r="AT1359" s="176" t="s">
        <v>264</v>
      </c>
      <c r="AU1359" s="176" t="s">
        <v>87</v>
      </c>
      <c r="AV1359" s="15" t="s">
        <v>97</v>
      </c>
      <c r="AW1359" s="15" t="s">
        <v>32</v>
      </c>
      <c r="AX1359" s="15" t="s">
        <v>77</v>
      </c>
      <c r="AY1359" s="176" t="s">
        <v>253</v>
      </c>
    </row>
    <row r="1360" spans="2:51" s="13" customFormat="1" ht="11.25">
      <c r="B1360" s="162"/>
      <c r="D1360" s="155" t="s">
        <v>264</v>
      </c>
      <c r="E1360" s="163" t="s">
        <v>1</v>
      </c>
      <c r="F1360" s="164" t="s">
        <v>266</v>
      </c>
      <c r="H1360" s="165">
        <v>12.654</v>
      </c>
      <c r="I1360" s="166"/>
      <c r="L1360" s="162"/>
      <c r="M1360" s="167"/>
      <c r="T1360" s="168"/>
      <c r="AT1360" s="163" t="s">
        <v>264</v>
      </c>
      <c r="AU1360" s="163" t="s">
        <v>87</v>
      </c>
      <c r="AV1360" s="13" t="s">
        <v>260</v>
      </c>
      <c r="AW1360" s="13" t="s">
        <v>32</v>
      </c>
      <c r="AX1360" s="13" t="s">
        <v>85</v>
      </c>
      <c r="AY1360" s="163" t="s">
        <v>253</v>
      </c>
    </row>
    <row r="1361" spans="2:65" s="12" customFormat="1" ht="11.25">
      <c r="B1361" s="154"/>
      <c r="D1361" s="155" t="s">
        <v>264</v>
      </c>
      <c r="F1361" s="157" t="s">
        <v>3514</v>
      </c>
      <c r="H1361" s="158">
        <v>14.552</v>
      </c>
      <c r="I1361" s="159"/>
      <c r="L1361" s="154"/>
      <c r="M1361" s="160"/>
      <c r="T1361" s="161"/>
      <c r="AT1361" s="156" t="s">
        <v>264</v>
      </c>
      <c r="AU1361" s="156" t="s">
        <v>87</v>
      </c>
      <c r="AV1361" s="12" t="s">
        <v>87</v>
      </c>
      <c r="AW1361" s="12" t="s">
        <v>4</v>
      </c>
      <c r="AX1361" s="12" t="s">
        <v>85</v>
      </c>
      <c r="AY1361" s="156" t="s">
        <v>253</v>
      </c>
    </row>
    <row r="1362" spans="2:65" s="1" customFormat="1" ht="24.2" customHeight="1">
      <c r="B1362" s="32"/>
      <c r="C1362" s="137" t="s">
        <v>1988</v>
      </c>
      <c r="D1362" s="137" t="s">
        <v>255</v>
      </c>
      <c r="E1362" s="138" t="s">
        <v>2011</v>
      </c>
      <c r="F1362" s="139" t="s">
        <v>2012</v>
      </c>
      <c r="G1362" s="140" t="s">
        <v>313</v>
      </c>
      <c r="H1362" s="141">
        <v>692.76</v>
      </c>
      <c r="I1362" s="142"/>
      <c r="J1362" s="143">
        <f>ROUND(I1362*H1362,2)</f>
        <v>0</v>
      </c>
      <c r="K1362" s="139" t="s">
        <v>259</v>
      </c>
      <c r="L1362" s="32"/>
      <c r="M1362" s="144" t="s">
        <v>1</v>
      </c>
      <c r="N1362" s="145" t="s">
        <v>42</v>
      </c>
      <c r="P1362" s="146">
        <f>O1362*H1362</f>
        <v>0</v>
      </c>
      <c r="Q1362" s="146">
        <v>0</v>
      </c>
      <c r="R1362" s="146">
        <f>Q1362*H1362</f>
        <v>0</v>
      </c>
      <c r="S1362" s="146">
        <v>0</v>
      </c>
      <c r="T1362" s="147">
        <f>S1362*H1362</f>
        <v>0</v>
      </c>
      <c r="AR1362" s="148" t="s">
        <v>369</v>
      </c>
      <c r="AT1362" s="148" t="s">
        <v>255</v>
      </c>
      <c r="AU1362" s="148" t="s">
        <v>87</v>
      </c>
      <c r="AY1362" s="17" t="s">
        <v>253</v>
      </c>
      <c r="BE1362" s="149">
        <f>IF(N1362="základní",J1362,0)</f>
        <v>0</v>
      </c>
      <c r="BF1362" s="149">
        <f>IF(N1362="snížená",J1362,0)</f>
        <v>0</v>
      </c>
      <c r="BG1362" s="149">
        <f>IF(N1362="zákl. přenesená",J1362,0)</f>
        <v>0</v>
      </c>
      <c r="BH1362" s="149">
        <f>IF(N1362="sníž. přenesená",J1362,0)</f>
        <v>0</v>
      </c>
      <c r="BI1362" s="149">
        <f>IF(N1362="nulová",J1362,0)</f>
        <v>0</v>
      </c>
      <c r="BJ1362" s="17" t="s">
        <v>85</v>
      </c>
      <c r="BK1362" s="149">
        <f>ROUND(I1362*H1362,2)</f>
        <v>0</v>
      </c>
      <c r="BL1362" s="17" t="s">
        <v>369</v>
      </c>
      <c r="BM1362" s="148" t="s">
        <v>2013</v>
      </c>
    </row>
    <row r="1363" spans="2:65" s="1" customFormat="1" ht="11.25">
      <c r="B1363" s="32"/>
      <c r="D1363" s="150" t="s">
        <v>262</v>
      </c>
      <c r="F1363" s="151" t="s">
        <v>2014</v>
      </c>
      <c r="I1363" s="152"/>
      <c r="L1363" s="32"/>
      <c r="M1363" s="153"/>
      <c r="T1363" s="56"/>
      <c r="AT1363" s="17" t="s">
        <v>262</v>
      </c>
      <c r="AU1363" s="17" t="s">
        <v>87</v>
      </c>
    </row>
    <row r="1364" spans="2:65" s="14" customFormat="1" ht="11.25">
      <c r="B1364" s="169"/>
      <c r="D1364" s="155" t="s">
        <v>264</v>
      </c>
      <c r="E1364" s="170" t="s">
        <v>1</v>
      </c>
      <c r="F1364" s="171" t="s">
        <v>1860</v>
      </c>
      <c r="H1364" s="170" t="s">
        <v>1</v>
      </c>
      <c r="I1364" s="172"/>
      <c r="L1364" s="169"/>
      <c r="M1364" s="173"/>
      <c r="T1364" s="174"/>
      <c r="AT1364" s="170" t="s">
        <v>264</v>
      </c>
      <c r="AU1364" s="170" t="s">
        <v>87</v>
      </c>
      <c r="AV1364" s="14" t="s">
        <v>85</v>
      </c>
      <c r="AW1364" s="14" t="s">
        <v>32</v>
      </c>
      <c r="AX1364" s="14" t="s">
        <v>77</v>
      </c>
      <c r="AY1364" s="170" t="s">
        <v>253</v>
      </c>
    </row>
    <row r="1365" spans="2:65" s="12" customFormat="1" ht="11.25">
      <c r="B1365" s="154"/>
      <c r="D1365" s="155" t="s">
        <v>264</v>
      </c>
      <c r="E1365" s="156" t="s">
        <v>1</v>
      </c>
      <c r="F1365" s="157" t="s">
        <v>2015</v>
      </c>
      <c r="H1365" s="158">
        <v>170.68</v>
      </c>
      <c r="I1365" s="159"/>
      <c r="L1365" s="154"/>
      <c r="M1365" s="160"/>
      <c r="T1365" s="161"/>
      <c r="AT1365" s="156" t="s">
        <v>264</v>
      </c>
      <c r="AU1365" s="156" t="s">
        <v>87</v>
      </c>
      <c r="AV1365" s="12" t="s">
        <v>87</v>
      </c>
      <c r="AW1365" s="12" t="s">
        <v>32</v>
      </c>
      <c r="AX1365" s="12" t="s">
        <v>77</v>
      </c>
      <c r="AY1365" s="156" t="s">
        <v>253</v>
      </c>
    </row>
    <row r="1366" spans="2:65" s="12" customFormat="1" ht="11.25">
      <c r="B1366" s="154"/>
      <c r="D1366" s="155" t="s">
        <v>264</v>
      </c>
      <c r="E1366" s="156" t="s">
        <v>1</v>
      </c>
      <c r="F1366" s="157" t="s">
        <v>2016</v>
      </c>
      <c r="H1366" s="158">
        <v>170.68</v>
      </c>
      <c r="I1366" s="159"/>
      <c r="L1366" s="154"/>
      <c r="M1366" s="160"/>
      <c r="T1366" s="161"/>
      <c r="AT1366" s="156" t="s">
        <v>264</v>
      </c>
      <c r="AU1366" s="156" t="s">
        <v>87</v>
      </c>
      <c r="AV1366" s="12" t="s">
        <v>87</v>
      </c>
      <c r="AW1366" s="12" t="s">
        <v>32</v>
      </c>
      <c r="AX1366" s="12" t="s">
        <v>77</v>
      </c>
      <c r="AY1366" s="156" t="s">
        <v>253</v>
      </c>
    </row>
    <row r="1367" spans="2:65" s="12" customFormat="1" ht="11.25">
      <c r="B1367" s="154"/>
      <c r="D1367" s="155" t="s">
        <v>264</v>
      </c>
      <c r="E1367" s="156" t="s">
        <v>1</v>
      </c>
      <c r="F1367" s="157" t="s">
        <v>2017</v>
      </c>
      <c r="H1367" s="158">
        <v>170.68</v>
      </c>
      <c r="I1367" s="159"/>
      <c r="L1367" s="154"/>
      <c r="M1367" s="160"/>
      <c r="T1367" s="161"/>
      <c r="AT1367" s="156" t="s">
        <v>264</v>
      </c>
      <c r="AU1367" s="156" t="s">
        <v>87</v>
      </c>
      <c r="AV1367" s="12" t="s">
        <v>87</v>
      </c>
      <c r="AW1367" s="12" t="s">
        <v>32</v>
      </c>
      <c r="AX1367" s="12" t="s">
        <v>77</v>
      </c>
      <c r="AY1367" s="156" t="s">
        <v>253</v>
      </c>
    </row>
    <row r="1368" spans="2:65" s="12" customFormat="1" ht="11.25">
      <c r="B1368" s="154"/>
      <c r="D1368" s="155" t="s">
        <v>264</v>
      </c>
      <c r="E1368" s="156" t="s">
        <v>1</v>
      </c>
      <c r="F1368" s="157" t="s">
        <v>2018</v>
      </c>
      <c r="H1368" s="158">
        <v>180.72</v>
      </c>
      <c r="I1368" s="159"/>
      <c r="L1368" s="154"/>
      <c r="M1368" s="160"/>
      <c r="T1368" s="161"/>
      <c r="AT1368" s="156" t="s">
        <v>264</v>
      </c>
      <c r="AU1368" s="156" t="s">
        <v>87</v>
      </c>
      <c r="AV1368" s="12" t="s">
        <v>87</v>
      </c>
      <c r="AW1368" s="12" t="s">
        <v>32</v>
      </c>
      <c r="AX1368" s="12" t="s">
        <v>77</v>
      </c>
      <c r="AY1368" s="156" t="s">
        <v>253</v>
      </c>
    </row>
    <row r="1369" spans="2:65" s="13" customFormat="1" ht="11.25">
      <c r="B1369" s="162"/>
      <c r="D1369" s="155" t="s">
        <v>264</v>
      </c>
      <c r="E1369" s="163" t="s">
        <v>1</v>
      </c>
      <c r="F1369" s="164" t="s">
        <v>266</v>
      </c>
      <c r="H1369" s="165">
        <v>692.76</v>
      </c>
      <c r="I1369" s="166"/>
      <c r="L1369" s="162"/>
      <c r="M1369" s="167"/>
      <c r="T1369" s="168"/>
      <c r="AT1369" s="163" t="s">
        <v>264</v>
      </c>
      <c r="AU1369" s="163" t="s">
        <v>87</v>
      </c>
      <c r="AV1369" s="13" t="s">
        <v>260</v>
      </c>
      <c r="AW1369" s="13" t="s">
        <v>32</v>
      </c>
      <c r="AX1369" s="13" t="s">
        <v>85</v>
      </c>
      <c r="AY1369" s="163" t="s">
        <v>253</v>
      </c>
    </row>
    <row r="1370" spans="2:65" s="1" customFormat="1" ht="21.75" customHeight="1">
      <c r="B1370" s="32"/>
      <c r="C1370" s="185" t="s">
        <v>1994</v>
      </c>
      <c r="D1370" s="185" t="s">
        <v>1052</v>
      </c>
      <c r="E1370" s="186" t="s">
        <v>2020</v>
      </c>
      <c r="F1370" s="187" t="s">
        <v>2021</v>
      </c>
      <c r="G1370" s="188" t="s">
        <v>202</v>
      </c>
      <c r="H1370" s="189">
        <v>1.7070000000000001</v>
      </c>
      <c r="I1370" s="190"/>
      <c r="J1370" s="191">
        <f>ROUND(I1370*H1370,2)</f>
        <v>0</v>
      </c>
      <c r="K1370" s="187" t="s">
        <v>259</v>
      </c>
      <c r="L1370" s="192"/>
      <c r="M1370" s="193" t="s">
        <v>1</v>
      </c>
      <c r="N1370" s="194" t="s">
        <v>42</v>
      </c>
      <c r="P1370" s="146">
        <f>O1370*H1370</f>
        <v>0</v>
      </c>
      <c r="Q1370" s="146">
        <v>0.55000000000000004</v>
      </c>
      <c r="R1370" s="146">
        <f>Q1370*H1370</f>
        <v>0.93885000000000007</v>
      </c>
      <c r="S1370" s="146">
        <v>0</v>
      </c>
      <c r="T1370" s="147">
        <f>S1370*H1370</f>
        <v>0</v>
      </c>
      <c r="AR1370" s="148" t="s">
        <v>455</v>
      </c>
      <c r="AT1370" s="148" t="s">
        <v>1052</v>
      </c>
      <c r="AU1370" s="148" t="s">
        <v>87</v>
      </c>
      <c r="AY1370" s="17" t="s">
        <v>253</v>
      </c>
      <c r="BE1370" s="149">
        <f>IF(N1370="základní",J1370,0)</f>
        <v>0</v>
      </c>
      <c r="BF1370" s="149">
        <f>IF(N1370="snížená",J1370,0)</f>
        <v>0</v>
      </c>
      <c r="BG1370" s="149">
        <f>IF(N1370="zákl. přenesená",J1370,0)</f>
        <v>0</v>
      </c>
      <c r="BH1370" s="149">
        <f>IF(N1370="sníž. přenesená",J1370,0)</f>
        <v>0</v>
      </c>
      <c r="BI1370" s="149">
        <f>IF(N1370="nulová",J1370,0)</f>
        <v>0</v>
      </c>
      <c r="BJ1370" s="17" t="s">
        <v>85</v>
      </c>
      <c r="BK1370" s="149">
        <f>ROUND(I1370*H1370,2)</f>
        <v>0</v>
      </c>
      <c r="BL1370" s="17" t="s">
        <v>369</v>
      </c>
      <c r="BM1370" s="148" t="s">
        <v>2022</v>
      </c>
    </row>
    <row r="1371" spans="2:65" s="14" customFormat="1" ht="11.25">
      <c r="B1371" s="169"/>
      <c r="D1371" s="155" t="s">
        <v>264</v>
      </c>
      <c r="E1371" s="170" t="s">
        <v>1</v>
      </c>
      <c r="F1371" s="171" t="s">
        <v>1860</v>
      </c>
      <c r="H1371" s="170" t="s">
        <v>1</v>
      </c>
      <c r="I1371" s="172"/>
      <c r="L1371" s="169"/>
      <c r="M1371" s="173"/>
      <c r="T1371" s="174"/>
      <c r="AT1371" s="170" t="s">
        <v>264</v>
      </c>
      <c r="AU1371" s="170" t="s">
        <v>87</v>
      </c>
      <c r="AV1371" s="14" t="s">
        <v>85</v>
      </c>
      <c r="AW1371" s="14" t="s">
        <v>32</v>
      </c>
      <c r="AX1371" s="14" t="s">
        <v>77</v>
      </c>
      <c r="AY1371" s="170" t="s">
        <v>253</v>
      </c>
    </row>
    <row r="1372" spans="2:65" s="12" customFormat="1" ht="22.5">
      <c r="B1372" s="154"/>
      <c r="D1372" s="155" t="s">
        <v>264</v>
      </c>
      <c r="E1372" s="156" t="s">
        <v>1</v>
      </c>
      <c r="F1372" s="157" t="s">
        <v>3481</v>
      </c>
      <c r="H1372" s="158">
        <v>1.7070000000000001</v>
      </c>
      <c r="I1372" s="159"/>
      <c r="L1372" s="154"/>
      <c r="M1372" s="160"/>
      <c r="T1372" s="161"/>
      <c r="AT1372" s="156" t="s">
        <v>264</v>
      </c>
      <c r="AU1372" s="156" t="s">
        <v>87</v>
      </c>
      <c r="AV1372" s="12" t="s">
        <v>87</v>
      </c>
      <c r="AW1372" s="12" t="s">
        <v>32</v>
      </c>
      <c r="AX1372" s="12" t="s">
        <v>77</v>
      </c>
      <c r="AY1372" s="156" t="s">
        <v>253</v>
      </c>
    </row>
    <row r="1373" spans="2:65" s="13" customFormat="1" ht="11.25">
      <c r="B1373" s="162"/>
      <c r="D1373" s="155" t="s">
        <v>264</v>
      </c>
      <c r="E1373" s="163" t="s">
        <v>1</v>
      </c>
      <c r="F1373" s="164" t="s">
        <v>266</v>
      </c>
      <c r="H1373" s="165">
        <v>1.7070000000000001</v>
      </c>
      <c r="I1373" s="166"/>
      <c r="L1373" s="162"/>
      <c r="M1373" s="167"/>
      <c r="T1373" s="168"/>
      <c r="AT1373" s="163" t="s">
        <v>264</v>
      </c>
      <c r="AU1373" s="163" t="s">
        <v>87</v>
      </c>
      <c r="AV1373" s="13" t="s">
        <v>260</v>
      </c>
      <c r="AW1373" s="13" t="s">
        <v>32</v>
      </c>
      <c r="AX1373" s="13" t="s">
        <v>85</v>
      </c>
      <c r="AY1373" s="163" t="s">
        <v>253</v>
      </c>
    </row>
    <row r="1374" spans="2:65" s="1" customFormat="1" ht="33" customHeight="1">
      <c r="B1374" s="32"/>
      <c r="C1374" s="137" t="s">
        <v>2000</v>
      </c>
      <c r="D1374" s="137" t="s">
        <v>255</v>
      </c>
      <c r="E1374" s="138" t="s">
        <v>2024</v>
      </c>
      <c r="F1374" s="139" t="s">
        <v>2025</v>
      </c>
      <c r="G1374" s="140" t="s">
        <v>313</v>
      </c>
      <c r="H1374" s="141">
        <v>96.6</v>
      </c>
      <c r="I1374" s="142"/>
      <c r="J1374" s="143">
        <f>ROUND(I1374*H1374,2)</f>
        <v>0</v>
      </c>
      <c r="K1374" s="139" t="s">
        <v>259</v>
      </c>
      <c r="L1374" s="32"/>
      <c r="M1374" s="144" t="s">
        <v>1</v>
      </c>
      <c r="N1374" s="145" t="s">
        <v>42</v>
      </c>
      <c r="P1374" s="146">
        <f>O1374*H1374</f>
        <v>0</v>
      </c>
      <c r="Q1374" s="146">
        <v>0</v>
      </c>
      <c r="R1374" s="146">
        <f>Q1374*H1374</f>
        <v>0</v>
      </c>
      <c r="S1374" s="146">
        <v>0</v>
      </c>
      <c r="T1374" s="147">
        <f>S1374*H1374</f>
        <v>0</v>
      </c>
      <c r="AR1374" s="148" t="s">
        <v>369</v>
      </c>
      <c r="AT1374" s="148" t="s">
        <v>255</v>
      </c>
      <c r="AU1374" s="148" t="s">
        <v>87</v>
      </c>
      <c r="AY1374" s="17" t="s">
        <v>253</v>
      </c>
      <c r="BE1374" s="149">
        <f>IF(N1374="základní",J1374,0)</f>
        <v>0</v>
      </c>
      <c r="BF1374" s="149">
        <f>IF(N1374="snížená",J1374,0)</f>
        <v>0</v>
      </c>
      <c r="BG1374" s="149">
        <f>IF(N1374="zákl. přenesená",J1374,0)</f>
        <v>0</v>
      </c>
      <c r="BH1374" s="149">
        <f>IF(N1374="sníž. přenesená",J1374,0)</f>
        <v>0</v>
      </c>
      <c r="BI1374" s="149">
        <f>IF(N1374="nulová",J1374,0)</f>
        <v>0</v>
      </c>
      <c r="BJ1374" s="17" t="s">
        <v>85</v>
      </c>
      <c r="BK1374" s="149">
        <f>ROUND(I1374*H1374,2)</f>
        <v>0</v>
      </c>
      <c r="BL1374" s="17" t="s">
        <v>369</v>
      </c>
      <c r="BM1374" s="148" t="s">
        <v>2026</v>
      </c>
    </row>
    <row r="1375" spans="2:65" s="1" customFormat="1" ht="11.25">
      <c r="B1375" s="32"/>
      <c r="D1375" s="150" t="s">
        <v>262</v>
      </c>
      <c r="F1375" s="151" t="s">
        <v>2027</v>
      </c>
      <c r="I1375" s="152"/>
      <c r="L1375" s="32"/>
      <c r="M1375" s="153"/>
      <c r="T1375" s="56"/>
      <c r="AT1375" s="17" t="s">
        <v>262</v>
      </c>
      <c r="AU1375" s="17" t="s">
        <v>87</v>
      </c>
    </row>
    <row r="1376" spans="2:65" s="14" customFormat="1" ht="11.25">
      <c r="B1376" s="169"/>
      <c r="D1376" s="155" t="s">
        <v>264</v>
      </c>
      <c r="E1376" s="170" t="s">
        <v>1</v>
      </c>
      <c r="F1376" s="171" t="s">
        <v>1862</v>
      </c>
      <c r="H1376" s="170" t="s">
        <v>1</v>
      </c>
      <c r="I1376" s="172"/>
      <c r="L1376" s="169"/>
      <c r="M1376" s="173"/>
      <c r="T1376" s="174"/>
      <c r="AT1376" s="170" t="s">
        <v>264</v>
      </c>
      <c r="AU1376" s="170" t="s">
        <v>87</v>
      </c>
      <c r="AV1376" s="14" t="s">
        <v>85</v>
      </c>
      <c r="AW1376" s="14" t="s">
        <v>32</v>
      </c>
      <c r="AX1376" s="14" t="s">
        <v>77</v>
      </c>
      <c r="AY1376" s="170" t="s">
        <v>253</v>
      </c>
    </row>
    <row r="1377" spans="2:65" s="12" customFormat="1" ht="11.25">
      <c r="B1377" s="154"/>
      <c r="D1377" s="155" t="s">
        <v>264</v>
      </c>
      <c r="E1377" s="156" t="s">
        <v>1</v>
      </c>
      <c r="F1377" s="157" t="s">
        <v>2028</v>
      </c>
      <c r="H1377" s="158">
        <v>23.8</v>
      </c>
      <c r="I1377" s="159"/>
      <c r="L1377" s="154"/>
      <c r="M1377" s="160"/>
      <c r="T1377" s="161"/>
      <c r="AT1377" s="156" t="s">
        <v>264</v>
      </c>
      <c r="AU1377" s="156" t="s">
        <v>87</v>
      </c>
      <c r="AV1377" s="12" t="s">
        <v>87</v>
      </c>
      <c r="AW1377" s="12" t="s">
        <v>32</v>
      </c>
      <c r="AX1377" s="12" t="s">
        <v>77</v>
      </c>
      <c r="AY1377" s="156" t="s">
        <v>253</v>
      </c>
    </row>
    <row r="1378" spans="2:65" s="12" customFormat="1" ht="11.25">
      <c r="B1378" s="154"/>
      <c r="D1378" s="155" t="s">
        <v>264</v>
      </c>
      <c r="E1378" s="156" t="s">
        <v>1</v>
      </c>
      <c r="F1378" s="157" t="s">
        <v>2029</v>
      </c>
      <c r="H1378" s="158">
        <v>23.8</v>
      </c>
      <c r="I1378" s="159"/>
      <c r="L1378" s="154"/>
      <c r="M1378" s="160"/>
      <c r="T1378" s="161"/>
      <c r="AT1378" s="156" t="s">
        <v>264</v>
      </c>
      <c r="AU1378" s="156" t="s">
        <v>87</v>
      </c>
      <c r="AV1378" s="12" t="s">
        <v>87</v>
      </c>
      <c r="AW1378" s="12" t="s">
        <v>32</v>
      </c>
      <c r="AX1378" s="12" t="s">
        <v>77</v>
      </c>
      <c r="AY1378" s="156" t="s">
        <v>253</v>
      </c>
    </row>
    <row r="1379" spans="2:65" s="12" customFormat="1" ht="11.25">
      <c r="B1379" s="154"/>
      <c r="D1379" s="155" t="s">
        <v>264</v>
      </c>
      <c r="E1379" s="156" t="s">
        <v>1</v>
      </c>
      <c r="F1379" s="157" t="s">
        <v>2030</v>
      </c>
      <c r="H1379" s="158">
        <v>23.8</v>
      </c>
      <c r="I1379" s="159"/>
      <c r="L1379" s="154"/>
      <c r="M1379" s="160"/>
      <c r="T1379" s="161"/>
      <c r="AT1379" s="156" t="s">
        <v>264</v>
      </c>
      <c r="AU1379" s="156" t="s">
        <v>87</v>
      </c>
      <c r="AV1379" s="12" t="s">
        <v>87</v>
      </c>
      <c r="AW1379" s="12" t="s">
        <v>32</v>
      </c>
      <c r="AX1379" s="12" t="s">
        <v>77</v>
      </c>
      <c r="AY1379" s="156" t="s">
        <v>253</v>
      </c>
    </row>
    <row r="1380" spans="2:65" s="12" customFormat="1" ht="11.25">
      <c r="B1380" s="154"/>
      <c r="D1380" s="155" t="s">
        <v>264</v>
      </c>
      <c r="E1380" s="156" t="s">
        <v>1</v>
      </c>
      <c r="F1380" s="157" t="s">
        <v>2031</v>
      </c>
      <c r="H1380" s="158">
        <v>25.2</v>
      </c>
      <c r="I1380" s="159"/>
      <c r="L1380" s="154"/>
      <c r="M1380" s="160"/>
      <c r="T1380" s="161"/>
      <c r="AT1380" s="156" t="s">
        <v>264</v>
      </c>
      <c r="AU1380" s="156" t="s">
        <v>87</v>
      </c>
      <c r="AV1380" s="12" t="s">
        <v>87</v>
      </c>
      <c r="AW1380" s="12" t="s">
        <v>32</v>
      </c>
      <c r="AX1380" s="12" t="s">
        <v>77</v>
      </c>
      <c r="AY1380" s="156" t="s">
        <v>253</v>
      </c>
    </row>
    <row r="1381" spans="2:65" s="13" customFormat="1" ht="11.25">
      <c r="B1381" s="162"/>
      <c r="D1381" s="155" t="s">
        <v>264</v>
      </c>
      <c r="E1381" s="163" t="s">
        <v>1</v>
      </c>
      <c r="F1381" s="164" t="s">
        <v>266</v>
      </c>
      <c r="H1381" s="165">
        <v>96.6</v>
      </c>
      <c r="I1381" s="166"/>
      <c r="L1381" s="162"/>
      <c r="M1381" s="167"/>
      <c r="T1381" s="168"/>
      <c r="AT1381" s="163" t="s">
        <v>264</v>
      </c>
      <c r="AU1381" s="163" t="s">
        <v>87</v>
      </c>
      <c r="AV1381" s="13" t="s">
        <v>260</v>
      </c>
      <c r="AW1381" s="13" t="s">
        <v>32</v>
      </c>
      <c r="AX1381" s="13" t="s">
        <v>85</v>
      </c>
      <c r="AY1381" s="163" t="s">
        <v>253</v>
      </c>
    </row>
    <row r="1382" spans="2:65" s="1" customFormat="1" ht="21.75" customHeight="1">
      <c r="B1382" s="32"/>
      <c r="C1382" s="185" t="s">
        <v>2010</v>
      </c>
      <c r="D1382" s="185" t="s">
        <v>1052</v>
      </c>
      <c r="E1382" s="186" t="s">
        <v>2033</v>
      </c>
      <c r="F1382" s="187" t="s">
        <v>2034</v>
      </c>
      <c r="G1382" s="188" t="s">
        <v>202</v>
      </c>
      <c r="H1382" s="189">
        <v>0.38100000000000001</v>
      </c>
      <c r="I1382" s="190"/>
      <c r="J1382" s="191">
        <f>ROUND(I1382*H1382,2)</f>
        <v>0</v>
      </c>
      <c r="K1382" s="187" t="s">
        <v>259</v>
      </c>
      <c r="L1382" s="192"/>
      <c r="M1382" s="193" t="s">
        <v>1</v>
      </c>
      <c r="N1382" s="194" t="s">
        <v>42</v>
      </c>
      <c r="P1382" s="146">
        <f>O1382*H1382</f>
        <v>0</v>
      </c>
      <c r="Q1382" s="146">
        <v>0.55000000000000004</v>
      </c>
      <c r="R1382" s="146">
        <f>Q1382*H1382</f>
        <v>0.20955000000000001</v>
      </c>
      <c r="S1382" s="146">
        <v>0</v>
      </c>
      <c r="T1382" s="147">
        <f>S1382*H1382</f>
        <v>0</v>
      </c>
      <c r="AR1382" s="148" t="s">
        <v>455</v>
      </c>
      <c r="AT1382" s="148" t="s">
        <v>1052</v>
      </c>
      <c r="AU1382" s="148" t="s">
        <v>87</v>
      </c>
      <c r="AY1382" s="17" t="s">
        <v>253</v>
      </c>
      <c r="BE1382" s="149">
        <f>IF(N1382="základní",J1382,0)</f>
        <v>0</v>
      </c>
      <c r="BF1382" s="149">
        <f>IF(N1382="snížená",J1382,0)</f>
        <v>0</v>
      </c>
      <c r="BG1382" s="149">
        <f>IF(N1382="zákl. přenesená",J1382,0)</f>
        <v>0</v>
      </c>
      <c r="BH1382" s="149">
        <f>IF(N1382="sníž. přenesená",J1382,0)</f>
        <v>0</v>
      </c>
      <c r="BI1382" s="149">
        <f>IF(N1382="nulová",J1382,0)</f>
        <v>0</v>
      </c>
      <c r="BJ1382" s="17" t="s">
        <v>85</v>
      </c>
      <c r="BK1382" s="149">
        <f>ROUND(I1382*H1382,2)</f>
        <v>0</v>
      </c>
      <c r="BL1382" s="17" t="s">
        <v>369</v>
      </c>
      <c r="BM1382" s="148" t="s">
        <v>2035</v>
      </c>
    </row>
    <row r="1383" spans="2:65" s="14" customFormat="1" ht="11.25">
      <c r="B1383" s="169"/>
      <c r="D1383" s="155" t="s">
        <v>264</v>
      </c>
      <c r="E1383" s="170" t="s">
        <v>1</v>
      </c>
      <c r="F1383" s="171" t="s">
        <v>1862</v>
      </c>
      <c r="H1383" s="170" t="s">
        <v>1</v>
      </c>
      <c r="I1383" s="172"/>
      <c r="L1383" s="169"/>
      <c r="M1383" s="173"/>
      <c r="T1383" s="174"/>
      <c r="AT1383" s="170" t="s">
        <v>264</v>
      </c>
      <c r="AU1383" s="170" t="s">
        <v>87</v>
      </c>
      <c r="AV1383" s="14" t="s">
        <v>85</v>
      </c>
      <c r="AW1383" s="14" t="s">
        <v>32</v>
      </c>
      <c r="AX1383" s="14" t="s">
        <v>77</v>
      </c>
      <c r="AY1383" s="170" t="s">
        <v>253</v>
      </c>
    </row>
    <row r="1384" spans="2:65" s="12" customFormat="1" ht="11.25">
      <c r="B1384" s="154"/>
      <c r="D1384" s="155" t="s">
        <v>264</v>
      </c>
      <c r="E1384" s="156" t="s">
        <v>1</v>
      </c>
      <c r="F1384" s="157" t="s">
        <v>3482</v>
      </c>
      <c r="H1384" s="158">
        <v>0.38100000000000001</v>
      </c>
      <c r="I1384" s="159"/>
      <c r="L1384" s="154"/>
      <c r="M1384" s="160"/>
      <c r="T1384" s="161"/>
      <c r="AT1384" s="156" t="s">
        <v>264</v>
      </c>
      <c r="AU1384" s="156" t="s">
        <v>87</v>
      </c>
      <c r="AV1384" s="12" t="s">
        <v>87</v>
      </c>
      <c r="AW1384" s="12" t="s">
        <v>32</v>
      </c>
      <c r="AX1384" s="12" t="s">
        <v>77</v>
      </c>
      <c r="AY1384" s="156" t="s">
        <v>253</v>
      </c>
    </row>
    <row r="1385" spans="2:65" s="13" customFormat="1" ht="11.25">
      <c r="B1385" s="162"/>
      <c r="D1385" s="155" t="s">
        <v>264</v>
      </c>
      <c r="E1385" s="163" t="s">
        <v>1</v>
      </c>
      <c r="F1385" s="164" t="s">
        <v>266</v>
      </c>
      <c r="H1385" s="165">
        <v>0.38100000000000001</v>
      </c>
      <c r="I1385" s="166"/>
      <c r="L1385" s="162"/>
      <c r="M1385" s="167"/>
      <c r="T1385" s="168"/>
      <c r="AT1385" s="163" t="s">
        <v>264</v>
      </c>
      <c r="AU1385" s="163" t="s">
        <v>87</v>
      </c>
      <c r="AV1385" s="13" t="s">
        <v>260</v>
      </c>
      <c r="AW1385" s="13" t="s">
        <v>32</v>
      </c>
      <c r="AX1385" s="13" t="s">
        <v>85</v>
      </c>
      <c r="AY1385" s="163" t="s">
        <v>253</v>
      </c>
    </row>
    <row r="1386" spans="2:65" s="1" customFormat="1" ht="24.2" customHeight="1">
      <c r="B1386" s="32"/>
      <c r="C1386" s="137" t="s">
        <v>2019</v>
      </c>
      <c r="D1386" s="137" t="s">
        <v>255</v>
      </c>
      <c r="E1386" s="138" t="s">
        <v>2037</v>
      </c>
      <c r="F1386" s="139" t="s">
        <v>2038</v>
      </c>
      <c r="G1386" s="140" t="s">
        <v>202</v>
      </c>
      <c r="H1386" s="141">
        <v>2.0880000000000001</v>
      </c>
      <c r="I1386" s="142"/>
      <c r="J1386" s="143">
        <f>ROUND(I1386*H1386,2)</f>
        <v>0</v>
      </c>
      <c r="K1386" s="139" t="s">
        <v>259</v>
      </c>
      <c r="L1386" s="32"/>
      <c r="M1386" s="144" t="s">
        <v>1</v>
      </c>
      <c r="N1386" s="145" t="s">
        <v>42</v>
      </c>
      <c r="P1386" s="146">
        <f>O1386*H1386</f>
        <v>0</v>
      </c>
      <c r="Q1386" s="146">
        <v>2.8E-3</v>
      </c>
      <c r="R1386" s="146">
        <f>Q1386*H1386</f>
        <v>5.8463999999999999E-3</v>
      </c>
      <c r="S1386" s="146">
        <v>0</v>
      </c>
      <c r="T1386" s="147">
        <f>S1386*H1386</f>
        <v>0</v>
      </c>
      <c r="AR1386" s="148" t="s">
        <v>369</v>
      </c>
      <c r="AT1386" s="148" t="s">
        <v>255</v>
      </c>
      <c r="AU1386" s="148" t="s">
        <v>87</v>
      </c>
      <c r="AY1386" s="17" t="s">
        <v>253</v>
      </c>
      <c r="BE1386" s="149">
        <f>IF(N1386="základní",J1386,0)</f>
        <v>0</v>
      </c>
      <c r="BF1386" s="149">
        <f>IF(N1386="snížená",J1386,0)</f>
        <v>0</v>
      </c>
      <c r="BG1386" s="149">
        <f>IF(N1386="zákl. přenesená",J1386,0)</f>
        <v>0</v>
      </c>
      <c r="BH1386" s="149">
        <f>IF(N1386="sníž. přenesená",J1386,0)</f>
        <v>0</v>
      </c>
      <c r="BI1386" s="149">
        <f>IF(N1386="nulová",J1386,0)</f>
        <v>0</v>
      </c>
      <c r="BJ1386" s="17" t="s">
        <v>85</v>
      </c>
      <c r="BK1386" s="149">
        <f>ROUND(I1386*H1386,2)</f>
        <v>0</v>
      </c>
      <c r="BL1386" s="17" t="s">
        <v>369</v>
      </c>
      <c r="BM1386" s="148" t="s">
        <v>2039</v>
      </c>
    </row>
    <row r="1387" spans="2:65" s="1" customFormat="1" ht="11.25">
      <c r="B1387" s="32"/>
      <c r="D1387" s="150" t="s">
        <v>262</v>
      </c>
      <c r="F1387" s="151" t="s">
        <v>2040</v>
      </c>
      <c r="I1387" s="152"/>
      <c r="L1387" s="32"/>
      <c r="M1387" s="153"/>
      <c r="T1387" s="56"/>
      <c r="AT1387" s="17" t="s">
        <v>262</v>
      </c>
      <c r="AU1387" s="17" t="s">
        <v>87</v>
      </c>
    </row>
    <row r="1388" spans="2:65" s="14" customFormat="1" ht="11.25">
      <c r="B1388" s="169"/>
      <c r="D1388" s="155" t="s">
        <v>264</v>
      </c>
      <c r="E1388" s="170" t="s">
        <v>1</v>
      </c>
      <c r="F1388" s="171" t="s">
        <v>1860</v>
      </c>
      <c r="H1388" s="170" t="s">
        <v>1</v>
      </c>
      <c r="I1388" s="172"/>
      <c r="L1388" s="169"/>
      <c r="M1388" s="173"/>
      <c r="T1388" s="174"/>
      <c r="AT1388" s="170" t="s">
        <v>264</v>
      </c>
      <c r="AU1388" s="170" t="s">
        <v>87</v>
      </c>
      <c r="AV1388" s="14" t="s">
        <v>85</v>
      </c>
      <c r="AW1388" s="14" t="s">
        <v>32</v>
      </c>
      <c r="AX1388" s="14" t="s">
        <v>77</v>
      </c>
      <c r="AY1388" s="170" t="s">
        <v>253</v>
      </c>
    </row>
    <row r="1389" spans="2:65" s="12" customFormat="1" ht="22.5">
      <c r="B1389" s="154"/>
      <c r="D1389" s="155" t="s">
        <v>264</v>
      </c>
      <c r="E1389" s="156" t="s">
        <v>1</v>
      </c>
      <c r="F1389" s="157" t="s">
        <v>3481</v>
      </c>
      <c r="H1389" s="158">
        <v>1.7070000000000001</v>
      </c>
      <c r="I1389" s="159"/>
      <c r="L1389" s="154"/>
      <c r="M1389" s="160"/>
      <c r="T1389" s="161"/>
      <c r="AT1389" s="156" t="s">
        <v>264</v>
      </c>
      <c r="AU1389" s="156" t="s">
        <v>87</v>
      </c>
      <c r="AV1389" s="12" t="s">
        <v>87</v>
      </c>
      <c r="AW1389" s="12" t="s">
        <v>32</v>
      </c>
      <c r="AX1389" s="12" t="s">
        <v>77</v>
      </c>
      <c r="AY1389" s="156" t="s">
        <v>253</v>
      </c>
    </row>
    <row r="1390" spans="2:65" s="15" customFormat="1" ht="11.25">
      <c r="B1390" s="175"/>
      <c r="D1390" s="155" t="s">
        <v>264</v>
      </c>
      <c r="E1390" s="176" t="s">
        <v>1</v>
      </c>
      <c r="F1390" s="177" t="s">
        <v>322</v>
      </c>
      <c r="H1390" s="178">
        <v>1.7070000000000001</v>
      </c>
      <c r="I1390" s="179"/>
      <c r="L1390" s="175"/>
      <c r="M1390" s="180"/>
      <c r="T1390" s="181"/>
      <c r="AT1390" s="176" t="s">
        <v>264</v>
      </c>
      <c r="AU1390" s="176" t="s">
        <v>87</v>
      </c>
      <c r="AV1390" s="15" t="s">
        <v>97</v>
      </c>
      <c r="AW1390" s="15" t="s">
        <v>32</v>
      </c>
      <c r="AX1390" s="15" t="s">
        <v>77</v>
      </c>
      <c r="AY1390" s="176" t="s">
        <v>253</v>
      </c>
    </row>
    <row r="1391" spans="2:65" s="14" customFormat="1" ht="11.25">
      <c r="B1391" s="169"/>
      <c r="D1391" s="155" t="s">
        <v>264</v>
      </c>
      <c r="E1391" s="170" t="s">
        <v>1</v>
      </c>
      <c r="F1391" s="171" t="s">
        <v>1862</v>
      </c>
      <c r="H1391" s="170" t="s">
        <v>1</v>
      </c>
      <c r="I1391" s="172"/>
      <c r="L1391" s="169"/>
      <c r="M1391" s="173"/>
      <c r="T1391" s="174"/>
      <c r="AT1391" s="170" t="s">
        <v>264</v>
      </c>
      <c r="AU1391" s="170" t="s">
        <v>87</v>
      </c>
      <c r="AV1391" s="14" t="s">
        <v>85</v>
      </c>
      <c r="AW1391" s="14" t="s">
        <v>32</v>
      </c>
      <c r="AX1391" s="14" t="s">
        <v>77</v>
      </c>
      <c r="AY1391" s="170" t="s">
        <v>253</v>
      </c>
    </row>
    <row r="1392" spans="2:65" s="12" customFormat="1" ht="11.25">
      <c r="B1392" s="154"/>
      <c r="D1392" s="155" t="s">
        <v>264</v>
      </c>
      <c r="E1392" s="156" t="s">
        <v>1</v>
      </c>
      <c r="F1392" s="157" t="s">
        <v>3482</v>
      </c>
      <c r="H1392" s="158">
        <v>0.38100000000000001</v>
      </c>
      <c r="I1392" s="159"/>
      <c r="L1392" s="154"/>
      <c r="M1392" s="160"/>
      <c r="T1392" s="161"/>
      <c r="AT1392" s="156" t="s">
        <v>264</v>
      </c>
      <c r="AU1392" s="156" t="s">
        <v>87</v>
      </c>
      <c r="AV1392" s="12" t="s">
        <v>87</v>
      </c>
      <c r="AW1392" s="12" t="s">
        <v>32</v>
      </c>
      <c r="AX1392" s="12" t="s">
        <v>77</v>
      </c>
      <c r="AY1392" s="156" t="s">
        <v>253</v>
      </c>
    </row>
    <row r="1393" spans="2:65" s="15" customFormat="1" ht="11.25">
      <c r="B1393" s="175"/>
      <c r="D1393" s="155" t="s">
        <v>264</v>
      </c>
      <c r="E1393" s="176" t="s">
        <v>1</v>
      </c>
      <c r="F1393" s="177" t="s">
        <v>322</v>
      </c>
      <c r="H1393" s="178">
        <v>0.38100000000000001</v>
      </c>
      <c r="I1393" s="179"/>
      <c r="L1393" s="175"/>
      <c r="M1393" s="180"/>
      <c r="T1393" s="181"/>
      <c r="AT1393" s="176" t="s">
        <v>264</v>
      </c>
      <c r="AU1393" s="176" t="s">
        <v>87</v>
      </c>
      <c r="AV1393" s="15" t="s">
        <v>97</v>
      </c>
      <c r="AW1393" s="15" t="s">
        <v>32</v>
      </c>
      <c r="AX1393" s="15" t="s">
        <v>77</v>
      </c>
      <c r="AY1393" s="176" t="s">
        <v>253</v>
      </c>
    </row>
    <row r="1394" spans="2:65" s="13" customFormat="1" ht="11.25">
      <c r="B1394" s="162"/>
      <c r="D1394" s="155" t="s">
        <v>264</v>
      </c>
      <c r="E1394" s="163" t="s">
        <v>1</v>
      </c>
      <c r="F1394" s="164" t="s">
        <v>266</v>
      </c>
      <c r="H1394" s="165">
        <v>2.0880000000000001</v>
      </c>
      <c r="I1394" s="166"/>
      <c r="L1394" s="162"/>
      <c r="M1394" s="167"/>
      <c r="T1394" s="168"/>
      <c r="AT1394" s="163" t="s">
        <v>264</v>
      </c>
      <c r="AU1394" s="163" t="s">
        <v>87</v>
      </c>
      <c r="AV1394" s="13" t="s">
        <v>260</v>
      </c>
      <c r="AW1394" s="13" t="s">
        <v>32</v>
      </c>
      <c r="AX1394" s="13" t="s">
        <v>85</v>
      </c>
      <c r="AY1394" s="163" t="s">
        <v>253</v>
      </c>
    </row>
    <row r="1395" spans="2:65" s="1" customFormat="1" ht="33" customHeight="1">
      <c r="B1395" s="32"/>
      <c r="C1395" s="137" t="s">
        <v>2023</v>
      </c>
      <c r="D1395" s="137" t="s">
        <v>255</v>
      </c>
      <c r="E1395" s="138" t="s">
        <v>2042</v>
      </c>
      <c r="F1395" s="139" t="s">
        <v>2043</v>
      </c>
      <c r="G1395" s="140" t="s">
        <v>258</v>
      </c>
      <c r="H1395" s="141">
        <v>22.6</v>
      </c>
      <c r="I1395" s="142"/>
      <c r="J1395" s="143">
        <f>ROUND(I1395*H1395,2)</f>
        <v>0</v>
      </c>
      <c r="K1395" s="139" t="s">
        <v>259</v>
      </c>
      <c r="L1395" s="32"/>
      <c r="M1395" s="144" t="s">
        <v>1</v>
      </c>
      <c r="N1395" s="145" t="s">
        <v>42</v>
      </c>
      <c r="P1395" s="146">
        <f>O1395*H1395</f>
        <v>0</v>
      </c>
      <c r="Q1395" s="146">
        <v>0</v>
      </c>
      <c r="R1395" s="146">
        <f>Q1395*H1395</f>
        <v>0</v>
      </c>
      <c r="S1395" s="146">
        <v>0</v>
      </c>
      <c r="T1395" s="147">
        <f>S1395*H1395</f>
        <v>0</v>
      </c>
      <c r="AR1395" s="148" t="s">
        <v>369</v>
      </c>
      <c r="AT1395" s="148" t="s">
        <v>255</v>
      </c>
      <c r="AU1395" s="148" t="s">
        <v>87</v>
      </c>
      <c r="AY1395" s="17" t="s">
        <v>253</v>
      </c>
      <c r="BE1395" s="149">
        <f>IF(N1395="základní",J1395,0)</f>
        <v>0</v>
      </c>
      <c r="BF1395" s="149">
        <f>IF(N1395="snížená",J1395,0)</f>
        <v>0</v>
      </c>
      <c r="BG1395" s="149">
        <f>IF(N1395="zákl. přenesená",J1395,0)</f>
        <v>0</v>
      </c>
      <c r="BH1395" s="149">
        <f>IF(N1395="sníž. přenesená",J1395,0)</f>
        <v>0</v>
      </c>
      <c r="BI1395" s="149">
        <f>IF(N1395="nulová",J1395,0)</f>
        <v>0</v>
      </c>
      <c r="BJ1395" s="17" t="s">
        <v>85</v>
      </c>
      <c r="BK1395" s="149">
        <f>ROUND(I1395*H1395,2)</f>
        <v>0</v>
      </c>
      <c r="BL1395" s="17" t="s">
        <v>369</v>
      </c>
      <c r="BM1395" s="148" t="s">
        <v>3515</v>
      </c>
    </row>
    <row r="1396" spans="2:65" s="1" customFormat="1" ht="11.25">
      <c r="B1396" s="32"/>
      <c r="D1396" s="150" t="s">
        <v>262</v>
      </c>
      <c r="F1396" s="151" t="s">
        <v>2045</v>
      </c>
      <c r="I1396" s="152"/>
      <c r="L1396" s="32"/>
      <c r="M1396" s="153"/>
      <c r="T1396" s="56"/>
      <c r="AT1396" s="17" t="s">
        <v>262</v>
      </c>
      <c r="AU1396" s="17" t="s">
        <v>87</v>
      </c>
    </row>
    <row r="1397" spans="2:65" s="14" customFormat="1" ht="22.5">
      <c r="B1397" s="169"/>
      <c r="D1397" s="155" t="s">
        <v>264</v>
      </c>
      <c r="E1397" s="170" t="s">
        <v>1</v>
      </c>
      <c r="F1397" s="171" t="s">
        <v>2046</v>
      </c>
      <c r="H1397" s="170" t="s">
        <v>1</v>
      </c>
      <c r="I1397" s="172"/>
      <c r="L1397" s="169"/>
      <c r="M1397" s="173"/>
      <c r="T1397" s="174"/>
      <c r="AT1397" s="170" t="s">
        <v>264</v>
      </c>
      <c r="AU1397" s="170" t="s">
        <v>87</v>
      </c>
      <c r="AV1397" s="14" t="s">
        <v>85</v>
      </c>
      <c r="AW1397" s="14" t="s">
        <v>32</v>
      </c>
      <c r="AX1397" s="14" t="s">
        <v>77</v>
      </c>
      <c r="AY1397" s="170" t="s">
        <v>253</v>
      </c>
    </row>
    <row r="1398" spans="2:65" s="14" customFormat="1" ht="11.25">
      <c r="B1398" s="169"/>
      <c r="D1398" s="155" t="s">
        <v>264</v>
      </c>
      <c r="E1398" s="170" t="s">
        <v>1</v>
      </c>
      <c r="F1398" s="171" t="s">
        <v>3301</v>
      </c>
      <c r="H1398" s="170" t="s">
        <v>1</v>
      </c>
      <c r="I1398" s="172"/>
      <c r="L1398" s="169"/>
      <c r="M1398" s="173"/>
      <c r="T1398" s="174"/>
      <c r="AT1398" s="170" t="s">
        <v>264</v>
      </c>
      <c r="AU1398" s="170" t="s">
        <v>87</v>
      </c>
      <c r="AV1398" s="14" t="s">
        <v>85</v>
      </c>
      <c r="AW1398" s="14" t="s">
        <v>32</v>
      </c>
      <c r="AX1398" s="14" t="s">
        <v>77</v>
      </c>
      <c r="AY1398" s="170" t="s">
        <v>253</v>
      </c>
    </row>
    <row r="1399" spans="2:65" s="12" customFormat="1" ht="11.25">
      <c r="B1399" s="154"/>
      <c r="D1399" s="155" t="s">
        <v>264</v>
      </c>
      <c r="E1399" s="156" t="s">
        <v>1</v>
      </c>
      <c r="F1399" s="157" t="s">
        <v>2047</v>
      </c>
      <c r="H1399" s="158">
        <v>22.6</v>
      </c>
      <c r="I1399" s="159"/>
      <c r="L1399" s="154"/>
      <c r="M1399" s="160"/>
      <c r="T1399" s="161"/>
      <c r="AT1399" s="156" t="s">
        <v>264</v>
      </c>
      <c r="AU1399" s="156" t="s">
        <v>87</v>
      </c>
      <c r="AV1399" s="12" t="s">
        <v>87</v>
      </c>
      <c r="AW1399" s="12" t="s">
        <v>32</v>
      </c>
      <c r="AX1399" s="12" t="s">
        <v>77</v>
      </c>
      <c r="AY1399" s="156" t="s">
        <v>253</v>
      </c>
    </row>
    <row r="1400" spans="2:65" s="13" customFormat="1" ht="11.25">
      <c r="B1400" s="162"/>
      <c r="D1400" s="155" t="s">
        <v>264</v>
      </c>
      <c r="E1400" s="163" t="s">
        <v>1</v>
      </c>
      <c r="F1400" s="164" t="s">
        <v>266</v>
      </c>
      <c r="H1400" s="165">
        <v>22.6</v>
      </c>
      <c r="I1400" s="166"/>
      <c r="L1400" s="162"/>
      <c r="M1400" s="167"/>
      <c r="T1400" s="168"/>
      <c r="AT1400" s="163" t="s">
        <v>264</v>
      </c>
      <c r="AU1400" s="163" t="s">
        <v>87</v>
      </c>
      <c r="AV1400" s="13" t="s">
        <v>260</v>
      </c>
      <c r="AW1400" s="13" t="s">
        <v>32</v>
      </c>
      <c r="AX1400" s="13" t="s">
        <v>85</v>
      </c>
      <c r="AY1400" s="163" t="s">
        <v>253</v>
      </c>
    </row>
    <row r="1401" spans="2:65" s="1" customFormat="1" ht="21.75" customHeight="1">
      <c r="B1401" s="32"/>
      <c r="C1401" s="185" t="s">
        <v>2032</v>
      </c>
      <c r="D1401" s="185" t="s">
        <v>1052</v>
      </c>
      <c r="E1401" s="186" t="s">
        <v>2049</v>
      </c>
      <c r="F1401" s="187" t="s">
        <v>2050</v>
      </c>
      <c r="G1401" s="188" t="s">
        <v>313</v>
      </c>
      <c r="H1401" s="189">
        <v>56.5</v>
      </c>
      <c r="I1401" s="190"/>
      <c r="J1401" s="191">
        <f>ROUND(I1401*H1401,2)</f>
        <v>0</v>
      </c>
      <c r="K1401" s="187" t="s">
        <v>1</v>
      </c>
      <c r="L1401" s="192"/>
      <c r="M1401" s="193" t="s">
        <v>1</v>
      </c>
      <c r="N1401" s="194" t="s">
        <v>42</v>
      </c>
      <c r="P1401" s="146">
        <f>O1401*H1401</f>
        <v>0</v>
      </c>
      <c r="Q1401" s="146">
        <v>0</v>
      </c>
      <c r="R1401" s="146">
        <f>Q1401*H1401</f>
        <v>0</v>
      </c>
      <c r="S1401" s="146">
        <v>0</v>
      </c>
      <c r="T1401" s="147">
        <f>S1401*H1401</f>
        <v>0</v>
      </c>
      <c r="AR1401" s="148" t="s">
        <v>455</v>
      </c>
      <c r="AT1401" s="148" t="s">
        <v>1052</v>
      </c>
      <c r="AU1401" s="148" t="s">
        <v>87</v>
      </c>
      <c r="AY1401" s="17" t="s">
        <v>253</v>
      </c>
      <c r="BE1401" s="149">
        <f>IF(N1401="základní",J1401,0)</f>
        <v>0</v>
      </c>
      <c r="BF1401" s="149">
        <f>IF(N1401="snížená",J1401,0)</f>
        <v>0</v>
      </c>
      <c r="BG1401" s="149">
        <f>IF(N1401="zákl. přenesená",J1401,0)</f>
        <v>0</v>
      </c>
      <c r="BH1401" s="149">
        <f>IF(N1401="sníž. přenesená",J1401,0)</f>
        <v>0</v>
      </c>
      <c r="BI1401" s="149">
        <f>IF(N1401="nulová",J1401,0)</f>
        <v>0</v>
      </c>
      <c r="BJ1401" s="17" t="s">
        <v>85</v>
      </c>
      <c r="BK1401" s="149">
        <f>ROUND(I1401*H1401,2)</f>
        <v>0</v>
      </c>
      <c r="BL1401" s="17" t="s">
        <v>369</v>
      </c>
      <c r="BM1401" s="148" t="s">
        <v>3516</v>
      </c>
    </row>
    <row r="1402" spans="2:65" s="14" customFormat="1" ht="22.5">
      <c r="B1402" s="169"/>
      <c r="D1402" s="155" t="s">
        <v>264</v>
      </c>
      <c r="E1402" s="170" t="s">
        <v>1</v>
      </c>
      <c r="F1402" s="171" t="s">
        <v>2046</v>
      </c>
      <c r="H1402" s="170" t="s">
        <v>1</v>
      </c>
      <c r="I1402" s="172"/>
      <c r="L1402" s="169"/>
      <c r="M1402" s="173"/>
      <c r="T1402" s="174"/>
      <c r="AT1402" s="170" t="s">
        <v>264</v>
      </c>
      <c r="AU1402" s="170" t="s">
        <v>87</v>
      </c>
      <c r="AV1402" s="14" t="s">
        <v>85</v>
      </c>
      <c r="AW1402" s="14" t="s">
        <v>32</v>
      </c>
      <c r="AX1402" s="14" t="s">
        <v>77</v>
      </c>
      <c r="AY1402" s="170" t="s">
        <v>253</v>
      </c>
    </row>
    <row r="1403" spans="2:65" s="14" customFormat="1" ht="11.25">
      <c r="B1403" s="169"/>
      <c r="D1403" s="155" t="s">
        <v>264</v>
      </c>
      <c r="E1403" s="170" t="s">
        <v>1</v>
      </c>
      <c r="F1403" s="171" t="s">
        <v>3301</v>
      </c>
      <c r="H1403" s="170" t="s">
        <v>1</v>
      </c>
      <c r="I1403" s="172"/>
      <c r="L1403" s="169"/>
      <c r="M1403" s="173"/>
      <c r="T1403" s="174"/>
      <c r="AT1403" s="170" t="s">
        <v>264</v>
      </c>
      <c r="AU1403" s="170" t="s">
        <v>87</v>
      </c>
      <c r="AV1403" s="14" t="s">
        <v>85</v>
      </c>
      <c r="AW1403" s="14" t="s">
        <v>32</v>
      </c>
      <c r="AX1403" s="14" t="s">
        <v>77</v>
      </c>
      <c r="AY1403" s="170" t="s">
        <v>253</v>
      </c>
    </row>
    <row r="1404" spans="2:65" s="12" customFormat="1" ht="11.25">
      <c r="B1404" s="154"/>
      <c r="D1404" s="155" t="s">
        <v>264</v>
      </c>
      <c r="E1404" s="156" t="s">
        <v>1</v>
      </c>
      <c r="F1404" s="157" t="s">
        <v>2052</v>
      </c>
      <c r="H1404" s="158">
        <v>56.5</v>
      </c>
      <c r="I1404" s="159"/>
      <c r="L1404" s="154"/>
      <c r="M1404" s="160"/>
      <c r="T1404" s="161"/>
      <c r="AT1404" s="156" t="s">
        <v>264</v>
      </c>
      <c r="AU1404" s="156" t="s">
        <v>87</v>
      </c>
      <c r="AV1404" s="12" t="s">
        <v>87</v>
      </c>
      <c r="AW1404" s="12" t="s">
        <v>32</v>
      </c>
      <c r="AX1404" s="12" t="s">
        <v>77</v>
      </c>
      <c r="AY1404" s="156" t="s">
        <v>253</v>
      </c>
    </row>
    <row r="1405" spans="2:65" s="13" customFormat="1" ht="11.25">
      <c r="B1405" s="162"/>
      <c r="D1405" s="155" t="s">
        <v>264</v>
      </c>
      <c r="E1405" s="163" t="s">
        <v>1</v>
      </c>
      <c r="F1405" s="164" t="s">
        <v>266</v>
      </c>
      <c r="H1405" s="165">
        <v>56.5</v>
      </c>
      <c r="I1405" s="166"/>
      <c r="L1405" s="162"/>
      <c r="M1405" s="167"/>
      <c r="T1405" s="168"/>
      <c r="AT1405" s="163" t="s">
        <v>264</v>
      </c>
      <c r="AU1405" s="163" t="s">
        <v>87</v>
      </c>
      <c r="AV1405" s="13" t="s">
        <v>260</v>
      </c>
      <c r="AW1405" s="13" t="s">
        <v>32</v>
      </c>
      <c r="AX1405" s="13" t="s">
        <v>85</v>
      </c>
      <c r="AY1405" s="163" t="s">
        <v>253</v>
      </c>
    </row>
    <row r="1406" spans="2:65" s="1" customFormat="1" ht="37.9" customHeight="1">
      <c r="B1406" s="32"/>
      <c r="C1406" s="137" t="s">
        <v>2036</v>
      </c>
      <c r="D1406" s="137" t="s">
        <v>255</v>
      </c>
      <c r="E1406" s="138" t="s">
        <v>2054</v>
      </c>
      <c r="F1406" s="139" t="s">
        <v>2055</v>
      </c>
      <c r="G1406" s="140" t="s">
        <v>447</v>
      </c>
      <c r="H1406" s="141">
        <v>102.727</v>
      </c>
      <c r="I1406" s="142"/>
      <c r="J1406" s="143">
        <f>ROUND(I1406*H1406,2)</f>
        <v>0</v>
      </c>
      <c r="K1406" s="139" t="s">
        <v>1</v>
      </c>
      <c r="L1406" s="32"/>
      <c r="M1406" s="144" t="s">
        <v>1</v>
      </c>
      <c r="N1406" s="145" t="s">
        <v>42</v>
      </c>
      <c r="P1406" s="146">
        <f>O1406*H1406</f>
        <v>0</v>
      </c>
      <c r="Q1406" s="146">
        <v>1.1999999999999999E-3</v>
      </c>
      <c r="R1406" s="146">
        <f>Q1406*H1406</f>
        <v>0.12327239999999999</v>
      </c>
      <c r="S1406" s="146">
        <v>0</v>
      </c>
      <c r="T1406" s="147">
        <f>S1406*H1406</f>
        <v>0</v>
      </c>
      <c r="AR1406" s="148" t="s">
        <v>369</v>
      </c>
      <c r="AT1406" s="148" t="s">
        <v>255</v>
      </c>
      <c r="AU1406" s="148" t="s">
        <v>87</v>
      </c>
      <c r="AY1406" s="17" t="s">
        <v>253</v>
      </c>
      <c r="BE1406" s="149">
        <f>IF(N1406="základní",J1406,0)</f>
        <v>0</v>
      </c>
      <c r="BF1406" s="149">
        <f>IF(N1406="snížená",J1406,0)</f>
        <v>0</v>
      </c>
      <c r="BG1406" s="149">
        <f>IF(N1406="zákl. přenesená",J1406,0)</f>
        <v>0</v>
      </c>
      <c r="BH1406" s="149">
        <f>IF(N1406="sníž. přenesená",J1406,0)</f>
        <v>0</v>
      </c>
      <c r="BI1406" s="149">
        <f>IF(N1406="nulová",J1406,0)</f>
        <v>0</v>
      </c>
      <c r="BJ1406" s="17" t="s">
        <v>85</v>
      </c>
      <c r="BK1406" s="149">
        <f>ROUND(I1406*H1406,2)</f>
        <v>0</v>
      </c>
      <c r="BL1406" s="17" t="s">
        <v>369</v>
      </c>
      <c r="BM1406" s="148" t="s">
        <v>3517</v>
      </c>
    </row>
    <row r="1407" spans="2:65" s="12" customFormat="1" ht="11.25">
      <c r="B1407" s="154"/>
      <c r="D1407" s="155" t="s">
        <v>264</v>
      </c>
      <c r="E1407" s="156" t="s">
        <v>1</v>
      </c>
      <c r="F1407" s="157" t="s">
        <v>2057</v>
      </c>
      <c r="H1407" s="158">
        <v>102.727</v>
      </c>
      <c r="I1407" s="159"/>
      <c r="L1407" s="154"/>
      <c r="M1407" s="160"/>
      <c r="T1407" s="161"/>
      <c r="AT1407" s="156" t="s">
        <v>264</v>
      </c>
      <c r="AU1407" s="156" t="s">
        <v>87</v>
      </c>
      <c r="AV1407" s="12" t="s">
        <v>87</v>
      </c>
      <c r="AW1407" s="12" t="s">
        <v>32</v>
      </c>
      <c r="AX1407" s="12" t="s">
        <v>77</v>
      </c>
      <c r="AY1407" s="156" t="s">
        <v>253</v>
      </c>
    </row>
    <row r="1408" spans="2:65" s="13" customFormat="1" ht="11.25">
      <c r="B1408" s="162"/>
      <c r="D1408" s="155" t="s">
        <v>264</v>
      </c>
      <c r="E1408" s="163" t="s">
        <v>1</v>
      </c>
      <c r="F1408" s="164" t="s">
        <v>266</v>
      </c>
      <c r="H1408" s="165">
        <v>102.727</v>
      </c>
      <c r="I1408" s="166"/>
      <c r="L1408" s="162"/>
      <c r="M1408" s="167"/>
      <c r="T1408" s="168"/>
      <c r="AT1408" s="163" t="s">
        <v>264</v>
      </c>
      <c r="AU1408" s="163" t="s">
        <v>87</v>
      </c>
      <c r="AV1408" s="13" t="s">
        <v>260</v>
      </c>
      <c r="AW1408" s="13" t="s">
        <v>32</v>
      </c>
      <c r="AX1408" s="13" t="s">
        <v>85</v>
      </c>
      <c r="AY1408" s="163" t="s">
        <v>253</v>
      </c>
    </row>
    <row r="1409" spans="2:65" s="1" customFormat="1" ht="33" customHeight="1">
      <c r="B1409" s="32"/>
      <c r="C1409" s="137" t="s">
        <v>2041</v>
      </c>
      <c r="D1409" s="137" t="s">
        <v>255</v>
      </c>
      <c r="E1409" s="138" t="s">
        <v>2059</v>
      </c>
      <c r="F1409" s="139" t="s">
        <v>2060</v>
      </c>
      <c r="G1409" s="140" t="s">
        <v>258</v>
      </c>
      <c r="H1409" s="141">
        <v>22.6</v>
      </c>
      <c r="I1409" s="142"/>
      <c r="J1409" s="143">
        <f>ROUND(I1409*H1409,2)</f>
        <v>0</v>
      </c>
      <c r="K1409" s="139" t="s">
        <v>259</v>
      </c>
      <c r="L1409" s="32"/>
      <c r="M1409" s="144" t="s">
        <v>1</v>
      </c>
      <c r="N1409" s="145" t="s">
        <v>42</v>
      </c>
      <c r="P1409" s="146">
        <f>O1409*H1409</f>
        <v>0</v>
      </c>
      <c r="Q1409" s="146">
        <v>2.1000000000000001E-4</v>
      </c>
      <c r="R1409" s="146">
        <f>Q1409*H1409</f>
        <v>4.7460000000000002E-3</v>
      </c>
      <c r="S1409" s="146">
        <v>0</v>
      </c>
      <c r="T1409" s="147">
        <f>S1409*H1409</f>
        <v>0</v>
      </c>
      <c r="AR1409" s="148" t="s">
        <v>369</v>
      </c>
      <c r="AT1409" s="148" t="s">
        <v>255</v>
      </c>
      <c r="AU1409" s="148" t="s">
        <v>87</v>
      </c>
      <c r="AY1409" s="17" t="s">
        <v>253</v>
      </c>
      <c r="BE1409" s="149">
        <f>IF(N1409="základní",J1409,0)</f>
        <v>0</v>
      </c>
      <c r="BF1409" s="149">
        <f>IF(N1409="snížená",J1409,0)</f>
        <v>0</v>
      </c>
      <c r="BG1409" s="149">
        <f>IF(N1409="zákl. přenesená",J1409,0)</f>
        <v>0</v>
      </c>
      <c r="BH1409" s="149">
        <f>IF(N1409="sníž. přenesená",J1409,0)</f>
        <v>0</v>
      </c>
      <c r="BI1409" s="149">
        <f>IF(N1409="nulová",J1409,0)</f>
        <v>0</v>
      </c>
      <c r="BJ1409" s="17" t="s">
        <v>85</v>
      </c>
      <c r="BK1409" s="149">
        <f>ROUND(I1409*H1409,2)</f>
        <v>0</v>
      </c>
      <c r="BL1409" s="17" t="s">
        <v>369</v>
      </c>
      <c r="BM1409" s="148" t="s">
        <v>2061</v>
      </c>
    </row>
    <row r="1410" spans="2:65" s="1" customFormat="1" ht="11.25">
      <c r="B1410" s="32"/>
      <c r="D1410" s="150" t="s">
        <v>262</v>
      </c>
      <c r="F1410" s="151" t="s">
        <v>2062</v>
      </c>
      <c r="I1410" s="152"/>
      <c r="L1410" s="32"/>
      <c r="M1410" s="153"/>
      <c r="T1410" s="56"/>
      <c r="AT1410" s="17" t="s">
        <v>262</v>
      </c>
      <c r="AU1410" s="17" t="s">
        <v>87</v>
      </c>
    </row>
    <row r="1411" spans="2:65" s="1" customFormat="1" ht="24.2" customHeight="1">
      <c r="B1411" s="32"/>
      <c r="C1411" s="185" t="s">
        <v>2048</v>
      </c>
      <c r="D1411" s="185" t="s">
        <v>1052</v>
      </c>
      <c r="E1411" s="186" t="s">
        <v>2064</v>
      </c>
      <c r="F1411" s="187" t="s">
        <v>2065</v>
      </c>
      <c r="G1411" s="188" t="s">
        <v>258</v>
      </c>
      <c r="H1411" s="189">
        <v>22.6</v>
      </c>
      <c r="I1411" s="190"/>
      <c r="J1411" s="191">
        <f>ROUND(I1411*H1411,2)</f>
        <v>0</v>
      </c>
      <c r="K1411" s="187" t="s">
        <v>259</v>
      </c>
      <c r="L1411" s="192"/>
      <c r="M1411" s="193" t="s">
        <v>1</v>
      </c>
      <c r="N1411" s="194" t="s">
        <v>42</v>
      </c>
      <c r="P1411" s="146">
        <f>O1411*H1411</f>
        <v>0</v>
      </c>
      <c r="Q1411" s="146">
        <v>0</v>
      </c>
      <c r="R1411" s="146">
        <f>Q1411*H1411</f>
        <v>0</v>
      </c>
      <c r="S1411" s="146">
        <v>0</v>
      </c>
      <c r="T1411" s="147">
        <f>S1411*H1411</f>
        <v>0</v>
      </c>
      <c r="AR1411" s="148" t="s">
        <v>455</v>
      </c>
      <c r="AT1411" s="148" t="s">
        <v>1052</v>
      </c>
      <c r="AU1411" s="148" t="s">
        <v>87</v>
      </c>
      <c r="AY1411" s="17" t="s">
        <v>253</v>
      </c>
      <c r="BE1411" s="149">
        <f>IF(N1411="základní",J1411,0)</f>
        <v>0</v>
      </c>
      <c r="BF1411" s="149">
        <f>IF(N1411="snížená",J1411,0)</f>
        <v>0</v>
      </c>
      <c r="BG1411" s="149">
        <f>IF(N1411="zákl. přenesená",J1411,0)</f>
        <v>0</v>
      </c>
      <c r="BH1411" s="149">
        <f>IF(N1411="sníž. přenesená",J1411,0)</f>
        <v>0</v>
      </c>
      <c r="BI1411" s="149">
        <f>IF(N1411="nulová",J1411,0)</f>
        <v>0</v>
      </c>
      <c r="BJ1411" s="17" t="s">
        <v>85</v>
      </c>
      <c r="BK1411" s="149">
        <f>ROUND(I1411*H1411,2)</f>
        <v>0</v>
      </c>
      <c r="BL1411" s="17" t="s">
        <v>369</v>
      </c>
      <c r="BM1411" s="148" t="s">
        <v>2066</v>
      </c>
    </row>
    <row r="1412" spans="2:65" s="14" customFormat="1" ht="22.5">
      <c r="B1412" s="169"/>
      <c r="D1412" s="155" t="s">
        <v>264</v>
      </c>
      <c r="E1412" s="170" t="s">
        <v>1</v>
      </c>
      <c r="F1412" s="171" t="s">
        <v>2046</v>
      </c>
      <c r="H1412" s="170" t="s">
        <v>1</v>
      </c>
      <c r="I1412" s="172"/>
      <c r="L1412" s="169"/>
      <c r="M1412" s="173"/>
      <c r="T1412" s="174"/>
      <c r="AT1412" s="170" t="s">
        <v>264</v>
      </c>
      <c r="AU1412" s="170" t="s">
        <v>87</v>
      </c>
      <c r="AV1412" s="14" t="s">
        <v>85</v>
      </c>
      <c r="AW1412" s="14" t="s">
        <v>32</v>
      </c>
      <c r="AX1412" s="14" t="s">
        <v>77</v>
      </c>
      <c r="AY1412" s="170" t="s">
        <v>253</v>
      </c>
    </row>
    <row r="1413" spans="2:65" s="14" customFormat="1" ht="11.25">
      <c r="B1413" s="169"/>
      <c r="D1413" s="155" t="s">
        <v>264</v>
      </c>
      <c r="E1413" s="170" t="s">
        <v>1</v>
      </c>
      <c r="F1413" s="171" t="s">
        <v>3301</v>
      </c>
      <c r="H1413" s="170" t="s">
        <v>1</v>
      </c>
      <c r="I1413" s="172"/>
      <c r="L1413" s="169"/>
      <c r="M1413" s="173"/>
      <c r="T1413" s="174"/>
      <c r="AT1413" s="170" t="s">
        <v>264</v>
      </c>
      <c r="AU1413" s="170" t="s">
        <v>87</v>
      </c>
      <c r="AV1413" s="14" t="s">
        <v>85</v>
      </c>
      <c r="AW1413" s="14" t="s">
        <v>32</v>
      </c>
      <c r="AX1413" s="14" t="s">
        <v>77</v>
      </c>
      <c r="AY1413" s="170" t="s">
        <v>253</v>
      </c>
    </row>
    <row r="1414" spans="2:65" s="12" customFormat="1" ht="11.25">
      <c r="B1414" s="154"/>
      <c r="D1414" s="155" t="s">
        <v>264</v>
      </c>
      <c r="E1414" s="156" t="s">
        <v>1</v>
      </c>
      <c r="F1414" s="157" t="s">
        <v>2047</v>
      </c>
      <c r="H1414" s="158">
        <v>22.6</v>
      </c>
      <c r="I1414" s="159"/>
      <c r="L1414" s="154"/>
      <c r="M1414" s="160"/>
      <c r="T1414" s="161"/>
      <c r="AT1414" s="156" t="s">
        <v>264</v>
      </c>
      <c r="AU1414" s="156" t="s">
        <v>87</v>
      </c>
      <c r="AV1414" s="12" t="s">
        <v>87</v>
      </c>
      <c r="AW1414" s="12" t="s">
        <v>32</v>
      </c>
      <c r="AX1414" s="12" t="s">
        <v>77</v>
      </c>
      <c r="AY1414" s="156" t="s">
        <v>253</v>
      </c>
    </row>
    <row r="1415" spans="2:65" s="13" customFormat="1" ht="11.25">
      <c r="B1415" s="162"/>
      <c r="D1415" s="155" t="s">
        <v>264</v>
      </c>
      <c r="E1415" s="163" t="s">
        <v>1</v>
      </c>
      <c r="F1415" s="164" t="s">
        <v>266</v>
      </c>
      <c r="H1415" s="165">
        <v>22.6</v>
      </c>
      <c r="I1415" s="166"/>
      <c r="L1415" s="162"/>
      <c r="M1415" s="167"/>
      <c r="T1415" s="168"/>
      <c r="AT1415" s="163" t="s">
        <v>264</v>
      </c>
      <c r="AU1415" s="163" t="s">
        <v>87</v>
      </c>
      <c r="AV1415" s="13" t="s">
        <v>260</v>
      </c>
      <c r="AW1415" s="13" t="s">
        <v>32</v>
      </c>
      <c r="AX1415" s="13" t="s">
        <v>85</v>
      </c>
      <c r="AY1415" s="163" t="s">
        <v>253</v>
      </c>
    </row>
    <row r="1416" spans="2:65" s="1" customFormat="1" ht="16.5" customHeight="1">
      <c r="B1416" s="32"/>
      <c r="C1416" s="137" t="s">
        <v>2053</v>
      </c>
      <c r="D1416" s="137" t="s">
        <v>255</v>
      </c>
      <c r="E1416" s="138" t="s">
        <v>2068</v>
      </c>
      <c r="F1416" s="139" t="s">
        <v>2069</v>
      </c>
      <c r="G1416" s="140" t="s">
        <v>313</v>
      </c>
      <c r="H1416" s="141">
        <v>18.899999999999999</v>
      </c>
      <c r="I1416" s="142"/>
      <c r="J1416" s="143">
        <f>ROUND(I1416*H1416,2)</f>
        <v>0</v>
      </c>
      <c r="K1416" s="139" t="s">
        <v>259</v>
      </c>
      <c r="L1416" s="32"/>
      <c r="M1416" s="144" t="s">
        <v>1</v>
      </c>
      <c r="N1416" s="145" t="s">
        <v>42</v>
      </c>
      <c r="P1416" s="146">
        <f>O1416*H1416</f>
        <v>0</v>
      </c>
      <c r="Q1416" s="146">
        <v>1.0000000000000001E-5</v>
      </c>
      <c r="R1416" s="146">
        <f>Q1416*H1416</f>
        <v>1.8900000000000001E-4</v>
      </c>
      <c r="S1416" s="146">
        <v>0</v>
      </c>
      <c r="T1416" s="147">
        <f>S1416*H1416</f>
        <v>0</v>
      </c>
      <c r="AR1416" s="148" t="s">
        <v>369</v>
      </c>
      <c r="AT1416" s="148" t="s">
        <v>255</v>
      </c>
      <c r="AU1416" s="148" t="s">
        <v>87</v>
      </c>
      <c r="AY1416" s="17" t="s">
        <v>253</v>
      </c>
      <c r="BE1416" s="149">
        <f>IF(N1416="základní",J1416,0)</f>
        <v>0</v>
      </c>
      <c r="BF1416" s="149">
        <f>IF(N1416="snížená",J1416,0)</f>
        <v>0</v>
      </c>
      <c r="BG1416" s="149">
        <f>IF(N1416="zákl. přenesená",J1416,0)</f>
        <v>0</v>
      </c>
      <c r="BH1416" s="149">
        <f>IF(N1416="sníž. přenesená",J1416,0)</f>
        <v>0</v>
      </c>
      <c r="BI1416" s="149">
        <f>IF(N1416="nulová",J1416,0)</f>
        <v>0</v>
      </c>
      <c r="BJ1416" s="17" t="s">
        <v>85</v>
      </c>
      <c r="BK1416" s="149">
        <f>ROUND(I1416*H1416,2)</f>
        <v>0</v>
      </c>
      <c r="BL1416" s="17" t="s">
        <v>369</v>
      </c>
      <c r="BM1416" s="148" t="s">
        <v>3518</v>
      </c>
    </row>
    <row r="1417" spans="2:65" s="1" customFormat="1" ht="11.25">
      <c r="B1417" s="32"/>
      <c r="D1417" s="150" t="s">
        <v>262</v>
      </c>
      <c r="F1417" s="151" t="s">
        <v>2071</v>
      </c>
      <c r="I1417" s="152"/>
      <c r="L1417" s="32"/>
      <c r="M1417" s="153"/>
      <c r="T1417" s="56"/>
      <c r="AT1417" s="17" t="s">
        <v>262</v>
      </c>
      <c r="AU1417" s="17" t="s">
        <v>87</v>
      </c>
    </row>
    <row r="1418" spans="2:65" s="1" customFormat="1" ht="16.5" customHeight="1">
      <c r="B1418" s="32"/>
      <c r="C1418" s="185" t="s">
        <v>2058</v>
      </c>
      <c r="D1418" s="185" t="s">
        <v>1052</v>
      </c>
      <c r="E1418" s="186" t="s">
        <v>2073</v>
      </c>
      <c r="F1418" s="187" t="s">
        <v>2074</v>
      </c>
      <c r="G1418" s="188" t="s">
        <v>313</v>
      </c>
      <c r="H1418" s="189">
        <v>20.411999999999999</v>
      </c>
      <c r="I1418" s="190"/>
      <c r="J1418" s="191">
        <f>ROUND(I1418*H1418,2)</f>
        <v>0</v>
      </c>
      <c r="K1418" s="187" t="s">
        <v>1</v>
      </c>
      <c r="L1418" s="192"/>
      <c r="M1418" s="193" t="s">
        <v>1</v>
      </c>
      <c r="N1418" s="194" t="s">
        <v>42</v>
      </c>
      <c r="P1418" s="146">
        <f>O1418*H1418</f>
        <v>0</v>
      </c>
      <c r="Q1418" s="146">
        <v>5.0000000000000001E-3</v>
      </c>
      <c r="R1418" s="146">
        <f>Q1418*H1418</f>
        <v>0.10206</v>
      </c>
      <c r="S1418" s="146">
        <v>0</v>
      </c>
      <c r="T1418" s="147">
        <f>S1418*H1418</f>
        <v>0</v>
      </c>
      <c r="AR1418" s="148" t="s">
        <v>455</v>
      </c>
      <c r="AT1418" s="148" t="s">
        <v>1052</v>
      </c>
      <c r="AU1418" s="148" t="s">
        <v>87</v>
      </c>
      <c r="AY1418" s="17" t="s">
        <v>253</v>
      </c>
      <c r="BE1418" s="149">
        <f>IF(N1418="základní",J1418,0)</f>
        <v>0</v>
      </c>
      <c r="BF1418" s="149">
        <f>IF(N1418="snížená",J1418,0)</f>
        <v>0</v>
      </c>
      <c r="BG1418" s="149">
        <f>IF(N1418="zákl. přenesená",J1418,0)</f>
        <v>0</v>
      </c>
      <c r="BH1418" s="149">
        <f>IF(N1418="sníž. přenesená",J1418,0)</f>
        <v>0</v>
      </c>
      <c r="BI1418" s="149">
        <f>IF(N1418="nulová",J1418,0)</f>
        <v>0</v>
      </c>
      <c r="BJ1418" s="17" t="s">
        <v>85</v>
      </c>
      <c r="BK1418" s="149">
        <f>ROUND(I1418*H1418,2)</f>
        <v>0</v>
      </c>
      <c r="BL1418" s="17" t="s">
        <v>369</v>
      </c>
      <c r="BM1418" s="148" t="s">
        <v>3519</v>
      </c>
    </row>
    <row r="1419" spans="2:65" s="14" customFormat="1" ht="22.5">
      <c r="B1419" s="169"/>
      <c r="D1419" s="155" t="s">
        <v>264</v>
      </c>
      <c r="E1419" s="170" t="s">
        <v>1</v>
      </c>
      <c r="F1419" s="171" t="s">
        <v>2046</v>
      </c>
      <c r="H1419" s="170" t="s">
        <v>1</v>
      </c>
      <c r="I1419" s="172"/>
      <c r="L1419" s="169"/>
      <c r="M1419" s="173"/>
      <c r="T1419" s="174"/>
      <c r="AT1419" s="170" t="s">
        <v>264</v>
      </c>
      <c r="AU1419" s="170" t="s">
        <v>87</v>
      </c>
      <c r="AV1419" s="14" t="s">
        <v>85</v>
      </c>
      <c r="AW1419" s="14" t="s">
        <v>32</v>
      </c>
      <c r="AX1419" s="14" t="s">
        <v>77</v>
      </c>
      <c r="AY1419" s="170" t="s">
        <v>253</v>
      </c>
    </row>
    <row r="1420" spans="2:65" s="12" customFormat="1" ht="11.25">
      <c r="B1420" s="154"/>
      <c r="D1420" s="155" t="s">
        <v>264</v>
      </c>
      <c r="E1420" s="156" t="s">
        <v>1</v>
      </c>
      <c r="F1420" s="157" t="s">
        <v>3520</v>
      </c>
      <c r="H1420" s="158">
        <v>18.899999999999999</v>
      </c>
      <c r="I1420" s="159"/>
      <c r="L1420" s="154"/>
      <c r="M1420" s="160"/>
      <c r="T1420" s="161"/>
      <c r="AT1420" s="156" t="s">
        <v>264</v>
      </c>
      <c r="AU1420" s="156" t="s">
        <v>87</v>
      </c>
      <c r="AV1420" s="12" t="s">
        <v>87</v>
      </c>
      <c r="AW1420" s="12" t="s">
        <v>32</v>
      </c>
      <c r="AX1420" s="12" t="s">
        <v>77</v>
      </c>
      <c r="AY1420" s="156" t="s">
        <v>253</v>
      </c>
    </row>
    <row r="1421" spans="2:65" s="13" customFormat="1" ht="11.25">
      <c r="B1421" s="162"/>
      <c r="D1421" s="155" t="s">
        <v>264</v>
      </c>
      <c r="E1421" s="163" t="s">
        <v>1</v>
      </c>
      <c r="F1421" s="164" t="s">
        <v>266</v>
      </c>
      <c r="H1421" s="165">
        <v>18.899999999999999</v>
      </c>
      <c r="I1421" s="166"/>
      <c r="L1421" s="162"/>
      <c r="M1421" s="167"/>
      <c r="T1421" s="168"/>
      <c r="AT1421" s="163" t="s">
        <v>264</v>
      </c>
      <c r="AU1421" s="163" t="s">
        <v>87</v>
      </c>
      <c r="AV1421" s="13" t="s">
        <v>260</v>
      </c>
      <c r="AW1421" s="13" t="s">
        <v>32</v>
      </c>
      <c r="AX1421" s="13" t="s">
        <v>85</v>
      </c>
      <c r="AY1421" s="163" t="s">
        <v>253</v>
      </c>
    </row>
    <row r="1422" spans="2:65" s="12" customFormat="1" ht="11.25">
      <c r="B1422" s="154"/>
      <c r="D1422" s="155" t="s">
        <v>264</v>
      </c>
      <c r="F1422" s="157" t="s">
        <v>2077</v>
      </c>
      <c r="H1422" s="158">
        <v>20.411999999999999</v>
      </c>
      <c r="I1422" s="159"/>
      <c r="L1422" s="154"/>
      <c r="M1422" s="160"/>
      <c r="T1422" s="161"/>
      <c r="AT1422" s="156" t="s">
        <v>264</v>
      </c>
      <c r="AU1422" s="156" t="s">
        <v>87</v>
      </c>
      <c r="AV1422" s="12" t="s">
        <v>87</v>
      </c>
      <c r="AW1422" s="12" t="s">
        <v>4</v>
      </c>
      <c r="AX1422" s="12" t="s">
        <v>85</v>
      </c>
      <c r="AY1422" s="156" t="s">
        <v>253</v>
      </c>
    </row>
    <row r="1423" spans="2:65" s="1" customFormat="1" ht="21.75" customHeight="1">
      <c r="B1423" s="32"/>
      <c r="C1423" s="137" t="s">
        <v>2063</v>
      </c>
      <c r="D1423" s="137" t="s">
        <v>255</v>
      </c>
      <c r="E1423" s="138" t="s">
        <v>2079</v>
      </c>
      <c r="F1423" s="139" t="s">
        <v>2080</v>
      </c>
      <c r="G1423" s="140" t="s">
        <v>258</v>
      </c>
      <c r="H1423" s="141">
        <v>22.6</v>
      </c>
      <c r="I1423" s="142"/>
      <c r="J1423" s="143">
        <f>ROUND(I1423*H1423,2)</f>
        <v>0</v>
      </c>
      <c r="K1423" s="139" t="s">
        <v>259</v>
      </c>
      <c r="L1423" s="32"/>
      <c r="M1423" s="144" t="s">
        <v>1</v>
      </c>
      <c r="N1423" s="145" t="s">
        <v>42</v>
      </c>
      <c r="P1423" s="146">
        <f>O1423*H1423</f>
        <v>0</v>
      </c>
      <c r="Q1423" s="146">
        <v>1.9000000000000001E-4</v>
      </c>
      <c r="R1423" s="146">
        <f>Q1423*H1423</f>
        <v>4.2940000000000001E-3</v>
      </c>
      <c r="S1423" s="146">
        <v>0</v>
      </c>
      <c r="T1423" s="147">
        <f>S1423*H1423</f>
        <v>0</v>
      </c>
      <c r="AR1423" s="148" t="s">
        <v>369</v>
      </c>
      <c r="AT1423" s="148" t="s">
        <v>255</v>
      </c>
      <c r="AU1423" s="148" t="s">
        <v>87</v>
      </c>
      <c r="AY1423" s="17" t="s">
        <v>253</v>
      </c>
      <c r="BE1423" s="149">
        <f>IF(N1423="základní",J1423,0)</f>
        <v>0</v>
      </c>
      <c r="BF1423" s="149">
        <f>IF(N1423="snížená",J1423,0)</f>
        <v>0</v>
      </c>
      <c r="BG1423" s="149">
        <f>IF(N1423="zákl. přenesená",J1423,0)</f>
        <v>0</v>
      </c>
      <c r="BH1423" s="149">
        <f>IF(N1423="sníž. přenesená",J1423,0)</f>
        <v>0</v>
      </c>
      <c r="BI1423" s="149">
        <f>IF(N1423="nulová",J1423,0)</f>
        <v>0</v>
      </c>
      <c r="BJ1423" s="17" t="s">
        <v>85</v>
      </c>
      <c r="BK1423" s="149">
        <f>ROUND(I1423*H1423,2)</f>
        <v>0</v>
      </c>
      <c r="BL1423" s="17" t="s">
        <v>369</v>
      </c>
      <c r="BM1423" s="148" t="s">
        <v>3521</v>
      </c>
    </row>
    <row r="1424" spans="2:65" s="1" customFormat="1" ht="11.25">
      <c r="B1424" s="32"/>
      <c r="D1424" s="150" t="s">
        <v>262</v>
      </c>
      <c r="F1424" s="151" t="s">
        <v>2082</v>
      </c>
      <c r="I1424" s="152"/>
      <c r="L1424" s="32"/>
      <c r="M1424" s="153"/>
      <c r="T1424" s="56"/>
      <c r="AT1424" s="17" t="s">
        <v>262</v>
      </c>
      <c r="AU1424" s="17" t="s">
        <v>87</v>
      </c>
    </row>
    <row r="1425" spans="2:65" s="14" customFormat="1" ht="22.5">
      <c r="B1425" s="169"/>
      <c r="D1425" s="155" t="s">
        <v>264</v>
      </c>
      <c r="E1425" s="170" t="s">
        <v>1</v>
      </c>
      <c r="F1425" s="171" t="s">
        <v>2046</v>
      </c>
      <c r="H1425" s="170" t="s">
        <v>1</v>
      </c>
      <c r="I1425" s="172"/>
      <c r="L1425" s="169"/>
      <c r="M1425" s="173"/>
      <c r="T1425" s="174"/>
      <c r="AT1425" s="170" t="s">
        <v>264</v>
      </c>
      <c r="AU1425" s="170" t="s">
        <v>87</v>
      </c>
      <c r="AV1425" s="14" t="s">
        <v>85</v>
      </c>
      <c r="AW1425" s="14" t="s">
        <v>32</v>
      </c>
      <c r="AX1425" s="14" t="s">
        <v>77</v>
      </c>
      <c r="AY1425" s="170" t="s">
        <v>253</v>
      </c>
    </row>
    <row r="1426" spans="2:65" s="14" customFormat="1" ht="11.25">
      <c r="B1426" s="169"/>
      <c r="D1426" s="155" t="s">
        <v>264</v>
      </c>
      <c r="E1426" s="170" t="s">
        <v>1</v>
      </c>
      <c r="F1426" s="171" t="s">
        <v>3301</v>
      </c>
      <c r="H1426" s="170" t="s">
        <v>1</v>
      </c>
      <c r="I1426" s="172"/>
      <c r="L1426" s="169"/>
      <c r="M1426" s="173"/>
      <c r="T1426" s="174"/>
      <c r="AT1426" s="170" t="s">
        <v>264</v>
      </c>
      <c r="AU1426" s="170" t="s">
        <v>87</v>
      </c>
      <c r="AV1426" s="14" t="s">
        <v>85</v>
      </c>
      <c r="AW1426" s="14" t="s">
        <v>32</v>
      </c>
      <c r="AX1426" s="14" t="s">
        <v>77</v>
      </c>
      <c r="AY1426" s="170" t="s">
        <v>253</v>
      </c>
    </row>
    <row r="1427" spans="2:65" s="12" customFormat="1" ht="11.25">
      <c r="B1427" s="154"/>
      <c r="D1427" s="155" t="s">
        <v>264</v>
      </c>
      <c r="E1427" s="156" t="s">
        <v>1</v>
      </c>
      <c r="F1427" s="157" t="s">
        <v>2047</v>
      </c>
      <c r="H1427" s="158">
        <v>22.6</v>
      </c>
      <c r="I1427" s="159"/>
      <c r="L1427" s="154"/>
      <c r="M1427" s="160"/>
      <c r="T1427" s="161"/>
      <c r="AT1427" s="156" t="s">
        <v>264</v>
      </c>
      <c r="AU1427" s="156" t="s">
        <v>87</v>
      </c>
      <c r="AV1427" s="12" t="s">
        <v>87</v>
      </c>
      <c r="AW1427" s="12" t="s">
        <v>32</v>
      </c>
      <c r="AX1427" s="12" t="s">
        <v>77</v>
      </c>
      <c r="AY1427" s="156" t="s">
        <v>253</v>
      </c>
    </row>
    <row r="1428" spans="2:65" s="13" customFormat="1" ht="11.25">
      <c r="B1428" s="162"/>
      <c r="D1428" s="155" t="s">
        <v>264</v>
      </c>
      <c r="E1428" s="163" t="s">
        <v>1</v>
      </c>
      <c r="F1428" s="164" t="s">
        <v>266</v>
      </c>
      <c r="H1428" s="165">
        <v>22.6</v>
      </c>
      <c r="I1428" s="166"/>
      <c r="L1428" s="162"/>
      <c r="M1428" s="167"/>
      <c r="T1428" s="168"/>
      <c r="AT1428" s="163" t="s">
        <v>264</v>
      </c>
      <c r="AU1428" s="163" t="s">
        <v>87</v>
      </c>
      <c r="AV1428" s="13" t="s">
        <v>260</v>
      </c>
      <c r="AW1428" s="13" t="s">
        <v>32</v>
      </c>
      <c r="AX1428" s="13" t="s">
        <v>85</v>
      </c>
      <c r="AY1428" s="163" t="s">
        <v>253</v>
      </c>
    </row>
    <row r="1429" spans="2:65" s="1" customFormat="1" ht="24.2" customHeight="1">
      <c r="B1429" s="32"/>
      <c r="C1429" s="137" t="s">
        <v>2067</v>
      </c>
      <c r="D1429" s="137" t="s">
        <v>255</v>
      </c>
      <c r="E1429" s="138" t="s">
        <v>2084</v>
      </c>
      <c r="F1429" s="139" t="s">
        <v>2085</v>
      </c>
      <c r="G1429" s="140" t="s">
        <v>1576</v>
      </c>
      <c r="H1429" s="196"/>
      <c r="I1429" s="142"/>
      <c r="J1429" s="143">
        <f>ROUND(I1429*H1429,2)</f>
        <v>0</v>
      </c>
      <c r="K1429" s="139" t="s">
        <v>259</v>
      </c>
      <c r="L1429" s="32"/>
      <c r="M1429" s="144" t="s">
        <v>1</v>
      </c>
      <c r="N1429" s="145" t="s">
        <v>42</v>
      </c>
      <c r="P1429" s="146">
        <f>O1429*H1429</f>
        <v>0</v>
      </c>
      <c r="Q1429" s="146">
        <v>0</v>
      </c>
      <c r="R1429" s="146">
        <f>Q1429*H1429</f>
        <v>0</v>
      </c>
      <c r="S1429" s="146">
        <v>0</v>
      </c>
      <c r="T1429" s="147">
        <f>S1429*H1429</f>
        <v>0</v>
      </c>
      <c r="AR1429" s="148" t="s">
        <v>369</v>
      </c>
      <c r="AT1429" s="148" t="s">
        <v>255</v>
      </c>
      <c r="AU1429" s="148" t="s">
        <v>87</v>
      </c>
      <c r="AY1429" s="17" t="s">
        <v>253</v>
      </c>
      <c r="BE1429" s="149">
        <f>IF(N1429="základní",J1429,0)</f>
        <v>0</v>
      </c>
      <c r="BF1429" s="149">
        <f>IF(N1429="snížená",J1429,0)</f>
        <v>0</v>
      </c>
      <c r="BG1429" s="149">
        <f>IF(N1429="zákl. přenesená",J1429,0)</f>
        <v>0</v>
      </c>
      <c r="BH1429" s="149">
        <f>IF(N1429="sníž. přenesená",J1429,0)</f>
        <v>0</v>
      </c>
      <c r="BI1429" s="149">
        <f>IF(N1429="nulová",J1429,0)</f>
        <v>0</v>
      </c>
      <c r="BJ1429" s="17" t="s">
        <v>85</v>
      </c>
      <c r="BK1429" s="149">
        <f>ROUND(I1429*H1429,2)</f>
        <v>0</v>
      </c>
      <c r="BL1429" s="17" t="s">
        <v>369</v>
      </c>
      <c r="BM1429" s="148" t="s">
        <v>2086</v>
      </c>
    </row>
    <row r="1430" spans="2:65" s="1" customFormat="1" ht="11.25">
      <c r="B1430" s="32"/>
      <c r="D1430" s="150" t="s">
        <v>262</v>
      </c>
      <c r="F1430" s="151" t="s">
        <v>2087</v>
      </c>
      <c r="I1430" s="152"/>
      <c r="L1430" s="32"/>
      <c r="M1430" s="153"/>
      <c r="T1430" s="56"/>
      <c r="AT1430" s="17" t="s">
        <v>262</v>
      </c>
      <c r="AU1430" s="17" t="s">
        <v>87</v>
      </c>
    </row>
    <row r="1431" spans="2:65" s="11" customFormat="1" ht="22.9" customHeight="1">
      <c r="B1431" s="125"/>
      <c r="D1431" s="126" t="s">
        <v>76</v>
      </c>
      <c r="E1431" s="135" t="s">
        <v>2088</v>
      </c>
      <c r="F1431" s="135" t="s">
        <v>2089</v>
      </c>
      <c r="I1431" s="128"/>
      <c r="J1431" s="136">
        <f>BK1431</f>
        <v>0</v>
      </c>
      <c r="L1431" s="125"/>
      <c r="M1431" s="130"/>
      <c r="P1431" s="131">
        <f>SUM(P1432:P1492)</f>
        <v>0</v>
      </c>
      <c r="R1431" s="131">
        <f>SUM(R1432:R1492)</f>
        <v>3.3856436499999987</v>
      </c>
      <c r="T1431" s="132">
        <f>SUM(T1432:T1492)</f>
        <v>0</v>
      </c>
      <c r="AR1431" s="126" t="s">
        <v>87</v>
      </c>
      <c r="AT1431" s="133" t="s">
        <v>76</v>
      </c>
      <c r="AU1431" s="133" t="s">
        <v>85</v>
      </c>
      <c r="AY1431" s="126" t="s">
        <v>253</v>
      </c>
      <c r="BK1431" s="134">
        <f>SUM(BK1432:BK1492)</f>
        <v>0</v>
      </c>
    </row>
    <row r="1432" spans="2:65" s="1" customFormat="1" ht="49.15" customHeight="1">
      <c r="B1432" s="32"/>
      <c r="C1432" s="137" t="s">
        <v>2072</v>
      </c>
      <c r="D1432" s="137" t="s">
        <v>255</v>
      </c>
      <c r="E1432" s="138" t="s">
        <v>2091</v>
      </c>
      <c r="F1432" s="139" t="s">
        <v>2092</v>
      </c>
      <c r="G1432" s="140" t="s">
        <v>258</v>
      </c>
      <c r="H1432" s="141">
        <v>12.164999999999999</v>
      </c>
      <c r="I1432" s="142"/>
      <c r="J1432" s="143">
        <f>ROUND(I1432*H1432,2)</f>
        <v>0</v>
      </c>
      <c r="K1432" s="139" t="s">
        <v>1</v>
      </c>
      <c r="L1432" s="32"/>
      <c r="M1432" s="144" t="s">
        <v>1</v>
      </c>
      <c r="N1432" s="145" t="s">
        <v>42</v>
      </c>
      <c r="P1432" s="146">
        <f>O1432*H1432</f>
        <v>0</v>
      </c>
      <c r="Q1432" s="146">
        <v>1.4800000000000001E-2</v>
      </c>
      <c r="R1432" s="146">
        <f>Q1432*H1432</f>
        <v>0.18004200000000001</v>
      </c>
      <c r="S1432" s="146">
        <v>0</v>
      </c>
      <c r="T1432" s="147">
        <f>S1432*H1432</f>
        <v>0</v>
      </c>
      <c r="AR1432" s="148" t="s">
        <v>369</v>
      </c>
      <c r="AT1432" s="148" t="s">
        <v>255</v>
      </c>
      <c r="AU1432" s="148" t="s">
        <v>87</v>
      </c>
      <c r="AY1432" s="17" t="s">
        <v>253</v>
      </c>
      <c r="BE1432" s="149">
        <f>IF(N1432="základní",J1432,0)</f>
        <v>0</v>
      </c>
      <c r="BF1432" s="149">
        <f>IF(N1432="snížená",J1432,0)</f>
        <v>0</v>
      </c>
      <c r="BG1432" s="149">
        <f>IF(N1432="zákl. přenesená",J1432,0)</f>
        <v>0</v>
      </c>
      <c r="BH1432" s="149">
        <f>IF(N1432="sníž. přenesená",J1432,0)</f>
        <v>0</v>
      </c>
      <c r="BI1432" s="149">
        <f>IF(N1432="nulová",J1432,0)</f>
        <v>0</v>
      </c>
      <c r="BJ1432" s="17" t="s">
        <v>85</v>
      </c>
      <c r="BK1432" s="149">
        <f>ROUND(I1432*H1432,2)</f>
        <v>0</v>
      </c>
      <c r="BL1432" s="17" t="s">
        <v>369</v>
      </c>
      <c r="BM1432" s="148" t="s">
        <v>2093</v>
      </c>
    </row>
    <row r="1433" spans="2:65" s="14" customFormat="1" ht="22.5">
      <c r="B1433" s="169"/>
      <c r="D1433" s="155" t="s">
        <v>264</v>
      </c>
      <c r="E1433" s="170" t="s">
        <v>1</v>
      </c>
      <c r="F1433" s="171" t="s">
        <v>2094</v>
      </c>
      <c r="H1433" s="170" t="s">
        <v>1</v>
      </c>
      <c r="I1433" s="172"/>
      <c r="L1433" s="169"/>
      <c r="M1433" s="173"/>
      <c r="T1433" s="174"/>
      <c r="AT1433" s="170" t="s">
        <v>264</v>
      </c>
      <c r="AU1433" s="170" t="s">
        <v>87</v>
      </c>
      <c r="AV1433" s="14" t="s">
        <v>85</v>
      </c>
      <c r="AW1433" s="14" t="s">
        <v>32</v>
      </c>
      <c r="AX1433" s="14" t="s">
        <v>77</v>
      </c>
      <c r="AY1433" s="170" t="s">
        <v>253</v>
      </c>
    </row>
    <row r="1434" spans="2:65" s="14" customFormat="1" ht="11.25">
      <c r="B1434" s="169"/>
      <c r="D1434" s="155" t="s">
        <v>264</v>
      </c>
      <c r="E1434" s="170" t="s">
        <v>1</v>
      </c>
      <c r="F1434" s="171" t="s">
        <v>2095</v>
      </c>
      <c r="H1434" s="170" t="s">
        <v>1</v>
      </c>
      <c r="I1434" s="172"/>
      <c r="L1434" s="169"/>
      <c r="M1434" s="173"/>
      <c r="T1434" s="174"/>
      <c r="AT1434" s="170" t="s">
        <v>264</v>
      </c>
      <c r="AU1434" s="170" t="s">
        <v>87</v>
      </c>
      <c r="AV1434" s="14" t="s">
        <v>85</v>
      </c>
      <c r="AW1434" s="14" t="s">
        <v>32</v>
      </c>
      <c r="AX1434" s="14" t="s">
        <v>77</v>
      </c>
      <c r="AY1434" s="170" t="s">
        <v>253</v>
      </c>
    </row>
    <row r="1435" spans="2:65" s="12" customFormat="1" ht="11.25">
      <c r="B1435" s="154"/>
      <c r="D1435" s="155" t="s">
        <v>264</v>
      </c>
      <c r="E1435" s="156" t="s">
        <v>1</v>
      </c>
      <c r="F1435" s="157" t="s">
        <v>3522</v>
      </c>
      <c r="H1435" s="158">
        <v>12.164999999999999</v>
      </c>
      <c r="I1435" s="159"/>
      <c r="L1435" s="154"/>
      <c r="M1435" s="160"/>
      <c r="T1435" s="161"/>
      <c r="AT1435" s="156" t="s">
        <v>264</v>
      </c>
      <c r="AU1435" s="156" t="s">
        <v>87</v>
      </c>
      <c r="AV1435" s="12" t="s">
        <v>87</v>
      </c>
      <c r="AW1435" s="12" t="s">
        <v>32</v>
      </c>
      <c r="AX1435" s="12" t="s">
        <v>77</v>
      </c>
      <c r="AY1435" s="156" t="s">
        <v>253</v>
      </c>
    </row>
    <row r="1436" spans="2:65" s="13" customFormat="1" ht="11.25">
      <c r="B1436" s="162"/>
      <c r="D1436" s="155" t="s">
        <v>264</v>
      </c>
      <c r="E1436" s="163" t="s">
        <v>1</v>
      </c>
      <c r="F1436" s="164" t="s">
        <v>266</v>
      </c>
      <c r="H1436" s="165">
        <v>12.164999999999999</v>
      </c>
      <c r="I1436" s="166"/>
      <c r="L1436" s="162"/>
      <c r="M1436" s="167"/>
      <c r="T1436" s="168"/>
      <c r="AT1436" s="163" t="s">
        <v>264</v>
      </c>
      <c r="AU1436" s="163" t="s">
        <v>87</v>
      </c>
      <c r="AV1436" s="13" t="s">
        <v>260</v>
      </c>
      <c r="AW1436" s="13" t="s">
        <v>32</v>
      </c>
      <c r="AX1436" s="13" t="s">
        <v>85</v>
      </c>
      <c r="AY1436" s="163" t="s">
        <v>253</v>
      </c>
    </row>
    <row r="1437" spans="2:65" s="1" customFormat="1" ht="62.65" customHeight="1">
      <c r="B1437" s="32"/>
      <c r="C1437" s="137" t="s">
        <v>2078</v>
      </c>
      <c r="D1437" s="137" t="s">
        <v>255</v>
      </c>
      <c r="E1437" s="138" t="s">
        <v>2098</v>
      </c>
      <c r="F1437" s="139" t="s">
        <v>2099</v>
      </c>
      <c r="G1437" s="140" t="s">
        <v>258</v>
      </c>
      <c r="H1437" s="141">
        <v>3.8069999999999999</v>
      </c>
      <c r="I1437" s="142"/>
      <c r="J1437" s="143">
        <f>ROUND(I1437*H1437,2)</f>
        <v>0</v>
      </c>
      <c r="K1437" s="139" t="s">
        <v>1</v>
      </c>
      <c r="L1437" s="32"/>
      <c r="M1437" s="144" t="s">
        <v>1</v>
      </c>
      <c r="N1437" s="145" t="s">
        <v>42</v>
      </c>
      <c r="P1437" s="146">
        <f>O1437*H1437</f>
        <v>0</v>
      </c>
      <c r="Q1437" s="146">
        <v>2.8549999999999999E-2</v>
      </c>
      <c r="R1437" s="146">
        <f>Q1437*H1437</f>
        <v>0.10868984999999999</v>
      </c>
      <c r="S1437" s="146">
        <v>0</v>
      </c>
      <c r="T1437" s="147">
        <f>S1437*H1437</f>
        <v>0</v>
      </c>
      <c r="AR1437" s="148" t="s">
        <v>369</v>
      </c>
      <c r="AT1437" s="148" t="s">
        <v>255</v>
      </c>
      <c r="AU1437" s="148" t="s">
        <v>87</v>
      </c>
      <c r="AY1437" s="17" t="s">
        <v>253</v>
      </c>
      <c r="BE1437" s="149">
        <f>IF(N1437="základní",J1437,0)</f>
        <v>0</v>
      </c>
      <c r="BF1437" s="149">
        <f>IF(N1437="snížená",J1437,0)</f>
        <v>0</v>
      </c>
      <c r="BG1437" s="149">
        <f>IF(N1437="zákl. přenesená",J1437,0)</f>
        <v>0</v>
      </c>
      <c r="BH1437" s="149">
        <f>IF(N1437="sníž. přenesená",J1437,0)</f>
        <v>0</v>
      </c>
      <c r="BI1437" s="149">
        <f>IF(N1437="nulová",J1437,0)</f>
        <v>0</v>
      </c>
      <c r="BJ1437" s="17" t="s">
        <v>85</v>
      </c>
      <c r="BK1437" s="149">
        <f>ROUND(I1437*H1437,2)</f>
        <v>0</v>
      </c>
      <c r="BL1437" s="17" t="s">
        <v>369</v>
      </c>
      <c r="BM1437" s="148" t="s">
        <v>2100</v>
      </c>
    </row>
    <row r="1438" spans="2:65" s="14" customFormat="1" ht="22.5">
      <c r="B1438" s="169"/>
      <c r="D1438" s="155" t="s">
        <v>264</v>
      </c>
      <c r="E1438" s="170" t="s">
        <v>1</v>
      </c>
      <c r="F1438" s="171" t="s">
        <v>2101</v>
      </c>
      <c r="H1438" s="170" t="s">
        <v>1</v>
      </c>
      <c r="I1438" s="172"/>
      <c r="L1438" s="169"/>
      <c r="M1438" s="173"/>
      <c r="T1438" s="174"/>
      <c r="AT1438" s="170" t="s">
        <v>264</v>
      </c>
      <c r="AU1438" s="170" t="s">
        <v>87</v>
      </c>
      <c r="AV1438" s="14" t="s">
        <v>85</v>
      </c>
      <c r="AW1438" s="14" t="s">
        <v>32</v>
      </c>
      <c r="AX1438" s="14" t="s">
        <v>77</v>
      </c>
      <c r="AY1438" s="170" t="s">
        <v>253</v>
      </c>
    </row>
    <row r="1439" spans="2:65" s="12" customFormat="1" ht="11.25">
      <c r="B1439" s="154"/>
      <c r="D1439" s="155" t="s">
        <v>264</v>
      </c>
      <c r="E1439" s="156" t="s">
        <v>1</v>
      </c>
      <c r="F1439" s="157" t="s">
        <v>3523</v>
      </c>
      <c r="H1439" s="158">
        <v>3.8069999999999999</v>
      </c>
      <c r="I1439" s="159"/>
      <c r="L1439" s="154"/>
      <c r="M1439" s="160"/>
      <c r="T1439" s="161"/>
      <c r="AT1439" s="156" t="s">
        <v>264</v>
      </c>
      <c r="AU1439" s="156" t="s">
        <v>87</v>
      </c>
      <c r="AV1439" s="12" t="s">
        <v>87</v>
      </c>
      <c r="AW1439" s="12" t="s">
        <v>32</v>
      </c>
      <c r="AX1439" s="12" t="s">
        <v>77</v>
      </c>
      <c r="AY1439" s="156" t="s">
        <v>253</v>
      </c>
    </row>
    <row r="1440" spans="2:65" s="13" customFormat="1" ht="11.25">
      <c r="B1440" s="162"/>
      <c r="D1440" s="155" t="s">
        <v>264</v>
      </c>
      <c r="E1440" s="163" t="s">
        <v>1</v>
      </c>
      <c r="F1440" s="164" t="s">
        <v>266</v>
      </c>
      <c r="H1440" s="165">
        <v>3.8069999999999999</v>
      </c>
      <c r="I1440" s="166"/>
      <c r="L1440" s="162"/>
      <c r="M1440" s="167"/>
      <c r="T1440" s="168"/>
      <c r="AT1440" s="163" t="s">
        <v>264</v>
      </c>
      <c r="AU1440" s="163" t="s">
        <v>87</v>
      </c>
      <c r="AV1440" s="13" t="s">
        <v>260</v>
      </c>
      <c r="AW1440" s="13" t="s">
        <v>32</v>
      </c>
      <c r="AX1440" s="13" t="s">
        <v>85</v>
      </c>
      <c r="AY1440" s="163" t="s">
        <v>253</v>
      </c>
    </row>
    <row r="1441" spans="2:65" s="1" customFormat="1" ht="16.5" customHeight="1">
      <c r="B1441" s="32"/>
      <c r="C1441" s="137" t="s">
        <v>2083</v>
      </c>
      <c r="D1441" s="137" t="s">
        <v>255</v>
      </c>
      <c r="E1441" s="138" t="s">
        <v>2104</v>
      </c>
      <c r="F1441" s="139" t="s">
        <v>2105</v>
      </c>
      <c r="G1441" s="140" t="s">
        <v>258</v>
      </c>
      <c r="H1441" s="141">
        <v>15.972</v>
      </c>
      <c r="I1441" s="142"/>
      <c r="J1441" s="143">
        <f>ROUND(I1441*H1441,2)</f>
        <v>0</v>
      </c>
      <c r="K1441" s="139" t="s">
        <v>259</v>
      </c>
      <c r="L1441" s="32"/>
      <c r="M1441" s="144" t="s">
        <v>1</v>
      </c>
      <c r="N1441" s="145" t="s">
        <v>42</v>
      </c>
      <c r="P1441" s="146">
        <f>O1441*H1441</f>
        <v>0</v>
      </c>
      <c r="Q1441" s="146">
        <v>1E-4</v>
      </c>
      <c r="R1441" s="146">
        <f>Q1441*H1441</f>
        <v>1.5972E-3</v>
      </c>
      <c r="S1441" s="146">
        <v>0</v>
      </c>
      <c r="T1441" s="147">
        <f>S1441*H1441</f>
        <v>0</v>
      </c>
      <c r="AR1441" s="148" t="s">
        <v>369</v>
      </c>
      <c r="AT1441" s="148" t="s">
        <v>255</v>
      </c>
      <c r="AU1441" s="148" t="s">
        <v>87</v>
      </c>
      <c r="AY1441" s="17" t="s">
        <v>253</v>
      </c>
      <c r="BE1441" s="149">
        <f>IF(N1441="základní",J1441,0)</f>
        <v>0</v>
      </c>
      <c r="BF1441" s="149">
        <f>IF(N1441="snížená",J1441,0)</f>
        <v>0</v>
      </c>
      <c r="BG1441" s="149">
        <f>IF(N1441="zákl. přenesená",J1441,0)</f>
        <v>0</v>
      </c>
      <c r="BH1441" s="149">
        <f>IF(N1441="sníž. přenesená",J1441,0)</f>
        <v>0</v>
      </c>
      <c r="BI1441" s="149">
        <f>IF(N1441="nulová",J1441,0)</f>
        <v>0</v>
      </c>
      <c r="BJ1441" s="17" t="s">
        <v>85</v>
      </c>
      <c r="BK1441" s="149">
        <f>ROUND(I1441*H1441,2)</f>
        <v>0</v>
      </c>
      <c r="BL1441" s="17" t="s">
        <v>369</v>
      </c>
      <c r="BM1441" s="148" t="s">
        <v>2106</v>
      </c>
    </row>
    <row r="1442" spans="2:65" s="1" customFormat="1" ht="11.25">
      <c r="B1442" s="32"/>
      <c r="D1442" s="150" t="s">
        <v>262</v>
      </c>
      <c r="F1442" s="151" t="s">
        <v>2107</v>
      </c>
      <c r="I1442" s="152"/>
      <c r="L1442" s="32"/>
      <c r="M1442" s="153"/>
      <c r="T1442" s="56"/>
      <c r="AT1442" s="17" t="s">
        <v>262</v>
      </c>
      <c r="AU1442" s="17" t="s">
        <v>87</v>
      </c>
    </row>
    <row r="1443" spans="2:65" s="1" customFormat="1" ht="24.2" customHeight="1">
      <c r="B1443" s="32"/>
      <c r="C1443" s="137" t="s">
        <v>2090</v>
      </c>
      <c r="D1443" s="137" t="s">
        <v>255</v>
      </c>
      <c r="E1443" s="138" t="s">
        <v>2109</v>
      </c>
      <c r="F1443" s="139" t="s">
        <v>2110</v>
      </c>
      <c r="G1443" s="140" t="s">
        <v>258</v>
      </c>
      <c r="H1443" s="141">
        <v>85.73</v>
      </c>
      <c r="I1443" s="142"/>
      <c r="J1443" s="143">
        <f>ROUND(I1443*H1443,2)</f>
        <v>0</v>
      </c>
      <c r="K1443" s="139" t="s">
        <v>259</v>
      </c>
      <c r="L1443" s="32"/>
      <c r="M1443" s="144" t="s">
        <v>1</v>
      </c>
      <c r="N1443" s="145" t="s">
        <v>42</v>
      </c>
      <c r="P1443" s="146">
        <f>O1443*H1443</f>
        <v>0</v>
      </c>
      <c r="Q1443" s="146">
        <v>1.2200000000000001E-2</v>
      </c>
      <c r="R1443" s="146">
        <f>Q1443*H1443</f>
        <v>1.0459060000000002</v>
      </c>
      <c r="S1443" s="146">
        <v>0</v>
      </c>
      <c r="T1443" s="147">
        <f>S1443*H1443</f>
        <v>0</v>
      </c>
      <c r="AR1443" s="148" t="s">
        <v>369</v>
      </c>
      <c r="AT1443" s="148" t="s">
        <v>255</v>
      </c>
      <c r="AU1443" s="148" t="s">
        <v>87</v>
      </c>
      <c r="AY1443" s="17" t="s">
        <v>253</v>
      </c>
      <c r="BE1443" s="149">
        <f>IF(N1443="základní",J1443,0)</f>
        <v>0</v>
      </c>
      <c r="BF1443" s="149">
        <f>IF(N1443="snížená",J1443,0)</f>
        <v>0</v>
      </c>
      <c r="BG1443" s="149">
        <f>IF(N1443="zákl. přenesená",J1443,0)</f>
        <v>0</v>
      </c>
      <c r="BH1443" s="149">
        <f>IF(N1443="sníž. přenesená",J1443,0)</f>
        <v>0</v>
      </c>
      <c r="BI1443" s="149">
        <f>IF(N1443="nulová",J1443,0)</f>
        <v>0</v>
      </c>
      <c r="BJ1443" s="17" t="s">
        <v>85</v>
      </c>
      <c r="BK1443" s="149">
        <f>ROUND(I1443*H1443,2)</f>
        <v>0</v>
      </c>
      <c r="BL1443" s="17" t="s">
        <v>369</v>
      </c>
      <c r="BM1443" s="148" t="s">
        <v>2111</v>
      </c>
    </row>
    <row r="1444" spans="2:65" s="1" customFormat="1" ht="11.25">
      <c r="B1444" s="32"/>
      <c r="D1444" s="150" t="s">
        <v>262</v>
      </c>
      <c r="F1444" s="151" t="s">
        <v>2112</v>
      </c>
      <c r="I1444" s="152"/>
      <c r="L1444" s="32"/>
      <c r="M1444" s="153"/>
      <c r="T1444" s="56"/>
      <c r="AT1444" s="17" t="s">
        <v>262</v>
      </c>
      <c r="AU1444" s="17" t="s">
        <v>87</v>
      </c>
    </row>
    <row r="1445" spans="2:65" s="14" customFormat="1" ht="11.25">
      <c r="B1445" s="169"/>
      <c r="D1445" s="155" t="s">
        <v>264</v>
      </c>
      <c r="E1445" s="170" t="s">
        <v>1</v>
      </c>
      <c r="F1445" s="171" t="s">
        <v>2113</v>
      </c>
      <c r="H1445" s="170" t="s">
        <v>1</v>
      </c>
      <c r="I1445" s="172"/>
      <c r="L1445" s="169"/>
      <c r="M1445" s="173"/>
      <c r="T1445" s="174"/>
      <c r="AT1445" s="170" t="s">
        <v>264</v>
      </c>
      <c r="AU1445" s="170" t="s">
        <v>87</v>
      </c>
      <c r="AV1445" s="14" t="s">
        <v>85</v>
      </c>
      <c r="AW1445" s="14" t="s">
        <v>32</v>
      </c>
      <c r="AX1445" s="14" t="s">
        <v>77</v>
      </c>
      <c r="AY1445" s="170" t="s">
        <v>253</v>
      </c>
    </row>
    <row r="1446" spans="2:65" s="12" customFormat="1" ht="11.25">
      <c r="B1446" s="154"/>
      <c r="D1446" s="155" t="s">
        <v>264</v>
      </c>
      <c r="E1446" s="156" t="s">
        <v>1</v>
      </c>
      <c r="F1446" s="157" t="s">
        <v>3524</v>
      </c>
      <c r="H1446" s="158">
        <v>85.73</v>
      </c>
      <c r="I1446" s="159"/>
      <c r="L1446" s="154"/>
      <c r="M1446" s="160"/>
      <c r="T1446" s="161"/>
      <c r="AT1446" s="156" t="s">
        <v>264</v>
      </c>
      <c r="AU1446" s="156" t="s">
        <v>87</v>
      </c>
      <c r="AV1446" s="12" t="s">
        <v>87</v>
      </c>
      <c r="AW1446" s="12" t="s">
        <v>32</v>
      </c>
      <c r="AX1446" s="12" t="s">
        <v>77</v>
      </c>
      <c r="AY1446" s="156" t="s">
        <v>253</v>
      </c>
    </row>
    <row r="1447" spans="2:65" s="13" customFormat="1" ht="11.25">
      <c r="B1447" s="162"/>
      <c r="D1447" s="155" t="s">
        <v>264</v>
      </c>
      <c r="E1447" s="163" t="s">
        <v>1</v>
      </c>
      <c r="F1447" s="164" t="s">
        <v>266</v>
      </c>
      <c r="H1447" s="165">
        <v>85.73</v>
      </c>
      <c r="I1447" s="166"/>
      <c r="L1447" s="162"/>
      <c r="M1447" s="167"/>
      <c r="T1447" s="168"/>
      <c r="AT1447" s="163" t="s">
        <v>264</v>
      </c>
      <c r="AU1447" s="163" t="s">
        <v>87</v>
      </c>
      <c r="AV1447" s="13" t="s">
        <v>260</v>
      </c>
      <c r="AW1447" s="13" t="s">
        <v>32</v>
      </c>
      <c r="AX1447" s="13" t="s">
        <v>85</v>
      </c>
      <c r="AY1447" s="163" t="s">
        <v>253</v>
      </c>
    </row>
    <row r="1448" spans="2:65" s="1" customFormat="1" ht="24.2" customHeight="1">
      <c r="B1448" s="32"/>
      <c r="C1448" s="137" t="s">
        <v>2097</v>
      </c>
      <c r="D1448" s="137" t="s">
        <v>255</v>
      </c>
      <c r="E1448" s="138" t="s">
        <v>2116</v>
      </c>
      <c r="F1448" s="139" t="s">
        <v>2117</v>
      </c>
      <c r="G1448" s="140" t="s">
        <v>258</v>
      </c>
      <c r="H1448" s="141">
        <v>129.64400000000001</v>
      </c>
      <c r="I1448" s="142"/>
      <c r="J1448" s="143">
        <f>ROUND(I1448*H1448,2)</f>
        <v>0</v>
      </c>
      <c r="K1448" s="139" t="s">
        <v>259</v>
      </c>
      <c r="L1448" s="32"/>
      <c r="M1448" s="144" t="s">
        <v>1</v>
      </c>
      <c r="N1448" s="145" t="s">
        <v>42</v>
      </c>
      <c r="P1448" s="146">
        <f>O1448*H1448</f>
        <v>0</v>
      </c>
      <c r="Q1448" s="146">
        <v>1.3849999999999999E-2</v>
      </c>
      <c r="R1448" s="146">
        <f>Q1448*H1448</f>
        <v>1.7955694</v>
      </c>
      <c r="S1448" s="146">
        <v>0</v>
      </c>
      <c r="T1448" s="147">
        <f>S1448*H1448</f>
        <v>0</v>
      </c>
      <c r="AR1448" s="148" t="s">
        <v>369</v>
      </c>
      <c r="AT1448" s="148" t="s">
        <v>255</v>
      </c>
      <c r="AU1448" s="148" t="s">
        <v>87</v>
      </c>
      <c r="AY1448" s="17" t="s">
        <v>253</v>
      </c>
      <c r="BE1448" s="149">
        <f>IF(N1448="základní",J1448,0)</f>
        <v>0</v>
      </c>
      <c r="BF1448" s="149">
        <f>IF(N1448="snížená",J1448,0)</f>
        <v>0</v>
      </c>
      <c r="BG1448" s="149">
        <f>IF(N1448="zákl. přenesená",J1448,0)</f>
        <v>0</v>
      </c>
      <c r="BH1448" s="149">
        <f>IF(N1448="sníž. přenesená",J1448,0)</f>
        <v>0</v>
      </c>
      <c r="BI1448" s="149">
        <f>IF(N1448="nulová",J1448,0)</f>
        <v>0</v>
      </c>
      <c r="BJ1448" s="17" t="s">
        <v>85</v>
      </c>
      <c r="BK1448" s="149">
        <f>ROUND(I1448*H1448,2)</f>
        <v>0</v>
      </c>
      <c r="BL1448" s="17" t="s">
        <v>369</v>
      </c>
      <c r="BM1448" s="148" t="s">
        <v>2118</v>
      </c>
    </row>
    <row r="1449" spans="2:65" s="1" customFormat="1" ht="11.25">
      <c r="B1449" s="32"/>
      <c r="D1449" s="150" t="s">
        <v>262</v>
      </c>
      <c r="F1449" s="151" t="s">
        <v>2119</v>
      </c>
      <c r="I1449" s="152"/>
      <c r="L1449" s="32"/>
      <c r="M1449" s="153"/>
      <c r="T1449" s="56"/>
      <c r="AT1449" s="17" t="s">
        <v>262</v>
      </c>
      <c r="AU1449" s="17" t="s">
        <v>87</v>
      </c>
    </row>
    <row r="1450" spans="2:65" s="14" customFormat="1" ht="11.25">
      <c r="B1450" s="169"/>
      <c r="D1450" s="155" t="s">
        <v>264</v>
      </c>
      <c r="E1450" s="170" t="s">
        <v>1</v>
      </c>
      <c r="F1450" s="171" t="s">
        <v>2120</v>
      </c>
      <c r="H1450" s="170" t="s">
        <v>1</v>
      </c>
      <c r="I1450" s="172"/>
      <c r="L1450" s="169"/>
      <c r="M1450" s="173"/>
      <c r="T1450" s="174"/>
      <c r="AT1450" s="170" t="s">
        <v>264</v>
      </c>
      <c r="AU1450" s="170" t="s">
        <v>87</v>
      </c>
      <c r="AV1450" s="14" t="s">
        <v>85</v>
      </c>
      <c r="AW1450" s="14" t="s">
        <v>32</v>
      </c>
      <c r="AX1450" s="14" t="s">
        <v>77</v>
      </c>
      <c r="AY1450" s="170" t="s">
        <v>253</v>
      </c>
    </row>
    <row r="1451" spans="2:65" s="12" customFormat="1" ht="11.25">
      <c r="B1451" s="154"/>
      <c r="D1451" s="155" t="s">
        <v>264</v>
      </c>
      <c r="E1451" s="156" t="s">
        <v>1</v>
      </c>
      <c r="F1451" s="157" t="s">
        <v>3525</v>
      </c>
      <c r="H1451" s="158">
        <v>34.874000000000002</v>
      </c>
      <c r="I1451" s="159"/>
      <c r="L1451" s="154"/>
      <c r="M1451" s="160"/>
      <c r="T1451" s="161"/>
      <c r="AT1451" s="156" t="s">
        <v>264</v>
      </c>
      <c r="AU1451" s="156" t="s">
        <v>87</v>
      </c>
      <c r="AV1451" s="12" t="s">
        <v>87</v>
      </c>
      <c r="AW1451" s="12" t="s">
        <v>32</v>
      </c>
      <c r="AX1451" s="12" t="s">
        <v>77</v>
      </c>
      <c r="AY1451" s="156" t="s">
        <v>253</v>
      </c>
    </row>
    <row r="1452" spans="2:65" s="15" customFormat="1" ht="11.25">
      <c r="B1452" s="175"/>
      <c r="D1452" s="155" t="s">
        <v>264</v>
      </c>
      <c r="E1452" s="176" t="s">
        <v>1</v>
      </c>
      <c r="F1452" s="177" t="s">
        <v>322</v>
      </c>
      <c r="H1452" s="178">
        <v>34.874000000000002</v>
      </c>
      <c r="I1452" s="179"/>
      <c r="L1452" s="175"/>
      <c r="M1452" s="180"/>
      <c r="T1452" s="181"/>
      <c r="AT1452" s="176" t="s">
        <v>264</v>
      </c>
      <c r="AU1452" s="176" t="s">
        <v>87</v>
      </c>
      <c r="AV1452" s="15" t="s">
        <v>97</v>
      </c>
      <c r="AW1452" s="15" t="s">
        <v>32</v>
      </c>
      <c r="AX1452" s="15" t="s">
        <v>77</v>
      </c>
      <c r="AY1452" s="176" t="s">
        <v>253</v>
      </c>
    </row>
    <row r="1453" spans="2:65" s="14" customFormat="1" ht="11.25">
      <c r="B1453" s="169"/>
      <c r="D1453" s="155" t="s">
        <v>264</v>
      </c>
      <c r="E1453" s="170" t="s">
        <v>1</v>
      </c>
      <c r="F1453" s="171" t="s">
        <v>2122</v>
      </c>
      <c r="H1453" s="170" t="s">
        <v>1</v>
      </c>
      <c r="I1453" s="172"/>
      <c r="L1453" s="169"/>
      <c r="M1453" s="173"/>
      <c r="T1453" s="174"/>
      <c r="AT1453" s="170" t="s">
        <v>264</v>
      </c>
      <c r="AU1453" s="170" t="s">
        <v>87</v>
      </c>
      <c r="AV1453" s="14" t="s">
        <v>85</v>
      </c>
      <c r="AW1453" s="14" t="s">
        <v>32</v>
      </c>
      <c r="AX1453" s="14" t="s">
        <v>77</v>
      </c>
      <c r="AY1453" s="170" t="s">
        <v>253</v>
      </c>
    </row>
    <row r="1454" spans="2:65" s="12" customFormat="1" ht="33.75">
      <c r="B1454" s="154"/>
      <c r="D1454" s="155" t="s">
        <v>264</v>
      </c>
      <c r="E1454" s="156" t="s">
        <v>1</v>
      </c>
      <c r="F1454" s="157" t="s">
        <v>3526</v>
      </c>
      <c r="H1454" s="158">
        <v>100.9</v>
      </c>
      <c r="I1454" s="159"/>
      <c r="L1454" s="154"/>
      <c r="M1454" s="160"/>
      <c r="T1454" s="161"/>
      <c r="AT1454" s="156" t="s">
        <v>264</v>
      </c>
      <c r="AU1454" s="156" t="s">
        <v>87</v>
      </c>
      <c r="AV1454" s="12" t="s">
        <v>87</v>
      </c>
      <c r="AW1454" s="12" t="s">
        <v>32</v>
      </c>
      <c r="AX1454" s="12" t="s">
        <v>77</v>
      </c>
      <c r="AY1454" s="156" t="s">
        <v>253</v>
      </c>
    </row>
    <row r="1455" spans="2:65" s="12" customFormat="1" ht="11.25">
      <c r="B1455" s="154"/>
      <c r="D1455" s="155" t="s">
        <v>264</v>
      </c>
      <c r="E1455" s="156" t="s">
        <v>1</v>
      </c>
      <c r="F1455" s="157" t="s">
        <v>3527</v>
      </c>
      <c r="H1455" s="158">
        <v>-6.13</v>
      </c>
      <c r="I1455" s="159"/>
      <c r="L1455" s="154"/>
      <c r="M1455" s="160"/>
      <c r="T1455" s="161"/>
      <c r="AT1455" s="156" t="s">
        <v>264</v>
      </c>
      <c r="AU1455" s="156" t="s">
        <v>87</v>
      </c>
      <c r="AV1455" s="12" t="s">
        <v>87</v>
      </c>
      <c r="AW1455" s="12" t="s">
        <v>32</v>
      </c>
      <c r="AX1455" s="12" t="s">
        <v>77</v>
      </c>
      <c r="AY1455" s="156" t="s">
        <v>253</v>
      </c>
    </row>
    <row r="1456" spans="2:65" s="15" customFormat="1" ht="11.25">
      <c r="B1456" s="175"/>
      <c r="D1456" s="155" t="s">
        <v>264</v>
      </c>
      <c r="E1456" s="176" t="s">
        <v>1</v>
      </c>
      <c r="F1456" s="177" t="s">
        <v>322</v>
      </c>
      <c r="H1456" s="178">
        <v>94.77</v>
      </c>
      <c r="I1456" s="179"/>
      <c r="L1456" s="175"/>
      <c r="M1456" s="180"/>
      <c r="T1456" s="181"/>
      <c r="AT1456" s="176" t="s">
        <v>264</v>
      </c>
      <c r="AU1456" s="176" t="s">
        <v>87</v>
      </c>
      <c r="AV1456" s="15" t="s">
        <v>97</v>
      </c>
      <c r="AW1456" s="15" t="s">
        <v>32</v>
      </c>
      <c r="AX1456" s="15" t="s">
        <v>77</v>
      </c>
      <c r="AY1456" s="176" t="s">
        <v>253</v>
      </c>
    </row>
    <row r="1457" spans="2:65" s="13" customFormat="1" ht="11.25">
      <c r="B1457" s="162"/>
      <c r="D1457" s="155" t="s">
        <v>264</v>
      </c>
      <c r="E1457" s="163" t="s">
        <v>1</v>
      </c>
      <c r="F1457" s="164" t="s">
        <v>266</v>
      </c>
      <c r="H1457" s="165">
        <v>129.64400000000001</v>
      </c>
      <c r="I1457" s="166"/>
      <c r="L1457" s="162"/>
      <c r="M1457" s="167"/>
      <c r="T1457" s="168"/>
      <c r="AT1457" s="163" t="s">
        <v>264</v>
      </c>
      <c r="AU1457" s="163" t="s">
        <v>87</v>
      </c>
      <c r="AV1457" s="13" t="s">
        <v>260</v>
      </c>
      <c r="AW1457" s="13" t="s">
        <v>32</v>
      </c>
      <c r="AX1457" s="13" t="s">
        <v>85</v>
      </c>
      <c r="AY1457" s="163" t="s">
        <v>253</v>
      </c>
    </row>
    <row r="1458" spans="2:65" s="1" customFormat="1" ht="24.2" customHeight="1">
      <c r="B1458" s="32"/>
      <c r="C1458" s="137" t="s">
        <v>2103</v>
      </c>
      <c r="D1458" s="137" t="s">
        <v>255</v>
      </c>
      <c r="E1458" s="138" t="s">
        <v>2133</v>
      </c>
      <c r="F1458" s="139" t="s">
        <v>2134</v>
      </c>
      <c r="G1458" s="140" t="s">
        <v>258</v>
      </c>
      <c r="H1458" s="141">
        <v>9.1</v>
      </c>
      <c r="I1458" s="142"/>
      <c r="J1458" s="143">
        <f>ROUND(I1458*H1458,2)</f>
        <v>0</v>
      </c>
      <c r="K1458" s="139" t="s">
        <v>259</v>
      </c>
      <c r="L1458" s="32"/>
      <c r="M1458" s="144" t="s">
        <v>1</v>
      </c>
      <c r="N1458" s="145" t="s">
        <v>42</v>
      </c>
      <c r="P1458" s="146">
        <f>O1458*H1458</f>
        <v>0</v>
      </c>
      <c r="Q1458" s="146">
        <v>1.259E-2</v>
      </c>
      <c r="R1458" s="146">
        <f>Q1458*H1458</f>
        <v>0.114569</v>
      </c>
      <c r="S1458" s="146">
        <v>0</v>
      </c>
      <c r="T1458" s="147">
        <f>S1458*H1458</f>
        <v>0</v>
      </c>
      <c r="AR1458" s="148" t="s">
        <v>369</v>
      </c>
      <c r="AT1458" s="148" t="s">
        <v>255</v>
      </c>
      <c r="AU1458" s="148" t="s">
        <v>87</v>
      </c>
      <c r="AY1458" s="17" t="s">
        <v>253</v>
      </c>
      <c r="BE1458" s="149">
        <f>IF(N1458="základní",J1458,0)</f>
        <v>0</v>
      </c>
      <c r="BF1458" s="149">
        <f>IF(N1458="snížená",J1458,0)</f>
        <v>0</v>
      </c>
      <c r="BG1458" s="149">
        <f>IF(N1458="zákl. přenesená",J1458,0)</f>
        <v>0</v>
      </c>
      <c r="BH1458" s="149">
        <f>IF(N1458="sníž. přenesená",J1458,0)</f>
        <v>0</v>
      </c>
      <c r="BI1458" s="149">
        <f>IF(N1458="nulová",J1458,0)</f>
        <v>0</v>
      </c>
      <c r="BJ1458" s="17" t="s">
        <v>85</v>
      </c>
      <c r="BK1458" s="149">
        <f>ROUND(I1458*H1458,2)</f>
        <v>0</v>
      </c>
      <c r="BL1458" s="17" t="s">
        <v>369</v>
      </c>
      <c r="BM1458" s="148" t="s">
        <v>2135</v>
      </c>
    </row>
    <row r="1459" spans="2:65" s="1" customFormat="1" ht="11.25">
      <c r="B1459" s="32"/>
      <c r="D1459" s="150" t="s">
        <v>262</v>
      </c>
      <c r="F1459" s="151" t="s">
        <v>2136</v>
      </c>
      <c r="I1459" s="152"/>
      <c r="L1459" s="32"/>
      <c r="M1459" s="153"/>
      <c r="T1459" s="56"/>
      <c r="AT1459" s="17" t="s">
        <v>262</v>
      </c>
      <c r="AU1459" s="17" t="s">
        <v>87</v>
      </c>
    </row>
    <row r="1460" spans="2:65" s="14" customFormat="1" ht="11.25">
      <c r="B1460" s="169"/>
      <c r="D1460" s="155" t="s">
        <v>264</v>
      </c>
      <c r="E1460" s="170" t="s">
        <v>1</v>
      </c>
      <c r="F1460" s="171" t="s">
        <v>2137</v>
      </c>
      <c r="H1460" s="170" t="s">
        <v>1</v>
      </c>
      <c r="I1460" s="172"/>
      <c r="L1460" s="169"/>
      <c r="M1460" s="173"/>
      <c r="T1460" s="174"/>
      <c r="AT1460" s="170" t="s">
        <v>264</v>
      </c>
      <c r="AU1460" s="170" t="s">
        <v>87</v>
      </c>
      <c r="AV1460" s="14" t="s">
        <v>85</v>
      </c>
      <c r="AW1460" s="14" t="s">
        <v>32</v>
      </c>
      <c r="AX1460" s="14" t="s">
        <v>77</v>
      </c>
      <c r="AY1460" s="170" t="s">
        <v>253</v>
      </c>
    </row>
    <row r="1461" spans="2:65" s="12" customFormat="1" ht="11.25">
      <c r="B1461" s="154"/>
      <c r="D1461" s="155" t="s">
        <v>264</v>
      </c>
      <c r="E1461" s="156" t="s">
        <v>1</v>
      </c>
      <c r="F1461" s="157" t="s">
        <v>3528</v>
      </c>
      <c r="H1461" s="158">
        <v>9.1</v>
      </c>
      <c r="I1461" s="159"/>
      <c r="L1461" s="154"/>
      <c r="M1461" s="160"/>
      <c r="T1461" s="161"/>
      <c r="AT1461" s="156" t="s">
        <v>264</v>
      </c>
      <c r="AU1461" s="156" t="s">
        <v>87</v>
      </c>
      <c r="AV1461" s="12" t="s">
        <v>87</v>
      </c>
      <c r="AW1461" s="12" t="s">
        <v>32</v>
      </c>
      <c r="AX1461" s="12" t="s">
        <v>77</v>
      </c>
      <c r="AY1461" s="156" t="s">
        <v>253</v>
      </c>
    </row>
    <row r="1462" spans="2:65" s="13" customFormat="1" ht="11.25">
      <c r="B1462" s="162"/>
      <c r="D1462" s="155" t="s">
        <v>264</v>
      </c>
      <c r="E1462" s="163" t="s">
        <v>1</v>
      </c>
      <c r="F1462" s="164" t="s">
        <v>266</v>
      </c>
      <c r="H1462" s="165">
        <v>9.1</v>
      </c>
      <c r="I1462" s="166"/>
      <c r="L1462" s="162"/>
      <c r="M1462" s="167"/>
      <c r="T1462" s="168"/>
      <c r="AT1462" s="163" t="s">
        <v>264</v>
      </c>
      <c r="AU1462" s="163" t="s">
        <v>87</v>
      </c>
      <c r="AV1462" s="13" t="s">
        <v>260</v>
      </c>
      <c r="AW1462" s="13" t="s">
        <v>32</v>
      </c>
      <c r="AX1462" s="13" t="s">
        <v>85</v>
      </c>
      <c r="AY1462" s="163" t="s">
        <v>253</v>
      </c>
    </row>
    <row r="1463" spans="2:65" s="1" customFormat="1" ht="16.5" customHeight="1">
      <c r="B1463" s="32"/>
      <c r="C1463" s="137" t="s">
        <v>2108</v>
      </c>
      <c r="D1463" s="137" t="s">
        <v>255</v>
      </c>
      <c r="E1463" s="138" t="s">
        <v>2140</v>
      </c>
      <c r="F1463" s="139" t="s">
        <v>2141</v>
      </c>
      <c r="G1463" s="140" t="s">
        <v>313</v>
      </c>
      <c r="H1463" s="141">
        <v>208.64</v>
      </c>
      <c r="I1463" s="142"/>
      <c r="J1463" s="143">
        <f>ROUND(I1463*H1463,2)</f>
        <v>0</v>
      </c>
      <c r="K1463" s="139" t="s">
        <v>259</v>
      </c>
      <c r="L1463" s="32"/>
      <c r="M1463" s="144" t="s">
        <v>1</v>
      </c>
      <c r="N1463" s="145" t="s">
        <v>42</v>
      </c>
      <c r="P1463" s="146">
        <f>O1463*H1463</f>
        <v>0</v>
      </c>
      <c r="Q1463" s="146">
        <v>5.1999999999999995E-4</v>
      </c>
      <c r="R1463" s="146">
        <f>Q1463*H1463</f>
        <v>0.10849279999999999</v>
      </c>
      <c r="S1463" s="146">
        <v>0</v>
      </c>
      <c r="T1463" s="147">
        <f>S1463*H1463</f>
        <v>0</v>
      </c>
      <c r="AR1463" s="148" t="s">
        <v>369</v>
      </c>
      <c r="AT1463" s="148" t="s">
        <v>255</v>
      </c>
      <c r="AU1463" s="148" t="s">
        <v>87</v>
      </c>
      <c r="AY1463" s="17" t="s">
        <v>253</v>
      </c>
      <c r="BE1463" s="149">
        <f>IF(N1463="základní",J1463,0)</f>
        <v>0</v>
      </c>
      <c r="BF1463" s="149">
        <f>IF(N1463="snížená",J1463,0)</f>
        <v>0</v>
      </c>
      <c r="BG1463" s="149">
        <f>IF(N1463="zákl. přenesená",J1463,0)</f>
        <v>0</v>
      </c>
      <c r="BH1463" s="149">
        <f>IF(N1463="sníž. přenesená",J1463,0)</f>
        <v>0</v>
      </c>
      <c r="BI1463" s="149">
        <f>IF(N1463="nulová",J1463,0)</f>
        <v>0</v>
      </c>
      <c r="BJ1463" s="17" t="s">
        <v>85</v>
      </c>
      <c r="BK1463" s="149">
        <f>ROUND(I1463*H1463,2)</f>
        <v>0</v>
      </c>
      <c r="BL1463" s="17" t="s">
        <v>369</v>
      </c>
      <c r="BM1463" s="148" t="s">
        <v>3529</v>
      </c>
    </row>
    <row r="1464" spans="2:65" s="1" customFormat="1" ht="11.25">
      <c r="B1464" s="32"/>
      <c r="D1464" s="150" t="s">
        <v>262</v>
      </c>
      <c r="F1464" s="151" t="s">
        <v>2143</v>
      </c>
      <c r="I1464" s="152"/>
      <c r="L1464" s="32"/>
      <c r="M1464" s="153"/>
      <c r="T1464" s="56"/>
      <c r="AT1464" s="17" t="s">
        <v>262</v>
      </c>
      <c r="AU1464" s="17" t="s">
        <v>87</v>
      </c>
    </row>
    <row r="1465" spans="2:65" s="12" customFormat="1" ht="11.25">
      <c r="B1465" s="154"/>
      <c r="D1465" s="155" t="s">
        <v>264</v>
      </c>
      <c r="E1465" s="156" t="s">
        <v>1</v>
      </c>
      <c r="F1465" s="157" t="s">
        <v>2144</v>
      </c>
      <c r="H1465" s="158">
        <v>104.84</v>
      </c>
      <c r="I1465" s="159"/>
      <c r="L1465" s="154"/>
      <c r="M1465" s="160"/>
      <c r="T1465" s="161"/>
      <c r="AT1465" s="156" t="s">
        <v>264</v>
      </c>
      <c r="AU1465" s="156" t="s">
        <v>87</v>
      </c>
      <c r="AV1465" s="12" t="s">
        <v>87</v>
      </c>
      <c r="AW1465" s="12" t="s">
        <v>32</v>
      </c>
      <c r="AX1465" s="12" t="s">
        <v>77</v>
      </c>
      <c r="AY1465" s="156" t="s">
        <v>253</v>
      </c>
    </row>
    <row r="1466" spans="2:65" s="12" customFormat="1" ht="11.25">
      <c r="B1466" s="154"/>
      <c r="D1466" s="155" t="s">
        <v>264</v>
      </c>
      <c r="E1466" s="156" t="s">
        <v>1</v>
      </c>
      <c r="F1466" s="157" t="s">
        <v>3108</v>
      </c>
      <c r="H1466" s="158">
        <v>103.8</v>
      </c>
      <c r="I1466" s="159"/>
      <c r="L1466" s="154"/>
      <c r="M1466" s="160"/>
      <c r="T1466" s="161"/>
      <c r="AT1466" s="156" t="s">
        <v>264</v>
      </c>
      <c r="AU1466" s="156" t="s">
        <v>87</v>
      </c>
      <c r="AV1466" s="12" t="s">
        <v>87</v>
      </c>
      <c r="AW1466" s="12" t="s">
        <v>32</v>
      </c>
      <c r="AX1466" s="12" t="s">
        <v>77</v>
      </c>
      <c r="AY1466" s="156" t="s">
        <v>253</v>
      </c>
    </row>
    <row r="1467" spans="2:65" s="13" customFormat="1" ht="11.25">
      <c r="B1467" s="162"/>
      <c r="D1467" s="155" t="s">
        <v>264</v>
      </c>
      <c r="E1467" s="163" t="s">
        <v>1</v>
      </c>
      <c r="F1467" s="164" t="s">
        <v>266</v>
      </c>
      <c r="H1467" s="165">
        <v>208.64</v>
      </c>
      <c r="I1467" s="166"/>
      <c r="L1467" s="162"/>
      <c r="M1467" s="167"/>
      <c r="T1467" s="168"/>
      <c r="AT1467" s="163" t="s">
        <v>264</v>
      </c>
      <c r="AU1467" s="163" t="s">
        <v>87</v>
      </c>
      <c r="AV1467" s="13" t="s">
        <v>260</v>
      </c>
      <c r="AW1467" s="13" t="s">
        <v>32</v>
      </c>
      <c r="AX1467" s="13" t="s">
        <v>85</v>
      </c>
      <c r="AY1467" s="163" t="s">
        <v>253</v>
      </c>
    </row>
    <row r="1468" spans="2:65" s="1" customFormat="1" ht="16.5" customHeight="1">
      <c r="B1468" s="32"/>
      <c r="C1468" s="137" t="s">
        <v>2115</v>
      </c>
      <c r="D1468" s="137" t="s">
        <v>255</v>
      </c>
      <c r="E1468" s="138" t="s">
        <v>2147</v>
      </c>
      <c r="F1468" s="139" t="s">
        <v>2148</v>
      </c>
      <c r="G1468" s="140" t="s">
        <v>258</v>
      </c>
      <c r="H1468" s="141">
        <v>224.47399999999999</v>
      </c>
      <c r="I1468" s="142"/>
      <c r="J1468" s="143">
        <f>ROUND(I1468*H1468,2)</f>
        <v>0</v>
      </c>
      <c r="K1468" s="139" t="s">
        <v>259</v>
      </c>
      <c r="L1468" s="32"/>
      <c r="M1468" s="144" t="s">
        <v>1</v>
      </c>
      <c r="N1468" s="145" t="s">
        <v>42</v>
      </c>
      <c r="P1468" s="146">
        <f>O1468*H1468</f>
        <v>0</v>
      </c>
      <c r="Q1468" s="146">
        <v>1E-4</v>
      </c>
      <c r="R1468" s="146">
        <f>Q1468*H1468</f>
        <v>2.2447399999999999E-2</v>
      </c>
      <c r="S1468" s="146">
        <v>0</v>
      </c>
      <c r="T1468" s="147">
        <f>S1468*H1468</f>
        <v>0</v>
      </c>
      <c r="AR1468" s="148" t="s">
        <v>369</v>
      </c>
      <c r="AT1468" s="148" t="s">
        <v>255</v>
      </c>
      <c r="AU1468" s="148" t="s">
        <v>87</v>
      </c>
      <c r="AY1468" s="17" t="s">
        <v>253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7" t="s">
        <v>85</v>
      </c>
      <c r="BK1468" s="149">
        <f>ROUND(I1468*H1468,2)</f>
        <v>0</v>
      </c>
      <c r="BL1468" s="17" t="s">
        <v>369</v>
      </c>
      <c r="BM1468" s="148" t="s">
        <v>2149</v>
      </c>
    </row>
    <row r="1469" spans="2:65" s="1" customFormat="1" ht="11.25">
      <c r="B1469" s="32"/>
      <c r="D1469" s="150" t="s">
        <v>262</v>
      </c>
      <c r="F1469" s="151" t="s">
        <v>2150</v>
      </c>
      <c r="I1469" s="152"/>
      <c r="L1469" s="32"/>
      <c r="M1469" s="153"/>
      <c r="T1469" s="56"/>
      <c r="AT1469" s="17" t="s">
        <v>262</v>
      </c>
      <c r="AU1469" s="17" t="s">
        <v>87</v>
      </c>
    </row>
    <row r="1470" spans="2:65" s="1" customFormat="1" ht="24.2" customHeight="1">
      <c r="B1470" s="32"/>
      <c r="C1470" s="137" t="s">
        <v>2125</v>
      </c>
      <c r="D1470" s="137" t="s">
        <v>255</v>
      </c>
      <c r="E1470" s="138" t="s">
        <v>3109</v>
      </c>
      <c r="F1470" s="139" t="s">
        <v>3110</v>
      </c>
      <c r="G1470" s="140" t="s">
        <v>269</v>
      </c>
      <c r="H1470" s="141">
        <v>1</v>
      </c>
      <c r="I1470" s="142"/>
      <c r="J1470" s="143">
        <f>ROUND(I1470*H1470,2)</f>
        <v>0</v>
      </c>
      <c r="K1470" s="139" t="s">
        <v>1</v>
      </c>
      <c r="L1470" s="32"/>
      <c r="M1470" s="144" t="s">
        <v>1</v>
      </c>
      <c r="N1470" s="145" t="s">
        <v>42</v>
      </c>
      <c r="P1470" s="146">
        <f>O1470*H1470</f>
        <v>0</v>
      </c>
      <c r="Q1470" s="146">
        <v>1.1900000000000001E-3</v>
      </c>
      <c r="R1470" s="146">
        <f>Q1470*H1470</f>
        <v>1.1900000000000001E-3</v>
      </c>
      <c r="S1470" s="146">
        <v>0</v>
      </c>
      <c r="T1470" s="147">
        <f>S1470*H1470</f>
        <v>0</v>
      </c>
      <c r="AR1470" s="148" t="s">
        <v>369</v>
      </c>
      <c r="AT1470" s="148" t="s">
        <v>255</v>
      </c>
      <c r="AU1470" s="148" t="s">
        <v>87</v>
      </c>
      <c r="AY1470" s="17" t="s">
        <v>253</v>
      </c>
      <c r="BE1470" s="149">
        <f>IF(N1470="základní",J1470,0)</f>
        <v>0</v>
      </c>
      <c r="BF1470" s="149">
        <f>IF(N1470="snížená",J1470,0)</f>
        <v>0</v>
      </c>
      <c r="BG1470" s="149">
        <f>IF(N1470="zákl. přenesená",J1470,0)</f>
        <v>0</v>
      </c>
      <c r="BH1470" s="149">
        <f>IF(N1470="sníž. přenesená",J1470,0)</f>
        <v>0</v>
      </c>
      <c r="BI1470" s="149">
        <f>IF(N1470="nulová",J1470,0)</f>
        <v>0</v>
      </c>
      <c r="BJ1470" s="17" t="s">
        <v>85</v>
      </c>
      <c r="BK1470" s="149">
        <f>ROUND(I1470*H1470,2)</f>
        <v>0</v>
      </c>
      <c r="BL1470" s="17" t="s">
        <v>369</v>
      </c>
      <c r="BM1470" s="148" t="s">
        <v>3111</v>
      </c>
    </row>
    <row r="1471" spans="2:65" s="12" customFormat="1" ht="11.25">
      <c r="B1471" s="154"/>
      <c r="D1471" s="155" t="s">
        <v>264</v>
      </c>
      <c r="E1471" s="156" t="s">
        <v>1</v>
      </c>
      <c r="F1471" s="157" t="s">
        <v>3112</v>
      </c>
      <c r="H1471" s="158">
        <v>1</v>
      </c>
      <c r="I1471" s="159"/>
      <c r="L1471" s="154"/>
      <c r="M1471" s="160"/>
      <c r="T1471" s="161"/>
      <c r="AT1471" s="156" t="s">
        <v>264</v>
      </c>
      <c r="AU1471" s="156" t="s">
        <v>87</v>
      </c>
      <c r="AV1471" s="12" t="s">
        <v>87</v>
      </c>
      <c r="AW1471" s="12" t="s">
        <v>32</v>
      </c>
      <c r="AX1471" s="12" t="s">
        <v>77</v>
      </c>
      <c r="AY1471" s="156" t="s">
        <v>253</v>
      </c>
    </row>
    <row r="1472" spans="2:65" s="13" customFormat="1" ht="11.25">
      <c r="B1472" s="162"/>
      <c r="D1472" s="155" t="s">
        <v>264</v>
      </c>
      <c r="E1472" s="163" t="s">
        <v>1</v>
      </c>
      <c r="F1472" s="164" t="s">
        <v>266</v>
      </c>
      <c r="H1472" s="165">
        <v>1</v>
      </c>
      <c r="I1472" s="166"/>
      <c r="L1472" s="162"/>
      <c r="M1472" s="167"/>
      <c r="T1472" s="168"/>
      <c r="AT1472" s="163" t="s">
        <v>264</v>
      </c>
      <c r="AU1472" s="163" t="s">
        <v>87</v>
      </c>
      <c r="AV1472" s="13" t="s">
        <v>260</v>
      </c>
      <c r="AW1472" s="13" t="s">
        <v>32</v>
      </c>
      <c r="AX1472" s="13" t="s">
        <v>85</v>
      </c>
      <c r="AY1472" s="163" t="s">
        <v>253</v>
      </c>
    </row>
    <row r="1473" spans="2:65" s="1" customFormat="1" ht="24.2" customHeight="1">
      <c r="B1473" s="32"/>
      <c r="C1473" s="137" t="s">
        <v>2132</v>
      </c>
      <c r="D1473" s="137" t="s">
        <v>255</v>
      </c>
      <c r="E1473" s="138" t="s">
        <v>2152</v>
      </c>
      <c r="F1473" s="139" t="s">
        <v>2153</v>
      </c>
      <c r="G1473" s="140" t="s">
        <v>269</v>
      </c>
      <c r="H1473" s="141">
        <v>1</v>
      </c>
      <c r="I1473" s="142"/>
      <c r="J1473" s="143">
        <f>ROUND(I1473*H1473,2)</f>
        <v>0</v>
      </c>
      <c r="K1473" s="139" t="s">
        <v>1</v>
      </c>
      <c r="L1473" s="32"/>
      <c r="M1473" s="144" t="s">
        <v>1</v>
      </c>
      <c r="N1473" s="145" t="s">
        <v>42</v>
      </c>
      <c r="P1473" s="146">
        <f>O1473*H1473</f>
        <v>0</v>
      </c>
      <c r="Q1473" s="146">
        <v>1.1900000000000001E-3</v>
      </c>
      <c r="R1473" s="146">
        <f>Q1473*H1473</f>
        <v>1.1900000000000001E-3</v>
      </c>
      <c r="S1473" s="146">
        <v>0</v>
      </c>
      <c r="T1473" s="147">
        <f>S1473*H1473</f>
        <v>0</v>
      </c>
      <c r="AR1473" s="148" t="s">
        <v>369</v>
      </c>
      <c r="AT1473" s="148" t="s">
        <v>255</v>
      </c>
      <c r="AU1473" s="148" t="s">
        <v>87</v>
      </c>
      <c r="AY1473" s="17" t="s">
        <v>253</v>
      </c>
      <c r="BE1473" s="149">
        <f>IF(N1473="základní",J1473,0)</f>
        <v>0</v>
      </c>
      <c r="BF1473" s="149">
        <f>IF(N1473="snížená",J1473,0)</f>
        <v>0</v>
      </c>
      <c r="BG1473" s="149">
        <f>IF(N1473="zákl. přenesená",J1473,0)</f>
        <v>0</v>
      </c>
      <c r="BH1473" s="149">
        <f>IF(N1473="sníž. přenesená",J1473,0)</f>
        <v>0</v>
      </c>
      <c r="BI1473" s="149">
        <f>IF(N1473="nulová",J1473,0)</f>
        <v>0</v>
      </c>
      <c r="BJ1473" s="17" t="s">
        <v>85</v>
      </c>
      <c r="BK1473" s="149">
        <f>ROUND(I1473*H1473,2)</f>
        <v>0</v>
      </c>
      <c r="BL1473" s="17" t="s">
        <v>369</v>
      </c>
      <c r="BM1473" s="148" t="s">
        <v>2154</v>
      </c>
    </row>
    <row r="1474" spans="2:65" s="12" customFormat="1" ht="11.25">
      <c r="B1474" s="154"/>
      <c r="D1474" s="155" t="s">
        <v>264</v>
      </c>
      <c r="E1474" s="156" t="s">
        <v>1</v>
      </c>
      <c r="F1474" s="157" t="s">
        <v>2155</v>
      </c>
      <c r="H1474" s="158">
        <v>1</v>
      </c>
      <c r="I1474" s="159"/>
      <c r="L1474" s="154"/>
      <c r="M1474" s="160"/>
      <c r="T1474" s="161"/>
      <c r="AT1474" s="156" t="s">
        <v>264</v>
      </c>
      <c r="AU1474" s="156" t="s">
        <v>87</v>
      </c>
      <c r="AV1474" s="12" t="s">
        <v>87</v>
      </c>
      <c r="AW1474" s="12" t="s">
        <v>32</v>
      </c>
      <c r="AX1474" s="12" t="s">
        <v>77</v>
      </c>
      <c r="AY1474" s="156" t="s">
        <v>253</v>
      </c>
    </row>
    <row r="1475" spans="2:65" s="13" customFormat="1" ht="11.25">
      <c r="B1475" s="162"/>
      <c r="D1475" s="155" t="s">
        <v>264</v>
      </c>
      <c r="E1475" s="163" t="s">
        <v>1</v>
      </c>
      <c r="F1475" s="164" t="s">
        <v>266</v>
      </c>
      <c r="H1475" s="165">
        <v>1</v>
      </c>
      <c r="I1475" s="166"/>
      <c r="L1475" s="162"/>
      <c r="M1475" s="167"/>
      <c r="T1475" s="168"/>
      <c r="AT1475" s="163" t="s">
        <v>264</v>
      </c>
      <c r="AU1475" s="163" t="s">
        <v>87</v>
      </c>
      <c r="AV1475" s="13" t="s">
        <v>260</v>
      </c>
      <c r="AW1475" s="13" t="s">
        <v>32</v>
      </c>
      <c r="AX1475" s="13" t="s">
        <v>85</v>
      </c>
      <c r="AY1475" s="163" t="s">
        <v>253</v>
      </c>
    </row>
    <row r="1476" spans="2:65" s="1" customFormat="1" ht="24.2" customHeight="1">
      <c r="B1476" s="32"/>
      <c r="C1476" s="137" t="s">
        <v>2139</v>
      </c>
      <c r="D1476" s="137" t="s">
        <v>255</v>
      </c>
      <c r="E1476" s="138" t="s">
        <v>2157</v>
      </c>
      <c r="F1476" s="139" t="s">
        <v>2158</v>
      </c>
      <c r="G1476" s="140" t="s">
        <v>269</v>
      </c>
      <c r="H1476" s="141">
        <v>1</v>
      </c>
      <c r="I1476" s="142"/>
      <c r="J1476" s="143">
        <f>ROUND(I1476*H1476,2)</f>
        <v>0</v>
      </c>
      <c r="K1476" s="139" t="s">
        <v>1</v>
      </c>
      <c r="L1476" s="32"/>
      <c r="M1476" s="144" t="s">
        <v>1</v>
      </c>
      <c r="N1476" s="145" t="s">
        <v>42</v>
      </c>
      <c r="P1476" s="146">
        <f>O1476*H1476</f>
        <v>0</v>
      </c>
      <c r="Q1476" s="146">
        <v>1.1900000000000001E-3</v>
      </c>
      <c r="R1476" s="146">
        <f>Q1476*H1476</f>
        <v>1.1900000000000001E-3</v>
      </c>
      <c r="S1476" s="146">
        <v>0</v>
      </c>
      <c r="T1476" s="147">
        <f>S1476*H1476</f>
        <v>0</v>
      </c>
      <c r="AR1476" s="148" t="s">
        <v>369</v>
      </c>
      <c r="AT1476" s="148" t="s">
        <v>255</v>
      </c>
      <c r="AU1476" s="148" t="s">
        <v>87</v>
      </c>
      <c r="AY1476" s="17" t="s">
        <v>253</v>
      </c>
      <c r="BE1476" s="149">
        <f>IF(N1476="základní",J1476,0)</f>
        <v>0</v>
      </c>
      <c r="BF1476" s="149">
        <f>IF(N1476="snížená",J1476,0)</f>
        <v>0</v>
      </c>
      <c r="BG1476" s="149">
        <f>IF(N1476="zákl. přenesená",J1476,0)</f>
        <v>0</v>
      </c>
      <c r="BH1476" s="149">
        <f>IF(N1476="sníž. přenesená",J1476,0)</f>
        <v>0</v>
      </c>
      <c r="BI1476" s="149">
        <f>IF(N1476="nulová",J1476,0)</f>
        <v>0</v>
      </c>
      <c r="BJ1476" s="17" t="s">
        <v>85</v>
      </c>
      <c r="BK1476" s="149">
        <f>ROUND(I1476*H1476,2)</f>
        <v>0</v>
      </c>
      <c r="BL1476" s="17" t="s">
        <v>369</v>
      </c>
      <c r="BM1476" s="148" t="s">
        <v>2159</v>
      </c>
    </row>
    <row r="1477" spans="2:65" s="12" customFormat="1" ht="11.25">
      <c r="B1477" s="154"/>
      <c r="D1477" s="155" t="s">
        <v>264</v>
      </c>
      <c r="E1477" s="156" t="s">
        <v>1</v>
      </c>
      <c r="F1477" s="157" t="s">
        <v>2160</v>
      </c>
      <c r="H1477" s="158">
        <v>1</v>
      </c>
      <c r="I1477" s="159"/>
      <c r="L1477" s="154"/>
      <c r="M1477" s="160"/>
      <c r="T1477" s="161"/>
      <c r="AT1477" s="156" t="s">
        <v>264</v>
      </c>
      <c r="AU1477" s="156" t="s">
        <v>87</v>
      </c>
      <c r="AV1477" s="12" t="s">
        <v>87</v>
      </c>
      <c r="AW1477" s="12" t="s">
        <v>32</v>
      </c>
      <c r="AX1477" s="12" t="s">
        <v>77</v>
      </c>
      <c r="AY1477" s="156" t="s">
        <v>253</v>
      </c>
    </row>
    <row r="1478" spans="2:65" s="13" customFormat="1" ht="11.25">
      <c r="B1478" s="162"/>
      <c r="D1478" s="155" t="s">
        <v>264</v>
      </c>
      <c r="E1478" s="163" t="s">
        <v>1</v>
      </c>
      <c r="F1478" s="164" t="s">
        <v>266</v>
      </c>
      <c r="H1478" s="165">
        <v>1</v>
      </c>
      <c r="I1478" s="166"/>
      <c r="L1478" s="162"/>
      <c r="M1478" s="167"/>
      <c r="T1478" s="168"/>
      <c r="AT1478" s="163" t="s">
        <v>264</v>
      </c>
      <c r="AU1478" s="163" t="s">
        <v>87</v>
      </c>
      <c r="AV1478" s="13" t="s">
        <v>260</v>
      </c>
      <c r="AW1478" s="13" t="s">
        <v>32</v>
      </c>
      <c r="AX1478" s="13" t="s">
        <v>85</v>
      </c>
      <c r="AY1478" s="163" t="s">
        <v>253</v>
      </c>
    </row>
    <row r="1479" spans="2:65" s="1" customFormat="1" ht="24.2" customHeight="1">
      <c r="B1479" s="32"/>
      <c r="C1479" s="137" t="s">
        <v>2146</v>
      </c>
      <c r="D1479" s="137" t="s">
        <v>255</v>
      </c>
      <c r="E1479" s="138" t="s">
        <v>2162</v>
      </c>
      <c r="F1479" s="139" t="s">
        <v>2163</v>
      </c>
      <c r="G1479" s="140" t="s">
        <v>269</v>
      </c>
      <c r="H1479" s="141">
        <v>1</v>
      </c>
      <c r="I1479" s="142"/>
      <c r="J1479" s="143">
        <f>ROUND(I1479*H1479,2)</f>
        <v>0</v>
      </c>
      <c r="K1479" s="139" t="s">
        <v>1</v>
      </c>
      <c r="L1479" s="32"/>
      <c r="M1479" s="144" t="s">
        <v>1</v>
      </c>
      <c r="N1479" s="145" t="s">
        <v>42</v>
      </c>
      <c r="P1479" s="146">
        <f>O1479*H1479</f>
        <v>0</v>
      </c>
      <c r="Q1479" s="146">
        <v>1.1900000000000001E-3</v>
      </c>
      <c r="R1479" s="146">
        <f>Q1479*H1479</f>
        <v>1.1900000000000001E-3</v>
      </c>
      <c r="S1479" s="146">
        <v>0</v>
      </c>
      <c r="T1479" s="147">
        <f>S1479*H1479</f>
        <v>0</v>
      </c>
      <c r="AR1479" s="148" t="s">
        <v>369</v>
      </c>
      <c r="AT1479" s="148" t="s">
        <v>255</v>
      </c>
      <c r="AU1479" s="148" t="s">
        <v>87</v>
      </c>
      <c r="AY1479" s="17" t="s">
        <v>253</v>
      </c>
      <c r="BE1479" s="149">
        <f>IF(N1479="základní",J1479,0)</f>
        <v>0</v>
      </c>
      <c r="BF1479" s="149">
        <f>IF(N1479="snížená",J1479,0)</f>
        <v>0</v>
      </c>
      <c r="BG1479" s="149">
        <f>IF(N1479="zákl. přenesená",J1479,0)</f>
        <v>0</v>
      </c>
      <c r="BH1479" s="149">
        <f>IF(N1479="sníž. přenesená",J1479,0)</f>
        <v>0</v>
      </c>
      <c r="BI1479" s="149">
        <f>IF(N1479="nulová",J1479,0)</f>
        <v>0</v>
      </c>
      <c r="BJ1479" s="17" t="s">
        <v>85</v>
      </c>
      <c r="BK1479" s="149">
        <f>ROUND(I1479*H1479,2)</f>
        <v>0</v>
      </c>
      <c r="BL1479" s="17" t="s">
        <v>369</v>
      </c>
      <c r="BM1479" s="148" t="s">
        <v>2164</v>
      </c>
    </row>
    <row r="1480" spans="2:65" s="12" customFormat="1" ht="11.25">
      <c r="B1480" s="154"/>
      <c r="D1480" s="155" t="s">
        <v>264</v>
      </c>
      <c r="E1480" s="156" t="s">
        <v>1</v>
      </c>
      <c r="F1480" s="157" t="s">
        <v>2165</v>
      </c>
      <c r="H1480" s="158">
        <v>1</v>
      </c>
      <c r="I1480" s="159"/>
      <c r="L1480" s="154"/>
      <c r="M1480" s="160"/>
      <c r="T1480" s="161"/>
      <c r="AT1480" s="156" t="s">
        <v>264</v>
      </c>
      <c r="AU1480" s="156" t="s">
        <v>87</v>
      </c>
      <c r="AV1480" s="12" t="s">
        <v>87</v>
      </c>
      <c r="AW1480" s="12" t="s">
        <v>32</v>
      </c>
      <c r="AX1480" s="12" t="s">
        <v>77</v>
      </c>
      <c r="AY1480" s="156" t="s">
        <v>253</v>
      </c>
    </row>
    <row r="1481" spans="2:65" s="13" customFormat="1" ht="11.25">
      <c r="B1481" s="162"/>
      <c r="D1481" s="155" t="s">
        <v>264</v>
      </c>
      <c r="E1481" s="163" t="s">
        <v>1</v>
      </c>
      <c r="F1481" s="164" t="s">
        <v>266</v>
      </c>
      <c r="H1481" s="165">
        <v>1</v>
      </c>
      <c r="I1481" s="166"/>
      <c r="L1481" s="162"/>
      <c r="M1481" s="167"/>
      <c r="T1481" s="168"/>
      <c r="AT1481" s="163" t="s">
        <v>264</v>
      </c>
      <c r="AU1481" s="163" t="s">
        <v>87</v>
      </c>
      <c r="AV1481" s="13" t="s">
        <v>260</v>
      </c>
      <c r="AW1481" s="13" t="s">
        <v>32</v>
      </c>
      <c r="AX1481" s="13" t="s">
        <v>85</v>
      </c>
      <c r="AY1481" s="163" t="s">
        <v>253</v>
      </c>
    </row>
    <row r="1482" spans="2:65" s="1" customFormat="1" ht="24.2" customHeight="1">
      <c r="B1482" s="32"/>
      <c r="C1482" s="137" t="s">
        <v>2151</v>
      </c>
      <c r="D1482" s="137" t="s">
        <v>255</v>
      </c>
      <c r="E1482" s="138" t="s">
        <v>3530</v>
      </c>
      <c r="F1482" s="139" t="s">
        <v>2158</v>
      </c>
      <c r="G1482" s="140" t="s">
        <v>269</v>
      </c>
      <c r="H1482" s="141">
        <v>1</v>
      </c>
      <c r="I1482" s="142"/>
      <c r="J1482" s="143">
        <f>ROUND(I1482*H1482,2)</f>
        <v>0</v>
      </c>
      <c r="K1482" s="139" t="s">
        <v>1</v>
      </c>
      <c r="L1482" s="32"/>
      <c r="M1482" s="144" t="s">
        <v>1</v>
      </c>
      <c r="N1482" s="145" t="s">
        <v>42</v>
      </c>
      <c r="P1482" s="146">
        <f>O1482*H1482</f>
        <v>0</v>
      </c>
      <c r="Q1482" s="146">
        <v>1.1900000000000001E-3</v>
      </c>
      <c r="R1482" s="146">
        <f>Q1482*H1482</f>
        <v>1.1900000000000001E-3</v>
      </c>
      <c r="S1482" s="146">
        <v>0</v>
      </c>
      <c r="T1482" s="147">
        <f>S1482*H1482</f>
        <v>0</v>
      </c>
      <c r="AR1482" s="148" t="s">
        <v>369</v>
      </c>
      <c r="AT1482" s="148" t="s">
        <v>255</v>
      </c>
      <c r="AU1482" s="148" t="s">
        <v>87</v>
      </c>
      <c r="AY1482" s="17" t="s">
        <v>253</v>
      </c>
      <c r="BE1482" s="149">
        <f>IF(N1482="základní",J1482,0)</f>
        <v>0</v>
      </c>
      <c r="BF1482" s="149">
        <f>IF(N1482="snížená",J1482,0)</f>
        <v>0</v>
      </c>
      <c r="BG1482" s="149">
        <f>IF(N1482="zákl. přenesená",J1482,0)</f>
        <v>0</v>
      </c>
      <c r="BH1482" s="149">
        <f>IF(N1482="sníž. přenesená",J1482,0)</f>
        <v>0</v>
      </c>
      <c r="BI1482" s="149">
        <f>IF(N1482="nulová",J1482,0)</f>
        <v>0</v>
      </c>
      <c r="BJ1482" s="17" t="s">
        <v>85</v>
      </c>
      <c r="BK1482" s="149">
        <f>ROUND(I1482*H1482,2)</f>
        <v>0</v>
      </c>
      <c r="BL1482" s="17" t="s">
        <v>369</v>
      </c>
      <c r="BM1482" s="148" t="s">
        <v>3531</v>
      </c>
    </row>
    <row r="1483" spans="2:65" s="12" customFormat="1" ht="11.25">
      <c r="B1483" s="154"/>
      <c r="D1483" s="155" t="s">
        <v>264</v>
      </c>
      <c r="E1483" s="156" t="s">
        <v>1</v>
      </c>
      <c r="F1483" s="157" t="s">
        <v>3532</v>
      </c>
      <c r="H1483" s="158">
        <v>1</v>
      </c>
      <c r="I1483" s="159"/>
      <c r="L1483" s="154"/>
      <c r="M1483" s="160"/>
      <c r="T1483" s="161"/>
      <c r="AT1483" s="156" t="s">
        <v>264</v>
      </c>
      <c r="AU1483" s="156" t="s">
        <v>87</v>
      </c>
      <c r="AV1483" s="12" t="s">
        <v>87</v>
      </c>
      <c r="AW1483" s="12" t="s">
        <v>32</v>
      </c>
      <c r="AX1483" s="12" t="s">
        <v>77</v>
      </c>
      <c r="AY1483" s="156" t="s">
        <v>253</v>
      </c>
    </row>
    <row r="1484" spans="2:65" s="13" customFormat="1" ht="11.25">
      <c r="B1484" s="162"/>
      <c r="D1484" s="155" t="s">
        <v>264</v>
      </c>
      <c r="E1484" s="163" t="s">
        <v>1</v>
      </c>
      <c r="F1484" s="164" t="s">
        <v>266</v>
      </c>
      <c r="H1484" s="165">
        <v>1</v>
      </c>
      <c r="I1484" s="166"/>
      <c r="L1484" s="162"/>
      <c r="M1484" s="167"/>
      <c r="T1484" s="168"/>
      <c r="AT1484" s="163" t="s">
        <v>264</v>
      </c>
      <c r="AU1484" s="163" t="s">
        <v>87</v>
      </c>
      <c r="AV1484" s="13" t="s">
        <v>260</v>
      </c>
      <c r="AW1484" s="13" t="s">
        <v>32</v>
      </c>
      <c r="AX1484" s="13" t="s">
        <v>85</v>
      </c>
      <c r="AY1484" s="163" t="s">
        <v>253</v>
      </c>
    </row>
    <row r="1485" spans="2:65" s="1" customFormat="1" ht="24.2" customHeight="1">
      <c r="B1485" s="32"/>
      <c r="C1485" s="137" t="s">
        <v>2156</v>
      </c>
      <c r="D1485" s="137" t="s">
        <v>255</v>
      </c>
      <c r="E1485" s="138" t="s">
        <v>3533</v>
      </c>
      <c r="F1485" s="139" t="s">
        <v>3534</v>
      </c>
      <c r="G1485" s="140" t="s">
        <v>269</v>
      </c>
      <c r="H1485" s="141">
        <v>1</v>
      </c>
      <c r="I1485" s="142"/>
      <c r="J1485" s="143">
        <f>ROUND(I1485*H1485,2)</f>
        <v>0</v>
      </c>
      <c r="K1485" s="139" t="s">
        <v>1</v>
      </c>
      <c r="L1485" s="32"/>
      <c r="M1485" s="144" t="s">
        <v>1</v>
      </c>
      <c r="N1485" s="145" t="s">
        <v>42</v>
      </c>
      <c r="P1485" s="146">
        <f>O1485*H1485</f>
        <v>0</v>
      </c>
      <c r="Q1485" s="146">
        <v>1.1900000000000001E-3</v>
      </c>
      <c r="R1485" s="146">
        <f>Q1485*H1485</f>
        <v>1.1900000000000001E-3</v>
      </c>
      <c r="S1485" s="146">
        <v>0</v>
      </c>
      <c r="T1485" s="147">
        <f>S1485*H1485</f>
        <v>0</v>
      </c>
      <c r="AR1485" s="148" t="s">
        <v>369</v>
      </c>
      <c r="AT1485" s="148" t="s">
        <v>255</v>
      </c>
      <c r="AU1485" s="148" t="s">
        <v>87</v>
      </c>
      <c r="AY1485" s="17" t="s">
        <v>253</v>
      </c>
      <c r="BE1485" s="149">
        <f>IF(N1485="základní",J1485,0)</f>
        <v>0</v>
      </c>
      <c r="BF1485" s="149">
        <f>IF(N1485="snížená",J1485,0)</f>
        <v>0</v>
      </c>
      <c r="BG1485" s="149">
        <f>IF(N1485="zákl. přenesená",J1485,0)</f>
        <v>0</v>
      </c>
      <c r="BH1485" s="149">
        <f>IF(N1485="sníž. přenesená",J1485,0)</f>
        <v>0</v>
      </c>
      <c r="BI1485" s="149">
        <f>IF(N1485="nulová",J1485,0)</f>
        <v>0</v>
      </c>
      <c r="BJ1485" s="17" t="s">
        <v>85</v>
      </c>
      <c r="BK1485" s="149">
        <f>ROUND(I1485*H1485,2)</f>
        <v>0</v>
      </c>
      <c r="BL1485" s="17" t="s">
        <v>369</v>
      </c>
      <c r="BM1485" s="148" t="s">
        <v>3535</v>
      </c>
    </row>
    <row r="1486" spans="2:65" s="12" customFormat="1" ht="11.25">
      <c r="B1486" s="154"/>
      <c r="D1486" s="155" t="s">
        <v>264</v>
      </c>
      <c r="E1486" s="156" t="s">
        <v>1</v>
      </c>
      <c r="F1486" s="157" t="s">
        <v>3536</v>
      </c>
      <c r="H1486" s="158">
        <v>1</v>
      </c>
      <c r="I1486" s="159"/>
      <c r="L1486" s="154"/>
      <c r="M1486" s="160"/>
      <c r="T1486" s="161"/>
      <c r="AT1486" s="156" t="s">
        <v>264</v>
      </c>
      <c r="AU1486" s="156" t="s">
        <v>87</v>
      </c>
      <c r="AV1486" s="12" t="s">
        <v>87</v>
      </c>
      <c r="AW1486" s="12" t="s">
        <v>32</v>
      </c>
      <c r="AX1486" s="12" t="s">
        <v>77</v>
      </c>
      <c r="AY1486" s="156" t="s">
        <v>253</v>
      </c>
    </row>
    <row r="1487" spans="2:65" s="13" customFormat="1" ht="11.25">
      <c r="B1487" s="162"/>
      <c r="D1487" s="155" t="s">
        <v>264</v>
      </c>
      <c r="E1487" s="163" t="s">
        <v>1</v>
      </c>
      <c r="F1487" s="164" t="s">
        <v>266</v>
      </c>
      <c r="H1487" s="165">
        <v>1</v>
      </c>
      <c r="I1487" s="166"/>
      <c r="L1487" s="162"/>
      <c r="M1487" s="167"/>
      <c r="T1487" s="168"/>
      <c r="AT1487" s="163" t="s">
        <v>264</v>
      </c>
      <c r="AU1487" s="163" t="s">
        <v>87</v>
      </c>
      <c r="AV1487" s="13" t="s">
        <v>260</v>
      </c>
      <c r="AW1487" s="13" t="s">
        <v>32</v>
      </c>
      <c r="AX1487" s="13" t="s">
        <v>85</v>
      </c>
      <c r="AY1487" s="163" t="s">
        <v>253</v>
      </c>
    </row>
    <row r="1488" spans="2:65" s="1" customFormat="1" ht="37.9" customHeight="1">
      <c r="B1488" s="32"/>
      <c r="C1488" s="137" t="s">
        <v>2161</v>
      </c>
      <c r="D1488" s="137" t="s">
        <v>255</v>
      </c>
      <c r="E1488" s="138" t="s">
        <v>2167</v>
      </c>
      <c r="F1488" s="139" t="s">
        <v>2168</v>
      </c>
      <c r="G1488" s="140" t="s">
        <v>269</v>
      </c>
      <c r="H1488" s="141">
        <v>1</v>
      </c>
      <c r="I1488" s="142"/>
      <c r="J1488" s="143">
        <f>ROUND(I1488*H1488,2)</f>
        <v>0</v>
      </c>
      <c r="K1488" s="139" t="s">
        <v>1</v>
      </c>
      <c r="L1488" s="32"/>
      <c r="M1488" s="144" t="s">
        <v>1</v>
      </c>
      <c r="N1488" s="145" t="s">
        <v>42</v>
      </c>
      <c r="P1488" s="146">
        <f>O1488*H1488</f>
        <v>0</v>
      </c>
      <c r="Q1488" s="146">
        <v>1.1900000000000001E-3</v>
      </c>
      <c r="R1488" s="146">
        <f>Q1488*H1488</f>
        <v>1.1900000000000001E-3</v>
      </c>
      <c r="S1488" s="146">
        <v>0</v>
      </c>
      <c r="T1488" s="147">
        <f>S1488*H1488</f>
        <v>0</v>
      </c>
      <c r="AR1488" s="148" t="s">
        <v>369</v>
      </c>
      <c r="AT1488" s="148" t="s">
        <v>255</v>
      </c>
      <c r="AU1488" s="148" t="s">
        <v>87</v>
      </c>
      <c r="AY1488" s="17" t="s">
        <v>253</v>
      </c>
      <c r="BE1488" s="149">
        <f>IF(N1488="základní",J1488,0)</f>
        <v>0</v>
      </c>
      <c r="BF1488" s="149">
        <f>IF(N1488="snížená",J1488,0)</f>
        <v>0</v>
      </c>
      <c r="BG1488" s="149">
        <f>IF(N1488="zákl. přenesená",J1488,0)</f>
        <v>0</v>
      </c>
      <c r="BH1488" s="149">
        <f>IF(N1488="sníž. přenesená",J1488,0)</f>
        <v>0</v>
      </c>
      <c r="BI1488" s="149">
        <f>IF(N1488="nulová",J1488,0)</f>
        <v>0</v>
      </c>
      <c r="BJ1488" s="17" t="s">
        <v>85</v>
      </c>
      <c r="BK1488" s="149">
        <f>ROUND(I1488*H1488,2)</f>
        <v>0</v>
      </c>
      <c r="BL1488" s="17" t="s">
        <v>369</v>
      </c>
      <c r="BM1488" s="148" t="s">
        <v>2169</v>
      </c>
    </row>
    <row r="1489" spans="2:65" s="12" customFormat="1" ht="22.5">
      <c r="B1489" s="154"/>
      <c r="D1489" s="155" t="s">
        <v>264</v>
      </c>
      <c r="E1489" s="156" t="s">
        <v>1</v>
      </c>
      <c r="F1489" s="157" t="s">
        <v>2170</v>
      </c>
      <c r="H1489" s="158">
        <v>1</v>
      </c>
      <c r="I1489" s="159"/>
      <c r="L1489" s="154"/>
      <c r="M1489" s="160"/>
      <c r="T1489" s="161"/>
      <c r="AT1489" s="156" t="s">
        <v>264</v>
      </c>
      <c r="AU1489" s="156" t="s">
        <v>87</v>
      </c>
      <c r="AV1489" s="12" t="s">
        <v>87</v>
      </c>
      <c r="AW1489" s="12" t="s">
        <v>32</v>
      </c>
      <c r="AX1489" s="12" t="s">
        <v>77</v>
      </c>
      <c r="AY1489" s="156" t="s">
        <v>253</v>
      </c>
    </row>
    <row r="1490" spans="2:65" s="13" customFormat="1" ht="11.25">
      <c r="B1490" s="162"/>
      <c r="D1490" s="155" t="s">
        <v>264</v>
      </c>
      <c r="E1490" s="163" t="s">
        <v>1</v>
      </c>
      <c r="F1490" s="164" t="s">
        <v>266</v>
      </c>
      <c r="H1490" s="165">
        <v>1</v>
      </c>
      <c r="I1490" s="166"/>
      <c r="L1490" s="162"/>
      <c r="M1490" s="167"/>
      <c r="T1490" s="168"/>
      <c r="AT1490" s="163" t="s">
        <v>264</v>
      </c>
      <c r="AU1490" s="163" t="s">
        <v>87</v>
      </c>
      <c r="AV1490" s="13" t="s">
        <v>260</v>
      </c>
      <c r="AW1490" s="13" t="s">
        <v>32</v>
      </c>
      <c r="AX1490" s="13" t="s">
        <v>85</v>
      </c>
      <c r="AY1490" s="163" t="s">
        <v>253</v>
      </c>
    </row>
    <row r="1491" spans="2:65" s="1" customFormat="1" ht="24.2" customHeight="1">
      <c r="B1491" s="32"/>
      <c r="C1491" s="137" t="s">
        <v>2166</v>
      </c>
      <c r="D1491" s="137" t="s">
        <v>255</v>
      </c>
      <c r="E1491" s="138" t="s">
        <v>2172</v>
      </c>
      <c r="F1491" s="139" t="s">
        <v>2173</v>
      </c>
      <c r="G1491" s="140" t="s">
        <v>1576</v>
      </c>
      <c r="H1491" s="196"/>
      <c r="I1491" s="142"/>
      <c r="J1491" s="143">
        <f>ROUND(I1491*H1491,2)</f>
        <v>0</v>
      </c>
      <c r="K1491" s="139" t="s">
        <v>259</v>
      </c>
      <c r="L1491" s="32"/>
      <c r="M1491" s="144" t="s">
        <v>1</v>
      </c>
      <c r="N1491" s="145" t="s">
        <v>42</v>
      </c>
      <c r="P1491" s="146">
        <f>O1491*H1491</f>
        <v>0</v>
      </c>
      <c r="Q1491" s="146">
        <v>0</v>
      </c>
      <c r="R1491" s="146">
        <f>Q1491*H1491</f>
        <v>0</v>
      </c>
      <c r="S1491" s="146">
        <v>0</v>
      </c>
      <c r="T1491" s="147">
        <f>S1491*H1491</f>
        <v>0</v>
      </c>
      <c r="AR1491" s="148" t="s">
        <v>369</v>
      </c>
      <c r="AT1491" s="148" t="s">
        <v>255</v>
      </c>
      <c r="AU1491" s="148" t="s">
        <v>87</v>
      </c>
      <c r="AY1491" s="17" t="s">
        <v>253</v>
      </c>
      <c r="BE1491" s="149">
        <f>IF(N1491="základní",J1491,0)</f>
        <v>0</v>
      </c>
      <c r="BF1491" s="149">
        <f>IF(N1491="snížená",J1491,0)</f>
        <v>0</v>
      </c>
      <c r="BG1491" s="149">
        <f>IF(N1491="zákl. přenesená",J1491,0)</f>
        <v>0</v>
      </c>
      <c r="BH1491" s="149">
        <f>IF(N1491="sníž. přenesená",J1491,0)</f>
        <v>0</v>
      </c>
      <c r="BI1491" s="149">
        <f>IF(N1491="nulová",J1491,0)</f>
        <v>0</v>
      </c>
      <c r="BJ1491" s="17" t="s">
        <v>85</v>
      </c>
      <c r="BK1491" s="149">
        <f>ROUND(I1491*H1491,2)</f>
        <v>0</v>
      </c>
      <c r="BL1491" s="17" t="s">
        <v>369</v>
      </c>
      <c r="BM1491" s="148" t="s">
        <v>2174</v>
      </c>
    </row>
    <row r="1492" spans="2:65" s="1" customFormat="1" ht="11.25">
      <c r="B1492" s="32"/>
      <c r="D1492" s="150" t="s">
        <v>262</v>
      </c>
      <c r="F1492" s="151" t="s">
        <v>2175</v>
      </c>
      <c r="I1492" s="152"/>
      <c r="L1492" s="32"/>
      <c r="M1492" s="153"/>
      <c r="T1492" s="56"/>
      <c r="AT1492" s="17" t="s">
        <v>262</v>
      </c>
      <c r="AU1492" s="17" t="s">
        <v>87</v>
      </c>
    </row>
    <row r="1493" spans="2:65" s="11" customFormat="1" ht="22.9" customHeight="1">
      <c r="B1493" s="125"/>
      <c r="D1493" s="126" t="s">
        <v>76</v>
      </c>
      <c r="E1493" s="135" t="s">
        <v>2176</v>
      </c>
      <c r="F1493" s="135" t="s">
        <v>2177</v>
      </c>
      <c r="I1493" s="128"/>
      <c r="J1493" s="136">
        <f>BK1493</f>
        <v>0</v>
      </c>
      <c r="L1493" s="125"/>
      <c r="M1493" s="130"/>
      <c r="P1493" s="131">
        <f>SUM(P1494:P1547)</f>
        <v>0</v>
      </c>
      <c r="R1493" s="131">
        <f>SUM(R1494:R1547)</f>
        <v>0.93151280000000003</v>
      </c>
      <c r="T1493" s="132">
        <f>SUM(T1494:T1547)</f>
        <v>0</v>
      </c>
      <c r="AR1493" s="126" t="s">
        <v>87</v>
      </c>
      <c r="AT1493" s="133" t="s">
        <v>76</v>
      </c>
      <c r="AU1493" s="133" t="s">
        <v>85</v>
      </c>
      <c r="AY1493" s="126" t="s">
        <v>253</v>
      </c>
      <c r="BK1493" s="134">
        <f>SUM(BK1494:BK1547)</f>
        <v>0</v>
      </c>
    </row>
    <row r="1494" spans="2:65" s="1" customFormat="1" ht="44.25" customHeight="1">
      <c r="B1494" s="32"/>
      <c r="C1494" s="137" t="s">
        <v>2171</v>
      </c>
      <c r="D1494" s="137" t="s">
        <v>255</v>
      </c>
      <c r="E1494" s="138" t="s">
        <v>2179</v>
      </c>
      <c r="F1494" s="139" t="s">
        <v>2180</v>
      </c>
      <c r="G1494" s="140" t="s">
        <v>313</v>
      </c>
      <c r="H1494" s="141">
        <v>22</v>
      </c>
      <c r="I1494" s="142"/>
      <c r="J1494" s="143">
        <f>ROUND(I1494*H1494,2)</f>
        <v>0</v>
      </c>
      <c r="K1494" s="139" t="s">
        <v>1</v>
      </c>
      <c r="L1494" s="32"/>
      <c r="M1494" s="144" t="s">
        <v>1</v>
      </c>
      <c r="N1494" s="145" t="s">
        <v>42</v>
      </c>
      <c r="P1494" s="146">
        <f>O1494*H1494</f>
        <v>0</v>
      </c>
      <c r="Q1494" s="146">
        <v>2.2200000000000002E-3</v>
      </c>
      <c r="R1494" s="146">
        <f>Q1494*H1494</f>
        <v>4.8840000000000001E-2</v>
      </c>
      <c r="S1494" s="146">
        <v>0</v>
      </c>
      <c r="T1494" s="147">
        <f>S1494*H1494</f>
        <v>0</v>
      </c>
      <c r="AR1494" s="148" t="s">
        <v>369</v>
      </c>
      <c r="AT1494" s="148" t="s">
        <v>255</v>
      </c>
      <c r="AU1494" s="148" t="s">
        <v>87</v>
      </c>
      <c r="AY1494" s="17" t="s">
        <v>253</v>
      </c>
      <c r="BE1494" s="149">
        <f>IF(N1494="základní",J1494,0)</f>
        <v>0</v>
      </c>
      <c r="BF1494" s="149">
        <f>IF(N1494="snížená",J1494,0)</f>
        <v>0</v>
      </c>
      <c r="BG1494" s="149">
        <f>IF(N1494="zákl. přenesená",J1494,0)</f>
        <v>0</v>
      </c>
      <c r="BH1494" s="149">
        <f>IF(N1494="sníž. přenesená",J1494,0)</f>
        <v>0</v>
      </c>
      <c r="BI1494" s="149">
        <f>IF(N1494="nulová",J1494,0)</f>
        <v>0</v>
      </c>
      <c r="BJ1494" s="17" t="s">
        <v>85</v>
      </c>
      <c r="BK1494" s="149">
        <f>ROUND(I1494*H1494,2)</f>
        <v>0</v>
      </c>
      <c r="BL1494" s="17" t="s">
        <v>369</v>
      </c>
      <c r="BM1494" s="148" t="s">
        <v>3537</v>
      </c>
    </row>
    <row r="1495" spans="2:65" s="1" customFormat="1" ht="29.25">
      <c r="B1495" s="32"/>
      <c r="D1495" s="155" t="s">
        <v>1346</v>
      </c>
      <c r="F1495" s="195" t="s">
        <v>2182</v>
      </c>
      <c r="I1495" s="152"/>
      <c r="L1495" s="32"/>
      <c r="M1495" s="153"/>
      <c r="T1495" s="56"/>
      <c r="AT1495" s="17" t="s">
        <v>1346</v>
      </c>
      <c r="AU1495" s="17" t="s">
        <v>87</v>
      </c>
    </row>
    <row r="1496" spans="2:65" s="12" customFormat="1" ht="11.25">
      <c r="B1496" s="154"/>
      <c r="D1496" s="155" t="s">
        <v>264</v>
      </c>
      <c r="E1496" s="156" t="s">
        <v>1</v>
      </c>
      <c r="F1496" s="157" t="s">
        <v>2183</v>
      </c>
      <c r="H1496" s="158">
        <v>22</v>
      </c>
      <c r="I1496" s="159"/>
      <c r="L1496" s="154"/>
      <c r="M1496" s="160"/>
      <c r="T1496" s="161"/>
      <c r="AT1496" s="156" t="s">
        <v>264</v>
      </c>
      <c r="AU1496" s="156" t="s">
        <v>87</v>
      </c>
      <c r="AV1496" s="12" t="s">
        <v>87</v>
      </c>
      <c r="AW1496" s="12" t="s">
        <v>32</v>
      </c>
      <c r="AX1496" s="12" t="s">
        <v>77</v>
      </c>
      <c r="AY1496" s="156" t="s">
        <v>253</v>
      </c>
    </row>
    <row r="1497" spans="2:65" s="13" customFormat="1" ht="11.25">
      <c r="B1497" s="162"/>
      <c r="D1497" s="155" t="s">
        <v>264</v>
      </c>
      <c r="E1497" s="163" t="s">
        <v>1</v>
      </c>
      <c r="F1497" s="164" t="s">
        <v>266</v>
      </c>
      <c r="H1497" s="165">
        <v>22</v>
      </c>
      <c r="I1497" s="166"/>
      <c r="L1497" s="162"/>
      <c r="M1497" s="167"/>
      <c r="T1497" s="168"/>
      <c r="AT1497" s="163" t="s">
        <v>264</v>
      </c>
      <c r="AU1497" s="163" t="s">
        <v>87</v>
      </c>
      <c r="AV1497" s="13" t="s">
        <v>260</v>
      </c>
      <c r="AW1497" s="13" t="s">
        <v>32</v>
      </c>
      <c r="AX1497" s="13" t="s">
        <v>85</v>
      </c>
      <c r="AY1497" s="163" t="s">
        <v>253</v>
      </c>
    </row>
    <row r="1498" spans="2:65" s="1" customFormat="1" ht="37.9" customHeight="1">
      <c r="B1498" s="32"/>
      <c r="C1498" s="137" t="s">
        <v>2178</v>
      </c>
      <c r="D1498" s="137" t="s">
        <v>255</v>
      </c>
      <c r="E1498" s="138" t="s">
        <v>2185</v>
      </c>
      <c r="F1498" s="139" t="s">
        <v>2186</v>
      </c>
      <c r="G1498" s="140" t="s">
        <v>313</v>
      </c>
      <c r="H1498" s="141">
        <v>1.3</v>
      </c>
      <c r="I1498" s="142"/>
      <c r="J1498" s="143">
        <f>ROUND(I1498*H1498,2)</f>
        <v>0</v>
      </c>
      <c r="K1498" s="139" t="s">
        <v>1</v>
      </c>
      <c r="L1498" s="32"/>
      <c r="M1498" s="144" t="s">
        <v>1</v>
      </c>
      <c r="N1498" s="145" t="s">
        <v>42</v>
      </c>
      <c r="P1498" s="146">
        <f>O1498*H1498</f>
        <v>0</v>
      </c>
      <c r="Q1498" s="146">
        <v>5.3499999999999997E-3</v>
      </c>
      <c r="R1498" s="146">
        <f>Q1498*H1498</f>
        <v>6.9550000000000002E-3</v>
      </c>
      <c r="S1498" s="146">
        <v>0</v>
      </c>
      <c r="T1498" s="147">
        <f>S1498*H1498</f>
        <v>0</v>
      </c>
      <c r="AR1498" s="148" t="s">
        <v>369</v>
      </c>
      <c r="AT1498" s="148" t="s">
        <v>255</v>
      </c>
      <c r="AU1498" s="148" t="s">
        <v>87</v>
      </c>
      <c r="AY1498" s="17" t="s">
        <v>253</v>
      </c>
      <c r="BE1498" s="149">
        <f>IF(N1498="základní",J1498,0)</f>
        <v>0</v>
      </c>
      <c r="BF1498" s="149">
        <f>IF(N1498="snížená",J1498,0)</f>
        <v>0</v>
      </c>
      <c r="BG1498" s="149">
        <f>IF(N1498="zákl. přenesená",J1498,0)</f>
        <v>0</v>
      </c>
      <c r="BH1498" s="149">
        <f>IF(N1498="sníž. přenesená",J1498,0)</f>
        <v>0</v>
      </c>
      <c r="BI1498" s="149">
        <f>IF(N1498="nulová",J1498,0)</f>
        <v>0</v>
      </c>
      <c r="BJ1498" s="17" t="s">
        <v>85</v>
      </c>
      <c r="BK1498" s="149">
        <f>ROUND(I1498*H1498,2)</f>
        <v>0</v>
      </c>
      <c r="BL1498" s="17" t="s">
        <v>369</v>
      </c>
      <c r="BM1498" s="148" t="s">
        <v>3538</v>
      </c>
    </row>
    <row r="1499" spans="2:65" s="1" customFormat="1" ht="29.25">
      <c r="B1499" s="32"/>
      <c r="D1499" s="155" t="s">
        <v>1346</v>
      </c>
      <c r="F1499" s="195" t="s">
        <v>2188</v>
      </c>
      <c r="I1499" s="152"/>
      <c r="L1499" s="32"/>
      <c r="M1499" s="153"/>
      <c r="T1499" s="56"/>
      <c r="AT1499" s="17" t="s">
        <v>1346</v>
      </c>
      <c r="AU1499" s="17" t="s">
        <v>87</v>
      </c>
    </row>
    <row r="1500" spans="2:65" s="12" customFormat="1" ht="11.25">
      <c r="B1500" s="154"/>
      <c r="D1500" s="155" t="s">
        <v>264</v>
      </c>
      <c r="E1500" s="156" t="s">
        <v>1</v>
      </c>
      <c r="F1500" s="157" t="s">
        <v>2189</v>
      </c>
      <c r="H1500" s="158">
        <v>1.3</v>
      </c>
      <c r="I1500" s="159"/>
      <c r="L1500" s="154"/>
      <c r="M1500" s="160"/>
      <c r="T1500" s="161"/>
      <c r="AT1500" s="156" t="s">
        <v>264</v>
      </c>
      <c r="AU1500" s="156" t="s">
        <v>87</v>
      </c>
      <c r="AV1500" s="12" t="s">
        <v>87</v>
      </c>
      <c r="AW1500" s="12" t="s">
        <v>32</v>
      </c>
      <c r="AX1500" s="12" t="s">
        <v>77</v>
      </c>
      <c r="AY1500" s="156" t="s">
        <v>253</v>
      </c>
    </row>
    <row r="1501" spans="2:65" s="13" customFormat="1" ht="11.25">
      <c r="B1501" s="162"/>
      <c r="D1501" s="155" t="s">
        <v>264</v>
      </c>
      <c r="E1501" s="163" t="s">
        <v>1</v>
      </c>
      <c r="F1501" s="164" t="s">
        <v>266</v>
      </c>
      <c r="H1501" s="165">
        <v>1.3</v>
      </c>
      <c r="I1501" s="166"/>
      <c r="L1501" s="162"/>
      <c r="M1501" s="167"/>
      <c r="T1501" s="168"/>
      <c r="AT1501" s="163" t="s">
        <v>264</v>
      </c>
      <c r="AU1501" s="163" t="s">
        <v>87</v>
      </c>
      <c r="AV1501" s="13" t="s">
        <v>260</v>
      </c>
      <c r="AW1501" s="13" t="s">
        <v>32</v>
      </c>
      <c r="AX1501" s="13" t="s">
        <v>85</v>
      </c>
      <c r="AY1501" s="163" t="s">
        <v>253</v>
      </c>
    </row>
    <row r="1502" spans="2:65" s="1" customFormat="1" ht="49.15" customHeight="1">
      <c r="B1502" s="32"/>
      <c r="C1502" s="137" t="s">
        <v>2184</v>
      </c>
      <c r="D1502" s="137" t="s">
        <v>255</v>
      </c>
      <c r="E1502" s="138" t="s">
        <v>2191</v>
      </c>
      <c r="F1502" s="139" t="s">
        <v>2192</v>
      </c>
      <c r="G1502" s="140" t="s">
        <v>258</v>
      </c>
      <c r="H1502" s="141">
        <v>5.31</v>
      </c>
      <c r="I1502" s="142"/>
      <c r="J1502" s="143">
        <f>ROUND(I1502*H1502,2)</f>
        <v>0</v>
      </c>
      <c r="K1502" s="139" t="s">
        <v>1</v>
      </c>
      <c r="L1502" s="32"/>
      <c r="M1502" s="144" t="s">
        <v>1</v>
      </c>
      <c r="N1502" s="145" t="s">
        <v>42</v>
      </c>
      <c r="P1502" s="146">
        <f>O1502*H1502</f>
        <v>0</v>
      </c>
      <c r="Q1502" s="146">
        <v>6.9499999999999996E-3</v>
      </c>
      <c r="R1502" s="146">
        <f>Q1502*H1502</f>
        <v>3.6904499999999993E-2</v>
      </c>
      <c r="S1502" s="146">
        <v>0</v>
      </c>
      <c r="T1502" s="147">
        <f>S1502*H1502</f>
        <v>0</v>
      </c>
      <c r="AR1502" s="148" t="s">
        <v>369</v>
      </c>
      <c r="AT1502" s="148" t="s">
        <v>255</v>
      </c>
      <c r="AU1502" s="148" t="s">
        <v>87</v>
      </c>
      <c r="AY1502" s="17" t="s">
        <v>253</v>
      </c>
      <c r="BE1502" s="149">
        <f>IF(N1502="základní",J1502,0)</f>
        <v>0</v>
      </c>
      <c r="BF1502" s="149">
        <f>IF(N1502="snížená",J1502,0)</f>
        <v>0</v>
      </c>
      <c r="BG1502" s="149">
        <f>IF(N1502="zákl. přenesená",J1502,0)</f>
        <v>0</v>
      </c>
      <c r="BH1502" s="149">
        <f>IF(N1502="sníž. přenesená",J1502,0)</f>
        <v>0</v>
      </c>
      <c r="BI1502" s="149">
        <f>IF(N1502="nulová",J1502,0)</f>
        <v>0</v>
      </c>
      <c r="BJ1502" s="17" t="s">
        <v>85</v>
      </c>
      <c r="BK1502" s="149">
        <f>ROUND(I1502*H1502,2)</f>
        <v>0</v>
      </c>
      <c r="BL1502" s="17" t="s">
        <v>369</v>
      </c>
      <c r="BM1502" s="148" t="s">
        <v>2193</v>
      </c>
    </row>
    <row r="1503" spans="2:65" s="14" customFormat="1" ht="11.25">
      <c r="B1503" s="169"/>
      <c r="D1503" s="155" t="s">
        <v>264</v>
      </c>
      <c r="E1503" s="170" t="s">
        <v>1</v>
      </c>
      <c r="F1503" s="171" t="s">
        <v>2194</v>
      </c>
      <c r="H1503" s="170" t="s">
        <v>1</v>
      </c>
      <c r="I1503" s="172"/>
      <c r="L1503" s="169"/>
      <c r="M1503" s="173"/>
      <c r="T1503" s="174"/>
      <c r="AT1503" s="170" t="s">
        <v>264</v>
      </c>
      <c r="AU1503" s="170" t="s">
        <v>87</v>
      </c>
      <c r="AV1503" s="14" t="s">
        <v>85</v>
      </c>
      <c r="AW1503" s="14" t="s">
        <v>32</v>
      </c>
      <c r="AX1503" s="14" t="s">
        <v>77</v>
      </c>
      <c r="AY1503" s="170" t="s">
        <v>253</v>
      </c>
    </row>
    <row r="1504" spans="2:65" s="12" customFormat="1" ht="11.25">
      <c r="B1504" s="154"/>
      <c r="D1504" s="155" t="s">
        <v>264</v>
      </c>
      <c r="E1504" s="156" t="s">
        <v>1</v>
      </c>
      <c r="F1504" s="157" t="s">
        <v>3539</v>
      </c>
      <c r="H1504" s="158">
        <v>5.31</v>
      </c>
      <c r="I1504" s="159"/>
      <c r="L1504" s="154"/>
      <c r="M1504" s="160"/>
      <c r="T1504" s="161"/>
      <c r="AT1504" s="156" t="s">
        <v>264</v>
      </c>
      <c r="AU1504" s="156" t="s">
        <v>87</v>
      </c>
      <c r="AV1504" s="12" t="s">
        <v>87</v>
      </c>
      <c r="AW1504" s="12" t="s">
        <v>32</v>
      </c>
      <c r="AX1504" s="12" t="s">
        <v>77</v>
      </c>
      <c r="AY1504" s="156" t="s">
        <v>253</v>
      </c>
    </row>
    <row r="1505" spans="2:65" s="13" customFormat="1" ht="11.25">
      <c r="B1505" s="162"/>
      <c r="D1505" s="155" t="s">
        <v>264</v>
      </c>
      <c r="E1505" s="163" t="s">
        <v>1</v>
      </c>
      <c r="F1505" s="164" t="s">
        <v>266</v>
      </c>
      <c r="H1505" s="165">
        <v>5.31</v>
      </c>
      <c r="I1505" s="166"/>
      <c r="L1505" s="162"/>
      <c r="M1505" s="167"/>
      <c r="T1505" s="168"/>
      <c r="AT1505" s="163" t="s">
        <v>264</v>
      </c>
      <c r="AU1505" s="163" t="s">
        <v>87</v>
      </c>
      <c r="AV1505" s="13" t="s">
        <v>260</v>
      </c>
      <c r="AW1505" s="13" t="s">
        <v>32</v>
      </c>
      <c r="AX1505" s="13" t="s">
        <v>85</v>
      </c>
      <c r="AY1505" s="163" t="s">
        <v>253</v>
      </c>
    </row>
    <row r="1506" spans="2:65" s="1" customFormat="1" ht="33" customHeight="1">
      <c r="B1506" s="32"/>
      <c r="C1506" s="137" t="s">
        <v>2190</v>
      </c>
      <c r="D1506" s="137" t="s">
        <v>255</v>
      </c>
      <c r="E1506" s="138" t="s">
        <v>2197</v>
      </c>
      <c r="F1506" s="139" t="s">
        <v>2198</v>
      </c>
      <c r="G1506" s="140" t="s">
        <v>313</v>
      </c>
      <c r="H1506" s="141">
        <v>22</v>
      </c>
      <c r="I1506" s="142"/>
      <c r="J1506" s="143">
        <f>ROUND(I1506*H1506,2)</f>
        <v>0</v>
      </c>
      <c r="K1506" s="139" t="s">
        <v>1</v>
      </c>
      <c r="L1506" s="32"/>
      <c r="M1506" s="144" t="s">
        <v>1</v>
      </c>
      <c r="N1506" s="145" t="s">
        <v>42</v>
      </c>
      <c r="P1506" s="146">
        <f>O1506*H1506</f>
        <v>0</v>
      </c>
      <c r="Q1506" s="146">
        <v>6.0699999999999999E-3</v>
      </c>
      <c r="R1506" s="146">
        <f>Q1506*H1506</f>
        <v>0.13353999999999999</v>
      </c>
      <c r="S1506" s="146">
        <v>0</v>
      </c>
      <c r="T1506" s="147">
        <f>S1506*H1506</f>
        <v>0</v>
      </c>
      <c r="AR1506" s="148" t="s">
        <v>369</v>
      </c>
      <c r="AT1506" s="148" t="s">
        <v>255</v>
      </c>
      <c r="AU1506" s="148" t="s">
        <v>87</v>
      </c>
      <c r="AY1506" s="17" t="s">
        <v>253</v>
      </c>
      <c r="BE1506" s="149">
        <f>IF(N1506="základní",J1506,0)</f>
        <v>0</v>
      </c>
      <c r="BF1506" s="149">
        <f>IF(N1506="snížená",J1506,0)</f>
        <v>0</v>
      </c>
      <c r="BG1506" s="149">
        <f>IF(N1506="zákl. přenesená",J1506,0)</f>
        <v>0</v>
      </c>
      <c r="BH1506" s="149">
        <f>IF(N1506="sníž. přenesená",J1506,0)</f>
        <v>0</v>
      </c>
      <c r="BI1506" s="149">
        <f>IF(N1506="nulová",J1506,0)</f>
        <v>0</v>
      </c>
      <c r="BJ1506" s="17" t="s">
        <v>85</v>
      </c>
      <c r="BK1506" s="149">
        <f>ROUND(I1506*H1506,2)</f>
        <v>0</v>
      </c>
      <c r="BL1506" s="17" t="s">
        <v>369</v>
      </c>
      <c r="BM1506" s="148" t="s">
        <v>2199</v>
      </c>
    </row>
    <row r="1507" spans="2:65" s="1" customFormat="1" ht="29.25">
      <c r="B1507" s="32"/>
      <c r="D1507" s="155" t="s">
        <v>1346</v>
      </c>
      <c r="F1507" s="195" t="s">
        <v>2182</v>
      </c>
      <c r="I1507" s="152"/>
      <c r="L1507" s="32"/>
      <c r="M1507" s="153"/>
      <c r="T1507" s="56"/>
      <c r="AT1507" s="17" t="s">
        <v>1346</v>
      </c>
      <c r="AU1507" s="17" t="s">
        <v>87</v>
      </c>
    </row>
    <row r="1508" spans="2:65" s="12" customFormat="1" ht="11.25">
      <c r="B1508" s="154"/>
      <c r="D1508" s="155" t="s">
        <v>264</v>
      </c>
      <c r="E1508" s="156" t="s">
        <v>1</v>
      </c>
      <c r="F1508" s="157" t="s">
        <v>2200</v>
      </c>
      <c r="H1508" s="158">
        <v>22</v>
      </c>
      <c r="I1508" s="159"/>
      <c r="L1508" s="154"/>
      <c r="M1508" s="160"/>
      <c r="T1508" s="161"/>
      <c r="AT1508" s="156" t="s">
        <v>264</v>
      </c>
      <c r="AU1508" s="156" t="s">
        <v>87</v>
      </c>
      <c r="AV1508" s="12" t="s">
        <v>87</v>
      </c>
      <c r="AW1508" s="12" t="s">
        <v>32</v>
      </c>
      <c r="AX1508" s="12" t="s">
        <v>77</v>
      </c>
      <c r="AY1508" s="156" t="s">
        <v>253</v>
      </c>
    </row>
    <row r="1509" spans="2:65" s="13" customFormat="1" ht="11.25">
      <c r="B1509" s="162"/>
      <c r="D1509" s="155" t="s">
        <v>264</v>
      </c>
      <c r="E1509" s="163" t="s">
        <v>1</v>
      </c>
      <c r="F1509" s="164" t="s">
        <v>266</v>
      </c>
      <c r="H1509" s="165">
        <v>22</v>
      </c>
      <c r="I1509" s="166"/>
      <c r="L1509" s="162"/>
      <c r="M1509" s="167"/>
      <c r="T1509" s="168"/>
      <c r="AT1509" s="163" t="s">
        <v>264</v>
      </c>
      <c r="AU1509" s="163" t="s">
        <v>87</v>
      </c>
      <c r="AV1509" s="13" t="s">
        <v>260</v>
      </c>
      <c r="AW1509" s="13" t="s">
        <v>32</v>
      </c>
      <c r="AX1509" s="13" t="s">
        <v>85</v>
      </c>
      <c r="AY1509" s="163" t="s">
        <v>253</v>
      </c>
    </row>
    <row r="1510" spans="2:65" s="1" customFormat="1" ht="33" customHeight="1">
      <c r="B1510" s="32"/>
      <c r="C1510" s="137" t="s">
        <v>2196</v>
      </c>
      <c r="D1510" s="137" t="s">
        <v>255</v>
      </c>
      <c r="E1510" s="138" t="s">
        <v>2202</v>
      </c>
      <c r="F1510" s="139" t="s">
        <v>2203</v>
      </c>
      <c r="G1510" s="140" t="s">
        <v>313</v>
      </c>
      <c r="H1510" s="141">
        <v>22</v>
      </c>
      <c r="I1510" s="142"/>
      <c r="J1510" s="143">
        <f>ROUND(I1510*H1510,2)</f>
        <v>0</v>
      </c>
      <c r="K1510" s="139" t="s">
        <v>1</v>
      </c>
      <c r="L1510" s="32"/>
      <c r="M1510" s="144" t="s">
        <v>1</v>
      </c>
      <c r="N1510" s="145" t="s">
        <v>42</v>
      </c>
      <c r="P1510" s="146">
        <f>O1510*H1510</f>
        <v>0</v>
      </c>
      <c r="Q1510" s="146">
        <v>6.0699999999999999E-3</v>
      </c>
      <c r="R1510" s="146">
        <f>Q1510*H1510</f>
        <v>0.13353999999999999</v>
      </c>
      <c r="S1510" s="146">
        <v>0</v>
      </c>
      <c r="T1510" s="147">
        <f>S1510*H1510</f>
        <v>0</v>
      </c>
      <c r="AR1510" s="148" t="s">
        <v>369</v>
      </c>
      <c r="AT1510" s="148" t="s">
        <v>255</v>
      </c>
      <c r="AU1510" s="148" t="s">
        <v>87</v>
      </c>
      <c r="AY1510" s="17" t="s">
        <v>253</v>
      </c>
      <c r="BE1510" s="149">
        <f>IF(N1510="základní",J1510,0)</f>
        <v>0</v>
      </c>
      <c r="BF1510" s="149">
        <f>IF(N1510="snížená",J1510,0)</f>
        <v>0</v>
      </c>
      <c r="BG1510" s="149">
        <f>IF(N1510="zákl. přenesená",J1510,0)</f>
        <v>0</v>
      </c>
      <c r="BH1510" s="149">
        <f>IF(N1510="sníž. přenesená",J1510,0)</f>
        <v>0</v>
      </c>
      <c r="BI1510" s="149">
        <f>IF(N1510="nulová",J1510,0)</f>
        <v>0</v>
      </c>
      <c r="BJ1510" s="17" t="s">
        <v>85</v>
      </c>
      <c r="BK1510" s="149">
        <f>ROUND(I1510*H1510,2)</f>
        <v>0</v>
      </c>
      <c r="BL1510" s="17" t="s">
        <v>369</v>
      </c>
      <c r="BM1510" s="148" t="s">
        <v>2204</v>
      </c>
    </row>
    <row r="1511" spans="2:65" s="1" customFormat="1" ht="29.25">
      <c r="B1511" s="32"/>
      <c r="D1511" s="155" t="s">
        <v>1346</v>
      </c>
      <c r="F1511" s="195" t="s">
        <v>2182</v>
      </c>
      <c r="I1511" s="152"/>
      <c r="L1511" s="32"/>
      <c r="M1511" s="153"/>
      <c r="T1511" s="56"/>
      <c r="AT1511" s="17" t="s">
        <v>1346</v>
      </c>
      <c r="AU1511" s="17" t="s">
        <v>87</v>
      </c>
    </row>
    <row r="1512" spans="2:65" s="12" customFormat="1" ht="11.25">
      <c r="B1512" s="154"/>
      <c r="D1512" s="155" t="s">
        <v>264</v>
      </c>
      <c r="E1512" s="156" t="s">
        <v>1</v>
      </c>
      <c r="F1512" s="157" t="s">
        <v>2205</v>
      </c>
      <c r="H1512" s="158">
        <v>22</v>
      </c>
      <c r="I1512" s="159"/>
      <c r="L1512" s="154"/>
      <c r="M1512" s="160"/>
      <c r="T1512" s="161"/>
      <c r="AT1512" s="156" t="s">
        <v>264</v>
      </c>
      <c r="AU1512" s="156" t="s">
        <v>87</v>
      </c>
      <c r="AV1512" s="12" t="s">
        <v>87</v>
      </c>
      <c r="AW1512" s="12" t="s">
        <v>32</v>
      </c>
      <c r="AX1512" s="12" t="s">
        <v>77</v>
      </c>
      <c r="AY1512" s="156" t="s">
        <v>253</v>
      </c>
    </row>
    <row r="1513" spans="2:65" s="13" customFormat="1" ht="11.25">
      <c r="B1513" s="162"/>
      <c r="D1513" s="155" t="s">
        <v>264</v>
      </c>
      <c r="E1513" s="163" t="s">
        <v>1</v>
      </c>
      <c r="F1513" s="164" t="s">
        <v>266</v>
      </c>
      <c r="H1513" s="165">
        <v>22</v>
      </c>
      <c r="I1513" s="166"/>
      <c r="L1513" s="162"/>
      <c r="M1513" s="167"/>
      <c r="T1513" s="168"/>
      <c r="AT1513" s="163" t="s">
        <v>264</v>
      </c>
      <c r="AU1513" s="163" t="s">
        <v>87</v>
      </c>
      <c r="AV1513" s="13" t="s">
        <v>260</v>
      </c>
      <c r="AW1513" s="13" t="s">
        <v>32</v>
      </c>
      <c r="AX1513" s="13" t="s">
        <v>85</v>
      </c>
      <c r="AY1513" s="163" t="s">
        <v>253</v>
      </c>
    </row>
    <row r="1514" spans="2:65" s="1" customFormat="1" ht="44.25" customHeight="1">
      <c r="B1514" s="32"/>
      <c r="C1514" s="137" t="s">
        <v>2201</v>
      </c>
      <c r="D1514" s="137" t="s">
        <v>255</v>
      </c>
      <c r="E1514" s="138" t="s">
        <v>2207</v>
      </c>
      <c r="F1514" s="139" t="s">
        <v>2208</v>
      </c>
      <c r="G1514" s="140" t="s">
        <v>313</v>
      </c>
      <c r="H1514" s="141">
        <v>30.75</v>
      </c>
      <c r="I1514" s="142"/>
      <c r="J1514" s="143">
        <f>ROUND(I1514*H1514,2)</f>
        <v>0</v>
      </c>
      <c r="K1514" s="139" t="s">
        <v>1</v>
      </c>
      <c r="L1514" s="32"/>
      <c r="M1514" s="144" t="s">
        <v>1</v>
      </c>
      <c r="N1514" s="145" t="s">
        <v>42</v>
      </c>
      <c r="P1514" s="146">
        <f>O1514*H1514</f>
        <v>0</v>
      </c>
      <c r="Q1514" s="146">
        <v>6.0699999999999999E-3</v>
      </c>
      <c r="R1514" s="146">
        <f>Q1514*H1514</f>
        <v>0.1866525</v>
      </c>
      <c r="S1514" s="146">
        <v>0</v>
      </c>
      <c r="T1514" s="147">
        <f>S1514*H1514</f>
        <v>0</v>
      </c>
      <c r="AR1514" s="148" t="s">
        <v>369</v>
      </c>
      <c r="AT1514" s="148" t="s">
        <v>255</v>
      </c>
      <c r="AU1514" s="148" t="s">
        <v>87</v>
      </c>
      <c r="AY1514" s="17" t="s">
        <v>253</v>
      </c>
      <c r="BE1514" s="149">
        <f>IF(N1514="základní",J1514,0)</f>
        <v>0</v>
      </c>
      <c r="BF1514" s="149">
        <f>IF(N1514="snížená",J1514,0)</f>
        <v>0</v>
      </c>
      <c r="BG1514" s="149">
        <f>IF(N1514="zákl. přenesená",J1514,0)</f>
        <v>0</v>
      </c>
      <c r="BH1514" s="149">
        <f>IF(N1514="sníž. přenesená",J1514,0)</f>
        <v>0</v>
      </c>
      <c r="BI1514" s="149">
        <f>IF(N1514="nulová",J1514,0)</f>
        <v>0</v>
      </c>
      <c r="BJ1514" s="17" t="s">
        <v>85</v>
      </c>
      <c r="BK1514" s="149">
        <f>ROUND(I1514*H1514,2)</f>
        <v>0</v>
      </c>
      <c r="BL1514" s="17" t="s">
        <v>369</v>
      </c>
      <c r="BM1514" s="148" t="s">
        <v>2209</v>
      </c>
    </row>
    <row r="1515" spans="2:65" s="1" customFormat="1" ht="29.25">
      <c r="B1515" s="32"/>
      <c r="D1515" s="155" t="s">
        <v>1346</v>
      </c>
      <c r="F1515" s="195" t="s">
        <v>2182</v>
      </c>
      <c r="I1515" s="152"/>
      <c r="L1515" s="32"/>
      <c r="M1515" s="153"/>
      <c r="T1515" s="56"/>
      <c r="AT1515" s="17" t="s">
        <v>1346</v>
      </c>
      <c r="AU1515" s="17" t="s">
        <v>87</v>
      </c>
    </row>
    <row r="1516" spans="2:65" s="12" customFormat="1" ht="11.25">
      <c r="B1516" s="154"/>
      <c r="D1516" s="155" t="s">
        <v>264</v>
      </c>
      <c r="E1516" s="156" t="s">
        <v>1</v>
      </c>
      <c r="F1516" s="157" t="s">
        <v>2210</v>
      </c>
      <c r="H1516" s="158">
        <v>30.75</v>
      </c>
      <c r="I1516" s="159"/>
      <c r="L1516" s="154"/>
      <c r="M1516" s="160"/>
      <c r="T1516" s="161"/>
      <c r="AT1516" s="156" t="s">
        <v>264</v>
      </c>
      <c r="AU1516" s="156" t="s">
        <v>87</v>
      </c>
      <c r="AV1516" s="12" t="s">
        <v>87</v>
      </c>
      <c r="AW1516" s="12" t="s">
        <v>32</v>
      </c>
      <c r="AX1516" s="12" t="s">
        <v>77</v>
      </c>
      <c r="AY1516" s="156" t="s">
        <v>253</v>
      </c>
    </row>
    <row r="1517" spans="2:65" s="13" customFormat="1" ht="11.25">
      <c r="B1517" s="162"/>
      <c r="D1517" s="155" t="s">
        <v>264</v>
      </c>
      <c r="E1517" s="163" t="s">
        <v>1</v>
      </c>
      <c r="F1517" s="164" t="s">
        <v>266</v>
      </c>
      <c r="H1517" s="165">
        <v>30.75</v>
      </c>
      <c r="I1517" s="166"/>
      <c r="L1517" s="162"/>
      <c r="M1517" s="167"/>
      <c r="T1517" s="168"/>
      <c r="AT1517" s="163" t="s">
        <v>264</v>
      </c>
      <c r="AU1517" s="163" t="s">
        <v>87</v>
      </c>
      <c r="AV1517" s="13" t="s">
        <v>260</v>
      </c>
      <c r="AW1517" s="13" t="s">
        <v>32</v>
      </c>
      <c r="AX1517" s="13" t="s">
        <v>85</v>
      </c>
      <c r="AY1517" s="163" t="s">
        <v>253</v>
      </c>
    </row>
    <row r="1518" spans="2:65" s="1" customFormat="1" ht="37.9" customHeight="1">
      <c r="B1518" s="32"/>
      <c r="C1518" s="137" t="s">
        <v>2206</v>
      </c>
      <c r="D1518" s="137" t="s">
        <v>255</v>
      </c>
      <c r="E1518" s="138" t="s">
        <v>2212</v>
      </c>
      <c r="F1518" s="139" t="s">
        <v>2213</v>
      </c>
      <c r="G1518" s="140" t="s">
        <v>313</v>
      </c>
      <c r="H1518" s="141">
        <v>17</v>
      </c>
      <c r="I1518" s="142"/>
      <c r="J1518" s="143">
        <f>ROUND(I1518*H1518,2)</f>
        <v>0</v>
      </c>
      <c r="K1518" s="139" t="s">
        <v>1</v>
      </c>
      <c r="L1518" s="32"/>
      <c r="M1518" s="144" t="s">
        <v>1</v>
      </c>
      <c r="N1518" s="145" t="s">
        <v>42</v>
      </c>
      <c r="P1518" s="146">
        <f>O1518*H1518</f>
        <v>0</v>
      </c>
      <c r="Q1518" s="146">
        <v>6.0699999999999999E-3</v>
      </c>
      <c r="R1518" s="146">
        <f>Q1518*H1518</f>
        <v>0.10319</v>
      </c>
      <c r="S1518" s="146">
        <v>0</v>
      </c>
      <c r="T1518" s="147">
        <f>S1518*H1518</f>
        <v>0</v>
      </c>
      <c r="AR1518" s="148" t="s">
        <v>369</v>
      </c>
      <c r="AT1518" s="148" t="s">
        <v>255</v>
      </c>
      <c r="AU1518" s="148" t="s">
        <v>87</v>
      </c>
      <c r="AY1518" s="17" t="s">
        <v>253</v>
      </c>
      <c r="BE1518" s="149">
        <f>IF(N1518="základní",J1518,0)</f>
        <v>0</v>
      </c>
      <c r="BF1518" s="149">
        <f>IF(N1518="snížená",J1518,0)</f>
        <v>0</v>
      </c>
      <c r="BG1518" s="149">
        <f>IF(N1518="zákl. přenesená",J1518,0)</f>
        <v>0</v>
      </c>
      <c r="BH1518" s="149">
        <f>IF(N1518="sníž. přenesená",J1518,0)</f>
        <v>0</v>
      </c>
      <c r="BI1518" s="149">
        <f>IF(N1518="nulová",J1518,0)</f>
        <v>0</v>
      </c>
      <c r="BJ1518" s="17" t="s">
        <v>85</v>
      </c>
      <c r="BK1518" s="149">
        <f>ROUND(I1518*H1518,2)</f>
        <v>0</v>
      </c>
      <c r="BL1518" s="17" t="s">
        <v>369</v>
      </c>
      <c r="BM1518" s="148" t="s">
        <v>2214</v>
      </c>
    </row>
    <row r="1519" spans="2:65" s="1" customFormat="1" ht="29.25">
      <c r="B1519" s="32"/>
      <c r="D1519" s="155" t="s">
        <v>1346</v>
      </c>
      <c r="F1519" s="195" t="s">
        <v>2182</v>
      </c>
      <c r="I1519" s="152"/>
      <c r="L1519" s="32"/>
      <c r="M1519" s="153"/>
      <c r="T1519" s="56"/>
      <c r="AT1519" s="17" t="s">
        <v>1346</v>
      </c>
      <c r="AU1519" s="17" t="s">
        <v>87</v>
      </c>
    </row>
    <row r="1520" spans="2:65" s="12" customFormat="1" ht="11.25">
      <c r="B1520" s="154"/>
      <c r="D1520" s="155" t="s">
        <v>264</v>
      </c>
      <c r="E1520" s="156" t="s">
        <v>1</v>
      </c>
      <c r="F1520" s="157" t="s">
        <v>2215</v>
      </c>
      <c r="H1520" s="158">
        <v>17</v>
      </c>
      <c r="I1520" s="159"/>
      <c r="L1520" s="154"/>
      <c r="M1520" s="160"/>
      <c r="T1520" s="161"/>
      <c r="AT1520" s="156" t="s">
        <v>264</v>
      </c>
      <c r="AU1520" s="156" t="s">
        <v>87</v>
      </c>
      <c r="AV1520" s="12" t="s">
        <v>87</v>
      </c>
      <c r="AW1520" s="12" t="s">
        <v>32</v>
      </c>
      <c r="AX1520" s="12" t="s">
        <v>77</v>
      </c>
      <c r="AY1520" s="156" t="s">
        <v>253</v>
      </c>
    </row>
    <row r="1521" spans="2:65" s="13" customFormat="1" ht="11.25">
      <c r="B1521" s="162"/>
      <c r="D1521" s="155" t="s">
        <v>264</v>
      </c>
      <c r="E1521" s="163" t="s">
        <v>1</v>
      </c>
      <c r="F1521" s="164" t="s">
        <v>266</v>
      </c>
      <c r="H1521" s="165">
        <v>17</v>
      </c>
      <c r="I1521" s="166"/>
      <c r="L1521" s="162"/>
      <c r="M1521" s="167"/>
      <c r="T1521" s="168"/>
      <c r="AT1521" s="163" t="s">
        <v>264</v>
      </c>
      <c r="AU1521" s="163" t="s">
        <v>87</v>
      </c>
      <c r="AV1521" s="13" t="s">
        <v>260</v>
      </c>
      <c r="AW1521" s="13" t="s">
        <v>32</v>
      </c>
      <c r="AX1521" s="13" t="s">
        <v>85</v>
      </c>
      <c r="AY1521" s="163" t="s">
        <v>253</v>
      </c>
    </row>
    <row r="1522" spans="2:65" s="1" customFormat="1" ht="37.9" customHeight="1">
      <c r="B1522" s="32"/>
      <c r="C1522" s="137" t="s">
        <v>2211</v>
      </c>
      <c r="D1522" s="137" t="s">
        <v>255</v>
      </c>
      <c r="E1522" s="138" t="s">
        <v>2217</v>
      </c>
      <c r="F1522" s="139" t="s">
        <v>2218</v>
      </c>
      <c r="G1522" s="140" t="s">
        <v>313</v>
      </c>
      <c r="H1522" s="141">
        <v>5.2</v>
      </c>
      <c r="I1522" s="142"/>
      <c r="J1522" s="143">
        <f>ROUND(I1522*H1522,2)</f>
        <v>0</v>
      </c>
      <c r="K1522" s="139" t="s">
        <v>1</v>
      </c>
      <c r="L1522" s="32"/>
      <c r="M1522" s="144" t="s">
        <v>1</v>
      </c>
      <c r="N1522" s="145" t="s">
        <v>42</v>
      </c>
      <c r="P1522" s="146">
        <f>O1522*H1522</f>
        <v>0</v>
      </c>
      <c r="Q1522" s="146">
        <v>6.0699999999999999E-3</v>
      </c>
      <c r="R1522" s="146">
        <f>Q1522*H1522</f>
        <v>3.1564000000000002E-2</v>
      </c>
      <c r="S1522" s="146">
        <v>0</v>
      </c>
      <c r="T1522" s="147">
        <f>S1522*H1522</f>
        <v>0</v>
      </c>
      <c r="AR1522" s="148" t="s">
        <v>369</v>
      </c>
      <c r="AT1522" s="148" t="s">
        <v>255</v>
      </c>
      <c r="AU1522" s="148" t="s">
        <v>87</v>
      </c>
      <c r="AY1522" s="17" t="s">
        <v>253</v>
      </c>
      <c r="BE1522" s="149">
        <f>IF(N1522="základní",J1522,0)</f>
        <v>0</v>
      </c>
      <c r="BF1522" s="149">
        <f>IF(N1522="snížená",J1522,0)</f>
        <v>0</v>
      </c>
      <c r="BG1522" s="149">
        <f>IF(N1522="zákl. přenesená",J1522,0)</f>
        <v>0</v>
      </c>
      <c r="BH1522" s="149">
        <f>IF(N1522="sníž. přenesená",J1522,0)</f>
        <v>0</v>
      </c>
      <c r="BI1522" s="149">
        <f>IF(N1522="nulová",J1522,0)</f>
        <v>0</v>
      </c>
      <c r="BJ1522" s="17" t="s">
        <v>85</v>
      </c>
      <c r="BK1522" s="149">
        <f>ROUND(I1522*H1522,2)</f>
        <v>0</v>
      </c>
      <c r="BL1522" s="17" t="s">
        <v>369</v>
      </c>
      <c r="BM1522" s="148" t="s">
        <v>2219</v>
      </c>
    </row>
    <row r="1523" spans="2:65" s="1" customFormat="1" ht="29.25">
      <c r="B1523" s="32"/>
      <c r="D1523" s="155" t="s">
        <v>1346</v>
      </c>
      <c r="F1523" s="195" t="s">
        <v>2182</v>
      </c>
      <c r="I1523" s="152"/>
      <c r="L1523" s="32"/>
      <c r="M1523" s="153"/>
      <c r="T1523" s="56"/>
      <c r="AT1523" s="17" t="s">
        <v>1346</v>
      </c>
      <c r="AU1523" s="17" t="s">
        <v>87</v>
      </c>
    </row>
    <row r="1524" spans="2:65" s="12" customFormat="1" ht="11.25">
      <c r="B1524" s="154"/>
      <c r="D1524" s="155" t="s">
        <v>264</v>
      </c>
      <c r="E1524" s="156" t="s">
        <v>1</v>
      </c>
      <c r="F1524" s="157" t="s">
        <v>2220</v>
      </c>
      <c r="H1524" s="158">
        <v>5.2</v>
      </c>
      <c r="I1524" s="159"/>
      <c r="L1524" s="154"/>
      <c r="M1524" s="160"/>
      <c r="T1524" s="161"/>
      <c r="AT1524" s="156" t="s">
        <v>264</v>
      </c>
      <c r="AU1524" s="156" t="s">
        <v>87</v>
      </c>
      <c r="AV1524" s="12" t="s">
        <v>87</v>
      </c>
      <c r="AW1524" s="12" t="s">
        <v>32</v>
      </c>
      <c r="AX1524" s="12" t="s">
        <v>77</v>
      </c>
      <c r="AY1524" s="156" t="s">
        <v>253</v>
      </c>
    </row>
    <row r="1525" spans="2:65" s="13" customFormat="1" ht="11.25">
      <c r="B1525" s="162"/>
      <c r="D1525" s="155" t="s">
        <v>264</v>
      </c>
      <c r="E1525" s="163" t="s">
        <v>1</v>
      </c>
      <c r="F1525" s="164" t="s">
        <v>266</v>
      </c>
      <c r="H1525" s="165">
        <v>5.2</v>
      </c>
      <c r="I1525" s="166"/>
      <c r="L1525" s="162"/>
      <c r="M1525" s="167"/>
      <c r="T1525" s="168"/>
      <c r="AT1525" s="163" t="s">
        <v>264</v>
      </c>
      <c r="AU1525" s="163" t="s">
        <v>87</v>
      </c>
      <c r="AV1525" s="13" t="s">
        <v>260</v>
      </c>
      <c r="AW1525" s="13" t="s">
        <v>32</v>
      </c>
      <c r="AX1525" s="13" t="s">
        <v>85</v>
      </c>
      <c r="AY1525" s="163" t="s">
        <v>253</v>
      </c>
    </row>
    <row r="1526" spans="2:65" s="1" customFormat="1" ht="33" customHeight="1">
      <c r="B1526" s="32"/>
      <c r="C1526" s="137" t="s">
        <v>2216</v>
      </c>
      <c r="D1526" s="137" t="s">
        <v>255</v>
      </c>
      <c r="E1526" s="138" t="s">
        <v>2222</v>
      </c>
      <c r="F1526" s="139" t="s">
        <v>2223</v>
      </c>
      <c r="G1526" s="140" t="s">
        <v>313</v>
      </c>
      <c r="H1526" s="141">
        <v>9.5</v>
      </c>
      <c r="I1526" s="142"/>
      <c r="J1526" s="143">
        <f>ROUND(I1526*H1526,2)</f>
        <v>0</v>
      </c>
      <c r="K1526" s="139" t="s">
        <v>1</v>
      </c>
      <c r="L1526" s="32"/>
      <c r="M1526" s="144" t="s">
        <v>1</v>
      </c>
      <c r="N1526" s="145" t="s">
        <v>42</v>
      </c>
      <c r="P1526" s="146">
        <f>O1526*H1526</f>
        <v>0</v>
      </c>
      <c r="Q1526" s="146">
        <v>6.0699999999999999E-3</v>
      </c>
      <c r="R1526" s="146">
        <f>Q1526*H1526</f>
        <v>5.7665000000000001E-2</v>
      </c>
      <c r="S1526" s="146">
        <v>0</v>
      </c>
      <c r="T1526" s="147">
        <f>S1526*H1526</f>
        <v>0</v>
      </c>
      <c r="AR1526" s="148" t="s">
        <v>369</v>
      </c>
      <c r="AT1526" s="148" t="s">
        <v>255</v>
      </c>
      <c r="AU1526" s="148" t="s">
        <v>87</v>
      </c>
      <c r="AY1526" s="17" t="s">
        <v>253</v>
      </c>
      <c r="BE1526" s="149">
        <f>IF(N1526="základní",J1526,0)</f>
        <v>0</v>
      </c>
      <c r="BF1526" s="149">
        <f>IF(N1526="snížená",J1526,0)</f>
        <v>0</v>
      </c>
      <c r="BG1526" s="149">
        <f>IF(N1526="zákl. přenesená",J1526,0)</f>
        <v>0</v>
      </c>
      <c r="BH1526" s="149">
        <f>IF(N1526="sníž. přenesená",J1526,0)</f>
        <v>0</v>
      </c>
      <c r="BI1526" s="149">
        <f>IF(N1526="nulová",J1526,0)</f>
        <v>0</v>
      </c>
      <c r="BJ1526" s="17" t="s">
        <v>85</v>
      </c>
      <c r="BK1526" s="149">
        <f>ROUND(I1526*H1526,2)</f>
        <v>0</v>
      </c>
      <c r="BL1526" s="17" t="s">
        <v>369</v>
      </c>
      <c r="BM1526" s="148" t="s">
        <v>2224</v>
      </c>
    </row>
    <row r="1527" spans="2:65" s="1" customFormat="1" ht="29.25">
      <c r="B1527" s="32"/>
      <c r="D1527" s="155" t="s">
        <v>1346</v>
      </c>
      <c r="F1527" s="195" t="s">
        <v>2182</v>
      </c>
      <c r="I1527" s="152"/>
      <c r="L1527" s="32"/>
      <c r="M1527" s="153"/>
      <c r="T1527" s="56"/>
      <c r="AT1527" s="17" t="s">
        <v>1346</v>
      </c>
      <c r="AU1527" s="17" t="s">
        <v>87</v>
      </c>
    </row>
    <row r="1528" spans="2:65" s="12" customFormat="1" ht="11.25">
      <c r="B1528" s="154"/>
      <c r="D1528" s="155" t="s">
        <v>264</v>
      </c>
      <c r="E1528" s="156" t="s">
        <v>1</v>
      </c>
      <c r="F1528" s="157" t="s">
        <v>2225</v>
      </c>
      <c r="H1528" s="158">
        <v>9.5</v>
      </c>
      <c r="I1528" s="159"/>
      <c r="L1528" s="154"/>
      <c r="M1528" s="160"/>
      <c r="T1528" s="161"/>
      <c r="AT1528" s="156" t="s">
        <v>264</v>
      </c>
      <c r="AU1528" s="156" t="s">
        <v>87</v>
      </c>
      <c r="AV1528" s="12" t="s">
        <v>87</v>
      </c>
      <c r="AW1528" s="12" t="s">
        <v>32</v>
      </c>
      <c r="AX1528" s="12" t="s">
        <v>77</v>
      </c>
      <c r="AY1528" s="156" t="s">
        <v>253</v>
      </c>
    </row>
    <row r="1529" spans="2:65" s="13" customFormat="1" ht="11.25">
      <c r="B1529" s="162"/>
      <c r="D1529" s="155" t="s">
        <v>264</v>
      </c>
      <c r="E1529" s="163" t="s">
        <v>1</v>
      </c>
      <c r="F1529" s="164" t="s">
        <v>266</v>
      </c>
      <c r="H1529" s="165">
        <v>9.5</v>
      </c>
      <c r="I1529" s="166"/>
      <c r="L1529" s="162"/>
      <c r="M1529" s="167"/>
      <c r="T1529" s="168"/>
      <c r="AT1529" s="163" t="s">
        <v>264</v>
      </c>
      <c r="AU1529" s="163" t="s">
        <v>87</v>
      </c>
      <c r="AV1529" s="13" t="s">
        <v>260</v>
      </c>
      <c r="AW1529" s="13" t="s">
        <v>32</v>
      </c>
      <c r="AX1529" s="13" t="s">
        <v>85</v>
      </c>
      <c r="AY1529" s="163" t="s">
        <v>253</v>
      </c>
    </row>
    <row r="1530" spans="2:65" s="1" customFormat="1" ht="33" customHeight="1">
      <c r="B1530" s="32"/>
      <c r="C1530" s="137" t="s">
        <v>2221</v>
      </c>
      <c r="D1530" s="137" t="s">
        <v>255</v>
      </c>
      <c r="E1530" s="138" t="s">
        <v>2227</v>
      </c>
      <c r="F1530" s="139" t="s">
        <v>2228</v>
      </c>
      <c r="G1530" s="140" t="s">
        <v>313</v>
      </c>
      <c r="H1530" s="141">
        <v>5.84</v>
      </c>
      <c r="I1530" s="142"/>
      <c r="J1530" s="143">
        <f>ROUND(I1530*H1530,2)</f>
        <v>0</v>
      </c>
      <c r="K1530" s="139" t="s">
        <v>1</v>
      </c>
      <c r="L1530" s="32"/>
      <c r="M1530" s="144" t="s">
        <v>1</v>
      </c>
      <c r="N1530" s="145" t="s">
        <v>42</v>
      </c>
      <c r="P1530" s="146">
        <f>O1530*H1530</f>
        <v>0</v>
      </c>
      <c r="Q1530" s="146">
        <v>6.0699999999999999E-3</v>
      </c>
      <c r="R1530" s="146">
        <f>Q1530*H1530</f>
        <v>3.5448799999999996E-2</v>
      </c>
      <c r="S1530" s="146">
        <v>0</v>
      </c>
      <c r="T1530" s="147">
        <f>S1530*H1530</f>
        <v>0</v>
      </c>
      <c r="AR1530" s="148" t="s">
        <v>369</v>
      </c>
      <c r="AT1530" s="148" t="s">
        <v>255</v>
      </c>
      <c r="AU1530" s="148" t="s">
        <v>87</v>
      </c>
      <c r="AY1530" s="17" t="s">
        <v>253</v>
      </c>
      <c r="BE1530" s="149">
        <f>IF(N1530="základní",J1530,0)</f>
        <v>0</v>
      </c>
      <c r="BF1530" s="149">
        <f>IF(N1530="snížená",J1530,0)</f>
        <v>0</v>
      </c>
      <c r="BG1530" s="149">
        <f>IF(N1530="zákl. přenesená",J1530,0)</f>
        <v>0</v>
      </c>
      <c r="BH1530" s="149">
        <f>IF(N1530="sníž. přenesená",J1530,0)</f>
        <v>0</v>
      </c>
      <c r="BI1530" s="149">
        <f>IF(N1530="nulová",J1530,0)</f>
        <v>0</v>
      </c>
      <c r="BJ1530" s="17" t="s">
        <v>85</v>
      </c>
      <c r="BK1530" s="149">
        <f>ROUND(I1530*H1530,2)</f>
        <v>0</v>
      </c>
      <c r="BL1530" s="17" t="s">
        <v>369</v>
      </c>
      <c r="BM1530" s="148" t="s">
        <v>2229</v>
      </c>
    </row>
    <row r="1531" spans="2:65" s="1" customFormat="1" ht="29.25">
      <c r="B1531" s="32"/>
      <c r="D1531" s="155" t="s">
        <v>1346</v>
      </c>
      <c r="F1531" s="195" t="s">
        <v>2182</v>
      </c>
      <c r="I1531" s="152"/>
      <c r="L1531" s="32"/>
      <c r="M1531" s="153"/>
      <c r="T1531" s="56"/>
      <c r="AT1531" s="17" t="s">
        <v>1346</v>
      </c>
      <c r="AU1531" s="17" t="s">
        <v>87</v>
      </c>
    </row>
    <row r="1532" spans="2:65" s="12" customFormat="1" ht="11.25">
      <c r="B1532" s="154"/>
      <c r="D1532" s="155" t="s">
        <v>264</v>
      </c>
      <c r="E1532" s="156" t="s">
        <v>1</v>
      </c>
      <c r="F1532" s="157" t="s">
        <v>2230</v>
      </c>
      <c r="H1532" s="158">
        <v>5.84</v>
      </c>
      <c r="I1532" s="159"/>
      <c r="L1532" s="154"/>
      <c r="M1532" s="160"/>
      <c r="T1532" s="161"/>
      <c r="AT1532" s="156" t="s">
        <v>264</v>
      </c>
      <c r="AU1532" s="156" t="s">
        <v>87</v>
      </c>
      <c r="AV1532" s="12" t="s">
        <v>87</v>
      </c>
      <c r="AW1532" s="12" t="s">
        <v>32</v>
      </c>
      <c r="AX1532" s="12" t="s">
        <v>77</v>
      </c>
      <c r="AY1532" s="156" t="s">
        <v>253</v>
      </c>
    </row>
    <row r="1533" spans="2:65" s="13" customFormat="1" ht="11.25">
      <c r="B1533" s="162"/>
      <c r="D1533" s="155" t="s">
        <v>264</v>
      </c>
      <c r="E1533" s="163" t="s">
        <v>1</v>
      </c>
      <c r="F1533" s="164" t="s">
        <v>266</v>
      </c>
      <c r="H1533" s="165">
        <v>5.84</v>
      </c>
      <c r="I1533" s="166"/>
      <c r="L1533" s="162"/>
      <c r="M1533" s="167"/>
      <c r="T1533" s="168"/>
      <c r="AT1533" s="163" t="s">
        <v>264</v>
      </c>
      <c r="AU1533" s="163" t="s">
        <v>87</v>
      </c>
      <c r="AV1533" s="13" t="s">
        <v>260</v>
      </c>
      <c r="AW1533" s="13" t="s">
        <v>32</v>
      </c>
      <c r="AX1533" s="13" t="s">
        <v>85</v>
      </c>
      <c r="AY1533" s="163" t="s">
        <v>253</v>
      </c>
    </row>
    <row r="1534" spans="2:65" s="1" customFormat="1" ht="24.2" customHeight="1">
      <c r="B1534" s="32"/>
      <c r="C1534" s="137" t="s">
        <v>2226</v>
      </c>
      <c r="D1534" s="137" t="s">
        <v>255</v>
      </c>
      <c r="E1534" s="138" t="s">
        <v>2232</v>
      </c>
      <c r="F1534" s="139" t="s">
        <v>2233</v>
      </c>
      <c r="G1534" s="140" t="s">
        <v>313</v>
      </c>
      <c r="H1534" s="141">
        <v>2.4</v>
      </c>
      <c r="I1534" s="142"/>
      <c r="J1534" s="143">
        <f>ROUND(I1534*H1534,2)</f>
        <v>0</v>
      </c>
      <c r="K1534" s="139" t="s">
        <v>1</v>
      </c>
      <c r="L1534" s="32"/>
      <c r="M1534" s="144" t="s">
        <v>1</v>
      </c>
      <c r="N1534" s="145" t="s">
        <v>42</v>
      </c>
      <c r="P1534" s="146">
        <f>O1534*H1534</f>
        <v>0</v>
      </c>
      <c r="Q1534" s="146">
        <v>6.0699999999999999E-3</v>
      </c>
      <c r="R1534" s="146">
        <f>Q1534*H1534</f>
        <v>1.4567999999999999E-2</v>
      </c>
      <c r="S1534" s="146">
        <v>0</v>
      </c>
      <c r="T1534" s="147">
        <f>S1534*H1534</f>
        <v>0</v>
      </c>
      <c r="AR1534" s="148" t="s">
        <v>369</v>
      </c>
      <c r="AT1534" s="148" t="s">
        <v>255</v>
      </c>
      <c r="AU1534" s="148" t="s">
        <v>87</v>
      </c>
      <c r="AY1534" s="17" t="s">
        <v>253</v>
      </c>
      <c r="BE1534" s="149">
        <f>IF(N1534="základní",J1534,0)</f>
        <v>0</v>
      </c>
      <c r="BF1534" s="149">
        <f>IF(N1534="snížená",J1534,0)</f>
        <v>0</v>
      </c>
      <c r="BG1534" s="149">
        <f>IF(N1534="zákl. přenesená",J1534,0)</f>
        <v>0</v>
      </c>
      <c r="BH1534" s="149">
        <f>IF(N1534="sníž. přenesená",J1534,0)</f>
        <v>0</v>
      </c>
      <c r="BI1534" s="149">
        <f>IF(N1534="nulová",J1534,0)</f>
        <v>0</v>
      </c>
      <c r="BJ1534" s="17" t="s">
        <v>85</v>
      </c>
      <c r="BK1534" s="149">
        <f>ROUND(I1534*H1534,2)</f>
        <v>0</v>
      </c>
      <c r="BL1534" s="17" t="s">
        <v>369</v>
      </c>
      <c r="BM1534" s="148" t="s">
        <v>2234</v>
      </c>
    </row>
    <row r="1535" spans="2:65" s="1" customFormat="1" ht="29.25">
      <c r="B1535" s="32"/>
      <c r="D1535" s="155" t="s">
        <v>1346</v>
      </c>
      <c r="F1535" s="195" t="s">
        <v>2182</v>
      </c>
      <c r="I1535" s="152"/>
      <c r="L1535" s="32"/>
      <c r="M1535" s="153"/>
      <c r="T1535" s="56"/>
      <c r="AT1535" s="17" t="s">
        <v>1346</v>
      </c>
      <c r="AU1535" s="17" t="s">
        <v>87</v>
      </c>
    </row>
    <row r="1536" spans="2:65" s="12" customFormat="1" ht="11.25">
      <c r="B1536" s="154"/>
      <c r="D1536" s="155" t="s">
        <v>264</v>
      </c>
      <c r="E1536" s="156" t="s">
        <v>1</v>
      </c>
      <c r="F1536" s="157" t="s">
        <v>2235</v>
      </c>
      <c r="H1536" s="158">
        <v>2.4</v>
      </c>
      <c r="I1536" s="159"/>
      <c r="L1536" s="154"/>
      <c r="M1536" s="160"/>
      <c r="T1536" s="161"/>
      <c r="AT1536" s="156" t="s">
        <v>264</v>
      </c>
      <c r="AU1536" s="156" t="s">
        <v>87</v>
      </c>
      <c r="AV1536" s="12" t="s">
        <v>87</v>
      </c>
      <c r="AW1536" s="12" t="s">
        <v>32</v>
      </c>
      <c r="AX1536" s="12" t="s">
        <v>77</v>
      </c>
      <c r="AY1536" s="156" t="s">
        <v>253</v>
      </c>
    </row>
    <row r="1537" spans="2:65" s="13" customFormat="1" ht="11.25">
      <c r="B1537" s="162"/>
      <c r="D1537" s="155" t="s">
        <v>264</v>
      </c>
      <c r="E1537" s="163" t="s">
        <v>1</v>
      </c>
      <c r="F1537" s="164" t="s">
        <v>266</v>
      </c>
      <c r="H1537" s="165">
        <v>2.4</v>
      </c>
      <c r="I1537" s="166"/>
      <c r="L1537" s="162"/>
      <c r="M1537" s="167"/>
      <c r="T1537" s="168"/>
      <c r="AT1537" s="163" t="s">
        <v>264</v>
      </c>
      <c r="AU1537" s="163" t="s">
        <v>87</v>
      </c>
      <c r="AV1537" s="13" t="s">
        <v>260</v>
      </c>
      <c r="AW1537" s="13" t="s">
        <v>32</v>
      </c>
      <c r="AX1537" s="13" t="s">
        <v>85</v>
      </c>
      <c r="AY1537" s="163" t="s">
        <v>253</v>
      </c>
    </row>
    <row r="1538" spans="2:65" s="1" customFormat="1" ht="33" customHeight="1">
      <c r="B1538" s="32"/>
      <c r="C1538" s="137" t="s">
        <v>2231</v>
      </c>
      <c r="D1538" s="137" t="s">
        <v>255</v>
      </c>
      <c r="E1538" s="138" t="s">
        <v>2237</v>
      </c>
      <c r="F1538" s="139" t="s">
        <v>2238</v>
      </c>
      <c r="G1538" s="140" t="s">
        <v>313</v>
      </c>
      <c r="H1538" s="141">
        <v>22</v>
      </c>
      <c r="I1538" s="142"/>
      <c r="J1538" s="143">
        <f>ROUND(I1538*H1538,2)</f>
        <v>0</v>
      </c>
      <c r="K1538" s="139" t="s">
        <v>1</v>
      </c>
      <c r="L1538" s="32"/>
      <c r="M1538" s="144" t="s">
        <v>1</v>
      </c>
      <c r="N1538" s="145" t="s">
        <v>42</v>
      </c>
      <c r="P1538" s="146">
        <f>O1538*H1538</f>
        <v>0</v>
      </c>
      <c r="Q1538" s="146">
        <v>6.0699999999999999E-3</v>
      </c>
      <c r="R1538" s="146">
        <f>Q1538*H1538</f>
        <v>0.13353999999999999</v>
      </c>
      <c r="S1538" s="146">
        <v>0</v>
      </c>
      <c r="T1538" s="147">
        <f>S1538*H1538</f>
        <v>0</v>
      </c>
      <c r="AR1538" s="148" t="s">
        <v>369</v>
      </c>
      <c r="AT1538" s="148" t="s">
        <v>255</v>
      </c>
      <c r="AU1538" s="148" t="s">
        <v>87</v>
      </c>
      <c r="AY1538" s="17" t="s">
        <v>253</v>
      </c>
      <c r="BE1538" s="149">
        <f>IF(N1538="základní",J1538,0)</f>
        <v>0</v>
      </c>
      <c r="BF1538" s="149">
        <f>IF(N1538="snížená",J1538,0)</f>
        <v>0</v>
      </c>
      <c r="BG1538" s="149">
        <f>IF(N1538="zákl. přenesená",J1538,0)</f>
        <v>0</v>
      </c>
      <c r="BH1538" s="149">
        <f>IF(N1538="sníž. přenesená",J1538,0)</f>
        <v>0</v>
      </c>
      <c r="BI1538" s="149">
        <f>IF(N1538="nulová",J1538,0)</f>
        <v>0</v>
      </c>
      <c r="BJ1538" s="17" t="s">
        <v>85</v>
      </c>
      <c r="BK1538" s="149">
        <f>ROUND(I1538*H1538,2)</f>
        <v>0</v>
      </c>
      <c r="BL1538" s="17" t="s">
        <v>369</v>
      </c>
      <c r="BM1538" s="148" t="s">
        <v>2239</v>
      </c>
    </row>
    <row r="1539" spans="2:65" s="1" customFormat="1" ht="29.25">
      <c r="B1539" s="32"/>
      <c r="D1539" s="155" t="s">
        <v>1346</v>
      </c>
      <c r="F1539" s="195" t="s">
        <v>2182</v>
      </c>
      <c r="I1539" s="152"/>
      <c r="L1539" s="32"/>
      <c r="M1539" s="153"/>
      <c r="T1539" s="56"/>
      <c r="AT1539" s="17" t="s">
        <v>1346</v>
      </c>
      <c r="AU1539" s="17" t="s">
        <v>87</v>
      </c>
    </row>
    <row r="1540" spans="2:65" s="12" customFormat="1" ht="11.25">
      <c r="B1540" s="154"/>
      <c r="D1540" s="155" t="s">
        <v>264</v>
      </c>
      <c r="E1540" s="156" t="s">
        <v>1</v>
      </c>
      <c r="F1540" s="157" t="s">
        <v>2240</v>
      </c>
      <c r="H1540" s="158">
        <v>22</v>
      </c>
      <c r="I1540" s="159"/>
      <c r="L1540" s="154"/>
      <c r="M1540" s="160"/>
      <c r="T1540" s="161"/>
      <c r="AT1540" s="156" t="s">
        <v>264</v>
      </c>
      <c r="AU1540" s="156" t="s">
        <v>87</v>
      </c>
      <c r="AV1540" s="12" t="s">
        <v>87</v>
      </c>
      <c r="AW1540" s="12" t="s">
        <v>32</v>
      </c>
      <c r="AX1540" s="12" t="s">
        <v>77</v>
      </c>
      <c r="AY1540" s="156" t="s">
        <v>253</v>
      </c>
    </row>
    <row r="1541" spans="2:65" s="13" customFormat="1" ht="11.25">
      <c r="B1541" s="162"/>
      <c r="D1541" s="155" t="s">
        <v>264</v>
      </c>
      <c r="E1541" s="163" t="s">
        <v>1</v>
      </c>
      <c r="F1541" s="164" t="s">
        <v>266</v>
      </c>
      <c r="H1541" s="165">
        <v>22</v>
      </c>
      <c r="I1541" s="166"/>
      <c r="L1541" s="162"/>
      <c r="M1541" s="167"/>
      <c r="T1541" s="168"/>
      <c r="AT1541" s="163" t="s">
        <v>264</v>
      </c>
      <c r="AU1541" s="163" t="s">
        <v>87</v>
      </c>
      <c r="AV1541" s="13" t="s">
        <v>260</v>
      </c>
      <c r="AW1541" s="13" t="s">
        <v>32</v>
      </c>
      <c r="AX1541" s="13" t="s">
        <v>85</v>
      </c>
      <c r="AY1541" s="163" t="s">
        <v>253</v>
      </c>
    </row>
    <row r="1542" spans="2:65" s="1" customFormat="1" ht="33" customHeight="1">
      <c r="B1542" s="32"/>
      <c r="C1542" s="137" t="s">
        <v>2236</v>
      </c>
      <c r="D1542" s="137" t="s">
        <v>255</v>
      </c>
      <c r="E1542" s="138" t="s">
        <v>2242</v>
      </c>
      <c r="F1542" s="139" t="s">
        <v>2243</v>
      </c>
      <c r="G1542" s="140" t="s">
        <v>258</v>
      </c>
      <c r="H1542" s="141">
        <v>1.5</v>
      </c>
      <c r="I1542" s="142"/>
      <c r="J1542" s="143">
        <f>ROUND(I1542*H1542,2)</f>
        <v>0</v>
      </c>
      <c r="K1542" s="139" t="s">
        <v>1</v>
      </c>
      <c r="L1542" s="32"/>
      <c r="M1542" s="144" t="s">
        <v>1</v>
      </c>
      <c r="N1542" s="145" t="s">
        <v>42</v>
      </c>
      <c r="P1542" s="146">
        <f>O1542*H1542</f>
        <v>0</v>
      </c>
      <c r="Q1542" s="146">
        <v>6.0699999999999999E-3</v>
      </c>
      <c r="R1542" s="146">
        <f>Q1542*H1542</f>
        <v>9.1050000000000002E-3</v>
      </c>
      <c r="S1542" s="146">
        <v>0</v>
      </c>
      <c r="T1542" s="147">
        <f>S1542*H1542</f>
        <v>0</v>
      </c>
      <c r="AR1542" s="148" t="s">
        <v>369</v>
      </c>
      <c r="AT1542" s="148" t="s">
        <v>255</v>
      </c>
      <c r="AU1542" s="148" t="s">
        <v>87</v>
      </c>
      <c r="AY1542" s="17" t="s">
        <v>253</v>
      </c>
      <c r="BE1542" s="149">
        <f>IF(N1542="základní",J1542,0)</f>
        <v>0</v>
      </c>
      <c r="BF1542" s="149">
        <f>IF(N1542="snížená",J1542,0)</f>
        <v>0</v>
      </c>
      <c r="BG1542" s="149">
        <f>IF(N1542="zákl. přenesená",J1542,0)</f>
        <v>0</v>
      </c>
      <c r="BH1542" s="149">
        <f>IF(N1542="sníž. přenesená",J1542,0)</f>
        <v>0</v>
      </c>
      <c r="BI1542" s="149">
        <f>IF(N1542="nulová",J1542,0)</f>
        <v>0</v>
      </c>
      <c r="BJ1542" s="17" t="s">
        <v>85</v>
      </c>
      <c r="BK1542" s="149">
        <f>ROUND(I1542*H1542,2)</f>
        <v>0</v>
      </c>
      <c r="BL1542" s="17" t="s">
        <v>369</v>
      </c>
      <c r="BM1542" s="148" t="s">
        <v>2244</v>
      </c>
    </row>
    <row r="1543" spans="2:65" s="1" customFormat="1" ht="29.25">
      <c r="B1543" s="32"/>
      <c r="D1543" s="155" t="s">
        <v>1346</v>
      </c>
      <c r="F1543" s="195" t="s">
        <v>2182</v>
      </c>
      <c r="I1543" s="152"/>
      <c r="L1543" s="32"/>
      <c r="M1543" s="153"/>
      <c r="T1543" s="56"/>
      <c r="AT1543" s="17" t="s">
        <v>1346</v>
      </c>
      <c r="AU1543" s="17" t="s">
        <v>87</v>
      </c>
    </row>
    <row r="1544" spans="2:65" s="12" customFormat="1" ht="11.25">
      <c r="B1544" s="154"/>
      <c r="D1544" s="155" t="s">
        <v>264</v>
      </c>
      <c r="E1544" s="156" t="s">
        <v>1</v>
      </c>
      <c r="F1544" s="157" t="s">
        <v>2245</v>
      </c>
      <c r="H1544" s="158">
        <v>1.5</v>
      </c>
      <c r="I1544" s="159"/>
      <c r="L1544" s="154"/>
      <c r="M1544" s="160"/>
      <c r="T1544" s="161"/>
      <c r="AT1544" s="156" t="s">
        <v>264</v>
      </c>
      <c r="AU1544" s="156" t="s">
        <v>87</v>
      </c>
      <c r="AV1544" s="12" t="s">
        <v>87</v>
      </c>
      <c r="AW1544" s="12" t="s">
        <v>32</v>
      </c>
      <c r="AX1544" s="12" t="s">
        <v>77</v>
      </c>
      <c r="AY1544" s="156" t="s">
        <v>253</v>
      </c>
    </row>
    <row r="1545" spans="2:65" s="13" customFormat="1" ht="11.25">
      <c r="B1545" s="162"/>
      <c r="D1545" s="155" t="s">
        <v>264</v>
      </c>
      <c r="E1545" s="163" t="s">
        <v>1</v>
      </c>
      <c r="F1545" s="164" t="s">
        <v>266</v>
      </c>
      <c r="H1545" s="165">
        <v>1.5</v>
      </c>
      <c r="I1545" s="166"/>
      <c r="L1545" s="162"/>
      <c r="M1545" s="167"/>
      <c r="T1545" s="168"/>
      <c r="AT1545" s="163" t="s">
        <v>264</v>
      </c>
      <c r="AU1545" s="163" t="s">
        <v>87</v>
      </c>
      <c r="AV1545" s="13" t="s">
        <v>260</v>
      </c>
      <c r="AW1545" s="13" t="s">
        <v>32</v>
      </c>
      <c r="AX1545" s="13" t="s">
        <v>85</v>
      </c>
      <c r="AY1545" s="163" t="s">
        <v>253</v>
      </c>
    </row>
    <row r="1546" spans="2:65" s="1" customFormat="1" ht="24.2" customHeight="1">
      <c r="B1546" s="32"/>
      <c r="C1546" s="137" t="s">
        <v>2241</v>
      </c>
      <c r="D1546" s="137" t="s">
        <v>255</v>
      </c>
      <c r="E1546" s="138" t="s">
        <v>2247</v>
      </c>
      <c r="F1546" s="139" t="s">
        <v>2248</v>
      </c>
      <c r="G1546" s="140" t="s">
        <v>1576</v>
      </c>
      <c r="H1546" s="196"/>
      <c r="I1546" s="142"/>
      <c r="J1546" s="143">
        <f>ROUND(I1546*H1546,2)</f>
        <v>0</v>
      </c>
      <c r="K1546" s="139" t="s">
        <v>259</v>
      </c>
      <c r="L1546" s="32"/>
      <c r="M1546" s="144" t="s">
        <v>1</v>
      </c>
      <c r="N1546" s="145" t="s">
        <v>42</v>
      </c>
      <c r="P1546" s="146">
        <f>O1546*H1546</f>
        <v>0</v>
      </c>
      <c r="Q1546" s="146">
        <v>0</v>
      </c>
      <c r="R1546" s="146">
        <f>Q1546*H1546</f>
        <v>0</v>
      </c>
      <c r="S1546" s="146">
        <v>0</v>
      </c>
      <c r="T1546" s="147">
        <f>S1546*H1546</f>
        <v>0</v>
      </c>
      <c r="AR1546" s="148" t="s">
        <v>369</v>
      </c>
      <c r="AT1546" s="148" t="s">
        <v>255</v>
      </c>
      <c r="AU1546" s="148" t="s">
        <v>87</v>
      </c>
      <c r="AY1546" s="17" t="s">
        <v>253</v>
      </c>
      <c r="BE1546" s="149">
        <f>IF(N1546="základní",J1546,0)</f>
        <v>0</v>
      </c>
      <c r="BF1546" s="149">
        <f>IF(N1546="snížená",J1546,0)</f>
        <v>0</v>
      </c>
      <c r="BG1546" s="149">
        <f>IF(N1546="zákl. přenesená",J1546,0)</f>
        <v>0</v>
      </c>
      <c r="BH1546" s="149">
        <f>IF(N1546="sníž. přenesená",J1546,0)</f>
        <v>0</v>
      </c>
      <c r="BI1546" s="149">
        <f>IF(N1546="nulová",J1546,0)</f>
        <v>0</v>
      </c>
      <c r="BJ1546" s="17" t="s">
        <v>85</v>
      </c>
      <c r="BK1546" s="149">
        <f>ROUND(I1546*H1546,2)</f>
        <v>0</v>
      </c>
      <c r="BL1546" s="17" t="s">
        <v>369</v>
      </c>
      <c r="BM1546" s="148" t="s">
        <v>2249</v>
      </c>
    </row>
    <row r="1547" spans="2:65" s="1" customFormat="1" ht="11.25">
      <c r="B1547" s="32"/>
      <c r="D1547" s="150" t="s">
        <v>262</v>
      </c>
      <c r="F1547" s="151" t="s">
        <v>2250</v>
      </c>
      <c r="I1547" s="152"/>
      <c r="L1547" s="32"/>
      <c r="M1547" s="153"/>
      <c r="T1547" s="56"/>
      <c r="AT1547" s="17" t="s">
        <v>262</v>
      </c>
      <c r="AU1547" s="17" t="s">
        <v>87</v>
      </c>
    </row>
    <row r="1548" spans="2:65" s="11" customFormat="1" ht="22.9" customHeight="1">
      <c r="B1548" s="125"/>
      <c r="D1548" s="126" t="s">
        <v>76</v>
      </c>
      <c r="E1548" s="135" t="s">
        <v>2251</v>
      </c>
      <c r="F1548" s="135" t="s">
        <v>2252</v>
      </c>
      <c r="I1548" s="128"/>
      <c r="J1548" s="136">
        <f>BK1548</f>
        <v>0</v>
      </c>
      <c r="L1548" s="125"/>
      <c r="M1548" s="130"/>
      <c r="P1548" s="131">
        <f>SUM(P1549:P1580)</f>
        <v>0</v>
      </c>
      <c r="R1548" s="131">
        <f>SUM(R1549:R1580)</f>
        <v>0.1496268</v>
      </c>
      <c r="T1548" s="132">
        <f>SUM(T1549:T1580)</f>
        <v>0</v>
      </c>
      <c r="AR1548" s="126" t="s">
        <v>87</v>
      </c>
      <c r="AT1548" s="133" t="s">
        <v>76</v>
      </c>
      <c r="AU1548" s="133" t="s">
        <v>85</v>
      </c>
      <c r="AY1548" s="126" t="s">
        <v>253</v>
      </c>
      <c r="BK1548" s="134">
        <f>SUM(BK1549:BK1580)</f>
        <v>0</v>
      </c>
    </row>
    <row r="1549" spans="2:65" s="1" customFormat="1" ht="66.75" customHeight="1">
      <c r="B1549" s="32"/>
      <c r="C1549" s="137" t="s">
        <v>2246</v>
      </c>
      <c r="D1549" s="137" t="s">
        <v>255</v>
      </c>
      <c r="E1549" s="138" t="s">
        <v>2254</v>
      </c>
      <c r="F1549" s="139" t="s">
        <v>2255</v>
      </c>
      <c r="G1549" s="140" t="s">
        <v>452</v>
      </c>
      <c r="H1549" s="141">
        <v>1</v>
      </c>
      <c r="I1549" s="142"/>
      <c r="J1549" s="143">
        <f>ROUND(I1549*H1549,2)</f>
        <v>0</v>
      </c>
      <c r="K1549" s="139" t="s">
        <v>1</v>
      </c>
      <c r="L1549" s="32"/>
      <c r="M1549" s="144" t="s">
        <v>1</v>
      </c>
      <c r="N1549" s="145" t="s">
        <v>42</v>
      </c>
      <c r="P1549" s="146">
        <f>O1549*H1549</f>
        <v>0</v>
      </c>
      <c r="Q1549" s="146">
        <v>4.4000000000000002E-4</v>
      </c>
      <c r="R1549" s="146">
        <f>Q1549*H1549</f>
        <v>4.4000000000000002E-4</v>
      </c>
      <c r="S1549" s="146">
        <v>0</v>
      </c>
      <c r="T1549" s="147">
        <f>S1549*H1549</f>
        <v>0</v>
      </c>
      <c r="AR1549" s="148" t="s">
        <v>369</v>
      </c>
      <c r="AT1549" s="148" t="s">
        <v>255</v>
      </c>
      <c r="AU1549" s="148" t="s">
        <v>87</v>
      </c>
      <c r="AY1549" s="17" t="s">
        <v>253</v>
      </c>
      <c r="BE1549" s="149">
        <f>IF(N1549="základní",J1549,0)</f>
        <v>0</v>
      </c>
      <c r="BF1549" s="149">
        <f>IF(N1549="snížená",J1549,0)</f>
        <v>0</v>
      </c>
      <c r="BG1549" s="149">
        <f>IF(N1549="zákl. přenesená",J1549,0)</f>
        <v>0</v>
      </c>
      <c r="BH1549" s="149">
        <f>IF(N1549="sníž. přenesená",J1549,0)</f>
        <v>0</v>
      </c>
      <c r="BI1549" s="149">
        <f>IF(N1549="nulová",J1549,0)</f>
        <v>0</v>
      </c>
      <c r="BJ1549" s="17" t="s">
        <v>85</v>
      </c>
      <c r="BK1549" s="149">
        <f>ROUND(I1549*H1549,2)</f>
        <v>0</v>
      </c>
      <c r="BL1549" s="17" t="s">
        <v>369</v>
      </c>
      <c r="BM1549" s="148" t="s">
        <v>2256</v>
      </c>
    </row>
    <row r="1550" spans="2:65" s="1" customFormat="1" ht="39">
      <c r="B1550" s="32"/>
      <c r="D1550" s="155" t="s">
        <v>1346</v>
      </c>
      <c r="F1550" s="195" t="s">
        <v>2257</v>
      </c>
      <c r="I1550" s="152"/>
      <c r="L1550" s="32"/>
      <c r="M1550" s="153"/>
      <c r="T1550" s="56"/>
      <c r="AT1550" s="17" t="s">
        <v>1346</v>
      </c>
      <c r="AU1550" s="17" t="s">
        <v>87</v>
      </c>
    </row>
    <row r="1551" spans="2:65" s="12" customFormat="1" ht="22.5">
      <c r="B1551" s="154"/>
      <c r="D1551" s="155" t="s">
        <v>264</v>
      </c>
      <c r="E1551" s="156" t="s">
        <v>1</v>
      </c>
      <c r="F1551" s="157" t="s">
        <v>2258</v>
      </c>
      <c r="H1551" s="158">
        <v>1</v>
      </c>
      <c r="I1551" s="159"/>
      <c r="L1551" s="154"/>
      <c r="M1551" s="160"/>
      <c r="T1551" s="161"/>
      <c r="AT1551" s="156" t="s">
        <v>264</v>
      </c>
      <c r="AU1551" s="156" t="s">
        <v>87</v>
      </c>
      <c r="AV1551" s="12" t="s">
        <v>87</v>
      </c>
      <c r="AW1551" s="12" t="s">
        <v>32</v>
      </c>
      <c r="AX1551" s="12" t="s">
        <v>77</v>
      </c>
      <c r="AY1551" s="156" t="s">
        <v>253</v>
      </c>
    </row>
    <row r="1552" spans="2:65" s="13" customFormat="1" ht="11.25">
      <c r="B1552" s="162"/>
      <c r="D1552" s="155" t="s">
        <v>264</v>
      </c>
      <c r="E1552" s="163" t="s">
        <v>1</v>
      </c>
      <c r="F1552" s="164" t="s">
        <v>266</v>
      </c>
      <c r="H1552" s="165">
        <v>1</v>
      </c>
      <c r="I1552" s="166"/>
      <c r="L1552" s="162"/>
      <c r="M1552" s="167"/>
      <c r="T1552" s="168"/>
      <c r="AT1552" s="163" t="s">
        <v>264</v>
      </c>
      <c r="AU1552" s="163" t="s">
        <v>87</v>
      </c>
      <c r="AV1552" s="13" t="s">
        <v>260</v>
      </c>
      <c r="AW1552" s="13" t="s">
        <v>32</v>
      </c>
      <c r="AX1552" s="13" t="s">
        <v>85</v>
      </c>
      <c r="AY1552" s="163" t="s">
        <v>253</v>
      </c>
    </row>
    <row r="1553" spans="2:65" s="1" customFormat="1" ht="24.2" customHeight="1">
      <c r="B1553" s="32"/>
      <c r="C1553" s="137" t="s">
        <v>2253</v>
      </c>
      <c r="D1553" s="137" t="s">
        <v>255</v>
      </c>
      <c r="E1553" s="138" t="s">
        <v>2260</v>
      </c>
      <c r="F1553" s="139" t="s">
        <v>2261</v>
      </c>
      <c r="G1553" s="140" t="s">
        <v>258</v>
      </c>
      <c r="H1553" s="141">
        <v>13.78</v>
      </c>
      <c r="I1553" s="142"/>
      <c r="J1553" s="143">
        <f>ROUND(I1553*H1553,2)</f>
        <v>0</v>
      </c>
      <c r="K1553" s="139" t="s">
        <v>259</v>
      </c>
      <c r="L1553" s="32"/>
      <c r="M1553" s="144" t="s">
        <v>1</v>
      </c>
      <c r="N1553" s="145" t="s">
        <v>42</v>
      </c>
      <c r="P1553" s="146">
        <f>O1553*H1553</f>
        <v>0</v>
      </c>
      <c r="Q1553" s="146">
        <v>0</v>
      </c>
      <c r="R1553" s="146">
        <f>Q1553*H1553</f>
        <v>0</v>
      </c>
      <c r="S1553" s="146">
        <v>0</v>
      </c>
      <c r="T1553" s="147">
        <f>S1553*H1553</f>
        <v>0</v>
      </c>
      <c r="AR1553" s="148" t="s">
        <v>369</v>
      </c>
      <c r="AT1553" s="148" t="s">
        <v>255</v>
      </c>
      <c r="AU1553" s="148" t="s">
        <v>87</v>
      </c>
      <c r="AY1553" s="17" t="s">
        <v>253</v>
      </c>
      <c r="BE1553" s="149">
        <f>IF(N1553="základní",J1553,0)</f>
        <v>0</v>
      </c>
      <c r="BF1553" s="149">
        <f>IF(N1553="snížená",J1553,0)</f>
        <v>0</v>
      </c>
      <c r="BG1553" s="149">
        <f>IF(N1553="zákl. přenesená",J1553,0)</f>
        <v>0</v>
      </c>
      <c r="BH1553" s="149">
        <f>IF(N1553="sníž. přenesená",J1553,0)</f>
        <v>0</v>
      </c>
      <c r="BI1553" s="149">
        <f>IF(N1553="nulová",J1553,0)</f>
        <v>0</v>
      </c>
      <c r="BJ1553" s="17" t="s">
        <v>85</v>
      </c>
      <c r="BK1553" s="149">
        <f>ROUND(I1553*H1553,2)</f>
        <v>0</v>
      </c>
      <c r="BL1553" s="17" t="s">
        <v>369</v>
      </c>
      <c r="BM1553" s="148" t="s">
        <v>3540</v>
      </c>
    </row>
    <row r="1554" spans="2:65" s="1" customFormat="1" ht="11.25">
      <c r="B1554" s="32"/>
      <c r="D1554" s="150" t="s">
        <v>262</v>
      </c>
      <c r="F1554" s="151" t="s">
        <v>2263</v>
      </c>
      <c r="I1554" s="152"/>
      <c r="L1554" s="32"/>
      <c r="M1554" s="153"/>
      <c r="T1554" s="56"/>
      <c r="AT1554" s="17" t="s">
        <v>262</v>
      </c>
      <c r="AU1554" s="17" t="s">
        <v>87</v>
      </c>
    </row>
    <row r="1555" spans="2:65" s="1" customFormat="1" ht="16.5" customHeight="1">
      <c r="B1555" s="32"/>
      <c r="C1555" s="185" t="s">
        <v>2259</v>
      </c>
      <c r="D1555" s="185" t="s">
        <v>1052</v>
      </c>
      <c r="E1555" s="186" t="s">
        <v>2265</v>
      </c>
      <c r="F1555" s="187" t="s">
        <v>2266</v>
      </c>
      <c r="G1555" s="188" t="s">
        <v>258</v>
      </c>
      <c r="H1555" s="189">
        <v>15.157999999999999</v>
      </c>
      <c r="I1555" s="190"/>
      <c r="J1555" s="191">
        <f>ROUND(I1555*H1555,2)</f>
        <v>0</v>
      </c>
      <c r="K1555" s="187" t="s">
        <v>259</v>
      </c>
      <c r="L1555" s="192"/>
      <c r="M1555" s="193" t="s">
        <v>1</v>
      </c>
      <c r="N1555" s="194" t="s">
        <v>42</v>
      </c>
      <c r="P1555" s="146">
        <f>O1555*H1555</f>
        <v>0</v>
      </c>
      <c r="Q1555" s="146">
        <v>6.6E-3</v>
      </c>
      <c r="R1555" s="146">
        <f>Q1555*H1555</f>
        <v>0.1000428</v>
      </c>
      <c r="S1555" s="146">
        <v>0</v>
      </c>
      <c r="T1555" s="147">
        <f>S1555*H1555</f>
        <v>0</v>
      </c>
      <c r="AR1555" s="148" t="s">
        <v>455</v>
      </c>
      <c r="AT1555" s="148" t="s">
        <v>1052</v>
      </c>
      <c r="AU1555" s="148" t="s">
        <v>87</v>
      </c>
      <c r="AY1555" s="17" t="s">
        <v>253</v>
      </c>
      <c r="BE1555" s="149">
        <f>IF(N1555="základní",J1555,0)</f>
        <v>0</v>
      </c>
      <c r="BF1555" s="149">
        <f>IF(N1555="snížená",J1555,0)</f>
        <v>0</v>
      </c>
      <c r="BG1555" s="149">
        <f>IF(N1555="zákl. přenesená",J1555,0)</f>
        <v>0</v>
      </c>
      <c r="BH1555" s="149">
        <f>IF(N1555="sníž. přenesená",J1555,0)</f>
        <v>0</v>
      </c>
      <c r="BI1555" s="149">
        <f>IF(N1555="nulová",J1555,0)</f>
        <v>0</v>
      </c>
      <c r="BJ1555" s="17" t="s">
        <v>85</v>
      </c>
      <c r="BK1555" s="149">
        <f>ROUND(I1555*H1555,2)</f>
        <v>0</v>
      </c>
      <c r="BL1555" s="17" t="s">
        <v>369</v>
      </c>
      <c r="BM1555" s="148" t="s">
        <v>3541</v>
      </c>
    </row>
    <row r="1556" spans="2:65" s="14" customFormat="1" ht="11.25">
      <c r="B1556" s="169"/>
      <c r="D1556" s="155" t="s">
        <v>264</v>
      </c>
      <c r="E1556" s="170" t="s">
        <v>1</v>
      </c>
      <c r="F1556" s="171" t="s">
        <v>2268</v>
      </c>
      <c r="H1556" s="170" t="s">
        <v>1</v>
      </c>
      <c r="I1556" s="172"/>
      <c r="L1556" s="169"/>
      <c r="M1556" s="173"/>
      <c r="T1556" s="174"/>
      <c r="AT1556" s="170" t="s">
        <v>264</v>
      </c>
      <c r="AU1556" s="170" t="s">
        <v>87</v>
      </c>
      <c r="AV1556" s="14" t="s">
        <v>85</v>
      </c>
      <c r="AW1556" s="14" t="s">
        <v>32</v>
      </c>
      <c r="AX1556" s="14" t="s">
        <v>77</v>
      </c>
      <c r="AY1556" s="170" t="s">
        <v>253</v>
      </c>
    </row>
    <row r="1557" spans="2:65" s="12" customFormat="1" ht="11.25">
      <c r="B1557" s="154"/>
      <c r="D1557" s="155" t="s">
        <v>264</v>
      </c>
      <c r="E1557" s="156" t="s">
        <v>1</v>
      </c>
      <c r="F1557" s="157" t="s">
        <v>3542</v>
      </c>
      <c r="H1557" s="158">
        <v>13.78</v>
      </c>
      <c r="I1557" s="159"/>
      <c r="L1557" s="154"/>
      <c r="M1557" s="160"/>
      <c r="T1557" s="161"/>
      <c r="AT1557" s="156" t="s">
        <v>264</v>
      </c>
      <c r="AU1557" s="156" t="s">
        <v>87</v>
      </c>
      <c r="AV1557" s="12" t="s">
        <v>87</v>
      </c>
      <c r="AW1557" s="12" t="s">
        <v>32</v>
      </c>
      <c r="AX1557" s="12" t="s">
        <v>77</v>
      </c>
      <c r="AY1557" s="156" t="s">
        <v>253</v>
      </c>
    </row>
    <row r="1558" spans="2:65" s="13" customFormat="1" ht="11.25">
      <c r="B1558" s="162"/>
      <c r="D1558" s="155" t="s">
        <v>264</v>
      </c>
      <c r="E1558" s="163" t="s">
        <v>1</v>
      </c>
      <c r="F1558" s="164" t="s">
        <v>266</v>
      </c>
      <c r="H1558" s="165">
        <v>13.78</v>
      </c>
      <c r="I1558" s="166"/>
      <c r="L1558" s="162"/>
      <c r="M1558" s="167"/>
      <c r="T1558" s="168"/>
      <c r="AT1558" s="163" t="s">
        <v>264</v>
      </c>
      <c r="AU1558" s="163" t="s">
        <v>87</v>
      </c>
      <c r="AV1558" s="13" t="s">
        <v>260</v>
      </c>
      <c r="AW1558" s="13" t="s">
        <v>32</v>
      </c>
      <c r="AX1558" s="13" t="s">
        <v>85</v>
      </c>
      <c r="AY1558" s="163" t="s">
        <v>253</v>
      </c>
    </row>
    <row r="1559" spans="2:65" s="12" customFormat="1" ht="11.25">
      <c r="B1559" s="154"/>
      <c r="D1559" s="155" t="s">
        <v>264</v>
      </c>
      <c r="F1559" s="157" t="s">
        <v>2270</v>
      </c>
      <c r="H1559" s="158">
        <v>15.157999999999999</v>
      </c>
      <c r="I1559" s="159"/>
      <c r="L1559" s="154"/>
      <c r="M1559" s="160"/>
      <c r="T1559" s="161"/>
      <c r="AT1559" s="156" t="s">
        <v>264</v>
      </c>
      <c r="AU1559" s="156" t="s">
        <v>87</v>
      </c>
      <c r="AV1559" s="12" t="s">
        <v>87</v>
      </c>
      <c r="AW1559" s="12" t="s">
        <v>4</v>
      </c>
      <c r="AX1559" s="12" t="s">
        <v>85</v>
      </c>
      <c r="AY1559" s="156" t="s">
        <v>253</v>
      </c>
    </row>
    <row r="1560" spans="2:65" s="1" customFormat="1" ht="24.2" customHeight="1">
      <c r="B1560" s="32"/>
      <c r="C1560" s="137" t="s">
        <v>2264</v>
      </c>
      <c r="D1560" s="137" t="s">
        <v>255</v>
      </c>
      <c r="E1560" s="138" t="s">
        <v>2272</v>
      </c>
      <c r="F1560" s="139" t="s">
        <v>2273</v>
      </c>
      <c r="G1560" s="140" t="s">
        <v>313</v>
      </c>
      <c r="H1560" s="141">
        <v>11.2</v>
      </c>
      <c r="I1560" s="142"/>
      <c r="J1560" s="143">
        <f>ROUND(I1560*H1560,2)</f>
        <v>0</v>
      </c>
      <c r="K1560" s="139" t="s">
        <v>259</v>
      </c>
      <c r="L1560" s="32"/>
      <c r="M1560" s="144" t="s">
        <v>1</v>
      </c>
      <c r="N1560" s="145" t="s">
        <v>42</v>
      </c>
      <c r="P1560" s="146">
        <f>O1560*H1560</f>
        <v>0</v>
      </c>
      <c r="Q1560" s="146">
        <v>0</v>
      </c>
      <c r="R1560" s="146">
        <f>Q1560*H1560</f>
        <v>0</v>
      </c>
      <c r="S1560" s="146">
        <v>0</v>
      </c>
      <c r="T1560" s="147">
        <f>S1560*H1560</f>
        <v>0</v>
      </c>
      <c r="AR1560" s="148" t="s">
        <v>369</v>
      </c>
      <c r="AT1560" s="148" t="s">
        <v>255</v>
      </c>
      <c r="AU1560" s="148" t="s">
        <v>87</v>
      </c>
      <c r="AY1560" s="17" t="s">
        <v>253</v>
      </c>
      <c r="BE1560" s="149">
        <f>IF(N1560="základní",J1560,0)</f>
        <v>0</v>
      </c>
      <c r="BF1560" s="149">
        <f>IF(N1560="snížená",J1560,0)</f>
        <v>0</v>
      </c>
      <c r="BG1560" s="149">
        <f>IF(N1560="zákl. přenesená",J1560,0)</f>
        <v>0</v>
      </c>
      <c r="BH1560" s="149">
        <f>IF(N1560="sníž. přenesená",J1560,0)</f>
        <v>0</v>
      </c>
      <c r="BI1560" s="149">
        <f>IF(N1560="nulová",J1560,0)</f>
        <v>0</v>
      </c>
      <c r="BJ1560" s="17" t="s">
        <v>85</v>
      </c>
      <c r="BK1560" s="149">
        <f>ROUND(I1560*H1560,2)</f>
        <v>0</v>
      </c>
      <c r="BL1560" s="17" t="s">
        <v>369</v>
      </c>
      <c r="BM1560" s="148" t="s">
        <v>2274</v>
      </c>
    </row>
    <row r="1561" spans="2:65" s="1" customFormat="1" ht="11.25">
      <c r="B1561" s="32"/>
      <c r="D1561" s="150" t="s">
        <v>262</v>
      </c>
      <c r="F1561" s="151" t="s">
        <v>2275</v>
      </c>
      <c r="I1561" s="152"/>
      <c r="L1561" s="32"/>
      <c r="M1561" s="153"/>
      <c r="T1561" s="56"/>
      <c r="AT1561" s="17" t="s">
        <v>262</v>
      </c>
      <c r="AU1561" s="17" t="s">
        <v>87</v>
      </c>
    </row>
    <row r="1562" spans="2:65" s="1" customFormat="1" ht="49.15" customHeight="1">
      <c r="B1562" s="32"/>
      <c r="C1562" s="185" t="s">
        <v>2271</v>
      </c>
      <c r="D1562" s="185" t="s">
        <v>1052</v>
      </c>
      <c r="E1562" s="186" t="s">
        <v>2277</v>
      </c>
      <c r="F1562" s="187" t="s">
        <v>2278</v>
      </c>
      <c r="G1562" s="188" t="s">
        <v>313</v>
      </c>
      <c r="H1562" s="189">
        <v>11.2</v>
      </c>
      <c r="I1562" s="190"/>
      <c r="J1562" s="191">
        <f>ROUND(I1562*H1562,2)</f>
        <v>0</v>
      </c>
      <c r="K1562" s="187" t="s">
        <v>1</v>
      </c>
      <c r="L1562" s="192"/>
      <c r="M1562" s="193" t="s">
        <v>1</v>
      </c>
      <c r="N1562" s="194" t="s">
        <v>42</v>
      </c>
      <c r="P1562" s="146">
        <f>O1562*H1562</f>
        <v>0</v>
      </c>
      <c r="Q1562" s="146">
        <v>4.0000000000000001E-3</v>
      </c>
      <c r="R1562" s="146">
        <f>Q1562*H1562</f>
        <v>4.48E-2</v>
      </c>
      <c r="S1562" s="146">
        <v>0</v>
      </c>
      <c r="T1562" s="147">
        <f>S1562*H1562</f>
        <v>0</v>
      </c>
      <c r="AR1562" s="148" t="s">
        <v>455</v>
      </c>
      <c r="AT1562" s="148" t="s">
        <v>1052</v>
      </c>
      <c r="AU1562" s="148" t="s">
        <v>87</v>
      </c>
      <c r="AY1562" s="17" t="s">
        <v>253</v>
      </c>
      <c r="BE1562" s="149">
        <f>IF(N1562="základní",J1562,0)</f>
        <v>0</v>
      </c>
      <c r="BF1562" s="149">
        <f>IF(N1562="snížená",J1562,0)</f>
        <v>0</v>
      </c>
      <c r="BG1562" s="149">
        <f>IF(N1562="zákl. přenesená",J1562,0)</f>
        <v>0</v>
      </c>
      <c r="BH1562" s="149">
        <f>IF(N1562="sníž. přenesená",J1562,0)</f>
        <v>0</v>
      </c>
      <c r="BI1562" s="149">
        <f>IF(N1562="nulová",J1562,0)</f>
        <v>0</v>
      </c>
      <c r="BJ1562" s="17" t="s">
        <v>85</v>
      </c>
      <c r="BK1562" s="149">
        <f>ROUND(I1562*H1562,2)</f>
        <v>0</v>
      </c>
      <c r="BL1562" s="17" t="s">
        <v>369</v>
      </c>
      <c r="BM1562" s="148" t="s">
        <v>3543</v>
      </c>
    </row>
    <row r="1563" spans="2:65" s="1" customFormat="1" ht="48.75">
      <c r="B1563" s="32"/>
      <c r="D1563" s="155" t="s">
        <v>1346</v>
      </c>
      <c r="F1563" s="195" t="s">
        <v>2280</v>
      </c>
      <c r="I1563" s="152"/>
      <c r="L1563" s="32"/>
      <c r="M1563" s="153"/>
      <c r="T1563" s="56"/>
      <c r="AT1563" s="17" t="s">
        <v>1346</v>
      </c>
      <c r="AU1563" s="17" t="s">
        <v>87</v>
      </c>
    </row>
    <row r="1564" spans="2:65" s="12" customFormat="1" ht="11.25">
      <c r="B1564" s="154"/>
      <c r="D1564" s="155" t="s">
        <v>264</v>
      </c>
      <c r="E1564" s="156" t="s">
        <v>1</v>
      </c>
      <c r="F1564" s="157" t="s">
        <v>1118</v>
      </c>
      <c r="H1564" s="158">
        <v>3.4</v>
      </c>
      <c r="I1564" s="159"/>
      <c r="L1564" s="154"/>
      <c r="M1564" s="160"/>
      <c r="T1564" s="161"/>
      <c r="AT1564" s="156" t="s">
        <v>264</v>
      </c>
      <c r="AU1564" s="156" t="s">
        <v>87</v>
      </c>
      <c r="AV1564" s="12" t="s">
        <v>87</v>
      </c>
      <c r="AW1564" s="12" t="s">
        <v>32</v>
      </c>
      <c r="AX1564" s="12" t="s">
        <v>77</v>
      </c>
      <c r="AY1564" s="156" t="s">
        <v>253</v>
      </c>
    </row>
    <row r="1565" spans="2:65" s="12" customFormat="1" ht="11.25">
      <c r="B1565" s="154"/>
      <c r="D1565" s="155" t="s">
        <v>264</v>
      </c>
      <c r="E1565" s="156" t="s">
        <v>1</v>
      </c>
      <c r="F1565" s="157" t="s">
        <v>2887</v>
      </c>
      <c r="H1565" s="158">
        <v>3</v>
      </c>
      <c r="I1565" s="159"/>
      <c r="L1565" s="154"/>
      <c r="M1565" s="160"/>
      <c r="T1565" s="161"/>
      <c r="AT1565" s="156" t="s">
        <v>264</v>
      </c>
      <c r="AU1565" s="156" t="s">
        <v>87</v>
      </c>
      <c r="AV1565" s="12" t="s">
        <v>87</v>
      </c>
      <c r="AW1565" s="12" t="s">
        <v>32</v>
      </c>
      <c r="AX1565" s="12" t="s">
        <v>77</v>
      </c>
      <c r="AY1565" s="156" t="s">
        <v>253</v>
      </c>
    </row>
    <row r="1566" spans="2:65" s="12" customFormat="1" ht="11.25">
      <c r="B1566" s="154"/>
      <c r="D1566" s="155" t="s">
        <v>264</v>
      </c>
      <c r="E1566" s="156" t="s">
        <v>1</v>
      </c>
      <c r="F1566" s="157" t="s">
        <v>1120</v>
      </c>
      <c r="H1566" s="158">
        <v>2.4</v>
      </c>
      <c r="I1566" s="159"/>
      <c r="L1566" s="154"/>
      <c r="M1566" s="160"/>
      <c r="T1566" s="161"/>
      <c r="AT1566" s="156" t="s">
        <v>264</v>
      </c>
      <c r="AU1566" s="156" t="s">
        <v>87</v>
      </c>
      <c r="AV1566" s="12" t="s">
        <v>87</v>
      </c>
      <c r="AW1566" s="12" t="s">
        <v>32</v>
      </c>
      <c r="AX1566" s="12" t="s">
        <v>77</v>
      </c>
      <c r="AY1566" s="156" t="s">
        <v>253</v>
      </c>
    </row>
    <row r="1567" spans="2:65" s="12" customFormat="1" ht="11.25">
      <c r="B1567" s="154"/>
      <c r="D1567" s="155" t="s">
        <v>264</v>
      </c>
      <c r="E1567" s="156" t="s">
        <v>1</v>
      </c>
      <c r="F1567" s="157" t="s">
        <v>1122</v>
      </c>
      <c r="H1567" s="158">
        <v>2.4</v>
      </c>
      <c r="I1567" s="159"/>
      <c r="L1567" s="154"/>
      <c r="M1567" s="160"/>
      <c r="T1567" s="161"/>
      <c r="AT1567" s="156" t="s">
        <v>264</v>
      </c>
      <c r="AU1567" s="156" t="s">
        <v>87</v>
      </c>
      <c r="AV1567" s="12" t="s">
        <v>87</v>
      </c>
      <c r="AW1567" s="12" t="s">
        <v>32</v>
      </c>
      <c r="AX1567" s="12" t="s">
        <v>77</v>
      </c>
      <c r="AY1567" s="156" t="s">
        <v>253</v>
      </c>
    </row>
    <row r="1568" spans="2:65" s="13" customFormat="1" ht="11.25">
      <c r="B1568" s="162"/>
      <c r="D1568" s="155" t="s">
        <v>264</v>
      </c>
      <c r="E1568" s="163" t="s">
        <v>1</v>
      </c>
      <c r="F1568" s="164" t="s">
        <v>266</v>
      </c>
      <c r="H1568" s="165">
        <v>11.2</v>
      </c>
      <c r="I1568" s="166"/>
      <c r="L1568" s="162"/>
      <c r="M1568" s="167"/>
      <c r="T1568" s="168"/>
      <c r="AT1568" s="163" t="s">
        <v>264</v>
      </c>
      <c r="AU1568" s="163" t="s">
        <v>87</v>
      </c>
      <c r="AV1568" s="13" t="s">
        <v>260</v>
      </c>
      <c r="AW1568" s="13" t="s">
        <v>32</v>
      </c>
      <c r="AX1568" s="13" t="s">
        <v>85</v>
      </c>
      <c r="AY1568" s="163" t="s">
        <v>253</v>
      </c>
    </row>
    <row r="1569" spans="2:65" s="1" customFormat="1" ht="24.2" customHeight="1">
      <c r="B1569" s="32"/>
      <c r="C1569" s="137" t="s">
        <v>2276</v>
      </c>
      <c r="D1569" s="137" t="s">
        <v>255</v>
      </c>
      <c r="E1569" s="138" t="s">
        <v>2282</v>
      </c>
      <c r="F1569" s="139" t="s">
        <v>2283</v>
      </c>
      <c r="G1569" s="140" t="s">
        <v>313</v>
      </c>
      <c r="H1569" s="141">
        <v>3</v>
      </c>
      <c r="I1569" s="142"/>
      <c r="J1569" s="143">
        <f>ROUND(I1569*H1569,2)</f>
        <v>0</v>
      </c>
      <c r="K1569" s="139" t="s">
        <v>259</v>
      </c>
      <c r="L1569" s="32"/>
      <c r="M1569" s="144" t="s">
        <v>1</v>
      </c>
      <c r="N1569" s="145" t="s">
        <v>42</v>
      </c>
      <c r="P1569" s="146">
        <f>O1569*H1569</f>
        <v>0</v>
      </c>
      <c r="Q1569" s="146">
        <v>0</v>
      </c>
      <c r="R1569" s="146">
        <f>Q1569*H1569</f>
        <v>0</v>
      </c>
      <c r="S1569" s="146">
        <v>0</v>
      </c>
      <c r="T1569" s="147">
        <f>S1569*H1569</f>
        <v>0</v>
      </c>
      <c r="AR1569" s="148" t="s">
        <v>369</v>
      </c>
      <c r="AT1569" s="148" t="s">
        <v>255</v>
      </c>
      <c r="AU1569" s="148" t="s">
        <v>87</v>
      </c>
      <c r="AY1569" s="17" t="s">
        <v>253</v>
      </c>
      <c r="BE1569" s="149">
        <f>IF(N1569="základní",J1569,0)</f>
        <v>0</v>
      </c>
      <c r="BF1569" s="149">
        <f>IF(N1569="snížená",J1569,0)</f>
        <v>0</v>
      </c>
      <c r="BG1569" s="149">
        <f>IF(N1569="zákl. přenesená",J1569,0)</f>
        <v>0</v>
      </c>
      <c r="BH1569" s="149">
        <f>IF(N1569="sníž. přenesená",J1569,0)</f>
        <v>0</v>
      </c>
      <c r="BI1569" s="149">
        <f>IF(N1569="nulová",J1569,0)</f>
        <v>0</v>
      </c>
      <c r="BJ1569" s="17" t="s">
        <v>85</v>
      </c>
      <c r="BK1569" s="149">
        <f>ROUND(I1569*H1569,2)</f>
        <v>0</v>
      </c>
      <c r="BL1569" s="17" t="s">
        <v>369</v>
      </c>
      <c r="BM1569" s="148" t="s">
        <v>2284</v>
      </c>
    </row>
    <row r="1570" spans="2:65" s="1" customFormat="1" ht="11.25">
      <c r="B1570" s="32"/>
      <c r="D1570" s="150" t="s">
        <v>262</v>
      </c>
      <c r="F1570" s="151" t="s">
        <v>2285</v>
      </c>
      <c r="I1570" s="152"/>
      <c r="L1570" s="32"/>
      <c r="M1570" s="153"/>
      <c r="T1570" s="56"/>
      <c r="AT1570" s="17" t="s">
        <v>262</v>
      </c>
      <c r="AU1570" s="17" t="s">
        <v>87</v>
      </c>
    </row>
    <row r="1571" spans="2:65" s="1" customFormat="1" ht="49.15" customHeight="1">
      <c r="B1571" s="32"/>
      <c r="C1571" s="185" t="s">
        <v>2281</v>
      </c>
      <c r="D1571" s="185" t="s">
        <v>1052</v>
      </c>
      <c r="E1571" s="186" t="s">
        <v>2287</v>
      </c>
      <c r="F1571" s="187" t="s">
        <v>2288</v>
      </c>
      <c r="G1571" s="188" t="s">
        <v>313</v>
      </c>
      <c r="H1571" s="189">
        <v>0.6</v>
      </c>
      <c r="I1571" s="190"/>
      <c r="J1571" s="191">
        <f>ROUND(I1571*H1571,2)</f>
        <v>0</v>
      </c>
      <c r="K1571" s="187" t="s">
        <v>1</v>
      </c>
      <c r="L1571" s="192"/>
      <c r="M1571" s="193" t="s">
        <v>1</v>
      </c>
      <c r="N1571" s="194" t="s">
        <v>42</v>
      </c>
      <c r="P1571" s="146">
        <f>O1571*H1571</f>
        <v>0</v>
      </c>
      <c r="Q1571" s="146">
        <v>7.0000000000000001E-3</v>
      </c>
      <c r="R1571" s="146">
        <f>Q1571*H1571</f>
        <v>4.1999999999999997E-3</v>
      </c>
      <c r="S1571" s="146">
        <v>0</v>
      </c>
      <c r="T1571" s="147">
        <f>S1571*H1571</f>
        <v>0</v>
      </c>
      <c r="AR1571" s="148" t="s">
        <v>455</v>
      </c>
      <c r="AT1571" s="148" t="s">
        <v>1052</v>
      </c>
      <c r="AU1571" s="148" t="s">
        <v>87</v>
      </c>
      <c r="AY1571" s="17" t="s">
        <v>253</v>
      </c>
      <c r="BE1571" s="149">
        <f>IF(N1571="základní",J1571,0)</f>
        <v>0</v>
      </c>
      <c r="BF1571" s="149">
        <f>IF(N1571="snížená",J1571,0)</f>
        <v>0</v>
      </c>
      <c r="BG1571" s="149">
        <f>IF(N1571="zákl. přenesená",J1571,0)</f>
        <v>0</v>
      </c>
      <c r="BH1571" s="149">
        <f>IF(N1571="sníž. přenesená",J1571,0)</f>
        <v>0</v>
      </c>
      <c r="BI1571" s="149">
        <f>IF(N1571="nulová",J1571,0)</f>
        <v>0</v>
      </c>
      <c r="BJ1571" s="17" t="s">
        <v>85</v>
      </c>
      <c r="BK1571" s="149">
        <f>ROUND(I1571*H1571,2)</f>
        <v>0</v>
      </c>
      <c r="BL1571" s="17" t="s">
        <v>369</v>
      </c>
      <c r="BM1571" s="148" t="s">
        <v>3544</v>
      </c>
    </row>
    <row r="1572" spans="2:65" s="1" customFormat="1" ht="48.75">
      <c r="B1572" s="32"/>
      <c r="D1572" s="155" t="s">
        <v>1346</v>
      </c>
      <c r="F1572" s="195" t="s">
        <v>2280</v>
      </c>
      <c r="I1572" s="152"/>
      <c r="L1572" s="32"/>
      <c r="M1572" s="153"/>
      <c r="T1572" s="56"/>
      <c r="AT1572" s="17" t="s">
        <v>1346</v>
      </c>
      <c r="AU1572" s="17" t="s">
        <v>87</v>
      </c>
    </row>
    <row r="1573" spans="2:65" s="12" customFormat="1" ht="11.25">
      <c r="B1573" s="154"/>
      <c r="D1573" s="155" t="s">
        <v>264</v>
      </c>
      <c r="E1573" s="156" t="s">
        <v>1</v>
      </c>
      <c r="F1573" s="157" t="s">
        <v>1121</v>
      </c>
      <c r="H1573" s="158">
        <v>0.6</v>
      </c>
      <c r="I1573" s="159"/>
      <c r="L1573" s="154"/>
      <c r="M1573" s="160"/>
      <c r="T1573" s="161"/>
      <c r="AT1573" s="156" t="s">
        <v>264</v>
      </c>
      <c r="AU1573" s="156" t="s">
        <v>87</v>
      </c>
      <c r="AV1573" s="12" t="s">
        <v>87</v>
      </c>
      <c r="AW1573" s="12" t="s">
        <v>32</v>
      </c>
      <c r="AX1573" s="12" t="s">
        <v>77</v>
      </c>
      <c r="AY1573" s="156" t="s">
        <v>253</v>
      </c>
    </row>
    <row r="1574" spans="2:65" s="13" customFormat="1" ht="11.25">
      <c r="B1574" s="162"/>
      <c r="D1574" s="155" t="s">
        <v>264</v>
      </c>
      <c r="E1574" s="163" t="s">
        <v>1</v>
      </c>
      <c r="F1574" s="164" t="s">
        <v>266</v>
      </c>
      <c r="H1574" s="165">
        <v>0.6</v>
      </c>
      <c r="I1574" s="166"/>
      <c r="L1574" s="162"/>
      <c r="M1574" s="167"/>
      <c r="T1574" s="168"/>
      <c r="AT1574" s="163" t="s">
        <v>264</v>
      </c>
      <c r="AU1574" s="163" t="s">
        <v>87</v>
      </c>
      <c r="AV1574" s="13" t="s">
        <v>260</v>
      </c>
      <c r="AW1574" s="13" t="s">
        <v>32</v>
      </c>
      <c r="AX1574" s="13" t="s">
        <v>85</v>
      </c>
      <c r="AY1574" s="163" t="s">
        <v>253</v>
      </c>
    </row>
    <row r="1575" spans="2:65" s="1" customFormat="1" ht="66.75" customHeight="1">
      <c r="B1575" s="32"/>
      <c r="C1575" s="185" t="s">
        <v>2286</v>
      </c>
      <c r="D1575" s="185" t="s">
        <v>1052</v>
      </c>
      <c r="E1575" s="186" t="s">
        <v>2291</v>
      </c>
      <c r="F1575" s="187" t="s">
        <v>2292</v>
      </c>
      <c r="G1575" s="188" t="s">
        <v>313</v>
      </c>
      <c r="H1575" s="189">
        <v>2.4</v>
      </c>
      <c r="I1575" s="190"/>
      <c r="J1575" s="191">
        <f>ROUND(I1575*H1575,2)</f>
        <v>0</v>
      </c>
      <c r="K1575" s="187" t="s">
        <v>1</v>
      </c>
      <c r="L1575" s="192"/>
      <c r="M1575" s="193" t="s">
        <v>1</v>
      </c>
      <c r="N1575" s="194" t="s">
        <v>42</v>
      </c>
      <c r="P1575" s="146">
        <f>O1575*H1575</f>
        <v>0</v>
      </c>
      <c r="Q1575" s="146">
        <v>6.0000000000000002E-5</v>
      </c>
      <c r="R1575" s="146">
        <f>Q1575*H1575</f>
        <v>1.44E-4</v>
      </c>
      <c r="S1575" s="146">
        <v>0</v>
      </c>
      <c r="T1575" s="147">
        <f>S1575*H1575</f>
        <v>0</v>
      </c>
      <c r="AR1575" s="148" t="s">
        <v>455</v>
      </c>
      <c r="AT1575" s="148" t="s">
        <v>1052</v>
      </c>
      <c r="AU1575" s="148" t="s">
        <v>87</v>
      </c>
      <c r="AY1575" s="17" t="s">
        <v>253</v>
      </c>
      <c r="BE1575" s="149">
        <f>IF(N1575="základní",J1575,0)</f>
        <v>0</v>
      </c>
      <c r="BF1575" s="149">
        <f>IF(N1575="snížená",J1575,0)</f>
        <v>0</v>
      </c>
      <c r="BG1575" s="149">
        <f>IF(N1575="zákl. přenesená",J1575,0)</f>
        <v>0</v>
      </c>
      <c r="BH1575" s="149">
        <f>IF(N1575="sníž. přenesená",J1575,0)</f>
        <v>0</v>
      </c>
      <c r="BI1575" s="149">
        <f>IF(N1575="nulová",J1575,0)</f>
        <v>0</v>
      </c>
      <c r="BJ1575" s="17" t="s">
        <v>85</v>
      </c>
      <c r="BK1575" s="149">
        <f>ROUND(I1575*H1575,2)</f>
        <v>0</v>
      </c>
      <c r="BL1575" s="17" t="s">
        <v>369</v>
      </c>
      <c r="BM1575" s="148" t="s">
        <v>3545</v>
      </c>
    </row>
    <row r="1576" spans="2:65" s="1" customFormat="1" ht="48.75">
      <c r="B1576" s="32"/>
      <c r="D1576" s="155" t="s">
        <v>1346</v>
      </c>
      <c r="F1576" s="195" t="s">
        <v>2280</v>
      </c>
      <c r="I1576" s="152"/>
      <c r="L1576" s="32"/>
      <c r="M1576" s="153"/>
      <c r="T1576" s="56"/>
      <c r="AT1576" s="17" t="s">
        <v>1346</v>
      </c>
      <c r="AU1576" s="17" t="s">
        <v>87</v>
      </c>
    </row>
    <row r="1577" spans="2:65" s="12" customFormat="1" ht="11.25">
      <c r="B1577" s="154"/>
      <c r="D1577" s="155" t="s">
        <v>264</v>
      </c>
      <c r="E1577" s="156" t="s">
        <v>1</v>
      </c>
      <c r="F1577" s="157" t="s">
        <v>1108</v>
      </c>
      <c r="H1577" s="158">
        <v>2.4</v>
      </c>
      <c r="I1577" s="159"/>
      <c r="L1577" s="154"/>
      <c r="M1577" s="160"/>
      <c r="T1577" s="161"/>
      <c r="AT1577" s="156" t="s">
        <v>264</v>
      </c>
      <c r="AU1577" s="156" t="s">
        <v>87</v>
      </c>
      <c r="AV1577" s="12" t="s">
        <v>87</v>
      </c>
      <c r="AW1577" s="12" t="s">
        <v>32</v>
      </c>
      <c r="AX1577" s="12" t="s">
        <v>77</v>
      </c>
      <c r="AY1577" s="156" t="s">
        <v>253</v>
      </c>
    </row>
    <row r="1578" spans="2:65" s="13" customFormat="1" ht="11.25">
      <c r="B1578" s="162"/>
      <c r="D1578" s="155" t="s">
        <v>264</v>
      </c>
      <c r="E1578" s="163" t="s">
        <v>1</v>
      </c>
      <c r="F1578" s="164" t="s">
        <v>266</v>
      </c>
      <c r="H1578" s="165">
        <v>2.4</v>
      </c>
      <c r="I1578" s="166"/>
      <c r="L1578" s="162"/>
      <c r="M1578" s="167"/>
      <c r="T1578" s="168"/>
      <c r="AT1578" s="163" t="s">
        <v>264</v>
      </c>
      <c r="AU1578" s="163" t="s">
        <v>87</v>
      </c>
      <c r="AV1578" s="13" t="s">
        <v>260</v>
      </c>
      <c r="AW1578" s="13" t="s">
        <v>32</v>
      </c>
      <c r="AX1578" s="13" t="s">
        <v>85</v>
      </c>
      <c r="AY1578" s="163" t="s">
        <v>253</v>
      </c>
    </row>
    <row r="1579" spans="2:65" s="1" customFormat="1" ht="24.2" customHeight="1">
      <c r="B1579" s="32"/>
      <c r="C1579" s="137" t="s">
        <v>2290</v>
      </c>
      <c r="D1579" s="137" t="s">
        <v>255</v>
      </c>
      <c r="E1579" s="138" t="s">
        <v>2295</v>
      </c>
      <c r="F1579" s="139" t="s">
        <v>2296</v>
      </c>
      <c r="G1579" s="140" t="s">
        <v>1576</v>
      </c>
      <c r="H1579" s="196"/>
      <c r="I1579" s="142"/>
      <c r="J1579" s="143">
        <f>ROUND(I1579*H1579,2)</f>
        <v>0</v>
      </c>
      <c r="K1579" s="139" t="s">
        <v>259</v>
      </c>
      <c r="L1579" s="32"/>
      <c r="M1579" s="144" t="s">
        <v>1</v>
      </c>
      <c r="N1579" s="145" t="s">
        <v>42</v>
      </c>
      <c r="P1579" s="146">
        <f>O1579*H1579</f>
        <v>0</v>
      </c>
      <c r="Q1579" s="146">
        <v>0</v>
      </c>
      <c r="R1579" s="146">
        <f>Q1579*H1579</f>
        <v>0</v>
      </c>
      <c r="S1579" s="146">
        <v>0</v>
      </c>
      <c r="T1579" s="147">
        <f>S1579*H1579</f>
        <v>0</v>
      </c>
      <c r="AR1579" s="148" t="s">
        <v>369</v>
      </c>
      <c r="AT1579" s="148" t="s">
        <v>255</v>
      </c>
      <c r="AU1579" s="148" t="s">
        <v>87</v>
      </c>
      <c r="AY1579" s="17" t="s">
        <v>253</v>
      </c>
      <c r="BE1579" s="149">
        <f>IF(N1579="základní",J1579,0)</f>
        <v>0</v>
      </c>
      <c r="BF1579" s="149">
        <f>IF(N1579="snížená",J1579,0)</f>
        <v>0</v>
      </c>
      <c r="BG1579" s="149">
        <f>IF(N1579="zákl. přenesená",J1579,0)</f>
        <v>0</v>
      </c>
      <c r="BH1579" s="149">
        <f>IF(N1579="sníž. přenesená",J1579,0)</f>
        <v>0</v>
      </c>
      <c r="BI1579" s="149">
        <f>IF(N1579="nulová",J1579,0)</f>
        <v>0</v>
      </c>
      <c r="BJ1579" s="17" t="s">
        <v>85</v>
      </c>
      <c r="BK1579" s="149">
        <f>ROUND(I1579*H1579,2)</f>
        <v>0</v>
      </c>
      <c r="BL1579" s="17" t="s">
        <v>369</v>
      </c>
      <c r="BM1579" s="148" t="s">
        <v>2297</v>
      </c>
    </row>
    <row r="1580" spans="2:65" s="1" customFormat="1" ht="11.25">
      <c r="B1580" s="32"/>
      <c r="D1580" s="150" t="s">
        <v>262</v>
      </c>
      <c r="F1580" s="151" t="s">
        <v>2298</v>
      </c>
      <c r="I1580" s="152"/>
      <c r="L1580" s="32"/>
      <c r="M1580" s="153"/>
      <c r="T1580" s="56"/>
      <c r="AT1580" s="17" t="s">
        <v>262</v>
      </c>
      <c r="AU1580" s="17" t="s">
        <v>87</v>
      </c>
    </row>
    <row r="1581" spans="2:65" s="11" customFormat="1" ht="22.9" customHeight="1">
      <c r="B1581" s="125"/>
      <c r="D1581" s="126" t="s">
        <v>76</v>
      </c>
      <c r="E1581" s="135" t="s">
        <v>2299</v>
      </c>
      <c r="F1581" s="135" t="s">
        <v>2300</v>
      </c>
      <c r="I1581" s="128"/>
      <c r="J1581" s="136">
        <f>BK1581</f>
        <v>0</v>
      </c>
      <c r="L1581" s="125"/>
      <c r="M1581" s="130"/>
      <c r="P1581" s="131">
        <f>SUM(P1582:P1644)</f>
        <v>0</v>
      </c>
      <c r="R1581" s="131">
        <f>SUM(R1582:R1644)</f>
        <v>1.9488598799999999</v>
      </c>
      <c r="T1581" s="132">
        <f>SUM(T1582:T1644)</f>
        <v>0</v>
      </c>
      <c r="AR1581" s="126" t="s">
        <v>87</v>
      </c>
      <c r="AT1581" s="133" t="s">
        <v>76</v>
      </c>
      <c r="AU1581" s="133" t="s">
        <v>85</v>
      </c>
      <c r="AY1581" s="126" t="s">
        <v>253</v>
      </c>
      <c r="BK1581" s="134">
        <f>SUM(BK1582:BK1644)</f>
        <v>0</v>
      </c>
    </row>
    <row r="1582" spans="2:65" s="1" customFormat="1" ht="16.5" customHeight="1">
      <c r="B1582" s="32"/>
      <c r="C1582" s="137" t="s">
        <v>2294</v>
      </c>
      <c r="D1582" s="137" t="s">
        <v>255</v>
      </c>
      <c r="E1582" s="138" t="s">
        <v>2302</v>
      </c>
      <c r="F1582" s="139" t="s">
        <v>2303</v>
      </c>
      <c r="G1582" s="140" t="s">
        <v>258</v>
      </c>
      <c r="H1582" s="141">
        <v>102.501</v>
      </c>
      <c r="I1582" s="142"/>
      <c r="J1582" s="143">
        <f>ROUND(I1582*H1582,2)</f>
        <v>0</v>
      </c>
      <c r="K1582" s="139" t="s">
        <v>259</v>
      </c>
      <c r="L1582" s="32"/>
      <c r="M1582" s="144" t="s">
        <v>1</v>
      </c>
      <c r="N1582" s="145" t="s">
        <v>42</v>
      </c>
      <c r="P1582" s="146">
        <f>O1582*H1582</f>
        <v>0</v>
      </c>
      <c r="Q1582" s="146">
        <v>2.7999999999999998E-4</v>
      </c>
      <c r="R1582" s="146">
        <f>Q1582*H1582</f>
        <v>2.8700279999999998E-2</v>
      </c>
      <c r="S1582" s="146">
        <v>0</v>
      </c>
      <c r="T1582" s="147">
        <f>S1582*H1582</f>
        <v>0</v>
      </c>
      <c r="AR1582" s="148" t="s">
        <v>369</v>
      </c>
      <c r="AT1582" s="148" t="s">
        <v>255</v>
      </c>
      <c r="AU1582" s="148" t="s">
        <v>87</v>
      </c>
      <c r="AY1582" s="17" t="s">
        <v>253</v>
      </c>
      <c r="BE1582" s="149">
        <f>IF(N1582="základní",J1582,0)</f>
        <v>0</v>
      </c>
      <c r="BF1582" s="149">
        <f>IF(N1582="snížená",J1582,0)</f>
        <v>0</v>
      </c>
      <c r="BG1582" s="149">
        <f>IF(N1582="zákl. přenesená",J1582,0)</f>
        <v>0</v>
      </c>
      <c r="BH1582" s="149">
        <f>IF(N1582="sníž. přenesená",J1582,0)</f>
        <v>0</v>
      </c>
      <c r="BI1582" s="149">
        <f>IF(N1582="nulová",J1582,0)</f>
        <v>0</v>
      </c>
      <c r="BJ1582" s="17" t="s">
        <v>85</v>
      </c>
      <c r="BK1582" s="149">
        <f>ROUND(I1582*H1582,2)</f>
        <v>0</v>
      </c>
      <c r="BL1582" s="17" t="s">
        <v>369</v>
      </c>
      <c r="BM1582" s="148" t="s">
        <v>3546</v>
      </c>
    </row>
    <row r="1583" spans="2:65" s="1" customFormat="1" ht="11.25">
      <c r="B1583" s="32"/>
      <c r="D1583" s="150" t="s">
        <v>262</v>
      </c>
      <c r="F1583" s="151" t="s">
        <v>2305</v>
      </c>
      <c r="I1583" s="152"/>
      <c r="L1583" s="32"/>
      <c r="M1583" s="153"/>
      <c r="T1583" s="56"/>
      <c r="AT1583" s="17" t="s">
        <v>262</v>
      </c>
      <c r="AU1583" s="17" t="s">
        <v>87</v>
      </c>
    </row>
    <row r="1584" spans="2:65" s="1" customFormat="1" ht="19.5">
      <c r="B1584" s="32"/>
      <c r="D1584" s="155" t="s">
        <v>1346</v>
      </c>
      <c r="F1584" s="195" t="s">
        <v>2306</v>
      </c>
      <c r="I1584" s="152"/>
      <c r="L1584" s="32"/>
      <c r="M1584" s="153"/>
      <c r="T1584" s="56"/>
      <c r="AT1584" s="17" t="s">
        <v>1346</v>
      </c>
      <c r="AU1584" s="17" t="s">
        <v>87</v>
      </c>
    </row>
    <row r="1585" spans="2:65" s="1" customFormat="1" ht="24.2" customHeight="1">
      <c r="B1585" s="32"/>
      <c r="C1585" s="185" t="s">
        <v>2301</v>
      </c>
      <c r="D1585" s="185" t="s">
        <v>1052</v>
      </c>
      <c r="E1585" s="186" t="s">
        <v>2308</v>
      </c>
      <c r="F1585" s="187" t="s">
        <v>2309</v>
      </c>
      <c r="G1585" s="188" t="s">
        <v>258</v>
      </c>
      <c r="H1585" s="189">
        <v>117.876</v>
      </c>
      <c r="I1585" s="190"/>
      <c r="J1585" s="191">
        <f>ROUND(I1585*H1585,2)</f>
        <v>0</v>
      </c>
      <c r="K1585" s="187" t="s">
        <v>1</v>
      </c>
      <c r="L1585" s="192"/>
      <c r="M1585" s="193" t="s">
        <v>1</v>
      </c>
      <c r="N1585" s="194" t="s">
        <v>42</v>
      </c>
      <c r="P1585" s="146">
        <f>O1585*H1585</f>
        <v>0</v>
      </c>
      <c r="Q1585" s="146">
        <v>1.21E-2</v>
      </c>
      <c r="R1585" s="146">
        <f>Q1585*H1585</f>
        <v>1.4262996000000001</v>
      </c>
      <c r="S1585" s="146">
        <v>0</v>
      </c>
      <c r="T1585" s="147">
        <f>S1585*H1585</f>
        <v>0</v>
      </c>
      <c r="AR1585" s="148" t="s">
        <v>455</v>
      </c>
      <c r="AT1585" s="148" t="s">
        <v>1052</v>
      </c>
      <c r="AU1585" s="148" t="s">
        <v>87</v>
      </c>
      <c r="AY1585" s="17" t="s">
        <v>253</v>
      </c>
      <c r="BE1585" s="149">
        <f>IF(N1585="základní",J1585,0)</f>
        <v>0</v>
      </c>
      <c r="BF1585" s="149">
        <f>IF(N1585="snížená",J1585,0)</f>
        <v>0</v>
      </c>
      <c r="BG1585" s="149">
        <f>IF(N1585="zákl. přenesená",J1585,0)</f>
        <v>0</v>
      </c>
      <c r="BH1585" s="149">
        <f>IF(N1585="sníž. přenesená",J1585,0)</f>
        <v>0</v>
      </c>
      <c r="BI1585" s="149">
        <f>IF(N1585="nulová",J1585,0)</f>
        <v>0</v>
      </c>
      <c r="BJ1585" s="17" t="s">
        <v>85</v>
      </c>
      <c r="BK1585" s="149">
        <f>ROUND(I1585*H1585,2)</f>
        <v>0</v>
      </c>
      <c r="BL1585" s="17" t="s">
        <v>369</v>
      </c>
      <c r="BM1585" s="148" t="s">
        <v>3547</v>
      </c>
    </row>
    <row r="1586" spans="2:65" s="14" customFormat="1" ht="11.25">
      <c r="B1586" s="169"/>
      <c r="D1586" s="155" t="s">
        <v>264</v>
      </c>
      <c r="E1586" s="170" t="s">
        <v>1</v>
      </c>
      <c r="F1586" s="171" t="s">
        <v>1668</v>
      </c>
      <c r="H1586" s="170" t="s">
        <v>1</v>
      </c>
      <c r="I1586" s="172"/>
      <c r="L1586" s="169"/>
      <c r="M1586" s="173"/>
      <c r="T1586" s="174"/>
      <c r="AT1586" s="170" t="s">
        <v>264</v>
      </c>
      <c r="AU1586" s="170" t="s">
        <v>87</v>
      </c>
      <c r="AV1586" s="14" t="s">
        <v>85</v>
      </c>
      <c r="AW1586" s="14" t="s">
        <v>32</v>
      </c>
      <c r="AX1586" s="14" t="s">
        <v>77</v>
      </c>
      <c r="AY1586" s="170" t="s">
        <v>253</v>
      </c>
    </row>
    <row r="1587" spans="2:65" s="12" customFormat="1" ht="11.25">
      <c r="B1587" s="154"/>
      <c r="D1587" s="155" t="s">
        <v>264</v>
      </c>
      <c r="E1587" s="156" t="s">
        <v>1</v>
      </c>
      <c r="F1587" s="157" t="s">
        <v>3548</v>
      </c>
      <c r="H1587" s="158">
        <v>76.805999999999997</v>
      </c>
      <c r="I1587" s="159"/>
      <c r="L1587" s="154"/>
      <c r="M1587" s="160"/>
      <c r="T1587" s="161"/>
      <c r="AT1587" s="156" t="s">
        <v>264</v>
      </c>
      <c r="AU1587" s="156" t="s">
        <v>87</v>
      </c>
      <c r="AV1587" s="12" t="s">
        <v>87</v>
      </c>
      <c r="AW1587" s="12" t="s">
        <v>32</v>
      </c>
      <c r="AX1587" s="12" t="s">
        <v>77</v>
      </c>
      <c r="AY1587" s="156" t="s">
        <v>253</v>
      </c>
    </row>
    <row r="1588" spans="2:65" s="15" customFormat="1" ht="11.25">
      <c r="B1588" s="175"/>
      <c r="D1588" s="155" t="s">
        <v>264</v>
      </c>
      <c r="E1588" s="176" t="s">
        <v>1</v>
      </c>
      <c r="F1588" s="177" t="s">
        <v>322</v>
      </c>
      <c r="H1588" s="178">
        <v>76.805999999999997</v>
      </c>
      <c r="I1588" s="179"/>
      <c r="L1588" s="175"/>
      <c r="M1588" s="180"/>
      <c r="T1588" s="181"/>
      <c r="AT1588" s="176" t="s">
        <v>264</v>
      </c>
      <c r="AU1588" s="176" t="s">
        <v>87</v>
      </c>
      <c r="AV1588" s="15" t="s">
        <v>97</v>
      </c>
      <c r="AW1588" s="15" t="s">
        <v>32</v>
      </c>
      <c r="AX1588" s="15" t="s">
        <v>77</v>
      </c>
      <c r="AY1588" s="176" t="s">
        <v>253</v>
      </c>
    </row>
    <row r="1589" spans="2:65" s="14" customFormat="1" ht="11.25">
      <c r="B1589" s="169"/>
      <c r="D1589" s="155" t="s">
        <v>264</v>
      </c>
      <c r="E1589" s="170" t="s">
        <v>1</v>
      </c>
      <c r="F1589" s="171" t="s">
        <v>2312</v>
      </c>
      <c r="H1589" s="170" t="s">
        <v>1</v>
      </c>
      <c r="I1589" s="172"/>
      <c r="L1589" s="169"/>
      <c r="M1589" s="173"/>
      <c r="T1589" s="174"/>
      <c r="AT1589" s="170" t="s">
        <v>264</v>
      </c>
      <c r="AU1589" s="170" t="s">
        <v>87</v>
      </c>
      <c r="AV1589" s="14" t="s">
        <v>85</v>
      </c>
      <c r="AW1589" s="14" t="s">
        <v>32</v>
      </c>
      <c r="AX1589" s="14" t="s">
        <v>77</v>
      </c>
      <c r="AY1589" s="170" t="s">
        <v>253</v>
      </c>
    </row>
    <row r="1590" spans="2:65" s="12" customFormat="1" ht="11.25">
      <c r="B1590" s="154"/>
      <c r="D1590" s="155" t="s">
        <v>264</v>
      </c>
      <c r="E1590" s="156" t="s">
        <v>1</v>
      </c>
      <c r="F1590" s="157" t="s">
        <v>3549</v>
      </c>
      <c r="H1590" s="158">
        <v>25.695</v>
      </c>
      <c r="I1590" s="159"/>
      <c r="L1590" s="154"/>
      <c r="M1590" s="160"/>
      <c r="T1590" s="161"/>
      <c r="AT1590" s="156" t="s">
        <v>264</v>
      </c>
      <c r="AU1590" s="156" t="s">
        <v>87</v>
      </c>
      <c r="AV1590" s="12" t="s">
        <v>87</v>
      </c>
      <c r="AW1590" s="12" t="s">
        <v>32</v>
      </c>
      <c r="AX1590" s="12" t="s">
        <v>77</v>
      </c>
      <c r="AY1590" s="156" t="s">
        <v>253</v>
      </c>
    </row>
    <row r="1591" spans="2:65" s="15" customFormat="1" ht="11.25">
      <c r="B1591" s="175"/>
      <c r="D1591" s="155" t="s">
        <v>264</v>
      </c>
      <c r="E1591" s="176" t="s">
        <v>1</v>
      </c>
      <c r="F1591" s="177" t="s">
        <v>322</v>
      </c>
      <c r="H1591" s="178">
        <v>25.695</v>
      </c>
      <c r="I1591" s="179"/>
      <c r="L1591" s="175"/>
      <c r="M1591" s="180"/>
      <c r="T1591" s="181"/>
      <c r="AT1591" s="176" t="s">
        <v>264</v>
      </c>
      <c r="AU1591" s="176" t="s">
        <v>87</v>
      </c>
      <c r="AV1591" s="15" t="s">
        <v>97</v>
      </c>
      <c r="AW1591" s="15" t="s">
        <v>32</v>
      </c>
      <c r="AX1591" s="15" t="s">
        <v>77</v>
      </c>
      <c r="AY1591" s="176" t="s">
        <v>253</v>
      </c>
    </row>
    <row r="1592" spans="2:65" s="13" customFormat="1" ht="11.25">
      <c r="B1592" s="162"/>
      <c r="D1592" s="155" t="s">
        <v>264</v>
      </c>
      <c r="E1592" s="163" t="s">
        <v>1</v>
      </c>
      <c r="F1592" s="164" t="s">
        <v>266</v>
      </c>
      <c r="H1592" s="165">
        <v>102.501</v>
      </c>
      <c r="I1592" s="166"/>
      <c r="L1592" s="162"/>
      <c r="M1592" s="167"/>
      <c r="T1592" s="168"/>
      <c r="AT1592" s="163" t="s">
        <v>264</v>
      </c>
      <c r="AU1592" s="163" t="s">
        <v>87</v>
      </c>
      <c r="AV1592" s="13" t="s">
        <v>260</v>
      </c>
      <c r="AW1592" s="13" t="s">
        <v>32</v>
      </c>
      <c r="AX1592" s="13" t="s">
        <v>85</v>
      </c>
      <c r="AY1592" s="163" t="s">
        <v>253</v>
      </c>
    </row>
    <row r="1593" spans="2:65" s="12" customFormat="1" ht="11.25">
      <c r="B1593" s="154"/>
      <c r="D1593" s="155" t="s">
        <v>264</v>
      </c>
      <c r="F1593" s="157" t="s">
        <v>2314</v>
      </c>
      <c r="H1593" s="158">
        <v>117.876</v>
      </c>
      <c r="I1593" s="159"/>
      <c r="L1593" s="154"/>
      <c r="M1593" s="160"/>
      <c r="T1593" s="161"/>
      <c r="AT1593" s="156" t="s">
        <v>264</v>
      </c>
      <c r="AU1593" s="156" t="s">
        <v>87</v>
      </c>
      <c r="AV1593" s="12" t="s">
        <v>87</v>
      </c>
      <c r="AW1593" s="12" t="s">
        <v>4</v>
      </c>
      <c r="AX1593" s="12" t="s">
        <v>85</v>
      </c>
      <c r="AY1593" s="156" t="s">
        <v>253</v>
      </c>
    </row>
    <row r="1594" spans="2:65" s="1" customFormat="1" ht="24.2" customHeight="1">
      <c r="B1594" s="32"/>
      <c r="C1594" s="137" t="s">
        <v>2307</v>
      </c>
      <c r="D1594" s="137" t="s">
        <v>255</v>
      </c>
      <c r="E1594" s="138" t="s">
        <v>2316</v>
      </c>
      <c r="F1594" s="139" t="s">
        <v>2317</v>
      </c>
      <c r="G1594" s="140" t="s">
        <v>269</v>
      </c>
      <c r="H1594" s="141">
        <v>110</v>
      </c>
      <c r="I1594" s="142"/>
      <c r="J1594" s="143">
        <f>ROUND(I1594*H1594,2)</f>
        <v>0</v>
      </c>
      <c r="K1594" s="139" t="s">
        <v>1</v>
      </c>
      <c r="L1594" s="32"/>
      <c r="M1594" s="144" t="s">
        <v>1</v>
      </c>
      <c r="N1594" s="145" t="s">
        <v>42</v>
      </c>
      <c r="P1594" s="146">
        <f>O1594*H1594</f>
        <v>0</v>
      </c>
      <c r="Q1594" s="146">
        <v>0</v>
      </c>
      <c r="R1594" s="146">
        <f>Q1594*H1594</f>
        <v>0</v>
      </c>
      <c r="S1594" s="146">
        <v>0</v>
      </c>
      <c r="T1594" s="147">
        <f>S1594*H1594</f>
        <v>0</v>
      </c>
      <c r="AR1594" s="148" t="s">
        <v>369</v>
      </c>
      <c r="AT1594" s="148" t="s">
        <v>255</v>
      </c>
      <c r="AU1594" s="148" t="s">
        <v>87</v>
      </c>
      <c r="AY1594" s="17" t="s">
        <v>253</v>
      </c>
      <c r="BE1594" s="149">
        <f>IF(N1594="základní",J1594,0)</f>
        <v>0</v>
      </c>
      <c r="BF1594" s="149">
        <f>IF(N1594="snížená",J1594,0)</f>
        <v>0</v>
      </c>
      <c r="BG1594" s="149">
        <f>IF(N1594="zákl. přenesená",J1594,0)</f>
        <v>0</v>
      </c>
      <c r="BH1594" s="149">
        <f>IF(N1594="sníž. přenesená",J1594,0)</f>
        <v>0</v>
      </c>
      <c r="BI1594" s="149">
        <f>IF(N1594="nulová",J1594,0)</f>
        <v>0</v>
      </c>
      <c r="BJ1594" s="17" t="s">
        <v>85</v>
      </c>
      <c r="BK1594" s="149">
        <f>ROUND(I1594*H1594,2)</f>
        <v>0</v>
      </c>
      <c r="BL1594" s="17" t="s">
        <v>369</v>
      </c>
      <c r="BM1594" s="148" t="s">
        <v>2318</v>
      </c>
    </row>
    <row r="1595" spans="2:65" s="1" customFormat="1" ht="58.5">
      <c r="B1595" s="32"/>
      <c r="D1595" s="155" t="s">
        <v>1346</v>
      </c>
      <c r="F1595" s="195" t="s">
        <v>2319</v>
      </c>
      <c r="I1595" s="152"/>
      <c r="L1595" s="32"/>
      <c r="M1595" s="153"/>
      <c r="T1595" s="56"/>
      <c r="AT1595" s="17" t="s">
        <v>1346</v>
      </c>
      <c r="AU1595" s="17" t="s">
        <v>87</v>
      </c>
    </row>
    <row r="1596" spans="2:65" s="14" customFormat="1" ht="22.5">
      <c r="B1596" s="169"/>
      <c r="D1596" s="155" t="s">
        <v>264</v>
      </c>
      <c r="E1596" s="170" t="s">
        <v>1</v>
      </c>
      <c r="F1596" s="171" t="s">
        <v>2320</v>
      </c>
      <c r="H1596" s="170" t="s">
        <v>1</v>
      </c>
      <c r="I1596" s="172"/>
      <c r="L1596" s="169"/>
      <c r="M1596" s="173"/>
      <c r="T1596" s="174"/>
      <c r="AT1596" s="170" t="s">
        <v>264</v>
      </c>
      <c r="AU1596" s="170" t="s">
        <v>87</v>
      </c>
      <c r="AV1596" s="14" t="s">
        <v>85</v>
      </c>
      <c r="AW1596" s="14" t="s">
        <v>32</v>
      </c>
      <c r="AX1596" s="14" t="s">
        <v>77</v>
      </c>
      <c r="AY1596" s="170" t="s">
        <v>253</v>
      </c>
    </row>
    <row r="1597" spans="2:65" s="12" customFormat="1" ht="11.25">
      <c r="B1597" s="154"/>
      <c r="D1597" s="155" t="s">
        <v>264</v>
      </c>
      <c r="E1597" s="156" t="s">
        <v>1</v>
      </c>
      <c r="F1597" s="157" t="s">
        <v>3550</v>
      </c>
      <c r="H1597" s="158">
        <v>110</v>
      </c>
      <c r="I1597" s="159"/>
      <c r="L1597" s="154"/>
      <c r="M1597" s="160"/>
      <c r="T1597" s="161"/>
      <c r="AT1597" s="156" t="s">
        <v>264</v>
      </c>
      <c r="AU1597" s="156" t="s">
        <v>87</v>
      </c>
      <c r="AV1597" s="12" t="s">
        <v>87</v>
      </c>
      <c r="AW1597" s="12" t="s">
        <v>32</v>
      </c>
      <c r="AX1597" s="12" t="s">
        <v>77</v>
      </c>
      <c r="AY1597" s="156" t="s">
        <v>253</v>
      </c>
    </row>
    <row r="1598" spans="2:65" s="13" customFormat="1" ht="11.25">
      <c r="B1598" s="162"/>
      <c r="D1598" s="155" t="s">
        <v>264</v>
      </c>
      <c r="E1598" s="163" t="s">
        <v>1</v>
      </c>
      <c r="F1598" s="164" t="s">
        <v>266</v>
      </c>
      <c r="H1598" s="165">
        <v>110</v>
      </c>
      <c r="I1598" s="166"/>
      <c r="L1598" s="162"/>
      <c r="M1598" s="167"/>
      <c r="T1598" s="168"/>
      <c r="AT1598" s="163" t="s">
        <v>264</v>
      </c>
      <c r="AU1598" s="163" t="s">
        <v>87</v>
      </c>
      <c r="AV1598" s="13" t="s">
        <v>260</v>
      </c>
      <c r="AW1598" s="13" t="s">
        <v>32</v>
      </c>
      <c r="AX1598" s="13" t="s">
        <v>85</v>
      </c>
      <c r="AY1598" s="163" t="s">
        <v>253</v>
      </c>
    </row>
    <row r="1599" spans="2:65" s="1" customFormat="1" ht="37.9" customHeight="1">
      <c r="B1599" s="32"/>
      <c r="C1599" s="185" t="s">
        <v>2315</v>
      </c>
      <c r="D1599" s="185" t="s">
        <v>1052</v>
      </c>
      <c r="E1599" s="186" t="s">
        <v>2323</v>
      </c>
      <c r="F1599" s="187" t="s">
        <v>2324</v>
      </c>
      <c r="G1599" s="188" t="s">
        <v>269</v>
      </c>
      <c r="H1599" s="189">
        <v>110</v>
      </c>
      <c r="I1599" s="190"/>
      <c r="J1599" s="191">
        <f>ROUND(I1599*H1599,2)</f>
        <v>0</v>
      </c>
      <c r="K1599" s="187" t="s">
        <v>1</v>
      </c>
      <c r="L1599" s="192"/>
      <c r="M1599" s="193" t="s">
        <v>1</v>
      </c>
      <c r="N1599" s="194" t="s">
        <v>42</v>
      </c>
      <c r="P1599" s="146">
        <f>O1599*H1599</f>
        <v>0</v>
      </c>
      <c r="Q1599" s="146">
        <v>1.3600000000000001E-3</v>
      </c>
      <c r="R1599" s="146">
        <f>Q1599*H1599</f>
        <v>0.14960000000000001</v>
      </c>
      <c r="S1599" s="146">
        <v>0</v>
      </c>
      <c r="T1599" s="147">
        <f>S1599*H1599</f>
        <v>0</v>
      </c>
      <c r="AR1599" s="148" t="s">
        <v>455</v>
      </c>
      <c r="AT1599" s="148" t="s">
        <v>1052</v>
      </c>
      <c r="AU1599" s="148" t="s">
        <v>87</v>
      </c>
      <c r="AY1599" s="17" t="s">
        <v>253</v>
      </c>
      <c r="BE1599" s="149">
        <f>IF(N1599="základní",J1599,0)</f>
        <v>0</v>
      </c>
      <c r="BF1599" s="149">
        <f>IF(N1599="snížená",J1599,0)</f>
        <v>0</v>
      </c>
      <c r="BG1599" s="149">
        <f>IF(N1599="zákl. přenesená",J1599,0)</f>
        <v>0</v>
      </c>
      <c r="BH1599" s="149">
        <f>IF(N1599="sníž. přenesená",J1599,0)</f>
        <v>0</v>
      </c>
      <c r="BI1599" s="149">
        <f>IF(N1599="nulová",J1599,0)</f>
        <v>0</v>
      </c>
      <c r="BJ1599" s="17" t="s">
        <v>85</v>
      </c>
      <c r="BK1599" s="149">
        <f>ROUND(I1599*H1599,2)</f>
        <v>0</v>
      </c>
      <c r="BL1599" s="17" t="s">
        <v>369</v>
      </c>
      <c r="BM1599" s="148" t="s">
        <v>3551</v>
      </c>
    </row>
    <row r="1600" spans="2:65" s="14" customFormat="1" ht="22.5">
      <c r="B1600" s="169"/>
      <c r="D1600" s="155" t="s">
        <v>264</v>
      </c>
      <c r="E1600" s="170" t="s">
        <v>1</v>
      </c>
      <c r="F1600" s="171" t="s">
        <v>2320</v>
      </c>
      <c r="H1600" s="170" t="s">
        <v>1</v>
      </c>
      <c r="I1600" s="172"/>
      <c r="L1600" s="169"/>
      <c r="M1600" s="173"/>
      <c r="T1600" s="174"/>
      <c r="AT1600" s="170" t="s">
        <v>264</v>
      </c>
      <c r="AU1600" s="170" t="s">
        <v>87</v>
      </c>
      <c r="AV1600" s="14" t="s">
        <v>85</v>
      </c>
      <c r="AW1600" s="14" t="s">
        <v>32</v>
      </c>
      <c r="AX1600" s="14" t="s">
        <v>77</v>
      </c>
      <c r="AY1600" s="170" t="s">
        <v>253</v>
      </c>
    </row>
    <row r="1601" spans="2:65" s="12" customFormat="1" ht="11.25">
      <c r="B1601" s="154"/>
      <c r="D1601" s="155" t="s">
        <v>264</v>
      </c>
      <c r="E1601" s="156" t="s">
        <v>1</v>
      </c>
      <c r="F1601" s="157" t="s">
        <v>3550</v>
      </c>
      <c r="H1601" s="158">
        <v>110</v>
      </c>
      <c r="I1601" s="159"/>
      <c r="L1601" s="154"/>
      <c r="M1601" s="160"/>
      <c r="T1601" s="161"/>
      <c r="AT1601" s="156" t="s">
        <v>264</v>
      </c>
      <c r="AU1601" s="156" t="s">
        <v>87</v>
      </c>
      <c r="AV1601" s="12" t="s">
        <v>87</v>
      </c>
      <c r="AW1601" s="12" t="s">
        <v>32</v>
      </c>
      <c r="AX1601" s="12" t="s">
        <v>77</v>
      </c>
      <c r="AY1601" s="156" t="s">
        <v>253</v>
      </c>
    </row>
    <row r="1602" spans="2:65" s="13" customFormat="1" ht="11.25">
      <c r="B1602" s="162"/>
      <c r="D1602" s="155" t="s">
        <v>264</v>
      </c>
      <c r="E1602" s="163" t="s">
        <v>1</v>
      </c>
      <c r="F1602" s="164" t="s">
        <v>266</v>
      </c>
      <c r="H1602" s="165">
        <v>110</v>
      </c>
      <c r="I1602" s="166"/>
      <c r="L1602" s="162"/>
      <c r="M1602" s="167"/>
      <c r="T1602" s="168"/>
      <c r="AT1602" s="163" t="s">
        <v>264</v>
      </c>
      <c r="AU1602" s="163" t="s">
        <v>87</v>
      </c>
      <c r="AV1602" s="13" t="s">
        <v>260</v>
      </c>
      <c r="AW1602" s="13" t="s">
        <v>32</v>
      </c>
      <c r="AX1602" s="13" t="s">
        <v>85</v>
      </c>
      <c r="AY1602" s="163" t="s">
        <v>253</v>
      </c>
    </row>
    <row r="1603" spans="2:65" s="1" customFormat="1" ht="24.2" customHeight="1">
      <c r="B1603" s="32"/>
      <c r="C1603" s="185" t="s">
        <v>2322</v>
      </c>
      <c r="D1603" s="185" t="s">
        <v>1052</v>
      </c>
      <c r="E1603" s="186" t="s">
        <v>2327</v>
      </c>
      <c r="F1603" s="187" t="s">
        <v>2328</v>
      </c>
      <c r="G1603" s="188" t="s">
        <v>269</v>
      </c>
      <c r="H1603" s="189">
        <v>110</v>
      </c>
      <c r="I1603" s="190"/>
      <c r="J1603" s="191">
        <f>ROUND(I1603*H1603,2)</f>
        <v>0</v>
      </c>
      <c r="K1603" s="187" t="s">
        <v>1</v>
      </c>
      <c r="L1603" s="192"/>
      <c r="M1603" s="193" t="s">
        <v>1</v>
      </c>
      <c r="N1603" s="194" t="s">
        <v>42</v>
      </c>
      <c r="P1603" s="146">
        <f>O1603*H1603</f>
        <v>0</v>
      </c>
      <c r="Q1603" s="146">
        <v>1.3600000000000001E-3</v>
      </c>
      <c r="R1603" s="146">
        <f>Q1603*H1603</f>
        <v>0.14960000000000001</v>
      </c>
      <c r="S1603" s="146">
        <v>0</v>
      </c>
      <c r="T1603" s="147">
        <f>S1603*H1603</f>
        <v>0</v>
      </c>
      <c r="AR1603" s="148" t="s">
        <v>455</v>
      </c>
      <c r="AT1603" s="148" t="s">
        <v>1052</v>
      </c>
      <c r="AU1603" s="148" t="s">
        <v>87</v>
      </c>
      <c r="AY1603" s="17" t="s">
        <v>253</v>
      </c>
      <c r="BE1603" s="149">
        <f>IF(N1603="základní",J1603,0)</f>
        <v>0</v>
      </c>
      <c r="BF1603" s="149">
        <f>IF(N1603="snížená",J1603,0)</f>
        <v>0</v>
      </c>
      <c r="BG1603" s="149">
        <f>IF(N1603="zákl. přenesená",J1603,0)</f>
        <v>0</v>
      </c>
      <c r="BH1603" s="149">
        <f>IF(N1603="sníž. přenesená",J1603,0)</f>
        <v>0</v>
      </c>
      <c r="BI1603" s="149">
        <f>IF(N1603="nulová",J1603,0)</f>
        <v>0</v>
      </c>
      <c r="BJ1603" s="17" t="s">
        <v>85</v>
      </c>
      <c r="BK1603" s="149">
        <f>ROUND(I1603*H1603,2)</f>
        <v>0</v>
      </c>
      <c r="BL1603" s="17" t="s">
        <v>369</v>
      </c>
      <c r="BM1603" s="148" t="s">
        <v>3552</v>
      </c>
    </row>
    <row r="1604" spans="2:65" s="14" customFormat="1" ht="22.5">
      <c r="B1604" s="169"/>
      <c r="D1604" s="155" t="s">
        <v>264</v>
      </c>
      <c r="E1604" s="170" t="s">
        <v>1</v>
      </c>
      <c r="F1604" s="171" t="s">
        <v>2320</v>
      </c>
      <c r="H1604" s="170" t="s">
        <v>1</v>
      </c>
      <c r="I1604" s="172"/>
      <c r="L1604" s="169"/>
      <c r="M1604" s="173"/>
      <c r="T1604" s="174"/>
      <c r="AT1604" s="170" t="s">
        <v>264</v>
      </c>
      <c r="AU1604" s="170" t="s">
        <v>87</v>
      </c>
      <c r="AV1604" s="14" t="s">
        <v>85</v>
      </c>
      <c r="AW1604" s="14" t="s">
        <v>32</v>
      </c>
      <c r="AX1604" s="14" t="s">
        <v>77</v>
      </c>
      <c r="AY1604" s="170" t="s">
        <v>253</v>
      </c>
    </row>
    <row r="1605" spans="2:65" s="12" customFormat="1" ht="11.25">
      <c r="B1605" s="154"/>
      <c r="D1605" s="155" t="s">
        <v>264</v>
      </c>
      <c r="E1605" s="156" t="s">
        <v>1</v>
      </c>
      <c r="F1605" s="157" t="s">
        <v>3550</v>
      </c>
      <c r="H1605" s="158">
        <v>110</v>
      </c>
      <c r="I1605" s="159"/>
      <c r="L1605" s="154"/>
      <c r="M1605" s="160"/>
      <c r="T1605" s="161"/>
      <c r="AT1605" s="156" t="s">
        <v>264</v>
      </c>
      <c r="AU1605" s="156" t="s">
        <v>87</v>
      </c>
      <c r="AV1605" s="12" t="s">
        <v>87</v>
      </c>
      <c r="AW1605" s="12" t="s">
        <v>32</v>
      </c>
      <c r="AX1605" s="12" t="s">
        <v>77</v>
      </c>
      <c r="AY1605" s="156" t="s">
        <v>253</v>
      </c>
    </row>
    <row r="1606" spans="2:65" s="13" customFormat="1" ht="11.25">
      <c r="B1606" s="162"/>
      <c r="D1606" s="155" t="s">
        <v>264</v>
      </c>
      <c r="E1606" s="163" t="s">
        <v>1</v>
      </c>
      <c r="F1606" s="164" t="s">
        <v>266</v>
      </c>
      <c r="H1606" s="165">
        <v>110</v>
      </c>
      <c r="I1606" s="166"/>
      <c r="L1606" s="162"/>
      <c r="M1606" s="167"/>
      <c r="T1606" s="168"/>
      <c r="AT1606" s="163" t="s">
        <v>264</v>
      </c>
      <c r="AU1606" s="163" t="s">
        <v>87</v>
      </c>
      <c r="AV1606" s="13" t="s">
        <v>260</v>
      </c>
      <c r="AW1606" s="13" t="s">
        <v>32</v>
      </c>
      <c r="AX1606" s="13" t="s">
        <v>85</v>
      </c>
      <c r="AY1606" s="163" t="s">
        <v>253</v>
      </c>
    </row>
    <row r="1607" spans="2:65" s="1" customFormat="1" ht="44.25" customHeight="1">
      <c r="B1607" s="32"/>
      <c r="C1607" s="185" t="s">
        <v>2326</v>
      </c>
      <c r="D1607" s="185" t="s">
        <v>1052</v>
      </c>
      <c r="E1607" s="186" t="s">
        <v>2331</v>
      </c>
      <c r="F1607" s="187" t="s">
        <v>2332</v>
      </c>
      <c r="G1607" s="188" t="s">
        <v>269</v>
      </c>
      <c r="H1607" s="189">
        <v>110</v>
      </c>
      <c r="I1607" s="190"/>
      <c r="J1607" s="191">
        <f>ROUND(I1607*H1607,2)</f>
        <v>0</v>
      </c>
      <c r="K1607" s="187" t="s">
        <v>1</v>
      </c>
      <c r="L1607" s="192"/>
      <c r="M1607" s="193" t="s">
        <v>1</v>
      </c>
      <c r="N1607" s="194" t="s">
        <v>42</v>
      </c>
      <c r="P1607" s="146">
        <f>O1607*H1607</f>
        <v>0</v>
      </c>
      <c r="Q1607" s="146">
        <v>1.3600000000000001E-3</v>
      </c>
      <c r="R1607" s="146">
        <f>Q1607*H1607</f>
        <v>0.14960000000000001</v>
      </c>
      <c r="S1607" s="146">
        <v>0</v>
      </c>
      <c r="T1607" s="147">
        <f>S1607*H1607</f>
        <v>0</v>
      </c>
      <c r="AR1607" s="148" t="s">
        <v>455</v>
      </c>
      <c r="AT1607" s="148" t="s">
        <v>1052</v>
      </c>
      <c r="AU1607" s="148" t="s">
        <v>87</v>
      </c>
      <c r="AY1607" s="17" t="s">
        <v>253</v>
      </c>
      <c r="BE1607" s="149">
        <f>IF(N1607="základní",J1607,0)</f>
        <v>0</v>
      </c>
      <c r="BF1607" s="149">
        <f>IF(N1607="snížená",J1607,0)</f>
        <v>0</v>
      </c>
      <c r="BG1607" s="149">
        <f>IF(N1607="zákl. přenesená",J1607,0)</f>
        <v>0</v>
      </c>
      <c r="BH1607" s="149">
        <f>IF(N1607="sníž. přenesená",J1607,0)</f>
        <v>0</v>
      </c>
      <c r="BI1607" s="149">
        <f>IF(N1607="nulová",J1607,0)</f>
        <v>0</v>
      </c>
      <c r="BJ1607" s="17" t="s">
        <v>85</v>
      </c>
      <c r="BK1607" s="149">
        <f>ROUND(I1607*H1607,2)</f>
        <v>0</v>
      </c>
      <c r="BL1607" s="17" t="s">
        <v>369</v>
      </c>
      <c r="BM1607" s="148" t="s">
        <v>3553</v>
      </c>
    </row>
    <row r="1608" spans="2:65" s="14" customFormat="1" ht="22.5">
      <c r="B1608" s="169"/>
      <c r="D1608" s="155" t="s">
        <v>264</v>
      </c>
      <c r="E1608" s="170" t="s">
        <v>1</v>
      </c>
      <c r="F1608" s="171" t="s">
        <v>2320</v>
      </c>
      <c r="H1608" s="170" t="s">
        <v>1</v>
      </c>
      <c r="I1608" s="172"/>
      <c r="L1608" s="169"/>
      <c r="M1608" s="173"/>
      <c r="T1608" s="174"/>
      <c r="AT1608" s="170" t="s">
        <v>264</v>
      </c>
      <c r="AU1608" s="170" t="s">
        <v>87</v>
      </c>
      <c r="AV1608" s="14" t="s">
        <v>85</v>
      </c>
      <c r="AW1608" s="14" t="s">
        <v>32</v>
      </c>
      <c r="AX1608" s="14" t="s">
        <v>77</v>
      </c>
      <c r="AY1608" s="170" t="s">
        <v>253</v>
      </c>
    </row>
    <row r="1609" spans="2:65" s="12" customFormat="1" ht="11.25">
      <c r="B1609" s="154"/>
      <c r="D1609" s="155" t="s">
        <v>264</v>
      </c>
      <c r="E1609" s="156" t="s">
        <v>1</v>
      </c>
      <c r="F1609" s="157" t="s">
        <v>3550</v>
      </c>
      <c r="H1609" s="158">
        <v>110</v>
      </c>
      <c r="I1609" s="159"/>
      <c r="L1609" s="154"/>
      <c r="M1609" s="160"/>
      <c r="T1609" s="161"/>
      <c r="AT1609" s="156" t="s">
        <v>264</v>
      </c>
      <c r="AU1609" s="156" t="s">
        <v>87</v>
      </c>
      <c r="AV1609" s="12" t="s">
        <v>87</v>
      </c>
      <c r="AW1609" s="12" t="s">
        <v>32</v>
      </c>
      <c r="AX1609" s="12" t="s">
        <v>77</v>
      </c>
      <c r="AY1609" s="156" t="s">
        <v>253</v>
      </c>
    </row>
    <row r="1610" spans="2:65" s="13" customFormat="1" ht="11.25">
      <c r="B1610" s="162"/>
      <c r="D1610" s="155" t="s">
        <v>264</v>
      </c>
      <c r="E1610" s="163" t="s">
        <v>1</v>
      </c>
      <c r="F1610" s="164" t="s">
        <v>266</v>
      </c>
      <c r="H1610" s="165">
        <v>110</v>
      </c>
      <c r="I1610" s="166"/>
      <c r="L1610" s="162"/>
      <c r="M1610" s="167"/>
      <c r="T1610" s="168"/>
      <c r="AT1610" s="163" t="s">
        <v>264</v>
      </c>
      <c r="AU1610" s="163" t="s">
        <v>87</v>
      </c>
      <c r="AV1610" s="13" t="s">
        <v>260</v>
      </c>
      <c r="AW1610" s="13" t="s">
        <v>32</v>
      </c>
      <c r="AX1610" s="13" t="s">
        <v>85</v>
      </c>
      <c r="AY1610" s="163" t="s">
        <v>253</v>
      </c>
    </row>
    <row r="1611" spans="2:65" s="1" customFormat="1" ht="33" customHeight="1">
      <c r="B1611" s="32"/>
      <c r="C1611" s="137" t="s">
        <v>2330</v>
      </c>
      <c r="D1611" s="137" t="s">
        <v>255</v>
      </c>
      <c r="E1611" s="138" t="s">
        <v>2335</v>
      </c>
      <c r="F1611" s="139" t="s">
        <v>2336</v>
      </c>
      <c r="G1611" s="140" t="s">
        <v>313</v>
      </c>
      <c r="H1611" s="141">
        <v>592.86099999999999</v>
      </c>
      <c r="I1611" s="142"/>
      <c r="J1611" s="143">
        <f>ROUND(I1611*H1611,2)</f>
        <v>0</v>
      </c>
      <c r="K1611" s="139" t="s">
        <v>1</v>
      </c>
      <c r="L1611" s="32"/>
      <c r="M1611" s="144" t="s">
        <v>1</v>
      </c>
      <c r="N1611" s="145" t="s">
        <v>42</v>
      </c>
      <c r="P1611" s="146">
        <f>O1611*H1611</f>
        <v>0</v>
      </c>
      <c r="Q1611" s="146">
        <v>0</v>
      </c>
      <c r="R1611" s="146">
        <f>Q1611*H1611</f>
        <v>0</v>
      </c>
      <c r="S1611" s="146">
        <v>0</v>
      </c>
      <c r="T1611" s="147">
        <f>S1611*H1611</f>
        <v>0</v>
      </c>
      <c r="AR1611" s="148" t="s">
        <v>369</v>
      </c>
      <c r="AT1611" s="148" t="s">
        <v>255</v>
      </c>
      <c r="AU1611" s="148" t="s">
        <v>87</v>
      </c>
      <c r="AY1611" s="17" t="s">
        <v>253</v>
      </c>
      <c r="BE1611" s="149">
        <f>IF(N1611="základní",J1611,0)</f>
        <v>0</v>
      </c>
      <c r="BF1611" s="149">
        <f>IF(N1611="snížená",J1611,0)</f>
        <v>0</v>
      </c>
      <c r="BG1611" s="149">
        <f>IF(N1611="zákl. přenesená",J1611,0)</f>
        <v>0</v>
      </c>
      <c r="BH1611" s="149">
        <f>IF(N1611="sníž. přenesená",J1611,0)</f>
        <v>0</v>
      </c>
      <c r="BI1611" s="149">
        <f>IF(N1611="nulová",J1611,0)</f>
        <v>0</v>
      </c>
      <c r="BJ1611" s="17" t="s">
        <v>85</v>
      </c>
      <c r="BK1611" s="149">
        <f>ROUND(I1611*H1611,2)</f>
        <v>0</v>
      </c>
      <c r="BL1611" s="17" t="s">
        <v>369</v>
      </c>
      <c r="BM1611" s="148" t="s">
        <v>3554</v>
      </c>
    </row>
    <row r="1612" spans="2:65" s="12" customFormat="1" ht="11.25">
      <c r="B1612" s="154"/>
      <c r="D1612" s="155" t="s">
        <v>264</v>
      </c>
      <c r="E1612" s="156" t="s">
        <v>1</v>
      </c>
      <c r="F1612" s="157" t="s">
        <v>2338</v>
      </c>
      <c r="H1612" s="158">
        <v>300</v>
      </c>
      <c r="I1612" s="159"/>
      <c r="L1612" s="154"/>
      <c r="M1612" s="160"/>
      <c r="T1612" s="161"/>
      <c r="AT1612" s="156" t="s">
        <v>264</v>
      </c>
      <c r="AU1612" s="156" t="s">
        <v>87</v>
      </c>
      <c r="AV1612" s="12" t="s">
        <v>87</v>
      </c>
      <c r="AW1612" s="12" t="s">
        <v>32</v>
      </c>
      <c r="AX1612" s="12" t="s">
        <v>77</v>
      </c>
      <c r="AY1612" s="156" t="s">
        <v>253</v>
      </c>
    </row>
    <row r="1613" spans="2:65" s="14" customFormat="1" ht="11.25">
      <c r="B1613" s="169"/>
      <c r="D1613" s="155" t="s">
        <v>264</v>
      </c>
      <c r="E1613" s="170" t="s">
        <v>1</v>
      </c>
      <c r="F1613" s="171" t="s">
        <v>2339</v>
      </c>
      <c r="H1613" s="170" t="s">
        <v>1</v>
      </c>
      <c r="I1613" s="172"/>
      <c r="L1613" s="169"/>
      <c r="M1613" s="173"/>
      <c r="T1613" s="174"/>
      <c r="AT1613" s="170" t="s">
        <v>264</v>
      </c>
      <c r="AU1613" s="170" t="s">
        <v>87</v>
      </c>
      <c r="AV1613" s="14" t="s">
        <v>85</v>
      </c>
      <c r="AW1613" s="14" t="s">
        <v>32</v>
      </c>
      <c r="AX1613" s="14" t="s">
        <v>77</v>
      </c>
      <c r="AY1613" s="170" t="s">
        <v>253</v>
      </c>
    </row>
    <row r="1614" spans="2:65" s="14" customFormat="1" ht="11.25">
      <c r="B1614" s="169"/>
      <c r="D1614" s="155" t="s">
        <v>264</v>
      </c>
      <c r="E1614" s="170" t="s">
        <v>1</v>
      </c>
      <c r="F1614" s="171" t="s">
        <v>2340</v>
      </c>
      <c r="H1614" s="170" t="s">
        <v>1</v>
      </c>
      <c r="I1614" s="172"/>
      <c r="L1614" s="169"/>
      <c r="M1614" s="173"/>
      <c r="T1614" s="174"/>
      <c r="AT1614" s="170" t="s">
        <v>264</v>
      </c>
      <c r="AU1614" s="170" t="s">
        <v>87</v>
      </c>
      <c r="AV1614" s="14" t="s">
        <v>85</v>
      </c>
      <c r="AW1614" s="14" t="s">
        <v>32</v>
      </c>
      <c r="AX1614" s="14" t="s">
        <v>77</v>
      </c>
      <c r="AY1614" s="170" t="s">
        <v>253</v>
      </c>
    </row>
    <row r="1615" spans="2:65" s="12" customFormat="1" ht="11.25">
      <c r="B1615" s="154"/>
      <c r="D1615" s="155" t="s">
        <v>264</v>
      </c>
      <c r="E1615" s="156" t="s">
        <v>1</v>
      </c>
      <c r="F1615" s="157" t="s">
        <v>3555</v>
      </c>
      <c r="H1615" s="158">
        <v>219.446</v>
      </c>
      <c r="I1615" s="159"/>
      <c r="L1615" s="154"/>
      <c r="M1615" s="160"/>
      <c r="T1615" s="161"/>
      <c r="AT1615" s="156" t="s">
        <v>264</v>
      </c>
      <c r="AU1615" s="156" t="s">
        <v>87</v>
      </c>
      <c r="AV1615" s="12" t="s">
        <v>87</v>
      </c>
      <c r="AW1615" s="12" t="s">
        <v>32</v>
      </c>
      <c r="AX1615" s="12" t="s">
        <v>77</v>
      </c>
      <c r="AY1615" s="156" t="s">
        <v>253</v>
      </c>
    </row>
    <row r="1616" spans="2:65" s="14" customFormat="1" ht="11.25">
      <c r="B1616" s="169"/>
      <c r="D1616" s="155" t="s">
        <v>264</v>
      </c>
      <c r="E1616" s="170" t="s">
        <v>1</v>
      </c>
      <c r="F1616" s="171" t="s">
        <v>2342</v>
      </c>
      <c r="H1616" s="170" t="s">
        <v>1</v>
      </c>
      <c r="I1616" s="172"/>
      <c r="L1616" s="169"/>
      <c r="M1616" s="173"/>
      <c r="T1616" s="174"/>
      <c r="AT1616" s="170" t="s">
        <v>264</v>
      </c>
      <c r="AU1616" s="170" t="s">
        <v>87</v>
      </c>
      <c r="AV1616" s="14" t="s">
        <v>85</v>
      </c>
      <c r="AW1616" s="14" t="s">
        <v>32</v>
      </c>
      <c r="AX1616" s="14" t="s">
        <v>77</v>
      </c>
      <c r="AY1616" s="170" t="s">
        <v>253</v>
      </c>
    </row>
    <row r="1617" spans="2:65" s="12" customFormat="1" ht="11.25">
      <c r="B1617" s="154"/>
      <c r="D1617" s="155" t="s">
        <v>264</v>
      </c>
      <c r="E1617" s="156" t="s">
        <v>1</v>
      </c>
      <c r="F1617" s="157" t="s">
        <v>3556</v>
      </c>
      <c r="H1617" s="158">
        <v>73.415000000000006</v>
      </c>
      <c r="I1617" s="159"/>
      <c r="L1617" s="154"/>
      <c r="M1617" s="160"/>
      <c r="T1617" s="161"/>
      <c r="AT1617" s="156" t="s">
        <v>264</v>
      </c>
      <c r="AU1617" s="156" t="s">
        <v>87</v>
      </c>
      <c r="AV1617" s="12" t="s">
        <v>87</v>
      </c>
      <c r="AW1617" s="12" t="s">
        <v>32</v>
      </c>
      <c r="AX1617" s="12" t="s">
        <v>77</v>
      </c>
      <c r="AY1617" s="156" t="s">
        <v>253</v>
      </c>
    </row>
    <row r="1618" spans="2:65" s="15" customFormat="1" ht="11.25">
      <c r="B1618" s="175"/>
      <c r="D1618" s="155" t="s">
        <v>264</v>
      </c>
      <c r="E1618" s="176" t="s">
        <v>1</v>
      </c>
      <c r="F1618" s="177" t="s">
        <v>322</v>
      </c>
      <c r="H1618" s="178">
        <v>592.86099999999999</v>
      </c>
      <c r="I1618" s="179"/>
      <c r="L1618" s="175"/>
      <c r="M1618" s="180"/>
      <c r="T1618" s="181"/>
      <c r="AT1618" s="176" t="s">
        <v>264</v>
      </c>
      <c r="AU1618" s="176" t="s">
        <v>87</v>
      </c>
      <c r="AV1618" s="15" t="s">
        <v>97</v>
      </c>
      <c r="AW1618" s="15" t="s">
        <v>32</v>
      </c>
      <c r="AX1618" s="15" t="s">
        <v>77</v>
      </c>
      <c r="AY1618" s="176" t="s">
        <v>253</v>
      </c>
    </row>
    <row r="1619" spans="2:65" s="13" customFormat="1" ht="11.25">
      <c r="B1619" s="162"/>
      <c r="D1619" s="155" t="s">
        <v>264</v>
      </c>
      <c r="E1619" s="163" t="s">
        <v>1</v>
      </c>
      <c r="F1619" s="164" t="s">
        <v>266</v>
      </c>
      <c r="H1619" s="165">
        <v>592.86099999999999</v>
      </c>
      <c r="I1619" s="166"/>
      <c r="L1619" s="162"/>
      <c r="M1619" s="167"/>
      <c r="T1619" s="168"/>
      <c r="AT1619" s="163" t="s">
        <v>264</v>
      </c>
      <c r="AU1619" s="163" t="s">
        <v>87</v>
      </c>
      <c r="AV1619" s="13" t="s">
        <v>260</v>
      </c>
      <c r="AW1619" s="13" t="s">
        <v>32</v>
      </c>
      <c r="AX1619" s="13" t="s">
        <v>85</v>
      </c>
      <c r="AY1619" s="163" t="s">
        <v>253</v>
      </c>
    </row>
    <row r="1620" spans="2:65" s="1" customFormat="1" ht="44.25" customHeight="1">
      <c r="B1620" s="32"/>
      <c r="C1620" s="137" t="s">
        <v>2334</v>
      </c>
      <c r="D1620" s="137" t="s">
        <v>255</v>
      </c>
      <c r="E1620" s="138" t="s">
        <v>2345</v>
      </c>
      <c r="F1620" s="139" t="s">
        <v>2346</v>
      </c>
      <c r="G1620" s="140" t="s">
        <v>269</v>
      </c>
      <c r="H1620" s="141">
        <v>7</v>
      </c>
      <c r="I1620" s="142"/>
      <c r="J1620" s="143">
        <f>ROUND(I1620*H1620,2)</f>
        <v>0</v>
      </c>
      <c r="K1620" s="139" t="s">
        <v>1</v>
      </c>
      <c r="L1620" s="32"/>
      <c r="M1620" s="144" t="s">
        <v>1</v>
      </c>
      <c r="N1620" s="145" t="s">
        <v>42</v>
      </c>
      <c r="P1620" s="146">
        <f>O1620*H1620</f>
        <v>0</v>
      </c>
      <c r="Q1620" s="146">
        <v>0</v>
      </c>
      <c r="R1620" s="146">
        <f>Q1620*H1620</f>
        <v>0</v>
      </c>
      <c r="S1620" s="146">
        <v>0</v>
      </c>
      <c r="T1620" s="147">
        <f>S1620*H1620</f>
        <v>0</v>
      </c>
      <c r="AR1620" s="148" t="s">
        <v>369</v>
      </c>
      <c r="AT1620" s="148" t="s">
        <v>255</v>
      </c>
      <c r="AU1620" s="148" t="s">
        <v>87</v>
      </c>
      <c r="AY1620" s="17" t="s">
        <v>253</v>
      </c>
      <c r="BE1620" s="149">
        <f>IF(N1620="základní",J1620,0)</f>
        <v>0</v>
      </c>
      <c r="BF1620" s="149">
        <f>IF(N1620="snížená",J1620,0)</f>
        <v>0</v>
      </c>
      <c r="BG1620" s="149">
        <f>IF(N1620="zákl. přenesená",J1620,0)</f>
        <v>0</v>
      </c>
      <c r="BH1620" s="149">
        <f>IF(N1620="sníž. přenesená",J1620,0)</f>
        <v>0</v>
      </c>
      <c r="BI1620" s="149">
        <f>IF(N1620="nulová",J1620,0)</f>
        <v>0</v>
      </c>
      <c r="BJ1620" s="17" t="s">
        <v>85</v>
      </c>
      <c r="BK1620" s="149">
        <f>ROUND(I1620*H1620,2)</f>
        <v>0</v>
      </c>
      <c r="BL1620" s="17" t="s">
        <v>369</v>
      </c>
      <c r="BM1620" s="148" t="s">
        <v>3557</v>
      </c>
    </row>
    <row r="1621" spans="2:65" s="1" customFormat="1" ht="107.25">
      <c r="B1621" s="32"/>
      <c r="D1621" s="155" t="s">
        <v>1346</v>
      </c>
      <c r="F1621" s="195" t="s">
        <v>2348</v>
      </c>
      <c r="I1621" s="152"/>
      <c r="L1621" s="32"/>
      <c r="M1621" s="153"/>
      <c r="T1621" s="56"/>
      <c r="AT1621" s="17" t="s">
        <v>1346</v>
      </c>
      <c r="AU1621" s="17" t="s">
        <v>87</v>
      </c>
    </row>
    <row r="1622" spans="2:65" s="1" customFormat="1" ht="33" customHeight="1">
      <c r="B1622" s="32"/>
      <c r="C1622" s="185" t="s">
        <v>2344</v>
      </c>
      <c r="D1622" s="185" t="s">
        <v>1052</v>
      </c>
      <c r="E1622" s="186" t="s">
        <v>2350</v>
      </c>
      <c r="F1622" s="187" t="s">
        <v>2351</v>
      </c>
      <c r="G1622" s="188" t="s">
        <v>269</v>
      </c>
      <c r="H1622" s="189">
        <v>7</v>
      </c>
      <c r="I1622" s="190"/>
      <c r="J1622" s="191">
        <f>ROUND(I1622*H1622,2)</f>
        <v>0</v>
      </c>
      <c r="K1622" s="187" t="s">
        <v>1</v>
      </c>
      <c r="L1622" s="192"/>
      <c r="M1622" s="193" t="s">
        <v>1</v>
      </c>
      <c r="N1622" s="194" t="s">
        <v>42</v>
      </c>
      <c r="P1622" s="146">
        <f>O1622*H1622</f>
        <v>0</v>
      </c>
      <c r="Q1622" s="146">
        <v>1.3600000000000001E-3</v>
      </c>
      <c r="R1622" s="146">
        <f>Q1622*H1622</f>
        <v>9.5200000000000007E-3</v>
      </c>
      <c r="S1622" s="146">
        <v>0</v>
      </c>
      <c r="T1622" s="147">
        <f>S1622*H1622</f>
        <v>0</v>
      </c>
      <c r="AR1622" s="148" t="s">
        <v>455</v>
      </c>
      <c r="AT1622" s="148" t="s">
        <v>1052</v>
      </c>
      <c r="AU1622" s="148" t="s">
        <v>87</v>
      </c>
      <c r="AY1622" s="17" t="s">
        <v>253</v>
      </c>
      <c r="BE1622" s="149">
        <f>IF(N1622="základní",J1622,0)</f>
        <v>0</v>
      </c>
      <c r="BF1622" s="149">
        <f>IF(N1622="snížená",J1622,0)</f>
        <v>0</v>
      </c>
      <c r="BG1622" s="149">
        <f>IF(N1622="zákl. přenesená",J1622,0)</f>
        <v>0</v>
      </c>
      <c r="BH1622" s="149">
        <f>IF(N1622="sníž. přenesená",J1622,0)</f>
        <v>0</v>
      </c>
      <c r="BI1622" s="149">
        <f>IF(N1622="nulová",J1622,0)</f>
        <v>0</v>
      </c>
      <c r="BJ1622" s="17" t="s">
        <v>85</v>
      </c>
      <c r="BK1622" s="149">
        <f>ROUND(I1622*H1622,2)</f>
        <v>0</v>
      </c>
      <c r="BL1622" s="17" t="s">
        <v>369</v>
      </c>
      <c r="BM1622" s="148" t="s">
        <v>3558</v>
      </c>
    </row>
    <row r="1623" spans="2:65" s="14" customFormat="1" ht="22.5">
      <c r="B1623" s="169"/>
      <c r="D1623" s="155" t="s">
        <v>264</v>
      </c>
      <c r="E1623" s="170" t="s">
        <v>1</v>
      </c>
      <c r="F1623" s="171" t="s">
        <v>2353</v>
      </c>
      <c r="H1623" s="170" t="s">
        <v>1</v>
      </c>
      <c r="I1623" s="172"/>
      <c r="L1623" s="169"/>
      <c r="M1623" s="173"/>
      <c r="T1623" s="174"/>
      <c r="AT1623" s="170" t="s">
        <v>264</v>
      </c>
      <c r="AU1623" s="170" t="s">
        <v>87</v>
      </c>
      <c r="AV1623" s="14" t="s">
        <v>85</v>
      </c>
      <c r="AW1623" s="14" t="s">
        <v>32</v>
      </c>
      <c r="AX1623" s="14" t="s">
        <v>77</v>
      </c>
      <c r="AY1623" s="170" t="s">
        <v>253</v>
      </c>
    </row>
    <row r="1624" spans="2:65" s="12" customFormat="1" ht="11.25">
      <c r="B1624" s="154"/>
      <c r="D1624" s="155" t="s">
        <v>264</v>
      </c>
      <c r="E1624" s="156" t="s">
        <v>1</v>
      </c>
      <c r="F1624" s="157" t="s">
        <v>3559</v>
      </c>
      <c r="H1624" s="158">
        <v>7</v>
      </c>
      <c r="I1624" s="159"/>
      <c r="L1624" s="154"/>
      <c r="M1624" s="160"/>
      <c r="T1624" s="161"/>
      <c r="AT1624" s="156" t="s">
        <v>264</v>
      </c>
      <c r="AU1624" s="156" t="s">
        <v>87</v>
      </c>
      <c r="AV1624" s="12" t="s">
        <v>87</v>
      </c>
      <c r="AW1624" s="12" t="s">
        <v>32</v>
      </c>
      <c r="AX1624" s="12" t="s">
        <v>77</v>
      </c>
      <c r="AY1624" s="156" t="s">
        <v>253</v>
      </c>
    </row>
    <row r="1625" spans="2:65" s="13" customFormat="1" ht="11.25">
      <c r="B1625" s="162"/>
      <c r="D1625" s="155" t="s">
        <v>264</v>
      </c>
      <c r="E1625" s="163" t="s">
        <v>1</v>
      </c>
      <c r="F1625" s="164" t="s">
        <v>266</v>
      </c>
      <c r="H1625" s="165">
        <v>7</v>
      </c>
      <c r="I1625" s="166"/>
      <c r="L1625" s="162"/>
      <c r="M1625" s="167"/>
      <c r="T1625" s="168"/>
      <c r="AT1625" s="163" t="s">
        <v>264</v>
      </c>
      <c r="AU1625" s="163" t="s">
        <v>87</v>
      </c>
      <c r="AV1625" s="13" t="s">
        <v>260</v>
      </c>
      <c r="AW1625" s="13" t="s">
        <v>32</v>
      </c>
      <c r="AX1625" s="13" t="s">
        <v>85</v>
      </c>
      <c r="AY1625" s="163" t="s">
        <v>253</v>
      </c>
    </row>
    <row r="1626" spans="2:65" s="1" customFormat="1" ht="66.75" customHeight="1">
      <c r="B1626" s="32"/>
      <c r="C1626" s="137" t="s">
        <v>2349</v>
      </c>
      <c r="D1626" s="137" t="s">
        <v>255</v>
      </c>
      <c r="E1626" s="138" t="s">
        <v>2356</v>
      </c>
      <c r="F1626" s="139" t="s">
        <v>2357</v>
      </c>
      <c r="G1626" s="140" t="s">
        <v>1543</v>
      </c>
      <c r="H1626" s="141">
        <v>450</v>
      </c>
      <c r="I1626" s="142"/>
      <c r="J1626" s="143">
        <f>ROUND(I1626*H1626,2)</f>
        <v>0</v>
      </c>
      <c r="K1626" s="139" t="s">
        <v>1</v>
      </c>
      <c r="L1626" s="32"/>
      <c r="M1626" s="144" t="s">
        <v>1</v>
      </c>
      <c r="N1626" s="145" t="s">
        <v>42</v>
      </c>
      <c r="P1626" s="146">
        <f>O1626*H1626</f>
        <v>0</v>
      </c>
      <c r="Q1626" s="146">
        <v>6.0000000000000002E-5</v>
      </c>
      <c r="R1626" s="146">
        <f>Q1626*H1626</f>
        <v>2.7E-2</v>
      </c>
      <c r="S1626" s="146">
        <v>0</v>
      </c>
      <c r="T1626" s="147">
        <f>S1626*H1626</f>
        <v>0</v>
      </c>
      <c r="AR1626" s="148" t="s">
        <v>369</v>
      </c>
      <c r="AT1626" s="148" t="s">
        <v>255</v>
      </c>
      <c r="AU1626" s="148" t="s">
        <v>87</v>
      </c>
      <c r="AY1626" s="17" t="s">
        <v>253</v>
      </c>
      <c r="BE1626" s="149">
        <f>IF(N1626="základní",J1626,0)</f>
        <v>0</v>
      </c>
      <c r="BF1626" s="149">
        <f>IF(N1626="snížená",J1626,0)</f>
        <v>0</v>
      </c>
      <c r="BG1626" s="149">
        <f>IF(N1626="zákl. přenesená",J1626,0)</f>
        <v>0</v>
      </c>
      <c r="BH1626" s="149">
        <f>IF(N1626="sníž. přenesená",J1626,0)</f>
        <v>0</v>
      </c>
      <c r="BI1626" s="149">
        <f>IF(N1626="nulová",J1626,0)</f>
        <v>0</v>
      </c>
      <c r="BJ1626" s="17" t="s">
        <v>85</v>
      </c>
      <c r="BK1626" s="149">
        <f>ROUND(I1626*H1626,2)</f>
        <v>0</v>
      </c>
      <c r="BL1626" s="17" t="s">
        <v>369</v>
      </c>
      <c r="BM1626" s="148" t="s">
        <v>2358</v>
      </c>
    </row>
    <row r="1627" spans="2:65" s="1" customFormat="1" ht="78">
      <c r="B1627" s="32"/>
      <c r="D1627" s="155" t="s">
        <v>1346</v>
      </c>
      <c r="F1627" s="195" t="s">
        <v>2359</v>
      </c>
      <c r="I1627" s="152"/>
      <c r="L1627" s="32"/>
      <c r="M1627" s="153"/>
      <c r="T1627" s="56"/>
      <c r="AT1627" s="17" t="s">
        <v>1346</v>
      </c>
      <c r="AU1627" s="17" t="s">
        <v>87</v>
      </c>
    </row>
    <row r="1628" spans="2:65" s="1" customFormat="1" ht="62.65" customHeight="1">
      <c r="B1628" s="32"/>
      <c r="C1628" s="137" t="s">
        <v>2355</v>
      </c>
      <c r="D1628" s="137" t="s">
        <v>255</v>
      </c>
      <c r="E1628" s="138" t="s">
        <v>2361</v>
      </c>
      <c r="F1628" s="139" t="s">
        <v>2362</v>
      </c>
      <c r="G1628" s="140" t="s">
        <v>452</v>
      </c>
      <c r="H1628" s="141">
        <v>1</v>
      </c>
      <c r="I1628" s="142"/>
      <c r="J1628" s="143">
        <f>ROUND(I1628*H1628,2)</f>
        <v>0</v>
      </c>
      <c r="K1628" s="139" t="s">
        <v>1</v>
      </c>
      <c r="L1628" s="32"/>
      <c r="M1628" s="144" t="s">
        <v>1</v>
      </c>
      <c r="N1628" s="145" t="s">
        <v>42</v>
      </c>
      <c r="P1628" s="146">
        <f>O1628*H1628</f>
        <v>0</v>
      </c>
      <c r="Q1628" s="146">
        <v>6.0000000000000002E-5</v>
      </c>
      <c r="R1628" s="146">
        <f>Q1628*H1628</f>
        <v>6.0000000000000002E-5</v>
      </c>
      <c r="S1628" s="146">
        <v>0</v>
      </c>
      <c r="T1628" s="147">
        <f>S1628*H1628</f>
        <v>0</v>
      </c>
      <c r="AR1628" s="148" t="s">
        <v>369</v>
      </c>
      <c r="AT1628" s="148" t="s">
        <v>255</v>
      </c>
      <c r="AU1628" s="148" t="s">
        <v>87</v>
      </c>
      <c r="AY1628" s="17" t="s">
        <v>253</v>
      </c>
      <c r="BE1628" s="149">
        <f>IF(N1628="základní",J1628,0)</f>
        <v>0</v>
      </c>
      <c r="BF1628" s="149">
        <f>IF(N1628="snížená",J1628,0)</f>
        <v>0</v>
      </c>
      <c r="BG1628" s="149">
        <f>IF(N1628="zákl. přenesená",J1628,0)</f>
        <v>0</v>
      </c>
      <c r="BH1628" s="149">
        <f>IF(N1628="sníž. přenesená",J1628,0)</f>
        <v>0</v>
      </c>
      <c r="BI1628" s="149">
        <f>IF(N1628="nulová",J1628,0)</f>
        <v>0</v>
      </c>
      <c r="BJ1628" s="17" t="s">
        <v>85</v>
      </c>
      <c r="BK1628" s="149">
        <f>ROUND(I1628*H1628,2)</f>
        <v>0</v>
      </c>
      <c r="BL1628" s="17" t="s">
        <v>369</v>
      </c>
      <c r="BM1628" s="148" t="s">
        <v>2363</v>
      </c>
    </row>
    <row r="1629" spans="2:65" s="1" customFormat="1" ht="78">
      <c r="B1629" s="32"/>
      <c r="D1629" s="155" t="s">
        <v>1346</v>
      </c>
      <c r="F1629" s="195" t="s">
        <v>3560</v>
      </c>
      <c r="I1629" s="152"/>
      <c r="L1629" s="32"/>
      <c r="M1629" s="153"/>
      <c r="T1629" s="56"/>
      <c r="AT1629" s="17" t="s">
        <v>1346</v>
      </c>
      <c r="AU1629" s="17" t="s">
        <v>87</v>
      </c>
    </row>
    <row r="1630" spans="2:65" s="1" customFormat="1" ht="62.65" customHeight="1">
      <c r="B1630" s="32"/>
      <c r="C1630" s="137" t="s">
        <v>2360</v>
      </c>
      <c r="D1630" s="137" t="s">
        <v>255</v>
      </c>
      <c r="E1630" s="138" t="s">
        <v>2366</v>
      </c>
      <c r="F1630" s="139" t="s">
        <v>2367</v>
      </c>
      <c r="G1630" s="140" t="s">
        <v>452</v>
      </c>
      <c r="H1630" s="141">
        <v>1</v>
      </c>
      <c r="I1630" s="142"/>
      <c r="J1630" s="143">
        <f>ROUND(I1630*H1630,2)</f>
        <v>0</v>
      </c>
      <c r="K1630" s="139" t="s">
        <v>1</v>
      </c>
      <c r="L1630" s="32"/>
      <c r="M1630" s="144" t="s">
        <v>1</v>
      </c>
      <c r="N1630" s="145" t="s">
        <v>42</v>
      </c>
      <c r="P1630" s="146">
        <f>O1630*H1630</f>
        <v>0</v>
      </c>
      <c r="Q1630" s="146">
        <v>6.0000000000000002E-5</v>
      </c>
      <c r="R1630" s="146">
        <f>Q1630*H1630</f>
        <v>6.0000000000000002E-5</v>
      </c>
      <c r="S1630" s="146">
        <v>0</v>
      </c>
      <c r="T1630" s="147">
        <f>S1630*H1630</f>
        <v>0</v>
      </c>
      <c r="AR1630" s="148" t="s">
        <v>369</v>
      </c>
      <c r="AT1630" s="148" t="s">
        <v>255</v>
      </c>
      <c r="AU1630" s="148" t="s">
        <v>87</v>
      </c>
      <c r="AY1630" s="17" t="s">
        <v>253</v>
      </c>
      <c r="BE1630" s="149">
        <f>IF(N1630="základní",J1630,0)</f>
        <v>0</v>
      </c>
      <c r="BF1630" s="149">
        <f>IF(N1630="snížená",J1630,0)</f>
        <v>0</v>
      </c>
      <c r="BG1630" s="149">
        <f>IF(N1630="zákl. přenesená",J1630,0)</f>
        <v>0</v>
      </c>
      <c r="BH1630" s="149">
        <f>IF(N1630="sníž. přenesená",J1630,0)</f>
        <v>0</v>
      </c>
      <c r="BI1630" s="149">
        <f>IF(N1630="nulová",J1630,0)</f>
        <v>0</v>
      </c>
      <c r="BJ1630" s="17" t="s">
        <v>85</v>
      </c>
      <c r="BK1630" s="149">
        <f>ROUND(I1630*H1630,2)</f>
        <v>0</v>
      </c>
      <c r="BL1630" s="17" t="s">
        <v>369</v>
      </c>
      <c r="BM1630" s="148" t="s">
        <v>2368</v>
      </c>
    </row>
    <row r="1631" spans="2:65" s="1" customFormat="1" ht="78">
      <c r="B1631" s="32"/>
      <c r="D1631" s="155" t="s">
        <v>1346</v>
      </c>
      <c r="F1631" s="195" t="s">
        <v>2369</v>
      </c>
      <c r="I1631" s="152"/>
      <c r="L1631" s="32"/>
      <c r="M1631" s="153"/>
      <c r="T1631" s="56"/>
      <c r="AT1631" s="17" t="s">
        <v>1346</v>
      </c>
      <c r="AU1631" s="17" t="s">
        <v>87</v>
      </c>
    </row>
    <row r="1632" spans="2:65" s="1" customFormat="1" ht="21.75" customHeight="1">
      <c r="B1632" s="32"/>
      <c r="C1632" s="137" t="s">
        <v>2365</v>
      </c>
      <c r="D1632" s="137" t="s">
        <v>255</v>
      </c>
      <c r="E1632" s="138" t="s">
        <v>2371</v>
      </c>
      <c r="F1632" s="139" t="s">
        <v>2372</v>
      </c>
      <c r="G1632" s="140" t="s">
        <v>1543</v>
      </c>
      <c r="H1632" s="141">
        <v>6</v>
      </c>
      <c r="I1632" s="142"/>
      <c r="J1632" s="143">
        <f>ROUND(I1632*H1632,2)</f>
        <v>0</v>
      </c>
      <c r="K1632" s="139" t="s">
        <v>259</v>
      </c>
      <c r="L1632" s="32"/>
      <c r="M1632" s="144" t="s">
        <v>1</v>
      </c>
      <c r="N1632" s="145" t="s">
        <v>42</v>
      </c>
      <c r="P1632" s="146">
        <f>O1632*H1632</f>
        <v>0</v>
      </c>
      <c r="Q1632" s="146">
        <v>6.9999999999999994E-5</v>
      </c>
      <c r="R1632" s="146">
        <f>Q1632*H1632</f>
        <v>4.1999999999999996E-4</v>
      </c>
      <c r="S1632" s="146">
        <v>0</v>
      </c>
      <c r="T1632" s="147">
        <f>S1632*H1632</f>
        <v>0</v>
      </c>
      <c r="AR1632" s="148" t="s">
        <v>369</v>
      </c>
      <c r="AT1632" s="148" t="s">
        <v>255</v>
      </c>
      <c r="AU1632" s="148" t="s">
        <v>87</v>
      </c>
      <c r="AY1632" s="17" t="s">
        <v>253</v>
      </c>
      <c r="BE1632" s="149">
        <f>IF(N1632="základní",J1632,0)</f>
        <v>0</v>
      </c>
      <c r="BF1632" s="149">
        <f>IF(N1632="snížená",J1632,0)</f>
        <v>0</v>
      </c>
      <c r="BG1632" s="149">
        <f>IF(N1632="zákl. přenesená",J1632,0)</f>
        <v>0</v>
      </c>
      <c r="BH1632" s="149">
        <f>IF(N1632="sníž. přenesená",J1632,0)</f>
        <v>0</v>
      </c>
      <c r="BI1632" s="149">
        <f>IF(N1632="nulová",J1632,0)</f>
        <v>0</v>
      </c>
      <c r="BJ1632" s="17" t="s">
        <v>85</v>
      </c>
      <c r="BK1632" s="149">
        <f>ROUND(I1632*H1632,2)</f>
        <v>0</v>
      </c>
      <c r="BL1632" s="17" t="s">
        <v>369</v>
      </c>
      <c r="BM1632" s="148" t="s">
        <v>3561</v>
      </c>
    </row>
    <row r="1633" spans="2:65" s="1" customFormat="1" ht="11.25">
      <c r="B1633" s="32"/>
      <c r="D1633" s="150" t="s">
        <v>262</v>
      </c>
      <c r="F1633" s="151" t="s">
        <v>2374</v>
      </c>
      <c r="I1633" s="152"/>
      <c r="L1633" s="32"/>
      <c r="M1633" s="153"/>
      <c r="T1633" s="56"/>
      <c r="AT1633" s="17" t="s">
        <v>262</v>
      </c>
      <c r="AU1633" s="17" t="s">
        <v>87</v>
      </c>
    </row>
    <row r="1634" spans="2:65" s="12" customFormat="1" ht="11.25">
      <c r="B1634" s="154"/>
      <c r="D1634" s="155" t="s">
        <v>264</v>
      </c>
      <c r="F1634" s="157" t="s">
        <v>2375</v>
      </c>
      <c r="H1634" s="158">
        <v>6</v>
      </c>
      <c r="I1634" s="159"/>
      <c r="L1634" s="154"/>
      <c r="M1634" s="160"/>
      <c r="T1634" s="161"/>
      <c r="AT1634" s="156" t="s">
        <v>264</v>
      </c>
      <c r="AU1634" s="156" t="s">
        <v>87</v>
      </c>
      <c r="AV1634" s="12" t="s">
        <v>87</v>
      </c>
      <c r="AW1634" s="12" t="s">
        <v>4</v>
      </c>
      <c r="AX1634" s="12" t="s">
        <v>85</v>
      </c>
      <c r="AY1634" s="156" t="s">
        <v>253</v>
      </c>
    </row>
    <row r="1635" spans="2:65" s="1" customFormat="1" ht="21.75" customHeight="1">
      <c r="B1635" s="32"/>
      <c r="C1635" s="185" t="s">
        <v>2370</v>
      </c>
      <c r="D1635" s="185" t="s">
        <v>1052</v>
      </c>
      <c r="E1635" s="186" t="s">
        <v>2377</v>
      </c>
      <c r="F1635" s="187" t="s">
        <v>2378</v>
      </c>
      <c r="G1635" s="188" t="s">
        <v>418</v>
      </c>
      <c r="H1635" s="189">
        <v>8.0000000000000002E-3</v>
      </c>
      <c r="I1635" s="190"/>
      <c r="J1635" s="191">
        <f>ROUND(I1635*H1635,2)</f>
        <v>0</v>
      </c>
      <c r="K1635" s="187" t="s">
        <v>259</v>
      </c>
      <c r="L1635" s="192"/>
      <c r="M1635" s="193" t="s">
        <v>1</v>
      </c>
      <c r="N1635" s="194" t="s">
        <v>42</v>
      </c>
      <c r="P1635" s="146">
        <f>O1635*H1635</f>
        <v>0</v>
      </c>
      <c r="Q1635" s="146">
        <v>1</v>
      </c>
      <c r="R1635" s="146">
        <f>Q1635*H1635</f>
        <v>8.0000000000000002E-3</v>
      </c>
      <c r="S1635" s="146">
        <v>0</v>
      </c>
      <c r="T1635" s="147">
        <f>S1635*H1635</f>
        <v>0</v>
      </c>
      <c r="AR1635" s="148" t="s">
        <v>455</v>
      </c>
      <c r="AT1635" s="148" t="s">
        <v>1052</v>
      </c>
      <c r="AU1635" s="148" t="s">
        <v>87</v>
      </c>
      <c r="AY1635" s="17" t="s">
        <v>253</v>
      </c>
      <c r="BE1635" s="149">
        <f>IF(N1635="základní",J1635,0)</f>
        <v>0</v>
      </c>
      <c r="BF1635" s="149">
        <f>IF(N1635="snížená",J1635,0)</f>
        <v>0</v>
      </c>
      <c r="BG1635" s="149">
        <f>IF(N1635="zákl. přenesená",J1635,0)</f>
        <v>0</v>
      </c>
      <c r="BH1635" s="149">
        <f>IF(N1635="sníž. přenesená",J1635,0)</f>
        <v>0</v>
      </c>
      <c r="BI1635" s="149">
        <f>IF(N1635="nulová",J1635,0)</f>
        <v>0</v>
      </c>
      <c r="BJ1635" s="17" t="s">
        <v>85</v>
      </c>
      <c r="BK1635" s="149">
        <f>ROUND(I1635*H1635,2)</f>
        <v>0</v>
      </c>
      <c r="BL1635" s="17" t="s">
        <v>369</v>
      </c>
      <c r="BM1635" s="148" t="s">
        <v>3562</v>
      </c>
    </row>
    <row r="1636" spans="2:65" s="12" customFormat="1" ht="11.25">
      <c r="B1636" s="154"/>
      <c r="D1636" s="155" t="s">
        <v>264</v>
      </c>
      <c r="E1636" s="156" t="s">
        <v>1</v>
      </c>
      <c r="F1636" s="157" t="s">
        <v>2380</v>
      </c>
      <c r="H1636" s="158">
        <v>2E-3</v>
      </c>
      <c r="I1636" s="159"/>
      <c r="L1636" s="154"/>
      <c r="M1636" s="160"/>
      <c r="T1636" s="161"/>
      <c r="AT1636" s="156" t="s">
        <v>264</v>
      </c>
      <c r="AU1636" s="156" t="s">
        <v>87</v>
      </c>
      <c r="AV1636" s="12" t="s">
        <v>87</v>
      </c>
      <c r="AW1636" s="12" t="s">
        <v>32</v>
      </c>
      <c r="AX1636" s="12" t="s">
        <v>77</v>
      </c>
      <c r="AY1636" s="156" t="s">
        <v>253</v>
      </c>
    </row>
    <row r="1637" spans="2:65" s="12" customFormat="1" ht="11.25">
      <c r="B1637" s="154"/>
      <c r="D1637" s="155" t="s">
        <v>264</v>
      </c>
      <c r="E1637" s="156" t="s">
        <v>1</v>
      </c>
      <c r="F1637" s="157" t="s">
        <v>2381</v>
      </c>
      <c r="H1637" s="158">
        <v>0</v>
      </c>
      <c r="I1637" s="159"/>
      <c r="L1637" s="154"/>
      <c r="M1637" s="160"/>
      <c r="T1637" s="161"/>
      <c r="AT1637" s="156" t="s">
        <v>264</v>
      </c>
      <c r="AU1637" s="156" t="s">
        <v>87</v>
      </c>
      <c r="AV1637" s="12" t="s">
        <v>87</v>
      </c>
      <c r="AW1637" s="12" t="s">
        <v>32</v>
      </c>
      <c r="AX1637" s="12" t="s">
        <v>77</v>
      </c>
      <c r="AY1637" s="156" t="s">
        <v>253</v>
      </c>
    </row>
    <row r="1638" spans="2:65" s="12" customFormat="1" ht="11.25">
      <c r="B1638" s="154"/>
      <c r="D1638" s="155" t="s">
        <v>264</v>
      </c>
      <c r="E1638" s="156" t="s">
        <v>1</v>
      </c>
      <c r="F1638" s="157" t="s">
        <v>2382</v>
      </c>
      <c r="H1638" s="158">
        <v>2E-3</v>
      </c>
      <c r="I1638" s="159"/>
      <c r="L1638" s="154"/>
      <c r="M1638" s="160"/>
      <c r="T1638" s="161"/>
      <c r="AT1638" s="156" t="s">
        <v>264</v>
      </c>
      <c r="AU1638" s="156" t="s">
        <v>87</v>
      </c>
      <c r="AV1638" s="12" t="s">
        <v>87</v>
      </c>
      <c r="AW1638" s="12" t="s">
        <v>32</v>
      </c>
      <c r="AX1638" s="12" t="s">
        <v>77</v>
      </c>
      <c r="AY1638" s="156" t="s">
        <v>253</v>
      </c>
    </row>
    <row r="1639" spans="2:65" s="12" customFormat="1" ht="11.25">
      <c r="B1639" s="154"/>
      <c r="D1639" s="155" t="s">
        <v>264</v>
      </c>
      <c r="E1639" s="156" t="s">
        <v>1</v>
      </c>
      <c r="F1639" s="157" t="s">
        <v>2383</v>
      </c>
      <c r="H1639" s="158">
        <v>2E-3</v>
      </c>
      <c r="I1639" s="159"/>
      <c r="L1639" s="154"/>
      <c r="M1639" s="160"/>
      <c r="T1639" s="161"/>
      <c r="AT1639" s="156" t="s">
        <v>264</v>
      </c>
      <c r="AU1639" s="156" t="s">
        <v>87</v>
      </c>
      <c r="AV1639" s="12" t="s">
        <v>87</v>
      </c>
      <c r="AW1639" s="12" t="s">
        <v>32</v>
      </c>
      <c r="AX1639" s="12" t="s">
        <v>77</v>
      </c>
      <c r="AY1639" s="156" t="s">
        <v>253</v>
      </c>
    </row>
    <row r="1640" spans="2:65" s="12" customFormat="1" ht="11.25">
      <c r="B1640" s="154"/>
      <c r="D1640" s="155" t="s">
        <v>264</v>
      </c>
      <c r="E1640" s="156" t="s">
        <v>1</v>
      </c>
      <c r="F1640" s="157" t="s">
        <v>2384</v>
      </c>
      <c r="H1640" s="158">
        <v>0</v>
      </c>
      <c r="I1640" s="159"/>
      <c r="L1640" s="154"/>
      <c r="M1640" s="160"/>
      <c r="T1640" s="161"/>
      <c r="AT1640" s="156" t="s">
        <v>264</v>
      </c>
      <c r="AU1640" s="156" t="s">
        <v>87</v>
      </c>
      <c r="AV1640" s="12" t="s">
        <v>87</v>
      </c>
      <c r="AW1640" s="12" t="s">
        <v>32</v>
      </c>
      <c r="AX1640" s="12" t="s">
        <v>77</v>
      </c>
      <c r="AY1640" s="156" t="s">
        <v>253</v>
      </c>
    </row>
    <row r="1641" spans="2:65" s="13" customFormat="1" ht="11.25">
      <c r="B1641" s="162"/>
      <c r="D1641" s="155" t="s">
        <v>264</v>
      </c>
      <c r="E1641" s="163" t="s">
        <v>1</v>
      </c>
      <c r="F1641" s="164" t="s">
        <v>266</v>
      </c>
      <c r="H1641" s="165">
        <v>6.0000000000000001E-3</v>
      </c>
      <c r="I1641" s="166"/>
      <c r="L1641" s="162"/>
      <c r="M1641" s="167"/>
      <c r="T1641" s="168"/>
      <c r="AT1641" s="163" t="s">
        <v>264</v>
      </c>
      <c r="AU1641" s="163" t="s">
        <v>87</v>
      </c>
      <c r="AV1641" s="13" t="s">
        <v>260</v>
      </c>
      <c r="AW1641" s="13" t="s">
        <v>32</v>
      </c>
      <c r="AX1641" s="13" t="s">
        <v>85</v>
      </c>
      <c r="AY1641" s="163" t="s">
        <v>253</v>
      </c>
    </row>
    <row r="1642" spans="2:65" s="12" customFormat="1" ht="11.25">
      <c r="B1642" s="154"/>
      <c r="D1642" s="155" t="s">
        <v>264</v>
      </c>
      <c r="F1642" s="157" t="s">
        <v>2385</v>
      </c>
      <c r="H1642" s="158">
        <v>8.0000000000000002E-3</v>
      </c>
      <c r="I1642" s="159"/>
      <c r="L1642" s="154"/>
      <c r="M1642" s="160"/>
      <c r="T1642" s="161"/>
      <c r="AT1642" s="156" t="s">
        <v>264</v>
      </c>
      <c r="AU1642" s="156" t="s">
        <v>87</v>
      </c>
      <c r="AV1642" s="12" t="s">
        <v>87</v>
      </c>
      <c r="AW1642" s="12" t="s">
        <v>4</v>
      </c>
      <c r="AX1642" s="12" t="s">
        <v>85</v>
      </c>
      <c r="AY1642" s="156" t="s">
        <v>253</v>
      </c>
    </row>
    <row r="1643" spans="2:65" s="1" customFormat="1" ht="24.2" customHeight="1">
      <c r="B1643" s="32"/>
      <c r="C1643" s="137" t="s">
        <v>2376</v>
      </c>
      <c r="D1643" s="137" t="s">
        <v>255</v>
      </c>
      <c r="E1643" s="138" t="s">
        <v>2387</v>
      </c>
      <c r="F1643" s="139" t="s">
        <v>2388</v>
      </c>
      <c r="G1643" s="140" t="s">
        <v>1576</v>
      </c>
      <c r="H1643" s="196"/>
      <c r="I1643" s="142"/>
      <c r="J1643" s="143">
        <f>ROUND(I1643*H1643,2)</f>
        <v>0</v>
      </c>
      <c r="K1643" s="139" t="s">
        <v>259</v>
      </c>
      <c r="L1643" s="32"/>
      <c r="M1643" s="144" t="s">
        <v>1</v>
      </c>
      <c r="N1643" s="145" t="s">
        <v>42</v>
      </c>
      <c r="P1643" s="146">
        <f>O1643*H1643</f>
        <v>0</v>
      </c>
      <c r="Q1643" s="146">
        <v>0</v>
      </c>
      <c r="R1643" s="146">
        <f>Q1643*H1643</f>
        <v>0</v>
      </c>
      <c r="S1643" s="146">
        <v>0</v>
      </c>
      <c r="T1643" s="147">
        <f>S1643*H1643</f>
        <v>0</v>
      </c>
      <c r="AR1643" s="148" t="s">
        <v>369</v>
      </c>
      <c r="AT1643" s="148" t="s">
        <v>255</v>
      </c>
      <c r="AU1643" s="148" t="s">
        <v>87</v>
      </c>
      <c r="AY1643" s="17" t="s">
        <v>253</v>
      </c>
      <c r="BE1643" s="149">
        <f>IF(N1643="základní",J1643,0)</f>
        <v>0</v>
      </c>
      <c r="BF1643" s="149">
        <f>IF(N1643="snížená",J1643,0)</f>
        <v>0</v>
      </c>
      <c r="BG1643" s="149">
        <f>IF(N1643="zákl. přenesená",J1643,0)</f>
        <v>0</v>
      </c>
      <c r="BH1643" s="149">
        <f>IF(N1643="sníž. přenesená",J1643,0)</f>
        <v>0</v>
      </c>
      <c r="BI1643" s="149">
        <f>IF(N1643="nulová",J1643,0)</f>
        <v>0</v>
      </c>
      <c r="BJ1643" s="17" t="s">
        <v>85</v>
      </c>
      <c r="BK1643" s="149">
        <f>ROUND(I1643*H1643,2)</f>
        <v>0</v>
      </c>
      <c r="BL1643" s="17" t="s">
        <v>369</v>
      </c>
      <c r="BM1643" s="148" t="s">
        <v>2389</v>
      </c>
    </row>
    <row r="1644" spans="2:65" s="1" customFormat="1" ht="11.25">
      <c r="B1644" s="32"/>
      <c r="D1644" s="150" t="s">
        <v>262</v>
      </c>
      <c r="F1644" s="151" t="s">
        <v>2390</v>
      </c>
      <c r="I1644" s="152"/>
      <c r="L1644" s="32"/>
      <c r="M1644" s="153"/>
      <c r="T1644" s="56"/>
      <c r="AT1644" s="17" t="s">
        <v>262</v>
      </c>
      <c r="AU1644" s="17" t="s">
        <v>87</v>
      </c>
    </row>
    <row r="1645" spans="2:65" s="11" customFormat="1" ht="22.9" customHeight="1">
      <c r="B1645" s="125"/>
      <c r="D1645" s="126" t="s">
        <v>76</v>
      </c>
      <c r="E1645" s="135" t="s">
        <v>2391</v>
      </c>
      <c r="F1645" s="135" t="s">
        <v>2392</v>
      </c>
      <c r="I1645" s="128"/>
      <c r="J1645" s="136">
        <f>BK1645</f>
        <v>0</v>
      </c>
      <c r="L1645" s="125"/>
      <c r="M1645" s="130"/>
      <c r="P1645" s="131">
        <f>SUM(P1646:P1653)</f>
        <v>0</v>
      </c>
      <c r="R1645" s="131">
        <f>SUM(R1646:R1653)</f>
        <v>0</v>
      </c>
      <c r="T1645" s="132">
        <f>SUM(T1646:T1653)</f>
        <v>0</v>
      </c>
      <c r="AR1645" s="126" t="s">
        <v>87</v>
      </c>
      <c r="AT1645" s="133" t="s">
        <v>76</v>
      </c>
      <c r="AU1645" s="133" t="s">
        <v>85</v>
      </c>
      <c r="AY1645" s="126" t="s">
        <v>253</v>
      </c>
      <c r="BK1645" s="134">
        <f>SUM(BK1646:BK1653)</f>
        <v>0</v>
      </c>
    </row>
    <row r="1646" spans="2:65" s="1" customFormat="1" ht="49.15" customHeight="1">
      <c r="B1646" s="32"/>
      <c r="C1646" s="137" t="s">
        <v>2386</v>
      </c>
      <c r="D1646" s="137" t="s">
        <v>255</v>
      </c>
      <c r="E1646" s="138" t="s">
        <v>2394</v>
      </c>
      <c r="F1646" s="139" t="s">
        <v>2395</v>
      </c>
      <c r="G1646" s="140" t="s">
        <v>447</v>
      </c>
      <c r="H1646" s="141">
        <v>3</v>
      </c>
      <c r="I1646" s="142"/>
      <c r="J1646" s="143">
        <f t="shared" ref="J1646:J1653" si="10">ROUND(I1646*H1646,2)</f>
        <v>0</v>
      </c>
      <c r="K1646" s="139" t="s">
        <v>1</v>
      </c>
      <c r="L1646" s="32"/>
      <c r="M1646" s="144" t="s">
        <v>1</v>
      </c>
      <c r="N1646" s="145" t="s">
        <v>42</v>
      </c>
      <c r="P1646" s="146">
        <f t="shared" ref="P1646:P1653" si="11">O1646*H1646</f>
        <v>0</v>
      </c>
      <c r="Q1646" s="146">
        <v>0</v>
      </c>
      <c r="R1646" s="146">
        <f t="shared" ref="R1646:R1653" si="12">Q1646*H1646</f>
        <v>0</v>
      </c>
      <c r="S1646" s="146">
        <v>0</v>
      </c>
      <c r="T1646" s="147">
        <f t="shared" ref="T1646:T1653" si="13">S1646*H1646</f>
        <v>0</v>
      </c>
      <c r="AR1646" s="148" t="s">
        <v>369</v>
      </c>
      <c r="AT1646" s="148" t="s">
        <v>255</v>
      </c>
      <c r="AU1646" s="148" t="s">
        <v>87</v>
      </c>
      <c r="AY1646" s="17" t="s">
        <v>253</v>
      </c>
      <c r="BE1646" s="149">
        <f t="shared" ref="BE1646:BE1653" si="14">IF(N1646="základní",J1646,0)</f>
        <v>0</v>
      </c>
      <c r="BF1646" s="149">
        <f t="shared" ref="BF1646:BF1653" si="15">IF(N1646="snížená",J1646,0)</f>
        <v>0</v>
      </c>
      <c r="BG1646" s="149">
        <f t="shared" ref="BG1646:BG1653" si="16">IF(N1646="zákl. přenesená",J1646,0)</f>
        <v>0</v>
      </c>
      <c r="BH1646" s="149">
        <f t="shared" ref="BH1646:BH1653" si="17">IF(N1646="sníž. přenesená",J1646,0)</f>
        <v>0</v>
      </c>
      <c r="BI1646" s="149">
        <f t="shared" ref="BI1646:BI1653" si="18">IF(N1646="nulová",J1646,0)</f>
        <v>0</v>
      </c>
      <c r="BJ1646" s="17" t="s">
        <v>85</v>
      </c>
      <c r="BK1646" s="149">
        <f t="shared" ref="BK1646:BK1653" si="19">ROUND(I1646*H1646,2)</f>
        <v>0</v>
      </c>
      <c r="BL1646" s="17" t="s">
        <v>369</v>
      </c>
      <c r="BM1646" s="148" t="s">
        <v>2396</v>
      </c>
    </row>
    <row r="1647" spans="2:65" s="1" customFormat="1" ht="55.5" customHeight="1">
      <c r="B1647" s="32"/>
      <c r="C1647" s="137" t="s">
        <v>2393</v>
      </c>
      <c r="D1647" s="137" t="s">
        <v>255</v>
      </c>
      <c r="E1647" s="138" t="s">
        <v>2398</v>
      </c>
      <c r="F1647" s="139" t="s">
        <v>2399</v>
      </c>
      <c r="G1647" s="140" t="s">
        <v>447</v>
      </c>
      <c r="H1647" s="141">
        <v>1</v>
      </c>
      <c r="I1647" s="142"/>
      <c r="J1647" s="143">
        <f t="shared" si="10"/>
        <v>0</v>
      </c>
      <c r="K1647" s="139" t="s">
        <v>1</v>
      </c>
      <c r="L1647" s="32"/>
      <c r="M1647" s="144" t="s">
        <v>1</v>
      </c>
      <c r="N1647" s="145" t="s">
        <v>42</v>
      </c>
      <c r="P1647" s="146">
        <f t="shared" si="11"/>
        <v>0</v>
      </c>
      <c r="Q1647" s="146">
        <v>0</v>
      </c>
      <c r="R1647" s="146">
        <f t="shared" si="12"/>
        <v>0</v>
      </c>
      <c r="S1647" s="146">
        <v>0</v>
      </c>
      <c r="T1647" s="147">
        <f t="shared" si="13"/>
        <v>0</v>
      </c>
      <c r="AR1647" s="148" t="s">
        <v>369</v>
      </c>
      <c r="AT1647" s="148" t="s">
        <v>255</v>
      </c>
      <c r="AU1647" s="148" t="s">
        <v>87</v>
      </c>
      <c r="AY1647" s="17" t="s">
        <v>253</v>
      </c>
      <c r="BE1647" s="149">
        <f t="shared" si="14"/>
        <v>0</v>
      </c>
      <c r="BF1647" s="149">
        <f t="shared" si="15"/>
        <v>0</v>
      </c>
      <c r="BG1647" s="149">
        <f t="shared" si="16"/>
        <v>0</v>
      </c>
      <c r="BH1647" s="149">
        <f t="shared" si="17"/>
        <v>0</v>
      </c>
      <c r="BI1647" s="149">
        <f t="shared" si="18"/>
        <v>0</v>
      </c>
      <c r="BJ1647" s="17" t="s">
        <v>85</v>
      </c>
      <c r="BK1647" s="149">
        <f t="shared" si="19"/>
        <v>0</v>
      </c>
      <c r="BL1647" s="17" t="s">
        <v>369</v>
      </c>
      <c r="BM1647" s="148" t="s">
        <v>2400</v>
      </c>
    </row>
    <row r="1648" spans="2:65" s="1" customFormat="1" ht="55.5" customHeight="1">
      <c r="B1648" s="32"/>
      <c r="C1648" s="137" t="s">
        <v>2397</v>
      </c>
      <c r="D1648" s="137" t="s">
        <v>255</v>
      </c>
      <c r="E1648" s="138" t="s">
        <v>2402</v>
      </c>
      <c r="F1648" s="139" t="s">
        <v>2403</v>
      </c>
      <c r="G1648" s="140" t="s">
        <v>447</v>
      </c>
      <c r="H1648" s="141">
        <v>1</v>
      </c>
      <c r="I1648" s="142"/>
      <c r="J1648" s="143">
        <f t="shared" si="10"/>
        <v>0</v>
      </c>
      <c r="K1648" s="139" t="s">
        <v>1</v>
      </c>
      <c r="L1648" s="32"/>
      <c r="M1648" s="144" t="s">
        <v>1</v>
      </c>
      <c r="N1648" s="145" t="s">
        <v>42</v>
      </c>
      <c r="P1648" s="146">
        <f t="shared" si="11"/>
        <v>0</v>
      </c>
      <c r="Q1648" s="146">
        <v>0</v>
      </c>
      <c r="R1648" s="146">
        <f t="shared" si="12"/>
        <v>0</v>
      </c>
      <c r="S1648" s="146">
        <v>0</v>
      </c>
      <c r="T1648" s="147">
        <f t="shared" si="13"/>
        <v>0</v>
      </c>
      <c r="AR1648" s="148" t="s">
        <v>369</v>
      </c>
      <c r="AT1648" s="148" t="s">
        <v>255</v>
      </c>
      <c r="AU1648" s="148" t="s">
        <v>87</v>
      </c>
      <c r="AY1648" s="17" t="s">
        <v>253</v>
      </c>
      <c r="BE1648" s="149">
        <f t="shared" si="14"/>
        <v>0</v>
      </c>
      <c r="BF1648" s="149">
        <f t="shared" si="15"/>
        <v>0</v>
      </c>
      <c r="BG1648" s="149">
        <f t="shared" si="16"/>
        <v>0</v>
      </c>
      <c r="BH1648" s="149">
        <f t="shared" si="17"/>
        <v>0</v>
      </c>
      <c r="BI1648" s="149">
        <f t="shared" si="18"/>
        <v>0</v>
      </c>
      <c r="BJ1648" s="17" t="s">
        <v>85</v>
      </c>
      <c r="BK1648" s="149">
        <f t="shared" si="19"/>
        <v>0</v>
      </c>
      <c r="BL1648" s="17" t="s">
        <v>369</v>
      </c>
      <c r="BM1648" s="148" t="s">
        <v>2404</v>
      </c>
    </row>
    <row r="1649" spans="2:65" s="1" customFormat="1" ht="55.5" customHeight="1">
      <c r="B1649" s="32"/>
      <c r="C1649" s="137" t="s">
        <v>2401</v>
      </c>
      <c r="D1649" s="137" t="s">
        <v>255</v>
      </c>
      <c r="E1649" s="138" t="s">
        <v>3152</v>
      </c>
      <c r="F1649" s="139" t="s">
        <v>3153</v>
      </c>
      <c r="G1649" s="140" t="s">
        <v>447</v>
      </c>
      <c r="H1649" s="141">
        <v>1</v>
      </c>
      <c r="I1649" s="142"/>
      <c r="J1649" s="143">
        <f t="shared" si="10"/>
        <v>0</v>
      </c>
      <c r="K1649" s="139" t="s">
        <v>1</v>
      </c>
      <c r="L1649" s="32"/>
      <c r="M1649" s="144" t="s">
        <v>1</v>
      </c>
      <c r="N1649" s="145" t="s">
        <v>42</v>
      </c>
      <c r="P1649" s="146">
        <f t="shared" si="11"/>
        <v>0</v>
      </c>
      <c r="Q1649" s="146">
        <v>0</v>
      </c>
      <c r="R1649" s="146">
        <f t="shared" si="12"/>
        <v>0</v>
      </c>
      <c r="S1649" s="146">
        <v>0</v>
      </c>
      <c r="T1649" s="147">
        <f t="shared" si="13"/>
        <v>0</v>
      </c>
      <c r="AR1649" s="148" t="s">
        <v>369</v>
      </c>
      <c r="AT1649" s="148" t="s">
        <v>255</v>
      </c>
      <c r="AU1649" s="148" t="s">
        <v>87</v>
      </c>
      <c r="AY1649" s="17" t="s">
        <v>253</v>
      </c>
      <c r="BE1649" s="149">
        <f t="shared" si="14"/>
        <v>0</v>
      </c>
      <c r="BF1649" s="149">
        <f t="shared" si="15"/>
        <v>0</v>
      </c>
      <c r="BG1649" s="149">
        <f t="shared" si="16"/>
        <v>0</v>
      </c>
      <c r="BH1649" s="149">
        <f t="shared" si="17"/>
        <v>0</v>
      </c>
      <c r="BI1649" s="149">
        <f t="shared" si="18"/>
        <v>0</v>
      </c>
      <c r="BJ1649" s="17" t="s">
        <v>85</v>
      </c>
      <c r="BK1649" s="149">
        <f t="shared" si="19"/>
        <v>0</v>
      </c>
      <c r="BL1649" s="17" t="s">
        <v>369</v>
      </c>
      <c r="BM1649" s="148" t="s">
        <v>3154</v>
      </c>
    </row>
    <row r="1650" spans="2:65" s="1" customFormat="1" ht="49.15" customHeight="1">
      <c r="B1650" s="32"/>
      <c r="C1650" s="137" t="s">
        <v>2405</v>
      </c>
      <c r="D1650" s="137" t="s">
        <v>255</v>
      </c>
      <c r="E1650" s="138" t="s">
        <v>2410</v>
      </c>
      <c r="F1650" s="139" t="s">
        <v>2411</v>
      </c>
      <c r="G1650" s="140" t="s">
        <v>447</v>
      </c>
      <c r="H1650" s="141">
        <v>1</v>
      </c>
      <c r="I1650" s="142"/>
      <c r="J1650" s="143">
        <f t="shared" si="10"/>
        <v>0</v>
      </c>
      <c r="K1650" s="139" t="s">
        <v>1</v>
      </c>
      <c r="L1650" s="32"/>
      <c r="M1650" s="144" t="s">
        <v>1</v>
      </c>
      <c r="N1650" s="145" t="s">
        <v>42</v>
      </c>
      <c r="P1650" s="146">
        <f t="shared" si="11"/>
        <v>0</v>
      </c>
      <c r="Q1650" s="146">
        <v>0</v>
      </c>
      <c r="R1650" s="146">
        <f t="shared" si="12"/>
        <v>0</v>
      </c>
      <c r="S1650" s="146">
        <v>0</v>
      </c>
      <c r="T1650" s="147">
        <f t="shared" si="13"/>
        <v>0</v>
      </c>
      <c r="AR1650" s="148" t="s">
        <v>369</v>
      </c>
      <c r="AT1650" s="148" t="s">
        <v>255</v>
      </c>
      <c r="AU1650" s="148" t="s">
        <v>87</v>
      </c>
      <c r="AY1650" s="17" t="s">
        <v>253</v>
      </c>
      <c r="BE1650" s="149">
        <f t="shared" si="14"/>
        <v>0</v>
      </c>
      <c r="BF1650" s="149">
        <f t="shared" si="15"/>
        <v>0</v>
      </c>
      <c r="BG1650" s="149">
        <f t="shared" si="16"/>
        <v>0</v>
      </c>
      <c r="BH1650" s="149">
        <f t="shared" si="17"/>
        <v>0</v>
      </c>
      <c r="BI1650" s="149">
        <f t="shared" si="18"/>
        <v>0</v>
      </c>
      <c r="BJ1650" s="17" t="s">
        <v>85</v>
      </c>
      <c r="BK1650" s="149">
        <f t="shared" si="19"/>
        <v>0</v>
      </c>
      <c r="BL1650" s="17" t="s">
        <v>369</v>
      </c>
      <c r="BM1650" s="148" t="s">
        <v>2412</v>
      </c>
    </row>
    <row r="1651" spans="2:65" s="1" customFormat="1" ht="49.15" customHeight="1">
      <c r="B1651" s="32"/>
      <c r="C1651" s="137" t="s">
        <v>2409</v>
      </c>
      <c r="D1651" s="137" t="s">
        <v>255</v>
      </c>
      <c r="E1651" s="138" t="s">
        <v>3155</v>
      </c>
      <c r="F1651" s="139" t="s">
        <v>3156</v>
      </c>
      <c r="G1651" s="140" t="s">
        <v>447</v>
      </c>
      <c r="H1651" s="141">
        <v>1</v>
      </c>
      <c r="I1651" s="142"/>
      <c r="J1651" s="143">
        <f t="shared" si="10"/>
        <v>0</v>
      </c>
      <c r="K1651" s="139" t="s">
        <v>1</v>
      </c>
      <c r="L1651" s="32"/>
      <c r="M1651" s="144" t="s">
        <v>1</v>
      </c>
      <c r="N1651" s="145" t="s">
        <v>42</v>
      </c>
      <c r="P1651" s="146">
        <f t="shared" si="11"/>
        <v>0</v>
      </c>
      <c r="Q1651" s="146">
        <v>0</v>
      </c>
      <c r="R1651" s="146">
        <f t="shared" si="12"/>
        <v>0</v>
      </c>
      <c r="S1651" s="146">
        <v>0</v>
      </c>
      <c r="T1651" s="147">
        <f t="shared" si="13"/>
        <v>0</v>
      </c>
      <c r="AR1651" s="148" t="s">
        <v>369</v>
      </c>
      <c r="AT1651" s="148" t="s">
        <v>255</v>
      </c>
      <c r="AU1651" s="148" t="s">
        <v>87</v>
      </c>
      <c r="AY1651" s="17" t="s">
        <v>253</v>
      </c>
      <c r="BE1651" s="149">
        <f t="shared" si="14"/>
        <v>0</v>
      </c>
      <c r="BF1651" s="149">
        <f t="shared" si="15"/>
        <v>0</v>
      </c>
      <c r="BG1651" s="149">
        <f t="shared" si="16"/>
        <v>0</v>
      </c>
      <c r="BH1651" s="149">
        <f t="shared" si="17"/>
        <v>0</v>
      </c>
      <c r="BI1651" s="149">
        <f t="shared" si="18"/>
        <v>0</v>
      </c>
      <c r="BJ1651" s="17" t="s">
        <v>85</v>
      </c>
      <c r="BK1651" s="149">
        <f t="shared" si="19"/>
        <v>0</v>
      </c>
      <c r="BL1651" s="17" t="s">
        <v>369</v>
      </c>
      <c r="BM1651" s="148" t="s">
        <v>3157</v>
      </c>
    </row>
    <row r="1652" spans="2:65" s="1" customFormat="1" ht="49.15" customHeight="1">
      <c r="B1652" s="32"/>
      <c r="C1652" s="137" t="s">
        <v>2413</v>
      </c>
      <c r="D1652" s="137" t="s">
        <v>255</v>
      </c>
      <c r="E1652" s="138" t="s">
        <v>2418</v>
      </c>
      <c r="F1652" s="139" t="s">
        <v>2419</v>
      </c>
      <c r="G1652" s="140" t="s">
        <v>447</v>
      </c>
      <c r="H1652" s="141">
        <v>1</v>
      </c>
      <c r="I1652" s="142"/>
      <c r="J1652" s="143">
        <f t="shared" si="10"/>
        <v>0</v>
      </c>
      <c r="K1652" s="139" t="s">
        <v>1</v>
      </c>
      <c r="L1652" s="32"/>
      <c r="M1652" s="144" t="s">
        <v>1</v>
      </c>
      <c r="N1652" s="145" t="s">
        <v>42</v>
      </c>
      <c r="P1652" s="146">
        <f t="shared" si="11"/>
        <v>0</v>
      </c>
      <c r="Q1652" s="146">
        <v>0</v>
      </c>
      <c r="R1652" s="146">
        <f t="shared" si="12"/>
        <v>0</v>
      </c>
      <c r="S1652" s="146">
        <v>0</v>
      </c>
      <c r="T1652" s="147">
        <f t="shared" si="13"/>
        <v>0</v>
      </c>
      <c r="AR1652" s="148" t="s">
        <v>369</v>
      </c>
      <c r="AT1652" s="148" t="s">
        <v>255</v>
      </c>
      <c r="AU1652" s="148" t="s">
        <v>87</v>
      </c>
      <c r="AY1652" s="17" t="s">
        <v>253</v>
      </c>
      <c r="BE1652" s="149">
        <f t="shared" si="14"/>
        <v>0</v>
      </c>
      <c r="BF1652" s="149">
        <f t="shared" si="15"/>
        <v>0</v>
      </c>
      <c r="BG1652" s="149">
        <f t="shared" si="16"/>
        <v>0</v>
      </c>
      <c r="BH1652" s="149">
        <f t="shared" si="17"/>
        <v>0</v>
      </c>
      <c r="BI1652" s="149">
        <f t="shared" si="18"/>
        <v>0</v>
      </c>
      <c r="BJ1652" s="17" t="s">
        <v>85</v>
      </c>
      <c r="BK1652" s="149">
        <f t="shared" si="19"/>
        <v>0</v>
      </c>
      <c r="BL1652" s="17" t="s">
        <v>369</v>
      </c>
      <c r="BM1652" s="148" t="s">
        <v>2420</v>
      </c>
    </row>
    <row r="1653" spans="2:65" s="1" customFormat="1" ht="21.75" customHeight="1">
      <c r="B1653" s="32"/>
      <c r="C1653" s="137" t="s">
        <v>2417</v>
      </c>
      <c r="D1653" s="137" t="s">
        <v>255</v>
      </c>
      <c r="E1653" s="138" t="s">
        <v>2426</v>
      </c>
      <c r="F1653" s="139" t="s">
        <v>2427</v>
      </c>
      <c r="G1653" s="140" t="s">
        <v>1576</v>
      </c>
      <c r="H1653" s="196"/>
      <c r="I1653" s="142"/>
      <c r="J1653" s="143">
        <f t="shared" si="10"/>
        <v>0</v>
      </c>
      <c r="K1653" s="139" t="s">
        <v>1</v>
      </c>
      <c r="L1653" s="32"/>
      <c r="M1653" s="144" t="s">
        <v>1</v>
      </c>
      <c r="N1653" s="145" t="s">
        <v>42</v>
      </c>
      <c r="P1653" s="146">
        <f t="shared" si="11"/>
        <v>0</v>
      </c>
      <c r="Q1653" s="146">
        <v>0</v>
      </c>
      <c r="R1653" s="146">
        <f t="shared" si="12"/>
        <v>0</v>
      </c>
      <c r="S1653" s="146">
        <v>0</v>
      </c>
      <c r="T1653" s="147">
        <f t="shared" si="13"/>
        <v>0</v>
      </c>
      <c r="AR1653" s="148" t="s">
        <v>369</v>
      </c>
      <c r="AT1653" s="148" t="s">
        <v>255</v>
      </c>
      <c r="AU1653" s="148" t="s">
        <v>87</v>
      </c>
      <c r="AY1653" s="17" t="s">
        <v>253</v>
      </c>
      <c r="BE1653" s="149">
        <f t="shared" si="14"/>
        <v>0</v>
      </c>
      <c r="BF1653" s="149">
        <f t="shared" si="15"/>
        <v>0</v>
      </c>
      <c r="BG1653" s="149">
        <f t="shared" si="16"/>
        <v>0</v>
      </c>
      <c r="BH1653" s="149">
        <f t="shared" si="17"/>
        <v>0</v>
      </c>
      <c r="BI1653" s="149">
        <f t="shared" si="18"/>
        <v>0</v>
      </c>
      <c r="BJ1653" s="17" t="s">
        <v>85</v>
      </c>
      <c r="BK1653" s="149">
        <f t="shared" si="19"/>
        <v>0</v>
      </c>
      <c r="BL1653" s="17" t="s">
        <v>369</v>
      </c>
      <c r="BM1653" s="148" t="s">
        <v>2428</v>
      </c>
    </row>
    <row r="1654" spans="2:65" s="11" customFormat="1" ht="22.9" customHeight="1">
      <c r="B1654" s="125"/>
      <c r="D1654" s="126" t="s">
        <v>76</v>
      </c>
      <c r="E1654" s="135" t="s">
        <v>2429</v>
      </c>
      <c r="F1654" s="135" t="s">
        <v>2430</v>
      </c>
      <c r="I1654" s="128"/>
      <c r="J1654" s="136">
        <f>BK1654</f>
        <v>0</v>
      </c>
      <c r="L1654" s="125"/>
      <c r="M1654" s="130"/>
      <c r="P1654" s="131">
        <f>SUM(P1655:P1673)</f>
        <v>0</v>
      </c>
      <c r="R1654" s="131">
        <f>SUM(R1655:R1673)</f>
        <v>0</v>
      </c>
      <c r="T1654" s="132">
        <f>SUM(T1655:T1673)</f>
        <v>0</v>
      </c>
      <c r="AR1654" s="126" t="s">
        <v>87</v>
      </c>
      <c r="AT1654" s="133" t="s">
        <v>76</v>
      </c>
      <c r="AU1654" s="133" t="s">
        <v>85</v>
      </c>
      <c r="AY1654" s="126" t="s">
        <v>253</v>
      </c>
      <c r="BK1654" s="134">
        <f>SUM(BK1655:BK1673)</f>
        <v>0</v>
      </c>
    </row>
    <row r="1655" spans="2:65" s="1" customFormat="1" ht="49.15" customHeight="1">
      <c r="B1655" s="32"/>
      <c r="C1655" s="137" t="s">
        <v>2421</v>
      </c>
      <c r="D1655" s="137" t="s">
        <v>255</v>
      </c>
      <c r="E1655" s="138" t="s">
        <v>3563</v>
      </c>
      <c r="F1655" s="139" t="s">
        <v>3564</v>
      </c>
      <c r="G1655" s="140" t="s">
        <v>447</v>
      </c>
      <c r="H1655" s="141">
        <v>1</v>
      </c>
      <c r="I1655" s="142"/>
      <c r="J1655" s="143">
        <f>ROUND(I1655*H1655,2)</f>
        <v>0</v>
      </c>
      <c r="K1655" s="139" t="s">
        <v>1</v>
      </c>
      <c r="L1655" s="32"/>
      <c r="M1655" s="144" t="s">
        <v>1</v>
      </c>
      <c r="N1655" s="145" t="s">
        <v>42</v>
      </c>
      <c r="P1655" s="146">
        <f>O1655*H1655</f>
        <v>0</v>
      </c>
      <c r="Q1655" s="146">
        <v>0</v>
      </c>
      <c r="R1655" s="146">
        <f>Q1655*H1655</f>
        <v>0</v>
      </c>
      <c r="S1655" s="146">
        <v>0</v>
      </c>
      <c r="T1655" s="147">
        <f>S1655*H1655</f>
        <v>0</v>
      </c>
      <c r="AR1655" s="148" t="s">
        <v>369</v>
      </c>
      <c r="AT1655" s="148" t="s">
        <v>255</v>
      </c>
      <c r="AU1655" s="148" t="s">
        <v>87</v>
      </c>
      <c r="AY1655" s="17" t="s">
        <v>253</v>
      </c>
      <c r="BE1655" s="149">
        <f>IF(N1655="základní",J1655,0)</f>
        <v>0</v>
      </c>
      <c r="BF1655" s="149">
        <f>IF(N1655="snížená",J1655,0)</f>
        <v>0</v>
      </c>
      <c r="BG1655" s="149">
        <f>IF(N1655="zákl. přenesená",J1655,0)</f>
        <v>0</v>
      </c>
      <c r="BH1655" s="149">
        <f>IF(N1655="sníž. přenesená",J1655,0)</f>
        <v>0</v>
      </c>
      <c r="BI1655" s="149">
        <f>IF(N1655="nulová",J1655,0)</f>
        <v>0</v>
      </c>
      <c r="BJ1655" s="17" t="s">
        <v>85</v>
      </c>
      <c r="BK1655" s="149">
        <f>ROUND(I1655*H1655,2)</f>
        <v>0</v>
      </c>
      <c r="BL1655" s="17" t="s">
        <v>369</v>
      </c>
      <c r="BM1655" s="148" t="s">
        <v>3565</v>
      </c>
    </row>
    <row r="1656" spans="2:65" s="1" customFormat="1" ht="29.25">
      <c r="B1656" s="32"/>
      <c r="D1656" s="155" t="s">
        <v>1346</v>
      </c>
      <c r="F1656" s="195" t="s">
        <v>3161</v>
      </c>
      <c r="I1656" s="152"/>
      <c r="L1656" s="32"/>
      <c r="M1656" s="153"/>
      <c r="T1656" s="56"/>
      <c r="AT1656" s="17" t="s">
        <v>1346</v>
      </c>
      <c r="AU1656" s="17" t="s">
        <v>87</v>
      </c>
    </row>
    <row r="1657" spans="2:65" s="1" customFormat="1" ht="37.9" customHeight="1">
      <c r="B1657" s="32"/>
      <c r="C1657" s="137" t="s">
        <v>2425</v>
      </c>
      <c r="D1657" s="137" t="s">
        <v>255</v>
      </c>
      <c r="E1657" s="138" t="s">
        <v>3566</v>
      </c>
      <c r="F1657" s="139" t="s">
        <v>3567</v>
      </c>
      <c r="G1657" s="140" t="s">
        <v>447</v>
      </c>
      <c r="H1657" s="141">
        <v>2</v>
      </c>
      <c r="I1657" s="142"/>
      <c r="J1657" s="143">
        <f>ROUND(I1657*H1657,2)</f>
        <v>0</v>
      </c>
      <c r="K1657" s="139" t="s">
        <v>1</v>
      </c>
      <c r="L1657" s="32"/>
      <c r="M1657" s="144" t="s">
        <v>1</v>
      </c>
      <c r="N1657" s="145" t="s">
        <v>42</v>
      </c>
      <c r="P1657" s="146">
        <f>O1657*H1657</f>
        <v>0</v>
      </c>
      <c r="Q1657" s="146">
        <v>0</v>
      </c>
      <c r="R1657" s="146">
        <f>Q1657*H1657</f>
        <v>0</v>
      </c>
      <c r="S1657" s="146">
        <v>0</v>
      </c>
      <c r="T1657" s="147">
        <f>S1657*H1657</f>
        <v>0</v>
      </c>
      <c r="AR1657" s="148" t="s">
        <v>369</v>
      </c>
      <c r="AT1657" s="148" t="s">
        <v>255</v>
      </c>
      <c r="AU1657" s="148" t="s">
        <v>87</v>
      </c>
      <c r="AY1657" s="17" t="s">
        <v>253</v>
      </c>
      <c r="BE1657" s="149">
        <f>IF(N1657="základní",J1657,0)</f>
        <v>0</v>
      </c>
      <c r="BF1657" s="149">
        <f>IF(N1657="snížená",J1657,0)</f>
        <v>0</v>
      </c>
      <c r="BG1657" s="149">
        <f>IF(N1657="zákl. přenesená",J1657,0)</f>
        <v>0</v>
      </c>
      <c r="BH1657" s="149">
        <f>IF(N1657="sníž. přenesená",J1657,0)</f>
        <v>0</v>
      </c>
      <c r="BI1657" s="149">
        <f>IF(N1657="nulová",J1657,0)</f>
        <v>0</v>
      </c>
      <c r="BJ1657" s="17" t="s">
        <v>85</v>
      </c>
      <c r="BK1657" s="149">
        <f>ROUND(I1657*H1657,2)</f>
        <v>0</v>
      </c>
      <c r="BL1657" s="17" t="s">
        <v>369</v>
      </c>
      <c r="BM1657" s="148" t="s">
        <v>3568</v>
      </c>
    </row>
    <row r="1658" spans="2:65" s="1" customFormat="1" ht="29.25">
      <c r="B1658" s="32"/>
      <c r="D1658" s="155" t="s">
        <v>1346</v>
      </c>
      <c r="F1658" s="195" t="s">
        <v>3161</v>
      </c>
      <c r="I1658" s="152"/>
      <c r="L1658" s="32"/>
      <c r="M1658" s="153"/>
      <c r="T1658" s="56"/>
      <c r="AT1658" s="17" t="s">
        <v>1346</v>
      </c>
      <c r="AU1658" s="17" t="s">
        <v>87</v>
      </c>
    </row>
    <row r="1659" spans="2:65" s="1" customFormat="1" ht="62.65" customHeight="1">
      <c r="B1659" s="32"/>
      <c r="C1659" s="137" t="s">
        <v>2431</v>
      </c>
      <c r="D1659" s="137" t="s">
        <v>255</v>
      </c>
      <c r="E1659" s="138" t="s">
        <v>3569</v>
      </c>
      <c r="F1659" s="139" t="s">
        <v>3570</v>
      </c>
      <c r="G1659" s="140" t="s">
        <v>447</v>
      </c>
      <c r="H1659" s="141">
        <v>3</v>
      </c>
      <c r="I1659" s="142"/>
      <c r="J1659" s="143">
        <f>ROUND(I1659*H1659,2)</f>
        <v>0</v>
      </c>
      <c r="K1659" s="139" t="s">
        <v>1</v>
      </c>
      <c r="L1659" s="32"/>
      <c r="M1659" s="144" t="s">
        <v>1</v>
      </c>
      <c r="N1659" s="145" t="s">
        <v>42</v>
      </c>
      <c r="P1659" s="146">
        <f>O1659*H1659</f>
        <v>0</v>
      </c>
      <c r="Q1659" s="146">
        <v>0</v>
      </c>
      <c r="R1659" s="146">
        <f>Q1659*H1659</f>
        <v>0</v>
      </c>
      <c r="S1659" s="146">
        <v>0</v>
      </c>
      <c r="T1659" s="147">
        <f>S1659*H1659</f>
        <v>0</v>
      </c>
      <c r="AR1659" s="148" t="s">
        <v>369</v>
      </c>
      <c r="AT1659" s="148" t="s">
        <v>255</v>
      </c>
      <c r="AU1659" s="148" t="s">
        <v>87</v>
      </c>
      <c r="AY1659" s="17" t="s">
        <v>253</v>
      </c>
      <c r="BE1659" s="149">
        <f>IF(N1659="základní",J1659,0)</f>
        <v>0</v>
      </c>
      <c r="BF1659" s="149">
        <f>IF(N1659="snížená",J1659,0)</f>
        <v>0</v>
      </c>
      <c r="BG1659" s="149">
        <f>IF(N1659="zákl. přenesená",J1659,0)</f>
        <v>0</v>
      </c>
      <c r="BH1659" s="149">
        <f>IF(N1659="sníž. přenesená",J1659,0)</f>
        <v>0</v>
      </c>
      <c r="BI1659" s="149">
        <f>IF(N1659="nulová",J1659,0)</f>
        <v>0</v>
      </c>
      <c r="BJ1659" s="17" t="s">
        <v>85</v>
      </c>
      <c r="BK1659" s="149">
        <f>ROUND(I1659*H1659,2)</f>
        <v>0</v>
      </c>
      <c r="BL1659" s="17" t="s">
        <v>369</v>
      </c>
      <c r="BM1659" s="148" t="s">
        <v>3571</v>
      </c>
    </row>
    <row r="1660" spans="2:65" s="1" customFormat="1" ht="29.25">
      <c r="B1660" s="32"/>
      <c r="D1660" s="155" t="s">
        <v>1346</v>
      </c>
      <c r="F1660" s="195" t="s">
        <v>3161</v>
      </c>
      <c r="I1660" s="152"/>
      <c r="L1660" s="32"/>
      <c r="M1660" s="153"/>
      <c r="T1660" s="56"/>
      <c r="AT1660" s="17" t="s">
        <v>1346</v>
      </c>
      <c r="AU1660" s="17" t="s">
        <v>87</v>
      </c>
    </row>
    <row r="1661" spans="2:65" s="1" customFormat="1" ht="44.25" customHeight="1">
      <c r="B1661" s="32"/>
      <c r="C1661" s="137" t="s">
        <v>2436</v>
      </c>
      <c r="D1661" s="137" t="s">
        <v>255</v>
      </c>
      <c r="E1661" s="138" t="s">
        <v>3572</v>
      </c>
      <c r="F1661" s="139" t="s">
        <v>3573</v>
      </c>
      <c r="G1661" s="140" t="s">
        <v>447</v>
      </c>
      <c r="H1661" s="141">
        <v>1</v>
      </c>
      <c r="I1661" s="142"/>
      <c r="J1661" s="143">
        <f>ROUND(I1661*H1661,2)</f>
        <v>0</v>
      </c>
      <c r="K1661" s="139" t="s">
        <v>1</v>
      </c>
      <c r="L1661" s="32"/>
      <c r="M1661" s="144" t="s">
        <v>1</v>
      </c>
      <c r="N1661" s="145" t="s">
        <v>42</v>
      </c>
      <c r="P1661" s="146">
        <f>O1661*H1661</f>
        <v>0</v>
      </c>
      <c r="Q1661" s="146">
        <v>0</v>
      </c>
      <c r="R1661" s="146">
        <f>Q1661*H1661</f>
        <v>0</v>
      </c>
      <c r="S1661" s="146">
        <v>0</v>
      </c>
      <c r="T1661" s="147">
        <f>S1661*H1661</f>
        <v>0</v>
      </c>
      <c r="AR1661" s="148" t="s">
        <v>369</v>
      </c>
      <c r="AT1661" s="148" t="s">
        <v>255</v>
      </c>
      <c r="AU1661" s="148" t="s">
        <v>87</v>
      </c>
      <c r="AY1661" s="17" t="s">
        <v>253</v>
      </c>
      <c r="BE1661" s="149">
        <f>IF(N1661="základní",J1661,0)</f>
        <v>0</v>
      </c>
      <c r="BF1661" s="149">
        <f>IF(N1661="snížená",J1661,0)</f>
        <v>0</v>
      </c>
      <c r="BG1661" s="149">
        <f>IF(N1661="zákl. přenesená",J1661,0)</f>
        <v>0</v>
      </c>
      <c r="BH1661" s="149">
        <f>IF(N1661="sníž. přenesená",J1661,0)</f>
        <v>0</v>
      </c>
      <c r="BI1661" s="149">
        <f>IF(N1661="nulová",J1661,0)</f>
        <v>0</v>
      </c>
      <c r="BJ1661" s="17" t="s">
        <v>85</v>
      </c>
      <c r="BK1661" s="149">
        <f>ROUND(I1661*H1661,2)</f>
        <v>0</v>
      </c>
      <c r="BL1661" s="17" t="s">
        <v>369</v>
      </c>
      <c r="BM1661" s="148" t="s">
        <v>3574</v>
      </c>
    </row>
    <row r="1662" spans="2:65" s="1" customFormat="1" ht="29.25">
      <c r="B1662" s="32"/>
      <c r="D1662" s="155" t="s">
        <v>1346</v>
      </c>
      <c r="F1662" s="195" t="s">
        <v>3161</v>
      </c>
      <c r="I1662" s="152"/>
      <c r="L1662" s="32"/>
      <c r="M1662" s="153"/>
      <c r="T1662" s="56"/>
      <c r="AT1662" s="17" t="s">
        <v>1346</v>
      </c>
      <c r="AU1662" s="17" t="s">
        <v>87</v>
      </c>
    </row>
    <row r="1663" spans="2:65" s="1" customFormat="1" ht="49.15" customHeight="1">
      <c r="B1663" s="32"/>
      <c r="C1663" s="137" t="s">
        <v>2440</v>
      </c>
      <c r="D1663" s="137" t="s">
        <v>255</v>
      </c>
      <c r="E1663" s="138" t="s">
        <v>3575</v>
      </c>
      <c r="F1663" s="139" t="s">
        <v>3576</v>
      </c>
      <c r="G1663" s="140" t="s">
        <v>447</v>
      </c>
      <c r="H1663" s="141">
        <v>1</v>
      </c>
      <c r="I1663" s="142"/>
      <c r="J1663" s="143">
        <f>ROUND(I1663*H1663,2)</f>
        <v>0</v>
      </c>
      <c r="K1663" s="139" t="s">
        <v>1</v>
      </c>
      <c r="L1663" s="32"/>
      <c r="M1663" s="144" t="s">
        <v>1</v>
      </c>
      <c r="N1663" s="145" t="s">
        <v>42</v>
      </c>
      <c r="P1663" s="146">
        <f>O1663*H1663</f>
        <v>0</v>
      </c>
      <c r="Q1663" s="146">
        <v>0</v>
      </c>
      <c r="R1663" s="146">
        <f>Q1663*H1663</f>
        <v>0</v>
      </c>
      <c r="S1663" s="146">
        <v>0</v>
      </c>
      <c r="T1663" s="147">
        <f>S1663*H1663</f>
        <v>0</v>
      </c>
      <c r="AR1663" s="148" t="s">
        <v>369</v>
      </c>
      <c r="AT1663" s="148" t="s">
        <v>255</v>
      </c>
      <c r="AU1663" s="148" t="s">
        <v>87</v>
      </c>
      <c r="AY1663" s="17" t="s">
        <v>253</v>
      </c>
      <c r="BE1663" s="149">
        <f>IF(N1663="základní",J1663,0)</f>
        <v>0</v>
      </c>
      <c r="BF1663" s="149">
        <f>IF(N1663="snížená",J1663,0)</f>
        <v>0</v>
      </c>
      <c r="BG1663" s="149">
        <f>IF(N1663="zákl. přenesená",J1663,0)</f>
        <v>0</v>
      </c>
      <c r="BH1663" s="149">
        <f>IF(N1663="sníž. přenesená",J1663,0)</f>
        <v>0</v>
      </c>
      <c r="BI1663" s="149">
        <f>IF(N1663="nulová",J1663,0)</f>
        <v>0</v>
      </c>
      <c r="BJ1663" s="17" t="s">
        <v>85</v>
      </c>
      <c r="BK1663" s="149">
        <f>ROUND(I1663*H1663,2)</f>
        <v>0</v>
      </c>
      <c r="BL1663" s="17" t="s">
        <v>369</v>
      </c>
      <c r="BM1663" s="148" t="s">
        <v>3577</v>
      </c>
    </row>
    <row r="1664" spans="2:65" s="1" customFormat="1" ht="29.25">
      <c r="B1664" s="32"/>
      <c r="D1664" s="155" t="s">
        <v>1346</v>
      </c>
      <c r="F1664" s="195" t="s">
        <v>3161</v>
      </c>
      <c r="I1664" s="152"/>
      <c r="L1664" s="32"/>
      <c r="M1664" s="153"/>
      <c r="T1664" s="56"/>
      <c r="AT1664" s="17" t="s">
        <v>1346</v>
      </c>
      <c r="AU1664" s="17" t="s">
        <v>87</v>
      </c>
    </row>
    <row r="1665" spans="2:65" s="1" customFormat="1" ht="37.9" customHeight="1">
      <c r="B1665" s="32"/>
      <c r="C1665" s="137" t="s">
        <v>2444</v>
      </c>
      <c r="D1665" s="137" t="s">
        <v>255</v>
      </c>
      <c r="E1665" s="138" t="s">
        <v>3578</v>
      </c>
      <c r="F1665" s="139" t="s">
        <v>3579</v>
      </c>
      <c r="G1665" s="140" t="s">
        <v>447</v>
      </c>
      <c r="H1665" s="141">
        <v>1</v>
      </c>
      <c r="I1665" s="142"/>
      <c r="J1665" s="143">
        <f>ROUND(I1665*H1665,2)</f>
        <v>0</v>
      </c>
      <c r="K1665" s="139" t="s">
        <v>1</v>
      </c>
      <c r="L1665" s="32"/>
      <c r="M1665" s="144" t="s">
        <v>1</v>
      </c>
      <c r="N1665" s="145" t="s">
        <v>42</v>
      </c>
      <c r="P1665" s="146">
        <f>O1665*H1665</f>
        <v>0</v>
      </c>
      <c r="Q1665" s="146">
        <v>0</v>
      </c>
      <c r="R1665" s="146">
        <f>Q1665*H1665</f>
        <v>0</v>
      </c>
      <c r="S1665" s="146">
        <v>0</v>
      </c>
      <c r="T1665" s="147">
        <f>S1665*H1665</f>
        <v>0</v>
      </c>
      <c r="AR1665" s="148" t="s">
        <v>369</v>
      </c>
      <c r="AT1665" s="148" t="s">
        <v>255</v>
      </c>
      <c r="AU1665" s="148" t="s">
        <v>87</v>
      </c>
      <c r="AY1665" s="17" t="s">
        <v>253</v>
      </c>
      <c r="BE1665" s="149">
        <f>IF(N1665="základní",J1665,0)</f>
        <v>0</v>
      </c>
      <c r="BF1665" s="149">
        <f>IF(N1665="snížená",J1665,0)</f>
        <v>0</v>
      </c>
      <c r="BG1665" s="149">
        <f>IF(N1665="zákl. přenesená",J1665,0)</f>
        <v>0</v>
      </c>
      <c r="BH1665" s="149">
        <f>IF(N1665="sníž. přenesená",J1665,0)</f>
        <v>0</v>
      </c>
      <c r="BI1665" s="149">
        <f>IF(N1665="nulová",J1665,0)</f>
        <v>0</v>
      </c>
      <c r="BJ1665" s="17" t="s">
        <v>85</v>
      </c>
      <c r="BK1665" s="149">
        <f>ROUND(I1665*H1665,2)</f>
        <v>0</v>
      </c>
      <c r="BL1665" s="17" t="s">
        <v>369</v>
      </c>
      <c r="BM1665" s="148" t="s">
        <v>3580</v>
      </c>
    </row>
    <row r="1666" spans="2:65" s="1" customFormat="1" ht="29.25">
      <c r="B1666" s="32"/>
      <c r="D1666" s="155" t="s">
        <v>1346</v>
      </c>
      <c r="F1666" s="195" t="s">
        <v>3161</v>
      </c>
      <c r="I1666" s="152"/>
      <c r="L1666" s="32"/>
      <c r="M1666" s="153"/>
      <c r="T1666" s="56"/>
      <c r="AT1666" s="17" t="s">
        <v>1346</v>
      </c>
      <c r="AU1666" s="17" t="s">
        <v>87</v>
      </c>
    </row>
    <row r="1667" spans="2:65" s="1" customFormat="1" ht="55.5" customHeight="1">
      <c r="B1667" s="32"/>
      <c r="C1667" s="137" t="s">
        <v>2448</v>
      </c>
      <c r="D1667" s="137" t="s">
        <v>255</v>
      </c>
      <c r="E1667" s="138" t="s">
        <v>3581</v>
      </c>
      <c r="F1667" s="139" t="s">
        <v>3582</v>
      </c>
      <c r="G1667" s="140" t="s">
        <v>447</v>
      </c>
      <c r="H1667" s="141">
        <v>1</v>
      </c>
      <c r="I1667" s="142"/>
      <c r="J1667" s="143">
        <f>ROUND(I1667*H1667,2)</f>
        <v>0</v>
      </c>
      <c r="K1667" s="139" t="s">
        <v>1</v>
      </c>
      <c r="L1667" s="32"/>
      <c r="M1667" s="144" t="s">
        <v>1</v>
      </c>
      <c r="N1667" s="145" t="s">
        <v>42</v>
      </c>
      <c r="P1667" s="146">
        <f>O1667*H1667</f>
        <v>0</v>
      </c>
      <c r="Q1667" s="146">
        <v>0</v>
      </c>
      <c r="R1667" s="146">
        <f>Q1667*H1667</f>
        <v>0</v>
      </c>
      <c r="S1667" s="146">
        <v>0</v>
      </c>
      <c r="T1667" s="147">
        <f>S1667*H1667</f>
        <v>0</v>
      </c>
      <c r="AR1667" s="148" t="s">
        <v>369</v>
      </c>
      <c r="AT1667" s="148" t="s">
        <v>255</v>
      </c>
      <c r="AU1667" s="148" t="s">
        <v>87</v>
      </c>
      <c r="AY1667" s="17" t="s">
        <v>253</v>
      </c>
      <c r="BE1667" s="149">
        <f>IF(N1667="základní",J1667,0)</f>
        <v>0</v>
      </c>
      <c r="BF1667" s="149">
        <f>IF(N1667="snížená",J1667,0)</f>
        <v>0</v>
      </c>
      <c r="BG1667" s="149">
        <f>IF(N1667="zákl. přenesená",J1667,0)</f>
        <v>0</v>
      </c>
      <c r="BH1667" s="149">
        <f>IF(N1667="sníž. přenesená",J1667,0)</f>
        <v>0</v>
      </c>
      <c r="BI1667" s="149">
        <f>IF(N1667="nulová",J1667,0)</f>
        <v>0</v>
      </c>
      <c r="BJ1667" s="17" t="s">
        <v>85</v>
      </c>
      <c r="BK1667" s="149">
        <f>ROUND(I1667*H1667,2)</f>
        <v>0</v>
      </c>
      <c r="BL1667" s="17" t="s">
        <v>369</v>
      </c>
      <c r="BM1667" s="148" t="s">
        <v>3583</v>
      </c>
    </row>
    <row r="1668" spans="2:65" s="1" customFormat="1" ht="29.25">
      <c r="B1668" s="32"/>
      <c r="D1668" s="155" t="s">
        <v>1346</v>
      </c>
      <c r="F1668" s="195" t="s">
        <v>3161</v>
      </c>
      <c r="I1668" s="152"/>
      <c r="L1668" s="32"/>
      <c r="M1668" s="153"/>
      <c r="T1668" s="56"/>
      <c r="AT1668" s="17" t="s">
        <v>1346</v>
      </c>
      <c r="AU1668" s="17" t="s">
        <v>87</v>
      </c>
    </row>
    <row r="1669" spans="2:65" s="1" customFormat="1" ht="44.25" customHeight="1">
      <c r="B1669" s="32"/>
      <c r="C1669" s="137" t="s">
        <v>2452</v>
      </c>
      <c r="D1669" s="137" t="s">
        <v>255</v>
      </c>
      <c r="E1669" s="138" t="s">
        <v>3584</v>
      </c>
      <c r="F1669" s="139" t="s">
        <v>3585</v>
      </c>
      <c r="G1669" s="140" t="s">
        <v>447</v>
      </c>
      <c r="H1669" s="141">
        <v>1</v>
      </c>
      <c r="I1669" s="142"/>
      <c r="J1669" s="143">
        <f>ROUND(I1669*H1669,2)</f>
        <v>0</v>
      </c>
      <c r="K1669" s="139" t="s">
        <v>1</v>
      </c>
      <c r="L1669" s="32"/>
      <c r="M1669" s="144" t="s">
        <v>1</v>
      </c>
      <c r="N1669" s="145" t="s">
        <v>42</v>
      </c>
      <c r="P1669" s="146">
        <f>O1669*H1669</f>
        <v>0</v>
      </c>
      <c r="Q1669" s="146">
        <v>0</v>
      </c>
      <c r="R1669" s="146">
        <f>Q1669*H1669</f>
        <v>0</v>
      </c>
      <c r="S1669" s="146">
        <v>0</v>
      </c>
      <c r="T1669" s="147">
        <f>S1669*H1669</f>
        <v>0</v>
      </c>
      <c r="AR1669" s="148" t="s">
        <v>369</v>
      </c>
      <c r="AT1669" s="148" t="s">
        <v>255</v>
      </c>
      <c r="AU1669" s="148" t="s">
        <v>87</v>
      </c>
      <c r="AY1669" s="17" t="s">
        <v>253</v>
      </c>
      <c r="BE1669" s="149">
        <f>IF(N1669="základní",J1669,0)</f>
        <v>0</v>
      </c>
      <c r="BF1669" s="149">
        <f>IF(N1669="snížená",J1669,0)</f>
        <v>0</v>
      </c>
      <c r="BG1669" s="149">
        <f>IF(N1669="zákl. přenesená",J1669,0)</f>
        <v>0</v>
      </c>
      <c r="BH1669" s="149">
        <f>IF(N1669="sníž. přenesená",J1669,0)</f>
        <v>0</v>
      </c>
      <c r="BI1669" s="149">
        <f>IF(N1669="nulová",J1669,0)</f>
        <v>0</v>
      </c>
      <c r="BJ1669" s="17" t="s">
        <v>85</v>
      </c>
      <c r="BK1669" s="149">
        <f>ROUND(I1669*H1669,2)</f>
        <v>0</v>
      </c>
      <c r="BL1669" s="17" t="s">
        <v>369</v>
      </c>
      <c r="BM1669" s="148" t="s">
        <v>3586</v>
      </c>
    </row>
    <row r="1670" spans="2:65" s="1" customFormat="1" ht="29.25">
      <c r="B1670" s="32"/>
      <c r="D1670" s="155" t="s">
        <v>1346</v>
      </c>
      <c r="F1670" s="195" t="s">
        <v>3161</v>
      </c>
      <c r="I1670" s="152"/>
      <c r="L1670" s="32"/>
      <c r="M1670" s="153"/>
      <c r="T1670" s="56"/>
      <c r="AT1670" s="17" t="s">
        <v>1346</v>
      </c>
      <c r="AU1670" s="17" t="s">
        <v>87</v>
      </c>
    </row>
    <row r="1671" spans="2:65" s="1" customFormat="1" ht="37.9" customHeight="1">
      <c r="B1671" s="32"/>
      <c r="C1671" s="137" t="s">
        <v>2456</v>
      </c>
      <c r="D1671" s="137" t="s">
        <v>255</v>
      </c>
      <c r="E1671" s="138" t="s">
        <v>3587</v>
      </c>
      <c r="F1671" s="139" t="s">
        <v>3588</v>
      </c>
      <c r="G1671" s="140" t="s">
        <v>447</v>
      </c>
      <c r="H1671" s="141">
        <v>1</v>
      </c>
      <c r="I1671" s="142"/>
      <c r="J1671" s="143">
        <f>ROUND(I1671*H1671,2)</f>
        <v>0</v>
      </c>
      <c r="K1671" s="139" t="s">
        <v>1</v>
      </c>
      <c r="L1671" s="32"/>
      <c r="M1671" s="144" t="s">
        <v>1</v>
      </c>
      <c r="N1671" s="145" t="s">
        <v>42</v>
      </c>
      <c r="P1671" s="146">
        <f>O1671*H1671</f>
        <v>0</v>
      </c>
      <c r="Q1671" s="146">
        <v>0</v>
      </c>
      <c r="R1671" s="146">
        <f>Q1671*H1671</f>
        <v>0</v>
      </c>
      <c r="S1671" s="146">
        <v>0</v>
      </c>
      <c r="T1671" s="147">
        <f>S1671*H1671</f>
        <v>0</v>
      </c>
      <c r="AR1671" s="148" t="s">
        <v>369</v>
      </c>
      <c r="AT1671" s="148" t="s">
        <v>255</v>
      </c>
      <c r="AU1671" s="148" t="s">
        <v>87</v>
      </c>
      <c r="AY1671" s="17" t="s">
        <v>253</v>
      </c>
      <c r="BE1671" s="149">
        <f>IF(N1671="základní",J1671,0)</f>
        <v>0</v>
      </c>
      <c r="BF1671" s="149">
        <f>IF(N1671="snížená",J1671,0)</f>
        <v>0</v>
      </c>
      <c r="BG1671" s="149">
        <f>IF(N1671="zákl. přenesená",J1671,0)</f>
        <v>0</v>
      </c>
      <c r="BH1671" s="149">
        <f>IF(N1671="sníž. přenesená",J1671,0)</f>
        <v>0</v>
      </c>
      <c r="BI1671" s="149">
        <f>IF(N1671="nulová",J1671,0)</f>
        <v>0</v>
      </c>
      <c r="BJ1671" s="17" t="s">
        <v>85</v>
      </c>
      <c r="BK1671" s="149">
        <f>ROUND(I1671*H1671,2)</f>
        <v>0</v>
      </c>
      <c r="BL1671" s="17" t="s">
        <v>369</v>
      </c>
      <c r="BM1671" s="148" t="s">
        <v>3589</v>
      </c>
    </row>
    <row r="1672" spans="2:65" s="1" customFormat="1" ht="29.25">
      <c r="B1672" s="32"/>
      <c r="D1672" s="155" t="s">
        <v>1346</v>
      </c>
      <c r="F1672" s="195" t="s">
        <v>3161</v>
      </c>
      <c r="I1672" s="152"/>
      <c r="L1672" s="32"/>
      <c r="M1672" s="153"/>
      <c r="T1672" s="56"/>
      <c r="AT1672" s="17" t="s">
        <v>1346</v>
      </c>
      <c r="AU1672" s="17" t="s">
        <v>87</v>
      </c>
    </row>
    <row r="1673" spans="2:65" s="1" customFormat="1" ht="21.75" customHeight="1">
      <c r="B1673" s="32"/>
      <c r="C1673" s="137" t="s">
        <v>2460</v>
      </c>
      <c r="D1673" s="137" t="s">
        <v>255</v>
      </c>
      <c r="E1673" s="138" t="s">
        <v>2465</v>
      </c>
      <c r="F1673" s="139" t="s">
        <v>2427</v>
      </c>
      <c r="G1673" s="140" t="s">
        <v>1576</v>
      </c>
      <c r="H1673" s="196"/>
      <c r="I1673" s="142"/>
      <c r="J1673" s="143">
        <f>ROUND(I1673*H1673,2)</f>
        <v>0</v>
      </c>
      <c r="K1673" s="139" t="s">
        <v>1</v>
      </c>
      <c r="L1673" s="32"/>
      <c r="M1673" s="144" t="s">
        <v>1</v>
      </c>
      <c r="N1673" s="145" t="s">
        <v>42</v>
      </c>
      <c r="P1673" s="146">
        <f>O1673*H1673</f>
        <v>0</v>
      </c>
      <c r="Q1673" s="146">
        <v>0</v>
      </c>
      <c r="R1673" s="146">
        <f>Q1673*H1673</f>
        <v>0</v>
      </c>
      <c r="S1673" s="146">
        <v>0</v>
      </c>
      <c r="T1673" s="147">
        <f>S1673*H1673</f>
        <v>0</v>
      </c>
      <c r="AR1673" s="148" t="s">
        <v>369</v>
      </c>
      <c r="AT1673" s="148" t="s">
        <v>255</v>
      </c>
      <c r="AU1673" s="148" t="s">
        <v>87</v>
      </c>
      <c r="AY1673" s="17" t="s">
        <v>253</v>
      </c>
      <c r="BE1673" s="149">
        <f>IF(N1673="základní",J1673,0)</f>
        <v>0</v>
      </c>
      <c r="BF1673" s="149">
        <f>IF(N1673="snížená",J1673,0)</f>
        <v>0</v>
      </c>
      <c r="BG1673" s="149">
        <f>IF(N1673="zákl. přenesená",J1673,0)</f>
        <v>0</v>
      </c>
      <c r="BH1673" s="149">
        <f>IF(N1673="sníž. přenesená",J1673,0)</f>
        <v>0</v>
      </c>
      <c r="BI1673" s="149">
        <f>IF(N1673="nulová",J1673,0)</f>
        <v>0</v>
      </c>
      <c r="BJ1673" s="17" t="s">
        <v>85</v>
      </c>
      <c r="BK1673" s="149">
        <f>ROUND(I1673*H1673,2)</f>
        <v>0</v>
      </c>
      <c r="BL1673" s="17" t="s">
        <v>369</v>
      </c>
      <c r="BM1673" s="148" t="s">
        <v>2466</v>
      </c>
    </row>
    <row r="1674" spans="2:65" s="11" customFormat="1" ht="22.9" customHeight="1">
      <c r="B1674" s="125"/>
      <c r="D1674" s="126" t="s">
        <v>76</v>
      </c>
      <c r="E1674" s="135" t="s">
        <v>2467</v>
      </c>
      <c r="F1674" s="135" t="s">
        <v>2468</v>
      </c>
      <c r="I1674" s="128"/>
      <c r="J1674" s="136">
        <f>BK1674</f>
        <v>0</v>
      </c>
      <c r="L1674" s="125"/>
      <c r="M1674" s="130"/>
      <c r="P1674" s="131">
        <f>SUM(P1675:P1746)</f>
        <v>0</v>
      </c>
      <c r="R1674" s="131">
        <f>SUM(R1675:R1746)</f>
        <v>0.59688979999999991</v>
      </c>
      <c r="T1674" s="132">
        <f>SUM(T1675:T1746)</f>
        <v>0</v>
      </c>
      <c r="AR1674" s="126" t="s">
        <v>87</v>
      </c>
      <c r="AT1674" s="133" t="s">
        <v>76</v>
      </c>
      <c r="AU1674" s="133" t="s">
        <v>85</v>
      </c>
      <c r="AY1674" s="126" t="s">
        <v>253</v>
      </c>
      <c r="BK1674" s="134">
        <f>SUM(BK1675:BK1746)</f>
        <v>0</v>
      </c>
    </row>
    <row r="1675" spans="2:65" s="1" customFormat="1" ht="16.5" customHeight="1">
      <c r="B1675" s="32"/>
      <c r="C1675" s="137" t="s">
        <v>2464</v>
      </c>
      <c r="D1675" s="137" t="s">
        <v>255</v>
      </c>
      <c r="E1675" s="138" t="s">
        <v>2470</v>
      </c>
      <c r="F1675" s="139" t="s">
        <v>2471</v>
      </c>
      <c r="G1675" s="140" t="s">
        <v>258</v>
      </c>
      <c r="H1675" s="141">
        <v>14.28</v>
      </c>
      <c r="I1675" s="142"/>
      <c r="J1675" s="143">
        <f>ROUND(I1675*H1675,2)</f>
        <v>0</v>
      </c>
      <c r="K1675" s="139" t="s">
        <v>259</v>
      </c>
      <c r="L1675" s="32"/>
      <c r="M1675" s="144" t="s">
        <v>1</v>
      </c>
      <c r="N1675" s="145" t="s">
        <v>42</v>
      </c>
      <c r="P1675" s="146">
        <f>O1675*H1675</f>
        <v>0</v>
      </c>
      <c r="Q1675" s="146">
        <v>0</v>
      </c>
      <c r="R1675" s="146">
        <f>Q1675*H1675</f>
        <v>0</v>
      </c>
      <c r="S1675" s="146">
        <v>0</v>
      </c>
      <c r="T1675" s="147">
        <f>S1675*H1675</f>
        <v>0</v>
      </c>
      <c r="AR1675" s="148" t="s">
        <v>369</v>
      </c>
      <c r="AT1675" s="148" t="s">
        <v>255</v>
      </c>
      <c r="AU1675" s="148" t="s">
        <v>87</v>
      </c>
      <c r="AY1675" s="17" t="s">
        <v>253</v>
      </c>
      <c r="BE1675" s="149">
        <f>IF(N1675="základní",J1675,0)</f>
        <v>0</v>
      </c>
      <c r="BF1675" s="149">
        <f>IF(N1675="snížená",J1675,0)</f>
        <v>0</v>
      </c>
      <c r="BG1675" s="149">
        <f>IF(N1675="zákl. přenesená",J1675,0)</f>
        <v>0</v>
      </c>
      <c r="BH1675" s="149">
        <f>IF(N1675="sníž. přenesená",J1675,0)</f>
        <v>0</v>
      </c>
      <c r="BI1675" s="149">
        <f>IF(N1675="nulová",J1675,0)</f>
        <v>0</v>
      </c>
      <c r="BJ1675" s="17" t="s">
        <v>85</v>
      </c>
      <c r="BK1675" s="149">
        <f>ROUND(I1675*H1675,2)</f>
        <v>0</v>
      </c>
      <c r="BL1675" s="17" t="s">
        <v>369</v>
      </c>
      <c r="BM1675" s="148" t="s">
        <v>2472</v>
      </c>
    </row>
    <row r="1676" spans="2:65" s="1" customFormat="1" ht="11.25">
      <c r="B1676" s="32"/>
      <c r="D1676" s="150" t="s">
        <v>262</v>
      </c>
      <c r="F1676" s="151" t="s">
        <v>2473</v>
      </c>
      <c r="I1676" s="152"/>
      <c r="L1676" s="32"/>
      <c r="M1676" s="153"/>
      <c r="T1676" s="56"/>
      <c r="AT1676" s="17" t="s">
        <v>262</v>
      </c>
      <c r="AU1676" s="17" t="s">
        <v>87</v>
      </c>
    </row>
    <row r="1677" spans="2:65" s="14" customFormat="1" ht="11.25">
      <c r="B1677" s="169"/>
      <c r="D1677" s="155" t="s">
        <v>264</v>
      </c>
      <c r="E1677" s="170" t="s">
        <v>1</v>
      </c>
      <c r="F1677" s="171" t="s">
        <v>2474</v>
      </c>
      <c r="H1677" s="170" t="s">
        <v>1</v>
      </c>
      <c r="I1677" s="172"/>
      <c r="L1677" s="169"/>
      <c r="M1677" s="173"/>
      <c r="T1677" s="174"/>
      <c r="AT1677" s="170" t="s">
        <v>264</v>
      </c>
      <c r="AU1677" s="170" t="s">
        <v>87</v>
      </c>
      <c r="AV1677" s="14" t="s">
        <v>85</v>
      </c>
      <c r="AW1677" s="14" t="s">
        <v>32</v>
      </c>
      <c r="AX1677" s="14" t="s">
        <v>77</v>
      </c>
      <c r="AY1677" s="170" t="s">
        <v>253</v>
      </c>
    </row>
    <row r="1678" spans="2:65" s="14" customFormat="1" ht="11.25">
      <c r="B1678" s="169"/>
      <c r="D1678" s="155" t="s">
        <v>264</v>
      </c>
      <c r="E1678" s="170" t="s">
        <v>1</v>
      </c>
      <c r="F1678" s="171" t="s">
        <v>3301</v>
      </c>
      <c r="H1678" s="170" t="s">
        <v>1</v>
      </c>
      <c r="I1678" s="172"/>
      <c r="L1678" s="169"/>
      <c r="M1678" s="173"/>
      <c r="T1678" s="174"/>
      <c r="AT1678" s="170" t="s">
        <v>264</v>
      </c>
      <c r="AU1678" s="170" t="s">
        <v>87</v>
      </c>
      <c r="AV1678" s="14" t="s">
        <v>85</v>
      </c>
      <c r="AW1678" s="14" t="s">
        <v>32</v>
      </c>
      <c r="AX1678" s="14" t="s">
        <v>77</v>
      </c>
      <c r="AY1678" s="170" t="s">
        <v>253</v>
      </c>
    </row>
    <row r="1679" spans="2:65" s="12" customFormat="1" ht="11.25">
      <c r="B1679" s="154"/>
      <c r="D1679" s="155" t="s">
        <v>264</v>
      </c>
      <c r="E1679" s="156" t="s">
        <v>1</v>
      </c>
      <c r="F1679" s="157" t="s">
        <v>3470</v>
      </c>
      <c r="H1679" s="158">
        <v>7.5</v>
      </c>
      <c r="I1679" s="159"/>
      <c r="L1679" s="154"/>
      <c r="M1679" s="160"/>
      <c r="T1679" s="161"/>
      <c r="AT1679" s="156" t="s">
        <v>264</v>
      </c>
      <c r="AU1679" s="156" t="s">
        <v>87</v>
      </c>
      <c r="AV1679" s="12" t="s">
        <v>87</v>
      </c>
      <c r="AW1679" s="12" t="s">
        <v>32</v>
      </c>
      <c r="AX1679" s="12" t="s">
        <v>77</v>
      </c>
      <c r="AY1679" s="156" t="s">
        <v>253</v>
      </c>
    </row>
    <row r="1680" spans="2:65" s="12" customFormat="1" ht="11.25">
      <c r="B1680" s="154"/>
      <c r="D1680" s="155" t="s">
        <v>264</v>
      </c>
      <c r="E1680" s="156" t="s">
        <v>1</v>
      </c>
      <c r="F1680" s="157" t="s">
        <v>3186</v>
      </c>
      <c r="H1680" s="158">
        <v>6.78</v>
      </c>
      <c r="I1680" s="159"/>
      <c r="L1680" s="154"/>
      <c r="M1680" s="160"/>
      <c r="T1680" s="161"/>
      <c r="AT1680" s="156" t="s">
        <v>264</v>
      </c>
      <c r="AU1680" s="156" t="s">
        <v>87</v>
      </c>
      <c r="AV1680" s="12" t="s">
        <v>87</v>
      </c>
      <c r="AW1680" s="12" t="s">
        <v>32</v>
      </c>
      <c r="AX1680" s="12" t="s">
        <v>77</v>
      </c>
      <c r="AY1680" s="156" t="s">
        <v>253</v>
      </c>
    </row>
    <row r="1681" spans="2:65" s="13" customFormat="1" ht="11.25">
      <c r="B1681" s="162"/>
      <c r="D1681" s="155" t="s">
        <v>264</v>
      </c>
      <c r="E1681" s="163" t="s">
        <v>1</v>
      </c>
      <c r="F1681" s="164" t="s">
        <v>266</v>
      </c>
      <c r="H1681" s="165">
        <v>14.28</v>
      </c>
      <c r="I1681" s="166"/>
      <c r="L1681" s="162"/>
      <c r="M1681" s="167"/>
      <c r="T1681" s="168"/>
      <c r="AT1681" s="163" t="s">
        <v>264</v>
      </c>
      <c r="AU1681" s="163" t="s">
        <v>87</v>
      </c>
      <c r="AV1681" s="13" t="s">
        <v>260</v>
      </c>
      <c r="AW1681" s="13" t="s">
        <v>32</v>
      </c>
      <c r="AX1681" s="13" t="s">
        <v>85</v>
      </c>
      <c r="AY1681" s="163" t="s">
        <v>253</v>
      </c>
    </row>
    <row r="1682" spans="2:65" s="1" customFormat="1" ht="16.5" customHeight="1">
      <c r="B1682" s="32"/>
      <c r="C1682" s="137" t="s">
        <v>2469</v>
      </c>
      <c r="D1682" s="137" t="s">
        <v>255</v>
      </c>
      <c r="E1682" s="138" t="s">
        <v>2476</v>
      </c>
      <c r="F1682" s="139" t="s">
        <v>2477</v>
      </c>
      <c r="G1682" s="140" t="s">
        <v>258</v>
      </c>
      <c r="H1682" s="141">
        <v>14.28</v>
      </c>
      <c r="I1682" s="142"/>
      <c r="J1682" s="143">
        <f>ROUND(I1682*H1682,2)</f>
        <v>0</v>
      </c>
      <c r="K1682" s="139" t="s">
        <v>259</v>
      </c>
      <c r="L1682" s="32"/>
      <c r="M1682" s="144" t="s">
        <v>1</v>
      </c>
      <c r="N1682" s="145" t="s">
        <v>42</v>
      </c>
      <c r="P1682" s="146">
        <f>O1682*H1682</f>
        <v>0</v>
      </c>
      <c r="Q1682" s="146">
        <v>2.9999999999999997E-4</v>
      </c>
      <c r="R1682" s="146">
        <f>Q1682*H1682</f>
        <v>4.2839999999999996E-3</v>
      </c>
      <c r="S1682" s="146">
        <v>0</v>
      </c>
      <c r="T1682" s="147">
        <f>S1682*H1682</f>
        <v>0</v>
      </c>
      <c r="AR1682" s="148" t="s">
        <v>369</v>
      </c>
      <c r="AT1682" s="148" t="s">
        <v>255</v>
      </c>
      <c r="AU1682" s="148" t="s">
        <v>87</v>
      </c>
      <c r="AY1682" s="17" t="s">
        <v>253</v>
      </c>
      <c r="BE1682" s="149">
        <f>IF(N1682="základní",J1682,0)</f>
        <v>0</v>
      </c>
      <c r="BF1682" s="149">
        <f>IF(N1682="snížená",J1682,0)</f>
        <v>0</v>
      </c>
      <c r="BG1682" s="149">
        <f>IF(N1682="zákl. přenesená",J1682,0)</f>
        <v>0</v>
      </c>
      <c r="BH1682" s="149">
        <f>IF(N1682="sníž. přenesená",J1682,0)</f>
        <v>0</v>
      </c>
      <c r="BI1682" s="149">
        <f>IF(N1682="nulová",J1682,0)</f>
        <v>0</v>
      </c>
      <c r="BJ1682" s="17" t="s">
        <v>85</v>
      </c>
      <c r="BK1682" s="149">
        <f>ROUND(I1682*H1682,2)</f>
        <v>0</v>
      </c>
      <c r="BL1682" s="17" t="s">
        <v>369</v>
      </c>
      <c r="BM1682" s="148" t="s">
        <v>2478</v>
      </c>
    </row>
    <row r="1683" spans="2:65" s="1" customFormat="1" ht="11.25">
      <c r="B1683" s="32"/>
      <c r="D1683" s="150" t="s">
        <v>262</v>
      </c>
      <c r="F1683" s="151" t="s">
        <v>2479</v>
      </c>
      <c r="I1683" s="152"/>
      <c r="L1683" s="32"/>
      <c r="M1683" s="153"/>
      <c r="T1683" s="56"/>
      <c r="AT1683" s="17" t="s">
        <v>262</v>
      </c>
      <c r="AU1683" s="17" t="s">
        <v>87</v>
      </c>
    </row>
    <row r="1684" spans="2:65" s="14" customFormat="1" ht="11.25">
      <c r="B1684" s="169"/>
      <c r="D1684" s="155" t="s">
        <v>264</v>
      </c>
      <c r="E1684" s="170" t="s">
        <v>1</v>
      </c>
      <c r="F1684" s="171" t="s">
        <v>2474</v>
      </c>
      <c r="H1684" s="170" t="s">
        <v>1</v>
      </c>
      <c r="I1684" s="172"/>
      <c r="L1684" s="169"/>
      <c r="M1684" s="173"/>
      <c r="T1684" s="174"/>
      <c r="AT1684" s="170" t="s">
        <v>264</v>
      </c>
      <c r="AU1684" s="170" t="s">
        <v>87</v>
      </c>
      <c r="AV1684" s="14" t="s">
        <v>85</v>
      </c>
      <c r="AW1684" s="14" t="s">
        <v>32</v>
      </c>
      <c r="AX1684" s="14" t="s">
        <v>77</v>
      </c>
      <c r="AY1684" s="170" t="s">
        <v>253</v>
      </c>
    </row>
    <row r="1685" spans="2:65" s="14" customFormat="1" ht="11.25">
      <c r="B1685" s="169"/>
      <c r="D1685" s="155" t="s">
        <v>264</v>
      </c>
      <c r="E1685" s="170" t="s">
        <v>1</v>
      </c>
      <c r="F1685" s="171" t="s">
        <v>3301</v>
      </c>
      <c r="H1685" s="170" t="s">
        <v>1</v>
      </c>
      <c r="I1685" s="172"/>
      <c r="L1685" s="169"/>
      <c r="M1685" s="173"/>
      <c r="T1685" s="174"/>
      <c r="AT1685" s="170" t="s">
        <v>264</v>
      </c>
      <c r="AU1685" s="170" t="s">
        <v>87</v>
      </c>
      <c r="AV1685" s="14" t="s">
        <v>85</v>
      </c>
      <c r="AW1685" s="14" t="s">
        <v>32</v>
      </c>
      <c r="AX1685" s="14" t="s">
        <v>77</v>
      </c>
      <c r="AY1685" s="170" t="s">
        <v>253</v>
      </c>
    </row>
    <row r="1686" spans="2:65" s="12" customFormat="1" ht="11.25">
      <c r="B1686" s="154"/>
      <c r="D1686" s="155" t="s">
        <v>264</v>
      </c>
      <c r="E1686" s="156" t="s">
        <v>1</v>
      </c>
      <c r="F1686" s="157" t="s">
        <v>3470</v>
      </c>
      <c r="H1686" s="158">
        <v>7.5</v>
      </c>
      <c r="I1686" s="159"/>
      <c r="L1686" s="154"/>
      <c r="M1686" s="160"/>
      <c r="T1686" s="161"/>
      <c r="AT1686" s="156" t="s">
        <v>264</v>
      </c>
      <c r="AU1686" s="156" t="s">
        <v>87</v>
      </c>
      <c r="AV1686" s="12" t="s">
        <v>87</v>
      </c>
      <c r="AW1686" s="12" t="s">
        <v>32</v>
      </c>
      <c r="AX1686" s="12" t="s">
        <v>77</v>
      </c>
      <c r="AY1686" s="156" t="s">
        <v>253</v>
      </c>
    </row>
    <row r="1687" spans="2:65" s="12" customFormat="1" ht="11.25">
      <c r="B1687" s="154"/>
      <c r="D1687" s="155" t="s">
        <v>264</v>
      </c>
      <c r="E1687" s="156" t="s">
        <v>1</v>
      </c>
      <c r="F1687" s="157" t="s">
        <v>3186</v>
      </c>
      <c r="H1687" s="158">
        <v>6.78</v>
      </c>
      <c r="I1687" s="159"/>
      <c r="L1687" s="154"/>
      <c r="M1687" s="160"/>
      <c r="T1687" s="161"/>
      <c r="AT1687" s="156" t="s">
        <v>264</v>
      </c>
      <c r="AU1687" s="156" t="s">
        <v>87</v>
      </c>
      <c r="AV1687" s="12" t="s">
        <v>87</v>
      </c>
      <c r="AW1687" s="12" t="s">
        <v>32</v>
      </c>
      <c r="AX1687" s="12" t="s">
        <v>77</v>
      </c>
      <c r="AY1687" s="156" t="s">
        <v>253</v>
      </c>
    </row>
    <row r="1688" spans="2:65" s="13" customFormat="1" ht="11.25">
      <c r="B1688" s="162"/>
      <c r="D1688" s="155" t="s">
        <v>264</v>
      </c>
      <c r="E1688" s="163" t="s">
        <v>1</v>
      </c>
      <c r="F1688" s="164" t="s">
        <v>266</v>
      </c>
      <c r="H1688" s="165">
        <v>14.28</v>
      </c>
      <c r="I1688" s="166"/>
      <c r="L1688" s="162"/>
      <c r="M1688" s="167"/>
      <c r="T1688" s="168"/>
      <c r="AT1688" s="163" t="s">
        <v>264</v>
      </c>
      <c r="AU1688" s="163" t="s">
        <v>87</v>
      </c>
      <c r="AV1688" s="13" t="s">
        <v>260</v>
      </c>
      <c r="AW1688" s="13" t="s">
        <v>32</v>
      </c>
      <c r="AX1688" s="13" t="s">
        <v>85</v>
      </c>
      <c r="AY1688" s="163" t="s">
        <v>253</v>
      </c>
    </row>
    <row r="1689" spans="2:65" s="1" customFormat="1" ht="33" customHeight="1">
      <c r="B1689" s="32"/>
      <c r="C1689" s="137" t="s">
        <v>2475</v>
      </c>
      <c r="D1689" s="137" t="s">
        <v>255</v>
      </c>
      <c r="E1689" s="138" t="s">
        <v>2481</v>
      </c>
      <c r="F1689" s="139" t="s">
        <v>2482</v>
      </c>
      <c r="G1689" s="140" t="s">
        <v>313</v>
      </c>
      <c r="H1689" s="141">
        <v>6</v>
      </c>
      <c r="I1689" s="142"/>
      <c r="J1689" s="143">
        <f>ROUND(I1689*H1689,2)</f>
        <v>0</v>
      </c>
      <c r="K1689" s="139" t="s">
        <v>259</v>
      </c>
      <c r="L1689" s="32"/>
      <c r="M1689" s="144" t="s">
        <v>1</v>
      </c>
      <c r="N1689" s="145" t="s">
        <v>42</v>
      </c>
      <c r="P1689" s="146">
        <f>O1689*H1689</f>
        <v>0</v>
      </c>
      <c r="Q1689" s="146">
        <v>2.9999999999999997E-4</v>
      </c>
      <c r="R1689" s="146">
        <f>Q1689*H1689</f>
        <v>1.8E-3</v>
      </c>
      <c r="S1689" s="146">
        <v>0</v>
      </c>
      <c r="T1689" s="147">
        <f>S1689*H1689</f>
        <v>0</v>
      </c>
      <c r="AR1689" s="148" t="s">
        <v>369</v>
      </c>
      <c r="AT1689" s="148" t="s">
        <v>255</v>
      </c>
      <c r="AU1689" s="148" t="s">
        <v>87</v>
      </c>
      <c r="AY1689" s="17" t="s">
        <v>253</v>
      </c>
      <c r="BE1689" s="149">
        <f>IF(N1689="základní",J1689,0)</f>
        <v>0</v>
      </c>
      <c r="BF1689" s="149">
        <f>IF(N1689="snížená",J1689,0)</f>
        <v>0</v>
      </c>
      <c r="BG1689" s="149">
        <f>IF(N1689="zákl. přenesená",J1689,0)</f>
        <v>0</v>
      </c>
      <c r="BH1689" s="149">
        <f>IF(N1689="sníž. přenesená",J1689,0)</f>
        <v>0</v>
      </c>
      <c r="BI1689" s="149">
        <f>IF(N1689="nulová",J1689,0)</f>
        <v>0</v>
      </c>
      <c r="BJ1689" s="17" t="s">
        <v>85</v>
      </c>
      <c r="BK1689" s="149">
        <f>ROUND(I1689*H1689,2)</f>
        <v>0</v>
      </c>
      <c r="BL1689" s="17" t="s">
        <v>369</v>
      </c>
      <c r="BM1689" s="148" t="s">
        <v>2483</v>
      </c>
    </row>
    <row r="1690" spans="2:65" s="1" customFormat="1" ht="11.25">
      <c r="B1690" s="32"/>
      <c r="D1690" s="150" t="s">
        <v>262</v>
      </c>
      <c r="F1690" s="151" t="s">
        <v>2484</v>
      </c>
      <c r="I1690" s="152"/>
      <c r="L1690" s="32"/>
      <c r="M1690" s="153"/>
      <c r="T1690" s="56"/>
      <c r="AT1690" s="17" t="s">
        <v>262</v>
      </c>
      <c r="AU1690" s="17" t="s">
        <v>87</v>
      </c>
    </row>
    <row r="1691" spans="2:65" s="1" customFormat="1" ht="55.5" customHeight="1">
      <c r="B1691" s="32"/>
      <c r="C1691" s="185" t="s">
        <v>2480</v>
      </c>
      <c r="D1691" s="185" t="s">
        <v>1052</v>
      </c>
      <c r="E1691" s="186" t="s">
        <v>2486</v>
      </c>
      <c r="F1691" s="187" t="s">
        <v>2487</v>
      </c>
      <c r="G1691" s="188" t="s">
        <v>258</v>
      </c>
      <c r="H1691" s="189">
        <v>1.62</v>
      </c>
      <c r="I1691" s="190"/>
      <c r="J1691" s="191">
        <f>ROUND(I1691*H1691,2)</f>
        <v>0</v>
      </c>
      <c r="K1691" s="187" t="s">
        <v>1</v>
      </c>
      <c r="L1691" s="192"/>
      <c r="M1691" s="193" t="s">
        <v>1</v>
      </c>
      <c r="N1691" s="194" t="s">
        <v>42</v>
      </c>
      <c r="P1691" s="146">
        <f>O1691*H1691</f>
        <v>0</v>
      </c>
      <c r="Q1691" s="146">
        <v>2.1999999999999999E-2</v>
      </c>
      <c r="R1691" s="146">
        <f>Q1691*H1691</f>
        <v>3.5639999999999998E-2</v>
      </c>
      <c r="S1691" s="146">
        <v>0</v>
      </c>
      <c r="T1691" s="147">
        <f>S1691*H1691</f>
        <v>0</v>
      </c>
      <c r="AR1691" s="148" t="s">
        <v>455</v>
      </c>
      <c r="AT1691" s="148" t="s">
        <v>1052</v>
      </c>
      <c r="AU1691" s="148" t="s">
        <v>87</v>
      </c>
      <c r="AY1691" s="17" t="s">
        <v>253</v>
      </c>
      <c r="BE1691" s="149">
        <f>IF(N1691="základní",J1691,0)</f>
        <v>0</v>
      </c>
      <c r="BF1691" s="149">
        <f>IF(N1691="snížená",J1691,0)</f>
        <v>0</v>
      </c>
      <c r="BG1691" s="149">
        <f>IF(N1691="zákl. přenesená",J1691,0)</f>
        <v>0</v>
      </c>
      <c r="BH1691" s="149">
        <f>IF(N1691="sníž. přenesená",J1691,0)</f>
        <v>0</v>
      </c>
      <c r="BI1691" s="149">
        <f>IF(N1691="nulová",J1691,0)</f>
        <v>0</v>
      </c>
      <c r="BJ1691" s="17" t="s">
        <v>85</v>
      </c>
      <c r="BK1691" s="149">
        <f>ROUND(I1691*H1691,2)</f>
        <v>0</v>
      </c>
      <c r="BL1691" s="17" t="s">
        <v>369</v>
      </c>
      <c r="BM1691" s="148" t="s">
        <v>3590</v>
      </c>
    </row>
    <row r="1692" spans="2:65" s="14" customFormat="1" ht="11.25">
      <c r="B1692" s="169"/>
      <c r="D1692" s="155" t="s">
        <v>264</v>
      </c>
      <c r="E1692" s="170" t="s">
        <v>1</v>
      </c>
      <c r="F1692" s="171" t="s">
        <v>2523</v>
      </c>
      <c r="H1692" s="170" t="s">
        <v>1</v>
      </c>
      <c r="I1692" s="172"/>
      <c r="L1692" s="169"/>
      <c r="M1692" s="173"/>
      <c r="T1692" s="174"/>
      <c r="AT1692" s="170" t="s">
        <v>264</v>
      </c>
      <c r="AU1692" s="170" t="s">
        <v>87</v>
      </c>
      <c r="AV1692" s="14" t="s">
        <v>85</v>
      </c>
      <c r="AW1692" s="14" t="s">
        <v>32</v>
      </c>
      <c r="AX1692" s="14" t="s">
        <v>77</v>
      </c>
      <c r="AY1692" s="170" t="s">
        <v>253</v>
      </c>
    </row>
    <row r="1693" spans="2:65" s="14" customFormat="1" ht="11.25">
      <c r="B1693" s="169"/>
      <c r="D1693" s="155" t="s">
        <v>264</v>
      </c>
      <c r="E1693" s="170" t="s">
        <v>1</v>
      </c>
      <c r="F1693" s="171" t="s">
        <v>3301</v>
      </c>
      <c r="H1693" s="170" t="s">
        <v>1</v>
      </c>
      <c r="I1693" s="172"/>
      <c r="L1693" s="169"/>
      <c r="M1693" s="173"/>
      <c r="T1693" s="174"/>
      <c r="AT1693" s="170" t="s">
        <v>264</v>
      </c>
      <c r="AU1693" s="170" t="s">
        <v>87</v>
      </c>
      <c r="AV1693" s="14" t="s">
        <v>85</v>
      </c>
      <c r="AW1693" s="14" t="s">
        <v>32</v>
      </c>
      <c r="AX1693" s="14" t="s">
        <v>77</v>
      </c>
      <c r="AY1693" s="170" t="s">
        <v>253</v>
      </c>
    </row>
    <row r="1694" spans="2:65" s="12" customFormat="1" ht="11.25">
      <c r="B1694" s="154"/>
      <c r="D1694" s="155" t="s">
        <v>264</v>
      </c>
      <c r="E1694" s="156" t="s">
        <v>1</v>
      </c>
      <c r="F1694" s="157" t="s">
        <v>2525</v>
      </c>
      <c r="H1694" s="158">
        <v>9</v>
      </c>
      <c r="I1694" s="159"/>
      <c r="L1694" s="154"/>
      <c r="M1694" s="160"/>
      <c r="T1694" s="161"/>
      <c r="AT1694" s="156" t="s">
        <v>264</v>
      </c>
      <c r="AU1694" s="156" t="s">
        <v>87</v>
      </c>
      <c r="AV1694" s="12" t="s">
        <v>87</v>
      </c>
      <c r="AW1694" s="12" t="s">
        <v>32</v>
      </c>
      <c r="AX1694" s="12" t="s">
        <v>77</v>
      </c>
      <c r="AY1694" s="156" t="s">
        <v>253</v>
      </c>
    </row>
    <row r="1695" spans="2:65" s="12" customFormat="1" ht="11.25">
      <c r="B1695" s="154"/>
      <c r="D1695" s="155" t="s">
        <v>264</v>
      </c>
      <c r="E1695" s="156" t="s">
        <v>1</v>
      </c>
      <c r="F1695" s="157" t="s">
        <v>3188</v>
      </c>
      <c r="H1695" s="158">
        <v>-3</v>
      </c>
      <c r="I1695" s="159"/>
      <c r="L1695" s="154"/>
      <c r="M1695" s="160"/>
      <c r="T1695" s="161"/>
      <c r="AT1695" s="156" t="s">
        <v>264</v>
      </c>
      <c r="AU1695" s="156" t="s">
        <v>87</v>
      </c>
      <c r="AV1695" s="12" t="s">
        <v>87</v>
      </c>
      <c r="AW1695" s="12" t="s">
        <v>32</v>
      </c>
      <c r="AX1695" s="12" t="s">
        <v>77</v>
      </c>
      <c r="AY1695" s="156" t="s">
        <v>253</v>
      </c>
    </row>
    <row r="1696" spans="2:65" s="13" customFormat="1" ht="11.25">
      <c r="B1696" s="162"/>
      <c r="D1696" s="155" t="s">
        <v>264</v>
      </c>
      <c r="E1696" s="163" t="s">
        <v>1</v>
      </c>
      <c r="F1696" s="164" t="s">
        <v>266</v>
      </c>
      <c r="H1696" s="165">
        <v>6</v>
      </c>
      <c r="I1696" s="166"/>
      <c r="L1696" s="162"/>
      <c r="M1696" s="167"/>
      <c r="T1696" s="168"/>
      <c r="AT1696" s="163" t="s">
        <v>264</v>
      </c>
      <c r="AU1696" s="163" t="s">
        <v>87</v>
      </c>
      <c r="AV1696" s="13" t="s">
        <v>260</v>
      </c>
      <c r="AW1696" s="13" t="s">
        <v>32</v>
      </c>
      <c r="AX1696" s="13" t="s">
        <v>85</v>
      </c>
      <c r="AY1696" s="163" t="s">
        <v>253</v>
      </c>
    </row>
    <row r="1697" spans="2:65" s="12" customFormat="1" ht="11.25">
      <c r="B1697" s="154"/>
      <c r="D1697" s="155" t="s">
        <v>264</v>
      </c>
      <c r="F1697" s="157" t="s">
        <v>3189</v>
      </c>
      <c r="H1697" s="158">
        <v>1.62</v>
      </c>
      <c r="I1697" s="159"/>
      <c r="L1697" s="154"/>
      <c r="M1697" s="160"/>
      <c r="T1697" s="161"/>
      <c r="AT1697" s="156" t="s">
        <v>264</v>
      </c>
      <c r="AU1697" s="156" t="s">
        <v>87</v>
      </c>
      <c r="AV1697" s="12" t="s">
        <v>87</v>
      </c>
      <c r="AW1697" s="12" t="s">
        <v>4</v>
      </c>
      <c r="AX1697" s="12" t="s">
        <v>85</v>
      </c>
      <c r="AY1697" s="156" t="s">
        <v>253</v>
      </c>
    </row>
    <row r="1698" spans="2:65" s="1" customFormat="1" ht="33" customHeight="1">
      <c r="B1698" s="32"/>
      <c r="C1698" s="137" t="s">
        <v>2485</v>
      </c>
      <c r="D1698" s="137" t="s">
        <v>255</v>
      </c>
      <c r="E1698" s="138" t="s">
        <v>2491</v>
      </c>
      <c r="F1698" s="139" t="s">
        <v>2492</v>
      </c>
      <c r="G1698" s="140" t="s">
        <v>258</v>
      </c>
      <c r="H1698" s="141">
        <v>0.81</v>
      </c>
      <c r="I1698" s="142"/>
      <c r="J1698" s="143">
        <f>ROUND(I1698*H1698,2)</f>
        <v>0</v>
      </c>
      <c r="K1698" s="139" t="s">
        <v>259</v>
      </c>
      <c r="L1698" s="32"/>
      <c r="M1698" s="144" t="s">
        <v>1</v>
      </c>
      <c r="N1698" s="145" t="s">
        <v>42</v>
      </c>
      <c r="P1698" s="146">
        <f>O1698*H1698</f>
        <v>0</v>
      </c>
      <c r="Q1698" s="146">
        <v>8.9700000000000005E-3</v>
      </c>
      <c r="R1698" s="146">
        <f>Q1698*H1698</f>
        <v>7.2657000000000008E-3</v>
      </c>
      <c r="S1698" s="146">
        <v>0</v>
      </c>
      <c r="T1698" s="147">
        <f>S1698*H1698</f>
        <v>0</v>
      </c>
      <c r="AR1698" s="148" t="s">
        <v>369</v>
      </c>
      <c r="AT1698" s="148" t="s">
        <v>255</v>
      </c>
      <c r="AU1698" s="148" t="s">
        <v>87</v>
      </c>
      <c r="AY1698" s="17" t="s">
        <v>253</v>
      </c>
      <c r="BE1698" s="149">
        <f>IF(N1698="základní",J1698,0)</f>
        <v>0</v>
      </c>
      <c r="BF1698" s="149">
        <f>IF(N1698="snížená",J1698,0)</f>
        <v>0</v>
      </c>
      <c r="BG1698" s="149">
        <f>IF(N1698="zákl. přenesená",J1698,0)</f>
        <v>0</v>
      </c>
      <c r="BH1698" s="149">
        <f>IF(N1698="sníž. přenesená",J1698,0)</f>
        <v>0</v>
      </c>
      <c r="BI1698" s="149">
        <f>IF(N1698="nulová",J1698,0)</f>
        <v>0</v>
      </c>
      <c r="BJ1698" s="17" t="s">
        <v>85</v>
      </c>
      <c r="BK1698" s="149">
        <f>ROUND(I1698*H1698,2)</f>
        <v>0</v>
      </c>
      <c r="BL1698" s="17" t="s">
        <v>369</v>
      </c>
      <c r="BM1698" s="148" t="s">
        <v>2493</v>
      </c>
    </row>
    <row r="1699" spans="2:65" s="1" customFormat="1" ht="11.25">
      <c r="B1699" s="32"/>
      <c r="D1699" s="150" t="s">
        <v>262</v>
      </c>
      <c r="F1699" s="151" t="s">
        <v>2494</v>
      </c>
      <c r="I1699" s="152"/>
      <c r="L1699" s="32"/>
      <c r="M1699" s="153"/>
      <c r="T1699" s="56"/>
      <c r="AT1699" s="17" t="s">
        <v>262</v>
      </c>
      <c r="AU1699" s="17" t="s">
        <v>87</v>
      </c>
    </row>
    <row r="1700" spans="2:65" s="1" customFormat="1" ht="55.5" customHeight="1">
      <c r="B1700" s="32"/>
      <c r="C1700" s="185" t="s">
        <v>2490</v>
      </c>
      <c r="D1700" s="185" t="s">
        <v>1052</v>
      </c>
      <c r="E1700" s="186" t="s">
        <v>2496</v>
      </c>
      <c r="F1700" s="187" t="s">
        <v>2497</v>
      </c>
      <c r="G1700" s="188" t="s">
        <v>258</v>
      </c>
      <c r="H1700" s="189">
        <v>1.2150000000000001</v>
      </c>
      <c r="I1700" s="190"/>
      <c r="J1700" s="191">
        <f>ROUND(I1700*H1700,2)</f>
        <v>0</v>
      </c>
      <c r="K1700" s="187" t="s">
        <v>1</v>
      </c>
      <c r="L1700" s="192"/>
      <c r="M1700" s="193" t="s">
        <v>1</v>
      </c>
      <c r="N1700" s="194" t="s">
        <v>42</v>
      </c>
      <c r="P1700" s="146">
        <f>O1700*H1700</f>
        <v>0</v>
      </c>
      <c r="Q1700" s="146">
        <v>2.1999999999999999E-2</v>
      </c>
      <c r="R1700" s="146">
        <f>Q1700*H1700</f>
        <v>2.673E-2</v>
      </c>
      <c r="S1700" s="146">
        <v>0</v>
      </c>
      <c r="T1700" s="147">
        <f>S1700*H1700</f>
        <v>0</v>
      </c>
      <c r="AR1700" s="148" t="s">
        <v>455</v>
      </c>
      <c r="AT1700" s="148" t="s">
        <v>1052</v>
      </c>
      <c r="AU1700" s="148" t="s">
        <v>87</v>
      </c>
      <c r="AY1700" s="17" t="s">
        <v>253</v>
      </c>
      <c r="BE1700" s="149">
        <f>IF(N1700="základní",J1700,0)</f>
        <v>0</v>
      </c>
      <c r="BF1700" s="149">
        <f>IF(N1700="snížená",J1700,0)</f>
        <v>0</v>
      </c>
      <c r="BG1700" s="149">
        <f>IF(N1700="zákl. přenesená",J1700,0)</f>
        <v>0</v>
      </c>
      <c r="BH1700" s="149">
        <f>IF(N1700="sníž. přenesená",J1700,0)</f>
        <v>0</v>
      </c>
      <c r="BI1700" s="149">
        <f>IF(N1700="nulová",J1700,0)</f>
        <v>0</v>
      </c>
      <c r="BJ1700" s="17" t="s">
        <v>85</v>
      </c>
      <c r="BK1700" s="149">
        <f>ROUND(I1700*H1700,2)</f>
        <v>0</v>
      </c>
      <c r="BL1700" s="17" t="s">
        <v>369</v>
      </c>
      <c r="BM1700" s="148" t="s">
        <v>3591</v>
      </c>
    </row>
    <row r="1701" spans="2:65" s="14" customFormat="1" ht="11.25">
      <c r="B1701" s="169"/>
      <c r="D1701" s="155" t="s">
        <v>264</v>
      </c>
      <c r="E1701" s="170" t="s">
        <v>1</v>
      </c>
      <c r="F1701" s="171" t="s">
        <v>2474</v>
      </c>
      <c r="H1701" s="170" t="s">
        <v>1</v>
      </c>
      <c r="I1701" s="172"/>
      <c r="L1701" s="169"/>
      <c r="M1701" s="173"/>
      <c r="T1701" s="174"/>
      <c r="AT1701" s="170" t="s">
        <v>264</v>
      </c>
      <c r="AU1701" s="170" t="s">
        <v>87</v>
      </c>
      <c r="AV1701" s="14" t="s">
        <v>85</v>
      </c>
      <c r="AW1701" s="14" t="s">
        <v>32</v>
      </c>
      <c r="AX1701" s="14" t="s">
        <v>77</v>
      </c>
      <c r="AY1701" s="170" t="s">
        <v>253</v>
      </c>
    </row>
    <row r="1702" spans="2:65" s="14" customFormat="1" ht="11.25">
      <c r="B1702" s="169"/>
      <c r="D1702" s="155" t="s">
        <v>264</v>
      </c>
      <c r="E1702" s="170" t="s">
        <v>1</v>
      </c>
      <c r="F1702" s="171" t="s">
        <v>3301</v>
      </c>
      <c r="H1702" s="170" t="s">
        <v>1</v>
      </c>
      <c r="I1702" s="172"/>
      <c r="L1702" s="169"/>
      <c r="M1702" s="173"/>
      <c r="T1702" s="174"/>
      <c r="AT1702" s="170" t="s">
        <v>264</v>
      </c>
      <c r="AU1702" s="170" t="s">
        <v>87</v>
      </c>
      <c r="AV1702" s="14" t="s">
        <v>85</v>
      </c>
      <c r="AW1702" s="14" t="s">
        <v>32</v>
      </c>
      <c r="AX1702" s="14" t="s">
        <v>77</v>
      </c>
      <c r="AY1702" s="170" t="s">
        <v>253</v>
      </c>
    </row>
    <row r="1703" spans="2:65" s="12" customFormat="1" ht="11.25">
      <c r="B1703" s="154"/>
      <c r="D1703" s="155" t="s">
        <v>264</v>
      </c>
      <c r="E1703" s="156" t="s">
        <v>1</v>
      </c>
      <c r="F1703" s="157" t="s">
        <v>2499</v>
      </c>
      <c r="H1703" s="158">
        <v>0.81</v>
      </c>
      <c r="I1703" s="159"/>
      <c r="L1703" s="154"/>
      <c r="M1703" s="160"/>
      <c r="T1703" s="161"/>
      <c r="AT1703" s="156" t="s">
        <v>264</v>
      </c>
      <c r="AU1703" s="156" t="s">
        <v>87</v>
      </c>
      <c r="AV1703" s="12" t="s">
        <v>87</v>
      </c>
      <c r="AW1703" s="12" t="s">
        <v>32</v>
      </c>
      <c r="AX1703" s="12" t="s">
        <v>77</v>
      </c>
      <c r="AY1703" s="156" t="s">
        <v>253</v>
      </c>
    </row>
    <row r="1704" spans="2:65" s="13" customFormat="1" ht="11.25">
      <c r="B1704" s="162"/>
      <c r="D1704" s="155" t="s">
        <v>264</v>
      </c>
      <c r="E1704" s="163" t="s">
        <v>1</v>
      </c>
      <c r="F1704" s="164" t="s">
        <v>266</v>
      </c>
      <c r="H1704" s="165">
        <v>0.81</v>
      </c>
      <c r="I1704" s="166"/>
      <c r="L1704" s="162"/>
      <c r="M1704" s="167"/>
      <c r="T1704" s="168"/>
      <c r="AT1704" s="163" t="s">
        <v>264</v>
      </c>
      <c r="AU1704" s="163" t="s">
        <v>87</v>
      </c>
      <c r="AV1704" s="13" t="s">
        <v>260</v>
      </c>
      <c r="AW1704" s="13" t="s">
        <v>32</v>
      </c>
      <c r="AX1704" s="13" t="s">
        <v>85</v>
      </c>
      <c r="AY1704" s="163" t="s">
        <v>253</v>
      </c>
    </row>
    <row r="1705" spans="2:65" s="12" customFormat="1" ht="11.25">
      <c r="B1705" s="154"/>
      <c r="D1705" s="155" t="s">
        <v>264</v>
      </c>
      <c r="F1705" s="157" t="s">
        <v>3191</v>
      </c>
      <c r="H1705" s="158">
        <v>1.2150000000000001</v>
      </c>
      <c r="I1705" s="159"/>
      <c r="L1705" s="154"/>
      <c r="M1705" s="160"/>
      <c r="T1705" s="161"/>
      <c r="AT1705" s="156" t="s">
        <v>264</v>
      </c>
      <c r="AU1705" s="156" t="s">
        <v>87</v>
      </c>
      <c r="AV1705" s="12" t="s">
        <v>87</v>
      </c>
      <c r="AW1705" s="12" t="s">
        <v>4</v>
      </c>
      <c r="AX1705" s="12" t="s">
        <v>85</v>
      </c>
      <c r="AY1705" s="156" t="s">
        <v>253</v>
      </c>
    </row>
    <row r="1706" spans="2:65" s="1" customFormat="1" ht="33" customHeight="1">
      <c r="B1706" s="32"/>
      <c r="C1706" s="137" t="s">
        <v>2495</v>
      </c>
      <c r="D1706" s="137" t="s">
        <v>255</v>
      </c>
      <c r="E1706" s="138" t="s">
        <v>2502</v>
      </c>
      <c r="F1706" s="139" t="s">
        <v>2503</v>
      </c>
      <c r="G1706" s="140" t="s">
        <v>258</v>
      </c>
      <c r="H1706" s="141">
        <v>13.47</v>
      </c>
      <c r="I1706" s="142"/>
      <c r="J1706" s="143">
        <f>ROUND(I1706*H1706,2)</f>
        <v>0</v>
      </c>
      <c r="K1706" s="139" t="s">
        <v>259</v>
      </c>
      <c r="L1706" s="32"/>
      <c r="M1706" s="144" t="s">
        <v>1</v>
      </c>
      <c r="N1706" s="145" t="s">
        <v>42</v>
      </c>
      <c r="P1706" s="146">
        <f>O1706*H1706</f>
        <v>0</v>
      </c>
      <c r="Q1706" s="146">
        <v>9.0299999999999998E-3</v>
      </c>
      <c r="R1706" s="146">
        <f>Q1706*H1706</f>
        <v>0.12163410000000001</v>
      </c>
      <c r="S1706" s="146">
        <v>0</v>
      </c>
      <c r="T1706" s="147">
        <f>S1706*H1706</f>
        <v>0</v>
      </c>
      <c r="AR1706" s="148" t="s">
        <v>369</v>
      </c>
      <c r="AT1706" s="148" t="s">
        <v>255</v>
      </c>
      <c r="AU1706" s="148" t="s">
        <v>87</v>
      </c>
      <c r="AY1706" s="17" t="s">
        <v>253</v>
      </c>
      <c r="BE1706" s="149">
        <f>IF(N1706="základní",J1706,0)</f>
        <v>0</v>
      </c>
      <c r="BF1706" s="149">
        <f>IF(N1706="snížená",J1706,0)</f>
        <v>0</v>
      </c>
      <c r="BG1706" s="149">
        <f>IF(N1706="zákl. přenesená",J1706,0)</f>
        <v>0</v>
      </c>
      <c r="BH1706" s="149">
        <f>IF(N1706="sníž. přenesená",J1706,0)</f>
        <v>0</v>
      </c>
      <c r="BI1706" s="149">
        <f>IF(N1706="nulová",J1706,0)</f>
        <v>0</v>
      </c>
      <c r="BJ1706" s="17" t="s">
        <v>85</v>
      </c>
      <c r="BK1706" s="149">
        <f>ROUND(I1706*H1706,2)</f>
        <v>0</v>
      </c>
      <c r="BL1706" s="17" t="s">
        <v>369</v>
      </c>
      <c r="BM1706" s="148" t="s">
        <v>2504</v>
      </c>
    </row>
    <row r="1707" spans="2:65" s="1" customFormat="1" ht="11.25">
      <c r="B1707" s="32"/>
      <c r="D1707" s="150" t="s">
        <v>262</v>
      </c>
      <c r="F1707" s="151" t="s">
        <v>2505</v>
      </c>
      <c r="I1707" s="152"/>
      <c r="L1707" s="32"/>
      <c r="M1707" s="153"/>
      <c r="T1707" s="56"/>
      <c r="AT1707" s="17" t="s">
        <v>262</v>
      </c>
      <c r="AU1707" s="17" t="s">
        <v>87</v>
      </c>
    </row>
    <row r="1708" spans="2:65" s="1" customFormat="1" ht="55.5" customHeight="1">
      <c r="B1708" s="32"/>
      <c r="C1708" s="185" t="s">
        <v>2501</v>
      </c>
      <c r="D1708" s="185" t="s">
        <v>1052</v>
      </c>
      <c r="E1708" s="186" t="s">
        <v>2507</v>
      </c>
      <c r="F1708" s="187" t="s">
        <v>2508</v>
      </c>
      <c r="G1708" s="188" t="s">
        <v>258</v>
      </c>
      <c r="H1708" s="189">
        <v>16.838000000000001</v>
      </c>
      <c r="I1708" s="190"/>
      <c r="J1708" s="191">
        <f>ROUND(I1708*H1708,2)</f>
        <v>0</v>
      </c>
      <c r="K1708" s="187" t="s">
        <v>1</v>
      </c>
      <c r="L1708" s="192"/>
      <c r="M1708" s="193" t="s">
        <v>1</v>
      </c>
      <c r="N1708" s="194" t="s">
        <v>42</v>
      </c>
      <c r="P1708" s="146">
        <f>O1708*H1708</f>
        <v>0</v>
      </c>
      <c r="Q1708" s="146">
        <v>2.1999999999999999E-2</v>
      </c>
      <c r="R1708" s="146">
        <f>Q1708*H1708</f>
        <v>0.37043599999999999</v>
      </c>
      <c r="S1708" s="146">
        <v>0</v>
      </c>
      <c r="T1708" s="147">
        <f>S1708*H1708</f>
        <v>0</v>
      </c>
      <c r="AR1708" s="148" t="s">
        <v>455</v>
      </c>
      <c r="AT1708" s="148" t="s">
        <v>1052</v>
      </c>
      <c r="AU1708" s="148" t="s">
        <v>87</v>
      </c>
      <c r="AY1708" s="17" t="s">
        <v>253</v>
      </c>
      <c r="BE1708" s="149">
        <f>IF(N1708="základní",J1708,0)</f>
        <v>0</v>
      </c>
      <c r="BF1708" s="149">
        <f>IF(N1708="snížená",J1708,0)</f>
        <v>0</v>
      </c>
      <c r="BG1708" s="149">
        <f>IF(N1708="zákl. přenesená",J1708,0)</f>
        <v>0</v>
      </c>
      <c r="BH1708" s="149">
        <f>IF(N1708="sníž. přenesená",J1708,0)</f>
        <v>0</v>
      </c>
      <c r="BI1708" s="149">
        <f>IF(N1708="nulová",J1708,0)</f>
        <v>0</v>
      </c>
      <c r="BJ1708" s="17" t="s">
        <v>85</v>
      </c>
      <c r="BK1708" s="149">
        <f>ROUND(I1708*H1708,2)</f>
        <v>0</v>
      </c>
      <c r="BL1708" s="17" t="s">
        <v>369</v>
      </c>
      <c r="BM1708" s="148" t="s">
        <v>3592</v>
      </c>
    </row>
    <row r="1709" spans="2:65" s="14" customFormat="1" ht="11.25">
      <c r="B1709" s="169"/>
      <c r="D1709" s="155" t="s">
        <v>264</v>
      </c>
      <c r="E1709" s="170" t="s">
        <v>1</v>
      </c>
      <c r="F1709" s="171" t="s">
        <v>2474</v>
      </c>
      <c r="H1709" s="170" t="s">
        <v>1</v>
      </c>
      <c r="I1709" s="172"/>
      <c r="L1709" s="169"/>
      <c r="M1709" s="173"/>
      <c r="T1709" s="174"/>
      <c r="AT1709" s="170" t="s">
        <v>264</v>
      </c>
      <c r="AU1709" s="170" t="s">
        <v>87</v>
      </c>
      <c r="AV1709" s="14" t="s">
        <v>85</v>
      </c>
      <c r="AW1709" s="14" t="s">
        <v>32</v>
      </c>
      <c r="AX1709" s="14" t="s">
        <v>77</v>
      </c>
      <c r="AY1709" s="170" t="s">
        <v>253</v>
      </c>
    </row>
    <row r="1710" spans="2:65" s="14" customFormat="1" ht="11.25">
      <c r="B1710" s="169"/>
      <c r="D1710" s="155" t="s">
        <v>264</v>
      </c>
      <c r="E1710" s="170" t="s">
        <v>1</v>
      </c>
      <c r="F1710" s="171" t="s">
        <v>3301</v>
      </c>
      <c r="H1710" s="170" t="s">
        <v>1</v>
      </c>
      <c r="I1710" s="172"/>
      <c r="L1710" s="169"/>
      <c r="M1710" s="173"/>
      <c r="T1710" s="174"/>
      <c r="AT1710" s="170" t="s">
        <v>264</v>
      </c>
      <c r="AU1710" s="170" t="s">
        <v>87</v>
      </c>
      <c r="AV1710" s="14" t="s">
        <v>85</v>
      </c>
      <c r="AW1710" s="14" t="s">
        <v>32</v>
      </c>
      <c r="AX1710" s="14" t="s">
        <v>77</v>
      </c>
      <c r="AY1710" s="170" t="s">
        <v>253</v>
      </c>
    </row>
    <row r="1711" spans="2:65" s="12" customFormat="1" ht="11.25">
      <c r="B1711" s="154"/>
      <c r="D1711" s="155" t="s">
        <v>264</v>
      </c>
      <c r="E1711" s="156" t="s">
        <v>1</v>
      </c>
      <c r="F1711" s="157" t="s">
        <v>3593</v>
      </c>
      <c r="H1711" s="158">
        <v>6.69</v>
      </c>
      <c r="I1711" s="159"/>
      <c r="L1711" s="154"/>
      <c r="M1711" s="160"/>
      <c r="T1711" s="161"/>
      <c r="AT1711" s="156" t="s">
        <v>264</v>
      </c>
      <c r="AU1711" s="156" t="s">
        <v>87</v>
      </c>
      <c r="AV1711" s="12" t="s">
        <v>87</v>
      </c>
      <c r="AW1711" s="12" t="s">
        <v>32</v>
      </c>
      <c r="AX1711" s="12" t="s">
        <v>77</v>
      </c>
      <c r="AY1711" s="156" t="s">
        <v>253</v>
      </c>
    </row>
    <row r="1712" spans="2:65" s="12" customFormat="1" ht="11.25">
      <c r="B1712" s="154"/>
      <c r="D1712" s="155" t="s">
        <v>264</v>
      </c>
      <c r="E1712" s="156" t="s">
        <v>1</v>
      </c>
      <c r="F1712" s="157" t="s">
        <v>3186</v>
      </c>
      <c r="H1712" s="158">
        <v>6.78</v>
      </c>
      <c r="I1712" s="159"/>
      <c r="L1712" s="154"/>
      <c r="M1712" s="160"/>
      <c r="T1712" s="161"/>
      <c r="AT1712" s="156" t="s">
        <v>264</v>
      </c>
      <c r="AU1712" s="156" t="s">
        <v>87</v>
      </c>
      <c r="AV1712" s="12" t="s">
        <v>87</v>
      </c>
      <c r="AW1712" s="12" t="s">
        <v>32</v>
      </c>
      <c r="AX1712" s="12" t="s">
        <v>77</v>
      </c>
      <c r="AY1712" s="156" t="s">
        <v>253</v>
      </c>
    </row>
    <row r="1713" spans="2:65" s="13" customFormat="1" ht="11.25">
      <c r="B1713" s="162"/>
      <c r="D1713" s="155" t="s">
        <v>264</v>
      </c>
      <c r="E1713" s="163" t="s">
        <v>1</v>
      </c>
      <c r="F1713" s="164" t="s">
        <v>266</v>
      </c>
      <c r="H1713" s="165">
        <v>13.47</v>
      </c>
      <c r="I1713" s="166"/>
      <c r="L1713" s="162"/>
      <c r="M1713" s="167"/>
      <c r="T1713" s="168"/>
      <c r="AT1713" s="163" t="s">
        <v>264</v>
      </c>
      <c r="AU1713" s="163" t="s">
        <v>87</v>
      </c>
      <c r="AV1713" s="13" t="s">
        <v>260</v>
      </c>
      <c r="AW1713" s="13" t="s">
        <v>32</v>
      </c>
      <c r="AX1713" s="13" t="s">
        <v>85</v>
      </c>
      <c r="AY1713" s="163" t="s">
        <v>253</v>
      </c>
    </row>
    <row r="1714" spans="2:65" s="12" customFormat="1" ht="11.25">
      <c r="B1714" s="154"/>
      <c r="D1714" s="155" t="s">
        <v>264</v>
      </c>
      <c r="F1714" s="157" t="s">
        <v>3594</v>
      </c>
      <c r="H1714" s="158">
        <v>16.838000000000001</v>
      </c>
      <c r="I1714" s="159"/>
      <c r="L1714" s="154"/>
      <c r="M1714" s="160"/>
      <c r="T1714" s="161"/>
      <c r="AT1714" s="156" t="s">
        <v>264</v>
      </c>
      <c r="AU1714" s="156" t="s">
        <v>87</v>
      </c>
      <c r="AV1714" s="12" t="s">
        <v>87</v>
      </c>
      <c r="AW1714" s="12" t="s">
        <v>4</v>
      </c>
      <c r="AX1714" s="12" t="s">
        <v>85</v>
      </c>
      <c r="AY1714" s="156" t="s">
        <v>253</v>
      </c>
    </row>
    <row r="1715" spans="2:65" s="1" customFormat="1" ht="24.2" customHeight="1">
      <c r="B1715" s="32"/>
      <c r="C1715" s="137" t="s">
        <v>2506</v>
      </c>
      <c r="D1715" s="137" t="s">
        <v>255</v>
      </c>
      <c r="E1715" s="138" t="s">
        <v>2513</v>
      </c>
      <c r="F1715" s="139" t="s">
        <v>2514</v>
      </c>
      <c r="G1715" s="140" t="s">
        <v>258</v>
      </c>
      <c r="H1715" s="141">
        <v>14.28</v>
      </c>
      <c r="I1715" s="142"/>
      <c r="J1715" s="143">
        <f>ROUND(I1715*H1715,2)</f>
        <v>0</v>
      </c>
      <c r="K1715" s="139" t="s">
        <v>259</v>
      </c>
      <c r="L1715" s="32"/>
      <c r="M1715" s="144" t="s">
        <v>1</v>
      </c>
      <c r="N1715" s="145" t="s">
        <v>42</v>
      </c>
      <c r="P1715" s="146">
        <f>O1715*H1715</f>
        <v>0</v>
      </c>
      <c r="Q1715" s="146">
        <v>1.5E-3</v>
      </c>
      <c r="R1715" s="146">
        <f>Q1715*H1715</f>
        <v>2.1419999999999998E-2</v>
      </c>
      <c r="S1715" s="146">
        <v>0</v>
      </c>
      <c r="T1715" s="147">
        <f>S1715*H1715</f>
        <v>0</v>
      </c>
      <c r="AR1715" s="148" t="s">
        <v>369</v>
      </c>
      <c r="AT1715" s="148" t="s">
        <v>255</v>
      </c>
      <c r="AU1715" s="148" t="s">
        <v>87</v>
      </c>
      <c r="AY1715" s="17" t="s">
        <v>253</v>
      </c>
      <c r="BE1715" s="149">
        <f>IF(N1715="základní",J1715,0)</f>
        <v>0</v>
      </c>
      <c r="BF1715" s="149">
        <f>IF(N1715="snížená",J1715,0)</f>
        <v>0</v>
      </c>
      <c r="BG1715" s="149">
        <f>IF(N1715="zákl. přenesená",J1715,0)</f>
        <v>0</v>
      </c>
      <c r="BH1715" s="149">
        <f>IF(N1715="sníž. přenesená",J1715,0)</f>
        <v>0</v>
      </c>
      <c r="BI1715" s="149">
        <f>IF(N1715="nulová",J1715,0)</f>
        <v>0</v>
      </c>
      <c r="BJ1715" s="17" t="s">
        <v>85</v>
      </c>
      <c r="BK1715" s="149">
        <f>ROUND(I1715*H1715,2)</f>
        <v>0</v>
      </c>
      <c r="BL1715" s="17" t="s">
        <v>369</v>
      </c>
      <c r="BM1715" s="148" t="s">
        <v>2515</v>
      </c>
    </row>
    <row r="1716" spans="2:65" s="1" customFormat="1" ht="11.25">
      <c r="B1716" s="32"/>
      <c r="D1716" s="150" t="s">
        <v>262</v>
      </c>
      <c r="F1716" s="151" t="s">
        <v>2516</v>
      </c>
      <c r="I1716" s="152"/>
      <c r="L1716" s="32"/>
      <c r="M1716" s="153"/>
      <c r="T1716" s="56"/>
      <c r="AT1716" s="17" t="s">
        <v>262</v>
      </c>
      <c r="AU1716" s="17" t="s">
        <v>87</v>
      </c>
    </row>
    <row r="1717" spans="2:65" s="14" customFormat="1" ht="11.25">
      <c r="B1717" s="169"/>
      <c r="D1717" s="155" t="s">
        <v>264</v>
      </c>
      <c r="E1717" s="170" t="s">
        <v>1</v>
      </c>
      <c r="F1717" s="171" t="s">
        <v>2517</v>
      </c>
      <c r="H1717" s="170" t="s">
        <v>1</v>
      </c>
      <c r="I1717" s="172"/>
      <c r="L1717" s="169"/>
      <c r="M1717" s="173"/>
      <c r="T1717" s="174"/>
      <c r="AT1717" s="170" t="s">
        <v>264</v>
      </c>
      <c r="AU1717" s="170" t="s">
        <v>87</v>
      </c>
      <c r="AV1717" s="14" t="s">
        <v>85</v>
      </c>
      <c r="AW1717" s="14" t="s">
        <v>32</v>
      </c>
      <c r="AX1717" s="14" t="s">
        <v>77</v>
      </c>
      <c r="AY1717" s="170" t="s">
        <v>253</v>
      </c>
    </row>
    <row r="1718" spans="2:65" s="14" customFormat="1" ht="11.25">
      <c r="B1718" s="169"/>
      <c r="D1718" s="155" t="s">
        <v>264</v>
      </c>
      <c r="E1718" s="170" t="s">
        <v>1</v>
      </c>
      <c r="F1718" s="171" t="s">
        <v>3301</v>
      </c>
      <c r="H1718" s="170" t="s">
        <v>1</v>
      </c>
      <c r="I1718" s="172"/>
      <c r="L1718" s="169"/>
      <c r="M1718" s="173"/>
      <c r="T1718" s="174"/>
      <c r="AT1718" s="170" t="s">
        <v>264</v>
      </c>
      <c r="AU1718" s="170" t="s">
        <v>87</v>
      </c>
      <c r="AV1718" s="14" t="s">
        <v>85</v>
      </c>
      <c r="AW1718" s="14" t="s">
        <v>32</v>
      </c>
      <c r="AX1718" s="14" t="s">
        <v>77</v>
      </c>
      <c r="AY1718" s="170" t="s">
        <v>253</v>
      </c>
    </row>
    <row r="1719" spans="2:65" s="12" customFormat="1" ht="11.25">
      <c r="B1719" s="154"/>
      <c r="D1719" s="155" t="s">
        <v>264</v>
      </c>
      <c r="E1719" s="156" t="s">
        <v>1</v>
      </c>
      <c r="F1719" s="157" t="s">
        <v>3470</v>
      </c>
      <c r="H1719" s="158">
        <v>7.5</v>
      </c>
      <c r="I1719" s="159"/>
      <c r="L1719" s="154"/>
      <c r="M1719" s="160"/>
      <c r="T1719" s="161"/>
      <c r="AT1719" s="156" t="s">
        <v>264</v>
      </c>
      <c r="AU1719" s="156" t="s">
        <v>87</v>
      </c>
      <c r="AV1719" s="12" t="s">
        <v>87</v>
      </c>
      <c r="AW1719" s="12" t="s">
        <v>32</v>
      </c>
      <c r="AX1719" s="12" t="s">
        <v>77</v>
      </c>
      <c r="AY1719" s="156" t="s">
        <v>253</v>
      </c>
    </row>
    <row r="1720" spans="2:65" s="12" customFormat="1" ht="11.25">
      <c r="B1720" s="154"/>
      <c r="D1720" s="155" t="s">
        <v>264</v>
      </c>
      <c r="E1720" s="156" t="s">
        <v>1</v>
      </c>
      <c r="F1720" s="157" t="s">
        <v>3186</v>
      </c>
      <c r="H1720" s="158">
        <v>6.78</v>
      </c>
      <c r="I1720" s="159"/>
      <c r="L1720" s="154"/>
      <c r="M1720" s="160"/>
      <c r="T1720" s="161"/>
      <c r="AT1720" s="156" t="s">
        <v>264</v>
      </c>
      <c r="AU1720" s="156" t="s">
        <v>87</v>
      </c>
      <c r="AV1720" s="12" t="s">
        <v>87</v>
      </c>
      <c r="AW1720" s="12" t="s">
        <v>32</v>
      </c>
      <c r="AX1720" s="12" t="s">
        <v>77</v>
      </c>
      <c r="AY1720" s="156" t="s">
        <v>253</v>
      </c>
    </row>
    <row r="1721" spans="2:65" s="13" customFormat="1" ht="11.25">
      <c r="B1721" s="162"/>
      <c r="D1721" s="155" t="s">
        <v>264</v>
      </c>
      <c r="E1721" s="163" t="s">
        <v>1</v>
      </c>
      <c r="F1721" s="164" t="s">
        <v>266</v>
      </c>
      <c r="H1721" s="165">
        <v>14.28</v>
      </c>
      <c r="I1721" s="166"/>
      <c r="L1721" s="162"/>
      <c r="M1721" s="167"/>
      <c r="T1721" s="168"/>
      <c r="AT1721" s="163" t="s">
        <v>264</v>
      </c>
      <c r="AU1721" s="163" t="s">
        <v>87</v>
      </c>
      <c r="AV1721" s="13" t="s">
        <v>260</v>
      </c>
      <c r="AW1721" s="13" t="s">
        <v>32</v>
      </c>
      <c r="AX1721" s="13" t="s">
        <v>85</v>
      </c>
      <c r="AY1721" s="163" t="s">
        <v>253</v>
      </c>
    </row>
    <row r="1722" spans="2:65" s="1" customFormat="1" ht="16.5" customHeight="1">
      <c r="B1722" s="32"/>
      <c r="C1722" s="137" t="s">
        <v>2512</v>
      </c>
      <c r="D1722" s="137" t="s">
        <v>255</v>
      </c>
      <c r="E1722" s="138" t="s">
        <v>2519</v>
      </c>
      <c r="F1722" s="139" t="s">
        <v>2520</v>
      </c>
      <c r="G1722" s="140" t="s">
        <v>313</v>
      </c>
      <c r="H1722" s="141">
        <v>6</v>
      </c>
      <c r="I1722" s="142"/>
      <c r="J1722" s="143">
        <f>ROUND(I1722*H1722,2)</f>
        <v>0</v>
      </c>
      <c r="K1722" s="139" t="s">
        <v>259</v>
      </c>
      <c r="L1722" s="32"/>
      <c r="M1722" s="144" t="s">
        <v>1</v>
      </c>
      <c r="N1722" s="145" t="s">
        <v>42</v>
      </c>
      <c r="P1722" s="146">
        <f>O1722*H1722</f>
        <v>0</v>
      </c>
      <c r="Q1722" s="146">
        <v>3.0000000000000001E-5</v>
      </c>
      <c r="R1722" s="146">
        <f>Q1722*H1722</f>
        <v>1.8000000000000001E-4</v>
      </c>
      <c r="S1722" s="146">
        <v>0</v>
      </c>
      <c r="T1722" s="147">
        <f>S1722*H1722</f>
        <v>0</v>
      </c>
      <c r="AR1722" s="148" t="s">
        <v>369</v>
      </c>
      <c r="AT1722" s="148" t="s">
        <v>255</v>
      </c>
      <c r="AU1722" s="148" t="s">
        <v>87</v>
      </c>
      <c r="AY1722" s="17" t="s">
        <v>253</v>
      </c>
      <c r="BE1722" s="149">
        <f>IF(N1722="základní",J1722,0)</f>
        <v>0</v>
      </c>
      <c r="BF1722" s="149">
        <f>IF(N1722="snížená",J1722,0)</f>
        <v>0</v>
      </c>
      <c r="BG1722" s="149">
        <f>IF(N1722="zákl. přenesená",J1722,0)</f>
        <v>0</v>
      </c>
      <c r="BH1722" s="149">
        <f>IF(N1722="sníž. přenesená",J1722,0)</f>
        <v>0</v>
      </c>
      <c r="BI1722" s="149">
        <f>IF(N1722="nulová",J1722,0)</f>
        <v>0</v>
      </c>
      <c r="BJ1722" s="17" t="s">
        <v>85</v>
      </c>
      <c r="BK1722" s="149">
        <f>ROUND(I1722*H1722,2)</f>
        <v>0</v>
      </c>
      <c r="BL1722" s="17" t="s">
        <v>369</v>
      </c>
      <c r="BM1722" s="148" t="s">
        <v>3595</v>
      </c>
    </row>
    <row r="1723" spans="2:65" s="1" customFormat="1" ht="11.25">
      <c r="B1723" s="32"/>
      <c r="D1723" s="150" t="s">
        <v>262</v>
      </c>
      <c r="F1723" s="151" t="s">
        <v>2522</v>
      </c>
      <c r="I1723" s="152"/>
      <c r="L1723" s="32"/>
      <c r="M1723" s="153"/>
      <c r="T1723" s="56"/>
      <c r="AT1723" s="17" t="s">
        <v>262</v>
      </c>
      <c r="AU1723" s="17" t="s">
        <v>87</v>
      </c>
    </row>
    <row r="1724" spans="2:65" s="14" customFormat="1" ht="11.25">
      <c r="B1724" s="169"/>
      <c r="D1724" s="155" t="s">
        <v>264</v>
      </c>
      <c r="E1724" s="170" t="s">
        <v>1</v>
      </c>
      <c r="F1724" s="171" t="s">
        <v>2523</v>
      </c>
      <c r="H1724" s="170" t="s">
        <v>1</v>
      </c>
      <c r="I1724" s="172"/>
      <c r="L1724" s="169"/>
      <c r="M1724" s="173"/>
      <c r="T1724" s="174"/>
      <c r="AT1724" s="170" t="s">
        <v>264</v>
      </c>
      <c r="AU1724" s="170" t="s">
        <v>87</v>
      </c>
      <c r="AV1724" s="14" t="s">
        <v>85</v>
      </c>
      <c r="AW1724" s="14" t="s">
        <v>32</v>
      </c>
      <c r="AX1724" s="14" t="s">
        <v>77</v>
      </c>
      <c r="AY1724" s="170" t="s">
        <v>253</v>
      </c>
    </row>
    <row r="1725" spans="2:65" s="14" customFormat="1" ht="11.25">
      <c r="B1725" s="169"/>
      <c r="D1725" s="155" t="s">
        <v>264</v>
      </c>
      <c r="E1725" s="170" t="s">
        <v>1</v>
      </c>
      <c r="F1725" s="171" t="s">
        <v>3301</v>
      </c>
      <c r="H1725" s="170" t="s">
        <v>1</v>
      </c>
      <c r="I1725" s="172"/>
      <c r="L1725" s="169"/>
      <c r="M1725" s="173"/>
      <c r="T1725" s="174"/>
      <c r="AT1725" s="170" t="s">
        <v>264</v>
      </c>
      <c r="AU1725" s="170" t="s">
        <v>87</v>
      </c>
      <c r="AV1725" s="14" t="s">
        <v>85</v>
      </c>
      <c r="AW1725" s="14" t="s">
        <v>32</v>
      </c>
      <c r="AX1725" s="14" t="s">
        <v>77</v>
      </c>
      <c r="AY1725" s="170" t="s">
        <v>253</v>
      </c>
    </row>
    <row r="1726" spans="2:65" s="12" customFormat="1" ht="11.25">
      <c r="B1726" s="154"/>
      <c r="D1726" s="155" t="s">
        <v>264</v>
      </c>
      <c r="E1726" s="156" t="s">
        <v>1</v>
      </c>
      <c r="F1726" s="157" t="s">
        <v>2525</v>
      </c>
      <c r="H1726" s="158">
        <v>9</v>
      </c>
      <c r="I1726" s="159"/>
      <c r="L1726" s="154"/>
      <c r="M1726" s="160"/>
      <c r="T1726" s="161"/>
      <c r="AT1726" s="156" t="s">
        <v>264</v>
      </c>
      <c r="AU1726" s="156" t="s">
        <v>87</v>
      </c>
      <c r="AV1726" s="12" t="s">
        <v>87</v>
      </c>
      <c r="AW1726" s="12" t="s">
        <v>32</v>
      </c>
      <c r="AX1726" s="12" t="s">
        <v>77</v>
      </c>
      <c r="AY1726" s="156" t="s">
        <v>253</v>
      </c>
    </row>
    <row r="1727" spans="2:65" s="12" customFormat="1" ht="11.25">
      <c r="B1727" s="154"/>
      <c r="D1727" s="155" t="s">
        <v>264</v>
      </c>
      <c r="E1727" s="156" t="s">
        <v>1</v>
      </c>
      <c r="F1727" s="157" t="s">
        <v>3188</v>
      </c>
      <c r="H1727" s="158">
        <v>-3</v>
      </c>
      <c r="I1727" s="159"/>
      <c r="L1727" s="154"/>
      <c r="M1727" s="160"/>
      <c r="T1727" s="161"/>
      <c r="AT1727" s="156" t="s">
        <v>264</v>
      </c>
      <c r="AU1727" s="156" t="s">
        <v>87</v>
      </c>
      <c r="AV1727" s="12" t="s">
        <v>87</v>
      </c>
      <c r="AW1727" s="12" t="s">
        <v>32</v>
      </c>
      <c r="AX1727" s="12" t="s">
        <v>77</v>
      </c>
      <c r="AY1727" s="156" t="s">
        <v>253</v>
      </c>
    </row>
    <row r="1728" spans="2:65" s="13" customFormat="1" ht="11.25">
      <c r="B1728" s="162"/>
      <c r="D1728" s="155" t="s">
        <v>264</v>
      </c>
      <c r="E1728" s="163" t="s">
        <v>1</v>
      </c>
      <c r="F1728" s="164" t="s">
        <v>266</v>
      </c>
      <c r="H1728" s="165">
        <v>6</v>
      </c>
      <c r="I1728" s="166"/>
      <c r="L1728" s="162"/>
      <c r="M1728" s="167"/>
      <c r="T1728" s="168"/>
      <c r="AT1728" s="163" t="s">
        <v>264</v>
      </c>
      <c r="AU1728" s="163" t="s">
        <v>87</v>
      </c>
      <c r="AV1728" s="13" t="s">
        <v>260</v>
      </c>
      <c r="AW1728" s="13" t="s">
        <v>32</v>
      </c>
      <c r="AX1728" s="13" t="s">
        <v>85</v>
      </c>
      <c r="AY1728" s="163" t="s">
        <v>253</v>
      </c>
    </row>
    <row r="1729" spans="2:65" s="1" customFormat="1" ht="24.2" customHeight="1">
      <c r="B1729" s="32"/>
      <c r="C1729" s="137" t="s">
        <v>2518</v>
      </c>
      <c r="D1729" s="137" t="s">
        <v>255</v>
      </c>
      <c r="E1729" s="138" t="s">
        <v>2529</v>
      </c>
      <c r="F1729" s="139" t="s">
        <v>2530</v>
      </c>
      <c r="G1729" s="140" t="s">
        <v>313</v>
      </c>
      <c r="H1729" s="141">
        <v>6</v>
      </c>
      <c r="I1729" s="142"/>
      <c r="J1729" s="143">
        <f>ROUND(I1729*H1729,2)</f>
        <v>0</v>
      </c>
      <c r="K1729" s="139" t="s">
        <v>259</v>
      </c>
      <c r="L1729" s="32"/>
      <c r="M1729" s="144" t="s">
        <v>1</v>
      </c>
      <c r="N1729" s="145" t="s">
        <v>42</v>
      </c>
      <c r="P1729" s="146">
        <f>O1729*H1729</f>
        <v>0</v>
      </c>
      <c r="Q1729" s="146">
        <v>3.0000000000000001E-5</v>
      </c>
      <c r="R1729" s="146">
        <f>Q1729*H1729</f>
        <v>1.8000000000000001E-4</v>
      </c>
      <c r="S1729" s="146">
        <v>0</v>
      </c>
      <c r="T1729" s="147">
        <f>S1729*H1729</f>
        <v>0</v>
      </c>
      <c r="AR1729" s="148" t="s">
        <v>369</v>
      </c>
      <c r="AT1729" s="148" t="s">
        <v>255</v>
      </c>
      <c r="AU1729" s="148" t="s">
        <v>87</v>
      </c>
      <c r="AY1729" s="17" t="s">
        <v>253</v>
      </c>
      <c r="BE1729" s="149">
        <f>IF(N1729="základní",J1729,0)</f>
        <v>0</v>
      </c>
      <c r="BF1729" s="149">
        <f>IF(N1729="snížená",J1729,0)</f>
        <v>0</v>
      </c>
      <c r="BG1729" s="149">
        <f>IF(N1729="zákl. přenesená",J1729,0)</f>
        <v>0</v>
      </c>
      <c r="BH1729" s="149">
        <f>IF(N1729="sníž. přenesená",J1729,0)</f>
        <v>0</v>
      </c>
      <c r="BI1729" s="149">
        <f>IF(N1729="nulová",J1729,0)</f>
        <v>0</v>
      </c>
      <c r="BJ1729" s="17" t="s">
        <v>85</v>
      </c>
      <c r="BK1729" s="149">
        <f>ROUND(I1729*H1729,2)</f>
        <v>0</v>
      </c>
      <c r="BL1729" s="17" t="s">
        <v>369</v>
      </c>
      <c r="BM1729" s="148" t="s">
        <v>3596</v>
      </c>
    </row>
    <row r="1730" spans="2:65" s="1" customFormat="1" ht="11.25">
      <c r="B1730" s="32"/>
      <c r="D1730" s="150" t="s">
        <v>262</v>
      </c>
      <c r="F1730" s="151" t="s">
        <v>2532</v>
      </c>
      <c r="I1730" s="152"/>
      <c r="L1730" s="32"/>
      <c r="M1730" s="153"/>
      <c r="T1730" s="56"/>
      <c r="AT1730" s="17" t="s">
        <v>262</v>
      </c>
      <c r="AU1730" s="17" t="s">
        <v>87</v>
      </c>
    </row>
    <row r="1731" spans="2:65" s="14" customFormat="1" ht="11.25">
      <c r="B1731" s="169"/>
      <c r="D1731" s="155" t="s">
        <v>264</v>
      </c>
      <c r="E1731" s="170" t="s">
        <v>1</v>
      </c>
      <c r="F1731" s="171" t="s">
        <v>2523</v>
      </c>
      <c r="H1731" s="170" t="s">
        <v>1</v>
      </c>
      <c r="I1731" s="172"/>
      <c r="L1731" s="169"/>
      <c r="M1731" s="173"/>
      <c r="T1731" s="174"/>
      <c r="AT1731" s="170" t="s">
        <v>264</v>
      </c>
      <c r="AU1731" s="170" t="s">
        <v>87</v>
      </c>
      <c r="AV1731" s="14" t="s">
        <v>85</v>
      </c>
      <c r="AW1731" s="14" t="s">
        <v>32</v>
      </c>
      <c r="AX1731" s="14" t="s">
        <v>77</v>
      </c>
      <c r="AY1731" s="170" t="s">
        <v>253</v>
      </c>
    </row>
    <row r="1732" spans="2:65" s="14" customFormat="1" ht="11.25">
      <c r="B1732" s="169"/>
      <c r="D1732" s="155" t="s">
        <v>264</v>
      </c>
      <c r="E1732" s="170" t="s">
        <v>1</v>
      </c>
      <c r="F1732" s="171" t="s">
        <v>3301</v>
      </c>
      <c r="H1732" s="170" t="s">
        <v>1</v>
      </c>
      <c r="I1732" s="172"/>
      <c r="L1732" s="169"/>
      <c r="M1732" s="173"/>
      <c r="T1732" s="174"/>
      <c r="AT1732" s="170" t="s">
        <v>264</v>
      </c>
      <c r="AU1732" s="170" t="s">
        <v>87</v>
      </c>
      <c r="AV1732" s="14" t="s">
        <v>85</v>
      </c>
      <c r="AW1732" s="14" t="s">
        <v>32</v>
      </c>
      <c r="AX1732" s="14" t="s">
        <v>77</v>
      </c>
      <c r="AY1732" s="170" t="s">
        <v>253</v>
      </c>
    </row>
    <row r="1733" spans="2:65" s="12" customFormat="1" ht="11.25">
      <c r="B1733" s="154"/>
      <c r="D1733" s="155" t="s">
        <v>264</v>
      </c>
      <c r="E1733" s="156" t="s">
        <v>1</v>
      </c>
      <c r="F1733" s="157" t="s">
        <v>2525</v>
      </c>
      <c r="H1733" s="158">
        <v>9</v>
      </c>
      <c r="I1733" s="159"/>
      <c r="L1733" s="154"/>
      <c r="M1733" s="160"/>
      <c r="T1733" s="161"/>
      <c r="AT1733" s="156" t="s">
        <v>264</v>
      </c>
      <c r="AU1733" s="156" t="s">
        <v>87</v>
      </c>
      <c r="AV1733" s="12" t="s">
        <v>87</v>
      </c>
      <c r="AW1733" s="12" t="s">
        <v>32</v>
      </c>
      <c r="AX1733" s="12" t="s">
        <v>77</v>
      </c>
      <c r="AY1733" s="156" t="s">
        <v>253</v>
      </c>
    </row>
    <row r="1734" spans="2:65" s="12" customFormat="1" ht="11.25">
      <c r="B1734" s="154"/>
      <c r="D1734" s="155" t="s">
        <v>264</v>
      </c>
      <c r="E1734" s="156" t="s">
        <v>1</v>
      </c>
      <c r="F1734" s="157" t="s">
        <v>3188</v>
      </c>
      <c r="H1734" s="158">
        <v>-3</v>
      </c>
      <c r="I1734" s="159"/>
      <c r="L1734" s="154"/>
      <c r="M1734" s="160"/>
      <c r="T1734" s="161"/>
      <c r="AT1734" s="156" t="s">
        <v>264</v>
      </c>
      <c r="AU1734" s="156" t="s">
        <v>87</v>
      </c>
      <c r="AV1734" s="12" t="s">
        <v>87</v>
      </c>
      <c r="AW1734" s="12" t="s">
        <v>32</v>
      </c>
      <c r="AX1734" s="12" t="s">
        <v>77</v>
      </c>
      <c r="AY1734" s="156" t="s">
        <v>253</v>
      </c>
    </row>
    <row r="1735" spans="2:65" s="13" customFormat="1" ht="11.25">
      <c r="B1735" s="162"/>
      <c r="D1735" s="155" t="s">
        <v>264</v>
      </c>
      <c r="E1735" s="163" t="s">
        <v>1</v>
      </c>
      <c r="F1735" s="164" t="s">
        <v>266</v>
      </c>
      <c r="H1735" s="165">
        <v>6</v>
      </c>
      <c r="I1735" s="166"/>
      <c r="L1735" s="162"/>
      <c r="M1735" s="167"/>
      <c r="T1735" s="168"/>
      <c r="AT1735" s="163" t="s">
        <v>264</v>
      </c>
      <c r="AU1735" s="163" t="s">
        <v>87</v>
      </c>
      <c r="AV1735" s="13" t="s">
        <v>260</v>
      </c>
      <c r="AW1735" s="13" t="s">
        <v>32</v>
      </c>
      <c r="AX1735" s="13" t="s">
        <v>85</v>
      </c>
      <c r="AY1735" s="163" t="s">
        <v>253</v>
      </c>
    </row>
    <row r="1736" spans="2:65" s="1" customFormat="1" ht="21.75" customHeight="1">
      <c r="B1736" s="32"/>
      <c r="C1736" s="137" t="s">
        <v>2528</v>
      </c>
      <c r="D1736" s="137" t="s">
        <v>255</v>
      </c>
      <c r="E1736" s="138" t="s">
        <v>2534</v>
      </c>
      <c r="F1736" s="139" t="s">
        <v>2535</v>
      </c>
      <c r="G1736" s="140" t="s">
        <v>313</v>
      </c>
      <c r="H1736" s="141">
        <v>6</v>
      </c>
      <c r="I1736" s="142"/>
      <c r="J1736" s="143">
        <f>ROUND(I1736*H1736,2)</f>
        <v>0</v>
      </c>
      <c r="K1736" s="139" t="s">
        <v>259</v>
      </c>
      <c r="L1736" s="32"/>
      <c r="M1736" s="144" t="s">
        <v>1</v>
      </c>
      <c r="N1736" s="145" t="s">
        <v>42</v>
      </c>
      <c r="P1736" s="146">
        <f>O1736*H1736</f>
        <v>0</v>
      </c>
      <c r="Q1736" s="146">
        <v>1.7000000000000001E-4</v>
      </c>
      <c r="R1736" s="146">
        <f>Q1736*H1736</f>
        <v>1.0200000000000001E-3</v>
      </c>
      <c r="S1736" s="146">
        <v>0</v>
      </c>
      <c r="T1736" s="147">
        <f>S1736*H1736</f>
        <v>0</v>
      </c>
      <c r="AR1736" s="148" t="s">
        <v>369</v>
      </c>
      <c r="AT1736" s="148" t="s">
        <v>255</v>
      </c>
      <c r="AU1736" s="148" t="s">
        <v>87</v>
      </c>
      <c r="AY1736" s="17" t="s">
        <v>253</v>
      </c>
      <c r="BE1736" s="149">
        <f>IF(N1736="základní",J1736,0)</f>
        <v>0</v>
      </c>
      <c r="BF1736" s="149">
        <f>IF(N1736="snížená",J1736,0)</f>
        <v>0</v>
      </c>
      <c r="BG1736" s="149">
        <f>IF(N1736="zákl. přenesená",J1736,0)</f>
        <v>0</v>
      </c>
      <c r="BH1736" s="149">
        <f>IF(N1736="sníž. přenesená",J1736,0)</f>
        <v>0</v>
      </c>
      <c r="BI1736" s="149">
        <f>IF(N1736="nulová",J1736,0)</f>
        <v>0</v>
      </c>
      <c r="BJ1736" s="17" t="s">
        <v>85</v>
      </c>
      <c r="BK1736" s="149">
        <f>ROUND(I1736*H1736,2)</f>
        <v>0</v>
      </c>
      <c r="BL1736" s="17" t="s">
        <v>369</v>
      </c>
      <c r="BM1736" s="148" t="s">
        <v>3597</v>
      </c>
    </row>
    <row r="1737" spans="2:65" s="1" customFormat="1" ht="11.25">
      <c r="B1737" s="32"/>
      <c r="D1737" s="150" t="s">
        <v>262</v>
      </c>
      <c r="F1737" s="151" t="s">
        <v>2537</v>
      </c>
      <c r="I1737" s="152"/>
      <c r="L1737" s="32"/>
      <c r="M1737" s="153"/>
      <c r="T1737" s="56"/>
      <c r="AT1737" s="17" t="s">
        <v>262</v>
      </c>
      <c r="AU1737" s="17" t="s">
        <v>87</v>
      </c>
    </row>
    <row r="1738" spans="2:65" s="1" customFormat="1" ht="16.5" customHeight="1">
      <c r="B1738" s="32"/>
      <c r="C1738" s="185" t="s">
        <v>2533</v>
      </c>
      <c r="D1738" s="185" t="s">
        <v>1052</v>
      </c>
      <c r="E1738" s="186" t="s">
        <v>2539</v>
      </c>
      <c r="F1738" s="187" t="s">
        <v>2540</v>
      </c>
      <c r="G1738" s="188" t="s">
        <v>313</v>
      </c>
      <c r="H1738" s="189">
        <v>6.3</v>
      </c>
      <c r="I1738" s="190"/>
      <c r="J1738" s="191">
        <f>ROUND(I1738*H1738,2)</f>
        <v>0</v>
      </c>
      <c r="K1738" s="187" t="s">
        <v>259</v>
      </c>
      <c r="L1738" s="192"/>
      <c r="M1738" s="193" t="s">
        <v>1</v>
      </c>
      <c r="N1738" s="194" t="s">
        <v>42</v>
      </c>
      <c r="P1738" s="146">
        <f>O1738*H1738</f>
        <v>0</v>
      </c>
      <c r="Q1738" s="146">
        <v>1E-3</v>
      </c>
      <c r="R1738" s="146">
        <f>Q1738*H1738</f>
        <v>6.3E-3</v>
      </c>
      <c r="S1738" s="146">
        <v>0</v>
      </c>
      <c r="T1738" s="147">
        <f>S1738*H1738</f>
        <v>0</v>
      </c>
      <c r="AR1738" s="148" t="s">
        <v>455</v>
      </c>
      <c r="AT1738" s="148" t="s">
        <v>1052</v>
      </c>
      <c r="AU1738" s="148" t="s">
        <v>87</v>
      </c>
      <c r="AY1738" s="17" t="s">
        <v>253</v>
      </c>
      <c r="BE1738" s="149">
        <f>IF(N1738="základní",J1738,0)</f>
        <v>0</v>
      </c>
      <c r="BF1738" s="149">
        <f>IF(N1738="snížená",J1738,0)</f>
        <v>0</v>
      </c>
      <c r="BG1738" s="149">
        <f>IF(N1738="zákl. přenesená",J1738,0)</f>
        <v>0</v>
      </c>
      <c r="BH1738" s="149">
        <f>IF(N1738="sníž. přenesená",J1738,0)</f>
        <v>0</v>
      </c>
      <c r="BI1738" s="149">
        <f>IF(N1738="nulová",J1738,0)</f>
        <v>0</v>
      </c>
      <c r="BJ1738" s="17" t="s">
        <v>85</v>
      </c>
      <c r="BK1738" s="149">
        <f>ROUND(I1738*H1738,2)</f>
        <v>0</v>
      </c>
      <c r="BL1738" s="17" t="s">
        <v>369</v>
      </c>
      <c r="BM1738" s="148" t="s">
        <v>3598</v>
      </c>
    </row>
    <row r="1739" spans="2:65" s="14" customFormat="1" ht="11.25">
      <c r="B1739" s="169"/>
      <c r="D1739" s="155" t="s">
        <v>264</v>
      </c>
      <c r="E1739" s="170" t="s">
        <v>1</v>
      </c>
      <c r="F1739" s="171" t="s">
        <v>2523</v>
      </c>
      <c r="H1739" s="170" t="s">
        <v>1</v>
      </c>
      <c r="I1739" s="172"/>
      <c r="L1739" s="169"/>
      <c r="M1739" s="173"/>
      <c r="T1739" s="174"/>
      <c r="AT1739" s="170" t="s">
        <v>264</v>
      </c>
      <c r="AU1739" s="170" t="s">
        <v>87</v>
      </c>
      <c r="AV1739" s="14" t="s">
        <v>85</v>
      </c>
      <c r="AW1739" s="14" t="s">
        <v>32</v>
      </c>
      <c r="AX1739" s="14" t="s">
        <v>77</v>
      </c>
      <c r="AY1739" s="170" t="s">
        <v>253</v>
      </c>
    </row>
    <row r="1740" spans="2:65" s="14" customFormat="1" ht="11.25">
      <c r="B1740" s="169"/>
      <c r="D1740" s="155" t="s">
        <v>264</v>
      </c>
      <c r="E1740" s="170" t="s">
        <v>1</v>
      </c>
      <c r="F1740" s="171" t="s">
        <v>3301</v>
      </c>
      <c r="H1740" s="170" t="s">
        <v>1</v>
      </c>
      <c r="I1740" s="172"/>
      <c r="L1740" s="169"/>
      <c r="M1740" s="173"/>
      <c r="T1740" s="174"/>
      <c r="AT1740" s="170" t="s">
        <v>264</v>
      </c>
      <c r="AU1740" s="170" t="s">
        <v>87</v>
      </c>
      <c r="AV1740" s="14" t="s">
        <v>85</v>
      </c>
      <c r="AW1740" s="14" t="s">
        <v>32</v>
      </c>
      <c r="AX1740" s="14" t="s">
        <v>77</v>
      </c>
      <c r="AY1740" s="170" t="s">
        <v>253</v>
      </c>
    </row>
    <row r="1741" spans="2:65" s="12" customFormat="1" ht="11.25">
      <c r="B1741" s="154"/>
      <c r="D1741" s="155" t="s">
        <v>264</v>
      </c>
      <c r="E1741" s="156" t="s">
        <v>1</v>
      </c>
      <c r="F1741" s="157" t="s">
        <v>2525</v>
      </c>
      <c r="H1741" s="158">
        <v>9</v>
      </c>
      <c r="I1741" s="159"/>
      <c r="L1741" s="154"/>
      <c r="M1741" s="160"/>
      <c r="T1741" s="161"/>
      <c r="AT1741" s="156" t="s">
        <v>264</v>
      </c>
      <c r="AU1741" s="156" t="s">
        <v>87</v>
      </c>
      <c r="AV1741" s="12" t="s">
        <v>87</v>
      </c>
      <c r="AW1741" s="12" t="s">
        <v>32</v>
      </c>
      <c r="AX1741" s="12" t="s">
        <v>77</v>
      </c>
      <c r="AY1741" s="156" t="s">
        <v>253</v>
      </c>
    </row>
    <row r="1742" spans="2:65" s="12" customFormat="1" ht="11.25">
      <c r="B1742" s="154"/>
      <c r="D1742" s="155" t="s">
        <v>264</v>
      </c>
      <c r="E1742" s="156" t="s">
        <v>1</v>
      </c>
      <c r="F1742" s="157" t="s">
        <v>3188</v>
      </c>
      <c r="H1742" s="158">
        <v>-3</v>
      </c>
      <c r="I1742" s="159"/>
      <c r="L1742" s="154"/>
      <c r="M1742" s="160"/>
      <c r="T1742" s="161"/>
      <c r="AT1742" s="156" t="s">
        <v>264</v>
      </c>
      <c r="AU1742" s="156" t="s">
        <v>87</v>
      </c>
      <c r="AV1742" s="12" t="s">
        <v>87</v>
      </c>
      <c r="AW1742" s="12" t="s">
        <v>32</v>
      </c>
      <c r="AX1742" s="12" t="s">
        <v>77</v>
      </c>
      <c r="AY1742" s="156" t="s">
        <v>253</v>
      </c>
    </row>
    <row r="1743" spans="2:65" s="13" customFormat="1" ht="11.25">
      <c r="B1743" s="162"/>
      <c r="D1743" s="155" t="s">
        <v>264</v>
      </c>
      <c r="E1743" s="163" t="s">
        <v>1</v>
      </c>
      <c r="F1743" s="164" t="s">
        <v>266</v>
      </c>
      <c r="H1743" s="165">
        <v>6</v>
      </c>
      <c r="I1743" s="166"/>
      <c r="L1743" s="162"/>
      <c r="M1743" s="167"/>
      <c r="T1743" s="168"/>
      <c r="AT1743" s="163" t="s">
        <v>264</v>
      </c>
      <c r="AU1743" s="163" t="s">
        <v>87</v>
      </c>
      <c r="AV1743" s="13" t="s">
        <v>260</v>
      </c>
      <c r="AW1743" s="13" t="s">
        <v>32</v>
      </c>
      <c r="AX1743" s="13" t="s">
        <v>85</v>
      </c>
      <c r="AY1743" s="163" t="s">
        <v>253</v>
      </c>
    </row>
    <row r="1744" spans="2:65" s="12" customFormat="1" ht="11.25">
      <c r="B1744" s="154"/>
      <c r="D1744" s="155" t="s">
        <v>264</v>
      </c>
      <c r="F1744" s="157" t="s">
        <v>3199</v>
      </c>
      <c r="H1744" s="158">
        <v>6.3</v>
      </c>
      <c r="I1744" s="159"/>
      <c r="L1744" s="154"/>
      <c r="M1744" s="160"/>
      <c r="T1744" s="161"/>
      <c r="AT1744" s="156" t="s">
        <v>264</v>
      </c>
      <c r="AU1744" s="156" t="s">
        <v>87</v>
      </c>
      <c r="AV1744" s="12" t="s">
        <v>87</v>
      </c>
      <c r="AW1744" s="12" t="s">
        <v>4</v>
      </c>
      <c r="AX1744" s="12" t="s">
        <v>85</v>
      </c>
      <c r="AY1744" s="156" t="s">
        <v>253</v>
      </c>
    </row>
    <row r="1745" spans="2:65" s="1" customFormat="1" ht="24.2" customHeight="1">
      <c r="B1745" s="32"/>
      <c r="C1745" s="137" t="s">
        <v>2538</v>
      </c>
      <c r="D1745" s="137" t="s">
        <v>255</v>
      </c>
      <c r="E1745" s="138" t="s">
        <v>2544</v>
      </c>
      <c r="F1745" s="139" t="s">
        <v>2545</v>
      </c>
      <c r="G1745" s="140" t="s">
        <v>1576</v>
      </c>
      <c r="H1745" s="196"/>
      <c r="I1745" s="142"/>
      <c r="J1745" s="143">
        <f>ROUND(I1745*H1745,2)</f>
        <v>0</v>
      </c>
      <c r="K1745" s="139" t="s">
        <v>259</v>
      </c>
      <c r="L1745" s="32"/>
      <c r="M1745" s="144" t="s">
        <v>1</v>
      </c>
      <c r="N1745" s="145" t="s">
        <v>42</v>
      </c>
      <c r="P1745" s="146">
        <f>O1745*H1745</f>
        <v>0</v>
      </c>
      <c r="Q1745" s="146">
        <v>0</v>
      </c>
      <c r="R1745" s="146">
        <f>Q1745*H1745</f>
        <v>0</v>
      </c>
      <c r="S1745" s="146">
        <v>0</v>
      </c>
      <c r="T1745" s="147">
        <f>S1745*H1745</f>
        <v>0</v>
      </c>
      <c r="AR1745" s="148" t="s">
        <v>369</v>
      </c>
      <c r="AT1745" s="148" t="s">
        <v>255</v>
      </c>
      <c r="AU1745" s="148" t="s">
        <v>87</v>
      </c>
      <c r="AY1745" s="17" t="s">
        <v>253</v>
      </c>
      <c r="BE1745" s="149">
        <f>IF(N1745="základní",J1745,0)</f>
        <v>0</v>
      </c>
      <c r="BF1745" s="149">
        <f>IF(N1745="snížená",J1745,0)</f>
        <v>0</v>
      </c>
      <c r="BG1745" s="149">
        <f>IF(N1745="zákl. přenesená",J1745,0)</f>
        <v>0</v>
      </c>
      <c r="BH1745" s="149">
        <f>IF(N1745="sníž. přenesená",J1745,0)</f>
        <v>0</v>
      </c>
      <c r="BI1745" s="149">
        <f>IF(N1745="nulová",J1745,0)</f>
        <v>0</v>
      </c>
      <c r="BJ1745" s="17" t="s">
        <v>85</v>
      </c>
      <c r="BK1745" s="149">
        <f>ROUND(I1745*H1745,2)</f>
        <v>0</v>
      </c>
      <c r="BL1745" s="17" t="s">
        <v>369</v>
      </c>
      <c r="BM1745" s="148" t="s">
        <v>2546</v>
      </c>
    </row>
    <row r="1746" spans="2:65" s="1" customFormat="1" ht="11.25">
      <c r="B1746" s="32"/>
      <c r="D1746" s="150" t="s">
        <v>262</v>
      </c>
      <c r="F1746" s="151" t="s">
        <v>2547</v>
      </c>
      <c r="I1746" s="152"/>
      <c r="L1746" s="32"/>
      <c r="M1746" s="153"/>
      <c r="T1746" s="56"/>
      <c r="AT1746" s="17" t="s">
        <v>262</v>
      </c>
      <c r="AU1746" s="17" t="s">
        <v>87</v>
      </c>
    </row>
    <row r="1747" spans="2:65" s="11" customFormat="1" ht="22.9" customHeight="1">
      <c r="B1747" s="125"/>
      <c r="D1747" s="126" t="s">
        <v>76</v>
      </c>
      <c r="E1747" s="135" t="s">
        <v>2548</v>
      </c>
      <c r="F1747" s="135" t="s">
        <v>2549</v>
      </c>
      <c r="I1747" s="128"/>
      <c r="J1747" s="136">
        <f>BK1747</f>
        <v>0</v>
      </c>
      <c r="L1747" s="125"/>
      <c r="M1747" s="130"/>
      <c r="P1747" s="131">
        <f>SUM(P1748:P1791)</f>
        <v>0</v>
      </c>
      <c r="R1747" s="131">
        <f>SUM(R1748:R1791)</f>
        <v>1.8900189000000001</v>
      </c>
      <c r="T1747" s="132">
        <f>SUM(T1748:T1791)</f>
        <v>0</v>
      </c>
      <c r="AR1747" s="126" t="s">
        <v>87</v>
      </c>
      <c r="AT1747" s="133" t="s">
        <v>76</v>
      </c>
      <c r="AU1747" s="133" t="s">
        <v>85</v>
      </c>
      <c r="AY1747" s="126" t="s">
        <v>253</v>
      </c>
      <c r="BK1747" s="134">
        <f>SUM(BK1748:BK1791)</f>
        <v>0</v>
      </c>
    </row>
    <row r="1748" spans="2:65" s="1" customFormat="1" ht="16.5" customHeight="1">
      <c r="B1748" s="32"/>
      <c r="C1748" s="137" t="s">
        <v>2543</v>
      </c>
      <c r="D1748" s="137" t="s">
        <v>255</v>
      </c>
      <c r="E1748" s="138" t="s">
        <v>2551</v>
      </c>
      <c r="F1748" s="139" t="s">
        <v>2552</v>
      </c>
      <c r="G1748" s="140" t="s">
        <v>258</v>
      </c>
      <c r="H1748" s="141">
        <v>115.53</v>
      </c>
      <c r="I1748" s="142"/>
      <c r="J1748" s="143">
        <f>ROUND(I1748*H1748,2)</f>
        <v>0</v>
      </c>
      <c r="K1748" s="139" t="s">
        <v>259</v>
      </c>
      <c r="L1748" s="32"/>
      <c r="M1748" s="144" t="s">
        <v>1</v>
      </c>
      <c r="N1748" s="145" t="s">
        <v>42</v>
      </c>
      <c r="P1748" s="146">
        <f>O1748*H1748</f>
        <v>0</v>
      </c>
      <c r="Q1748" s="146">
        <v>0</v>
      </c>
      <c r="R1748" s="146">
        <f>Q1748*H1748</f>
        <v>0</v>
      </c>
      <c r="S1748" s="146">
        <v>0</v>
      </c>
      <c r="T1748" s="147">
        <f>S1748*H1748</f>
        <v>0</v>
      </c>
      <c r="AR1748" s="148" t="s">
        <v>369</v>
      </c>
      <c r="AT1748" s="148" t="s">
        <v>255</v>
      </c>
      <c r="AU1748" s="148" t="s">
        <v>87</v>
      </c>
      <c r="AY1748" s="17" t="s">
        <v>253</v>
      </c>
      <c r="BE1748" s="149">
        <f>IF(N1748="základní",J1748,0)</f>
        <v>0</v>
      </c>
      <c r="BF1748" s="149">
        <f>IF(N1748="snížená",J1748,0)</f>
        <v>0</v>
      </c>
      <c r="BG1748" s="149">
        <f>IF(N1748="zákl. přenesená",J1748,0)</f>
        <v>0</v>
      </c>
      <c r="BH1748" s="149">
        <f>IF(N1748="sníž. přenesená",J1748,0)</f>
        <v>0</v>
      </c>
      <c r="BI1748" s="149">
        <f>IF(N1748="nulová",J1748,0)</f>
        <v>0</v>
      </c>
      <c r="BJ1748" s="17" t="s">
        <v>85</v>
      </c>
      <c r="BK1748" s="149">
        <f>ROUND(I1748*H1748,2)</f>
        <v>0</v>
      </c>
      <c r="BL1748" s="17" t="s">
        <v>369</v>
      </c>
      <c r="BM1748" s="148" t="s">
        <v>2553</v>
      </c>
    </row>
    <row r="1749" spans="2:65" s="1" customFormat="1" ht="11.25">
      <c r="B1749" s="32"/>
      <c r="D1749" s="150" t="s">
        <v>262</v>
      </c>
      <c r="F1749" s="151" t="s">
        <v>2554</v>
      </c>
      <c r="I1749" s="152"/>
      <c r="L1749" s="32"/>
      <c r="M1749" s="153"/>
      <c r="T1749" s="56"/>
      <c r="AT1749" s="17" t="s">
        <v>262</v>
      </c>
      <c r="AU1749" s="17" t="s">
        <v>87</v>
      </c>
    </row>
    <row r="1750" spans="2:65" s="14" customFormat="1" ht="11.25">
      <c r="B1750" s="169"/>
      <c r="D1750" s="155" t="s">
        <v>264</v>
      </c>
      <c r="E1750" s="170" t="s">
        <v>1</v>
      </c>
      <c r="F1750" s="171" t="s">
        <v>2555</v>
      </c>
      <c r="H1750" s="170" t="s">
        <v>1</v>
      </c>
      <c r="I1750" s="172"/>
      <c r="L1750" s="169"/>
      <c r="M1750" s="173"/>
      <c r="T1750" s="174"/>
      <c r="AT1750" s="170" t="s">
        <v>264</v>
      </c>
      <c r="AU1750" s="170" t="s">
        <v>87</v>
      </c>
      <c r="AV1750" s="14" t="s">
        <v>85</v>
      </c>
      <c r="AW1750" s="14" t="s">
        <v>32</v>
      </c>
      <c r="AX1750" s="14" t="s">
        <v>77</v>
      </c>
      <c r="AY1750" s="170" t="s">
        <v>253</v>
      </c>
    </row>
    <row r="1751" spans="2:65" s="14" customFormat="1" ht="11.25">
      <c r="B1751" s="169"/>
      <c r="D1751" s="155" t="s">
        <v>264</v>
      </c>
      <c r="E1751" s="170" t="s">
        <v>1</v>
      </c>
      <c r="F1751" s="171" t="s">
        <v>3301</v>
      </c>
      <c r="H1751" s="170" t="s">
        <v>1</v>
      </c>
      <c r="I1751" s="172"/>
      <c r="L1751" s="169"/>
      <c r="M1751" s="173"/>
      <c r="T1751" s="174"/>
      <c r="AT1751" s="170" t="s">
        <v>264</v>
      </c>
      <c r="AU1751" s="170" t="s">
        <v>87</v>
      </c>
      <c r="AV1751" s="14" t="s">
        <v>85</v>
      </c>
      <c r="AW1751" s="14" t="s">
        <v>32</v>
      </c>
      <c r="AX1751" s="14" t="s">
        <v>77</v>
      </c>
      <c r="AY1751" s="170" t="s">
        <v>253</v>
      </c>
    </row>
    <row r="1752" spans="2:65" s="12" customFormat="1" ht="11.25">
      <c r="B1752" s="154"/>
      <c r="D1752" s="155" t="s">
        <v>264</v>
      </c>
      <c r="E1752" s="156" t="s">
        <v>1</v>
      </c>
      <c r="F1752" s="157" t="s">
        <v>3599</v>
      </c>
      <c r="H1752" s="158">
        <v>115.53</v>
      </c>
      <c r="I1752" s="159"/>
      <c r="L1752" s="154"/>
      <c r="M1752" s="160"/>
      <c r="T1752" s="161"/>
      <c r="AT1752" s="156" t="s">
        <v>264</v>
      </c>
      <c r="AU1752" s="156" t="s">
        <v>87</v>
      </c>
      <c r="AV1752" s="12" t="s">
        <v>87</v>
      </c>
      <c r="AW1752" s="12" t="s">
        <v>32</v>
      </c>
      <c r="AX1752" s="12" t="s">
        <v>77</v>
      </c>
      <c r="AY1752" s="156" t="s">
        <v>253</v>
      </c>
    </row>
    <row r="1753" spans="2:65" s="13" customFormat="1" ht="11.25">
      <c r="B1753" s="162"/>
      <c r="D1753" s="155" t="s">
        <v>264</v>
      </c>
      <c r="E1753" s="163" t="s">
        <v>1</v>
      </c>
      <c r="F1753" s="164" t="s">
        <v>266</v>
      </c>
      <c r="H1753" s="165">
        <v>115.53</v>
      </c>
      <c r="I1753" s="166"/>
      <c r="L1753" s="162"/>
      <c r="M1753" s="167"/>
      <c r="T1753" s="168"/>
      <c r="AT1753" s="163" t="s">
        <v>264</v>
      </c>
      <c r="AU1753" s="163" t="s">
        <v>87</v>
      </c>
      <c r="AV1753" s="13" t="s">
        <v>260</v>
      </c>
      <c r="AW1753" s="13" t="s">
        <v>32</v>
      </c>
      <c r="AX1753" s="13" t="s">
        <v>85</v>
      </c>
      <c r="AY1753" s="163" t="s">
        <v>253</v>
      </c>
    </row>
    <row r="1754" spans="2:65" s="1" customFormat="1" ht="16.5" customHeight="1">
      <c r="B1754" s="32"/>
      <c r="C1754" s="137" t="s">
        <v>2550</v>
      </c>
      <c r="D1754" s="137" t="s">
        <v>255</v>
      </c>
      <c r="E1754" s="138" t="s">
        <v>2558</v>
      </c>
      <c r="F1754" s="139" t="s">
        <v>2559</v>
      </c>
      <c r="G1754" s="140" t="s">
        <v>313</v>
      </c>
      <c r="H1754" s="141">
        <v>121.12</v>
      </c>
      <c r="I1754" s="142"/>
      <c r="J1754" s="143">
        <f>ROUND(I1754*H1754,2)</f>
        <v>0</v>
      </c>
      <c r="K1754" s="139" t="s">
        <v>259</v>
      </c>
      <c r="L1754" s="32"/>
      <c r="M1754" s="144" t="s">
        <v>1</v>
      </c>
      <c r="N1754" s="145" t="s">
        <v>42</v>
      </c>
      <c r="P1754" s="146">
        <f>O1754*H1754</f>
        <v>0</v>
      </c>
      <c r="Q1754" s="146">
        <v>0</v>
      </c>
      <c r="R1754" s="146">
        <f>Q1754*H1754</f>
        <v>0</v>
      </c>
      <c r="S1754" s="146">
        <v>0</v>
      </c>
      <c r="T1754" s="147">
        <f>S1754*H1754</f>
        <v>0</v>
      </c>
      <c r="AR1754" s="148" t="s">
        <v>369</v>
      </c>
      <c r="AT1754" s="148" t="s">
        <v>255</v>
      </c>
      <c r="AU1754" s="148" t="s">
        <v>87</v>
      </c>
      <c r="AY1754" s="17" t="s">
        <v>253</v>
      </c>
      <c r="BE1754" s="149">
        <f>IF(N1754="základní",J1754,0)</f>
        <v>0</v>
      </c>
      <c r="BF1754" s="149">
        <f>IF(N1754="snížená",J1754,0)</f>
        <v>0</v>
      </c>
      <c r="BG1754" s="149">
        <f>IF(N1754="zákl. přenesená",J1754,0)</f>
        <v>0</v>
      </c>
      <c r="BH1754" s="149">
        <f>IF(N1754="sníž. přenesená",J1754,0)</f>
        <v>0</v>
      </c>
      <c r="BI1754" s="149">
        <f>IF(N1754="nulová",J1754,0)</f>
        <v>0</v>
      </c>
      <c r="BJ1754" s="17" t="s">
        <v>85</v>
      </c>
      <c r="BK1754" s="149">
        <f>ROUND(I1754*H1754,2)</f>
        <v>0</v>
      </c>
      <c r="BL1754" s="17" t="s">
        <v>369</v>
      </c>
      <c r="BM1754" s="148" t="s">
        <v>3600</v>
      </c>
    </row>
    <row r="1755" spans="2:65" s="1" customFormat="1" ht="11.25">
      <c r="B1755" s="32"/>
      <c r="D1755" s="150" t="s">
        <v>262</v>
      </c>
      <c r="F1755" s="151" t="s">
        <v>2561</v>
      </c>
      <c r="I1755" s="152"/>
      <c r="L1755" s="32"/>
      <c r="M1755" s="153"/>
      <c r="T1755" s="56"/>
      <c r="AT1755" s="17" t="s">
        <v>262</v>
      </c>
      <c r="AU1755" s="17" t="s">
        <v>87</v>
      </c>
    </row>
    <row r="1756" spans="2:65" s="1" customFormat="1" ht="16.5" customHeight="1">
      <c r="B1756" s="32"/>
      <c r="C1756" s="185" t="s">
        <v>2557</v>
      </c>
      <c r="D1756" s="185" t="s">
        <v>1052</v>
      </c>
      <c r="E1756" s="186" t="s">
        <v>2563</v>
      </c>
      <c r="F1756" s="187" t="s">
        <v>2564</v>
      </c>
      <c r="G1756" s="188" t="s">
        <v>313</v>
      </c>
      <c r="H1756" s="189">
        <v>123.542</v>
      </c>
      <c r="I1756" s="190"/>
      <c r="J1756" s="191">
        <f>ROUND(I1756*H1756,2)</f>
        <v>0</v>
      </c>
      <c r="K1756" s="187" t="s">
        <v>259</v>
      </c>
      <c r="L1756" s="192"/>
      <c r="M1756" s="193" t="s">
        <v>1</v>
      </c>
      <c r="N1756" s="194" t="s">
        <v>42</v>
      </c>
      <c r="P1756" s="146">
        <f>O1756*H1756</f>
        <v>0</v>
      </c>
      <c r="Q1756" s="146">
        <v>5.0000000000000002E-5</v>
      </c>
      <c r="R1756" s="146">
        <f>Q1756*H1756</f>
        <v>6.1771000000000005E-3</v>
      </c>
      <c r="S1756" s="146">
        <v>0</v>
      </c>
      <c r="T1756" s="147">
        <f>S1756*H1756</f>
        <v>0</v>
      </c>
      <c r="AR1756" s="148" t="s">
        <v>455</v>
      </c>
      <c r="AT1756" s="148" t="s">
        <v>1052</v>
      </c>
      <c r="AU1756" s="148" t="s">
        <v>87</v>
      </c>
      <c r="AY1756" s="17" t="s">
        <v>253</v>
      </c>
      <c r="BE1756" s="149">
        <f>IF(N1756="základní",J1756,0)</f>
        <v>0</v>
      </c>
      <c r="BF1756" s="149">
        <f>IF(N1756="snížená",J1756,0)</f>
        <v>0</v>
      </c>
      <c r="BG1756" s="149">
        <f>IF(N1756="zákl. přenesená",J1756,0)</f>
        <v>0</v>
      </c>
      <c r="BH1756" s="149">
        <f>IF(N1756="sníž. přenesená",J1756,0)</f>
        <v>0</v>
      </c>
      <c r="BI1756" s="149">
        <f>IF(N1756="nulová",J1756,0)</f>
        <v>0</v>
      </c>
      <c r="BJ1756" s="17" t="s">
        <v>85</v>
      </c>
      <c r="BK1756" s="149">
        <f>ROUND(I1756*H1756,2)</f>
        <v>0</v>
      </c>
      <c r="BL1756" s="17" t="s">
        <v>369</v>
      </c>
      <c r="BM1756" s="148" t="s">
        <v>3601</v>
      </c>
    </row>
    <row r="1757" spans="2:65" s="14" customFormat="1" ht="11.25">
      <c r="B1757" s="169"/>
      <c r="D1757" s="155" t="s">
        <v>264</v>
      </c>
      <c r="E1757" s="170" t="s">
        <v>1</v>
      </c>
      <c r="F1757" s="171" t="s">
        <v>2555</v>
      </c>
      <c r="H1757" s="170" t="s">
        <v>1</v>
      </c>
      <c r="I1757" s="172"/>
      <c r="L1757" s="169"/>
      <c r="M1757" s="173"/>
      <c r="T1757" s="174"/>
      <c r="AT1757" s="170" t="s">
        <v>264</v>
      </c>
      <c r="AU1757" s="170" t="s">
        <v>87</v>
      </c>
      <c r="AV1757" s="14" t="s">
        <v>85</v>
      </c>
      <c r="AW1757" s="14" t="s">
        <v>32</v>
      </c>
      <c r="AX1757" s="14" t="s">
        <v>77</v>
      </c>
      <c r="AY1757" s="170" t="s">
        <v>253</v>
      </c>
    </row>
    <row r="1758" spans="2:65" s="14" customFormat="1" ht="11.25">
      <c r="B1758" s="169"/>
      <c r="D1758" s="155" t="s">
        <v>264</v>
      </c>
      <c r="E1758" s="170" t="s">
        <v>1</v>
      </c>
      <c r="F1758" s="171" t="s">
        <v>3301</v>
      </c>
      <c r="H1758" s="170" t="s">
        <v>1</v>
      </c>
      <c r="I1758" s="172"/>
      <c r="L1758" s="169"/>
      <c r="M1758" s="173"/>
      <c r="T1758" s="174"/>
      <c r="AT1758" s="170" t="s">
        <v>264</v>
      </c>
      <c r="AU1758" s="170" t="s">
        <v>87</v>
      </c>
      <c r="AV1758" s="14" t="s">
        <v>85</v>
      </c>
      <c r="AW1758" s="14" t="s">
        <v>32</v>
      </c>
      <c r="AX1758" s="14" t="s">
        <v>77</v>
      </c>
      <c r="AY1758" s="170" t="s">
        <v>253</v>
      </c>
    </row>
    <row r="1759" spans="2:65" s="12" customFormat="1" ht="11.25">
      <c r="B1759" s="154"/>
      <c r="D1759" s="155" t="s">
        <v>264</v>
      </c>
      <c r="E1759" s="156" t="s">
        <v>1</v>
      </c>
      <c r="F1759" s="157" t="s">
        <v>3602</v>
      </c>
      <c r="H1759" s="158">
        <v>121.12</v>
      </c>
      <c r="I1759" s="159"/>
      <c r="L1759" s="154"/>
      <c r="M1759" s="160"/>
      <c r="T1759" s="161"/>
      <c r="AT1759" s="156" t="s">
        <v>264</v>
      </c>
      <c r="AU1759" s="156" t="s">
        <v>87</v>
      </c>
      <c r="AV1759" s="12" t="s">
        <v>87</v>
      </c>
      <c r="AW1759" s="12" t="s">
        <v>32</v>
      </c>
      <c r="AX1759" s="12" t="s">
        <v>77</v>
      </c>
      <c r="AY1759" s="156" t="s">
        <v>253</v>
      </c>
    </row>
    <row r="1760" spans="2:65" s="13" customFormat="1" ht="11.25">
      <c r="B1760" s="162"/>
      <c r="D1760" s="155" t="s">
        <v>264</v>
      </c>
      <c r="E1760" s="163" t="s">
        <v>1</v>
      </c>
      <c r="F1760" s="164" t="s">
        <v>266</v>
      </c>
      <c r="H1760" s="165">
        <v>121.12</v>
      </c>
      <c r="I1760" s="166"/>
      <c r="L1760" s="162"/>
      <c r="M1760" s="167"/>
      <c r="T1760" s="168"/>
      <c r="AT1760" s="163" t="s">
        <v>264</v>
      </c>
      <c r="AU1760" s="163" t="s">
        <v>87</v>
      </c>
      <c r="AV1760" s="13" t="s">
        <v>260</v>
      </c>
      <c r="AW1760" s="13" t="s">
        <v>32</v>
      </c>
      <c r="AX1760" s="13" t="s">
        <v>85</v>
      </c>
      <c r="AY1760" s="163" t="s">
        <v>253</v>
      </c>
    </row>
    <row r="1761" spans="2:65" s="12" customFormat="1" ht="11.25">
      <c r="B1761" s="154"/>
      <c r="D1761" s="155" t="s">
        <v>264</v>
      </c>
      <c r="F1761" s="157" t="s">
        <v>3603</v>
      </c>
      <c r="H1761" s="158">
        <v>123.542</v>
      </c>
      <c r="I1761" s="159"/>
      <c r="L1761" s="154"/>
      <c r="M1761" s="160"/>
      <c r="T1761" s="161"/>
      <c r="AT1761" s="156" t="s">
        <v>264</v>
      </c>
      <c r="AU1761" s="156" t="s">
        <v>87</v>
      </c>
      <c r="AV1761" s="12" t="s">
        <v>87</v>
      </c>
      <c r="AW1761" s="12" t="s">
        <v>4</v>
      </c>
      <c r="AX1761" s="12" t="s">
        <v>85</v>
      </c>
      <c r="AY1761" s="156" t="s">
        <v>253</v>
      </c>
    </row>
    <row r="1762" spans="2:65" s="1" customFormat="1" ht="24.2" customHeight="1">
      <c r="B1762" s="32"/>
      <c r="C1762" s="137" t="s">
        <v>2562</v>
      </c>
      <c r="D1762" s="137" t="s">
        <v>255</v>
      </c>
      <c r="E1762" s="138" t="s">
        <v>2569</v>
      </c>
      <c r="F1762" s="139" t="s">
        <v>2570</v>
      </c>
      <c r="G1762" s="140" t="s">
        <v>258</v>
      </c>
      <c r="H1762" s="141">
        <v>115.53</v>
      </c>
      <c r="I1762" s="142"/>
      <c r="J1762" s="143">
        <f>ROUND(I1762*H1762,2)</f>
        <v>0</v>
      </c>
      <c r="K1762" s="139" t="s">
        <v>259</v>
      </c>
      <c r="L1762" s="32"/>
      <c r="M1762" s="144" t="s">
        <v>1</v>
      </c>
      <c r="N1762" s="145" t="s">
        <v>42</v>
      </c>
      <c r="P1762" s="146">
        <f>O1762*H1762</f>
        <v>0</v>
      </c>
      <c r="Q1762" s="146">
        <v>3.0000000000000001E-5</v>
      </c>
      <c r="R1762" s="146">
        <f>Q1762*H1762</f>
        <v>3.4659000000000001E-3</v>
      </c>
      <c r="S1762" s="146">
        <v>0</v>
      </c>
      <c r="T1762" s="147">
        <f>S1762*H1762</f>
        <v>0</v>
      </c>
      <c r="AR1762" s="148" t="s">
        <v>369</v>
      </c>
      <c r="AT1762" s="148" t="s">
        <v>255</v>
      </c>
      <c r="AU1762" s="148" t="s">
        <v>87</v>
      </c>
      <c r="AY1762" s="17" t="s">
        <v>253</v>
      </c>
      <c r="BE1762" s="149">
        <f>IF(N1762="základní",J1762,0)</f>
        <v>0</v>
      </c>
      <c r="BF1762" s="149">
        <f>IF(N1762="snížená",J1762,0)</f>
        <v>0</v>
      </c>
      <c r="BG1762" s="149">
        <f>IF(N1762="zákl. přenesená",J1762,0)</f>
        <v>0</v>
      </c>
      <c r="BH1762" s="149">
        <f>IF(N1762="sníž. přenesená",J1762,0)</f>
        <v>0</v>
      </c>
      <c r="BI1762" s="149">
        <f>IF(N1762="nulová",J1762,0)</f>
        <v>0</v>
      </c>
      <c r="BJ1762" s="17" t="s">
        <v>85</v>
      </c>
      <c r="BK1762" s="149">
        <f>ROUND(I1762*H1762,2)</f>
        <v>0</v>
      </c>
      <c r="BL1762" s="17" t="s">
        <v>369</v>
      </c>
      <c r="BM1762" s="148" t="s">
        <v>2571</v>
      </c>
    </row>
    <row r="1763" spans="2:65" s="1" customFormat="1" ht="11.25">
      <c r="B1763" s="32"/>
      <c r="D1763" s="150" t="s">
        <v>262</v>
      </c>
      <c r="F1763" s="151" t="s">
        <v>2572</v>
      </c>
      <c r="I1763" s="152"/>
      <c r="L1763" s="32"/>
      <c r="M1763" s="153"/>
      <c r="T1763" s="56"/>
      <c r="AT1763" s="17" t="s">
        <v>262</v>
      </c>
      <c r="AU1763" s="17" t="s">
        <v>87</v>
      </c>
    </row>
    <row r="1764" spans="2:65" s="14" customFormat="1" ht="11.25">
      <c r="B1764" s="169"/>
      <c r="D1764" s="155" t="s">
        <v>264</v>
      </c>
      <c r="E1764" s="170" t="s">
        <v>1</v>
      </c>
      <c r="F1764" s="171" t="s">
        <v>2555</v>
      </c>
      <c r="H1764" s="170" t="s">
        <v>1</v>
      </c>
      <c r="I1764" s="172"/>
      <c r="L1764" s="169"/>
      <c r="M1764" s="173"/>
      <c r="T1764" s="174"/>
      <c r="AT1764" s="170" t="s">
        <v>264</v>
      </c>
      <c r="AU1764" s="170" t="s">
        <v>87</v>
      </c>
      <c r="AV1764" s="14" t="s">
        <v>85</v>
      </c>
      <c r="AW1764" s="14" t="s">
        <v>32</v>
      </c>
      <c r="AX1764" s="14" t="s">
        <v>77</v>
      </c>
      <c r="AY1764" s="170" t="s">
        <v>253</v>
      </c>
    </row>
    <row r="1765" spans="2:65" s="14" customFormat="1" ht="11.25">
      <c r="B1765" s="169"/>
      <c r="D1765" s="155" t="s">
        <v>264</v>
      </c>
      <c r="E1765" s="170" t="s">
        <v>1</v>
      </c>
      <c r="F1765" s="171" t="s">
        <v>3301</v>
      </c>
      <c r="H1765" s="170" t="s">
        <v>1</v>
      </c>
      <c r="I1765" s="172"/>
      <c r="L1765" s="169"/>
      <c r="M1765" s="173"/>
      <c r="T1765" s="174"/>
      <c r="AT1765" s="170" t="s">
        <v>264</v>
      </c>
      <c r="AU1765" s="170" t="s">
        <v>87</v>
      </c>
      <c r="AV1765" s="14" t="s">
        <v>85</v>
      </c>
      <c r="AW1765" s="14" t="s">
        <v>32</v>
      </c>
      <c r="AX1765" s="14" t="s">
        <v>77</v>
      </c>
      <c r="AY1765" s="170" t="s">
        <v>253</v>
      </c>
    </row>
    <row r="1766" spans="2:65" s="12" customFormat="1" ht="11.25">
      <c r="B1766" s="154"/>
      <c r="D1766" s="155" t="s">
        <v>264</v>
      </c>
      <c r="E1766" s="156" t="s">
        <v>1</v>
      </c>
      <c r="F1766" s="157" t="s">
        <v>3599</v>
      </c>
      <c r="H1766" s="158">
        <v>115.53</v>
      </c>
      <c r="I1766" s="159"/>
      <c r="L1766" s="154"/>
      <c r="M1766" s="160"/>
      <c r="T1766" s="161"/>
      <c r="AT1766" s="156" t="s">
        <v>264</v>
      </c>
      <c r="AU1766" s="156" t="s">
        <v>87</v>
      </c>
      <c r="AV1766" s="12" t="s">
        <v>87</v>
      </c>
      <c r="AW1766" s="12" t="s">
        <v>32</v>
      </c>
      <c r="AX1766" s="12" t="s">
        <v>77</v>
      </c>
      <c r="AY1766" s="156" t="s">
        <v>253</v>
      </c>
    </row>
    <row r="1767" spans="2:65" s="13" customFormat="1" ht="11.25">
      <c r="B1767" s="162"/>
      <c r="D1767" s="155" t="s">
        <v>264</v>
      </c>
      <c r="E1767" s="163" t="s">
        <v>1</v>
      </c>
      <c r="F1767" s="164" t="s">
        <v>266</v>
      </c>
      <c r="H1767" s="165">
        <v>115.53</v>
      </c>
      <c r="I1767" s="166"/>
      <c r="L1767" s="162"/>
      <c r="M1767" s="167"/>
      <c r="T1767" s="168"/>
      <c r="AT1767" s="163" t="s">
        <v>264</v>
      </c>
      <c r="AU1767" s="163" t="s">
        <v>87</v>
      </c>
      <c r="AV1767" s="13" t="s">
        <v>260</v>
      </c>
      <c r="AW1767" s="13" t="s">
        <v>32</v>
      </c>
      <c r="AX1767" s="13" t="s">
        <v>85</v>
      </c>
      <c r="AY1767" s="163" t="s">
        <v>253</v>
      </c>
    </row>
    <row r="1768" spans="2:65" s="1" customFormat="1" ht="33" customHeight="1">
      <c r="B1768" s="32"/>
      <c r="C1768" s="137" t="s">
        <v>2568</v>
      </c>
      <c r="D1768" s="137" t="s">
        <v>255</v>
      </c>
      <c r="E1768" s="138" t="s">
        <v>2574</v>
      </c>
      <c r="F1768" s="139" t="s">
        <v>2575</v>
      </c>
      <c r="G1768" s="140" t="s">
        <v>258</v>
      </c>
      <c r="H1768" s="141">
        <v>115.53</v>
      </c>
      <c r="I1768" s="142"/>
      <c r="J1768" s="143">
        <f>ROUND(I1768*H1768,2)</f>
        <v>0</v>
      </c>
      <c r="K1768" s="139" t="s">
        <v>259</v>
      </c>
      <c r="L1768" s="32"/>
      <c r="M1768" s="144" t="s">
        <v>1</v>
      </c>
      <c r="N1768" s="145" t="s">
        <v>42</v>
      </c>
      <c r="P1768" s="146">
        <f>O1768*H1768</f>
        <v>0</v>
      </c>
      <c r="Q1768" s="146">
        <v>7.5799999999999999E-3</v>
      </c>
      <c r="R1768" s="146">
        <f>Q1768*H1768</f>
        <v>0.87571739999999998</v>
      </c>
      <c r="S1768" s="146">
        <v>0</v>
      </c>
      <c r="T1768" s="147">
        <f>S1768*H1768</f>
        <v>0</v>
      </c>
      <c r="AR1768" s="148" t="s">
        <v>369</v>
      </c>
      <c r="AT1768" s="148" t="s">
        <v>255</v>
      </c>
      <c r="AU1768" s="148" t="s">
        <v>87</v>
      </c>
      <c r="AY1768" s="17" t="s">
        <v>253</v>
      </c>
      <c r="BE1768" s="149">
        <f>IF(N1768="základní",J1768,0)</f>
        <v>0</v>
      </c>
      <c r="BF1768" s="149">
        <f>IF(N1768="snížená",J1768,0)</f>
        <v>0</v>
      </c>
      <c r="BG1768" s="149">
        <f>IF(N1768="zákl. přenesená",J1768,0)</f>
        <v>0</v>
      </c>
      <c r="BH1768" s="149">
        <f>IF(N1768="sníž. přenesená",J1768,0)</f>
        <v>0</v>
      </c>
      <c r="BI1768" s="149">
        <f>IF(N1768="nulová",J1768,0)</f>
        <v>0</v>
      </c>
      <c r="BJ1768" s="17" t="s">
        <v>85</v>
      </c>
      <c r="BK1768" s="149">
        <f>ROUND(I1768*H1768,2)</f>
        <v>0</v>
      </c>
      <c r="BL1768" s="17" t="s">
        <v>369</v>
      </c>
      <c r="BM1768" s="148" t="s">
        <v>2576</v>
      </c>
    </row>
    <row r="1769" spans="2:65" s="1" customFormat="1" ht="11.25">
      <c r="B1769" s="32"/>
      <c r="D1769" s="150" t="s">
        <v>262</v>
      </c>
      <c r="F1769" s="151" t="s">
        <v>2577</v>
      </c>
      <c r="I1769" s="152"/>
      <c r="L1769" s="32"/>
      <c r="M1769" s="153"/>
      <c r="T1769" s="56"/>
      <c r="AT1769" s="17" t="s">
        <v>262</v>
      </c>
      <c r="AU1769" s="17" t="s">
        <v>87</v>
      </c>
    </row>
    <row r="1770" spans="2:65" s="14" customFormat="1" ht="11.25">
      <c r="B1770" s="169"/>
      <c r="D1770" s="155" t="s">
        <v>264</v>
      </c>
      <c r="E1770" s="170" t="s">
        <v>1</v>
      </c>
      <c r="F1770" s="171" t="s">
        <v>2555</v>
      </c>
      <c r="H1770" s="170" t="s">
        <v>1</v>
      </c>
      <c r="I1770" s="172"/>
      <c r="L1770" s="169"/>
      <c r="M1770" s="173"/>
      <c r="T1770" s="174"/>
      <c r="AT1770" s="170" t="s">
        <v>264</v>
      </c>
      <c r="AU1770" s="170" t="s">
        <v>87</v>
      </c>
      <c r="AV1770" s="14" t="s">
        <v>85</v>
      </c>
      <c r="AW1770" s="14" t="s">
        <v>32</v>
      </c>
      <c r="AX1770" s="14" t="s">
        <v>77</v>
      </c>
      <c r="AY1770" s="170" t="s">
        <v>253</v>
      </c>
    </row>
    <row r="1771" spans="2:65" s="14" customFormat="1" ht="11.25">
      <c r="B1771" s="169"/>
      <c r="D1771" s="155" t="s">
        <v>264</v>
      </c>
      <c r="E1771" s="170" t="s">
        <v>1</v>
      </c>
      <c r="F1771" s="171" t="s">
        <v>3301</v>
      </c>
      <c r="H1771" s="170" t="s">
        <v>1</v>
      </c>
      <c r="I1771" s="172"/>
      <c r="L1771" s="169"/>
      <c r="M1771" s="173"/>
      <c r="T1771" s="174"/>
      <c r="AT1771" s="170" t="s">
        <v>264</v>
      </c>
      <c r="AU1771" s="170" t="s">
        <v>87</v>
      </c>
      <c r="AV1771" s="14" t="s">
        <v>85</v>
      </c>
      <c r="AW1771" s="14" t="s">
        <v>32</v>
      </c>
      <c r="AX1771" s="14" t="s">
        <v>77</v>
      </c>
      <c r="AY1771" s="170" t="s">
        <v>253</v>
      </c>
    </row>
    <row r="1772" spans="2:65" s="12" customFormat="1" ht="11.25">
      <c r="B1772" s="154"/>
      <c r="D1772" s="155" t="s">
        <v>264</v>
      </c>
      <c r="E1772" s="156" t="s">
        <v>1</v>
      </c>
      <c r="F1772" s="157" t="s">
        <v>3599</v>
      </c>
      <c r="H1772" s="158">
        <v>115.53</v>
      </c>
      <c r="I1772" s="159"/>
      <c r="L1772" s="154"/>
      <c r="M1772" s="160"/>
      <c r="T1772" s="161"/>
      <c r="AT1772" s="156" t="s">
        <v>264</v>
      </c>
      <c r="AU1772" s="156" t="s">
        <v>87</v>
      </c>
      <c r="AV1772" s="12" t="s">
        <v>87</v>
      </c>
      <c r="AW1772" s="12" t="s">
        <v>32</v>
      </c>
      <c r="AX1772" s="12" t="s">
        <v>77</v>
      </c>
      <c r="AY1772" s="156" t="s">
        <v>253</v>
      </c>
    </row>
    <row r="1773" spans="2:65" s="13" customFormat="1" ht="11.25">
      <c r="B1773" s="162"/>
      <c r="D1773" s="155" t="s">
        <v>264</v>
      </c>
      <c r="E1773" s="163" t="s">
        <v>1</v>
      </c>
      <c r="F1773" s="164" t="s">
        <v>266</v>
      </c>
      <c r="H1773" s="165">
        <v>115.53</v>
      </c>
      <c r="I1773" s="166"/>
      <c r="L1773" s="162"/>
      <c r="M1773" s="167"/>
      <c r="T1773" s="168"/>
      <c r="AT1773" s="163" t="s">
        <v>264</v>
      </c>
      <c r="AU1773" s="163" t="s">
        <v>87</v>
      </c>
      <c r="AV1773" s="13" t="s">
        <v>260</v>
      </c>
      <c r="AW1773" s="13" t="s">
        <v>32</v>
      </c>
      <c r="AX1773" s="13" t="s">
        <v>85</v>
      </c>
      <c r="AY1773" s="163" t="s">
        <v>253</v>
      </c>
    </row>
    <row r="1774" spans="2:65" s="1" customFormat="1" ht="24.2" customHeight="1">
      <c r="B1774" s="32"/>
      <c r="C1774" s="137" t="s">
        <v>2573</v>
      </c>
      <c r="D1774" s="137" t="s">
        <v>255</v>
      </c>
      <c r="E1774" s="138" t="s">
        <v>2579</v>
      </c>
      <c r="F1774" s="139" t="s">
        <v>2580</v>
      </c>
      <c r="G1774" s="140" t="s">
        <v>313</v>
      </c>
      <c r="H1774" s="141">
        <v>94.82</v>
      </c>
      <c r="I1774" s="142"/>
      <c r="J1774" s="143">
        <f>ROUND(I1774*H1774,2)</f>
        <v>0</v>
      </c>
      <c r="K1774" s="139" t="s">
        <v>259</v>
      </c>
      <c r="L1774" s="32"/>
      <c r="M1774" s="144" t="s">
        <v>1</v>
      </c>
      <c r="N1774" s="145" t="s">
        <v>42</v>
      </c>
      <c r="P1774" s="146">
        <f>O1774*H1774</f>
        <v>0</v>
      </c>
      <c r="Q1774" s="146">
        <v>4.0000000000000003E-5</v>
      </c>
      <c r="R1774" s="146">
        <f>Q1774*H1774</f>
        <v>3.7928000000000003E-3</v>
      </c>
      <c r="S1774" s="146">
        <v>0</v>
      </c>
      <c r="T1774" s="147">
        <f>S1774*H1774</f>
        <v>0</v>
      </c>
      <c r="AR1774" s="148" t="s">
        <v>369</v>
      </c>
      <c r="AT1774" s="148" t="s">
        <v>255</v>
      </c>
      <c r="AU1774" s="148" t="s">
        <v>87</v>
      </c>
      <c r="AY1774" s="17" t="s">
        <v>253</v>
      </c>
      <c r="BE1774" s="149">
        <f>IF(N1774="základní",J1774,0)</f>
        <v>0</v>
      </c>
      <c r="BF1774" s="149">
        <f>IF(N1774="snížená",J1774,0)</f>
        <v>0</v>
      </c>
      <c r="BG1774" s="149">
        <f>IF(N1774="zákl. přenesená",J1774,0)</f>
        <v>0</v>
      </c>
      <c r="BH1774" s="149">
        <f>IF(N1774="sníž. přenesená",J1774,0)</f>
        <v>0</v>
      </c>
      <c r="BI1774" s="149">
        <f>IF(N1774="nulová",J1774,0)</f>
        <v>0</v>
      </c>
      <c r="BJ1774" s="17" t="s">
        <v>85</v>
      </c>
      <c r="BK1774" s="149">
        <f>ROUND(I1774*H1774,2)</f>
        <v>0</v>
      </c>
      <c r="BL1774" s="17" t="s">
        <v>369</v>
      </c>
      <c r="BM1774" s="148" t="s">
        <v>2581</v>
      </c>
    </row>
    <row r="1775" spans="2:65" s="1" customFormat="1" ht="11.25">
      <c r="B1775" s="32"/>
      <c r="D1775" s="150" t="s">
        <v>262</v>
      </c>
      <c r="F1775" s="151" t="s">
        <v>2582</v>
      </c>
      <c r="I1775" s="152"/>
      <c r="L1775" s="32"/>
      <c r="M1775" s="153"/>
      <c r="T1775" s="56"/>
      <c r="AT1775" s="17" t="s">
        <v>262</v>
      </c>
      <c r="AU1775" s="17" t="s">
        <v>87</v>
      </c>
    </row>
    <row r="1776" spans="2:65" s="1" customFormat="1" ht="24.2" customHeight="1">
      <c r="B1776" s="32"/>
      <c r="C1776" s="185" t="s">
        <v>2578</v>
      </c>
      <c r="D1776" s="185" t="s">
        <v>1052</v>
      </c>
      <c r="E1776" s="186" t="s">
        <v>2584</v>
      </c>
      <c r="F1776" s="187" t="s">
        <v>2585</v>
      </c>
      <c r="G1776" s="188" t="s">
        <v>313</v>
      </c>
      <c r="H1776" s="189">
        <v>102.40600000000001</v>
      </c>
      <c r="I1776" s="190"/>
      <c r="J1776" s="191">
        <f>ROUND(I1776*H1776,2)</f>
        <v>0</v>
      </c>
      <c r="K1776" s="187" t="s">
        <v>1</v>
      </c>
      <c r="L1776" s="192"/>
      <c r="M1776" s="193" t="s">
        <v>1</v>
      </c>
      <c r="N1776" s="194" t="s">
        <v>42</v>
      </c>
      <c r="P1776" s="146">
        <f>O1776*H1776</f>
        <v>0</v>
      </c>
      <c r="Q1776" s="146">
        <v>2.0000000000000001E-4</v>
      </c>
      <c r="R1776" s="146">
        <f>Q1776*H1776</f>
        <v>2.0481200000000001E-2</v>
      </c>
      <c r="S1776" s="146">
        <v>0</v>
      </c>
      <c r="T1776" s="147">
        <f>S1776*H1776</f>
        <v>0</v>
      </c>
      <c r="AR1776" s="148" t="s">
        <v>455</v>
      </c>
      <c r="AT1776" s="148" t="s">
        <v>1052</v>
      </c>
      <c r="AU1776" s="148" t="s">
        <v>87</v>
      </c>
      <c r="AY1776" s="17" t="s">
        <v>253</v>
      </c>
      <c r="BE1776" s="149">
        <f>IF(N1776="základní",J1776,0)</f>
        <v>0</v>
      </c>
      <c r="BF1776" s="149">
        <f>IF(N1776="snížená",J1776,0)</f>
        <v>0</v>
      </c>
      <c r="BG1776" s="149">
        <f>IF(N1776="zákl. přenesená",J1776,0)</f>
        <v>0</v>
      </c>
      <c r="BH1776" s="149">
        <f>IF(N1776="sníž. přenesená",J1776,0)</f>
        <v>0</v>
      </c>
      <c r="BI1776" s="149">
        <f>IF(N1776="nulová",J1776,0)</f>
        <v>0</v>
      </c>
      <c r="BJ1776" s="17" t="s">
        <v>85</v>
      </c>
      <c r="BK1776" s="149">
        <f>ROUND(I1776*H1776,2)</f>
        <v>0</v>
      </c>
      <c r="BL1776" s="17" t="s">
        <v>369</v>
      </c>
      <c r="BM1776" s="148" t="s">
        <v>2586</v>
      </c>
    </row>
    <row r="1777" spans="2:65" s="14" customFormat="1" ht="11.25">
      <c r="B1777" s="169"/>
      <c r="D1777" s="155" t="s">
        <v>264</v>
      </c>
      <c r="E1777" s="170" t="s">
        <v>1</v>
      </c>
      <c r="F1777" s="171" t="s">
        <v>2555</v>
      </c>
      <c r="H1777" s="170" t="s">
        <v>1</v>
      </c>
      <c r="I1777" s="172"/>
      <c r="L1777" s="169"/>
      <c r="M1777" s="173"/>
      <c r="T1777" s="174"/>
      <c r="AT1777" s="170" t="s">
        <v>264</v>
      </c>
      <c r="AU1777" s="170" t="s">
        <v>87</v>
      </c>
      <c r="AV1777" s="14" t="s">
        <v>85</v>
      </c>
      <c r="AW1777" s="14" t="s">
        <v>32</v>
      </c>
      <c r="AX1777" s="14" t="s">
        <v>77</v>
      </c>
      <c r="AY1777" s="170" t="s">
        <v>253</v>
      </c>
    </row>
    <row r="1778" spans="2:65" s="14" customFormat="1" ht="11.25">
      <c r="B1778" s="169"/>
      <c r="D1778" s="155" t="s">
        <v>264</v>
      </c>
      <c r="E1778" s="170" t="s">
        <v>1</v>
      </c>
      <c r="F1778" s="171" t="s">
        <v>3301</v>
      </c>
      <c r="H1778" s="170" t="s">
        <v>1</v>
      </c>
      <c r="I1778" s="172"/>
      <c r="L1778" s="169"/>
      <c r="M1778" s="173"/>
      <c r="T1778" s="174"/>
      <c r="AT1778" s="170" t="s">
        <v>264</v>
      </c>
      <c r="AU1778" s="170" t="s">
        <v>87</v>
      </c>
      <c r="AV1778" s="14" t="s">
        <v>85</v>
      </c>
      <c r="AW1778" s="14" t="s">
        <v>32</v>
      </c>
      <c r="AX1778" s="14" t="s">
        <v>77</v>
      </c>
      <c r="AY1778" s="170" t="s">
        <v>253</v>
      </c>
    </row>
    <row r="1779" spans="2:65" s="12" customFormat="1" ht="22.5">
      <c r="B1779" s="154"/>
      <c r="D1779" s="155" t="s">
        <v>264</v>
      </c>
      <c r="E1779" s="156" t="s">
        <v>1</v>
      </c>
      <c r="F1779" s="157" t="s">
        <v>3604</v>
      </c>
      <c r="H1779" s="158">
        <v>94.82</v>
      </c>
      <c r="I1779" s="159"/>
      <c r="L1779" s="154"/>
      <c r="M1779" s="160"/>
      <c r="T1779" s="161"/>
      <c r="AT1779" s="156" t="s">
        <v>264</v>
      </c>
      <c r="AU1779" s="156" t="s">
        <v>87</v>
      </c>
      <c r="AV1779" s="12" t="s">
        <v>87</v>
      </c>
      <c r="AW1779" s="12" t="s">
        <v>32</v>
      </c>
      <c r="AX1779" s="12" t="s">
        <v>77</v>
      </c>
      <c r="AY1779" s="156" t="s">
        <v>253</v>
      </c>
    </row>
    <row r="1780" spans="2:65" s="13" customFormat="1" ht="11.25">
      <c r="B1780" s="162"/>
      <c r="D1780" s="155" t="s">
        <v>264</v>
      </c>
      <c r="E1780" s="163" t="s">
        <v>1</v>
      </c>
      <c r="F1780" s="164" t="s">
        <v>266</v>
      </c>
      <c r="H1780" s="165">
        <v>94.82</v>
      </c>
      <c r="I1780" s="166"/>
      <c r="L1780" s="162"/>
      <c r="M1780" s="167"/>
      <c r="T1780" s="168"/>
      <c r="AT1780" s="163" t="s">
        <v>264</v>
      </c>
      <c r="AU1780" s="163" t="s">
        <v>87</v>
      </c>
      <c r="AV1780" s="13" t="s">
        <v>260</v>
      </c>
      <c r="AW1780" s="13" t="s">
        <v>32</v>
      </c>
      <c r="AX1780" s="13" t="s">
        <v>85</v>
      </c>
      <c r="AY1780" s="163" t="s">
        <v>253</v>
      </c>
    </row>
    <row r="1781" spans="2:65" s="12" customFormat="1" ht="11.25">
      <c r="B1781" s="154"/>
      <c r="D1781" s="155" t="s">
        <v>264</v>
      </c>
      <c r="F1781" s="157" t="s">
        <v>3605</v>
      </c>
      <c r="H1781" s="158">
        <v>102.40600000000001</v>
      </c>
      <c r="I1781" s="159"/>
      <c r="L1781" s="154"/>
      <c r="M1781" s="160"/>
      <c r="T1781" s="161"/>
      <c r="AT1781" s="156" t="s">
        <v>264</v>
      </c>
      <c r="AU1781" s="156" t="s">
        <v>87</v>
      </c>
      <c r="AV1781" s="12" t="s">
        <v>87</v>
      </c>
      <c r="AW1781" s="12" t="s">
        <v>4</v>
      </c>
      <c r="AX1781" s="12" t="s">
        <v>85</v>
      </c>
      <c r="AY1781" s="156" t="s">
        <v>253</v>
      </c>
    </row>
    <row r="1782" spans="2:65" s="1" customFormat="1" ht="33" customHeight="1">
      <c r="B1782" s="32"/>
      <c r="C1782" s="137" t="s">
        <v>2583</v>
      </c>
      <c r="D1782" s="137" t="s">
        <v>255</v>
      </c>
      <c r="E1782" s="138" t="s">
        <v>2590</v>
      </c>
      <c r="F1782" s="139" t="s">
        <v>2591</v>
      </c>
      <c r="G1782" s="140" t="s">
        <v>258</v>
      </c>
      <c r="H1782" s="141">
        <v>115.53</v>
      </c>
      <c r="I1782" s="142"/>
      <c r="J1782" s="143">
        <f>ROUND(I1782*H1782,2)</f>
        <v>0</v>
      </c>
      <c r="K1782" s="139" t="s">
        <v>259</v>
      </c>
      <c r="L1782" s="32"/>
      <c r="M1782" s="144" t="s">
        <v>1</v>
      </c>
      <c r="N1782" s="145" t="s">
        <v>42</v>
      </c>
      <c r="P1782" s="146">
        <f>O1782*H1782</f>
        <v>0</v>
      </c>
      <c r="Q1782" s="146">
        <v>1.7000000000000001E-4</v>
      </c>
      <c r="R1782" s="146">
        <f>Q1782*H1782</f>
        <v>1.9640100000000001E-2</v>
      </c>
      <c r="S1782" s="146">
        <v>0</v>
      </c>
      <c r="T1782" s="147">
        <f>S1782*H1782</f>
        <v>0</v>
      </c>
      <c r="AR1782" s="148" t="s">
        <v>369</v>
      </c>
      <c r="AT1782" s="148" t="s">
        <v>255</v>
      </c>
      <c r="AU1782" s="148" t="s">
        <v>87</v>
      </c>
      <c r="AY1782" s="17" t="s">
        <v>253</v>
      </c>
      <c r="BE1782" s="149">
        <f>IF(N1782="základní",J1782,0)</f>
        <v>0</v>
      </c>
      <c r="BF1782" s="149">
        <f>IF(N1782="snížená",J1782,0)</f>
        <v>0</v>
      </c>
      <c r="BG1782" s="149">
        <f>IF(N1782="zákl. přenesená",J1782,0)</f>
        <v>0</v>
      </c>
      <c r="BH1782" s="149">
        <f>IF(N1782="sníž. přenesená",J1782,0)</f>
        <v>0</v>
      </c>
      <c r="BI1782" s="149">
        <f>IF(N1782="nulová",J1782,0)</f>
        <v>0</v>
      </c>
      <c r="BJ1782" s="17" t="s">
        <v>85</v>
      </c>
      <c r="BK1782" s="149">
        <f>ROUND(I1782*H1782,2)</f>
        <v>0</v>
      </c>
      <c r="BL1782" s="17" t="s">
        <v>369</v>
      </c>
      <c r="BM1782" s="148" t="s">
        <v>2592</v>
      </c>
    </row>
    <row r="1783" spans="2:65" s="1" customFormat="1" ht="11.25">
      <c r="B1783" s="32"/>
      <c r="D1783" s="150" t="s">
        <v>262</v>
      </c>
      <c r="F1783" s="151" t="s">
        <v>2593</v>
      </c>
      <c r="I1783" s="152"/>
      <c r="L1783" s="32"/>
      <c r="M1783" s="153"/>
      <c r="T1783" s="56"/>
      <c r="AT1783" s="17" t="s">
        <v>262</v>
      </c>
      <c r="AU1783" s="17" t="s">
        <v>87</v>
      </c>
    </row>
    <row r="1784" spans="2:65" s="1" customFormat="1" ht="62.65" customHeight="1">
      <c r="B1784" s="32"/>
      <c r="C1784" s="185" t="s">
        <v>2589</v>
      </c>
      <c r="D1784" s="185" t="s">
        <v>1052</v>
      </c>
      <c r="E1784" s="186" t="s">
        <v>2595</v>
      </c>
      <c r="F1784" s="187" t="s">
        <v>2596</v>
      </c>
      <c r="G1784" s="188" t="s">
        <v>258</v>
      </c>
      <c r="H1784" s="189">
        <v>124.77200000000001</v>
      </c>
      <c r="I1784" s="190"/>
      <c r="J1784" s="191">
        <f>ROUND(I1784*H1784,2)</f>
        <v>0</v>
      </c>
      <c r="K1784" s="187" t="s">
        <v>1</v>
      </c>
      <c r="L1784" s="192"/>
      <c r="M1784" s="193" t="s">
        <v>1</v>
      </c>
      <c r="N1784" s="194" t="s">
        <v>42</v>
      </c>
      <c r="P1784" s="146">
        <f>O1784*H1784</f>
        <v>0</v>
      </c>
      <c r="Q1784" s="146">
        <v>7.7000000000000002E-3</v>
      </c>
      <c r="R1784" s="146">
        <f>Q1784*H1784</f>
        <v>0.96074440000000005</v>
      </c>
      <c r="S1784" s="146">
        <v>0</v>
      </c>
      <c r="T1784" s="147">
        <f>S1784*H1784</f>
        <v>0</v>
      </c>
      <c r="AR1784" s="148" t="s">
        <v>455</v>
      </c>
      <c r="AT1784" s="148" t="s">
        <v>1052</v>
      </c>
      <c r="AU1784" s="148" t="s">
        <v>87</v>
      </c>
      <c r="AY1784" s="17" t="s">
        <v>253</v>
      </c>
      <c r="BE1784" s="149">
        <f>IF(N1784="základní",J1784,0)</f>
        <v>0</v>
      </c>
      <c r="BF1784" s="149">
        <f>IF(N1784="snížená",J1784,0)</f>
        <v>0</v>
      </c>
      <c r="BG1784" s="149">
        <f>IF(N1784="zákl. přenesená",J1784,0)</f>
        <v>0</v>
      </c>
      <c r="BH1784" s="149">
        <f>IF(N1784="sníž. přenesená",J1784,0)</f>
        <v>0</v>
      </c>
      <c r="BI1784" s="149">
        <f>IF(N1784="nulová",J1784,0)</f>
        <v>0</v>
      </c>
      <c r="BJ1784" s="17" t="s">
        <v>85</v>
      </c>
      <c r="BK1784" s="149">
        <f>ROUND(I1784*H1784,2)</f>
        <v>0</v>
      </c>
      <c r="BL1784" s="17" t="s">
        <v>369</v>
      </c>
      <c r="BM1784" s="148" t="s">
        <v>2597</v>
      </c>
    </row>
    <row r="1785" spans="2:65" s="14" customFormat="1" ht="11.25">
      <c r="B1785" s="169"/>
      <c r="D1785" s="155" t="s">
        <v>264</v>
      </c>
      <c r="E1785" s="170" t="s">
        <v>1</v>
      </c>
      <c r="F1785" s="171" t="s">
        <v>2555</v>
      </c>
      <c r="H1785" s="170" t="s">
        <v>1</v>
      </c>
      <c r="I1785" s="172"/>
      <c r="L1785" s="169"/>
      <c r="M1785" s="173"/>
      <c r="T1785" s="174"/>
      <c r="AT1785" s="170" t="s">
        <v>264</v>
      </c>
      <c r="AU1785" s="170" t="s">
        <v>87</v>
      </c>
      <c r="AV1785" s="14" t="s">
        <v>85</v>
      </c>
      <c r="AW1785" s="14" t="s">
        <v>32</v>
      </c>
      <c r="AX1785" s="14" t="s">
        <v>77</v>
      </c>
      <c r="AY1785" s="170" t="s">
        <v>253</v>
      </c>
    </row>
    <row r="1786" spans="2:65" s="14" customFormat="1" ht="11.25">
      <c r="B1786" s="169"/>
      <c r="D1786" s="155" t="s">
        <v>264</v>
      </c>
      <c r="E1786" s="170" t="s">
        <v>1</v>
      </c>
      <c r="F1786" s="171" t="s">
        <v>3301</v>
      </c>
      <c r="H1786" s="170" t="s">
        <v>1</v>
      </c>
      <c r="I1786" s="172"/>
      <c r="L1786" s="169"/>
      <c r="M1786" s="173"/>
      <c r="T1786" s="174"/>
      <c r="AT1786" s="170" t="s">
        <v>264</v>
      </c>
      <c r="AU1786" s="170" t="s">
        <v>87</v>
      </c>
      <c r="AV1786" s="14" t="s">
        <v>85</v>
      </c>
      <c r="AW1786" s="14" t="s">
        <v>32</v>
      </c>
      <c r="AX1786" s="14" t="s">
        <v>77</v>
      </c>
      <c r="AY1786" s="170" t="s">
        <v>253</v>
      </c>
    </row>
    <row r="1787" spans="2:65" s="12" customFormat="1" ht="11.25">
      <c r="B1787" s="154"/>
      <c r="D1787" s="155" t="s">
        <v>264</v>
      </c>
      <c r="E1787" s="156" t="s">
        <v>1</v>
      </c>
      <c r="F1787" s="157" t="s">
        <v>3599</v>
      </c>
      <c r="H1787" s="158">
        <v>115.53</v>
      </c>
      <c r="I1787" s="159"/>
      <c r="L1787" s="154"/>
      <c r="M1787" s="160"/>
      <c r="T1787" s="161"/>
      <c r="AT1787" s="156" t="s">
        <v>264</v>
      </c>
      <c r="AU1787" s="156" t="s">
        <v>87</v>
      </c>
      <c r="AV1787" s="12" t="s">
        <v>87</v>
      </c>
      <c r="AW1787" s="12" t="s">
        <v>32</v>
      </c>
      <c r="AX1787" s="12" t="s">
        <v>77</v>
      </c>
      <c r="AY1787" s="156" t="s">
        <v>253</v>
      </c>
    </row>
    <row r="1788" spans="2:65" s="13" customFormat="1" ht="11.25">
      <c r="B1788" s="162"/>
      <c r="D1788" s="155" t="s">
        <v>264</v>
      </c>
      <c r="E1788" s="163" t="s">
        <v>1</v>
      </c>
      <c r="F1788" s="164" t="s">
        <v>266</v>
      </c>
      <c r="H1788" s="165">
        <v>115.53</v>
      </c>
      <c r="I1788" s="166"/>
      <c r="L1788" s="162"/>
      <c r="M1788" s="167"/>
      <c r="T1788" s="168"/>
      <c r="AT1788" s="163" t="s">
        <v>264</v>
      </c>
      <c r="AU1788" s="163" t="s">
        <v>87</v>
      </c>
      <c r="AV1788" s="13" t="s">
        <v>260</v>
      </c>
      <c r="AW1788" s="13" t="s">
        <v>32</v>
      </c>
      <c r="AX1788" s="13" t="s">
        <v>85</v>
      </c>
      <c r="AY1788" s="163" t="s">
        <v>253</v>
      </c>
    </row>
    <row r="1789" spans="2:65" s="12" customFormat="1" ht="11.25">
      <c r="B1789" s="154"/>
      <c r="D1789" s="155" t="s">
        <v>264</v>
      </c>
      <c r="F1789" s="157" t="s">
        <v>3606</v>
      </c>
      <c r="H1789" s="158">
        <v>124.77200000000001</v>
      </c>
      <c r="I1789" s="159"/>
      <c r="L1789" s="154"/>
      <c r="M1789" s="160"/>
      <c r="T1789" s="161"/>
      <c r="AT1789" s="156" t="s">
        <v>264</v>
      </c>
      <c r="AU1789" s="156" t="s">
        <v>87</v>
      </c>
      <c r="AV1789" s="12" t="s">
        <v>87</v>
      </c>
      <c r="AW1789" s="12" t="s">
        <v>4</v>
      </c>
      <c r="AX1789" s="12" t="s">
        <v>85</v>
      </c>
      <c r="AY1789" s="156" t="s">
        <v>253</v>
      </c>
    </row>
    <row r="1790" spans="2:65" s="1" customFormat="1" ht="24.2" customHeight="1">
      <c r="B1790" s="32"/>
      <c r="C1790" s="137" t="s">
        <v>2594</v>
      </c>
      <c r="D1790" s="137" t="s">
        <v>255</v>
      </c>
      <c r="E1790" s="138" t="s">
        <v>2600</v>
      </c>
      <c r="F1790" s="139" t="s">
        <v>2601</v>
      </c>
      <c r="G1790" s="140" t="s">
        <v>1576</v>
      </c>
      <c r="H1790" s="196"/>
      <c r="I1790" s="142"/>
      <c r="J1790" s="143">
        <f>ROUND(I1790*H1790,2)</f>
        <v>0</v>
      </c>
      <c r="K1790" s="139" t="s">
        <v>259</v>
      </c>
      <c r="L1790" s="32"/>
      <c r="M1790" s="144" t="s">
        <v>1</v>
      </c>
      <c r="N1790" s="145" t="s">
        <v>42</v>
      </c>
      <c r="P1790" s="146">
        <f>O1790*H1790</f>
        <v>0</v>
      </c>
      <c r="Q1790" s="146">
        <v>0</v>
      </c>
      <c r="R1790" s="146">
        <f>Q1790*H1790</f>
        <v>0</v>
      </c>
      <c r="S1790" s="146">
        <v>0</v>
      </c>
      <c r="T1790" s="147">
        <f>S1790*H1790</f>
        <v>0</v>
      </c>
      <c r="AR1790" s="148" t="s">
        <v>369</v>
      </c>
      <c r="AT1790" s="148" t="s">
        <v>255</v>
      </c>
      <c r="AU1790" s="148" t="s">
        <v>87</v>
      </c>
      <c r="AY1790" s="17" t="s">
        <v>253</v>
      </c>
      <c r="BE1790" s="149">
        <f>IF(N1790="základní",J1790,0)</f>
        <v>0</v>
      </c>
      <c r="BF1790" s="149">
        <f>IF(N1790="snížená",J1790,0)</f>
        <v>0</v>
      </c>
      <c r="BG1790" s="149">
        <f>IF(N1790="zákl. přenesená",J1790,0)</f>
        <v>0</v>
      </c>
      <c r="BH1790" s="149">
        <f>IF(N1790="sníž. přenesená",J1790,0)</f>
        <v>0</v>
      </c>
      <c r="BI1790" s="149">
        <f>IF(N1790="nulová",J1790,0)</f>
        <v>0</v>
      </c>
      <c r="BJ1790" s="17" t="s">
        <v>85</v>
      </c>
      <c r="BK1790" s="149">
        <f>ROUND(I1790*H1790,2)</f>
        <v>0</v>
      </c>
      <c r="BL1790" s="17" t="s">
        <v>369</v>
      </c>
      <c r="BM1790" s="148" t="s">
        <v>2602</v>
      </c>
    </row>
    <row r="1791" spans="2:65" s="1" customFormat="1" ht="11.25">
      <c r="B1791" s="32"/>
      <c r="D1791" s="150" t="s">
        <v>262</v>
      </c>
      <c r="F1791" s="151" t="s">
        <v>2603</v>
      </c>
      <c r="I1791" s="152"/>
      <c r="L1791" s="32"/>
      <c r="M1791" s="153"/>
      <c r="T1791" s="56"/>
      <c r="AT1791" s="17" t="s">
        <v>262</v>
      </c>
      <c r="AU1791" s="17" t="s">
        <v>87</v>
      </c>
    </row>
    <row r="1792" spans="2:65" s="11" customFormat="1" ht="22.9" customHeight="1">
      <c r="B1792" s="125"/>
      <c r="D1792" s="126" t="s">
        <v>76</v>
      </c>
      <c r="E1792" s="135" t="s">
        <v>2604</v>
      </c>
      <c r="F1792" s="135" t="s">
        <v>2605</v>
      </c>
      <c r="I1792" s="128"/>
      <c r="J1792" s="136">
        <f>BK1792</f>
        <v>0</v>
      </c>
      <c r="L1792" s="125"/>
      <c r="M1792" s="130"/>
      <c r="P1792" s="131">
        <f>SUM(P1793:P1848)</f>
        <v>0</v>
      </c>
      <c r="R1792" s="131">
        <f>SUM(R1793:R1848)</f>
        <v>1.2401768</v>
      </c>
      <c r="T1792" s="132">
        <f>SUM(T1793:T1848)</f>
        <v>0</v>
      </c>
      <c r="AR1792" s="126" t="s">
        <v>87</v>
      </c>
      <c r="AT1792" s="133" t="s">
        <v>76</v>
      </c>
      <c r="AU1792" s="133" t="s">
        <v>85</v>
      </c>
      <c r="AY1792" s="126" t="s">
        <v>253</v>
      </c>
      <c r="BK1792" s="134">
        <f>SUM(BK1793:BK1848)</f>
        <v>0</v>
      </c>
    </row>
    <row r="1793" spans="2:65" s="1" customFormat="1" ht="16.5" customHeight="1">
      <c r="B1793" s="32"/>
      <c r="C1793" s="137" t="s">
        <v>2599</v>
      </c>
      <c r="D1793" s="137" t="s">
        <v>255</v>
      </c>
      <c r="E1793" s="138" t="s">
        <v>2607</v>
      </c>
      <c r="F1793" s="139" t="s">
        <v>2608</v>
      </c>
      <c r="G1793" s="140" t="s">
        <v>258</v>
      </c>
      <c r="H1793" s="141">
        <v>71.975999999999999</v>
      </c>
      <c r="I1793" s="142"/>
      <c r="J1793" s="143">
        <f>ROUND(I1793*H1793,2)</f>
        <v>0</v>
      </c>
      <c r="K1793" s="139" t="s">
        <v>259</v>
      </c>
      <c r="L1793" s="32"/>
      <c r="M1793" s="144" t="s">
        <v>1</v>
      </c>
      <c r="N1793" s="145" t="s">
        <v>42</v>
      </c>
      <c r="P1793" s="146">
        <f>O1793*H1793</f>
        <v>0</v>
      </c>
      <c r="Q1793" s="146">
        <v>2.9999999999999997E-4</v>
      </c>
      <c r="R1793" s="146">
        <f>Q1793*H1793</f>
        <v>2.1592799999999999E-2</v>
      </c>
      <c r="S1793" s="146">
        <v>0</v>
      </c>
      <c r="T1793" s="147">
        <f>S1793*H1793</f>
        <v>0</v>
      </c>
      <c r="AR1793" s="148" t="s">
        <v>369</v>
      </c>
      <c r="AT1793" s="148" t="s">
        <v>255</v>
      </c>
      <c r="AU1793" s="148" t="s">
        <v>87</v>
      </c>
      <c r="AY1793" s="17" t="s">
        <v>253</v>
      </c>
      <c r="BE1793" s="149">
        <f>IF(N1793="základní",J1793,0)</f>
        <v>0</v>
      </c>
      <c r="BF1793" s="149">
        <f>IF(N1793="snížená",J1793,0)</f>
        <v>0</v>
      </c>
      <c r="BG1793" s="149">
        <f>IF(N1793="zákl. přenesená",J1793,0)</f>
        <v>0</v>
      </c>
      <c r="BH1793" s="149">
        <f>IF(N1793="sníž. přenesená",J1793,0)</f>
        <v>0</v>
      </c>
      <c r="BI1793" s="149">
        <f>IF(N1793="nulová",J1793,0)</f>
        <v>0</v>
      </c>
      <c r="BJ1793" s="17" t="s">
        <v>85</v>
      </c>
      <c r="BK1793" s="149">
        <f>ROUND(I1793*H1793,2)</f>
        <v>0</v>
      </c>
      <c r="BL1793" s="17" t="s">
        <v>369</v>
      </c>
      <c r="BM1793" s="148" t="s">
        <v>2609</v>
      </c>
    </row>
    <row r="1794" spans="2:65" s="1" customFormat="1" ht="11.25">
      <c r="B1794" s="32"/>
      <c r="D1794" s="150" t="s">
        <v>262</v>
      </c>
      <c r="F1794" s="151" t="s">
        <v>2610</v>
      </c>
      <c r="I1794" s="152"/>
      <c r="L1794" s="32"/>
      <c r="M1794" s="153"/>
      <c r="T1794" s="56"/>
      <c r="AT1794" s="17" t="s">
        <v>262</v>
      </c>
      <c r="AU1794" s="17" t="s">
        <v>87</v>
      </c>
    </row>
    <row r="1795" spans="2:65" s="14" customFormat="1" ht="11.25">
      <c r="B1795" s="169"/>
      <c r="D1795" s="155" t="s">
        <v>264</v>
      </c>
      <c r="E1795" s="170" t="s">
        <v>1</v>
      </c>
      <c r="F1795" s="171" t="s">
        <v>2611</v>
      </c>
      <c r="H1795" s="170" t="s">
        <v>1</v>
      </c>
      <c r="I1795" s="172"/>
      <c r="L1795" s="169"/>
      <c r="M1795" s="173"/>
      <c r="T1795" s="174"/>
      <c r="AT1795" s="170" t="s">
        <v>264</v>
      </c>
      <c r="AU1795" s="170" t="s">
        <v>87</v>
      </c>
      <c r="AV1795" s="14" t="s">
        <v>85</v>
      </c>
      <c r="AW1795" s="14" t="s">
        <v>32</v>
      </c>
      <c r="AX1795" s="14" t="s">
        <v>77</v>
      </c>
      <c r="AY1795" s="170" t="s">
        <v>253</v>
      </c>
    </row>
    <row r="1796" spans="2:65" s="14" customFormat="1" ht="11.25">
      <c r="B1796" s="169"/>
      <c r="D1796" s="155" t="s">
        <v>264</v>
      </c>
      <c r="E1796" s="170" t="s">
        <v>1</v>
      </c>
      <c r="F1796" s="171" t="s">
        <v>3301</v>
      </c>
      <c r="H1796" s="170" t="s">
        <v>1</v>
      </c>
      <c r="I1796" s="172"/>
      <c r="L1796" s="169"/>
      <c r="M1796" s="173"/>
      <c r="T1796" s="174"/>
      <c r="AT1796" s="170" t="s">
        <v>264</v>
      </c>
      <c r="AU1796" s="170" t="s">
        <v>87</v>
      </c>
      <c r="AV1796" s="14" t="s">
        <v>85</v>
      </c>
      <c r="AW1796" s="14" t="s">
        <v>32</v>
      </c>
      <c r="AX1796" s="14" t="s">
        <v>77</v>
      </c>
      <c r="AY1796" s="170" t="s">
        <v>253</v>
      </c>
    </row>
    <row r="1797" spans="2:65" s="12" customFormat="1" ht="11.25">
      <c r="B1797" s="154"/>
      <c r="D1797" s="155" t="s">
        <v>264</v>
      </c>
      <c r="E1797" s="156" t="s">
        <v>1</v>
      </c>
      <c r="F1797" s="157" t="s">
        <v>1025</v>
      </c>
      <c r="H1797" s="158">
        <v>5.5</v>
      </c>
      <c r="I1797" s="159"/>
      <c r="L1797" s="154"/>
      <c r="M1797" s="160"/>
      <c r="T1797" s="161"/>
      <c r="AT1797" s="156" t="s">
        <v>264</v>
      </c>
      <c r="AU1797" s="156" t="s">
        <v>87</v>
      </c>
      <c r="AV1797" s="12" t="s">
        <v>87</v>
      </c>
      <c r="AW1797" s="12" t="s">
        <v>32</v>
      </c>
      <c r="AX1797" s="12" t="s">
        <v>77</v>
      </c>
      <c r="AY1797" s="156" t="s">
        <v>253</v>
      </c>
    </row>
    <row r="1798" spans="2:65" s="12" customFormat="1" ht="22.5">
      <c r="B1798" s="154"/>
      <c r="D1798" s="155" t="s">
        <v>264</v>
      </c>
      <c r="E1798" s="156" t="s">
        <v>1</v>
      </c>
      <c r="F1798" s="157" t="s">
        <v>2866</v>
      </c>
      <c r="H1798" s="158">
        <v>31.010999999999999</v>
      </c>
      <c r="I1798" s="159"/>
      <c r="L1798" s="154"/>
      <c r="M1798" s="160"/>
      <c r="T1798" s="161"/>
      <c r="AT1798" s="156" t="s">
        <v>264</v>
      </c>
      <c r="AU1798" s="156" t="s">
        <v>87</v>
      </c>
      <c r="AV1798" s="12" t="s">
        <v>87</v>
      </c>
      <c r="AW1798" s="12" t="s">
        <v>32</v>
      </c>
      <c r="AX1798" s="12" t="s">
        <v>77</v>
      </c>
      <c r="AY1798" s="156" t="s">
        <v>253</v>
      </c>
    </row>
    <row r="1799" spans="2:65" s="12" customFormat="1" ht="11.25">
      <c r="B1799" s="154"/>
      <c r="D1799" s="155" t="s">
        <v>264</v>
      </c>
      <c r="E1799" s="156" t="s">
        <v>1</v>
      </c>
      <c r="F1799" s="157" t="s">
        <v>3333</v>
      </c>
      <c r="H1799" s="158">
        <v>9.02</v>
      </c>
      <c r="I1799" s="159"/>
      <c r="L1799" s="154"/>
      <c r="M1799" s="160"/>
      <c r="T1799" s="161"/>
      <c r="AT1799" s="156" t="s">
        <v>264</v>
      </c>
      <c r="AU1799" s="156" t="s">
        <v>87</v>
      </c>
      <c r="AV1799" s="12" t="s">
        <v>87</v>
      </c>
      <c r="AW1799" s="12" t="s">
        <v>32</v>
      </c>
      <c r="AX1799" s="12" t="s">
        <v>77</v>
      </c>
      <c r="AY1799" s="156" t="s">
        <v>253</v>
      </c>
    </row>
    <row r="1800" spans="2:65" s="12" customFormat="1" ht="22.5">
      <c r="B1800" s="154"/>
      <c r="D1800" s="155" t="s">
        <v>264</v>
      </c>
      <c r="E1800" s="156" t="s">
        <v>1</v>
      </c>
      <c r="F1800" s="157" t="s">
        <v>2868</v>
      </c>
      <c r="H1800" s="158">
        <v>23.57</v>
      </c>
      <c r="I1800" s="159"/>
      <c r="L1800" s="154"/>
      <c r="M1800" s="160"/>
      <c r="T1800" s="161"/>
      <c r="AT1800" s="156" t="s">
        <v>264</v>
      </c>
      <c r="AU1800" s="156" t="s">
        <v>87</v>
      </c>
      <c r="AV1800" s="12" t="s">
        <v>87</v>
      </c>
      <c r="AW1800" s="12" t="s">
        <v>32</v>
      </c>
      <c r="AX1800" s="12" t="s">
        <v>77</v>
      </c>
      <c r="AY1800" s="156" t="s">
        <v>253</v>
      </c>
    </row>
    <row r="1801" spans="2:65" s="12" customFormat="1" ht="11.25">
      <c r="B1801" s="154"/>
      <c r="D1801" s="155" t="s">
        <v>264</v>
      </c>
      <c r="E1801" s="156" t="s">
        <v>1</v>
      </c>
      <c r="F1801" s="157" t="s">
        <v>2612</v>
      </c>
      <c r="H1801" s="158">
        <v>2.875</v>
      </c>
      <c r="I1801" s="159"/>
      <c r="L1801" s="154"/>
      <c r="M1801" s="160"/>
      <c r="T1801" s="161"/>
      <c r="AT1801" s="156" t="s">
        <v>264</v>
      </c>
      <c r="AU1801" s="156" t="s">
        <v>87</v>
      </c>
      <c r="AV1801" s="12" t="s">
        <v>87</v>
      </c>
      <c r="AW1801" s="12" t="s">
        <v>32</v>
      </c>
      <c r="AX1801" s="12" t="s">
        <v>77</v>
      </c>
      <c r="AY1801" s="156" t="s">
        <v>253</v>
      </c>
    </row>
    <row r="1802" spans="2:65" s="13" customFormat="1" ht="11.25">
      <c r="B1802" s="162"/>
      <c r="D1802" s="155" t="s">
        <v>264</v>
      </c>
      <c r="E1802" s="163" t="s">
        <v>1</v>
      </c>
      <c r="F1802" s="164" t="s">
        <v>266</v>
      </c>
      <c r="H1802" s="165">
        <v>71.975999999999999</v>
      </c>
      <c r="I1802" s="166"/>
      <c r="L1802" s="162"/>
      <c r="M1802" s="167"/>
      <c r="T1802" s="168"/>
      <c r="AT1802" s="163" t="s">
        <v>264</v>
      </c>
      <c r="AU1802" s="163" t="s">
        <v>87</v>
      </c>
      <c r="AV1802" s="13" t="s">
        <v>260</v>
      </c>
      <c r="AW1802" s="13" t="s">
        <v>32</v>
      </c>
      <c r="AX1802" s="13" t="s">
        <v>85</v>
      </c>
      <c r="AY1802" s="163" t="s">
        <v>253</v>
      </c>
    </row>
    <row r="1803" spans="2:65" s="1" customFormat="1" ht="24.2" customHeight="1">
      <c r="B1803" s="32"/>
      <c r="C1803" s="137" t="s">
        <v>2606</v>
      </c>
      <c r="D1803" s="137" t="s">
        <v>255</v>
      </c>
      <c r="E1803" s="138" t="s">
        <v>2614</v>
      </c>
      <c r="F1803" s="139" t="s">
        <v>2615</v>
      </c>
      <c r="G1803" s="140" t="s">
        <v>258</v>
      </c>
      <c r="H1803" s="141">
        <v>71.975999999999999</v>
      </c>
      <c r="I1803" s="142"/>
      <c r="J1803" s="143">
        <f>ROUND(I1803*H1803,2)</f>
        <v>0</v>
      </c>
      <c r="K1803" s="139" t="s">
        <v>259</v>
      </c>
      <c r="L1803" s="32"/>
      <c r="M1803" s="144" t="s">
        <v>1</v>
      </c>
      <c r="N1803" s="145" t="s">
        <v>42</v>
      </c>
      <c r="P1803" s="146">
        <f>O1803*H1803</f>
        <v>0</v>
      </c>
      <c r="Q1803" s="146">
        <v>1.5E-3</v>
      </c>
      <c r="R1803" s="146">
        <f>Q1803*H1803</f>
        <v>0.107964</v>
      </c>
      <c r="S1803" s="146">
        <v>0</v>
      </c>
      <c r="T1803" s="147">
        <f>S1803*H1803</f>
        <v>0</v>
      </c>
      <c r="AR1803" s="148" t="s">
        <v>369</v>
      </c>
      <c r="AT1803" s="148" t="s">
        <v>255</v>
      </c>
      <c r="AU1803" s="148" t="s">
        <v>87</v>
      </c>
      <c r="AY1803" s="17" t="s">
        <v>253</v>
      </c>
      <c r="BE1803" s="149">
        <f>IF(N1803="základní",J1803,0)</f>
        <v>0</v>
      </c>
      <c r="BF1803" s="149">
        <f>IF(N1803="snížená",J1803,0)</f>
        <v>0</v>
      </c>
      <c r="BG1803" s="149">
        <f>IF(N1803="zákl. přenesená",J1803,0)</f>
        <v>0</v>
      </c>
      <c r="BH1803" s="149">
        <f>IF(N1803="sníž. přenesená",J1803,0)</f>
        <v>0</v>
      </c>
      <c r="BI1803" s="149">
        <f>IF(N1803="nulová",J1803,0)</f>
        <v>0</v>
      </c>
      <c r="BJ1803" s="17" t="s">
        <v>85</v>
      </c>
      <c r="BK1803" s="149">
        <f>ROUND(I1803*H1803,2)</f>
        <v>0</v>
      </c>
      <c r="BL1803" s="17" t="s">
        <v>369</v>
      </c>
      <c r="BM1803" s="148" t="s">
        <v>2616</v>
      </c>
    </row>
    <row r="1804" spans="2:65" s="1" customFormat="1" ht="11.25">
      <c r="B1804" s="32"/>
      <c r="D1804" s="150" t="s">
        <v>262</v>
      </c>
      <c r="F1804" s="151" t="s">
        <v>2617</v>
      </c>
      <c r="I1804" s="152"/>
      <c r="L1804" s="32"/>
      <c r="M1804" s="153"/>
      <c r="T1804" s="56"/>
      <c r="AT1804" s="17" t="s">
        <v>262</v>
      </c>
      <c r="AU1804" s="17" t="s">
        <v>87</v>
      </c>
    </row>
    <row r="1805" spans="2:65" s="14" customFormat="1" ht="11.25">
      <c r="B1805" s="169"/>
      <c r="D1805" s="155" t="s">
        <v>264</v>
      </c>
      <c r="E1805" s="170" t="s">
        <v>1</v>
      </c>
      <c r="F1805" s="171" t="s">
        <v>2611</v>
      </c>
      <c r="H1805" s="170" t="s">
        <v>1</v>
      </c>
      <c r="I1805" s="172"/>
      <c r="L1805" s="169"/>
      <c r="M1805" s="173"/>
      <c r="T1805" s="174"/>
      <c r="AT1805" s="170" t="s">
        <v>264</v>
      </c>
      <c r="AU1805" s="170" t="s">
        <v>87</v>
      </c>
      <c r="AV1805" s="14" t="s">
        <v>85</v>
      </c>
      <c r="AW1805" s="14" t="s">
        <v>32</v>
      </c>
      <c r="AX1805" s="14" t="s">
        <v>77</v>
      </c>
      <c r="AY1805" s="170" t="s">
        <v>253</v>
      </c>
    </row>
    <row r="1806" spans="2:65" s="14" customFormat="1" ht="11.25">
      <c r="B1806" s="169"/>
      <c r="D1806" s="155" t="s">
        <v>264</v>
      </c>
      <c r="E1806" s="170" t="s">
        <v>1</v>
      </c>
      <c r="F1806" s="171" t="s">
        <v>3301</v>
      </c>
      <c r="H1806" s="170" t="s">
        <v>1</v>
      </c>
      <c r="I1806" s="172"/>
      <c r="L1806" s="169"/>
      <c r="M1806" s="173"/>
      <c r="T1806" s="174"/>
      <c r="AT1806" s="170" t="s">
        <v>264</v>
      </c>
      <c r="AU1806" s="170" t="s">
        <v>87</v>
      </c>
      <c r="AV1806" s="14" t="s">
        <v>85</v>
      </c>
      <c r="AW1806" s="14" t="s">
        <v>32</v>
      </c>
      <c r="AX1806" s="14" t="s">
        <v>77</v>
      </c>
      <c r="AY1806" s="170" t="s">
        <v>253</v>
      </c>
    </row>
    <row r="1807" spans="2:65" s="12" customFormat="1" ht="11.25">
      <c r="B1807" s="154"/>
      <c r="D1807" s="155" t="s">
        <v>264</v>
      </c>
      <c r="E1807" s="156" t="s">
        <v>1</v>
      </c>
      <c r="F1807" s="157" t="s">
        <v>1025</v>
      </c>
      <c r="H1807" s="158">
        <v>5.5</v>
      </c>
      <c r="I1807" s="159"/>
      <c r="L1807" s="154"/>
      <c r="M1807" s="160"/>
      <c r="T1807" s="161"/>
      <c r="AT1807" s="156" t="s">
        <v>264</v>
      </c>
      <c r="AU1807" s="156" t="s">
        <v>87</v>
      </c>
      <c r="AV1807" s="12" t="s">
        <v>87</v>
      </c>
      <c r="AW1807" s="12" t="s">
        <v>32</v>
      </c>
      <c r="AX1807" s="12" t="s">
        <v>77</v>
      </c>
      <c r="AY1807" s="156" t="s">
        <v>253</v>
      </c>
    </row>
    <row r="1808" spans="2:65" s="12" customFormat="1" ht="22.5">
      <c r="B1808" s="154"/>
      <c r="D1808" s="155" t="s">
        <v>264</v>
      </c>
      <c r="E1808" s="156" t="s">
        <v>1</v>
      </c>
      <c r="F1808" s="157" t="s">
        <v>2866</v>
      </c>
      <c r="H1808" s="158">
        <v>31.010999999999999</v>
      </c>
      <c r="I1808" s="159"/>
      <c r="L1808" s="154"/>
      <c r="M1808" s="160"/>
      <c r="T1808" s="161"/>
      <c r="AT1808" s="156" t="s">
        <v>264</v>
      </c>
      <c r="AU1808" s="156" t="s">
        <v>87</v>
      </c>
      <c r="AV1808" s="12" t="s">
        <v>87</v>
      </c>
      <c r="AW1808" s="12" t="s">
        <v>32</v>
      </c>
      <c r="AX1808" s="12" t="s">
        <v>77</v>
      </c>
      <c r="AY1808" s="156" t="s">
        <v>253</v>
      </c>
    </row>
    <row r="1809" spans="2:65" s="12" customFormat="1" ht="11.25">
      <c r="B1809" s="154"/>
      <c r="D1809" s="155" t="s">
        <v>264</v>
      </c>
      <c r="E1809" s="156" t="s">
        <v>1</v>
      </c>
      <c r="F1809" s="157" t="s">
        <v>3333</v>
      </c>
      <c r="H1809" s="158">
        <v>9.02</v>
      </c>
      <c r="I1809" s="159"/>
      <c r="L1809" s="154"/>
      <c r="M1809" s="160"/>
      <c r="T1809" s="161"/>
      <c r="AT1809" s="156" t="s">
        <v>264</v>
      </c>
      <c r="AU1809" s="156" t="s">
        <v>87</v>
      </c>
      <c r="AV1809" s="12" t="s">
        <v>87</v>
      </c>
      <c r="AW1809" s="12" t="s">
        <v>32</v>
      </c>
      <c r="AX1809" s="12" t="s">
        <v>77</v>
      </c>
      <c r="AY1809" s="156" t="s">
        <v>253</v>
      </c>
    </row>
    <row r="1810" spans="2:65" s="12" customFormat="1" ht="22.5">
      <c r="B1810" s="154"/>
      <c r="D1810" s="155" t="s">
        <v>264</v>
      </c>
      <c r="E1810" s="156" t="s">
        <v>1</v>
      </c>
      <c r="F1810" s="157" t="s">
        <v>2868</v>
      </c>
      <c r="H1810" s="158">
        <v>23.57</v>
      </c>
      <c r="I1810" s="159"/>
      <c r="L1810" s="154"/>
      <c r="M1810" s="160"/>
      <c r="T1810" s="161"/>
      <c r="AT1810" s="156" t="s">
        <v>264</v>
      </c>
      <c r="AU1810" s="156" t="s">
        <v>87</v>
      </c>
      <c r="AV1810" s="12" t="s">
        <v>87</v>
      </c>
      <c r="AW1810" s="12" t="s">
        <v>32</v>
      </c>
      <c r="AX1810" s="12" t="s">
        <v>77</v>
      </c>
      <c r="AY1810" s="156" t="s">
        <v>253</v>
      </c>
    </row>
    <row r="1811" spans="2:65" s="12" customFormat="1" ht="11.25">
      <c r="B1811" s="154"/>
      <c r="D1811" s="155" t="s">
        <v>264</v>
      </c>
      <c r="E1811" s="156" t="s">
        <v>1</v>
      </c>
      <c r="F1811" s="157" t="s">
        <v>2612</v>
      </c>
      <c r="H1811" s="158">
        <v>2.875</v>
      </c>
      <c r="I1811" s="159"/>
      <c r="L1811" s="154"/>
      <c r="M1811" s="160"/>
      <c r="T1811" s="161"/>
      <c r="AT1811" s="156" t="s">
        <v>264</v>
      </c>
      <c r="AU1811" s="156" t="s">
        <v>87</v>
      </c>
      <c r="AV1811" s="12" t="s">
        <v>87</v>
      </c>
      <c r="AW1811" s="12" t="s">
        <v>32</v>
      </c>
      <c r="AX1811" s="12" t="s">
        <v>77</v>
      </c>
      <c r="AY1811" s="156" t="s">
        <v>253</v>
      </c>
    </row>
    <row r="1812" spans="2:65" s="13" customFormat="1" ht="11.25">
      <c r="B1812" s="162"/>
      <c r="D1812" s="155" t="s">
        <v>264</v>
      </c>
      <c r="E1812" s="163" t="s">
        <v>1</v>
      </c>
      <c r="F1812" s="164" t="s">
        <v>266</v>
      </c>
      <c r="H1812" s="165">
        <v>71.975999999999999</v>
      </c>
      <c r="I1812" s="166"/>
      <c r="L1812" s="162"/>
      <c r="M1812" s="167"/>
      <c r="T1812" s="168"/>
      <c r="AT1812" s="163" t="s">
        <v>264</v>
      </c>
      <c r="AU1812" s="163" t="s">
        <v>87</v>
      </c>
      <c r="AV1812" s="13" t="s">
        <v>260</v>
      </c>
      <c r="AW1812" s="13" t="s">
        <v>32</v>
      </c>
      <c r="AX1812" s="13" t="s">
        <v>85</v>
      </c>
      <c r="AY1812" s="163" t="s">
        <v>253</v>
      </c>
    </row>
    <row r="1813" spans="2:65" s="1" customFormat="1" ht="16.5" customHeight="1">
      <c r="B1813" s="32"/>
      <c r="C1813" s="137" t="s">
        <v>2613</v>
      </c>
      <c r="D1813" s="137" t="s">
        <v>255</v>
      </c>
      <c r="E1813" s="138" t="s">
        <v>2619</v>
      </c>
      <c r="F1813" s="139" t="s">
        <v>2620</v>
      </c>
      <c r="G1813" s="140" t="s">
        <v>269</v>
      </c>
      <c r="H1813" s="141">
        <v>13</v>
      </c>
      <c r="I1813" s="142"/>
      <c r="J1813" s="143">
        <f>ROUND(I1813*H1813,2)</f>
        <v>0</v>
      </c>
      <c r="K1813" s="139" t="s">
        <v>259</v>
      </c>
      <c r="L1813" s="32"/>
      <c r="M1813" s="144" t="s">
        <v>1</v>
      </c>
      <c r="N1813" s="145" t="s">
        <v>42</v>
      </c>
      <c r="P1813" s="146">
        <f>O1813*H1813</f>
        <v>0</v>
      </c>
      <c r="Q1813" s="146">
        <v>2.1000000000000001E-4</v>
      </c>
      <c r="R1813" s="146">
        <f>Q1813*H1813</f>
        <v>2.7300000000000002E-3</v>
      </c>
      <c r="S1813" s="146">
        <v>0</v>
      </c>
      <c r="T1813" s="147">
        <f>S1813*H1813</f>
        <v>0</v>
      </c>
      <c r="AR1813" s="148" t="s">
        <v>369</v>
      </c>
      <c r="AT1813" s="148" t="s">
        <v>255</v>
      </c>
      <c r="AU1813" s="148" t="s">
        <v>87</v>
      </c>
      <c r="AY1813" s="17" t="s">
        <v>253</v>
      </c>
      <c r="BE1813" s="149">
        <f>IF(N1813="základní",J1813,0)</f>
        <v>0</v>
      </c>
      <c r="BF1813" s="149">
        <f>IF(N1813="snížená",J1813,0)</f>
        <v>0</v>
      </c>
      <c r="BG1813" s="149">
        <f>IF(N1813="zákl. přenesená",J1813,0)</f>
        <v>0</v>
      </c>
      <c r="BH1813" s="149">
        <f>IF(N1813="sníž. přenesená",J1813,0)</f>
        <v>0</v>
      </c>
      <c r="BI1813" s="149">
        <f>IF(N1813="nulová",J1813,0)</f>
        <v>0</v>
      </c>
      <c r="BJ1813" s="17" t="s">
        <v>85</v>
      </c>
      <c r="BK1813" s="149">
        <f>ROUND(I1813*H1813,2)</f>
        <v>0</v>
      </c>
      <c r="BL1813" s="17" t="s">
        <v>369</v>
      </c>
      <c r="BM1813" s="148" t="s">
        <v>2621</v>
      </c>
    </row>
    <row r="1814" spans="2:65" s="1" customFormat="1" ht="11.25">
      <c r="B1814" s="32"/>
      <c r="D1814" s="150" t="s">
        <v>262</v>
      </c>
      <c r="F1814" s="151" t="s">
        <v>2622</v>
      </c>
      <c r="I1814" s="152"/>
      <c r="L1814" s="32"/>
      <c r="M1814" s="153"/>
      <c r="T1814" s="56"/>
      <c r="AT1814" s="17" t="s">
        <v>262</v>
      </c>
      <c r="AU1814" s="17" t="s">
        <v>87</v>
      </c>
    </row>
    <row r="1815" spans="2:65" s="12" customFormat="1" ht="11.25">
      <c r="B1815" s="154"/>
      <c r="D1815" s="155" t="s">
        <v>264</v>
      </c>
      <c r="E1815" s="156" t="s">
        <v>1</v>
      </c>
      <c r="F1815" s="157" t="s">
        <v>3607</v>
      </c>
      <c r="H1815" s="158">
        <v>13</v>
      </c>
      <c r="I1815" s="159"/>
      <c r="L1815" s="154"/>
      <c r="M1815" s="160"/>
      <c r="T1815" s="161"/>
      <c r="AT1815" s="156" t="s">
        <v>264</v>
      </c>
      <c r="AU1815" s="156" t="s">
        <v>87</v>
      </c>
      <c r="AV1815" s="12" t="s">
        <v>87</v>
      </c>
      <c r="AW1815" s="12" t="s">
        <v>32</v>
      </c>
      <c r="AX1815" s="12" t="s">
        <v>77</v>
      </c>
      <c r="AY1815" s="156" t="s">
        <v>253</v>
      </c>
    </row>
    <row r="1816" spans="2:65" s="13" customFormat="1" ht="11.25">
      <c r="B1816" s="162"/>
      <c r="D1816" s="155" t="s">
        <v>264</v>
      </c>
      <c r="E1816" s="163" t="s">
        <v>1</v>
      </c>
      <c r="F1816" s="164" t="s">
        <v>266</v>
      </c>
      <c r="H1816" s="165">
        <v>13</v>
      </c>
      <c r="I1816" s="166"/>
      <c r="L1816" s="162"/>
      <c r="M1816" s="167"/>
      <c r="T1816" s="168"/>
      <c r="AT1816" s="163" t="s">
        <v>264</v>
      </c>
      <c r="AU1816" s="163" t="s">
        <v>87</v>
      </c>
      <c r="AV1816" s="13" t="s">
        <v>260</v>
      </c>
      <c r="AW1816" s="13" t="s">
        <v>32</v>
      </c>
      <c r="AX1816" s="13" t="s">
        <v>85</v>
      </c>
      <c r="AY1816" s="163" t="s">
        <v>253</v>
      </c>
    </row>
    <row r="1817" spans="2:65" s="1" customFormat="1" ht="16.5" customHeight="1">
      <c r="B1817" s="32"/>
      <c r="C1817" s="137" t="s">
        <v>2618</v>
      </c>
      <c r="D1817" s="137" t="s">
        <v>255</v>
      </c>
      <c r="E1817" s="138" t="s">
        <v>2625</v>
      </c>
      <c r="F1817" s="139" t="s">
        <v>2626</v>
      </c>
      <c r="G1817" s="140" t="s">
        <v>269</v>
      </c>
      <c r="H1817" s="141">
        <v>1</v>
      </c>
      <c r="I1817" s="142"/>
      <c r="J1817" s="143">
        <f>ROUND(I1817*H1817,2)</f>
        <v>0</v>
      </c>
      <c r="K1817" s="139" t="s">
        <v>259</v>
      </c>
      <c r="L1817" s="32"/>
      <c r="M1817" s="144" t="s">
        <v>1</v>
      </c>
      <c r="N1817" s="145" t="s">
        <v>42</v>
      </c>
      <c r="P1817" s="146">
        <f>O1817*H1817</f>
        <v>0</v>
      </c>
      <c r="Q1817" s="146">
        <v>2.0000000000000001E-4</v>
      </c>
      <c r="R1817" s="146">
        <f>Q1817*H1817</f>
        <v>2.0000000000000001E-4</v>
      </c>
      <c r="S1817" s="146">
        <v>0</v>
      </c>
      <c r="T1817" s="147">
        <f>S1817*H1817</f>
        <v>0</v>
      </c>
      <c r="AR1817" s="148" t="s">
        <v>369</v>
      </c>
      <c r="AT1817" s="148" t="s">
        <v>255</v>
      </c>
      <c r="AU1817" s="148" t="s">
        <v>87</v>
      </c>
      <c r="AY1817" s="17" t="s">
        <v>253</v>
      </c>
      <c r="BE1817" s="149">
        <f>IF(N1817="základní",J1817,0)</f>
        <v>0</v>
      </c>
      <c r="BF1817" s="149">
        <f>IF(N1817="snížená",J1817,0)</f>
        <v>0</v>
      </c>
      <c r="BG1817" s="149">
        <f>IF(N1817="zákl. přenesená",J1817,0)</f>
        <v>0</v>
      </c>
      <c r="BH1817" s="149">
        <f>IF(N1817="sníž. přenesená",J1817,0)</f>
        <v>0</v>
      </c>
      <c r="BI1817" s="149">
        <f>IF(N1817="nulová",J1817,0)</f>
        <v>0</v>
      </c>
      <c r="BJ1817" s="17" t="s">
        <v>85</v>
      </c>
      <c r="BK1817" s="149">
        <f>ROUND(I1817*H1817,2)</f>
        <v>0</v>
      </c>
      <c r="BL1817" s="17" t="s">
        <v>369</v>
      </c>
      <c r="BM1817" s="148" t="s">
        <v>2627</v>
      </c>
    </row>
    <row r="1818" spans="2:65" s="1" customFormat="1" ht="11.25">
      <c r="B1818" s="32"/>
      <c r="D1818" s="150" t="s">
        <v>262</v>
      </c>
      <c r="F1818" s="151" t="s">
        <v>2628</v>
      </c>
      <c r="I1818" s="152"/>
      <c r="L1818" s="32"/>
      <c r="M1818" s="153"/>
      <c r="T1818" s="56"/>
      <c r="AT1818" s="17" t="s">
        <v>262</v>
      </c>
      <c r="AU1818" s="17" t="s">
        <v>87</v>
      </c>
    </row>
    <row r="1819" spans="2:65" s="12" customFormat="1" ht="11.25">
      <c r="B1819" s="154"/>
      <c r="D1819" s="155" t="s">
        <v>264</v>
      </c>
      <c r="E1819" s="156" t="s">
        <v>1</v>
      </c>
      <c r="F1819" s="157" t="s">
        <v>3312</v>
      </c>
      <c r="H1819" s="158">
        <v>1</v>
      </c>
      <c r="I1819" s="159"/>
      <c r="L1819" s="154"/>
      <c r="M1819" s="160"/>
      <c r="T1819" s="161"/>
      <c r="AT1819" s="156" t="s">
        <v>264</v>
      </c>
      <c r="AU1819" s="156" t="s">
        <v>87</v>
      </c>
      <c r="AV1819" s="12" t="s">
        <v>87</v>
      </c>
      <c r="AW1819" s="12" t="s">
        <v>32</v>
      </c>
      <c r="AX1819" s="12" t="s">
        <v>77</v>
      </c>
      <c r="AY1819" s="156" t="s">
        <v>253</v>
      </c>
    </row>
    <row r="1820" spans="2:65" s="13" customFormat="1" ht="11.25">
      <c r="B1820" s="162"/>
      <c r="D1820" s="155" t="s">
        <v>264</v>
      </c>
      <c r="E1820" s="163" t="s">
        <v>1</v>
      </c>
      <c r="F1820" s="164" t="s">
        <v>266</v>
      </c>
      <c r="H1820" s="165">
        <v>1</v>
      </c>
      <c r="I1820" s="166"/>
      <c r="L1820" s="162"/>
      <c r="M1820" s="167"/>
      <c r="T1820" s="168"/>
      <c r="AT1820" s="163" t="s">
        <v>264</v>
      </c>
      <c r="AU1820" s="163" t="s">
        <v>87</v>
      </c>
      <c r="AV1820" s="13" t="s">
        <v>260</v>
      </c>
      <c r="AW1820" s="13" t="s">
        <v>32</v>
      </c>
      <c r="AX1820" s="13" t="s">
        <v>85</v>
      </c>
      <c r="AY1820" s="163" t="s">
        <v>253</v>
      </c>
    </row>
    <row r="1821" spans="2:65" s="1" customFormat="1" ht="24.2" customHeight="1">
      <c r="B1821" s="32"/>
      <c r="C1821" s="137" t="s">
        <v>2624</v>
      </c>
      <c r="D1821" s="137" t="s">
        <v>255</v>
      </c>
      <c r="E1821" s="138" t="s">
        <v>2630</v>
      </c>
      <c r="F1821" s="139" t="s">
        <v>2631</v>
      </c>
      <c r="G1821" s="140" t="s">
        <v>258</v>
      </c>
      <c r="H1821" s="141">
        <v>68.695999999999998</v>
      </c>
      <c r="I1821" s="142"/>
      <c r="J1821" s="143">
        <f>ROUND(I1821*H1821,2)</f>
        <v>0</v>
      </c>
      <c r="K1821" s="139" t="s">
        <v>1</v>
      </c>
      <c r="L1821" s="32"/>
      <c r="M1821" s="144" t="s">
        <v>1</v>
      </c>
      <c r="N1821" s="145" t="s">
        <v>42</v>
      </c>
      <c r="P1821" s="146">
        <f>O1821*H1821</f>
        <v>0</v>
      </c>
      <c r="Q1821" s="146">
        <v>5.0499999999999998E-3</v>
      </c>
      <c r="R1821" s="146">
        <f>Q1821*H1821</f>
        <v>0.34691479999999997</v>
      </c>
      <c r="S1821" s="146">
        <v>0</v>
      </c>
      <c r="T1821" s="147">
        <f>S1821*H1821</f>
        <v>0</v>
      </c>
      <c r="AR1821" s="148" t="s">
        <v>369</v>
      </c>
      <c r="AT1821" s="148" t="s">
        <v>255</v>
      </c>
      <c r="AU1821" s="148" t="s">
        <v>87</v>
      </c>
      <c r="AY1821" s="17" t="s">
        <v>253</v>
      </c>
      <c r="BE1821" s="149">
        <f>IF(N1821="základní",J1821,0)</f>
        <v>0</v>
      </c>
      <c r="BF1821" s="149">
        <f>IF(N1821="snížená",J1821,0)</f>
        <v>0</v>
      </c>
      <c r="BG1821" s="149">
        <f>IF(N1821="zákl. přenesená",J1821,0)</f>
        <v>0</v>
      </c>
      <c r="BH1821" s="149">
        <f>IF(N1821="sníž. přenesená",J1821,0)</f>
        <v>0</v>
      </c>
      <c r="BI1821" s="149">
        <f>IF(N1821="nulová",J1821,0)</f>
        <v>0</v>
      </c>
      <c r="BJ1821" s="17" t="s">
        <v>85</v>
      </c>
      <c r="BK1821" s="149">
        <f>ROUND(I1821*H1821,2)</f>
        <v>0</v>
      </c>
      <c r="BL1821" s="17" t="s">
        <v>369</v>
      </c>
      <c r="BM1821" s="148" t="s">
        <v>3608</v>
      </c>
    </row>
    <row r="1822" spans="2:65" s="1" customFormat="1" ht="37.9" customHeight="1">
      <c r="B1822" s="32"/>
      <c r="C1822" s="185" t="s">
        <v>2629</v>
      </c>
      <c r="D1822" s="185" t="s">
        <v>1052</v>
      </c>
      <c r="E1822" s="186" t="s">
        <v>2634</v>
      </c>
      <c r="F1822" s="187" t="s">
        <v>3609</v>
      </c>
      <c r="G1822" s="188" t="s">
        <v>258</v>
      </c>
      <c r="H1822" s="189">
        <v>75.566000000000003</v>
      </c>
      <c r="I1822" s="190"/>
      <c r="J1822" s="191">
        <f>ROUND(I1822*H1822,2)</f>
        <v>0</v>
      </c>
      <c r="K1822" s="187" t="s">
        <v>1</v>
      </c>
      <c r="L1822" s="192"/>
      <c r="M1822" s="193" t="s">
        <v>1</v>
      </c>
      <c r="N1822" s="194" t="s">
        <v>42</v>
      </c>
      <c r="P1822" s="146">
        <f>O1822*H1822</f>
        <v>0</v>
      </c>
      <c r="Q1822" s="146">
        <v>0.01</v>
      </c>
      <c r="R1822" s="146">
        <f>Q1822*H1822</f>
        <v>0.75566</v>
      </c>
      <c r="S1822" s="146">
        <v>0</v>
      </c>
      <c r="T1822" s="147">
        <f>S1822*H1822</f>
        <v>0</v>
      </c>
      <c r="AR1822" s="148" t="s">
        <v>455</v>
      </c>
      <c r="AT1822" s="148" t="s">
        <v>1052</v>
      </c>
      <c r="AU1822" s="148" t="s">
        <v>87</v>
      </c>
      <c r="AY1822" s="17" t="s">
        <v>253</v>
      </c>
      <c r="BE1822" s="149">
        <f>IF(N1822="základní",J1822,0)</f>
        <v>0</v>
      </c>
      <c r="BF1822" s="149">
        <f>IF(N1822="snížená",J1822,0)</f>
        <v>0</v>
      </c>
      <c r="BG1822" s="149">
        <f>IF(N1822="zákl. přenesená",J1822,0)</f>
        <v>0</v>
      </c>
      <c r="BH1822" s="149">
        <f>IF(N1822="sníž. přenesená",J1822,0)</f>
        <v>0</v>
      </c>
      <c r="BI1822" s="149">
        <f>IF(N1822="nulová",J1822,0)</f>
        <v>0</v>
      </c>
      <c r="BJ1822" s="17" t="s">
        <v>85</v>
      </c>
      <c r="BK1822" s="149">
        <f>ROUND(I1822*H1822,2)</f>
        <v>0</v>
      </c>
      <c r="BL1822" s="17" t="s">
        <v>369</v>
      </c>
      <c r="BM1822" s="148" t="s">
        <v>3610</v>
      </c>
    </row>
    <row r="1823" spans="2:65" s="14" customFormat="1" ht="11.25">
      <c r="B1823" s="169"/>
      <c r="D1823" s="155" t="s">
        <v>264</v>
      </c>
      <c r="E1823" s="170" t="s">
        <v>1</v>
      </c>
      <c r="F1823" s="171" t="s">
        <v>2611</v>
      </c>
      <c r="H1823" s="170" t="s">
        <v>1</v>
      </c>
      <c r="I1823" s="172"/>
      <c r="L1823" s="169"/>
      <c r="M1823" s="173"/>
      <c r="T1823" s="174"/>
      <c r="AT1823" s="170" t="s">
        <v>264</v>
      </c>
      <c r="AU1823" s="170" t="s">
        <v>87</v>
      </c>
      <c r="AV1823" s="14" t="s">
        <v>85</v>
      </c>
      <c r="AW1823" s="14" t="s">
        <v>32</v>
      </c>
      <c r="AX1823" s="14" t="s">
        <v>77</v>
      </c>
      <c r="AY1823" s="170" t="s">
        <v>253</v>
      </c>
    </row>
    <row r="1824" spans="2:65" s="14" customFormat="1" ht="11.25">
      <c r="B1824" s="169"/>
      <c r="D1824" s="155" t="s">
        <v>264</v>
      </c>
      <c r="E1824" s="170" t="s">
        <v>1</v>
      </c>
      <c r="F1824" s="171" t="s">
        <v>3301</v>
      </c>
      <c r="H1824" s="170" t="s">
        <v>1</v>
      </c>
      <c r="I1824" s="172"/>
      <c r="L1824" s="169"/>
      <c r="M1824" s="173"/>
      <c r="T1824" s="174"/>
      <c r="AT1824" s="170" t="s">
        <v>264</v>
      </c>
      <c r="AU1824" s="170" t="s">
        <v>87</v>
      </c>
      <c r="AV1824" s="14" t="s">
        <v>85</v>
      </c>
      <c r="AW1824" s="14" t="s">
        <v>32</v>
      </c>
      <c r="AX1824" s="14" t="s">
        <v>77</v>
      </c>
      <c r="AY1824" s="170" t="s">
        <v>253</v>
      </c>
    </row>
    <row r="1825" spans="2:65" s="12" customFormat="1" ht="11.25">
      <c r="B1825" s="154"/>
      <c r="D1825" s="155" t="s">
        <v>264</v>
      </c>
      <c r="E1825" s="156" t="s">
        <v>1</v>
      </c>
      <c r="F1825" s="157" t="s">
        <v>1025</v>
      </c>
      <c r="H1825" s="158">
        <v>5.5</v>
      </c>
      <c r="I1825" s="159"/>
      <c r="L1825" s="154"/>
      <c r="M1825" s="160"/>
      <c r="T1825" s="161"/>
      <c r="AT1825" s="156" t="s">
        <v>264</v>
      </c>
      <c r="AU1825" s="156" t="s">
        <v>87</v>
      </c>
      <c r="AV1825" s="12" t="s">
        <v>87</v>
      </c>
      <c r="AW1825" s="12" t="s">
        <v>32</v>
      </c>
      <c r="AX1825" s="12" t="s">
        <v>77</v>
      </c>
      <c r="AY1825" s="156" t="s">
        <v>253</v>
      </c>
    </row>
    <row r="1826" spans="2:65" s="12" customFormat="1" ht="22.5">
      <c r="B1826" s="154"/>
      <c r="D1826" s="155" t="s">
        <v>264</v>
      </c>
      <c r="E1826" s="156" t="s">
        <v>1</v>
      </c>
      <c r="F1826" s="157" t="s">
        <v>2866</v>
      </c>
      <c r="H1826" s="158">
        <v>31.010999999999999</v>
      </c>
      <c r="I1826" s="159"/>
      <c r="L1826" s="154"/>
      <c r="M1826" s="160"/>
      <c r="T1826" s="161"/>
      <c r="AT1826" s="156" t="s">
        <v>264</v>
      </c>
      <c r="AU1826" s="156" t="s">
        <v>87</v>
      </c>
      <c r="AV1826" s="12" t="s">
        <v>87</v>
      </c>
      <c r="AW1826" s="12" t="s">
        <v>32</v>
      </c>
      <c r="AX1826" s="12" t="s">
        <v>77</v>
      </c>
      <c r="AY1826" s="156" t="s">
        <v>253</v>
      </c>
    </row>
    <row r="1827" spans="2:65" s="12" customFormat="1" ht="11.25">
      <c r="B1827" s="154"/>
      <c r="D1827" s="155" t="s">
        <v>264</v>
      </c>
      <c r="E1827" s="156" t="s">
        <v>1</v>
      </c>
      <c r="F1827" s="157" t="s">
        <v>3611</v>
      </c>
      <c r="H1827" s="158">
        <v>5.74</v>
      </c>
      <c r="I1827" s="159"/>
      <c r="L1827" s="154"/>
      <c r="M1827" s="160"/>
      <c r="T1827" s="161"/>
      <c r="AT1827" s="156" t="s">
        <v>264</v>
      </c>
      <c r="AU1827" s="156" t="s">
        <v>87</v>
      </c>
      <c r="AV1827" s="12" t="s">
        <v>87</v>
      </c>
      <c r="AW1827" s="12" t="s">
        <v>32</v>
      </c>
      <c r="AX1827" s="12" t="s">
        <v>77</v>
      </c>
      <c r="AY1827" s="156" t="s">
        <v>253</v>
      </c>
    </row>
    <row r="1828" spans="2:65" s="12" customFormat="1" ht="22.5">
      <c r="B1828" s="154"/>
      <c r="D1828" s="155" t="s">
        <v>264</v>
      </c>
      <c r="E1828" s="156" t="s">
        <v>1</v>
      </c>
      <c r="F1828" s="157" t="s">
        <v>2868</v>
      </c>
      <c r="H1828" s="158">
        <v>23.57</v>
      </c>
      <c r="I1828" s="159"/>
      <c r="L1828" s="154"/>
      <c r="M1828" s="160"/>
      <c r="T1828" s="161"/>
      <c r="AT1828" s="156" t="s">
        <v>264</v>
      </c>
      <c r="AU1828" s="156" t="s">
        <v>87</v>
      </c>
      <c r="AV1828" s="12" t="s">
        <v>87</v>
      </c>
      <c r="AW1828" s="12" t="s">
        <v>32</v>
      </c>
      <c r="AX1828" s="12" t="s">
        <v>77</v>
      </c>
      <c r="AY1828" s="156" t="s">
        <v>253</v>
      </c>
    </row>
    <row r="1829" spans="2:65" s="12" customFormat="1" ht="11.25">
      <c r="B1829" s="154"/>
      <c r="D1829" s="155" t="s">
        <v>264</v>
      </c>
      <c r="E1829" s="156" t="s">
        <v>1</v>
      </c>
      <c r="F1829" s="157" t="s">
        <v>2612</v>
      </c>
      <c r="H1829" s="158">
        <v>2.875</v>
      </c>
      <c r="I1829" s="159"/>
      <c r="L1829" s="154"/>
      <c r="M1829" s="160"/>
      <c r="T1829" s="161"/>
      <c r="AT1829" s="156" t="s">
        <v>264</v>
      </c>
      <c r="AU1829" s="156" t="s">
        <v>87</v>
      </c>
      <c r="AV1829" s="12" t="s">
        <v>87</v>
      </c>
      <c r="AW1829" s="12" t="s">
        <v>32</v>
      </c>
      <c r="AX1829" s="12" t="s">
        <v>77</v>
      </c>
      <c r="AY1829" s="156" t="s">
        <v>253</v>
      </c>
    </row>
    <row r="1830" spans="2:65" s="13" customFormat="1" ht="11.25">
      <c r="B1830" s="162"/>
      <c r="D1830" s="155" t="s">
        <v>264</v>
      </c>
      <c r="E1830" s="163" t="s">
        <v>1</v>
      </c>
      <c r="F1830" s="164" t="s">
        <v>266</v>
      </c>
      <c r="H1830" s="165">
        <v>68.695999999999998</v>
      </c>
      <c r="I1830" s="166"/>
      <c r="L1830" s="162"/>
      <c r="M1830" s="167"/>
      <c r="T1830" s="168"/>
      <c r="AT1830" s="163" t="s">
        <v>264</v>
      </c>
      <c r="AU1830" s="163" t="s">
        <v>87</v>
      </c>
      <c r="AV1830" s="13" t="s">
        <v>260</v>
      </c>
      <c r="AW1830" s="13" t="s">
        <v>32</v>
      </c>
      <c r="AX1830" s="13" t="s">
        <v>85</v>
      </c>
      <c r="AY1830" s="163" t="s">
        <v>253</v>
      </c>
    </row>
    <row r="1831" spans="2:65" s="12" customFormat="1" ht="11.25">
      <c r="B1831" s="154"/>
      <c r="D1831" s="155" t="s">
        <v>264</v>
      </c>
      <c r="F1831" s="157" t="s">
        <v>3612</v>
      </c>
      <c r="H1831" s="158">
        <v>75.566000000000003</v>
      </c>
      <c r="I1831" s="159"/>
      <c r="L1831" s="154"/>
      <c r="M1831" s="160"/>
      <c r="T1831" s="161"/>
      <c r="AT1831" s="156" t="s">
        <v>264</v>
      </c>
      <c r="AU1831" s="156" t="s">
        <v>87</v>
      </c>
      <c r="AV1831" s="12" t="s">
        <v>87</v>
      </c>
      <c r="AW1831" s="12" t="s">
        <v>4</v>
      </c>
      <c r="AX1831" s="12" t="s">
        <v>85</v>
      </c>
      <c r="AY1831" s="156" t="s">
        <v>253</v>
      </c>
    </row>
    <row r="1832" spans="2:65" s="1" customFormat="1" ht="24.2" customHeight="1">
      <c r="B1832" s="32"/>
      <c r="C1832" s="137" t="s">
        <v>2633</v>
      </c>
      <c r="D1832" s="137" t="s">
        <v>255</v>
      </c>
      <c r="E1832" s="138" t="s">
        <v>2640</v>
      </c>
      <c r="F1832" s="139" t="s">
        <v>2641</v>
      </c>
      <c r="G1832" s="140" t="s">
        <v>313</v>
      </c>
      <c r="H1832" s="141">
        <v>9.1999999999999993</v>
      </c>
      <c r="I1832" s="142"/>
      <c r="J1832" s="143">
        <f>ROUND(I1832*H1832,2)</f>
        <v>0</v>
      </c>
      <c r="K1832" s="139" t="s">
        <v>259</v>
      </c>
      <c r="L1832" s="32"/>
      <c r="M1832" s="144" t="s">
        <v>1</v>
      </c>
      <c r="N1832" s="145" t="s">
        <v>42</v>
      </c>
      <c r="P1832" s="146">
        <f>O1832*H1832</f>
        <v>0</v>
      </c>
      <c r="Q1832" s="146">
        <v>1.8000000000000001E-4</v>
      </c>
      <c r="R1832" s="146">
        <f>Q1832*H1832</f>
        <v>1.6559999999999999E-3</v>
      </c>
      <c r="S1832" s="146">
        <v>0</v>
      </c>
      <c r="T1832" s="147">
        <f>S1832*H1832</f>
        <v>0</v>
      </c>
      <c r="AR1832" s="148" t="s">
        <v>369</v>
      </c>
      <c r="AT1832" s="148" t="s">
        <v>255</v>
      </c>
      <c r="AU1832" s="148" t="s">
        <v>87</v>
      </c>
      <c r="AY1832" s="17" t="s">
        <v>253</v>
      </c>
      <c r="BE1832" s="149">
        <f>IF(N1832="základní",J1832,0)</f>
        <v>0</v>
      </c>
      <c r="BF1832" s="149">
        <f>IF(N1832="snížená",J1832,0)</f>
        <v>0</v>
      </c>
      <c r="BG1832" s="149">
        <f>IF(N1832="zákl. přenesená",J1832,0)</f>
        <v>0</v>
      </c>
      <c r="BH1832" s="149">
        <f>IF(N1832="sníž. přenesená",J1832,0)</f>
        <v>0</v>
      </c>
      <c r="BI1832" s="149">
        <f>IF(N1832="nulová",J1832,0)</f>
        <v>0</v>
      </c>
      <c r="BJ1832" s="17" t="s">
        <v>85</v>
      </c>
      <c r="BK1832" s="149">
        <f>ROUND(I1832*H1832,2)</f>
        <v>0</v>
      </c>
      <c r="BL1832" s="17" t="s">
        <v>369</v>
      </c>
      <c r="BM1832" s="148" t="s">
        <v>3613</v>
      </c>
    </row>
    <row r="1833" spans="2:65" s="1" customFormat="1" ht="11.25">
      <c r="B1833" s="32"/>
      <c r="D1833" s="150" t="s">
        <v>262</v>
      </c>
      <c r="F1833" s="151" t="s">
        <v>2643</v>
      </c>
      <c r="I1833" s="152"/>
      <c r="L1833" s="32"/>
      <c r="M1833" s="153"/>
      <c r="T1833" s="56"/>
      <c r="AT1833" s="17" t="s">
        <v>262</v>
      </c>
      <c r="AU1833" s="17" t="s">
        <v>87</v>
      </c>
    </row>
    <row r="1834" spans="2:65" s="1" customFormat="1" ht="24.2" customHeight="1">
      <c r="B1834" s="32"/>
      <c r="C1834" s="185" t="s">
        <v>2639</v>
      </c>
      <c r="D1834" s="185" t="s">
        <v>1052</v>
      </c>
      <c r="E1834" s="186" t="s">
        <v>2645</v>
      </c>
      <c r="F1834" s="187" t="s">
        <v>2646</v>
      </c>
      <c r="G1834" s="188" t="s">
        <v>313</v>
      </c>
      <c r="H1834" s="189">
        <v>9.66</v>
      </c>
      <c r="I1834" s="190"/>
      <c r="J1834" s="191">
        <f>ROUND(I1834*H1834,2)</f>
        <v>0</v>
      </c>
      <c r="K1834" s="187" t="s">
        <v>1</v>
      </c>
      <c r="L1834" s="192"/>
      <c r="M1834" s="193" t="s">
        <v>1</v>
      </c>
      <c r="N1834" s="194" t="s">
        <v>42</v>
      </c>
      <c r="P1834" s="146">
        <f>O1834*H1834</f>
        <v>0</v>
      </c>
      <c r="Q1834" s="146">
        <v>1.2E-4</v>
      </c>
      <c r="R1834" s="146">
        <f>Q1834*H1834</f>
        <v>1.1592E-3</v>
      </c>
      <c r="S1834" s="146">
        <v>0</v>
      </c>
      <c r="T1834" s="147">
        <f>S1834*H1834</f>
        <v>0</v>
      </c>
      <c r="AR1834" s="148" t="s">
        <v>455</v>
      </c>
      <c r="AT1834" s="148" t="s">
        <v>1052</v>
      </c>
      <c r="AU1834" s="148" t="s">
        <v>87</v>
      </c>
      <c r="AY1834" s="17" t="s">
        <v>253</v>
      </c>
      <c r="BE1834" s="149">
        <f>IF(N1834="základní",J1834,0)</f>
        <v>0</v>
      </c>
      <c r="BF1834" s="149">
        <f>IF(N1834="snížená",J1834,0)</f>
        <v>0</v>
      </c>
      <c r="BG1834" s="149">
        <f>IF(N1834="zákl. přenesená",J1834,0)</f>
        <v>0</v>
      </c>
      <c r="BH1834" s="149">
        <f>IF(N1834="sníž. přenesená",J1834,0)</f>
        <v>0</v>
      </c>
      <c r="BI1834" s="149">
        <f>IF(N1834="nulová",J1834,0)</f>
        <v>0</v>
      </c>
      <c r="BJ1834" s="17" t="s">
        <v>85</v>
      </c>
      <c r="BK1834" s="149">
        <f>ROUND(I1834*H1834,2)</f>
        <v>0</v>
      </c>
      <c r="BL1834" s="17" t="s">
        <v>369</v>
      </c>
      <c r="BM1834" s="148" t="s">
        <v>3614</v>
      </c>
    </row>
    <row r="1835" spans="2:65" s="12" customFormat="1" ht="11.25">
      <c r="B1835" s="154"/>
      <c r="D1835" s="155" t="s">
        <v>264</v>
      </c>
      <c r="E1835" s="156" t="s">
        <v>1</v>
      </c>
      <c r="F1835" s="157" t="s">
        <v>3615</v>
      </c>
      <c r="H1835" s="158">
        <v>6.7</v>
      </c>
      <c r="I1835" s="159"/>
      <c r="L1835" s="154"/>
      <c r="M1835" s="160"/>
      <c r="T1835" s="161"/>
      <c r="AT1835" s="156" t="s">
        <v>264</v>
      </c>
      <c r="AU1835" s="156" t="s">
        <v>87</v>
      </c>
      <c r="AV1835" s="12" t="s">
        <v>87</v>
      </c>
      <c r="AW1835" s="12" t="s">
        <v>32</v>
      </c>
      <c r="AX1835" s="12" t="s">
        <v>77</v>
      </c>
      <c r="AY1835" s="156" t="s">
        <v>253</v>
      </c>
    </row>
    <row r="1836" spans="2:65" s="12" customFormat="1" ht="11.25">
      <c r="B1836" s="154"/>
      <c r="D1836" s="155" t="s">
        <v>264</v>
      </c>
      <c r="E1836" s="156" t="s">
        <v>1</v>
      </c>
      <c r="F1836" s="157" t="s">
        <v>3616</v>
      </c>
      <c r="H1836" s="158">
        <v>2.5</v>
      </c>
      <c r="I1836" s="159"/>
      <c r="L1836" s="154"/>
      <c r="M1836" s="160"/>
      <c r="T1836" s="161"/>
      <c r="AT1836" s="156" t="s">
        <v>264</v>
      </c>
      <c r="AU1836" s="156" t="s">
        <v>87</v>
      </c>
      <c r="AV1836" s="12" t="s">
        <v>87</v>
      </c>
      <c r="AW1836" s="12" t="s">
        <v>32</v>
      </c>
      <c r="AX1836" s="12" t="s">
        <v>77</v>
      </c>
      <c r="AY1836" s="156" t="s">
        <v>253</v>
      </c>
    </row>
    <row r="1837" spans="2:65" s="13" customFormat="1" ht="11.25">
      <c r="B1837" s="162"/>
      <c r="D1837" s="155" t="s">
        <v>264</v>
      </c>
      <c r="E1837" s="163" t="s">
        <v>1</v>
      </c>
      <c r="F1837" s="164" t="s">
        <v>266</v>
      </c>
      <c r="H1837" s="165">
        <v>9.1999999999999993</v>
      </c>
      <c r="I1837" s="166"/>
      <c r="L1837" s="162"/>
      <c r="M1837" s="167"/>
      <c r="T1837" s="168"/>
      <c r="AT1837" s="163" t="s">
        <v>264</v>
      </c>
      <c r="AU1837" s="163" t="s">
        <v>87</v>
      </c>
      <c r="AV1837" s="13" t="s">
        <v>260</v>
      </c>
      <c r="AW1837" s="13" t="s">
        <v>32</v>
      </c>
      <c r="AX1837" s="13" t="s">
        <v>85</v>
      </c>
      <c r="AY1837" s="163" t="s">
        <v>253</v>
      </c>
    </row>
    <row r="1838" spans="2:65" s="12" customFormat="1" ht="11.25">
      <c r="B1838" s="154"/>
      <c r="D1838" s="155" t="s">
        <v>264</v>
      </c>
      <c r="F1838" s="157" t="s">
        <v>3218</v>
      </c>
      <c r="H1838" s="158">
        <v>9.66</v>
      </c>
      <c r="I1838" s="159"/>
      <c r="L1838" s="154"/>
      <c r="M1838" s="160"/>
      <c r="T1838" s="161"/>
      <c r="AT1838" s="156" t="s">
        <v>264</v>
      </c>
      <c r="AU1838" s="156" t="s">
        <v>87</v>
      </c>
      <c r="AV1838" s="12" t="s">
        <v>87</v>
      </c>
      <c r="AW1838" s="12" t="s">
        <v>4</v>
      </c>
      <c r="AX1838" s="12" t="s">
        <v>85</v>
      </c>
      <c r="AY1838" s="156" t="s">
        <v>253</v>
      </c>
    </row>
    <row r="1839" spans="2:65" s="1" customFormat="1" ht="16.5" customHeight="1">
      <c r="B1839" s="32"/>
      <c r="C1839" s="137" t="s">
        <v>2644</v>
      </c>
      <c r="D1839" s="137" t="s">
        <v>255</v>
      </c>
      <c r="E1839" s="138" t="s">
        <v>2652</v>
      </c>
      <c r="F1839" s="139" t="s">
        <v>2653</v>
      </c>
      <c r="G1839" s="140" t="s">
        <v>313</v>
      </c>
      <c r="H1839" s="141">
        <v>28.75</v>
      </c>
      <c r="I1839" s="142"/>
      <c r="J1839" s="143">
        <f>ROUND(I1839*H1839,2)</f>
        <v>0</v>
      </c>
      <c r="K1839" s="139" t="s">
        <v>259</v>
      </c>
      <c r="L1839" s="32"/>
      <c r="M1839" s="144" t="s">
        <v>1</v>
      </c>
      <c r="N1839" s="145" t="s">
        <v>42</v>
      </c>
      <c r="P1839" s="146">
        <f>O1839*H1839</f>
        <v>0</v>
      </c>
      <c r="Q1839" s="146">
        <v>3.0000000000000001E-5</v>
      </c>
      <c r="R1839" s="146">
        <f>Q1839*H1839</f>
        <v>8.6249999999999999E-4</v>
      </c>
      <c r="S1839" s="146">
        <v>0</v>
      </c>
      <c r="T1839" s="147">
        <f>S1839*H1839</f>
        <v>0</v>
      </c>
      <c r="AR1839" s="148" t="s">
        <v>369</v>
      </c>
      <c r="AT1839" s="148" t="s">
        <v>255</v>
      </c>
      <c r="AU1839" s="148" t="s">
        <v>87</v>
      </c>
      <c r="AY1839" s="17" t="s">
        <v>253</v>
      </c>
      <c r="BE1839" s="149">
        <f>IF(N1839="základní",J1839,0)</f>
        <v>0</v>
      </c>
      <c r="BF1839" s="149">
        <f>IF(N1839="snížená",J1839,0)</f>
        <v>0</v>
      </c>
      <c r="BG1839" s="149">
        <f>IF(N1839="zákl. přenesená",J1839,0)</f>
        <v>0</v>
      </c>
      <c r="BH1839" s="149">
        <f>IF(N1839="sníž. přenesená",J1839,0)</f>
        <v>0</v>
      </c>
      <c r="BI1839" s="149">
        <f>IF(N1839="nulová",J1839,0)</f>
        <v>0</v>
      </c>
      <c r="BJ1839" s="17" t="s">
        <v>85</v>
      </c>
      <c r="BK1839" s="149">
        <f>ROUND(I1839*H1839,2)</f>
        <v>0</v>
      </c>
      <c r="BL1839" s="17" t="s">
        <v>369</v>
      </c>
      <c r="BM1839" s="148" t="s">
        <v>2654</v>
      </c>
    </row>
    <row r="1840" spans="2:65" s="1" customFormat="1" ht="11.25">
      <c r="B1840" s="32"/>
      <c r="D1840" s="150" t="s">
        <v>262</v>
      </c>
      <c r="F1840" s="151" t="s">
        <v>2655</v>
      </c>
      <c r="I1840" s="152"/>
      <c r="L1840" s="32"/>
      <c r="M1840" s="153"/>
      <c r="T1840" s="56"/>
      <c r="AT1840" s="17" t="s">
        <v>262</v>
      </c>
      <c r="AU1840" s="17" t="s">
        <v>87</v>
      </c>
    </row>
    <row r="1841" spans="2:65" s="12" customFormat="1" ht="11.25">
      <c r="B1841" s="154"/>
      <c r="D1841" s="155" t="s">
        <v>264</v>
      </c>
      <c r="E1841" s="156" t="s">
        <v>1</v>
      </c>
      <c r="F1841" s="157" t="s">
        <v>3617</v>
      </c>
      <c r="H1841" s="158">
        <v>28.75</v>
      </c>
      <c r="I1841" s="159"/>
      <c r="L1841" s="154"/>
      <c r="M1841" s="160"/>
      <c r="T1841" s="161"/>
      <c r="AT1841" s="156" t="s">
        <v>264</v>
      </c>
      <c r="AU1841" s="156" t="s">
        <v>87</v>
      </c>
      <c r="AV1841" s="12" t="s">
        <v>87</v>
      </c>
      <c r="AW1841" s="12" t="s">
        <v>32</v>
      </c>
      <c r="AX1841" s="12" t="s">
        <v>77</v>
      </c>
      <c r="AY1841" s="156" t="s">
        <v>253</v>
      </c>
    </row>
    <row r="1842" spans="2:65" s="13" customFormat="1" ht="11.25">
      <c r="B1842" s="162"/>
      <c r="D1842" s="155" t="s">
        <v>264</v>
      </c>
      <c r="E1842" s="163" t="s">
        <v>1</v>
      </c>
      <c r="F1842" s="164" t="s">
        <v>266</v>
      </c>
      <c r="H1842" s="165">
        <v>28.75</v>
      </c>
      <c r="I1842" s="166"/>
      <c r="L1842" s="162"/>
      <c r="M1842" s="167"/>
      <c r="T1842" s="168"/>
      <c r="AT1842" s="163" t="s">
        <v>264</v>
      </c>
      <c r="AU1842" s="163" t="s">
        <v>87</v>
      </c>
      <c r="AV1842" s="13" t="s">
        <v>260</v>
      </c>
      <c r="AW1842" s="13" t="s">
        <v>32</v>
      </c>
      <c r="AX1842" s="13" t="s">
        <v>85</v>
      </c>
      <c r="AY1842" s="163" t="s">
        <v>253</v>
      </c>
    </row>
    <row r="1843" spans="2:65" s="1" customFormat="1" ht="21.75" customHeight="1">
      <c r="B1843" s="32"/>
      <c r="C1843" s="137" t="s">
        <v>2651</v>
      </c>
      <c r="D1843" s="137" t="s">
        <v>255</v>
      </c>
      <c r="E1843" s="138" t="s">
        <v>2658</v>
      </c>
      <c r="F1843" s="139" t="s">
        <v>2659</v>
      </c>
      <c r="G1843" s="140" t="s">
        <v>313</v>
      </c>
      <c r="H1843" s="141">
        <v>28.75</v>
      </c>
      <c r="I1843" s="142"/>
      <c r="J1843" s="143">
        <f>ROUND(I1843*H1843,2)</f>
        <v>0</v>
      </c>
      <c r="K1843" s="139" t="s">
        <v>259</v>
      </c>
      <c r="L1843" s="32"/>
      <c r="M1843" s="144" t="s">
        <v>1</v>
      </c>
      <c r="N1843" s="145" t="s">
        <v>42</v>
      </c>
      <c r="P1843" s="146">
        <f>O1843*H1843</f>
        <v>0</v>
      </c>
      <c r="Q1843" s="146">
        <v>5.0000000000000002E-5</v>
      </c>
      <c r="R1843" s="146">
        <f>Q1843*H1843</f>
        <v>1.4375E-3</v>
      </c>
      <c r="S1843" s="146">
        <v>0</v>
      </c>
      <c r="T1843" s="147">
        <f>S1843*H1843</f>
        <v>0</v>
      </c>
      <c r="AR1843" s="148" t="s">
        <v>369</v>
      </c>
      <c r="AT1843" s="148" t="s">
        <v>255</v>
      </c>
      <c r="AU1843" s="148" t="s">
        <v>87</v>
      </c>
      <c r="AY1843" s="17" t="s">
        <v>253</v>
      </c>
      <c r="BE1843" s="149">
        <f>IF(N1843="základní",J1843,0)</f>
        <v>0</v>
      </c>
      <c r="BF1843" s="149">
        <f>IF(N1843="snížená",J1843,0)</f>
        <v>0</v>
      </c>
      <c r="BG1843" s="149">
        <f>IF(N1843="zákl. přenesená",J1843,0)</f>
        <v>0</v>
      </c>
      <c r="BH1843" s="149">
        <f>IF(N1843="sníž. přenesená",J1843,0)</f>
        <v>0</v>
      </c>
      <c r="BI1843" s="149">
        <f>IF(N1843="nulová",J1843,0)</f>
        <v>0</v>
      </c>
      <c r="BJ1843" s="17" t="s">
        <v>85</v>
      </c>
      <c r="BK1843" s="149">
        <f>ROUND(I1843*H1843,2)</f>
        <v>0</v>
      </c>
      <c r="BL1843" s="17" t="s">
        <v>369</v>
      </c>
      <c r="BM1843" s="148" t="s">
        <v>2660</v>
      </c>
    </row>
    <row r="1844" spans="2:65" s="1" customFormat="1" ht="11.25">
      <c r="B1844" s="32"/>
      <c r="D1844" s="150" t="s">
        <v>262</v>
      </c>
      <c r="F1844" s="151" t="s">
        <v>2661</v>
      </c>
      <c r="I1844" s="152"/>
      <c r="L1844" s="32"/>
      <c r="M1844" s="153"/>
      <c r="T1844" s="56"/>
      <c r="AT1844" s="17" t="s">
        <v>262</v>
      </c>
      <c r="AU1844" s="17" t="s">
        <v>87</v>
      </c>
    </row>
    <row r="1845" spans="2:65" s="12" customFormat="1" ht="11.25">
      <c r="B1845" s="154"/>
      <c r="D1845" s="155" t="s">
        <v>264</v>
      </c>
      <c r="E1845" s="156" t="s">
        <v>1</v>
      </c>
      <c r="F1845" s="157" t="s">
        <v>3617</v>
      </c>
      <c r="H1845" s="158">
        <v>28.75</v>
      </c>
      <c r="I1845" s="159"/>
      <c r="L1845" s="154"/>
      <c r="M1845" s="160"/>
      <c r="T1845" s="161"/>
      <c r="AT1845" s="156" t="s">
        <v>264</v>
      </c>
      <c r="AU1845" s="156" t="s">
        <v>87</v>
      </c>
      <c r="AV1845" s="12" t="s">
        <v>87</v>
      </c>
      <c r="AW1845" s="12" t="s">
        <v>32</v>
      </c>
      <c r="AX1845" s="12" t="s">
        <v>77</v>
      </c>
      <c r="AY1845" s="156" t="s">
        <v>253</v>
      </c>
    </row>
    <row r="1846" spans="2:65" s="13" customFormat="1" ht="11.25">
      <c r="B1846" s="162"/>
      <c r="D1846" s="155" t="s">
        <v>264</v>
      </c>
      <c r="E1846" s="163" t="s">
        <v>1</v>
      </c>
      <c r="F1846" s="164" t="s">
        <v>266</v>
      </c>
      <c r="H1846" s="165">
        <v>28.75</v>
      </c>
      <c r="I1846" s="166"/>
      <c r="L1846" s="162"/>
      <c r="M1846" s="167"/>
      <c r="T1846" s="168"/>
      <c r="AT1846" s="163" t="s">
        <v>264</v>
      </c>
      <c r="AU1846" s="163" t="s">
        <v>87</v>
      </c>
      <c r="AV1846" s="13" t="s">
        <v>260</v>
      </c>
      <c r="AW1846" s="13" t="s">
        <v>32</v>
      </c>
      <c r="AX1846" s="13" t="s">
        <v>85</v>
      </c>
      <c r="AY1846" s="163" t="s">
        <v>253</v>
      </c>
    </row>
    <row r="1847" spans="2:65" s="1" customFormat="1" ht="24.2" customHeight="1">
      <c r="B1847" s="32"/>
      <c r="C1847" s="137" t="s">
        <v>2657</v>
      </c>
      <c r="D1847" s="137" t="s">
        <v>255</v>
      </c>
      <c r="E1847" s="138" t="s">
        <v>2663</v>
      </c>
      <c r="F1847" s="139" t="s">
        <v>2664</v>
      </c>
      <c r="G1847" s="140" t="s">
        <v>1576</v>
      </c>
      <c r="H1847" s="196"/>
      <c r="I1847" s="142"/>
      <c r="J1847" s="143">
        <f>ROUND(I1847*H1847,2)</f>
        <v>0</v>
      </c>
      <c r="K1847" s="139" t="s">
        <v>259</v>
      </c>
      <c r="L1847" s="32"/>
      <c r="M1847" s="144" t="s">
        <v>1</v>
      </c>
      <c r="N1847" s="145" t="s">
        <v>42</v>
      </c>
      <c r="P1847" s="146">
        <f>O1847*H1847</f>
        <v>0</v>
      </c>
      <c r="Q1847" s="146">
        <v>0</v>
      </c>
      <c r="R1847" s="146">
        <f>Q1847*H1847</f>
        <v>0</v>
      </c>
      <c r="S1847" s="146">
        <v>0</v>
      </c>
      <c r="T1847" s="147">
        <f>S1847*H1847</f>
        <v>0</v>
      </c>
      <c r="AR1847" s="148" t="s">
        <v>369</v>
      </c>
      <c r="AT1847" s="148" t="s">
        <v>255</v>
      </c>
      <c r="AU1847" s="148" t="s">
        <v>87</v>
      </c>
      <c r="AY1847" s="17" t="s">
        <v>253</v>
      </c>
      <c r="BE1847" s="149">
        <f>IF(N1847="základní",J1847,0)</f>
        <v>0</v>
      </c>
      <c r="BF1847" s="149">
        <f>IF(N1847="snížená",J1847,0)</f>
        <v>0</v>
      </c>
      <c r="BG1847" s="149">
        <f>IF(N1847="zákl. přenesená",J1847,0)</f>
        <v>0</v>
      </c>
      <c r="BH1847" s="149">
        <f>IF(N1847="sníž. přenesená",J1847,0)</f>
        <v>0</v>
      </c>
      <c r="BI1847" s="149">
        <f>IF(N1847="nulová",J1847,0)</f>
        <v>0</v>
      </c>
      <c r="BJ1847" s="17" t="s">
        <v>85</v>
      </c>
      <c r="BK1847" s="149">
        <f>ROUND(I1847*H1847,2)</f>
        <v>0</v>
      </c>
      <c r="BL1847" s="17" t="s">
        <v>369</v>
      </c>
      <c r="BM1847" s="148" t="s">
        <v>2665</v>
      </c>
    </row>
    <row r="1848" spans="2:65" s="1" customFormat="1" ht="11.25">
      <c r="B1848" s="32"/>
      <c r="D1848" s="150" t="s">
        <v>262</v>
      </c>
      <c r="F1848" s="151" t="s">
        <v>2666</v>
      </c>
      <c r="I1848" s="152"/>
      <c r="L1848" s="32"/>
      <c r="M1848" s="153"/>
      <c r="T1848" s="56"/>
      <c r="AT1848" s="17" t="s">
        <v>262</v>
      </c>
      <c r="AU1848" s="17" t="s">
        <v>87</v>
      </c>
    </row>
    <row r="1849" spans="2:65" s="11" customFormat="1" ht="22.9" customHeight="1">
      <c r="B1849" s="125"/>
      <c r="D1849" s="126" t="s">
        <v>76</v>
      </c>
      <c r="E1849" s="135" t="s">
        <v>2667</v>
      </c>
      <c r="F1849" s="135" t="s">
        <v>2668</v>
      </c>
      <c r="I1849" s="128"/>
      <c r="J1849" s="136">
        <f>BK1849</f>
        <v>0</v>
      </c>
      <c r="L1849" s="125"/>
      <c r="M1849" s="130"/>
      <c r="P1849" s="131">
        <f>SUM(P1850:P1899)</f>
        <v>0</v>
      </c>
      <c r="R1849" s="131">
        <f>SUM(R1850:R1899)</f>
        <v>0.16466036000000001</v>
      </c>
      <c r="T1849" s="132">
        <f>SUM(T1850:T1899)</f>
        <v>0</v>
      </c>
      <c r="AR1849" s="126" t="s">
        <v>87</v>
      </c>
      <c r="AT1849" s="133" t="s">
        <v>76</v>
      </c>
      <c r="AU1849" s="133" t="s">
        <v>85</v>
      </c>
      <c r="AY1849" s="126" t="s">
        <v>253</v>
      </c>
      <c r="BK1849" s="134">
        <f>SUM(BK1850:BK1899)</f>
        <v>0</v>
      </c>
    </row>
    <row r="1850" spans="2:65" s="1" customFormat="1" ht="24.2" customHeight="1">
      <c r="B1850" s="32"/>
      <c r="C1850" s="137" t="s">
        <v>2662</v>
      </c>
      <c r="D1850" s="137" t="s">
        <v>255</v>
      </c>
      <c r="E1850" s="138" t="s">
        <v>2670</v>
      </c>
      <c r="F1850" s="139" t="s">
        <v>2671</v>
      </c>
      <c r="G1850" s="140" t="s">
        <v>258</v>
      </c>
      <c r="H1850" s="141">
        <v>247.80600000000001</v>
      </c>
      <c r="I1850" s="142"/>
      <c r="J1850" s="143">
        <f>ROUND(I1850*H1850,2)</f>
        <v>0</v>
      </c>
      <c r="K1850" s="139" t="s">
        <v>1</v>
      </c>
      <c r="L1850" s="32"/>
      <c r="M1850" s="144" t="s">
        <v>1</v>
      </c>
      <c r="N1850" s="145" t="s">
        <v>42</v>
      </c>
      <c r="P1850" s="146">
        <f>O1850*H1850</f>
        <v>0</v>
      </c>
      <c r="Q1850" s="146">
        <v>1.6000000000000001E-4</v>
      </c>
      <c r="R1850" s="146">
        <f>Q1850*H1850</f>
        <v>3.9648960000000004E-2</v>
      </c>
      <c r="S1850" s="146">
        <v>0</v>
      </c>
      <c r="T1850" s="147">
        <f>S1850*H1850</f>
        <v>0</v>
      </c>
      <c r="AR1850" s="148" t="s">
        <v>369</v>
      </c>
      <c r="AT1850" s="148" t="s">
        <v>255</v>
      </c>
      <c r="AU1850" s="148" t="s">
        <v>87</v>
      </c>
      <c r="AY1850" s="17" t="s">
        <v>253</v>
      </c>
      <c r="BE1850" s="149">
        <f>IF(N1850="základní",J1850,0)</f>
        <v>0</v>
      </c>
      <c r="BF1850" s="149">
        <f>IF(N1850="snížená",J1850,0)</f>
        <v>0</v>
      </c>
      <c r="BG1850" s="149">
        <f>IF(N1850="zákl. přenesená",J1850,0)</f>
        <v>0</v>
      </c>
      <c r="BH1850" s="149">
        <f>IF(N1850="sníž. přenesená",J1850,0)</f>
        <v>0</v>
      </c>
      <c r="BI1850" s="149">
        <f>IF(N1850="nulová",J1850,0)</f>
        <v>0</v>
      </c>
      <c r="BJ1850" s="17" t="s">
        <v>85</v>
      </c>
      <c r="BK1850" s="149">
        <f>ROUND(I1850*H1850,2)</f>
        <v>0</v>
      </c>
      <c r="BL1850" s="17" t="s">
        <v>369</v>
      </c>
      <c r="BM1850" s="148" t="s">
        <v>3618</v>
      </c>
    </row>
    <row r="1851" spans="2:65" s="14" customFormat="1" ht="11.25">
      <c r="B1851" s="169"/>
      <c r="D1851" s="155" t="s">
        <v>264</v>
      </c>
      <c r="E1851" s="170" t="s">
        <v>1</v>
      </c>
      <c r="F1851" s="171" t="s">
        <v>1845</v>
      </c>
      <c r="H1851" s="170" t="s">
        <v>1</v>
      </c>
      <c r="I1851" s="172"/>
      <c r="L1851" s="169"/>
      <c r="M1851" s="173"/>
      <c r="T1851" s="174"/>
      <c r="AT1851" s="170" t="s">
        <v>264</v>
      </c>
      <c r="AU1851" s="170" t="s">
        <v>87</v>
      </c>
      <c r="AV1851" s="14" t="s">
        <v>85</v>
      </c>
      <c r="AW1851" s="14" t="s">
        <v>32</v>
      </c>
      <c r="AX1851" s="14" t="s">
        <v>77</v>
      </c>
      <c r="AY1851" s="170" t="s">
        <v>253</v>
      </c>
    </row>
    <row r="1852" spans="2:65" s="12" customFormat="1" ht="11.25">
      <c r="B1852" s="154"/>
      <c r="D1852" s="155" t="s">
        <v>264</v>
      </c>
      <c r="E1852" s="156" t="s">
        <v>1</v>
      </c>
      <c r="F1852" s="157" t="s">
        <v>2673</v>
      </c>
      <c r="H1852" s="158">
        <v>78.763999999999996</v>
      </c>
      <c r="I1852" s="159"/>
      <c r="L1852" s="154"/>
      <c r="M1852" s="160"/>
      <c r="T1852" s="161"/>
      <c r="AT1852" s="156" t="s">
        <v>264</v>
      </c>
      <c r="AU1852" s="156" t="s">
        <v>87</v>
      </c>
      <c r="AV1852" s="12" t="s">
        <v>87</v>
      </c>
      <c r="AW1852" s="12" t="s">
        <v>32</v>
      </c>
      <c r="AX1852" s="12" t="s">
        <v>77</v>
      </c>
      <c r="AY1852" s="156" t="s">
        <v>253</v>
      </c>
    </row>
    <row r="1853" spans="2:65" s="12" customFormat="1" ht="11.25">
      <c r="B1853" s="154"/>
      <c r="D1853" s="155" t="s">
        <v>264</v>
      </c>
      <c r="E1853" s="156" t="s">
        <v>1</v>
      </c>
      <c r="F1853" s="157" t="s">
        <v>2674</v>
      </c>
      <c r="H1853" s="158">
        <v>7.3079999999999998</v>
      </c>
      <c r="I1853" s="159"/>
      <c r="L1853" s="154"/>
      <c r="M1853" s="160"/>
      <c r="T1853" s="161"/>
      <c r="AT1853" s="156" t="s">
        <v>264</v>
      </c>
      <c r="AU1853" s="156" t="s">
        <v>87</v>
      </c>
      <c r="AV1853" s="12" t="s">
        <v>87</v>
      </c>
      <c r="AW1853" s="12" t="s">
        <v>32</v>
      </c>
      <c r="AX1853" s="12" t="s">
        <v>77</v>
      </c>
      <c r="AY1853" s="156" t="s">
        <v>253</v>
      </c>
    </row>
    <row r="1854" spans="2:65" s="12" customFormat="1" ht="11.25">
      <c r="B1854" s="154"/>
      <c r="D1854" s="155" t="s">
        <v>264</v>
      </c>
      <c r="E1854" s="156" t="s">
        <v>1</v>
      </c>
      <c r="F1854" s="157" t="s">
        <v>2675</v>
      </c>
      <c r="H1854" s="158">
        <v>14.129</v>
      </c>
      <c r="I1854" s="159"/>
      <c r="L1854" s="154"/>
      <c r="M1854" s="160"/>
      <c r="T1854" s="161"/>
      <c r="AT1854" s="156" t="s">
        <v>264</v>
      </c>
      <c r="AU1854" s="156" t="s">
        <v>87</v>
      </c>
      <c r="AV1854" s="12" t="s">
        <v>87</v>
      </c>
      <c r="AW1854" s="12" t="s">
        <v>32</v>
      </c>
      <c r="AX1854" s="12" t="s">
        <v>77</v>
      </c>
      <c r="AY1854" s="156" t="s">
        <v>253</v>
      </c>
    </row>
    <row r="1855" spans="2:65" s="12" customFormat="1" ht="11.25">
      <c r="B1855" s="154"/>
      <c r="D1855" s="155" t="s">
        <v>264</v>
      </c>
      <c r="E1855" s="156" t="s">
        <v>1</v>
      </c>
      <c r="F1855" s="157" t="s">
        <v>2676</v>
      </c>
      <c r="H1855" s="158">
        <v>10.667999999999999</v>
      </c>
      <c r="I1855" s="159"/>
      <c r="L1855" s="154"/>
      <c r="M1855" s="160"/>
      <c r="T1855" s="161"/>
      <c r="AT1855" s="156" t="s">
        <v>264</v>
      </c>
      <c r="AU1855" s="156" t="s">
        <v>87</v>
      </c>
      <c r="AV1855" s="12" t="s">
        <v>87</v>
      </c>
      <c r="AW1855" s="12" t="s">
        <v>32</v>
      </c>
      <c r="AX1855" s="12" t="s">
        <v>77</v>
      </c>
      <c r="AY1855" s="156" t="s">
        <v>253</v>
      </c>
    </row>
    <row r="1856" spans="2:65" s="12" customFormat="1" ht="11.25">
      <c r="B1856" s="154"/>
      <c r="D1856" s="155" t="s">
        <v>264</v>
      </c>
      <c r="E1856" s="156" t="s">
        <v>1</v>
      </c>
      <c r="F1856" s="157" t="s">
        <v>2677</v>
      </c>
      <c r="H1856" s="158">
        <v>23.873000000000001</v>
      </c>
      <c r="I1856" s="159"/>
      <c r="L1856" s="154"/>
      <c r="M1856" s="160"/>
      <c r="T1856" s="161"/>
      <c r="AT1856" s="156" t="s">
        <v>264</v>
      </c>
      <c r="AU1856" s="156" t="s">
        <v>87</v>
      </c>
      <c r="AV1856" s="12" t="s">
        <v>87</v>
      </c>
      <c r="AW1856" s="12" t="s">
        <v>32</v>
      </c>
      <c r="AX1856" s="12" t="s">
        <v>77</v>
      </c>
      <c r="AY1856" s="156" t="s">
        <v>253</v>
      </c>
    </row>
    <row r="1857" spans="2:65" s="12" customFormat="1" ht="11.25">
      <c r="B1857" s="154"/>
      <c r="D1857" s="155" t="s">
        <v>264</v>
      </c>
      <c r="E1857" s="156" t="s">
        <v>1</v>
      </c>
      <c r="F1857" s="157" t="s">
        <v>2678</v>
      </c>
      <c r="H1857" s="158">
        <v>30.530999999999999</v>
      </c>
      <c r="I1857" s="159"/>
      <c r="L1857" s="154"/>
      <c r="M1857" s="160"/>
      <c r="T1857" s="161"/>
      <c r="AT1857" s="156" t="s">
        <v>264</v>
      </c>
      <c r="AU1857" s="156" t="s">
        <v>87</v>
      </c>
      <c r="AV1857" s="12" t="s">
        <v>87</v>
      </c>
      <c r="AW1857" s="12" t="s">
        <v>32</v>
      </c>
      <c r="AX1857" s="12" t="s">
        <v>77</v>
      </c>
      <c r="AY1857" s="156" t="s">
        <v>253</v>
      </c>
    </row>
    <row r="1858" spans="2:65" s="12" customFormat="1" ht="11.25">
      <c r="B1858" s="154"/>
      <c r="D1858" s="155" t="s">
        <v>264</v>
      </c>
      <c r="E1858" s="156" t="s">
        <v>1</v>
      </c>
      <c r="F1858" s="157" t="s">
        <v>2679</v>
      </c>
      <c r="H1858" s="158">
        <v>81.525000000000006</v>
      </c>
      <c r="I1858" s="159"/>
      <c r="L1858" s="154"/>
      <c r="M1858" s="160"/>
      <c r="T1858" s="161"/>
      <c r="AT1858" s="156" t="s">
        <v>264</v>
      </c>
      <c r="AU1858" s="156" t="s">
        <v>87</v>
      </c>
      <c r="AV1858" s="12" t="s">
        <v>87</v>
      </c>
      <c r="AW1858" s="12" t="s">
        <v>32</v>
      </c>
      <c r="AX1858" s="12" t="s">
        <v>77</v>
      </c>
      <c r="AY1858" s="156" t="s">
        <v>253</v>
      </c>
    </row>
    <row r="1859" spans="2:65" s="12" customFormat="1" ht="11.25">
      <c r="B1859" s="154"/>
      <c r="D1859" s="155" t="s">
        <v>264</v>
      </c>
      <c r="E1859" s="156" t="s">
        <v>1</v>
      </c>
      <c r="F1859" s="157" t="s">
        <v>2680</v>
      </c>
      <c r="H1859" s="158">
        <v>1.008</v>
      </c>
      <c r="I1859" s="159"/>
      <c r="L1859" s="154"/>
      <c r="M1859" s="160"/>
      <c r="T1859" s="161"/>
      <c r="AT1859" s="156" t="s">
        <v>264</v>
      </c>
      <c r="AU1859" s="156" t="s">
        <v>87</v>
      </c>
      <c r="AV1859" s="12" t="s">
        <v>87</v>
      </c>
      <c r="AW1859" s="12" t="s">
        <v>32</v>
      </c>
      <c r="AX1859" s="12" t="s">
        <v>77</v>
      </c>
      <c r="AY1859" s="156" t="s">
        <v>253</v>
      </c>
    </row>
    <row r="1860" spans="2:65" s="13" customFormat="1" ht="11.25">
      <c r="B1860" s="162"/>
      <c r="D1860" s="155" t="s">
        <v>264</v>
      </c>
      <c r="E1860" s="163" t="s">
        <v>1</v>
      </c>
      <c r="F1860" s="164" t="s">
        <v>266</v>
      </c>
      <c r="H1860" s="165">
        <v>247.80600000000001</v>
      </c>
      <c r="I1860" s="166"/>
      <c r="L1860" s="162"/>
      <c r="M1860" s="167"/>
      <c r="T1860" s="168"/>
      <c r="AT1860" s="163" t="s">
        <v>264</v>
      </c>
      <c r="AU1860" s="163" t="s">
        <v>87</v>
      </c>
      <c r="AV1860" s="13" t="s">
        <v>260</v>
      </c>
      <c r="AW1860" s="13" t="s">
        <v>32</v>
      </c>
      <c r="AX1860" s="13" t="s">
        <v>85</v>
      </c>
      <c r="AY1860" s="163" t="s">
        <v>253</v>
      </c>
    </row>
    <row r="1861" spans="2:65" s="1" customFormat="1" ht="24.2" customHeight="1">
      <c r="B1861" s="32"/>
      <c r="C1861" s="137" t="s">
        <v>2669</v>
      </c>
      <c r="D1861" s="137" t="s">
        <v>255</v>
      </c>
      <c r="E1861" s="138" t="s">
        <v>2682</v>
      </c>
      <c r="F1861" s="139" t="s">
        <v>2683</v>
      </c>
      <c r="G1861" s="140" t="s">
        <v>258</v>
      </c>
      <c r="H1861" s="141">
        <v>30.588999999999999</v>
      </c>
      <c r="I1861" s="142"/>
      <c r="J1861" s="143">
        <f>ROUND(I1861*H1861,2)</f>
        <v>0</v>
      </c>
      <c r="K1861" s="139" t="s">
        <v>259</v>
      </c>
      <c r="L1861" s="32"/>
      <c r="M1861" s="144" t="s">
        <v>1</v>
      </c>
      <c r="N1861" s="145" t="s">
        <v>42</v>
      </c>
      <c r="P1861" s="146">
        <f>O1861*H1861</f>
        <v>0</v>
      </c>
      <c r="Q1861" s="146">
        <v>2.0000000000000001E-4</v>
      </c>
      <c r="R1861" s="146">
        <f>Q1861*H1861</f>
        <v>6.1177999999999996E-3</v>
      </c>
      <c r="S1861" s="146">
        <v>0</v>
      </c>
      <c r="T1861" s="147">
        <f>S1861*H1861</f>
        <v>0</v>
      </c>
      <c r="AR1861" s="148" t="s">
        <v>369</v>
      </c>
      <c r="AT1861" s="148" t="s">
        <v>255</v>
      </c>
      <c r="AU1861" s="148" t="s">
        <v>87</v>
      </c>
      <c r="AY1861" s="17" t="s">
        <v>253</v>
      </c>
      <c r="BE1861" s="149">
        <f>IF(N1861="základní",J1861,0)</f>
        <v>0</v>
      </c>
      <c r="BF1861" s="149">
        <f>IF(N1861="snížená",J1861,0)</f>
        <v>0</v>
      </c>
      <c r="BG1861" s="149">
        <f>IF(N1861="zákl. přenesená",J1861,0)</f>
        <v>0</v>
      </c>
      <c r="BH1861" s="149">
        <f>IF(N1861="sníž. přenesená",J1861,0)</f>
        <v>0</v>
      </c>
      <c r="BI1861" s="149">
        <f>IF(N1861="nulová",J1861,0)</f>
        <v>0</v>
      </c>
      <c r="BJ1861" s="17" t="s">
        <v>85</v>
      </c>
      <c r="BK1861" s="149">
        <f>ROUND(I1861*H1861,2)</f>
        <v>0</v>
      </c>
      <c r="BL1861" s="17" t="s">
        <v>369</v>
      </c>
      <c r="BM1861" s="148" t="s">
        <v>3619</v>
      </c>
    </row>
    <row r="1862" spans="2:65" s="1" customFormat="1" ht="11.25">
      <c r="B1862" s="32"/>
      <c r="D1862" s="150" t="s">
        <v>262</v>
      </c>
      <c r="F1862" s="151" t="s">
        <v>2685</v>
      </c>
      <c r="I1862" s="152"/>
      <c r="L1862" s="32"/>
      <c r="M1862" s="153"/>
      <c r="T1862" s="56"/>
      <c r="AT1862" s="17" t="s">
        <v>262</v>
      </c>
      <c r="AU1862" s="17" t="s">
        <v>87</v>
      </c>
    </row>
    <row r="1863" spans="2:65" s="14" customFormat="1" ht="11.25">
      <c r="B1863" s="169"/>
      <c r="D1863" s="155" t="s">
        <v>264</v>
      </c>
      <c r="E1863" s="170" t="s">
        <v>1</v>
      </c>
      <c r="F1863" s="171" t="s">
        <v>1080</v>
      </c>
      <c r="H1863" s="170" t="s">
        <v>1</v>
      </c>
      <c r="I1863" s="172"/>
      <c r="L1863" s="169"/>
      <c r="M1863" s="173"/>
      <c r="T1863" s="174"/>
      <c r="AT1863" s="170" t="s">
        <v>264</v>
      </c>
      <c r="AU1863" s="170" t="s">
        <v>87</v>
      </c>
      <c r="AV1863" s="14" t="s">
        <v>85</v>
      </c>
      <c r="AW1863" s="14" t="s">
        <v>32</v>
      </c>
      <c r="AX1863" s="14" t="s">
        <v>77</v>
      </c>
      <c r="AY1863" s="170" t="s">
        <v>253</v>
      </c>
    </row>
    <row r="1864" spans="2:65" s="14" customFormat="1" ht="11.25">
      <c r="B1864" s="169"/>
      <c r="D1864" s="155" t="s">
        <v>264</v>
      </c>
      <c r="E1864" s="170" t="s">
        <v>1</v>
      </c>
      <c r="F1864" s="171" t="s">
        <v>1070</v>
      </c>
      <c r="H1864" s="170" t="s">
        <v>1</v>
      </c>
      <c r="I1864" s="172"/>
      <c r="L1864" s="169"/>
      <c r="M1864" s="173"/>
      <c r="T1864" s="174"/>
      <c r="AT1864" s="170" t="s">
        <v>264</v>
      </c>
      <c r="AU1864" s="170" t="s">
        <v>87</v>
      </c>
      <c r="AV1864" s="14" t="s">
        <v>85</v>
      </c>
      <c r="AW1864" s="14" t="s">
        <v>32</v>
      </c>
      <c r="AX1864" s="14" t="s">
        <v>77</v>
      </c>
      <c r="AY1864" s="170" t="s">
        <v>253</v>
      </c>
    </row>
    <row r="1865" spans="2:65" s="12" customFormat="1" ht="11.25">
      <c r="B1865" s="154"/>
      <c r="D1865" s="155" t="s">
        <v>264</v>
      </c>
      <c r="E1865" s="156" t="s">
        <v>1</v>
      </c>
      <c r="F1865" s="157" t="s">
        <v>3338</v>
      </c>
      <c r="H1865" s="158">
        <v>33.514000000000003</v>
      </c>
      <c r="I1865" s="159"/>
      <c r="L1865" s="154"/>
      <c r="M1865" s="160"/>
      <c r="T1865" s="161"/>
      <c r="AT1865" s="156" t="s">
        <v>264</v>
      </c>
      <c r="AU1865" s="156" t="s">
        <v>87</v>
      </c>
      <c r="AV1865" s="12" t="s">
        <v>87</v>
      </c>
      <c r="AW1865" s="12" t="s">
        <v>32</v>
      </c>
      <c r="AX1865" s="12" t="s">
        <v>77</v>
      </c>
      <c r="AY1865" s="156" t="s">
        <v>253</v>
      </c>
    </row>
    <row r="1866" spans="2:65" s="12" customFormat="1" ht="11.25">
      <c r="B1866" s="154"/>
      <c r="D1866" s="155" t="s">
        <v>264</v>
      </c>
      <c r="E1866" s="156" t="s">
        <v>1</v>
      </c>
      <c r="F1866" s="157" t="s">
        <v>3339</v>
      </c>
      <c r="H1866" s="158">
        <v>-2.9249999999999998</v>
      </c>
      <c r="I1866" s="159"/>
      <c r="L1866" s="154"/>
      <c r="M1866" s="160"/>
      <c r="T1866" s="161"/>
      <c r="AT1866" s="156" t="s">
        <v>264</v>
      </c>
      <c r="AU1866" s="156" t="s">
        <v>87</v>
      </c>
      <c r="AV1866" s="12" t="s">
        <v>87</v>
      </c>
      <c r="AW1866" s="12" t="s">
        <v>32</v>
      </c>
      <c r="AX1866" s="12" t="s">
        <v>77</v>
      </c>
      <c r="AY1866" s="156" t="s">
        <v>253</v>
      </c>
    </row>
    <row r="1867" spans="2:65" s="13" customFormat="1" ht="11.25">
      <c r="B1867" s="162"/>
      <c r="D1867" s="155" t="s">
        <v>264</v>
      </c>
      <c r="E1867" s="163" t="s">
        <v>1</v>
      </c>
      <c r="F1867" s="164" t="s">
        <v>266</v>
      </c>
      <c r="H1867" s="165">
        <v>30.588999999999999</v>
      </c>
      <c r="I1867" s="166"/>
      <c r="L1867" s="162"/>
      <c r="M1867" s="167"/>
      <c r="T1867" s="168"/>
      <c r="AT1867" s="163" t="s">
        <v>264</v>
      </c>
      <c r="AU1867" s="163" t="s">
        <v>87</v>
      </c>
      <c r="AV1867" s="13" t="s">
        <v>260</v>
      </c>
      <c r="AW1867" s="13" t="s">
        <v>32</v>
      </c>
      <c r="AX1867" s="13" t="s">
        <v>85</v>
      </c>
      <c r="AY1867" s="163" t="s">
        <v>253</v>
      </c>
    </row>
    <row r="1868" spans="2:65" s="1" customFormat="1" ht="44.25" customHeight="1">
      <c r="B1868" s="32"/>
      <c r="C1868" s="137" t="s">
        <v>2681</v>
      </c>
      <c r="D1868" s="137" t="s">
        <v>255</v>
      </c>
      <c r="E1868" s="138" t="s">
        <v>2687</v>
      </c>
      <c r="F1868" s="139" t="s">
        <v>2688</v>
      </c>
      <c r="G1868" s="140" t="s">
        <v>258</v>
      </c>
      <c r="H1868" s="141">
        <v>165.13</v>
      </c>
      <c r="I1868" s="142"/>
      <c r="J1868" s="143">
        <f>ROUND(I1868*H1868,2)</f>
        <v>0</v>
      </c>
      <c r="K1868" s="139" t="s">
        <v>1</v>
      </c>
      <c r="L1868" s="32"/>
      <c r="M1868" s="144" t="s">
        <v>1</v>
      </c>
      <c r="N1868" s="145" t="s">
        <v>42</v>
      </c>
      <c r="P1868" s="146">
        <f>O1868*H1868</f>
        <v>0</v>
      </c>
      <c r="Q1868" s="146">
        <v>3.6000000000000002E-4</v>
      </c>
      <c r="R1868" s="146">
        <f>Q1868*H1868</f>
        <v>5.9446800000000001E-2</v>
      </c>
      <c r="S1868" s="146">
        <v>0</v>
      </c>
      <c r="T1868" s="147">
        <f>S1868*H1868</f>
        <v>0</v>
      </c>
      <c r="AR1868" s="148" t="s">
        <v>369</v>
      </c>
      <c r="AT1868" s="148" t="s">
        <v>255</v>
      </c>
      <c r="AU1868" s="148" t="s">
        <v>87</v>
      </c>
      <c r="AY1868" s="17" t="s">
        <v>253</v>
      </c>
      <c r="BE1868" s="149">
        <f>IF(N1868="základní",J1868,0)</f>
        <v>0</v>
      </c>
      <c r="BF1868" s="149">
        <f>IF(N1868="snížená",J1868,0)</f>
        <v>0</v>
      </c>
      <c r="BG1868" s="149">
        <f>IF(N1868="zákl. přenesená",J1868,0)</f>
        <v>0</v>
      </c>
      <c r="BH1868" s="149">
        <f>IF(N1868="sníž. přenesená",J1868,0)</f>
        <v>0</v>
      </c>
      <c r="BI1868" s="149">
        <f>IF(N1868="nulová",J1868,0)</f>
        <v>0</v>
      </c>
      <c r="BJ1868" s="17" t="s">
        <v>85</v>
      </c>
      <c r="BK1868" s="149">
        <f>ROUND(I1868*H1868,2)</f>
        <v>0</v>
      </c>
      <c r="BL1868" s="17" t="s">
        <v>369</v>
      </c>
      <c r="BM1868" s="148" t="s">
        <v>3620</v>
      </c>
    </row>
    <row r="1869" spans="2:65" s="1" customFormat="1" ht="19.5">
      <c r="B1869" s="32"/>
      <c r="D1869" s="155" t="s">
        <v>1346</v>
      </c>
      <c r="F1869" s="195" t="s">
        <v>2690</v>
      </c>
      <c r="I1869" s="152"/>
      <c r="L1869" s="32"/>
      <c r="M1869" s="153"/>
      <c r="T1869" s="56"/>
      <c r="AT1869" s="17" t="s">
        <v>1346</v>
      </c>
      <c r="AU1869" s="17" t="s">
        <v>87</v>
      </c>
    </row>
    <row r="1870" spans="2:65" s="14" customFormat="1" ht="11.25">
      <c r="B1870" s="169"/>
      <c r="D1870" s="155" t="s">
        <v>264</v>
      </c>
      <c r="E1870" s="170" t="s">
        <v>1</v>
      </c>
      <c r="F1870" s="171" t="s">
        <v>1080</v>
      </c>
      <c r="H1870" s="170" t="s">
        <v>1</v>
      </c>
      <c r="I1870" s="172"/>
      <c r="L1870" s="169"/>
      <c r="M1870" s="173"/>
      <c r="T1870" s="174"/>
      <c r="AT1870" s="170" t="s">
        <v>264</v>
      </c>
      <c r="AU1870" s="170" t="s">
        <v>87</v>
      </c>
      <c r="AV1870" s="14" t="s">
        <v>85</v>
      </c>
      <c r="AW1870" s="14" t="s">
        <v>32</v>
      </c>
      <c r="AX1870" s="14" t="s">
        <v>77</v>
      </c>
      <c r="AY1870" s="170" t="s">
        <v>253</v>
      </c>
    </row>
    <row r="1871" spans="2:65" s="14" customFormat="1" ht="11.25">
      <c r="B1871" s="169"/>
      <c r="D1871" s="155" t="s">
        <v>264</v>
      </c>
      <c r="E1871" s="170" t="s">
        <v>1</v>
      </c>
      <c r="F1871" s="171" t="s">
        <v>1070</v>
      </c>
      <c r="H1871" s="170" t="s">
        <v>1</v>
      </c>
      <c r="I1871" s="172"/>
      <c r="L1871" s="169"/>
      <c r="M1871" s="173"/>
      <c r="T1871" s="174"/>
      <c r="AT1871" s="170" t="s">
        <v>264</v>
      </c>
      <c r="AU1871" s="170" t="s">
        <v>87</v>
      </c>
      <c r="AV1871" s="14" t="s">
        <v>85</v>
      </c>
      <c r="AW1871" s="14" t="s">
        <v>32</v>
      </c>
      <c r="AX1871" s="14" t="s">
        <v>77</v>
      </c>
      <c r="AY1871" s="170" t="s">
        <v>253</v>
      </c>
    </row>
    <row r="1872" spans="2:65" s="12" customFormat="1" ht="11.25">
      <c r="B1872" s="154"/>
      <c r="D1872" s="155" t="s">
        <v>264</v>
      </c>
      <c r="E1872" s="156" t="s">
        <v>1</v>
      </c>
      <c r="F1872" s="157" t="s">
        <v>3338</v>
      </c>
      <c r="H1872" s="158">
        <v>33.514000000000003</v>
      </c>
      <c r="I1872" s="159"/>
      <c r="L1872" s="154"/>
      <c r="M1872" s="160"/>
      <c r="T1872" s="161"/>
      <c r="AT1872" s="156" t="s">
        <v>264</v>
      </c>
      <c r="AU1872" s="156" t="s">
        <v>87</v>
      </c>
      <c r="AV1872" s="12" t="s">
        <v>87</v>
      </c>
      <c r="AW1872" s="12" t="s">
        <v>32</v>
      </c>
      <c r="AX1872" s="12" t="s">
        <v>77</v>
      </c>
      <c r="AY1872" s="156" t="s">
        <v>253</v>
      </c>
    </row>
    <row r="1873" spans="2:65" s="12" customFormat="1" ht="11.25">
      <c r="B1873" s="154"/>
      <c r="D1873" s="155" t="s">
        <v>264</v>
      </c>
      <c r="E1873" s="156" t="s">
        <v>1</v>
      </c>
      <c r="F1873" s="157" t="s">
        <v>3339</v>
      </c>
      <c r="H1873" s="158">
        <v>-2.9249999999999998</v>
      </c>
      <c r="I1873" s="159"/>
      <c r="L1873" s="154"/>
      <c r="M1873" s="160"/>
      <c r="T1873" s="161"/>
      <c r="AT1873" s="156" t="s">
        <v>264</v>
      </c>
      <c r="AU1873" s="156" t="s">
        <v>87</v>
      </c>
      <c r="AV1873" s="12" t="s">
        <v>87</v>
      </c>
      <c r="AW1873" s="12" t="s">
        <v>32</v>
      </c>
      <c r="AX1873" s="12" t="s">
        <v>77</v>
      </c>
      <c r="AY1873" s="156" t="s">
        <v>253</v>
      </c>
    </row>
    <row r="1874" spans="2:65" s="15" customFormat="1" ht="11.25">
      <c r="B1874" s="175"/>
      <c r="D1874" s="155" t="s">
        <v>264</v>
      </c>
      <c r="E1874" s="176" t="s">
        <v>1</v>
      </c>
      <c r="F1874" s="177" t="s">
        <v>322</v>
      </c>
      <c r="H1874" s="178">
        <v>30.588999999999999</v>
      </c>
      <c r="I1874" s="179"/>
      <c r="L1874" s="175"/>
      <c r="M1874" s="180"/>
      <c r="T1874" s="181"/>
      <c r="AT1874" s="176" t="s">
        <v>264</v>
      </c>
      <c r="AU1874" s="176" t="s">
        <v>87</v>
      </c>
      <c r="AV1874" s="15" t="s">
        <v>97</v>
      </c>
      <c r="AW1874" s="15" t="s">
        <v>32</v>
      </c>
      <c r="AX1874" s="15" t="s">
        <v>77</v>
      </c>
      <c r="AY1874" s="176" t="s">
        <v>253</v>
      </c>
    </row>
    <row r="1875" spans="2:65" s="14" customFormat="1" ht="11.25">
      <c r="B1875" s="169"/>
      <c r="D1875" s="155" t="s">
        <v>264</v>
      </c>
      <c r="E1875" s="170" t="s">
        <v>1</v>
      </c>
      <c r="F1875" s="171" t="s">
        <v>1236</v>
      </c>
      <c r="H1875" s="170" t="s">
        <v>1</v>
      </c>
      <c r="I1875" s="172"/>
      <c r="L1875" s="169"/>
      <c r="M1875" s="173"/>
      <c r="T1875" s="174"/>
      <c r="AT1875" s="170" t="s">
        <v>264</v>
      </c>
      <c r="AU1875" s="170" t="s">
        <v>87</v>
      </c>
      <c r="AV1875" s="14" t="s">
        <v>85</v>
      </c>
      <c r="AW1875" s="14" t="s">
        <v>32</v>
      </c>
      <c r="AX1875" s="14" t="s">
        <v>77</v>
      </c>
      <c r="AY1875" s="170" t="s">
        <v>253</v>
      </c>
    </row>
    <row r="1876" spans="2:65" s="14" customFormat="1" ht="11.25">
      <c r="B1876" s="169"/>
      <c r="D1876" s="155" t="s">
        <v>264</v>
      </c>
      <c r="E1876" s="170" t="s">
        <v>1</v>
      </c>
      <c r="F1876" s="171" t="s">
        <v>1082</v>
      </c>
      <c r="H1876" s="170" t="s">
        <v>1</v>
      </c>
      <c r="I1876" s="172"/>
      <c r="L1876" s="169"/>
      <c r="M1876" s="173"/>
      <c r="T1876" s="174"/>
      <c r="AT1876" s="170" t="s">
        <v>264</v>
      </c>
      <c r="AU1876" s="170" t="s">
        <v>87</v>
      </c>
      <c r="AV1876" s="14" t="s">
        <v>85</v>
      </c>
      <c r="AW1876" s="14" t="s">
        <v>32</v>
      </c>
      <c r="AX1876" s="14" t="s">
        <v>77</v>
      </c>
      <c r="AY1876" s="170" t="s">
        <v>253</v>
      </c>
    </row>
    <row r="1877" spans="2:65" s="12" customFormat="1" ht="11.25">
      <c r="B1877" s="154"/>
      <c r="D1877" s="155" t="s">
        <v>264</v>
      </c>
      <c r="E1877" s="156" t="s">
        <v>1</v>
      </c>
      <c r="F1877" s="157" t="s">
        <v>3341</v>
      </c>
      <c r="H1877" s="158">
        <v>142.30600000000001</v>
      </c>
      <c r="I1877" s="159"/>
      <c r="L1877" s="154"/>
      <c r="M1877" s="160"/>
      <c r="T1877" s="161"/>
      <c r="AT1877" s="156" t="s">
        <v>264</v>
      </c>
      <c r="AU1877" s="156" t="s">
        <v>87</v>
      </c>
      <c r="AV1877" s="12" t="s">
        <v>87</v>
      </c>
      <c r="AW1877" s="12" t="s">
        <v>32</v>
      </c>
      <c r="AX1877" s="12" t="s">
        <v>77</v>
      </c>
      <c r="AY1877" s="156" t="s">
        <v>253</v>
      </c>
    </row>
    <row r="1878" spans="2:65" s="12" customFormat="1" ht="33.75">
      <c r="B1878" s="154"/>
      <c r="D1878" s="155" t="s">
        <v>264</v>
      </c>
      <c r="E1878" s="156" t="s">
        <v>1</v>
      </c>
      <c r="F1878" s="157" t="s">
        <v>3342</v>
      </c>
      <c r="H1878" s="158">
        <v>-30.195</v>
      </c>
      <c r="I1878" s="159"/>
      <c r="L1878" s="154"/>
      <c r="M1878" s="160"/>
      <c r="T1878" s="161"/>
      <c r="AT1878" s="156" t="s">
        <v>264</v>
      </c>
      <c r="AU1878" s="156" t="s">
        <v>87</v>
      </c>
      <c r="AV1878" s="12" t="s">
        <v>87</v>
      </c>
      <c r="AW1878" s="12" t="s">
        <v>32</v>
      </c>
      <c r="AX1878" s="12" t="s">
        <v>77</v>
      </c>
      <c r="AY1878" s="156" t="s">
        <v>253</v>
      </c>
    </row>
    <row r="1879" spans="2:65" s="15" customFormat="1" ht="11.25">
      <c r="B1879" s="175"/>
      <c r="D1879" s="155" t="s">
        <v>264</v>
      </c>
      <c r="E1879" s="176" t="s">
        <v>1</v>
      </c>
      <c r="F1879" s="177" t="s">
        <v>322</v>
      </c>
      <c r="H1879" s="178">
        <v>112.111</v>
      </c>
      <c r="I1879" s="179"/>
      <c r="L1879" s="175"/>
      <c r="M1879" s="180"/>
      <c r="T1879" s="181"/>
      <c r="AT1879" s="176" t="s">
        <v>264</v>
      </c>
      <c r="AU1879" s="176" t="s">
        <v>87</v>
      </c>
      <c r="AV1879" s="15" t="s">
        <v>97</v>
      </c>
      <c r="AW1879" s="15" t="s">
        <v>32</v>
      </c>
      <c r="AX1879" s="15" t="s">
        <v>77</v>
      </c>
      <c r="AY1879" s="176" t="s">
        <v>253</v>
      </c>
    </row>
    <row r="1880" spans="2:65" s="14" customFormat="1" ht="11.25">
      <c r="B1880" s="169"/>
      <c r="D1880" s="155" t="s">
        <v>264</v>
      </c>
      <c r="E1880" s="170" t="s">
        <v>1</v>
      </c>
      <c r="F1880" s="171" t="s">
        <v>1085</v>
      </c>
      <c r="H1880" s="170" t="s">
        <v>1</v>
      </c>
      <c r="I1880" s="172"/>
      <c r="L1880" s="169"/>
      <c r="M1880" s="173"/>
      <c r="T1880" s="174"/>
      <c r="AT1880" s="170" t="s">
        <v>264</v>
      </c>
      <c r="AU1880" s="170" t="s">
        <v>87</v>
      </c>
      <c r="AV1880" s="14" t="s">
        <v>85</v>
      </c>
      <c r="AW1880" s="14" t="s">
        <v>32</v>
      </c>
      <c r="AX1880" s="14" t="s">
        <v>77</v>
      </c>
      <c r="AY1880" s="170" t="s">
        <v>253</v>
      </c>
    </row>
    <row r="1881" spans="2:65" s="12" customFormat="1" ht="11.25">
      <c r="B1881" s="154"/>
      <c r="D1881" s="155" t="s">
        <v>264</v>
      </c>
      <c r="E1881" s="156" t="s">
        <v>1</v>
      </c>
      <c r="F1881" s="157" t="s">
        <v>3343</v>
      </c>
      <c r="H1881" s="158">
        <v>22.43</v>
      </c>
      <c r="I1881" s="159"/>
      <c r="L1881" s="154"/>
      <c r="M1881" s="160"/>
      <c r="T1881" s="161"/>
      <c r="AT1881" s="156" t="s">
        <v>264</v>
      </c>
      <c r="AU1881" s="156" t="s">
        <v>87</v>
      </c>
      <c r="AV1881" s="12" t="s">
        <v>87</v>
      </c>
      <c r="AW1881" s="12" t="s">
        <v>32</v>
      </c>
      <c r="AX1881" s="12" t="s">
        <v>77</v>
      </c>
      <c r="AY1881" s="156" t="s">
        <v>253</v>
      </c>
    </row>
    <row r="1882" spans="2:65" s="15" customFormat="1" ht="11.25">
      <c r="B1882" s="175"/>
      <c r="D1882" s="155" t="s">
        <v>264</v>
      </c>
      <c r="E1882" s="176" t="s">
        <v>1</v>
      </c>
      <c r="F1882" s="177" t="s">
        <v>322</v>
      </c>
      <c r="H1882" s="178">
        <v>22.43</v>
      </c>
      <c r="I1882" s="179"/>
      <c r="L1882" s="175"/>
      <c r="M1882" s="180"/>
      <c r="T1882" s="181"/>
      <c r="AT1882" s="176" t="s">
        <v>264</v>
      </c>
      <c r="AU1882" s="176" t="s">
        <v>87</v>
      </c>
      <c r="AV1882" s="15" t="s">
        <v>97</v>
      </c>
      <c r="AW1882" s="15" t="s">
        <v>32</v>
      </c>
      <c r="AX1882" s="15" t="s">
        <v>77</v>
      </c>
      <c r="AY1882" s="176" t="s">
        <v>253</v>
      </c>
    </row>
    <row r="1883" spans="2:65" s="13" customFormat="1" ht="11.25">
      <c r="B1883" s="162"/>
      <c r="D1883" s="155" t="s">
        <v>264</v>
      </c>
      <c r="E1883" s="163" t="s">
        <v>1</v>
      </c>
      <c r="F1883" s="164" t="s">
        <v>266</v>
      </c>
      <c r="H1883" s="165">
        <v>165.13</v>
      </c>
      <c r="I1883" s="166"/>
      <c r="L1883" s="162"/>
      <c r="M1883" s="167"/>
      <c r="T1883" s="168"/>
      <c r="AT1883" s="163" t="s">
        <v>264</v>
      </c>
      <c r="AU1883" s="163" t="s">
        <v>87</v>
      </c>
      <c r="AV1883" s="13" t="s">
        <v>260</v>
      </c>
      <c r="AW1883" s="13" t="s">
        <v>32</v>
      </c>
      <c r="AX1883" s="13" t="s">
        <v>85</v>
      </c>
      <c r="AY1883" s="163" t="s">
        <v>253</v>
      </c>
    </row>
    <row r="1884" spans="2:65" s="1" customFormat="1" ht="55.5" customHeight="1">
      <c r="B1884" s="32"/>
      <c r="C1884" s="137" t="s">
        <v>2686</v>
      </c>
      <c r="D1884" s="137" t="s">
        <v>255</v>
      </c>
      <c r="E1884" s="138" t="s">
        <v>2692</v>
      </c>
      <c r="F1884" s="139" t="s">
        <v>2693</v>
      </c>
      <c r="G1884" s="140" t="s">
        <v>258</v>
      </c>
      <c r="H1884" s="141">
        <v>165.13</v>
      </c>
      <c r="I1884" s="142"/>
      <c r="J1884" s="143">
        <f>ROUND(I1884*H1884,2)</f>
        <v>0</v>
      </c>
      <c r="K1884" s="139" t="s">
        <v>1</v>
      </c>
      <c r="L1884" s="32"/>
      <c r="M1884" s="144" t="s">
        <v>1</v>
      </c>
      <c r="N1884" s="145" t="s">
        <v>42</v>
      </c>
      <c r="P1884" s="146">
        <f>O1884*H1884</f>
        <v>0</v>
      </c>
      <c r="Q1884" s="146">
        <v>3.6000000000000002E-4</v>
      </c>
      <c r="R1884" s="146">
        <f>Q1884*H1884</f>
        <v>5.9446800000000001E-2</v>
      </c>
      <c r="S1884" s="146">
        <v>0</v>
      </c>
      <c r="T1884" s="147">
        <f>S1884*H1884</f>
        <v>0</v>
      </c>
      <c r="AR1884" s="148" t="s">
        <v>369</v>
      </c>
      <c r="AT1884" s="148" t="s">
        <v>255</v>
      </c>
      <c r="AU1884" s="148" t="s">
        <v>87</v>
      </c>
      <c r="AY1884" s="17" t="s">
        <v>253</v>
      </c>
      <c r="BE1884" s="149">
        <f>IF(N1884="základní",J1884,0)</f>
        <v>0</v>
      </c>
      <c r="BF1884" s="149">
        <f>IF(N1884="snížená",J1884,0)</f>
        <v>0</v>
      </c>
      <c r="BG1884" s="149">
        <f>IF(N1884="zákl. přenesená",J1884,0)</f>
        <v>0</v>
      </c>
      <c r="BH1884" s="149">
        <f>IF(N1884="sníž. přenesená",J1884,0)</f>
        <v>0</v>
      </c>
      <c r="BI1884" s="149">
        <f>IF(N1884="nulová",J1884,0)</f>
        <v>0</v>
      </c>
      <c r="BJ1884" s="17" t="s">
        <v>85</v>
      </c>
      <c r="BK1884" s="149">
        <f>ROUND(I1884*H1884,2)</f>
        <v>0</v>
      </c>
      <c r="BL1884" s="17" t="s">
        <v>369</v>
      </c>
      <c r="BM1884" s="148" t="s">
        <v>3621</v>
      </c>
    </row>
    <row r="1885" spans="2:65" s="1" customFormat="1" ht="19.5">
      <c r="B1885" s="32"/>
      <c r="D1885" s="155" t="s">
        <v>1346</v>
      </c>
      <c r="F1885" s="195" t="s">
        <v>2690</v>
      </c>
      <c r="I1885" s="152"/>
      <c r="L1885" s="32"/>
      <c r="M1885" s="153"/>
      <c r="T1885" s="56"/>
      <c r="AT1885" s="17" t="s">
        <v>1346</v>
      </c>
      <c r="AU1885" s="17" t="s">
        <v>87</v>
      </c>
    </row>
    <row r="1886" spans="2:65" s="14" customFormat="1" ht="11.25">
      <c r="B1886" s="169"/>
      <c r="D1886" s="155" t="s">
        <v>264</v>
      </c>
      <c r="E1886" s="170" t="s">
        <v>1</v>
      </c>
      <c r="F1886" s="171" t="s">
        <v>1080</v>
      </c>
      <c r="H1886" s="170" t="s">
        <v>1</v>
      </c>
      <c r="I1886" s="172"/>
      <c r="L1886" s="169"/>
      <c r="M1886" s="173"/>
      <c r="T1886" s="174"/>
      <c r="AT1886" s="170" t="s">
        <v>264</v>
      </c>
      <c r="AU1886" s="170" t="s">
        <v>87</v>
      </c>
      <c r="AV1886" s="14" t="s">
        <v>85</v>
      </c>
      <c r="AW1886" s="14" t="s">
        <v>32</v>
      </c>
      <c r="AX1886" s="14" t="s">
        <v>77</v>
      </c>
      <c r="AY1886" s="170" t="s">
        <v>253</v>
      </c>
    </row>
    <row r="1887" spans="2:65" s="14" customFormat="1" ht="11.25">
      <c r="B1887" s="169"/>
      <c r="D1887" s="155" t="s">
        <v>264</v>
      </c>
      <c r="E1887" s="170" t="s">
        <v>1</v>
      </c>
      <c r="F1887" s="171" t="s">
        <v>1070</v>
      </c>
      <c r="H1887" s="170" t="s">
        <v>1</v>
      </c>
      <c r="I1887" s="172"/>
      <c r="L1887" s="169"/>
      <c r="M1887" s="173"/>
      <c r="T1887" s="174"/>
      <c r="AT1887" s="170" t="s">
        <v>264</v>
      </c>
      <c r="AU1887" s="170" t="s">
        <v>87</v>
      </c>
      <c r="AV1887" s="14" t="s">
        <v>85</v>
      </c>
      <c r="AW1887" s="14" t="s">
        <v>32</v>
      </c>
      <c r="AX1887" s="14" t="s">
        <v>77</v>
      </c>
      <c r="AY1887" s="170" t="s">
        <v>253</v>
      </c>
    </row>
    <row r="1888" spans="2:65" s="12" customFormat="1" ht="11.25">
      <c r="B1888" s="154"/>
      <c r="D1888" s="155" t="s">
        <v>264</v>
      </c>
      <c r="E1888" s="156" t="s">
        <v>1</v>
      </c>
      <c r="F1888" s="157" t="s">
        <v>3338</v>
      </c>
      <c r="H1888" s="158">
        <v>33.514000000000003</v>
      </c>
      <c r="I1888" s="159"/>
      <c r="L1888" s="154"/>
      <c r="M1888" s="160"/>
      <c r="T1888" s="161"/>
      <c r="AT1888" s="156" t="s">
        <v>264</v>
      </c>
      <c r="AU1888" s="156" t="s">
        <v>87</v>
      </c>
      <c r="AV1888" s="12" t="s">
        <v>87</v>
      </c>
      <c r="AW1888" s="12" t="s">
        <v>32</v>
      </c>
      <c r="AX1888" s="12" t="s">
        <v>77</v>
      </c>
      <c r="AY1888" s="156" t="s">
        <v>253</v>
      </c>
    </row>
    <row r="1889" spans="2:65" s="12" customFormat="1" ht="11.25">
      <c r="B1889" s="154"/>
      <c r="D1889" s="155" t="s">
        <v>264</v>
      </c>
      <c r="E1889" s="156" t="s">
        <v>1</v>
      </c>
      <c r="F1889" s="157" t="s">
        <v>3339</v>
      </c>
      <c r="H1889" s="158">
        <v>-2.9249999999999998</v>
      </c>
      <c r="I1889" s="159"/>
      <c r="L1889" s="154"/>
      <c r="M1889" s="160"/>
      <c r="T1889" s="161"/>
      <c r="AT1889" s="156" t="s">
        <v>264</v>
      </c>
      <c r="AU1889" s="156" t="s">
        <v>87</v>
      </c>
      <c r="AV1889" s="12" t="s">
        <v>87</v>
      </c>
      <c r="AW1889" s="12" t="s">
        <v>32</v>
      </c>
      <c r="AX1889" s="12" t="s">
        <v>77</v>
      </c>
      <c r="AY1889" s="156" t="s">
        <v>253</v>
      </c>
    </row>
    <row r="1890" spans="2:65" s="15" customFormat="1" ht="11.25">
      <c r="B1890" s="175"/>
      <c r="D1890" s="155" t="s">
        <v>264</v>
      </c>
      <c r="E1890" s="176" t="s">
        <v>1</v>
      </c>
      <c r="F1890" s="177" t="s">
        <v>322</v>
      </c>
      <c r="H1890" s="178">
        <v>30.588999999999999</v>
      </c>
      <c r="I1890" s="179"/>
      <c r="L1890" s="175"/>
      <c r="M1890" s="180"/>
      <c r="T1890" s="181"/>
      <c r="AT1890" s="176" t="s">
        <v>264</v>
      </c>
      <c r="AU1890" s="176" t="s">
        <v>87</v>
      </c>
      <c r="AV1890" s="15" t="s">
        <v>97</v>
      </c>
      <c r="AW1890" s="15" t="s">
        <v>32</v>
      </c>
      <c r="AX1890" s="15" t="s">
        <v>77</v>
      </c>
      <c r="AY1890" s="176" t="s">
        <v>253</v>
      </c>
    </row>
    <row r="1891" spans="2:65" s="14" customFormat="1" ht="11.25">
      <c r="B1891" s="169"/>
      <c r="D1891" s="155" t="s">
        <v>264</v>
      </c>
      <c r="E1891" s="170" t="s">
        <v>1</v>
      </c>
      <c r="F1891" s="171" t="s">
        <v>1236</v>
      </c>
      <c r="H1891" s="170" t="s">
        <v>1</v>
      </c>
      <c r="I1891" s="172"/>
      <c r="L1891" s="169"/>
      <c r="M1891" s="173"/>
      <c r="T1891" s="174"/>
      <c r="AT1891" s="170" t="s">
        <v>264</v>
      </c>
      <c r="AU1891" s="170" t="s">
        <v>87</v>
      </c>
      <c r="AV1891" s="14" t="s">
        <v>85</v>
      </c>
      <c r="AW1891" s="14" t="s">
        <v>32</v>
      </c>
      <c r="AX1891" s="14" t="s">
        <v>77</v>
      </c>
      <c r="AY1891" s="170" t="s">
        <v>253</v>
      </c>
    </row>
    <row r="1892" spans="2:65" s="14" customFormat="1" ht="11.25">
      <c r="B1892" s="169"/>
      <c r="D1892" s="155" t="s">
        <v>264</v>
      </c>
      <c r="E1892" s="170" t="s">
        <v>1</v>
      </c>
      <c r="F1892" s="171" t="s">
        <v>1082</v>
      </c>
      <c r="H1892" s="170" t="s">
        <v>1</v>
      </c>
      <c r="I1892" s="172"/>
      <c r="L1892" s="169"/>
      <c r="M1892" s="173"/>
      <c r="T1892" s="174"/>
      <c r="AT1892" s="170" t="s">
        <v>264</v>
      </c>
      <c r="AU1892" s="170" t="s">
        <v>87</v>
      </c>
      <c r="AV1892" s="14" t="s">
        <v>85</v>
      </c>
      <c r="AW1892" s="14" t="s">
        <v>32</v>
      </c>
      <c r="AX1892" s="14" t="s">
        <v>77</v>
      </c>
      <c r="AY1892" s="170" t="s">
        <v>253</v>
      </c>
    </row>
    <row r="1893" spans="2:65" s="12" customFormat="1" ht="11.25">
      <c r="B1893" s="154"/>
      <c r="D1893" s="155" t="s">
        <v>264</v>
      </c>
      <c r="E1893" s="156" t="s">
        <v>1</v>
      </c>
      <c r="F1893" s="157" t="s">
        <v>3341</v>
      </c>
      <c r="H1893" s="158">
        <v>142.30600000000001</v>
      </c>
      <c r="I1893" s="159"/>
      <c r="L1893" s="154"/>
      <c r="M1893" s="160"/>
      <c r="T1893" s="161"/>
      <c r="AT1893" s="156" t="s">
        <v>264</v>
      </c>
      <c r="AU1893" s="156" t="s">
        <v>87</v>
      </c>
      <c r="AV1893" s="12" t="s">
        <v>87</v>
      </c>
      <c r="AW1893" s="12" t="s">
        <v>32</v>
      </c>
      <c r="AX1893" s="12" t="s">
        <v>77</v>
      </c>
      <c r="AY1893" s="156" t="s">
        <v>253</v>
      </c>
    </row>
    <row r="1894" spans="2:65" s="12" customFormat="1" ht="33.75">
      <c r="B1894" s="154"/>
      <c r="D1894" s="155" t="s">
        <v>264</v>
      </c>
      <c r="E1894" s="156" t="s">
        <v>1</v>
      </c>
      <c r="F1894" s="157" t="s">
        <v>3342</v>
      </c>
      <c r="H1894" s="158">
        <v>-30.195</v>
      </c>
      <c r="I1894" s="159"/>
      <c r="L1894" s="154"/>
      <c r="M1894" s="160"/>
      <c r="T1894" s="161"/>
      <c r="AT1894" s="156" t="s">
        <v>264</v>
      </c>
      <c r="AU1894" s="156" t="s">
        <v>87</v>
      </c>
      <c r="AV1894" s="12" t="s">
        <v>87</v>
      </c>
      <c r="AW1894" s="12" t="s">
        <v>32</v>
      </c>
      <c r="AX1894" s="12" t="s">
        <v>77</v>
      </c>
      <c r="AY1894" s="156" t="s">
        <v>253</v>
      </c>
    </row>
    <row r="1895" spans="2:65" s="15" customFormat="1" ht="11.25">
      <c r="B1895" s="175"/>
      <c r="D1895" s="155" t="s">
        <v>264</v>
      </c>
      <c r="E1895" s="176" t="s">
        <v>1</v>
      </c>
      <c r="F1895" s="177" t="s">
        <v>322</v>
      </c>
      <c r="H1895" s="178">
        <v>112.111</v>
      </c>
      <c r="I1895" s="179"/>
      <c r="L1895" s="175"/>
      <c r="M1895" s="180"/>
      <c r="T1895" s="181"/>
      <c r="AT1895" s="176" t="s">
        <v>264</v>
      </c>
      <c r="AU1895" s="176" t="s">
        <v>87</v>
      </c>
      <c r="AV1895" s="15" t="s">
        <v>97</v>
      </c>
      <c r="AW1895" s="15" t="s">
        <v>32</v>
      </c>
      <c r="AX1895" s="15" t="s">
        <v>77</v>
      </c>
      <c r="AY1895" s="176" t="s">
        <v>253</v>
      </c>
    </row>
    <row r="1896" spans="2:65" s="14" customFormat="1" ht="11.25">
      <c r="B1896" s="169"/>
      <c r="D1896" s="155" t="s">
        <v>264</v>
      </c>
      <c r="E1896" s="170" t="s">
        <v>1</v>
      </c>
      <c r="F1896" s="171" t="s">
        <v>1085</v>
      </c>
      <c r="H1896" s="170" t="s">
        <v>1</v>
      </c>
      <c r="I1896" s="172"/>
      <c r="L1896" s="169"/>
      <c r="M1896" s="173"/>
      <c r="T1896" s="174"/>
      <c r="AT1896" s="170" t="s">
        <v>264</v>
      </c>
      <c r="AU1896" s="170" t="s">
        <v>87</v>
      </c>
      <c r="AV1896" s="14" t="s">
        <v>85</v>
      </c>
      <c r="AW1896" s="14" t="s">
        <v>32</v>
      </c>
      <c r="AX1896" s="14" t="s">
        <v>77</v>
      </c>
      <c r="AY1896" s="170" t="s">
        <v>253</v>
      </c>
    </row>
    <row r="1897" spans="2:65" s="12" customFormat="1" ht="11.25">
      <c r="B1897" s="154"/>
      <c r="D1897" s="155" t="s">
        <v>264</v>
      </c>
      <c r="E1897" s="156" t="s">
        <v>1</v>
      </c>
      <c r="F1897" s="157" t="s">
        <v>3343</v>
      </c>
      <c r="H1897" s="158">
        <v>22.43</v>
      </c>
      <c r="I1897" s="159"/>
      <c r="L1897" s="154"/>
      <c r="M1897" s="160"/>
      <c r="T1897" s="161"/>
      <c r="AT1897" s="156" t="s">
        <v>264</v>
      </c>
      <c r="AU1897" s="156" t="s">
        <v>87</v>
      </c>
      <c r="AV1897" s="12" t="s">
        <v>87</v>
      </c>
      <c r="AW1897" s="12" t="s">
        <v>32</v>
      </c>
      <c r="AX1897" s="12" t="s">
        <v>77</v>
      </c>
      <c r="AY1897" s="156" t="s">
        <v>253</v>
      </c>
    </row>
    <row r="1898" spans="2:65" s="15" customFormat="1" ht="11.25">
      <c r="B1898" s="175"/>
      <c r="D1898" s="155" t="s">
        <v>264</v>
      </c>
      <c r="E1898" s="176" t="s">
        <v>1</v>
      </c>
      <c r="F1898" s="177" t="s">
        <v>322</v>
      </c>
      <c r="H1898" s="178">
        <v>22.43</v>
      </c>
      <c r="I1898" s="179"/>
      <c r="L1898" s="175"/>
      <c r="M1898" s="180"/>
      <c r="T1898" s="181"/>
      <c r="AT1898" s="176" t="s">
        <v>264</v>
      </c>
      <c r="AU1898" s="176" t="s">
        <v>87</v>
      </c>
      <c r="AV1898" s="15" t="s">
        <v>97</v>
      </c>
      <c r="AW1898" s="15" t="s">
        <v>32</v>
      </c>
      <c r="AX1898" s="15" t="s">
        <v>77</v>
      </c>
      <c r="AY1898" s="176" t="s">
        <v>253</v>
      </c>
    </row>
    <row r="1899" spans="2:65" s="13" customFormat="1" ht="11.25">
      <c r="B1899" s="162"/>
      <c r="D1899" s="155" t="s">
        <v>264</v>
      </c>
      <c r="E1899" s="163" t="s">
        <v>1</v>
      </c>
      <c r="F1899" s="164" t="s">
        <v>266</v>
      </c>
      <c r="H1899" s="165">
        <v>165.13</v>
      </c>
      <c r="I1899" s="166"/>
      <c r="L1899" s="162"/>
      <c r="M1899" s="167"/>
      <c r="T1899" s="168"/>
      <c r="AT1899" s="163" t="s">
        <v>264</v>
      </c>
      <c r="AU1899" s="163" t="s">
        <v>87</v>
      </c>
      <c r="AV1899" s="13" t="s">
        <v>260</v>
      </c>
      <c r="AW1899" s="13" t="s">
        <v>32</v>
      </c>
      <c r="AX1899" s="13" t="s">
        <v>85</v>
      </c>
      <c r="AY1899" s="163" t="s">
        <v>253</v>
      </c>
    </row>
    <row r="1900" spans="2:65" s="11" customFormat="1" ht="22.9" customHeight="1">
      <c r="B1900" s="125"/>
      <c r="D1900" s="126" t="s">
        <v>76</v>
      </c>
      <c r="E1900" s="135" t="s">
        <v>2695</v>
      </c>
      <c r="F1900" s="135" t="s">
        <v>2696</v>
      </c>
      <c r="I1900" s="128"/>
      <c r="J1900" s="136">
        <f>BK1900</f>
        <v>0</v>
      </c>
      <c r="L1900" s="125"/>
      <c r="M1900" s="130"/>
      <c r="P1900" s="131">
        <f>SUM(P1901:P1976)</f>
        <v>0</v>
      </c>
      <c r="R1900" s="131">
        <f>SUM(R1901:R1976)</f>
        <v>0.28910181000000001</v>
      </c>
      <c r="T1900" s="132">
        <f>SUM(T1901:T1976)</f>
        <v>0</v>
      </c>
      <c r="AR1900" s="126" t="s">
        <v>87</v>
      </c>
      <c r="AT1900" s="133" t="s">
        <v>76</v>
      </c>
      <c r="AU1900" s="133" t="s">
        <v>85</v>
      </c>
      <c r="AY1900" s="126" t="s">
        <v>253</v>
      </c>
      <c r="BK1900" s="134">
        <f>SUM(BK1901:BK1976)</f>
        <v>0</v>
      </c>
    </row>
    <row r="1901" spans="2:65" s="1" customFormat="1" ht="21.75" customHeight="1">
      <c r="B1901" s="32"/>
      <c r="C1901" s="137" t="s">
        <v>2691</v>
      </c>
      <c r="D1901" s="137" t="s">
        <v>255</v>
      </c>
      <c r="E1901" s="138" t="s">
        <v>2698</v>
      </c>
      <c r="F1901" s="139" t="s">
        <v>2699</v>
      </c>
      <c r="G1901" s="140" t="s">
        <v>258</v>
      </c>
      <c r="H1901" s="141">
        <v>33.119999999999997</v>
      </c>
      <c r="I1901" s="142"/>
      <c r="J1901" s="143">
        <f>ROUND(I1901*H1901,2)</f>
        <v>0</v>
      </c>
      <c r="K1901" s="139" t="s">
        <v>259</v>
      </c>
      <c r="L1901" s="32"/>
      <c r="M1901" s="144" t="s">
        <v>1</v>
      </c>
      <c r="N1901" s="145" t="s">
        <v>42</v>
      </c>
      <c r="P1901" s="146">
        <f>O1901*H1901</f>
        <v>0</v>
      </c>
      <c r="Q1901" s="146">
        <v>0</v>
      </c>
      <c r="R1901" s="146">
        <f>Q1901*H1901</f>
        <v>0</v>
      </c>
      <c r="S1901" s="146">
        <v>0</v>
      </c>
      <c r="T1901" s="147">
        <f>S1901*H1901</f>
        <v>0</v>
      </c>
      <c r="AR1901" s="148" t="s">
        <v>369</v>
      </c>
      <c r="AT1901" s="148" t="s">
        <v>255</v>
      </c>
      <c r="AU1901" s="148" t="s">
        <v>87</v>
      </c>
      <c r="AY1901" s="17" t="s">
        <v>253</v>
      </c>
      <c r="BE1901" s="149">
        <f>IF(N1901="základní",J1901,0)</f>
        <v>0</v>
      </c>
      <c r="BF1901" s="149">
        <f>IF(N1901="snížená",J1901,0)</f>
        <v>0</v>
      </c>
      <c r="BG1901" s="149">
        <f>IF(N1901="zákl. přenesená",J1901,0)</f>
        <v>0</v>
      </c>
      <c r="BH1901" s="149">
        <f>IF(N1901="sníž. přenesená",J1901,0)</f>
        <v>0</v>
      </c>
      <c r="BI1901" s="149">
        <f>IF(N1901="nulová",J1901,0)</f>
        <v>0</v>
      </c>
      <c r="BJ1901" s="17" t="s">
        <v>85</v>
      </c>
      <c r="BK1901" s="149">
        <f>ROUND(I1901*H1901,2)</f>
        <v>0</v>
      </c>
      <c r="BL1901" s="17" t="s">
        <v>369</v>
      </c>
      <c r="BM1901" s="148" t="s">
        <v>3622</v>
      </c>
    </row>
    <row r="1902" spans="2:65" s="1" customFormat="1" ht="11.25">
      <c r="B1902" s="32"/>
      <c r="D1902" s="150" t="s">
        <v>262</v>
      </c>
      <c r="F1902" s="151" t="s">
        <v>2701</v>
      </c>
      <c r="I1902" s="152"/>
      <c r="L1902" s="32"/>
      <c r="M1902" s="153"/>
      <c r="T1902" s="56"/>
      <c r="AT1902" s="17" t="s">
        <v>262</v>
      </c>
      <c r="AU1902" s="17" t="s">
        <v>87</v>
      </c>
    </row>
    <row r="1903" spans="2:65" s="12" customFormat="1" ht="33.75">
      <c r="B1903" s="154"/>
      <c r="D1903" s="155" t="s">
        <v>264</v>
      </c>
      <c r="E1903" s="156" t="s">
        <v>1</v>
      </c>
      <c r="F1903" s="157" t="s">
        <v>3623</v>
      </c>
      <c r="H1903" s="158">
        <v>27.87</v>
      </c>
      <c r="I1903" s="159"/>
      <c r="L1903" s="154"/>
      <c r="M1903" s="160"/>
      <c r="T1903" s="161"/>
      <c r="AT1903" s="156" t="s">
        <v>264</v>
      </c>
      <c r="AU1903" s="156" t="s">
        <v>87</v>
      </c>
      <c r="AV1903" s="12" t="s">
        <v>87</v>
      </c>
      <c r="AW1903" s="12" t="s">
        <v>32</v>
      </c>
      <c r="AX1903" s="12" t="s">
        <v>77</v>
      </c>
      <c r="AY1903" s="156" t="s">
        <v>253</v>
      </c>
    </row>
    <row r="1904" spans="2:65" s="12" customFormat="1" ht="11.25">
      <c r="B1904" s="154"/>
      <c r="D1904" s="155" t="s">
        <v>264</v>
      </c>
      <c r="E1904" s="156" t="s">
        <v>1</v>
      </c>
      <c r="F1904" s="157" t="s">
        <v>3227</v>
      </c>
      <c r="H1904" s="158">
        <v>5.25</v>
      </c>
      <c r="I1904" s="159"/>
      <c r="L1904" s="154"/>
      <c r="M1904" s="160"/>
      <c r="T1904" s="161"/>
      <c r="AT1904" s="156" t="s">
        <v>264</v>
      </c>
      <c r="AU1904" s="156" t="s">
        <v>87</v>
      </c>
      <c r="AV1904" s="12" t="s">
        <v>87</v>
      </c>
      <c r="AW1904" s="12" t="s">
        <v>32</v>
      </c>
      <c r="AX1904" s="12" t="s">
        <v>77</v>
      </c>
      <c r="AY1904" s="156" t="s">
        <v>253</v>
      </c>
    </row>
    <row r="1905" spans="2:65" s="13" customFormat="1" ht="11.25">
      <c r="B1905" s="162"/>
      <c r="D1905" s="155" t="s">
        <v>264</v>
      </c>
      <c r="E1905" s="163" t="s">
        <v>1</v>
      </c>
      <c r="F1905" s="164" t="s">
        <v>266</v>
      </c>
      <c r="H1905" s="165">
        <v>33.119999999999997</v>
      </c>
      <c r="I1905" s="166"/>
      <c r="L1905" s="162"/>
      <c r="M1905" s="167"/>
      <c r="T1905" s="168"/>
      <c r="AT1905" s="163" t="s">
        <v>264</v>
      </c>
      <c r="AU1905" s="163" t="s">
        <v>87</v>
      </c>
      <c r="AV1905" s="13" t="s">
        <v>260</v>
      </c>
      <c r="AW1905" s="13" t="s">
        <v>32</v>
      </c>
      <c r="AX1905" s="13" t="s">
        <v>85</v>
      </c>
      <c r="AY1905" s="163" t="s">
        <v>253</v>
      </c>
    </row>
    <row r="1906" spans="2:65" s="1" customFormat="1" ht="24.2" customHeight="1">
      <c r="B1906" s="32"/>
      <c r="C1906" s="185" t="s">
        <v>2697</v>
      </c>
      <c r="D1906" s="185" t="s">
        <v>1052</v>
      </c>
      <c r="E1906" s="186" t="s">
        <v>2705</v>
      </c>
      <c r="F1906" s="187" t="s">
        <v>2706</v>
      </c>
      <c r="G1906" s="188" t="s">
        <v>313</v>
      </c>
      <c r="H1906" s="189">
        <v>33.119999999999997</v>
      </c>
      <c r="I1906" s="190"/>
      <c r="J1906" s="191">
        <f>ROUND(I1906*H1906,2)</f>
        <v>0</v>
      </c>
      <c r="K1906" s="187" t="s">
        <v>259</v>
      </c>
      <c r="L1906" s="192"/>
      <c r="M1906" s="193" t="s">
        <v>1</v>
      </c>
      <c r="N1906" s="194" t="s">
        <v>42</v>
      </c>
      <c r="P1906" s="146">
        <f>O1906*H1906</f>
        <v>0</v>
      </c>
      <c r="Q1906" s="146">
        <v>2.0000000000000002E-5</v>
      </c>
      <c r="R1906" s="146">
        <f>Q1906*H1906</f>
        <v>6.6240000000000005E-4</v>
      </c>
      <c r="S1906" s="146">
        <v>0</v>
      </c>
      <c r="T1906" s="147">
        <f>S1906*H1906</f>
        <v>0</v>
      </c>
      <c r="AR1906" s="148" t="s">
        <v>455</v>
      </c>
      <c r="AT1906" s="148" t="s">
        <v>1052</v>
      </c>
      <c r="AU1906" s="148" t="s">
        <v>87</v>
      </c>
      <c r="AY1906" s="17" t="s">
        <v>253</v>
      </c>
      <c r="BE1906" s="149">
        <f>IF(N1906="základní",J1906,0)</f>
        <v>0</v>
      </c>
      <c r="BF1906" s="149">
        <f>IF(N1906="snížená",J1906,0)</f>
        <v>0</v>
      </c>
      <c r="BG1906" s="149">
        <f>IF(N1906="zákl. přenesená",J1906,0)</f>
        <v>0</v>
      </c>
      <c r="BH1906" s="149">
        <f>IF(N1906="sníž. přenesená",J1906,0)</f>
        <v>0</v>
      </c>
      <c r="BI1906" s="149">
        <f>IF(N1906="nulová",J1906,0)</f>
        <v>0</v>
      </c>
      <c r="BJ1906" s="17" t="s">
        <v>85</v>
      </c>
      <c r="BK1906" s="149">
        <f>ROUND(I1906*H1906,2)</f>
        <v>0</v>
      </c>
      <c r="BL1906" s="17" t="s">
        <v>369</v>
      </c>
      <c r="BM1906" s="148" t="s">
        <v>3624</v>
      </c>
    </row>
    <row r="1907" spans="2:65" s="1" customFormat="1" ht="24.2" customHeight="1">
      <c r="B1907" s="32"/>
      <c r="C1907" s="137" t="s">
        <v>2704</v>
      </c>
      <c r="D1907" s="137" t="s">
        <v>255</v>
      </c>
      <c r="E1907" s="138" t="s">
        <v>2709</v>
      </c>
      <c r="F1907" s="139" t="s">
        <v>2710</v>
      </c>
      <c r="G1907" s="140" t="s">
        <v>258</v>
      </c>
      <c r="H1907" s="141">
        <v>589.20899999999995</v>
      </c>
      <c r="I1907" s="142"/>
      <c r="J1907" s="143">
        <f>ROUND(I1907*H1907,2)</f>
        <v>0</v>
      </c>
      <c r="K1907" s="139" t="s">
        <v>259</v>
      </c>
      <c r="L1907" s="32"/>
      <c r="M1907" s="144" t="s">
        <v>1</v>
      </c>
      <c r="N1907" s="145" t="s">
        <v>42</v>
      </c>
      <c r="P1907" s="146">
        <f>O1907*H1907</f>
        <v>0</v>
      </c>
      <c r="Q1907" s="146">
        <v>2.0000000000000001E-4</v>
      </c>
      <c r="R1907" s="146">
        <f>Q1907*H1907</f>
        <v>0.1178418</v>
      </c>
      <c r="S1907" s="146">
        <v>0</v>
      </c>
      <c r="T1907" s="147">
        <f>S1907*H1907</f>
        <v>0</v>
      </c>
      <c r="AR1907" s="148" t="s">
        <v>369</v>
      </c>
      <c r="AT1907" s="148" t="s">
        <v>255</v>
      </c>
      <c r="AU1907" s="148" t="s">
        <v>87</v>
      </c>
      <c r="AY1907" s="17" t="s">
        <v>253</v>
      </c>
      <c r="BE1907" s="149">
        <f>IF(N1907="základní",J1907,0)</f>
        <v>0</v>
      </c>
      <c r="BF1907" s="149">
        <f>IF(N1907="snížená",J1907,0)</f>
        <v>0</v>
      </c>
      <c r="BG1907" s="149">
        <f>IF(N1907="zákl. přenesená",J1907,0)</f>
        <v>0</v>
      </c>
      <c r="BH1907" s="149">
        <f>IF(N1907="sníž. přenesená",J1907,0)</f>
        <v>0</v>
      </c>
      <c r="BI1907" s="149">
        <f>IF(N1907="nulová",J1907,0)</f>
        <v>0</v>
      </c>
      <c r="BJ1907" s="17" t="s">
        <v>85</v>
      </c>
      <c r="BK1907" s="149">
        <f>ROUND(I1907*H1907,2)</f>
        <v>0</v>
      </c>
      <c r="BL1907" s="17" t="s">
        <v>369</v>
      </c>
      <c r="BM1907" s="148" t="s">
        <v>2711</v>
      </c>
    </row>
    <row r="1908" spans="2:65" s="1" customFormat="1" ht="11.25">
      <c r="B1908" s="32"/>
      <c r="D1908" s="150" t="s">
        <v>262</v>
      </c>
      <c r="F1908" s="151" t="s">
        <v>2712</v>
      </c>
      <c r="I1908" s="152"/>
      <c r="L1908" s="32"/>
      <c r="M1908" s="153"/>
      <c r="T1908" s="56"/>
      <c r="AT1908" s="17" t="s">
        <v>262</v>
      </c>
      <c r="AU1908" s="17" t="s">
        <v>87</v>
      </c>
    </row>
    <row r="1909" spans="2:65" s="14" customFormat="1" ht="11.25">
      <c r="B1909" s="169"/>
      <c r="D1909" s="155" t="s">
        <v>264</v>
      </c>
      <c r="E1909" s="170" t="s">
        <v>1</v>
      </c>
      <c r="F1909" s="171" t="s">
        <v>2120</v>
      </c>
      <c r="H1909" s="170" t="s">
        <v>1</v>
      </c>
      <c r="I1909" s="172"/>
      <c r="L1909" s="169"/>
      <c r="M1909" s="173"/>
      <c r="T1909" s="174"/>
      <c r="AT1909" s="170" t="s">
        <v>264</v>
      </c>
      <c r="AU1909" s="170" t="s">
        <v>87</v>
      </c>
      <c r="AV1909" s="14" t="s">
        <v>85</v>
      </c>
      <c r="AW1909" s="14" t="s">
        <v>32</v>
      </c>
      <c r="AX1909" s="14" t="s">
        <v>77</v>
      </c>
      <c r="AY1909" s="170" t="s">
        <v>253</v>
      </c>
    </row>
    <row r="1910" spans="2:65" s="12" customFormat="1" ht="11.25">
      <c r="B1910" s="154"/>
      <c r="D1910" s="155" t="s">
        <v>264</v>
      </c>
      <c r="E1910" s="156" t="s">
        <v>1</v>
      </c>
      <c r="F1910" s="157" t="s">
        <v>3525</v>
      </c>
      <c r="H1910" s="158">
        <v>34.874000000000002</v>
      </c>
      <c r="I1910" s="159"/>
      <c r="L1910" s="154"/>
      <c r="M1910" s="160"/>
      <c r="T1910" s="161"/>
      <c r="AT1910" s="156" t="s">
        <v>264</v>
      </c>
      <c r="AU1910" s="156" t="s">
        <v>87</v>
      </c>
      <c r="AV1910" s="12" t="s">
        <v>87</v>
      </c>
      <c r="AW1910" s="12" t="s">
        <v>32</v>
      </c>
      <c r="AX1910" s="12" t="s">
        <v>77</v>
      </c>
      <c r="AY1910" s="156" t="s">
        <v>253</v>
      </c>
    </row>
    <row r="1911" spans="2:65" s="15" customFormat="1" ht="11.25">
      <c r="B1911" s="175"/>
      <c r="D1911" s="155" t="s">
        <v>264</v>
      </c>
      <c r="E1911" s="176" t="s">
        <v>1</v>
      </c>
      <c r="F1911" s="177" t="s">
        <v>322</v>
      </c>
      <c r="H1911" s="178">
        <v>34.874000000000002</v>
      </c>
      <c r="I1911" s="179"/>
      <c r="L1911" s="175"/>
      <c r="M1911" s="180"/>
      <c r="T1911" s="181"/>
      <c r="AT1911" s="176" t="s">
        <v>264</v>
      </c>
      <c r="AU1911" s="176" t="s">
        <v>87</v>
      </c>
      <c r="AV1911" s="15" t="s">
        <v>97</v>
      </c>
      <c r="AW1911" s="15" t="s">
        <v>32</v>
      </c>
      <c r="AX1911" s="15" t="s">
        <v>77</v>
      </c>
      <c r="AY1911" s="176" t="s">
        <v>253</v>
      </c>
    </row>
    <row r="1912" spans="2:65" s="14" customFormat="1" ht="11.25">
      <c r="B1912" s="169"/>
      <c r="D1912" s="155" t="s">
        <v>264</v>
      </c>
      <c r="E1912" s="170" t="s">
        <v>1</v>
      </c>
      <c r="F1912" s="171" t="s">
        <v>2113</v>
      </c>
      <c r="H1912" s="170" t="s">
        <v>1</v>
      </c>
      <c r="I1912" s="172"/>
      <c r="L1912" s="169"/>
      <c r="M1912" s="173"/>
      <c r="T1912" s="174"/>
      <c r="AT1912" s="170" t="s">
        <v>264</v>
      </c>
      <c r="AU1912" s="170" t="s">
        <v>87</v>
      </c>
      <c r="AV1912" s="14" t="s">
        <v>85</v>
      </c>
      <c r="AW1912" s="14" t="s">
        <v>32</v>
      </c>
      <c r="AX1912" s="14" t="s">
        <v>77</v>
      </c>
      <c r="AY1912" s="170" t="s">
        <v>253</v>
      </c>
    </row>
    <row r="1913" spans="2:65" s="12" customFormat="1" ht="11.25">
      <c r="B1913" s="154"/>
      <c r="D1913" s="155" t="s">
        <v>264</v>
      </c>
      <c r="E1913" s="156" t="s">
        <v>1</v>
      </c>
      <c r="F1913" s="157" t="s">
        <v>3524</v>
      </c>
      <c r="H1913" s="158">
        <v>85.73</v>
      </c>
      <c r="I1913" s="159"/>
      <c r="L1913" s="154"/>
      <c r="M1913" s="160"/>
      <c r="T1913" s="161"/>
      <c r="AT1913" s="156" t="s">
        <v>264</v>
      </c>
      <c r="AU1913" s="156" t="s">
        <v>87</v>
      </c>
      <c r="AV1913" s="12" t="s">
        <v>87</v>
      </c>
      <c r="AW1913" s="12" t="s">
        <v>32</v>
      </c>
      <c r="AX1913" s="12" t="s">
        <v>77</v>
      </c>
      <c r="AY1913" s="156" t="s">
        <v>253</v>
      </c>
    </row>
    <row r="1914" spans="2:65" s="15" customFormat="1" ht="11.25">
      <c r="B1914" s="175"/>
      <c r="D1914" s="155" t="s">
        <v>264</v>
      </c>
      <c r="E1914" s="176" t="s">
        <v>1</v>
      </c>
      <c r="F1914" s="177" t="s">
        <v>322</v>
      </c>
      <c r="H1914" s="178">
        <v>85.73</v>
      </c>
      <c r="I1914" s="179"/>
      <c r="L1914" s="175"/>
      <c r="M1914" s="180"/>
      <c r="T1914" s="181"/>
      <c r="AT1914" s="176" t="s">
        <v>264</v>
      </c>
      <c r="AU1914" s="176" t="s">
        <v>87</v>
      </c>
      <c r="AV1914" s="15" t="s">
        <v>97</v>
      </c>
      <c r="AW1914" s="15" t="s">
        <v>32</v>
      </c>
      <c r="AX1914" s="15" t="s">
        <v>77</v>
      </c>
      <c r="AY1914" s="176" t="s">
        <v>253</v>
      </c>
    </row>
    <row r="1915" spans="2:65" s="14" customFormat="1" ht="11.25">
      <c r="B1915" s="169"/>
      <c r="D1915" s="155" t="s">
        <v>264</v>
      </c>
      <c r="E1915" s="170" t="s">
        <v>1</v>
      </c>
      <c r="F1915" s="171" t="s">
        <v>2713</v>
      </c>
      <c r="H1915" s="170" t="s">
        <v>1</v>
      </c>
      <c r="I1915" s="172"/>
      <c r="L1915" s="169"/>
      <c r="M1915" s="173"/>
      <c r="T1915" s="174"/>
      <c r="AT1915" s="170" t="s">
        <v>264</v>
      </c>
      <c r="AU1915" s="170" t="s">
        <v>87</v>
      </c>
      <c r="AV1915" s="14" t="s">
        <v>85</v>
      </c>
      <c r="AW1915" s="14" t="s">
        <v>32</v>
      </c>
      <c r="AX1915" s="14" t="s">
        <v>77</v>
      </c>
      <c r="AY1915" s="170" t="s">
        <v>253</v>
      </c>
    </row>
    <row r="1916" spans="2:65" s="12" customFormat="1" ht="11.25">
      <c r="B1916" s="154"/>
      <c r="D1916" s="155" t="s">
        <v>264</v>
      </c>
      <c r="E1916" s="156" t="s">
        <v>1</v>
      </c>
      <c r="F1916" s="157" t="s">
        <v>3528</v>
      </c>
      <c r="H1916" s="158">
        <v>9.1</v>
      </c>
      <c r="I1916" s="159"/>
      <c r="L1916" s="154"/>
      <c r="M1916" s="160"/>
      <c r="T1916" s="161"/>
      <c r="AT1916" s="156" t="s">
        <v>264</v>
      </c>
      <c r="AU1916" s="156" t="s">
        <v>87</v>
      </c>
      <c r="AV1916" s="12" t="s">
        <v>87</v>
      </c>
      <c r="AW1916" s="12" t="s">
        <v>32</v>
      </c>
      <c r="AX1916" s="12" t="s">
        <v>77</v>
      </c>
      <c r="AY1916" s="156" t="s">
        <v>253</v>
      </c>
    </row>
    <row r="1917" spans="2:65" s="15" customFormat="1" ht="11.25">
      <c r="B1917" s="175"/>
      <c r="D1917" s="155" t="s">
        <v>264</v>
      </c>
      <c r="E1917" s="176" t="s">
        <v>1</v>
      </c>
      <c r="F1917" s="177" t="s">
        <v>322</v>
      </c>
      <c r="H1917" s="178">
        <v>9.1</v>
      </c>
      <c r="I1917" s="179"/>
      <c r="L1917" s="175"/>
      <c r="M1917" s="180"/>
      <c r="T1917" s="181"/>
      <c r="AT1917" s="176" t="s">
        <v>264</v>
      </c>
      <c r="AU1917" s="176" t="s">
        <v>87</v>
      </c>
      <c r="AV1917" s="15" t="s">
        <v>97</v>
      </c>
      <c r="AW1917" s="15" t="s">
        <v>32</v>
      </c>
      <c r="AX1917" s="15" t="s">
        <v>77</v>
      </c>
      <c r="AY1917" s="176" t="s">
        <v>253</v>
      </c>
    </row>
    <row r="1918" spans="2:65" s="14" customFormat="1" ht="11.25">
      <c r="B1918" s="169"/>
      <c r="D1918" s="155" t="s">
        <v>264</v>
      </c>
      <c r="E1918" s="170" t="s">
        <v>1</v>
      </c>
      <c r="F1918" s="171" t="s">
        <v>2714</v>
      </c>
      <c r="H1918" s="170" t="s">
        <v>1</v>
      </c>
      <c r="I1918" s="172"/>
      <c r="L1918" s="169"/>
      <c r="M1918" s="173"/>
      <c r="T1918" s="174"/>
      <c r="AT1918" s="170" t="s">
        <v>264</v>
      </c>
      <c r="AU1918" s="170" t="s">
        <v>87</v>
      </c>
      <c r="AV1918" s="14" t="s">
        <v>85</v>
      </c>
      <c r="AW1918" s="14" t="s">
        <v>32</v>
      </c>
      <c r="AX1918" s="14" t="s">
        <v>77</v>
      </c>
      <c r="AY1918" s="170" t="s">
        <v>253</v>
      </c>
    </row>
    <row r="1919" spans="2:65" s="14" customFormat="1" ht="11.25">
      <c r="B1919" s="169"/>
      <c r="D1919" s="155" t="s">
        <v>264</v>
      </c>
      <c r="E1919" s="170" t="s">
        <v>1</v>
      </c>
      <c r="F1919" s="171" t="s">
        <v>1030</v>
      </c>
      <c r="H1919" s="170" t="s">
        <v>1</v>
      </c>
      <c r="I1919" s="172"/>
      <c r="L1919" s="169"/>
      <c r="M1919" s="173"/>
      <c r="T1919" s="174"/>
      <c r="AT1919" s="170" t="s">
        <v>264</v>
      </c>
      <c r="AU1919" s="170" t="s">
        <v>87</v>
      </c>
      <c r="AV1919" s="14" t="s">
        <v>85</v>
      </c>
      <c r="AW1919" s="14" t="s">
        <v>32</v>
      </c>
      <c r="AX1919" s="14" t="s">
        <v>77</v>
      </c>
      <c r="AY1919" s="170" t="s">
        <v>253</v>
      </c>
    </row>
    <row r="1920" spans="2:65" s="12" customFormat="1" ht="11.25">
      <c r="B1920" s="154"/>
      <c r="D1920" s="155" t="s">
        <v>264</v>
      </c>
      <c r="E1920" s="156" t="s">
        <v>1</v>
      </c>
      <c r="F1920" s="157" t="s">
        <v>3327</v>
      </c>
      <c r="H1920" s="158">
        <v>359.613</v>
      </c>
      <c r="I1920" s="159"/>
      <c r="L1920" s="154"/>
      <c r="M1920" s="160"/>
      <c r="T1920" s="161"/>
      <c r="AT1920" s="156" t="s">
        <v>264</v>
      </c>
      <c r="AU1920" s="156" t="s">
        <v>87</v>
      </c>
      <c r="AV1920" s="12" t="s">
        <v>87</v>
      </c>
      <c r="AW1920" s="12" t="s">
        <v>32</v>
      </c>
      <c r="AX1920" s="12" t="s">
        <v>77</v>
      </c>
      <c r="AY1920" s="156" t="s">
        <v>253</v>
      </c>
    </row>
    <row r="1921" spans="2:51" s="12" customFormat="1" ht="33.75">
      <c r="B1921" s="154"/>
      <c r="D1921" s="155" t="s">
        <v>264</v>
      </c>
      <c r="E1921" s="156" t="s">
        <v>1</v>
      </c>
      <c r="F1921" s="157" t="s">
        <v>3328</v>
      </c>
      <c r="H1921" s="158">
        <v>-33.119999999999997</v>
      </c>
      <c r="I1921" s="159"/>
      <c r="L1921" s="154"/>
      <c r="M1921" s="160"/>
      <c r="T1921" s="161"/>
      <c r="AT1921" s="156" t="s">
        <v>264</v>
      </c>
      <c r="AU1921" s="156" t="s">
        <v>87</v>
      </c>
      <c r="AV1921" s="12" t="s">
        <v>87</v>
      </c>
      <c r="AW1921" s="12" t="s">
        <v>32</v>
      </c>
      <c r="AX1921" s="12" t="s">
        <v>77</v>
      </c>
      <c r="AY1921" s="156" t="s">
        <v>253</v>
      </c>
    </row>
    <row r="1922" spans="2:51" s="12" customFormat="1" ht="33.75">
      <c r="B1922" s="154"/>
      <c r="D1922" s="155" t="s">
        <v>264</v>
      </c>
      <c r="E1922" s="156" t="s">
        <v>1</v>
      </c>
      <c r="F1922" s="157" t="s">
        <v>3329</v>
      </c>
      <c r="H1922" s="158">
        <v>-33.762999999999998</v>
      </c>
      <c r="I1922" s="159"/>
      <c r="L1922" s="154"/>
      <c r="M1922" s="160"/>
      <c r="T1922" s="161"/>
      <c r="AT1922" s="156" t="s">
        <v>264</v>
      </c>
      <c r="AU1922" s="156" t="s">
        <v>87</v>
      </c>
      <c r="AV1922" s="12" t="s">
        <v>87</v>
      </c>
      <c r="AW1922" s="12" t="s">
        <v>32</v>
      </c>
      <c r="AX1922" s="12" t="s">
        <v>77</v>
      </c>
      <c r="AY1922" s="156" t="s">
        <v>253</v>
      </c>
    </row>
    <row r="1923" spans="2:51" s="15" customFormat="1" ht="11.25">
      <c r="B1923" s="175"/>
      <c r="D1923" s="155" t="s">
        <v>264</v>
      </c>
      <c r="E1923" s="176" t="s">
        <v>1</v>
      </c>
      <c r="F1923" s="177" t="s">
        <v>322</v>
      </c>
      <c r="H1923" s="178">
        <v>292.73</v>
      </c>
      <c r="I1923" s="179"/>
      <c r="L1923" s="175"/>
      <c r="M1923" s="180"/>
      <c r="T1923" s="181"/>
      <c r="AT1923" s="176" t="s">
        <v>264</v>
      </c>
      <c r="AU1923" s="176" t="s">
        <v>87</v>
      </c>
      <c r="AV1923" s="15" t="s">
        <v>97</v>
      </c>
      <c r="AW1923" s="15" t="s">
        <v>32</v>
      </c>
      <c r="AX1923" s="15" t="s">
        <v>77</v>
      </c>
      <c r="AY1923" s="176" t="s">
        <v>253</v>
      </c>
    </row>
    <row r="1924" spans="2:51" s="14" customFormat="1" ht="11.25">
      <c r="B1924" s="169"/>
      <c r="D1924" s="155" t="s">
        <v>264</v>
      </c>
      <c r="E1924" s="170" t="s">
        <v>1</v>
      </c>
      <c r="F1924" s="171" t="s">
        <v>1030</v>
      </c>
      <c r="H1924" s="170" t="s">
        <v>1</v>
      </c>
      <c r="I1924" s="172"/>
      <c r="L1924" s="169"/>
      <c r="M1924" s="173"/>
      <c r="T1924" s="174"/>
      <c r="AT1924" s="170" t="s">
        <v>264</v>
      </c>
      <c r="AU1924" s="170" t="s">
        <v>87</v>
      </c>
      <c r="AV1924" s="14" t="s">
        <v>85</v>
      </c>
      <c r="AW1924" s="14" t="s">
        <v>32</v>
      </c>
      <c r="AX1924" s="14" t="s">
        <v>77</v>
      </c>
      <c r="AY1924" s="170" t="s">
        <v>253</v>
      </c>
    </row>
    <row r="1925" spans="2:51" s="12" customFormat="1" ht="33.75">
      <c r="B1925" s="154"/>
      <c r="D1925" s="155" t="s">
        <v>264</v>
      </c>
      <c r="E1925" s="156" t="s">
        <v>1</v>
      </c>
      <c r="F1925" s="157" t="s">
        <v>3330</v>
      </c>
      <c r="H1925" s="158">
        <v>27.312999999999999</v>
      </c>
      <c r="I1925" s="159"/>
      <c r="L1925" s="154"/>
      <c r="M1925" s="160"/>
      <c r="T1925" s="161"/>
      <c r="AT1925" s="156" t="s">
        <v>264</v>
      </c>
      <c r="AU1925" s="156" t="s">
        <v>87</v>
      </c>
      <c r="AV1925" s="12" t="s">
        <v>87</v>
      </c>
      <c r="AW1925" s="12" t="s">
        <v>32</v>
      </c>
      <c r="AX1925" s="12" t="s">
        <v>77</v>
      </c>
      <c r="AY1925" s="156" t="s">
        <v>253</v>
      </c>
    </row>
    <row r="1926" spans="2:51" s="12" customFormat="1" ht="22.5">
      <c r="B1926" s="154"/>
      <c r="D1926" s="155" t="s">
        <v>264</v>
      </c>
      <c r="E1926" s="156" t="s">
        <v>1</v>
      </c>
      <c r="F1926" s="157" t="s">
        <v>1035</v>
      </c>
      <c r="H1926" s="158">
        <v>39.645000000000003</v>
      </c>
      <c r="I1926" s="159"/>
      <c r="L1926" s="154"/>
      <c r="M1926" s="160"/>
      <c r="T1926" s="161"/>
      <c r="AT1926" s="156" t="s">
        <v>264</v>
      </c>
      <c r="AU1926" s="156" t="s">
        <v>87</v>
      </c>
      <c r="AV1926" s="12" t="s">
        <v>87</v>
      </c>
      <c r="AW1926" s="12" t="s">
        <v>32</v>
      </c>
      <c r="AX1926" s="12" t="s">
        <v>77</v>
      </c>
      <c r="AY1926" s="156" t="s">
        <v>253</v>
      </c>
    </row>
    <row r="1927" spans="2:51" s="14" customFormat="1" ht="11.25">
      <c r="B1927" s="169"/>
      <c r="D1927" s="155" t="s">
        <v>264</v>
      </c>
      <c r="E1927" s="170" t="s">
        <v>1</v>
      </c>
      <c r="F1927" s="171" t="s">
        <v>1036</v>
      </c>
      <c r="H1927" s="170" t="s">
        <v>1</v>
      </c>
      <c r="I1927" s="172"/>
      <c r="L1927" s="169"/>
      <c r="M1927" s="173"/>
      <c r="T1927" s="174"/>
      <c r="AT1927" s="170" t="s">
        <v>264</v>
      </c>
      <c r="AU1927" s="170" t="s">
        <v>87</v>
      </c>
      <c r="AV1927" s="14" t="s">
        <v>85</v>
      </c>
      <c r="AW1927" s="14" t="s">
        <v>32</v>
      </c>
      <c r="AX1927" s="14" t="s">
        <v>77</v>
      </c>
      <c r="AY1927" s="170" t="s">
        <v>253</v>
      </c>
    </row>
    <row r="1928" spans="2:51" s="12" customFormat="1" ht="11.25">
      <c r="B1928" s="154"/>
      <c r="D1928" s="155" t="s">
        <v>264</v>
      </c>
      <c r="E1928" s="156" t="s">
        <v>1</v>
      </c>
      <c r="F1928" s="157" t="s">
        <v>3331</v>
      </c>
      <c r="H1928" s="158">
        <v>61.47</v>
      </c>
      <c r="I1928" s="159"/>
      <c r="L1928" s="154"/>
      <c r="M1928" s="160"/>
      <c r="T1928" s="161"/>
      <c r="AT1928" s="156" t="s">
        <v>264</v>
      </c>
      <c r="AU1928" s="156" t="s">
        <v>87</v>
      </c>
      <c r="AV1928" s="12" t="s">
        <v>87</v>
      </c>
      <c r="AW1928" s="12" t="s">
        <v>32</v>
      </c>
      <c r="AX1928" s="12" t="s">
        <v>77</v>
      </c>
      <c r="AY1928" s="156" t="s">
        <v>253</v>
      </c>
    </row>
    <row r="1929" spans="2:51" s="15" customFormat="1" ht="11.25">
      <c r="B1929" s="175"/>
      <c r="D1929" s="155" t="s">
        <v>264</v>
      </c>
      <c r="E1929" s="176" t="s">
        <v>1</v>
      </c>
      <c r="F1929" s="177" t="s">
        <v>322</v>
      </c>
      <c r="H1929" s="178">
        <v>128.428</v>
      </c>
      <c r="I1929" s="179"/>
      <c r="L1929" s="175"/>
      <c r="M1929" s="180"/>
      <c r="T1929" s="181"/>
      <c r="AT1929" s="176" t="s">
        <v>264</v>
      </c>
      <c r="AU1929" s="176" t="s">
        <v>87</v>
      </c>
      <c r="AV1929" s="15" t="s">
        <v>97</v>
      </c>
      <c r="AW1929" s="15" t="s">
        <v>32</v>
      </c>
      <c r="AX1929" s="15" t="s">
        <v>77</v>
      </c>
      <c r="AY1929" s="176" t="s">
        <v>253</v>
      </c>
    </row>
    <row r="1930" spans="2:51" s="14" customFormat="1" ht="11.25">
      <c r="B1930" s="169"/>
      <c r="D1930" s="155" t="s">
        <v>264</v>
      </c>
      <c r="E1930" s="170" t="s">
        <v>1</v>
      </c>
      <c r="F1930" s="171" t="s">
        <v>2715</v>
      </c>
      <c r="H1930" s="170" t="s">
        <v>1</v>
      </c>
      <c r="I1930" s="172"/>
      <c r="L1930" s="169"/>
      <c r="M1930" s="173"/>
      <c r="T1930" s="174"/>
      <c r="AT1930" s="170" t="s">
        <v>264</v>
      </c>
      <c r="AU1930" s="170" t="s">
        <v>87</v>
      </c>
      <c r="AV1930" s="14" t="s">
        <v>85</v>
      </c>
      <c r="AW1930" s="14" t="s">
        <v>32</v>
      </c>
      <c r="AX1930" s="14" t="s">
        <v>77</v>
      </c>
      <c r="AY1930" s="170" t="s">
        <v>253</v>
      </c>
    </row>
    <row r="1931" spans="2:51" s="14" customFormat="1" ht="11.25">
      <c r="B1931" s="169"/>
      <c r="D1931" s="155" t="s">
        <v>264</v>
      </c>
      <c r="E1931" s="170" t="s">
        <v>1</v>
      </c>
      <c r="F1931" s="171" t="s">
        <v>3301</v>
      </c>
      <c r="H1931" s="170" t="s">
        <v>1</v>
      </c>
      <c r="I1931" s="172"/>
      <c r="L1931" s="169"/>
      <c r="M1931" s="173"/>
      <c r="T1931" s="174"/>
      <c r="AT1931" s="170" t="s">
        <v>264</v>
      </c>
      <c r="AU1931" s="170" t="s">
        <v>87</v>
      </c>
      <c r="AV1931" s="14" t="s">
        <v>85</v>
      </c>
      <c r="AW1931" s="14" t="s">
        <v>32</v>
      </c>
      <c r="AX1931" s="14" t="s">
        <v>77</v>
      </c>
      <c r="AY1931" s="170" t="s">
        <v>253</v>
      </c>
    </row>
    <row r="1932" spans="2:51" s="12" customFormat="1" ht="11.25">
      <c r="B1932" s="154"/>
      <c r="D1932" s="155" t="s">
        <v>264</v>
      </c>
      <c r="E1932" s="156" t="s">
        <v>1</v>
      </c>
      <c r="F1932" s="157" t="s">
        <v>3324</v>
      </c>
      <c r="H1932" s="158">
        <v>20.358000000000001</v>
      </c>
      <c r="I1932" s="159"/>
      <c r="L1932" s="154"/>
      <c r="M1932" s="160"/>
      <c r="T1932" s="161"/>
      <c r="AT1932" s="156" t="s">
        <v>264</v>
      </c>
      <c r="AU1932" s="156" t="s">
        <v>87</v>
      </c>
      <c r="AV1932" s="12" t="s">
        <v>87</v>
      </c>
      <c r="AW1932" s="12" t="s">
        <v>32</v>
      </c>
      <c r="AX1932" s="12" t="s">
        <v>77</v>
      </c>
      <c r="AY1932" s="156" t="s">
        <v>253</v>
      </c>
    </row>
    <row r="1933" spans="2:51" s="12" customFormat="1" ht="11.25">
      <c r="B1933" s="154"/>
      <c r="D1933" s="155" t="s">
        <v>264</v>
      </c>
      <c r="E1933" s="156" t="s">
        <v>1</v>
      </c>
      <c r="F1933" s="157" t="s">
        <v>2857</v>
      </c>
      <c r="H1933" s="158">
        <v>3.9049999999999998</v>
      </c>
      <c r="I1933" s="159"/>
      <c r="L1933" s="154"/>
      <c r="M1933" s="160"/>
      <c r="T1933" s="161"/>
      <c r="AT1933" s="156" t="s">
        <v>264</v>
      </c>
      <c r="AU1933" s="156" t="s">
        <v>87</v>
      </c>
      <c r="AV1933" s="12" t="s">
        <v>87</v>
      </c>
      <c r="AW1933" s="12" t="s">
        <v>32</v>
      </c>
      <c r="AX1933" s="12" t="s">
        <v>77</v>
      </c>
      <c r="AY1933" s="156" t="s">
        <v>253</v>
      </c>
    </row>
    <row r="1934" spans="2:51" s="12" customFormat="1" ht="11.25">
      <c r="B1934" s="154"/>
      <c r="D1934" s="155" t="s">
        <v>264</v>
      </c>
      <c r="E1934" s="156" t="s">
        <v>1</v>
      </c>
      <c r="F1934" s="157" t="s">
        <v>3325</v>
      </c>
      <c r="H1934" s="158">
        <v>2.6640000000000001</v>
      </c>
      <c r="I1934" s="159"/>
      <c r="L1934" s="154"/>
      <c r="M1934" s="160"/>
      <c r="T1934" s="161"/>
      <c r="AT1934" s="156" t="s">
        <v>264</v>
      </c>
      <c r="AU1934" s="156" t="s">
        <v>87</v>
      </c>
      <c r="AV1934" s="12" t="s">
        <v>87</v>
      </c>
      <c r="AW1934" s="12" t="s">
        <v>32</v>
      </c>
      <c r="AX1934" s="12" t="s">
        <v>77</v>
      </c>
      <c r="AY1934" s="156" t="s">
        <v>253</v>
      </c>
    </row>
    <row r="1935" spans="2:51" s="12" customFormat="1" ht="11.25">
      <c r="B1935" s="154"/>
      <c r="D1935" s="155" t="s">
        <v>264</v>
      </c>
      <c r="E1935" s="156" t="s">
        <v>1</v>
      </c>
      <c r="F1935" s="157" t="s">
        <v>3326</v>
      </c>
      <c r="H1935" s="158">
        <v>8.1039999999999992</v>
      </c>
      <c r="I1935" s="159"/>
      <c r="L1935" s="154"/>
      <c r="M1935" s="160"/>
      <c r="T1935" s="161"/>
      <c r="AT1935" s="156" t="s">
        <v>264</v>
      </c>
      <c r="AU1935" s="156" t="s">
        <v>87</v>
      </c>
      <c r="AV1935" s="12" t="s">
        <v>87</v>
      </c>
      <c r="AW1935" s="12" t="s">
        <v>32</v>
      </c>
      <c r="AX1935" s="12" t="s">
        <v>77</v>
      </c>
      <c r="AY1935" s="156" t="s">
        <v>253</v>
      </c>
    </row>
    <row r="1936" spans="2:51" s="12" customFormat="1" ht="11.25">
      <c r="B1936" s="154"/>
      <c r="D1936" s="155" t="s">
        <v>264</v>
      </c>
      <c r="E1936" s="156" t="s">
        <v>1</v>
      </c>
      <c r="F1936" s="157" t="s">
        <v>1022</v>
      </c>
      <c r="H1936" s="158">
        <v>1.216</v>
      </c>
      <c r="I1936" s="159"/>
      <c r="L1936" s="154"/>
      <c r="M1936" s="160"/>
      <c r="T1936" s="161"/>
      <c r="AT1936" s="156" t="s">
        <v>264</v>
      </c>
      <c r="AU1936" s="156" t="s">
        <v>87</v>
      </c>
      <c r="AV1936" s="12" t="s">
        <v>87</v>
      </c>
      <c r="AW1936" s="12" t="s">
        <v>32</v>
      </c>
      <c r="AX1936" s="12" t="s">
        <v>77</v>
      </c>
      <c r="AY1936" s="156" t="s">
        <v>253</v>
      </c>
    </row>
    <row r="1937" spans="2:65" s="12" customFormat="1" ht="11.25">
      <c r="B1937" s="154"/>
      <c r="D1937" s="155" t="s">
        <v>264</v>
      </c>
      <c r="E1937" s="156" t="s">
        <v>1</v>
      </c>
      <c r="F1937" s="157" t="s">
        <v>1023</v>
      </c>
      <c r="H1937" s="158">
        <v>2.1</v>
      </c>
      <c r="I1937" s="159"/>
      <c r="L1937" s="154"/>
      <c r="M1937" s="160"/>
      <c r="T1937" s="161"/>
      <c r="AT1937" s="156" t="s">
        <v>264</v>
      </c>
      <c r="AU1937" s="156" t="s">
        <v>87</v>
      </c>
      <c r="AV1937" s="12" t="s">
        <v>87</v>
      </c>
      <c r="AW1937" s="12" t="s">
        <v>32</v>
      </c>
      <c r="AX1937" s="12" t="s">
        <v>77</v>
      </c>
      <c r="AY1937" s="156" t="s">
        <v>253</v>
      </c>
    </row>
    <row r="1938" spans="2:65" s="15" customFormat="1" ht="11.25">
      <c r="B1938" s="175"/>
      <c r="D1938" s="155" t="s">
        <v>264</v>
      </c>
      <c r="E1938" s="176" t="s">
        <v>1</v>
      </c>
      <c r="F1938" s="177" t="s">
        <v>322</v>
      </c>
      <c r="H1938" s="178">
        <v>38.347000000000001</v>
      </c>
      <c r="I1938" s="179"/>
      <c r="L1938" s="175"/>
      <c r="M1938" s="180"/>
      <c r="T1938" s="181"/>
      <c r="AT1938" s="176" t="s">
        <v>264</v>
      </c>
      <c r="AU1938" s="176" t="s">
        <v>87</v>
      </c>
      <c r="AV1938" s="15" t="s">
        <v>97</v>
      </c>
      <c r="AW1938" s="15" t="s">
        <v>32</v>
      </c>
      <c r="AX1938" s="15" t="s">
        <v>77</v>
      </c>
      <c r="AY1938" s="176" t="s">
        <v>253</v>
      </c>
    </row>
    <row r="1939" spans="2:65" s="13" customFormat="1" ht="11.25">
      <c r="B1939" s="162"/>
      <c r="D1939" s="155" t="s">
        <v>264</v>
      </c>
      <c r="E1939" s="163" t="s">
        <v>1</v>
      </c>
      <c r="F1939" s="164" t="s">
        <v>266</v>
      </c>
      <c r="H1939" s="165">
        <v>589.20899999999995</v>
      </c>
      <c r="I1939" s="166"/>
      <c r="L1939" s="162"/>
      <c r="M1939" s="167"/>
      <c r="T1939" s="168"/>
      <c r="AT1939" s="163" t="s">
        <v>264</v>
      </c>
      <c r="AU1939" s="163" t="s">
        <v>87</v>
      </c>
      <c r="AV1939" s="13" t="s">
        <v>260</v>
      </c>
      <c r="AW1939" s="13" t="s">
        <v>32</v>
      </c>
      <c r="AX1939" s="13" t="s">
        <v>85</v>
      </c>
      <c r="AY1939" s="163" t="s">
        <v>253</v>
      </c>
    </row>
    <row r="1940" spans="2:65" s="1" customFormat="1" ht="33" customHeight="1">
      <c r="B1940" s="32"/>
      <c r="C1940" s="137" t="s">
        <v>2708</v>
      </c>
      <c r="D1940" s="137" t="s">
        <v>255</v>
      </c>
      <c r="E1940" s="138" t="s">
        <v>2717</v>
      </c>
      <c r="F1940" s="139" t="s">
        <v>2718</v>
      </c>
      <c r="G1940" s="140" t="s">
        <v>258</v>
      </c>
      <c r="H1940" s="141">
        <v>9.1</v>
      </c>
      <c r="I1940" s="142"/>
      <c r="J1940" s="143">
        <f>ROUND(I1940*H1940,2)</f>
        <v>0</v>
      </c>
      <c r="K1940" s="139" t="s">
        <v>259</v>
      </c>
      <c r="L1940" s="32"/>
      <c r="M1940" s="144" t="s">
        <v>1</v>
      </c>
      <c r="N1940" s="145" t="s">
        <v>42</v>
      </c>
      <c r="P1940" s="146">
        <f>O1940*H1940</f>
        <v>0</v>
      </c>
      <c r="Q1940" s="146">
        <v>2.5999999999999998E-4</v>
      </c>
      <c r="R1940" s="146">
        <f>Q1940*H1940</f>
        <v>2.3659999999999996E-3</v>
      </c>
      <c r="S1940" s="146">
        <v>0</v>
      </c>
      <c r="T1940" s="147">
        <f>S1940*H1940</f>
        <v>0</v>
      </c>
      <c r="AR1940" s="148" t="s">
        <v>369</v>
      </c>
      <c r="AT1940" s="148" t="s">
        <v>255</v>
      </c>
      <c r="AU1940" s="148" t="s">
        <v>87</v>
      </c>
      <c r="AY1940" s="17" t="s">
        <v>253</v>
      </c>
      <c r="BE1940" s="149">
        <f>IF(N1940="základní",J1940,0)</f>
        <v>0</v>
      </c>
      <c r="BF1940" s="149">
        <f>IF(N1940="snížená",J1940,0)</f>
        <v>0</v>
      </c>
      <c r="BG1940" s="149">
        <f>IF(N1940="zákl. přenesená",J1940,0)</f>
        <v>0</v>
      </c>
      <c r="BH1940" s="149">
        <f>IF(N1940="sníž. přenesená",J1940,0)</f>
        <v>0</v>
      </c>
      <c r="BI1940" s="149">
        <f>IF(N1940="nulová",J1940,0)</f>
        <v>0</v>
      </c>
      <c r="BJ1940" s="17" t="s">
        <v>85</v>
      </c>
      <c r="BK1940" s="149">
        <f>ROUND(I1940*H1940,2)</f>
        <v>0</v>
      </c>
      <c r="BL1940" s="17" t="s">
        <v>369</v>
      </c>
      <c r="BM1940" s="148" t="s">
        <v>2719</v>
      </c>
    </row>
    <row r="1941" spans="2:65" s="1" customFormat="1" ht="11.25">
      <c r="B1941" s="32"/>
      <c r="D1941" s="150" t="s">
        <v>262</v>
      </c>
      <c r="F1941" s="151" t="s">
        <v>2720</v>
      </c>
      <c r="I1941" s="152"/>
      <c r="L1941" s="32"/>
      <c r="M1941" s="153"/>
      <c r="T1941" s="56"/>
      <c r="AT1941" s="17" t="s">
        <v>262</v>
      </c>
      <c r="AU1941" s="17" t="s">
        <v>87</v>
      </c>
    </row>
    <row r="1942" spans="2:65" s="14" customFormat="1" ht="11.25">
      <c r="B1942" s="169"/>
      <c r="D1942" s="155" t="s">
        <v>264</v>
      </c>
      <c r="E1942" s="170" t="s">
        <v>1</v>
      </c>
      <c r="F1942" s="171" t="s">
        <v>2713</v>
      </c>
      <c r="H1942" s="170" t="s">
        <v>1</v>
      </c>
      <c r="I1942" s="172"/>
      <c r="L1942" s="169"/>
      <c r="M1942" s="173"/>
      <c r="T1942" s="174"/>
      <c r="AT1942" s="170" t="s">
        <v>264</v>
      </c>
      <c r="AU1942" s="170" t="s">
        <v>87</v>
      </c>
      <c r="AV1942" s="14" t="s">
        <v>85</v>
      </c>
      <c r="AW1942" s="14" t="s">
        <v>32</v>
      </c>
      <c r="AX1942" s="14" t="s">
        <v>77</v>
      </c>
      <c r="AY1942" s="170" t="s">
        <v>253</v>
      </c>
    </row>
    <row r="1943" spans="2:65" s="12" customFormat="1" ht="11.25">
      <c r="B1943" s="154"/>
      <c r="D1943" s="155" t="s">
        <v>264</v>
      </c>
      <c r="E1943" s="156" t="s">
        <v>1</v>
      </c>
      <c r="F1943" s="157" t="s">
        <v>3528</v>
      </c>
      <c r="H1943" s="158">
        <v>9.1</v>
      </c>
      <c r="I1943" s="159"/>
      <c r="L1943" s="154"/>
      <c r="M1943" s="160"/>
      <c r="T1943" s="161"/>
      <c r="AT1943" s="156" t="s">
        <v>264</v>
      </c>
      <c r="AU1943" s="156" t="s">
        <v>87</v>
      </c>
      <c r="AV1943" s="12" t="s">
        <v>87</v>
      </c>
      <c r="AW1943" s="12" t="s">
        <v>32</v>
      </c>
      <c r="AX1943" s="12" t="s">
        <v>77</v>
      </c>
      <c r="AY1943" s="156" t="s">
        <v>253</v>
      </c>
    </row>
    <row r="1944" spans="2:65" s="13" customFormat="1" ht="11.25">
      <c r="B1944" s="162"/>
      <c r="D1944" s="155" t="s">
        <v>264</v>
      </c>
      <c r="E1944" s="163" t="s">
        <v>1</v>
      </c>
      <c r="F1944" s="164" t="s">
        <v>266</v>
      </c>
      <c r="H1944" s="165">
        <v>9.1</v>
      </c>
      <c r="I1944" s="166"/>
      <c r="L1944" s="162"/>
      <c r="M1944" s="167"/>
      <c r="T1944" s="168"/>
      <c r="AT1944" s="163" t="s">
        <v>264</v>
      </c>
      <c r="AU1944" s="163" t="s">
        <v>87</v>
      </c>
      <c r="AV1944" s="13" t="s">
        <v>260</v>
      </c>
      <c r="AW1944" s="13" t="s">
        <v>32</v>
      </c>
      <c r="AX1944" s="13" t="s">
        <v>85</v>
      </c>
      <c r="AY1944" s="163" t="s">
        <v>253</v>
      </c>
    </row>
    <row r="1945" spans="2:65" s="1" customFormat="1" ht="24.2" customHeight="1">
      <c r="B1945" s="32"/>
      <c r="C1945" s="137" t="s">
        <v>2716</v>
      </c>
      <c r="D1945" s="137" t="s">
        <v>255</v>
      </c>
      <c r="E1945" s="138" t="s">
        <v>2722</v>
      </c>
      <c r="F1945" s="139" t="s">
        <v>2723</v>
      </c>
      <c r="G1945" s="140" t="s">
        <v>258</v>
      </c>
      <c r="H1945" s="141">
        <v>580.10900000000004</v>
      </c>
      <c r="I1945" s="142"/>
      <c r="J1945" s="143">
        <f>ROUND(I1945*H1945,2)</f>
        <v>0</v>
      </c>
      <c r="K1945" s="139" t="s">
        <v>259</v>
      </c>
      <c r="L1945" s="32"/>
      <c r="M1945" s="144" t="s">
        <v>1</v>
      </c>
      <c r="N1945" s="145" t="s">
        <v>42</v>
      </c>
      <c r="P1945" s="146">
        <f>O1945*H1945</f>
        <v>0</v>
      </c>
      <c r="Q1945" s="146">
        <v>2.9E-4</v>
      </c>
      <c r="R1945" s="146">
        <f>Q1945*H1945</f>
        <v>0.16823161</v>
      </c>
      <c r="S1945" s="146">
        <v>0</v>
      </c>
      <c r="T1945" s="147">
        <f>S1945*H1945</f>
        <v>0</v>
      </c>
      <c r="AR1945" s="148" t="s">
        <v>369</v>
      </c>
      <c r="AT1945" s="148" t="s">
        <v>255</v>
      </c>
      <c r="AU1945" s="148" t="s">
        <v>87</v>
      </c>
      <c r="AY1945" s="17" t="s">
        <v>253</v>
      </c>
      <c r="BE1945" s="149">
        <f>IF(N1945="základní",J1945,0)</f>
        <v>0</v>
      </c>
      <c r="BF1945" s="149">
        <f>IF(N1945="snížená",J1945,0)</f>
        <v>0</v>
      </c>
      <c r="BG1945" s="149">
        <f>IF(N1945="zákl. přenesená",J1945,0)</f>
        <v>0</v>
      </c>
      <c r="BH1945" s="149">
        <f>IF(N1945="sníž. přenesená",J1945,0)</f>
        <v>0</v>
      </c>
      <c r="BI1945" s="149">
        <f>IF(N1945="nulová",J1945,0)</f>
        <v>0</v>
      </c>
      <c r="BJ1945" s="17" t="s">
        <v>85</v>
      </c>
      <c r="BK1945" s="149">
        <f>ROUND(I1945*H1945,2)</f>
        <v>0</v>
      </c>
      <c r="BL1945" s="17" t="s">
        <v>369</v>
      </c>
      <c r="BM1945" s="148" t="s">
        <v>2724</v>
      </c>
    </row>
    <row r="1946" spans="2:65" s="1" customFormat="1" ht="11.25">
      <c r="B1946" s="32"/>
      <c r="D1946" s="150" t="s">
        <v>262</v>
      </c>
      <c r="F1946" s="151" t="s">
        <v>2725</v>
      </c>
      <c r="I1946" s="152"/>
      <c r="L1946" s="32"/>
      <c r="M1946" s="153"/>
      <c r="T1946" s="56"/>
      <c r="AT1946" s="17" t="s">
        <v>262</v>
      </c>
      <c r="AU1946" s="17" t="s">
        <v>87</v>
      </c>
    </row>
    <row r="1947" spans="2:65" s="14" customFormat="1" ht="11.25">
      <c r="B1947" s="169"/>
      <c r="D1947" s="155" t="s">
        <v>264</v>
      </c>
      <c r="E1947" s="170" t="s">
        <v>1</v>
      </c>
      <c r="F1947" s="171" t="s">
        <v>2726</v>
      </c>
      <c r="H1947" s="170" t="s">
        <v>1</v>
      </c>
      <c r="I1947" s="172"/>
      <c r="L1947" s="169"/>
      <c r="M1947" s="173"/>
      <c r="T1947" s="174"/>
      <c r="AT1947" s="170" t="s">
        <v>264</v>
      </c>
      <c r="AU1947" s="170" t="s">
        <v>87</v>
      </c>
      <c r="AV1947" s="14" t="s">
        <v>85</v>
      </c>
      <c r="AW1947" s="14" t="s">
        <v>32</v>
      </c>
      <c r="AX1947" s="14" t="s">
        <v>77</v>
      </c>
      <c r="AY1947" s="170" t="s">
        <v>253</v>
      </c>
    </row>
    <row r="1948" spans="2:65" s="14" customFormat="1" ht="11.25">
      <c r="B1948" s="169"/>
      <c r="D1948" s="155" t="s">
        <v>264</v>
      </c>
      <c r="E1948" s="170" t="s">
        <v>1</v>
      </c>
      <c r="F1948" s="171" t="s">
        <v>2120</v>
      </c>
      <c r="H1948" s="170" t="s">
        <v>1</v>
      </c>
      <c r="I1948" s="172"/>
      <c r="L1948" s="169"/>
      <c r="M1948" s="173"/>
      <c r="T1948" s="174"/>
      <c r="AT1948" s="170" t="s">
        <v>264</v>
      </c>
      <c r="AU1948" s="170" t="s">
        <v>87</v>
      </c>
      <c r="AV1948" s="14" t="s">
        <v>85</v>
      </c>
      <c r="AW1948" s="14" t="s">
        <v>32</v>
      </c>
      <c r="AX1948" s="14" t="s">
        <v>77</v>
      </c>
      <c r="AY1948" s="170" t="s">
        <v>253</v>
      </c>
    </row>
    <row r="1949" spans="2:65" s="12" customFormat="1" ht="11.25">
      <c r="B1949" s="154"/>
      <c r="D1949" s="155" t="s">
        <v>264</v>
      </c>
      <c r="E1949" s="156" t="s">
        <v>1</v>
      </c>
      <c r="F1949" s="157" t="s">
        <v>3525</v>
      </c>
      <c r="H1949" s="158">
        <v>34.874000000000002</v>
      </c>
      <c r="I1949" s="159"/>
      <c r="L1949" s="154"/>
      <c r="M1949" s="160"/>
      <c r="T1949" s="161"/>
      <c r="AT1949" s="156" t="s">
        <v>264</v>
      </c>
      <c r="AU1949" s="156" t="s">
        <v>87</v>
      </c>
      <c r="AV1949" s="12" t="s">
        <v>87</v>
      </c>
      <c r="AW1949" s="12" t="s">
        <v>32</v>
      </c>
      <c r="AX1949" s="12" t="s">
        <v>77</v>
      </c>
      <c r="AY1949" s="156" t="s">
        <v>253</v>
      </c>
    </row>
    <row r="1950" spans="2:65" s="14" customFormat="1" ht="11.25">
      <c r="B1950" s="169"/>
      <c r="D1950" s="155" t="s">
        <v>264</v>
      </c>
      <c r="E1950" s="170" t="s">
        <v>1</v>
      </c>
      <c r="F1950" s="171" t="s">
        <v>2113</v>
      </c>
      <c r="H1950" s="170" t="s">
        <v>1</v>
      </c>
      <c r="I1950" s="172"/>
      <c r="L1950" s="169"/>
      <c r="M1950" s="173"/>
      <c r="T1950" s="174"/>
      <c r="AT1950" s="170" t="s">
        <v>264</v>
      </c>
      <c r="AU1950" s="170" t="s">
        <v>87</v>
      </c>
      <c r="AV1950" s="14" t="s">
        <v>85</v>
      </c>
      <c r="AW1950" s="14" t="s">
        <v>32</v>
      </c>
      <c r="AX1950" s="14" t="s">
        <v>77</v>
      </c>
      <c r="AY1950" s="170" t="s">
        <v>253</v>
      </c>
    </row>
    <row r="1951" spans="2:65" s="12" customFormat="1" ht="11.25">
      <c r="B1951" s="154"/>
      <c r="D1951" s="155" t="s">
        <v>264</v>
      </c>
      <c r="E1951" s="156" t="s">
        <v>1</v>
      </c>
      <c r="F1951" s="157" t="s">
        <v>3524</v>
      </c>
      <c r="H1951" s="158">
        <v>85.73</v>
      </c>
      <c r="I1951" s="159"/>
      <c r="L1951" s="154"/>
      <c r="M1951" s="160"/>
      <c r="T1951" s="161"/>
      <c r="AT1951" s="156" t="s">
        <v>264</v>
      </c>
      <c r="AU1951" s="156" t="s">
        <v>87</v>
      </c>
      <c r="AV1951" s="12" t="s">
        <v>87</v>
      </c>
      <c r="AW1951" s="12" t="s">
        <v>32</v>
      </c>
      <c r="AX1951" s="12" t="s">
        <v>77</v>
      </c>
      <c r="AY1951" s="156" t="s">
        <v>253</v>
      </c>
    </row>
    <row r="1952" spans="2:65" s="15" customFormat="1" ht="11.25">
      <c r="B1952" s="175"/>
      <c r="D1952" s="155" t="s">
        <v>264</v>
      </c>
      <c r="E1952" s="176" t="s">
        <v>1</v>
      </c>
      <c r="F1952" s="177" t="s">
        <v>322</v>
      </c>
      <c r="H1952" s="178">
        <v>120.604</v>
      </c>
      <c r="I1952" s="179"/>
      <c r="L1952" s="175"/>
      <c r="M1952" s="180"/>
      <c r="T1952" s="181"/>
      <c r="AT1952" s="176" t="s">
        <v>264</v>
      </c>
      <c r="AU1952" s="176" t="s">
        <v>87</v>
      </c>
      <c r="AV1952" s="15" t="s">
        <v>97</v>
      </c>
      <c r="AW1952" s="15" t="s">
        <v>32</v>
      </c>
      <c r="AX1952" s="15" t="s">
        <v>77</v>
      </c>
      <c r="AY1952" s="176" t="s">
        <v>253</v>
      </c>
    </row>
    <row r="1953" spans="2:51" s="14" customFormat="1" ht="11.25">
      <c r="B1953" s="169"/>
      <c r="D1953" s="155" t="s">
        <v>264</v>
      </c>
      <c r="E1953" s="170" t="s">
        <v>1</v>
      </c>
      <c r="F1953" s="171" t="s">
        <v>2727</v>
      </c>
      <c r="H1953" s="170" t="s">
        <v>1</v>
      </c>
      <c r="I1953" s="172"/>
      <c r="L1953" s="169"/>
      <c r="M1953" s="173"/>
      <c r="T1953" s="174"/>
      <c r="AT1953" s="170" t="s">
        <v>264</v>
      </c>
      <c r="AU1953" s="170" t="s">
        <v>87</v>
      </c>
      <c r="AV1953" s="14" t="s">
        <v>85</v>
      </c>
      <c r="AW1953" s="14" t="s">
        <v>32</v>
      </c>
      <c r="AX1953" s="14" t="s">
        <v>77</v>
      </c>
      <c r="AY1953" s="170" t="s">
        <v>253</v>
      </c>
    </row>
    <row r="1954" spans="2:51" s="14" customFormat="1" ht="11.25">
      <c r="B1954" s="169"/>
      <c r="D1954" s="155" t="s">
        <v>264</v>
      </c>
      <c r="E1954" s="170" t="s">
        <v>1</v>
      </c>
      <c r="F1954" s="171" t="s">
        <v>1016</v>
      </c>
      <c r="H1954" s="170" t="s">
        <v>1</v>
      </c>
      <c r="I1954" s="172"/>
      <c r="L1954" s="169"/>
      <c r="M1954" s="173"/>
      <c r="T1954" s="174"/>
      <c r="AT1954" s="170" t="s">
        <v>264</v>
      </c>
      <c r="AU1954" s="170" t="s">
        <v>87</v>
      </c>
      <c r="AV1954" s="14" t="s">
        <v>85</v>
      </c>
      <c r="AW1954" s="14" t="s">
        <v>32</v>
      </c>
      <c r="AX1954" s="14" t="s">
        <v>77</v>
      </c>
      <c r="AY1954" s="170" t="s">
        <v>253</v>
      </c>
    </row>
    <row r="1955" spans="2:51" s="14" customFormat="1" ht="11.25">
      <c r="B1955" s="169"/>
      <c r="D1955" s="155" t="s">
        <v>264</v>
      </c>
      <c r="E1955" s="170" t="s">
        <v>1</v>
      </c>
      <c r="F1955" s="171" t="s">
        <v>1030</v>
      </c>
      <c r="H1955" s="170" t="s">
        <v>1</v>
      </c>
      <c r="I1955" s="172"/>
      <c r="L1955" s="169"/>
      <c r="M1955" s="173"/>
      <c r="T1955" s="174"/>
      <c r="AT1955" s="170" t="s">
        <v>264</v>
      </c>
      <c r="AU1955" s="170" t="s">
        <v>87</v>
      </c>
      <c r="AV1955" s="14" t="s">
        <v>85</v>
      </c>
      <c r="AW1955" s="14" t="s">
        <v>32</v>
      </c>
      <c r="AX1955" s="14" t="s">
        <v>77</v>
      </c>
      <c r="AY1955" s="170" t="s">
        <v>253</v>
      </c>
    </row>
    <row r="1956" spans="2:51" s="12" customFormat="1" ht="11.25">
      <c r="B1956" s="154"/>
      <c r="D1956" s="155" t="s">
        <v>264</v>
      </c>
      <c r="E1956" s="156" t="s">
        <v>1</v>
      </c>
      <c r="F1956" s="157" t="s">
        <v>3327</v>
      </c>
      <c r="H1956" s="158">
        <v>359.613</v>
      </c>
      <c r="I1956" s="159"/>
      <c r="L1956" s="154"/>
      <c r="M1956" s="160"/>
      <c r="T1956" s="161"/>
      <c r="AT1956" s="156" t="s">
        <v>264</v>
      </c>
      <c r="AU1956" s="156" t="s">
        <v>87</v>
      </c>
      <c r="AV1956" s="12" t="s">
        <v>87</v>
      </c>
      <c r="AW1956" s="12" t="s">
        <v>32</v>
      </c>
      <c r="AX1956" s="12" t="s">
        <v>77</v>
      </c>
      <c r="AY1956" s="156" t="s">
        <v>253</v>
      </c>
    </row>
    <row r="1957" spans="2:51" s="12" customFormat="1" ht="33.75">
      <c r="B1957" s="154"/>
      <c r="D1957" s="155" t="s">
        <v>264</v>
      </c>
      <c r="E1957" s="156" t="s">
        <v>1</v>
      </c>
      <c r="F1957" s="157" t="s">
        <v>3328</v>
      </c>
      <c r="H1957" s="158">
        <v>-33.119999999999997</v>
      </c>
      <c r="I1957" s="159"/>
      <c r="L1957" s="154"/>
      <c r="M1957" s="160"/>
      <c r="T1957" s="161"/>
      <c r="AT1957" s="156" t="s">
        <v>264</v>
      </c>
      <c r="AU1957" s="156" t="s">
        <v>87</v>
      </c>
      <c r="AV1957" s="12" t="s">
        <v>87</v>
      </c>
      <c r="AW1957" s="12" t="s">
        <v>32</v>
      </c>
      <c r="AX1957" s="12" t="s">
        <v>77</v>
      </c>
      <c r="AY1957" s="156" t="s">
        <v>253</v>
      </c>
    </row>
    <row r="1958" spans="2:51" s="12" customFormat="1" ht="33.75">
      <c r="B1958" s="154"/>
      <c r="D1958" s="155" t="s">
        <v>264</v>
      </c>
      <c r="E1958" s="156" t="s">
        <v>1</v>
      </c>
      <c r="F1958" s="157" t="s">
        <v>3329</v>
      </c>
      <c r="H1958" s="158">
        <v>-33.762999999999998</v>
      </c>
      <c r="I1958" s="159"/>
      <c r="L1958" s="154"/>
      <c r="M1958" s="160"/>
      <c r="T1958" s="161"/>
      <c r="AT1958" s="156" t="s">
        <v>264</v>
      </c>
      <c r="AU1958" s="156" t="s">
        <v>87</v>
      </c>
      <c r="AV1958" s="12" t="s">
        <v>87</v>
      </c>
      <c r="AW1958" s="12" t="s">
        <v>32</v>
      </c>
      <c r="AX1958" s="12" t="s">
        <v>77</v>
      </c>
      <c r="AY1958" s="156" t="s">
        <v>253</v>
      </c>
    </row>
    <row r="1959" spans="2:51" s="15" customFormat="1" ht="11.25">
      <c r="B1959" s="175"/>
      <c r="D1959" s="155" t="s">
        <v>264</v>
      </c>
      <c r="E1959" s="176" t="s">
        <v>1</v>
      </c>
      <c r="F1959" s="177" t="s">
        <v>322</v>
      </c>
      <c r="H1959" s="178">
        <v>292.73</v>
      </c>
      <c r="I1959" s="179"/>
      <c r="L1959" s="175"/>
      <c r="M1959" s="180"/>
      <c r="T1959" s="181"/>
      <c r="AT1959" s="176" t="s">
        <v>264</v>
      </c>
      <c r="AU1959" s="176" t="s">
        <v>87</v>
      </c>
      <c r="AV1959" s="15" t="s">
        <v>97</v>
      </c>
      <c r="AW1959" s="15" t="s">
        <v>32</v>
      </c>
      <c r="AX1959" s="15" t="s">
        <v>77</v>
      </c>
      <c r="AY1959" s="176" t="s">
        <v>253</v>
      </c>
    </row>
    <row r="1960" spans="2:51" s="14" customFormat="1" ht="11.25">
      <c r="B1960" s="169"/>
      <c r="D1960" s="155" t="s">
        <v>264</v>
      </c>
      <c r="E1960" s="170" t="s">
        <v>1</v>
      </c>
      <c r="F1960" s="171" t="s">
        <v>1030</v>
      </c>
      <c r="H1960" s="170" t="s">
        <v>1</v>
      </c>
      <c r="I1960" s="172"/>
      <c r="L1960" s="169"/>
      <c r="M1960" s="173"/>
      <c r="T1960" s="174"/>
      <c r="AT1960" s="170" t="s">
        <v>264</v>
      </c>
      <c r="AU1960" s="170" t="s">
        <v>87</v>
      </c>
      <c r="AV1960" s="14" t="s">
        <v>85</v>
      </c>
      <c r="AW1960" s="14" t="s">
        <v>32</v>
      </c>
      <c r="AX1960" s="14" t="s">
        <v>77</v>
      </c>
      <c r="AY1960" s="170" t="s">
        <v>253</v>
      </c>
    </row>
    <row r="1961" spans="2:51" s="12" customFormat="1" ht="33.75">
      <c r="B1961" s="154"/>
      <c r="D1961" s="155" t="s">
        <v>264</v>
      </c>
      <c r="E1961" s="156" t="s">
        <v>1</v>
      </c>
      <c r="F1961" s="157" t="s">
        <v>3330</v>
      </c>
      <c r="H1961" s="158">
        <v>27.312999999999999</v>
      </c>
      <c r="I1961" s="159"/>
      <c r="L1961" s="154"/>
      <c r="M1961" s="160"/>
      <c r="T1961" s="161"/>
      <c r="AT1961" s="156" t="s">
        <v>264</v>
      </c>
      <c r="AU1961" s="156" t="s">
        <v>87</v>
      </c>
      <c r="AV1961" s="12" t="s">
        <v>87</v>
      </c>
      <c r="AW1961" s="12" t="s">
        <v>32</v>
      </c>
      <c r="AX1961" s="12" t="s">
        <v>77</v>
      </c>
      <c r="AY1961" s="156" t="s">
        <v>253</v>
      </c>
    </row>
    <row r="1962" spans="2:51" s="12" customFormat="1" ht="22.5">
      <c r="B1962" s="154"/>
      <c r="D1962" s="155" t="s">
        <v>264</v>
      </c>
      <c r="E1962" s="156" t="s">
        <v>1</v>
      </c>
      <c r="F1962" s="157" t="s">
        <v>1035</v>
      </c>
      <c r="H1962" s="158">
        <v>39.645000000000003</v>
      </c>
      <c r="I1962" s="159"/>
      <c r="L1962" s="154"/>
      <c r="M1962" s="160"/>
      <c r="T1962" s="161"/>
      <c r="AT1962" s="156" t="s">
        <v>264</v>
      </c>
      <c r="AU1962" s="156" t="s">
        <v>87</v>
      </c>
      <c r="AV1962" s="12" t="s">
        <v>87</v>
      </c>
      <c r="AW1962" s="12" t="s">
        <v>32</v>
      </c>
      <c r="AX1962" s="12" t="s">
        <v>77</v>
      </c>
      <c r="AY1962" s="156" t="s">
        <v>253</v>
      </c>
    </row>
    <row r="1963" spans="2:51" s="14" customFormat="1" ht="11.25">
      <c r="B1963" s="169"/>
      <c r="D1963" s="155" t="s">
        <v>264</v>
      </c>
      <c r="E1963" s="170" t="s">
        <v>1</v>
      </c>
      <c r="F1963" s="171" t="s">
        <v>1036</v>
      </c>
      <c r="H1963" s="170" t="s">
        <v>1</v>
      </c>
      <c r="I1963" s="172"/>
      <c r="L1963" s="169"/>
      <c r="M1963" s="173"/>
      <c r="T1963" s="174"/>
      <c r="AT1963" s="170" t="s">
        <v>264</v>
      </c>
      <c r="AU1963" s="170" t="s">
        <v>87</v>
      </c>
      <c r="AV1963" s="14" t="s">
        <v>85</v>
      </c>
      <c r="AW1963" s="14" t="s">
        <v>32</v>
      </c>
      <c r="AX1963" s="14" t="s">
        <v>77</v>
      </c>
      <c r="AY1963" s="170" t="s">
        <v>253</v>
      </c>
    </row>
    <row r="1964" spans="2:51" s="12" customFormat="1" ht="11.25">
      <c r="B1964" s="154"/>
      <c r="D1964" s="155" t="s">
        <v>264</v>
      </c>
      <c r="E1964" s="156" t="s">
        <v>1</v>
      </c>
      <c r="F1964" s="157" t="s">
        <v>3331</v>
      </c>
      <c r="H1964" s="158">
        <v>61.47</v>
      </c>
      <c r="I1964" s="159"/>
      <c r="L1964" s="154"/>
      <c r="M1964" s="160"/>
      <c r="T1964" s="161"/>
      <c r="AT1964" s="156" t="s">
        <v>264</v>
      </c>
      <c r="AU1964" s="156" t="s">
        <v>87</v>
      </c>
      <c r="AV1964" s="12" t="s">
        <v>87</v>
      </c>
      <c r="AW1964" s="12" t="s">
        <v>32</v>
      </c>
      <c r="AX1964" s="12" t="s">
        <v>77</v>
      </c>
      <c r="AY1964" s="156" t="s">
        <v>253</v>
      </c>
    </row>
    <row r="1965" spans="2:51" s="15" customFormat="1" ht="11.25">
      <c r="B1965" s="175"/>
      <c r="D1965" s="155" t="s">
        <v>264</v>
      </c>
      <c r="E1965" s="176" t="s">
        <v>1</v>
      </c>
      <c r="F1965" s="177" t="s">
        <v>322</v>
      </c>
      <c r="H1965" s="178">
        <v>128.428</v>
      </c>
      <c r="I1965" s="179"/>
      <c r="L1965" s="175"/>
      <c r="M1965" s="180"/>
      <c r="T1965" s="181"/>
      <c r="AT1965" s="176" t="s">
        <v>264</v>
      </c>
      <c r="AU1965" s="176" t="s">
        <v>87</v>
      </c>
      <c r="AV1965" s="15" t="s">
        <v>97</v>
      </c>
      <c r="AW1965" s="15" t="s">
        <v>32</v>
      </c>
      <c r="AX1965" s="15" t="s">
        <v>77</v>
      </c>
      <c r="AY1965" s="176" t="s">
        <v>253</v>
      </c>
    </row>
    <row r="1966" spans="2:51" s="14" customFormat="1" ht="11.25">
      <c r="B1966" s="169"/>
      <c r="D1966" s="155" t="s">
        <v>264</v>
      </c>
      <c r="E1966" s="170" t="s">
        <v>1</v>
      </c>
      <c r="F1966" s="171" t="s">
        <v>2727</v>
      </c>
      <c r="H1966" s="170" t="s">
        <v>1</v>
      </c>
      <c r="I1966" s="172"/>
      <c r="L1966" s="169"/>
      <c r="M1966" s="173"/>
      <c r="T1966" s="174"/>
      <c r="AT1966" s="170" t="s">
        <v>264</v>
      </c>
      <c r="AU1966" s="170" t="s">
        <v>87</v>
      </c>
      <c r="AV1966" s="14" t="s">
        <v>85</v>
      </c>
      <c r="AW1966" s="14" t="s">
        <v>32</v>
      </c>
      <c r="AX1966" s="14" t="s">
        <v>77</v>
      </c>
      <c r="AY1966" s="170" t="s">
        <v>253</v>
      </c>
    </row>
    <row r="1967" spans="2:51" s="14" customFormat="1" ht="11.25">
      <c r="B1967" s="169"/>
      <c r="D1967" s="155" t="s">
        <v>264</v>
      </c>
      <c r="E1967" s="170" t="s">
        <v>1</v>
      </c>
      <c r="F1967" s="171" t="s">
        <v>1017</v>
      </c>
      <c r="H1967" s="170" t="s">
        <v>1</v>
      </c>
      <c r="I1967" s="172"/>
      <c r="L1967" s="169"/>
      <c r="M1967" s="173"/>
      <c r="T1967" s="174"/>
      <c r="AT1967" s="170" t="s">
        <v>264</v>
      </c>
      <c r="AU1967" s="170" t="s">
        <v>87</v>
      </c>
      <c r="AV1967" s="14" t="s">
        <v>85</v>
      </c>
      <c r="AW1967" s="14" t="s">
        <v>32</v>
      </c>
      <c r="AX1967" s="14" t="s">
        <v>77</v>
      </c>
      <c r="AY1967" s="170" t="s">
        <v>253</v>
      </c>
    </row>
    <row r="1968" spans="2:51" s="14" customFormat="1" ht="11.25">
      <c r="B1968" s="169"/>
      <c r="D1968" s="155" t="s">
        <v>264</v>
      </c>
      <c r="E1968" s="170" t="s">
        <v>1</v>
      </c>
      <c r="F1968" s="171" t="s">
        <v>3301</v>
      </c>
      <c r="H1968" s="170" t="s">
        <v>1</v>
      </c>
      <c r="I1968" s="172"/>
      <c r="L1968" s="169"/>
      <c r="M1968" s="173"/>
      <c r="T1968" s="174"/>
      <c r="AT1968" s="170" t="s">
        <v>264</v>
      </c>
      <c r="AU1968" s="170" t="s">
        <v>87</v>
      </c>
      <c r="AV1968" s="14" t="s">
        <v>85</v>
      </c>
      <c r="AW1968" s="14" t="s">
        <v>32</v>
      </c>
      <c r="AX1968" s="14" t="s">
        <v>77</v>
      </c>
      <c r="AY1968" s="170" t="s">
        <v>253</v>
      </c>
    </row>
    <row r="1969" spans="2:65" s="12" customFormat="1" ht="11.25">
      <c r="B1969" s="154"/>
      <c r="D1969" s="155" t="s">
        <v>264</v>
      </c>
      <c r="E1969" s="156" t="s">
        <v>1</v>
      </c>
      <c r="F1969" s="157" t="s">
        <v>3324</v>
      </c>
      <c r="H1969" s="158">
        <v>20.358000000000001</v>
      </c>
      <c r="I1969" s="159"/>
      <c r="L1969" s="154"/>
      <c r="M1969" s="160"/>
      <c r="T1969" s="161"/>
      <c r="AT1969" s="156" t="s">
        <v>264</v>
      </c>
      <c r="AU1969" s="156" t="s">
        <v>87</v>
      </c>
      <c r="AV1969" s="12" t="s">
        <v>87</v>
      </c>
      <c r="AW1969" s="12" t="s">
        <v>32</v>
      </c>
      <c r="AX1969" s="12" t="s">
        <v>77</v>
      </c>
      <c r="AY1969" s="156" t="s">
        <v>253</v>
      </c>
    </row>
    <row r="1970" spans="2:65" s="12" customFormat="1" ht="11.25">
      <c r="B1970" s="154"/>
      <c r="D1970" s="155" t="s">
        <v>264</v>
      </c>
      <c r="E1970" s="156" t="s">
        <v>1</v>
      </c>
      <c r="F1970" s="157" t="s">
        <v>2857</v>
      </c>
      <c r="H1970" s="158">
        <v>3.9049999999999998</v>
      </c>
      <c r="I1970" s="159"/>
      <c r="L1970" s="154"/>
      <c r="M1970" s="160"/>
      <c r="T1970" s="161"/>
      <c r="AT1970" s="156" t="s">
        <v>264</v>
      </c>
      <c r="AU1970" s="156" t="s">
        <v>87</v>
      </c>
      <c r="AV1970" s="12" t="s">
        <v>87</v>
      </c>
      <c r="AW1970" s="12" t="s">
        <v>32</v>
      </c>
      <c r="AX1970" s="12" t="s">
        <v>77</v>
      </c>
      <c r="AY1970" s="156" t="s">
        <v>253</v>
      </c>
    </row>
    <row r="1971" spans="2:65" s="12" customFormat="1" ht="11.25">
      <c r="B1971" s="154"/>
      <c r="D1971" s="155" t="s">
        <v>264</v>
      </c>
      <c r="E1971" s="156" t="s">
        <v>1</v>
      </c>
      <c r="F1971" s="157" t="s">
        <v>3325</v>
      </c>
      <c r="H1971" s="158">
        <v>2.6640000000000001</v>
      </c>
      <c r="I1971" s="159"/>
      <c r="L1971" s="154"/>
      <c r="M1971" s="160"/>
      <c r="T1971" s="161"/>
      <c r="AT1971" s="156" t="s">
        <v>264</v>
      </c>
      <c r="AU1971" s="156" t="s">
        <v>87</v>
      </c>
      <c r="AV1971" s="12" t="s">
        <v>87</v>
      </c>
      <c r="AW1971" s="12" t="s">
        <v>32</v>
      </c>
      <c r="AX1971" s="12" t="s">
        <v>77</v>
      </c>
      <c r="AY1971" s="156" t="s">
        <v>253</v>
      </c>
    </row>
    <row r="1972" spans="2:65" s="12" customFormat="1" ht="11.25">
      <c r="B1972" s="154"/>
      <c r="D1972" s="155" t="s">
        <v>264</v>
      </c>
      <c r="E1972" s="156" t="s">
        <v>1</v>
      </c>
      <c r="F1972" s="157" t="s">
        <v>3326</v>
      </c>
      <c r="H1972" s="158">
        <v>8.1039999999999992</v>
      </c>
      <c r="I1972" s="159"/>
      <c r="L1972" s="154"/>
      <c r="M1972" s="160"/>
      <c r="T1972" s="161"/>
      <c r="AT1972" s="156" t="s">
        <v>264</v>
      </c>
      <c r="AU1972" s="156" t="s">
        <v>87</v>
      </c>
      <c r="AV1972" s="12" t="s">
        <v>87</v>
      </c>
      <c r="AW1972" s="12" t="s">
        <v>32</v>
      </c>
      <c r="AX1972" s="12" t="s">
        <v>77</v>
      </c>
      <c r="AY1972" s="156" t="s">
        <v>253</v>
      </c>
    </row>
    <row r="1973" spans="2:65" s="12" customFormat="1" ht="11.25">
      <c r="B1973" s="154"/>
      <c r="D1973" s="155" t="s">
        <v>264</v>
      </c>
      <c r="E1973" s="156" t="s">
        <v>1</v>
      </c>
      <c r="F1973" s="157" t="s">
        <v>1022</v>
      </c>
      <c r="H1973" s="158">
        <v>1.216</v>
      </c>
      <c r="I1973" s="159"/>
      <c r="L1973" s="154"/>
      <c r="M1973" s="160"/>
      <c r="T1973" s="161"/>
      <c r="AT1973" s="156" t="s">
        <v>264</v>
      </c>
      <c r="AU1973" s="156" t="s">
        <v>87</v>
      </c>
      <c r="AV1973" s="12" t="s">
        <v>87</v>
      </c>
      <c r="AW1973" s="12" t="s">
        <v>32</v>
      </c>
      <c r="AX1973" s="12" t="s">
        <v>77</v>
      </c>
      <c r="AY1973" s="156" t="s">
        <v>253</v>
      </c>
    </row>
    <row r="1974" spans="2:65" s="12" customFormat="1" ht="11.25">
      <c r="B1974" s="154"/>
      <c r="D1974" s="155" t="s">
        <v>264</v>
      </c>
      <c r="E1974" s="156" t="s">
        <v>1</v>
      </c>
      <c r="F1974" s="157" t="s">
        <v>1023</v>
      </c>
      <c r="H1974" s="158">
        <v>2.1</v>
      </c>
      <c r="I1974" s="159"/>
      <c r="L1974" s="154"/>
      <c r="M1974" s="160"/>
      <c r="T1974" s="161"/>
      <c r="AT1974" s="156" t="s">
        <v>264</v>
      </c>
      <c r="AU1974" s="156" t="s">
        <v>87</v>
      </c>
      <c r="AV1974" s="12" t="s">
        <v>87</v>
      </c>
      <c r="AW1974" s="12" t="s">
        <v>32</v>
      </c>
      <c r="AX1974" s="12" t="s">
        <v>77</v>
      </c>
      <c r="AY1974" s="156" t="s">
        <v>253</v>
      </c>
    </row>
    <row r="1975" spans="2:65" s="15" customFormat="1" ht="11.25">
      <c r="B1975" s="175"/>
      <c r="D1975" s="155" t="s">
        <v>264</v>
      </c>
      <c r="E1975" s="176" t="s">
        <v>1</v>
      </c>
      <c r="F1975" s="177" t="s">
        <v>322</v>
      </c>
      <c r="H1975" s="178">
        <v>38.347000000000001</v>
      </c>
      <c r="I1975" s="179"/>
      <c r="L1975" s="175"/>
      <c r="M1975" s="180"/>
      <c r="T1975" s="181"/>
      <c r="AT1975" s="176" t="s">
        <v>264</v>
      </c>
      <c r="AU1975" s="176" t="s">
        <v>87</v>
      </c>
      <c r="AV1975" s="15" t="s">
        <v>97</v>
      </c>
      <c r="AW1975" s="15" t="s">
        <v>32</v>
      </c>
      <c r="AX1975" s="15" t="s">
        <v>77</v>
      </c>
      <c r="AY1975" s="176" t="s">
        <v>253</v>
      </c>
    </row>
    <row r="1976" spans="2:65" s="13" customFormat="1" ht="11.25">
      <c r="B1976" s="162"/>
      <c r="D1976" s="155" t="s">
        <v>264</v>
      </c>
      <c r="E1976" s="163" t="s">
        <v>1</v>
      </c>
      <c r="F1976" s="164" t="s">
        <v>266</v>
      </c>
      <c r="H1976" s="165">
        <v>580.10900000000004</v>
      </c>
      <c r="I1976" s="166"/>
      <c r="L1976" s="162"/>
      <c r="M1976" s="167"/>
      <c r="T1976" s="168"/>
      <c r="AT1976" s="163" t="s">
        <v>264</v>
      </c>
      <c r="AU1976" s="163" t="s">
        <v>87</v>
      </c>
      <c r="AV1976" s="13" t="s">
        <v>260</v>
      </c>
      <c r="AW1976" s="13" t="s">
        <v>32</v>
      </c>
      <c r="AX1976" s="13" t="s">
        <v>85</v>
      </c>
      <c r="AY1976" s="163" t="s">
        <v>253</v>
      </c>
    </row>
    <row r="1977" spans="2:65" s="11" customFormat="1" ht="22.9" customHeight="1">
      <c r="B1977" s="125"/>
      <c r="D1977" s="126" t="s">
        <v>76</v>
      </c>
      <c r="E1977" s="135" t="s">
        <v>2728</v>
      </c>
      <c r="F1977" s="135" t="s">
        <v>2729</v>
      </c>
      <c r="I1977" s="128"/>
      <c r="J1977" s="136">
        <f>BK1977</f>
        <v>0</v>
      </c>
      <c r="L1977" s="125"/>
      <c r="M1977" s="130"/>
      <c r="P1977" s="131">
        <f>SUM(P1978:P2015)</f>
        <v>0</v>
      </c>
      <c r="R1977" s="131">
        <f>SUM(R1978:R2015)</f>
        <v>2.6880000000000001E-2</v>
      </c>
      <c r="T1977" s="132">
        <f>SUM(T1978:T2015)</f>
        <v>0</v>
      </c>
      <c r="AR1977" s="126" t="s">
        <v>87</v>
      </c>
      <c r="AT1977" s="133" t="s">
        <v>76</v>
      </c>
      <c r="AU1977" s="133" t="s">
        <v>85</v>
      </c>
      <c r="AY1977" s="126" t="s">
        <v>253</v>
      </c>
      <c r="BK1977" s="134">
        <f>SUM(BK1978:BK2015)</f>
        <v>0</v>
      </c>
    </row>
    <row r="1978" spans="2:65" s="1" customFormat="1" ht="37.9" customHeight="1">
      <c r="B1978" s="32"/>
      <c r="C1978" s="137" t="s">
        <v>2721</v>
      </c>
      <c r="D1978" s="137" t="s">
        <v>255</v>
      </c>
      <c r="E1978" s="138" t="s">
        <v>2731</v>
      </c>
      <c r="F1978" s="139" t="s">
        <v>2732</v>
      </c>
      <c r="G1978" s="140" t="s">
        <v>269</v>
      </c>
      <c r="H1978" s="141">
        <v>13</v>
      </c>
      <c r="I1978" s="142"/>
      <c r="J1978" s="143">
        <f>ROUND(I1978*H1978,2)</f>
        <v>0</v>
      </c>
      <c r="K1978" s="139" t="s">
        <v>259</v>
      </c>
      <c r="L1978" s="32"/>
      <c r="M1978" s="144" t="s">
        <v>1</v>
      </c>
      <c r="N1978" s="145" t="s">
        <v>42</v>
      </c>
      <c r="P1978" s="146">
        <f>O1978*H1978</f>
        <v>0</v>
      </c>
      <c r="Q1978" s="146">
        <v>0</v>
      </c>
      <c r="R1978" s="146">
        <f>Q1978*H1978</f>
        <v>0</v>
      </c>
      <c r="S1978" s="146">
        <v>0</v>
      </c>
      <c r="T1978" s="147">
        <f>S1978*H1978</f>
        <v>0</v>
      </c>
      <c r="AR1978" s="148" t="s">
        <v>369</v>
      </c>
      <c r="AT1978" s="148" t="s">
        <v>255</v>
      </c>
      <c r="AU1978" s="148" t="s">
        <v>87</v>
      </c>
      <c r="AY1978" s="17" t="s">
        <v>253</v>
      </c>
      <c r="BE1978" s="149">
        <f>IF(N1978="základní",J1978,0)</f>
        <v>0</v>
      </c>
      <c r="BF1978" s="149">
        <f>IF(N1978="snížená",J1978,0)</f>
        <v>0</v>
      </c>
      <c r="BG1978" s="149">
        <f>IF(N1978="zákl. přenesená",J1978,0)</f>
        <v>0</v>
      </c>
      <c r="BH1978" s="149">
        <f>IF(N1978="sníž. přenesená",J1978,0)</f>
        <v>0</v>
      </c>
      <c r="BI1978" s="149">
        <f>IF(N1978="nulová",J1978,0)</f>
        <v>0</v>
      </c>
      <c r="BJ1978" s="17" t="s">
        <v>85</v>
      </c>
      <c r="BK1978" s="149">
        <f>ROUND(I1978*H1978,2)</f>
        <v>0</v>
      </c>
      <c r="BL1978" s="17" t="s">
        <v>369</v>
      </c>
      <c r="BM1978" s="148" t="s">
        <v>2733</v>
      </c>
    </row>
    <row r="1979" spans="2:65" s="1" customFormat="1" ht="11.25">
      <c r="B1979" s="32"/>
      <c r="D1979" s="150" t="s">
        <v>262</v>
      </c>
      <c r="F1979" s="151" t="s">
        <v>2734</v>
      </c>
      <c r="I1979" s="152"/>
      <c r="L1979" s="32"/>
      <c r="M1979" s="153"/>
      <c r="T1979" s="56"/>
      <c r="AT1979" s="17" t="s">
        <v>262</v>
      </c>
      <c r="AU1979" s="17" t="s">
        <v>87</v>
      </c>
    </row>
    <row r="1980" spans="2:65" s="12" customFormat="1" ht="11.25">
      <c r="B1980" s="154"/>
      <c r="D1980" s="155" t="s">
        <v>264</v>
      </c>
      <c r="E1980" s="156" t="s">
        <v>1</v>
      </c>
      <c r="F1980" s="157" t="s">
        <v>355</v>
      </c>
      <c r="H1980" s="158">
        <v>13</v>
      </c>
      <c r="I1980" s="159"/>
      <c r="L1980" s="154"/>
      <c r="M1980" s="160"/>
      <c r="T1980" s="161"/>
      <c r="AT1980" s="156" t="s">
        <v>264</v>
      </c>
      <c r="AU1980" s="156" t="s">
        <v>87</v>
      </c>
      <c r="AV1980" s="12" t="s">
        <v>87</v>
      </c>
      <c r="AW1980" s="12" t="s">
        <v>32</v>
      </c>
      <c r="AX1980" s="12" t="s">
        <v>77</v>
      </c>
      <c r="AY1980" s="156" t="s">
        <v>253</v>
      </c>
    </row>
    <row r="1981" spans="2:65" s="13" customFormat="1" ht="11.25">
      <c r="B1981" s="162"/>
      <c r="D1981" s="155" t="s">
        <v>264</v>
      </c>
      <c r="E1981" s="163" t="s">
        <v>1</v>
      </c>
      <c r="F1981" s="164" t="s">
        <v>266</v>
      </c>
      <c r="H1981" s="165">
        <v>13</v>
      </c>
      <c r="I1981" s="166"/>
      <c r="L1981" s="162"/>
      <c r="M1981" s="167"/>
      <c r="T1981" s="168"/>
      <c r="AT1981" s="163" t="s">
        <v>264</v>
      </c>
      <c r="AU1981" s="163" t="s">
        <v>87</v>
      </c>
      <c r="AV1981" s="13" t="s">
        <v>260</v>
      </c>
      <c r="AW1981" s="13" t="s">
        <v>32</v>
      </c>
      <c r="AX1981" s="13" t="s">
        <v>85</v>
      </c>
      <c r="AY1981" s="163" t="s">
        <v>253</v>
      </c>
    </row>
    <row r="1982" spans="2:65" s="1" customFormat="1" ht="66.75" customHeight="1">
      <c r="B1982" s="32"/>
      <c r="C1982" s="185" t="s">
        <v>2730</v>
      </c>
      <c r="D1982" s="185" t="s">
        <v>1052</v>
      </c>
      <c r="E1982" s="186" t="s">
        <v>2736</v>
      </c>
      <c r="F1982" s="187" t="s">
        <v>2737</v>
      </c>
      <c r="G1982" s="188" t="s">
        <v>258</v>
      </c>
      <c r="H1982" s="189">
        <v>26.88</v>
      </c>
      <c r="I1982" s="190"/>
      <c r="J1982" s="191">
        <f>ROUND(I1982*H1982,2)</f>
        <v>0</v>
      </c>
      <c r="K1982" s="187" t="s">
        <v>1</v>
      </c>
      <c r="L1982" s="192"/>
      <c r="M1982" s="193" t="s">
        <v>1</v>
      </c>
      <c r="N1982" s="194" t="s">
        <v>42</v>
      </c>
      <c r="P1982" s="146">
        <f>O1982*H1982</f>
        <v>0</v>
      </c>
      <c r="Q1982" s="146">
        <v>1E-3</v>
      </c>
      <c r="R1982" s="146">
        <f>Q1982*H1982</f>
        <v>2.6880000000000001E-2</v>
      </c>
      <c r="S1982" s="146">
        <v>0</v>
      </c>
      <c r="T1982" s="147">
        <f>S1982*H1982</f>
        <v>0</v>
      </c>
      <c r="AR1982" s="148" t="s">
        <v>455</v>
      </c>
      <c r="AT1982" s="148" t="s">
        <v>1052</v>
      </c>
      <c r="AU1982" s="148" t="s">
        <v>87</v>
      </c>
      <c r="AY1982" s="17" t="s">
        <v>253</v>
      </c>
      <c r="BE1982" s="149">
        <f>IF(N1982="základní",J1982,0)</f>
        <v>0</v>
      </c>
      <c r="BF1982" s="149">
        <f>IF(N1982="snížená",J1982,0)</f>
        <v>0</v>
      </c>
      <c r="BG1982" s="149">
        <f>IF(N1982="zákl. přenesená",J1982,0)</f>
        <v>0</v>
      </c>
      <c r="BH1982" s="149">
        <f>IF(N1982="sníž. přenesená",J1982,0)</f>
        <v>0</v>
      </c>
      <c r="BI1982" s="149">
        <f>IF(N1982="nulová",J1982,0)</f>
        <v>0</v>
      </c>
      <c r="BJ1982" s="17" t="s">
        <v>85</v>
      </c>
      <c r="BK1982" s="149">
        <f>ROUND(I1982*H1982,2)</f>
        <v>0</v>
      </c>
      <c r="BL1982" s="17" t="s">
        <v>369</v>
      </c>
      <c r="BM1982" s="148" t="s">
        <v>2738</v>
      </c>
    </row>
    <row r="1983" spans="2:65" s="1" customFormat="1" ht="39">
      <c r="B1983" s="32"/>
      <c r="D1983" s="155" t="s">
        <v>1346</v>
      </c>
      <c r="F1983" s="195" t="s">
        <v>2257</v>
      </c>
      <c r="I1983" s="152"/>
      <c r="L1983" s="32"/>
      <c r="M1983" s="153"/>
      <c r="T1983" s="56"/>
      <c r="AT1983" s="17" t="s">
        <v>1346</v>
      </c>
      <c r="AU1983" s="17" t="s">
        <v>87</v>
      </c>
    </row>
    <row r="1984" spans="2:65" s="12" customFormat="1" ht="11.25">
      <c r="B1984" s="154"/>
      <c r="D1984" s="155" t="s">
        <v>264</v>
      </c>
      <c r="E1984" s="156" t="s">
        <v>1</v>
      </c>
      <c r="F1984" s="157" t="s">
        <v>3625</v>
      </c>
      <c r="H1984" s="158">
        <v>1.65</v>
      </c>
      <c r="I1984" s="159"/>
      <c r="L1984" s="154"/>
      <c r="M1984" s="160"/>
      <c r="T1984" s="161"/>
      <c r="AT1984" s="156" t="s">
        <v>264</v>
      </c>
      <c r="AU1984" s="156" t="s">
        <v>87</v>
      </c>
      <c r="AV1984" s="12" t="s">
        <v>87</v>
      </c>
      <c r="AW1984" s="12" t="s">
        <v>32</v>
      </c>
      <c r="AX1984" s="12" t="s">
        <v>77</v>
      </c>
      <c r="AY1984" s="156" t="s">
        <v>253</v>
      </c>
    </row>
    <row r="1985" spans="2:65" s="12" customFormat="1" ht="11.25">
      <c r="B1985" s="154"/>
      <c r="D1985" s="155" t="s">
        <v>264</v>
      </c>
      <c r="E1985" s="156" t="s">
        <v>1</v>
      </c>
      <c r="F1985" s="157" t="s">
        <v>3626</v>
      </c>
      <c r="H1985" s="158">
        <v>3.96</v>
      </c>
      <c r="I1985" s="159"/>
      <c r="L1985" s="154"/>
      <c r="M1985" s="160"/>
      <c r="T1985" s="161"/>
      <c r="AT1985" s="156" t="s">
        <v>264</v>
      </c>
      <c r="AU1985" s="156" t="s">
        <v>87</v>
      </c>
      <c r="AV1985" s="12" t="s">
        <v>87</v>
      </c>
      <c r="AW1985" s="12" t="s">
        <v>32</v>
      </c>
      <c r="AX1985" s="12" t="s">
        <v>77</v>
      </c>
      <c r="AY1985" s="156" t="s">
        <v>253</v>
      </c>
    </row>
    <row r="1986" spans="2:65" s="12" customFormat="1" ht="11.25">
      <c r="B1986" s="154"/>
      <c r="D1986" s="155" t="s">
        <v>264</v>
      </c>
      <c r="E1986" s="156" t="s">
        <v>1</v>
      </c>
      <c r="F1986" s="157" t="s">
        <v>3627</v>
      </c>
      <c r="H1986" s="158">
        <v>1.65</v>
      </c>
      <c r="I1986" s="159"/>
      <c r="L1986" s="154"/>
      <c r="M1986" s="160"/>
      <c r="T1986" s="161"/>
      <c r="AT1986" s="156" t="s">
        <v>264</v>
      </c>
      <c r="AU1986" s="156" t="s">
        <v>87</v>
      </c>
      <c r="AV1986" s="12" t="s">
        <v>87</v>
      </c>
      <c r="AW1986" s="12" t="s">
        <v>32</v>
      </c>
      <c r="AX1986" s="12" t="s">
        <v>77</v>
      </c>
      <c r="AY1986" s="156" t="s">
        <v>253</v>
      </c>
    </row>
    <row r="1987" spans="2:65" s="12" customFormat="1" ht="11.25">
      <c r="B1987" s="154"/>
      <c r="D1987" s="155" t="s">
        <v>264</v>
      </c>
      <c r="E1987" s="156" t="s">
        <v>1</v>
      </c>
      <c r="F1987" s="157" t="s">
        <v>3628</v>
      </c>
      <c r="H1987" s="158">
        <v>3.96</v>
      </c>
      <c r="I1987" s="159"/>
      <c r="L1987" s="154"/>
      <c r="M1987" s="160"/>
      <c r="T1987" s="161"/>
      <c r="AT1987" s="156" t="s">
        <v>264</v>
      </c>
      <c r="AU1987" s="156" t="s">
        <v>87</v>
      </c>
      <c r="AV1987" s="12" t="s">
        <v>87</v>
      </c>
      <c r="AW1987" s="12" t="s">
        <v>32</v>
      </c>
      <c r="AX1987" s="12" t="s">
        <v>77</v>
      </c>
      <c r="AY1987" s="156" t="s">
        <v>253</v>
      </c>
    </row>
    <row r="1988" spans="2:65" s="12" customFormat="1" ht="11.25">
      <c r="B1988" s="154"/>
      <c r="D1988" s="155" t="s">
        <v>264</v>
      </c>
      <c r="E1988" s="156" t="s">
        <v>1</v>
      </c>
      <c r="F1988" s="157" t="s">
        <v>3629</v>
      </c>
      <c r="H1988" s="158">
        <v>2.1</v>
      </c>
      <c r="I1988" s="159"/>
      <c r="L1988" s="154"/>
      <c r="M1988" s="160"/>
      <c r="T1988" s="161"/>
      <c r="AT1988" s="156" t="s">
        <v>264</v>
      </c>
      <c r="AU1988" s="156" t="s">
        <v>87</v>
      </c>
      <c r="AV1988" s="12" t="s">
        <v>87</v>
      </c>
      <c r="AW1988" s="12" t="s">
        <v>32</v>
      </c>
      <c r="AX1988" s="12" t="s">
        <v>77</v>
      </c>
      <c r="AY1988" s="156" t="s">
        <v>253</v>
      </c>
    </row>
    <row r="1989" spans="2:65" s="12" customFormat="1" ht="11.25">
      <c r="B1989" s="154"/>
      <c r="D1989" s="155" t="s">
        <v>264</v>
      </c>
      <c r="E1989" s="156" t="s">
        <v>1</v>
      </c>
      <c r="F1989" s="157" t="s">
        <v>3630</v>
      </c>
      <c r="H1989" s="158">
        <v>1.65</v>
      </c>
      <c r="I1989" s="159"/>
      <c r="L1989" s="154"/>
      <c r="M1989" s="160"/>
      <c r="T1989" s="161"/>
      <c r="AT1989" s="156" t="s">
        <v>264</v>
      </c>
      <c r="AU1989" s="156" t="s">
        <v>87</v>
      </c>
      <c r="AV1989" s="12" t="s">
        <v>87</v>
      </c>
      <c r="AW1989" s="12" t="s">
        <v>32</v>
      </c>
      <c r="AX1989" s="12" t="s">
        <v>77</v>
      </c>
      <c r="AY1989" s="156" t="s">
        <v>253</v>
      </c>
    </row>
    <row r="1990" spans="2:65" s="12" customFormat="1" ht="11.25">
      <c r="B1990" s="154"/>
      <c r="D1990" s="155" t="s">
        <v>264</v>
      </c>
      <c r="E1990" s="156" t="s">
        <v>1</v>
      </c>
      <c r="F1990" s="157" t="s">
        <v>3631</v>
      </c>
      <c r="H1990" s="158">
        <v>1.65</v>
      </c>
      <c r="I1990" s="159"/>
      <c r="L1990" s="154"/>
      <c r="M1990" s="160"/>
      <c r="T1990" s="161"/>
      <c r="AT1990" s="156" t="s">
        <v>264</v>
      </c>
      <c r="AU1990" s="156" t="s">
        <v>87</v>
      </c>
      <c r="AV1990" s="12" t="s">
        <v>87</v>
      </c>
      <c r="AW1990" s="12" t="s">
        <v>32</v>
      </c>
      <c r="AX1990" s="12" t="s">
        <v>77</v>
      </c>
      <c r="AY1990" s="156" t="s">
        <v>253</v>
      </c>
    </row>
    <row r="1991" spans="2:65" s="12" customFormat="1" ht="11.25">
      <c r="B1991" s="154"/>
      <c r="D1991" s="155" t="s">
        <v>264</v>
      </c>
      <c r="E1991" s="156" t="s">
        <v>1</v>
      </c>
      <c r="F1991" s="157" t="s">
        <v>3632</v>
      </c>
      <c r="H1991" s="158">
        <v>2.1</v>
      </c>
      <c r="I1991" s="159"/>
      <c r="L1991" s="154"/>
      <c r="M1991" s="160"/>
      <c r="T1991" s="161"/>
      <c r="AT1991" s="156" t="s">
        <v>264</v>
      </c>
      <c r="AU1991" s="156" t="s">
        <v>87</v>
      </c>
      <c r="AV1991" s="12" t="s">
        <v>87</v>
      </c>
      <c r="AW1991" s="12" t="s">
        <v>32</v>
      </c>
      <c r="AX1991" s="12" t="s">
        <v>77</v>
      </c>
      <c r="AY1991" s="156" t="s">
        <v>253</v>
      </c>
    </row>
    <row r="1992" spans="2:65" s="12" customFormat="1" ht="11.25">
      <c r="B1992" s="154"/>
      <c r="D1992" s="155" t="s">
        <v>264</v>
      </c>
      <c r="E1992" s="156" t="s">
        <v>1</v>
      </c>
      <c r="F1992" s="157" t="s">
        <v>3633</v>
      </c>
      <c r="H1992" s="158">
        <v>1.32</v>
      </c>
      <c r="I1992" s="159"/>
      <c r="L1992" s="154"/>
      <c r="M1992" s="160"/>
      <c r="T1992" s="161"/>
      <c r="AT1992" s="156" t="s">
        <v>264</v>
      </c>
      <c r="AU1992" s="156" t="s">
        <v>87</v>
      </c>
      <c r="AV1992" s="12" t="s">
        <v>87</v>
      </c>
      <c r="AW1992" s="12" t="s">
        <v>32</v>
      </c>
      <c r="AX1992" s="12" t="s">
        <v>77</v>
      </c>
      <c r="AY1992" s="156" t="s">
        <v>253</v>
      </c>
    </row>
    <row r="1993" spans="2:65" s="12" customFormat="1" ht="11.25">
      <c r="B1993" s="154"/>
      <c r="D1993" s="155" t="s">
        <v>264</v>
      </c>
      <c r="E1993" s="156" t="s">
        <v>1</v>
      </c>
      <c r="F1993" s="157" t="s">
        <v>3634</v>
      </c>
      <c r="H1993" s="158">
        <v>2.1</v>
      </c>
      <c r="I1993" s="159"/>
      <c r="L1993" s="154"/>
      <c r="M1993" s="160"/>
      <c r="T1993" s="161"/>
      <c r="AT1993" s="156" t="s">
        <v>264</v>
      </c>
      <c r="AU1993" s="156" t="s">
        <v>87</v>
      </c>
      <c r="AV1993" s="12" t="s">
        <v>87</v>
      </c>
      <c r="AW1993" s="12" t="s">
        <v>32</v>
      </c>
      <c r="AX1993" s="12" t="s">
        <v>77</v>
      </c>
      <c r="AY1993" s="156" t="s">
        <v>253</v>
      </c>
    </row>
    <row r="1994" spans="2:65" s="12" customFormat="1" ht="11.25">
      <c r="B1994" s="154"/>
      <c r="D1994" s="155" t="s">
        <v>264</v>
      </c>
      <c r="E1994" s="156" t="s">
        <v>1</v>
      </c>
      <c r="F1994" s="157" t="s">
        <v>3635</v>
      </c>
      <c r="H1994" s="158">
        <v>1.32</v>
      </c>
      <c r="I1994" s="159"/>
      <c r="L1994" s="154"/>
      <c r="M1994" s="160"/>
      <c r="T1994" s="161"/>
      <c r="AT1994" s="156" t="s">
        <v>264</v>
      </c>
      <c r="AU1994" s="156" t="s">
        <v>87</v>
      </c>
      <c r="AV1994" s="12" t="s">
        <v>87</v>
      </c>
      <c r="AW1994" s="12" t="s">
        <v>32</v>
      </c>
      <c r="AX1994" s="12" t="s">
        <v>77</v>
      </c>
      <c r="AY1994" s="156" t="s">
        <v>253</v>
      </c>
    </row>
    <row r="1995" spans="2:65" s="12" customFormat="1" ht="11.25">
      <c r="B1995" s="154"/>
      <c r="D1995" s="155" t="s">
        <v>264</v>
      </c>
      <c r="E1995" s="156" t="s">
        <v>1</v>
      </c>
      <c r="F1995" s="157" t="s">
        <v>3636</v>
      </c>
      <c r="H1995" s="158">
        <v>2.1</v>
      </c>
      <c r="I1995" s="159"/>
      <c r="L1995" s="154"/>
      <c r="M1995" s="160"/>
      <c r="T1995" s="161"/>
      <c r="AT1995" s="156" t="s">
        <v>264</v>
      </c>
      <c r="AU1995" s="156" t="s">
        <v>87</v>
      </c>
      <c r="AV1995" s="12" t="s">
        <v>87</v>
      </c>
      <c r="AW1995" s="12" t="s">
        <v>32</v>
      </c>
      <c r="AX1995" s="12" t="s">
        <v>77</v>
      </c>
      <c r="AY1995" s="156" t="s">
        <v>253</v>
      </c>
    </row>
    <row r="1996" spans="2:65" s="12" customFormat="1" ht="11.25">
      <c r="B1996" s="154"/>
      <c r="D1996" s="155" t="s">
        <v>264</v>
      </c>
      <c r="E1996" s="156" t="s">
        <v>1</v>
      </c>
      <c r="F1996" s="157" t="s">
        <v>3637</v>
      </c>
      <c r="H1996" s="158">
        <v>1.32</v>
      </c>
      <c r="I1996" s="159"/>
      <c r="L1996" s="154"/>
      <c r="M1996" s="160"/>
      <c r="T1996" s="161"/>
      <c r="AT1996" s="156" t="s">
        <v>264</v>
      </c>
      <c r="AU1996" s="156" t="s">
        <v>87</v>
      </c>
      <c r="AV1996" s="12" t="s">
        <v>87</v>
      </c>
      <c r="AW1996" s="12" t="s">
        <v>32</v>
      </c>
      <c r="AX1996" s="12" t="s">
        <v>77</v>
      </c>
      <c r="AY1996" s="156" t="s">
        <v>253</v>
      </c>
    </row>
    <row r="1997" spans="2:65" s="13" customFormat="1" ht="11.25">
      <c r="B1997" s="162"/>
      <c r="D1997" s="155" t="s">
        <v>264</v>
      </c>
      <c r="E1997" s="163" t="s">
        <v>1</v>
      </c>
      <c r="F1997" s="164" t="s">
        <v>266</v>
      </c>
      <c r="H1997" s="165">
        <v>26.88</v>
      </c>
      <c r="I1997" s="166"/>
      <c r="L1997" s="162"/>
      <c r="M1997" s="167"/>
      <c r="T1997" s="168"/>
      <c r="AT1997" s="163" t="s">
        <v>264</v>
      </c>
      <c r="AU1997" s="163" t="s">
        <v>87</v>
      </c>
      <c r="AV1997" s="13" t="s">
        <v>260</v>
      </c>
      <c r="AW1997" s="13" t="s">
        <v>32</v>
      </c>
      <c r="AX1997" s="13" t="s">
        <v>85</v>
      </c>
      <c r="AY1997" s="163" t="s">
        <v>253</v>
      </c>
    </row>
    <row r="1998" spans="2:65" s="1" customFormat="1" ht="24.2" customHeight="1">
      <c r="B1998" s="32"/>
      <c r="C1998" s="137" t="s">
        <v>2735</v>
      </c>
      <c r="D1998" s="137" t="s">
        <v>255</v>
      </c>
      <c r="E1998" s="138" t="s">
        <v>2752</v>
      </c>
      <c r="F1998" s="139" t="s">
        <v>2753</v>
      </c>
      <c r="G1998" s="140" t="s">
        <v>313</v>
      </c>
      <c r="H1998" s="141">
        <v>15.2</v>
      </c>
      <c r="I1998" s="142"/>
      <c r="J1998" s="143">
        <f>ROUND(I1998*H1998,2)</f>
        <v>0</v>
      </c>
      <c r="K1998" s="139" t="s">
        <v>1</v>
      </c>
      <c r="L1998" s="32"/>
      <c r="M1998" s="144" t="s">
        <v>1</v>
      </c>
      <c r="N1998" s="145" t="s">
        <v>42</v>
      </c>
      <c r="P1998" s="146">
        <f>O1998*H1998</f>
        <v>0</v>
      </c>
      <c r="Q1998" s="146">
        <v>0</v>
      </c>
      <c r="R1998" s="146">
        <f>Q1998*H1998</f>
        <v>0</v>
      </c>
      <c r="S1998" s="146">
        <v>0</v>
      </c>
      <c r="T1998" s="147">
        <f>S1998*H1998</f>
        <v>0</v>
      </c>
      <c r="AR1998" s="148" t="s">
        <v>369</v>
      </c>
      <c r="AT1998" s="148" t="s">
        <v>255</v>
      </c>
      <c r="AU1998" s="148" t="s">
        <v>87</v>
      </c>
      <c r="AY1998" s="17" t="s">
        <v>253</v>
      </c>
      <c r="BE1998" s="149">
        <f>IF(N1998="základní",J1998,0)</f>
        <v>0</v>
      </c>
      <c r="BF1998" s="149">
        <f>IF(N1998="snížená",J1998,0)</f>
        <v>0</v>
      </c>
      <c r="BG1998" s="149">
        <f>IF(N1998="zákl. přenesená",J1998,0)</f>
        <v>0</v>
      </c>
      <c r="BH1998" s="149">
        <f>IF(N1998="sníž. přenesená",J1998,0)</f>
        <v>0</v>
      </c>
      <c r="BI1998" s="149">
        <f>IF(N1998="nulová",J1998,0)</f>
        <v>0</v>
      </c>
      <c r="BJ1998" s="17" t="s">
        <v>85</v>
      </c>
      <c r="BK1998" s="149">
        <f>ROUND(I1998*H1998,2)</f>
        <v>0</v>
      </c>
      <c r="BL1998" s="17" t="s">
        <v>369</v>
      </c>
      <c r="BM1998" s="148" t="s">
        <v>3638</v>
      </c>
    </row>
    <row r="1999" spans="2:65" s="12" customFormat="1" ht="11.25">
      <c r="B1999" s="154"/>
      <c r="D1999" s="155" t="s">
        <v>264</v>
      </c>
      <c r="E1999" s="156" t="s">
        <v>1</v>
      </c>
      <c r="F1999" s="157" t="s">
        <v>3639</v>
      </c>
      <c r="H1999" s="158">
        <v>1</v>
      </c>
      <c r="I1999" s="159"/>
      <c r="L1999" s="154"/>
      <c r="M1999" s="160"/>
      <c r="T1999" s="161"/>
      <c r="AT1999" s="156" t="s">
        <v>264</v>
      </c>
      <c r="AU1999" s="156" t="s">
        <v>87</v>
      </c>
      <c r="AV1999" s="12" t="s">
        <v>87</v>
      </c>
      <c r="AW1999" s="12" t="s">
        <v>32</v>
      </c>
      <c r="AX1999" s="12" t="s">
        <v>77</v>
      </c>
      <c r="AY1999" s="156" t="s">
        <v>253</v>
      </c>
    </row>
    <row r="2000" spans="2:65" s="12" customFormat="1" ht="11.25">
      <c r="B2000" s="154"/>
      <c r="D2000" s="155" t="s">
        <v>264</v>
      </c>
      <c r="E2000" s="156" t="s">
        <v>1</v>
      </c>
      <c r="F2000" s="157" t="s">
        <v>3640</v>
      </c>
      <c r="H2000" s="158">
        <v>2.4</v>
      </c>
      <c r="I2000" s="159"/>
      <c r="L2000" s="154"/>
      <c r="M2000" s="160"/>
      <c r="T2000" s="161"/>
      <c r="AT2000" s="156" t="s">
        <v>264</v>
      </c>
      <c r="AU2000" s="156" t="s">
        <v>87</v>
      </c>
      <c r="AV2000" s="12" t="s">
        <v>87</v>
      </c>
      <c r="AW2000" s="12" t="s">
        <v>32</v>
      </c>
      <c r="AX2000" s="12" t="s">
        <v>77</v>
      </c>
      <c r="AY2000" s="156" t="s">
        <v>253</v>
      </c>
    </row>
    <row r="2001" spans="2:65" s="12" customFormat="1" ht="11.25">
      <c r="B2001" s="154"/>
      <c r="D2001" s="155" t="s">
        <v>264</v>
      </c>
      <c r="E2001" s="156" t="s">
        <v>1</v>
      </c>
      <c r="F2001" s="157" t="s">
        <v>3641</v>
      </c>
      <c r="H2001" s="158">
        <v>1</v>
      </c>
      <c r="I2001" s="159"/>
      <c r="L2001" s="154"/>
      <c r="M2001" s="160"/>
      <c r="T2001" s="161"/>
      <c r="AT2001" s="156" t="s">
        <v>264</v>
      </c>
      <c r="AU2001" s="156" t="s">
        <v>87</v>
      </c>
      <c r="AV2001" s="12" t="s">
        <v>87</v>
      </c>
      <c r="AW2001" s="12" t="s">
        <v>32</v>
      </c>
      <c r="AX2001" s="12" t="s">
        <v>77</v>
      </c>
      <c r="AY2001" s="156" t="s">
        <v>253</v>
      </c>
    </row>
    <row r="2002" spans="2:65" s="12" customFormat="1" ht="11.25">
      <c r="B2002" s="154"/>
      <c r="D2002" s="155" t="s">
        <v>264</v>
      </c>
      <c r="E2002" s="156" t="s">
        <v>1</v>
      </c>
      <c r="F2002" s="157" t="s">
        <v>3642</v>
      </c>
      <c r="H2002" s="158">
        <v>2.4</v>
      </c>
      <c r="I2002" s="159"/>
      <c r="L2002" s="154"/>
      <c r="M2002" s="160"/>
      <c r="T2002" s="161"/>
      <c r="AT2002" s="156" t="s">
        <v>264</v>
      </c>
      <c r="AU2002" s="156" t="s">
        <v>87</v>
      </c>
      <c r="AV2002" s="12" t="s">
        <v>87</v>
      </c>
      <c r="AW2002" s="12" t="s">
        <v>32</v>
      </c>
      <c r="AX2002" s="12" t="s">
        <v>77</v>
      </c>
      <c r="AY2002" s="156" t="s">
        <v>253</v>
      </c>
    </row>
    <row r="2003" spans="2:65" s="12" customFormat="1" ht="11.25">
      <c r="B2003" s="154"/>
      <c r="D2003" s="155" t="s">
        <v>264</v>
      </c>
      <c r="E2003" s="156" t="s">
        <v>1</v>
      </c>
      <c r="F2003" s="157" t="s">
        <v>3643</v>
      </c>
      <c r="H2003" s="158">
        <v>1</v>
      </c>
      <c r="I2003" s="159"/>
      <c r="L2003" s="154"/>
      <c r="M2003" s="160"/>
      <c r="T2003" s="161"/>
      <c r="AT2003" s="156" t="s">
        <v>264</v>
      </c>
      <c r="AU2003" s="156" t="s">
        <v>87</v>
      </c>
      <c r="AV2003" s="12" t="s">
        <v>87</v>
      </c>
      <c r="AW2003" s="12" t="s">
        <v>32</v>
      </c>
      <c r="AX2003" s="12" t="s">
        <v>77</v>
      </c>
      <c r="AY2003" s="156" t="s">
        <v>253</v>
      </c>
    </row>
    <row r="2004" spans="2:65" s="12" customFormat="1" ht="11.25">
      <c r="B2004" s="154"/>
      <c r="D2004" s="155" t="s">
        <v>264</v>
      </c>
      <c r="E2004" s="156" t="s">
        <v>1</v>
      </c>
      <c r="F2004" s="157" t="s">
        <v>3644</v>
      </c>
      <c r="H2004" s="158">
        <v>1</v>
      </c>
      <c r="I2004" s="159"/>
      <c r="L2004" s="154"/>
      <c r="M2004" s="160"/>
      <c r="T2004" s="161"/>
      <c r="AT2004" s="156" t="s">
        <v>264</v>
      </c>
      <c r="AU2004" s="156" t="s">
        <v>87</v>
      </c>
      <c r="AV2004" s="12" t="s">
        <v>87</v>
      </c>
      <c r="AW2004" s="12" t="s">
        <v>32</v>
      </c>
      <c r="AX2004" s="12" t="s">
        <v>77</v>
      </c>
      <c r="AY2004" s="156" t="s">
        <v>253</v>
      </c>
    </row>
    <row r="2005" spans="2:65" s="12" customFormat="1" ht="11.25">
      <c r="B2005" s="154"/>
      <c r="D2005" s="155" t="s">
        <v>264</v>
      </c>
      <c r="E2005" s="156" t="s">
        <v>1</v>
      </c>
      <c r="F2005" s="157" t="s">
        <v>3645</v>
      </c>
      <c r="H2005" s="158">
        <v>1</v>
      </c>
      <c r="I2005" s="159"/>
      <c r="L2005" s="154"/>
      <c r="M2005" s="160"/>
      <c r="T2005" s="161"/>
      <c r="AT2005" s="156" t="s">
        <v>264</v>
      </c>
      <c r="AU2005" s="156" t="s">
        <v>87</v>
      </c>
      <c r="AV2005" s="12" t="s">
        <v>87</v>
      </c>
      <c r="AW2005" s="12" t="s">
        <v>32</v>
      </c>
      <c r="AX2005" s="12" t="s">
        <v>77</v>
      </c>
      <c r="AY2005" s="156" t="s">
        <v>253</v>
      </c>
    </row>
    <row r="2006" spans="2:65" s="12" customFormat="1" ht="11.25">
      <c r="B2006" s="154"/>
      <c r="D2006" s="155" t="s">
        <v>264</v>
      </c>
      <c r="E2006" s="156" t="s">
        <v>1</v>
      </c>
      <c r="F2006" s="157" t="s">
        <v>3646</v>
      </c>
      <c r="H2006" s="158">
        <v>1</v>
      </c>
      <c r="I2006" s="159"/>
      <c r="L2006" s="154"/>
      <c r="M2006" s="160"/>
      <c r="T2006" s="161"/>
      <c r="AT2006" s="156" t="s">
        <v>264</v>
      </c>
      <c r="AU2006" s="156" t="s">
        <v>87</v>
      </c>
      <c r="AV2006" s="12" t="s">
        <v>87</v>
      </c>
      <c r="AW2006" s="12" t="s">
        <v>32</v>
      </c>
      <c r="AX2006" s="12" t="s">
        <v>77</v>
      </c>
      <c r="AY2006" s="156" t="s">
        <v>253</v>
      </c>
    </row>
    <row r="2007" spans="2:65" s="12" customFormat="1" ht="11.25">
      <c r="B2007" s="154"/>
      <c r="D2007" s="155" t="s">
        <v>264</v>
      </c>
      <c r="E2007" s="156" t="s">
        <v>1</v>
      </c>
      <c r="F2007" s="157" t="s">
        <v>3647</v>
      </c>
      <c r="H2007" s="158">
        <v>0.8</v>
      </c>
      <c r="I2007" s="159"/>
      <c r="L2007" s="154"/>
      <c r="M2007" s="160"/>
      <c r="T2007" s="161"/>
      <c r="AT2007" s="156" t="s">
        <v>264</v>
      </c>
      <c r="AU2007" s="156" t="s">
        <v>87</v>
      </c>
      <c r="AV2007" s="12" t="s">
        <v>87</v>
      </c>
      <c r="AW2007" s="12" t="s">
        <v>32</v>
      </c>
      <c r="AX2007" s="12" t="s">
        <v>77</v>
      </c>
      <c r="AY2007" s="156" t="s">
        <v>253</v>
      </c>
    </row>
    <row r="2008" spans="2:65" s="12" customFormat="1" ht="11.25">
      <c r="B2008" s="154"/>
      <c r="D2008" s="155" t="s">
        <v>264</v>
      </c>
      <c r="E2008" s="156" t="s">
        <v>1</v>
      </c>
      <c r="F2008" s="157" t="s">
        <v>3648</v>
      </c>
      <c r="H2008" s="158">
        <v>1</v>
      </c>
      <c r="I2008" s="159"/>
      <c r="L2008" s="154"/>
      <c r="M2008" s="160"/>
      <c r="T2008" s="161"/>
      <c r="AT2008" s="156" t="s">
        <v>264</v>
      </c>
      <c r="AU2008" s="156" t="s">
        <v>87</v>
      </c>
      <c r="AV2008" s="12" t="s">
        <v>87</v>
      </c>
      <c r="AW2008" s="12" t="s">
        <v>32</v>
      </c>
      <c r="AX2008" s="12" t="s">
        <v>77</v>
      </c>
      <c r="AY2008" s="156" t="s">
        <v>253</v>
      </c>
    </row>
    <row r="2009" spans="2:65" s="12" customFormat="1" ht="11.25">
      <c r="B2009" s="154"/>
      <c r="D2009" s="155" t="s">
        <v>264</v>
      </c>
      <c r="E2009" s="156" t="s">
        <v>1</v>
      </c>
      <c r="F2009" s="157" t="s">
        <v>3649</v>
      </c>
      <c r="H2009" s="158">
        <v>0.8</v>
      </c>
      <c r="I2009" s="159"/>
      <c r="L2009" s="154"/>
      <c r="M2009" s="160"/>
      <c r="T2009" s="161"/>
      <c r="AT2009" s="156" t="s">
        <v>264</v>
      </c>
      <c r="AU2009" s="156" t="s">
        <v>87</v>
      </c>
      <c r="AV2009" s="12" t="s">
        <v>87</v>
      </c>
      <c r="AW2009" s="12" t="s">
        <v>32</v>
      </c>
      <c r="AX2009" s="12" t="s">
        <v>77</v>
      </c>
      <c r="AY2009" s="156" t="s">
        <v>253</v>
      </c>
    </row>
    <row r="2010" spans="2:65" s="12" customFormat="1" ht="11.25">
      <c r="B2010" s="154"/>
      <c r="D2010" s="155" t="s">
        <v>264</v>
      </c>
      <c r="E2010" s="156" t="s">
        <v>1</v>
      </c>
      <c r="F2010" s="157" t="s">
        <v>3650</v>
      </c>
      <c r="H2010" s="158">
        <v>1</v>
      </c>
      <c r="I2010" s="159"/>
      <c r="L2010" s="154"/>
      <c r="M2010" s="160"/>
      <c r="T2010" s="161"/>
      <c r="AT2010" s="156" t="s">
        <v>264</v>
      </c>
      <c r="AU2010" s="156" t="s">
        <v>87</v>
      </c>
      <c r="AV2010" s="12" t="s">
        <v>87</v>
      </c>
      <c r="AW2010" s="12" t="s">
        <v>32</v>
      </c>
      <c r="AX2010" s="12" t="s">
        <v>77</v>
      </c>
      <c r="AY2010" s="156" t="s">
        <v>253</v>
      </c>
    </row>
    <row r="2011" spans="2:65" s="12" customFormat="1" ht="11.25">
      <c r="B2011" s="154"/>
      <c r="D2011" s="155" t="s">
        <v>264</v>
      </c>
      <c r="E2011" s="156" t="s">
        <v>1</v>
      </c>
      <c r="F2011" s="157" t="s">
        <v>3651</v>
      </c>
      <c r="H2011" s="158">
        <v>0.8</v>
      </c>
      <c r="I2011" s="159"/>
      <c r="L2011" s="154"/>
      <c r="M2011" s="160"/>
      <c r="T2011" s="161"/>
      <c r="AT2011" s="156" t="s">
        <v>264</v>
      </c>
      <c r="AU2011" s="156" t="s">
        <v>87</v>
      </c>
      <c r="AV2011" s="12" t="s">
        <v>87</v>
      </c>
      <c r="AW2011" s="12" t="s">
        <v>32</v>
      </c>
      <c r="AX2011" s="12" t="s">
        <v>77</v>
      </c>
      <c r="AY2011" s="156" t="s">
        <v>253</v>
      </c>
    </row>
    <row r="2012" spans="2:65" s="13" customFormat="1" ht="11.25">
      <c r="B2012" s="162"/>
      <c r="D2012" s="155" t="s">
        <v>264</v>
      </c>
      <c r="E2012" s="163" t="s">
        <v>1</v>
      </c>
      <c r="F2012" s="164" t="s">
        <v>266</v>
      </c>
      <c r="H2012" s="165">
        <v>15.2</v>
      </c>
      <c r="I2012" s="166"/>
      <c r="L2012" s="162"/>
      <c r="M2012" s="167"/>
      <c r="T2012" s="168"/>
      <c r="AT2012" s="163" t="s">
        <v>264</v>
      </c>
      <c r="AU2012" s="163" t="s">
        <v>87</v>
      </c>
      <c r="AV2012" s="13" t="s">
        <v>260</v>
      </c>
      <c r="AW2012" s="13" t="s">
        <v>32</v>
      </c>
      <c r="AX2012" s="13" t="s">
        <v>85</v>
      </c>
      <c r="AY2012" s="163" t="s">
        <v>253</v>
      </c>
    </row>
    <row r="2013" spans="2:65" s="1" customFormat="1" ht="37.9" customHeight="1">
      <c r="B2013" s="32"/>
      <c r="C2013" s="137" t="s">
        <v>2751</v>
      </c>
      <c r="D2013" s="137" t="s">
        <v>255</v>
      </c>
      <c r="E2013" s="138" t="s">
        <v>2768</v>
      </c>
      <c r="F2013" s="139" t="s">
        <v>2769</v>
      </c>
      <c r="G2013" s="140" t="s">
        <v>202</v>
      </c>
      <c r="H2013" s="141">
        <v>3.4</v>
      </c>
      <c r="I2013" s="142"/>
      <c r="J2013" s="143">
        <f>ROUND(I2013*H2013,2)</f>
        <v>0</v>
      </c>
      <c r="K2013" s="139" t="s">
        <v>1</v>
      </c>
      <c r="L2013" s="32"/>
      <c r="M2013" s="144" t="s">
        <v>1</v>
      </c>
      <c r="N2013" s="145" t="s">
        <v>42</v>
      </c>
      <c r="P2013" s="146">
        <f>O2013*H2013</f>
        <v>0</v>
      </c>
      <c r="Q2013" s="146">
        <v>0</v>
      </c>
      <c r="R2013" s="146">
        <f>Q2013*H2013</f>
        <v>0</v>
      </c>
      <c r="S2013" s="146">
        <v>0</v>
      </c>
      <c r="T2013" s="147">
        <f>S2013*H2013</f>
        <v>0</v>
      </c>
      <c r="AR2013" s="148" t="s">
        <v>369</v>
      </c>
      <c r="AT2013" s="148" t="s">
        <v>255</v>
      </c>
      <c r="AU2013" s="148" t="s">
        <v>87</v>
      </c>
      <c r="AY2013" s="17" t="s">
        <v>253</v>
      </c>
      <c r="BE2013" s="149">
        <f>IF(N2013="základní",J2013,0)</f>
        <v>0</v>
      </c>
      <c r="BF2013" s="149">
        <f>IF(N2013="snížená",J2013,0)</f>
        <v>0</v>
      </c>
      <c r="BG2013" s="149">
        <f>IF(N2013="zákl. přenesená",J2013,0)</f>
        <v>0</v>
      </c>
      <c r="BH2013" s="149">
        <f>IF(N2013="sníž. přenesená",J2013,0)</f>
        <v>0</v>
      </c>
      <c r="BI2013" s="149">
        <f>IF(N2013="nulová",J2013,0)</f>
        <v>0</v>
      </c>
      <c r="BJ2013" s="17" t="s">
        <v>85</v>
      </c>
      <c r="BK2013" s="149">
        <f>ROUND(I2013*H2013,2)</f>
        <v>0</v>
      </c>
      <c r="BL2013" s="17" t="s">
        <v>369</v>
      </c>
      <c r="BM2013" s="148" t="s">
        <v>3652</v>
      </c>
    </row>
    <row r="2014" spans="2:65" s="1" customFormat="1" ht="24.2" customHeight="1">
      <c r="B2014" s="32"/>
      <c r="C2014" s="137" t="s">
        <v>2767</v>
      </c>
      <c r="D2014" s="137" t="s">
        <v>255</v>
      </c>
      <c r="E2014" s="138" t="s">
        <v>2772</v>
      </c>
      <c r="F2014" s="139" t="s">
        <v>2773</v>
      </c>
      <c r="G2014" s="140" t="s">
        <v>1576</v>
      </c>
      <c r="H2014" s="196"/>
      <c r="I2014" s="142"/>
      <c r="J2014" s="143">
        <f>ROUND(I2014*H2014,2)</f>
        <v>0</v>
      </c>
      <c r="K2014" s="139" t="s">
        <v>259</v>
      </c>
      <c r="L2014" s="32"/>
      <c r="M2014" s="144" t="s">
        <v>1</v>
      </c>
      <c r="N2014" s="145" t="s">
        <v>42</v>
      </c>
      <c r="P2014" s="146">
        <f>O2014*H2014</f>
        <v>0</v>
      </c>
      <c r="Q2014" s="146">
        <v>0</v>
      </c>
      <c r="R2014" s="146">
        <f>Q2014*H2014</f>
        <v>0</v>
      </c>
      <c r="S2014" s="146">
        <v>0</v>
      </c>
      <c r="T2014" s="147">
        <f>S2014*H2014</f>
        <v>0</v>
      </c>
      <c r="AR2014" s="148" t="s">
        <v>369</v>
      </c>
      <c r="AT2014" s="148" t="s">
        <v>255</v>
      </c>
      <c r="AU2014" s="148" t="s">
        <v>87</v>
      </c>
      <c r="AY2014" s="17" t="s">
        <v>253</v>
      </c>
      <c r="BE2014" s="149">
        <f>IF(N2014="základní",J2014,0)</f>
        <v>0</v>
      </c>
      <c r="BF2014" s="149">
        <f>IF(N2014="snížená",J2014,0)</f>
        <v>0</v>
      </c>
      <c r="BG2014" s="149">
        <f>IF(N2014="zákl. přenesená",J2014,0)</f>
        <v>0</v>
      </c>
      <c r="BH2014" s="149">
        <f>IF(N2014="sníž. přenesená",J2014,0)</f>
        <v>0</v>
      </c>
      <c r="BI2014" s="149">
        <f>IF(N2014="nulová",J2014,0)</f>
        <v>0</v>
      </c>
      <c r="BJ2014" s="17" t="s">
        <v>85</v>
      </c>
      <c r="BK2014" s="149">
        <f>ROUND(I2014*H2014,2)</f>
        <v>0</v>
      </c>
      <c r="BL2014" s="17" t="s">
        <v>369</v>
      </c>
      <c r="BM2014" s="148" t="s">
        <v>2774</v>
      </c>
    </row>
    <row r="2015" spans="2:65" s="1" customFormat="1" ht="11.25">
      <c r="B2015" s="32"/>
      <c r="D2015" s="150" t="s">
        <v>262</v>
      </c>
      <c r="F2015" s="151" t="s">
        <v>2775</v>
      </c>
      <c r="I2015" s="152"/>
      <c r="L2015" s="32"/>
      <c r="M2015" s="182"/>
      <c r="N2015" s="183"/>
      <c r="O2015" s="183"/>
      <c r="P2015" s="183"/>
      <c r="Q2015" s="183"/>
      <c r="R2015" s="183"/>
      <c r="S2015" s="183"/>
      <c r="T2015" s="184"/>
      <c r="AT2015" s="17" t="s">
        <v>262</v>
      </c>
      <c r="AU2015" s="17" t="s">
        <v>87</v>
      </c>
    </row>
    <row r="2016" spans="2:65" s="1" customFormat="1" ht="6.95" customHeight="1">
      <c r="B2016" s="44"/>
      <c r="C2016" s="45"/>
      <c r="D2016" s="45"/>
      <c r="E2016" s="45"/>
      <c r="F2016" s="45"/>
      <c r="G2016" s="45"/>
      <c r="H2016" s="45"/>
      <c r="I2016" s="45"/>
      <c r="J2016" s="45"/>
      <c r="K2016" s="45"/>
      <c r="L2016" s="32"/>
    </row>
  </sheetData>
  <sheetProtection algorithmName="SHA-512" hashValue="/ZEnM5zNa8dfaHP8365z0SfGLodMQDlwNVp+lxfkLdqgY5X2GtAebYKhOfpAJZOrj7husCauTpKC1nNgXAw8gA==" saltValue="SCnd9nvKbVmpoU1BUlOC+4TaVEoi5S9m1j8XrKq0eZ2GFvxHKH4hKzGQEZjPZMNNJAbg61hvKkEqP+tOIIYMtQ==" spinCount="100000" sheet="1" objects="1" scenarios="1" formatColumns="0" formatRows="0" autoFilter="0"/>
  <autoFilter ref="C149:K2015" xr:uid="{00000000-0009-0000-0000-000004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54" r:id="rId1" xr:uid="{00000000-0004-0000-0400-000000000000}"/>
    <hyperlink ref="F160" r:id="rId2" xr:uid="{00000000-0004-0000-0400-000001000000}"/>
    <hyperlink ref="F165" r:id="rId3" xr:uid="{00000000-0004-0000-0400-000002000000}"/>
    <hyperlink ref="F179" r:id="rId4" xr:uid="{00000000-0004-0000-0400-000003000000}"/>
    <hyperlink ref="F183" r:id="rId5" xr:uid="{00000000-0004-0000-0400-000004000000}"/>
    <hyperlink ref="F190" r:id="rId6" xr:uid="{00000000-0004-0000-0400-000005000000}"/>
    <hyperlink ref="F198" r:id="rId7" xr:uid="{00000000-0004-0000-0400-000006000000}"/>
    <hyperlink ref="F202" r:id="rId8" xr:uid="{00000000-0004-0000-0400-000007000000}"/>
    <hyperlink ref="F210" r:id="rId9" xr:uid="{00000000-0004-0000-0400-000008000000}"/>
    <hyperlink ref="F220" r:id="rId10" xr:uid="{00000000-0004-0000-0400-000009000000}"/>
    <hyperlink ref="F224" r:id="rId11" xr:uid="{00000000-0004-0000-0400-00000A000000}"/>
    <hyperlink ref="F229" r:id="rId12" xr:uid="{00000000-0004-0000-0400-00000B000000}"/>
    <hyperlink ref="F234" r:id="rId13" xr:uid="{00000000-0004-0000-0400-00000C000000}"/>
    <hyperlink ref="F239" r:id="rId14" xr:uid="{00000000-0004-0000-0400-00000D000000}"/>
    <hyperlink ref="F243" r:id="rId15" xr:uid="{00000000-0004-0000-0400-00000E000000}"/>
    <hyperlink ref="F256" r:id="rId16" xr:uid="{00000000-0004-0000-0400-00000F000000}"/>
    <hyperlink ref="F262" r:id="rId17" xr:uid="{00000000-0004-0000-0400-000010000000}"/>
    <hyperlink ref="F267" r:id="rId18" xr:uid="{00000000-0004-0000-0400-000011000000}"/>
    <hyperlink ref="F274" r:id="rId19" xr:uid="{00000000-0004-0000-0400-000012000000}"/>
    <hyperlink ref="F280" r:id="rId20" xr:uid="{00000000-0004-0000-0400-000013000000}"/>
    <hyperlink ref="F285" r:id="rId21" xr:uid="{00000000-0004-0000-0400-000014000000}"/>
    <hyperlink ref="F289" r:id="rId22" xr:uid="{00000000-0004-0000-0400-000015000000}"/>
    <hyperlink ref="F294" r:id="rId23" xr:uid="{00000000-0004-0000-0400-000016000000}"/>
    <hyperlink ref="F299" r:id="rId24" xr:uid="{00000000-0004-0000-0400-000017000000}"/>
    <hyperlink ref="F308" r:id="rId25" xr:uid="{00000000-0004-0000-0400-000018000000}"/>
    <hyperlink ref="F314" r:id="rId26" xr:uid="{00000000-0004-0000-0400-000019000000}"/>
    <hyperlink ref="F318" r:id="rId27" xr:uid="{00000000-0004-0000-0400-00001A000000}"/>
    <hyperlink ref="F322" r:id="rId28" xr:uid="{00000000-0004-0000-0400-00001B000000}"/>
    <hyperlink ref="F327" r:id="rId29" xr:uid="{00000000-0004-0000-0400-00001C000000}"/>
    <hyperlink ref="F339" r:id="rId30" xr:uid="{00000000-0004-0000-0400-00001D000000}"/>
    <hyperlink ref="F346" r:id="rId31" xr:uid="{00000000-0004-0000-0400-00001E000000}"/>
    <hyperlink ref="F350" r:id="rId32" xr:uid="{00000000-0004-0000-0400-00001F000000}"/>
    <hyperlink ref="F356" r:id="rId33" xr:uid="{00000000-0004-0000-0400-000020000000}"/>
    <hyperlink ref="F373" r:id="rId34" xr:uid="{00000000-0004-0000-0400-000021000000}"/>
    <hyperlink ref="F408" r:id="rId35" xr:uid="{00000000-0004-0000-0400-000022000000}"/>
    <hyperlink ref="F421" r:id="rId36" xr:uid="{00000000-0004-0000-0400-000023000000}"/>
    <hyperlink ref="F449" r:id="rId37" xr:uid="{00000000-0004-0000-0400-000024000000}"/>
    <hyperlink ref="F475" r:id="rId38" xr:uid="{00000000-0004-0000-0400-000025000000}"/>
    <hyperlink ref="F486" r:id="rId39" xr:uid="{00000000-0004-0000-0400-000026000000}"/>
    <hyperlink ref="F506" r:id="rId40" xr:uid="{00000000-0004-0000-0400-000027000000}"/>
    <hyperlink ref="F510" r:id="rId41" xr:uid="{00000000-0004-0000-0400-000028000000}"/>
    <hyperlink ref="F527" r:id="rId42" xr:uid="{00000000-0004-0000-0400-000029000000}"/>
    <hyperlink ref="F534" r:id="rId43" xr:uid="{00000000-0004-0000-0400-00002A000000}"/>
    <hyperlink ref="F553" r:id="rId44" xr:uid="{00000000-0004-0000-0400-00002B000000}"/>
    <hyperlink ref="F559" r:id="rId45" xr:uid="{00000000-0004-0000-0400-00002C000000}"/>
    <hyperlink ref="F566" r:id="rId46" xr:uid="{00000000-0004-0000-0400-00002D000000}"/>
    <hyperlink ref="F573" r:id="rId47" xr:uid="{00000000-0004-0000-0400-00002E000000}"/>
    <hyperlink ref="F580" r:id="rId48" xr:uid="{00000000-0004-0000-0400-00002F000000}"/>
    <hyperlink ref="F593" r:id="rId49" xr:uid="{00000000-0004-0000-0400-000030000000}"/>
    <hyperlink ref="F602" r:id="rId50" xr:uid="{00000000-0004-0000-0400-000031000000}"/>
    <hyperlink ref="F622" r:id="rId51" xr:uid="{00000000-0004-0000-0400-000032000000}"/>
    <hyperlink ref="F625" r:id="rId52" xr:uid="{00000000-0004-0000-0400-000033000000}"/>
    <hyperlink ref="F631" r:id="rId53" xr:uid="{00000000-0004-0000-0400-000034000000}"/>
    <hyperlink ref="F657" r:id="rId54" xr:uid="{00000000-0004-0000-0400-000035000000}"/>
    <hyperlink ref="F693" r:id="rId55" xr:uid="{00000000-0004-0000-0400-000036000000}"/>
    <hyperlink ref="F698" r:id="rId56" xr:uid="{00000000-0004-0000-0400-000037000000}"/>
    <hyperlink ref="F704" r:id="rId57" xr:uid="{00000000-0004-0000-0400-000038000000}"/>
    <hyperlink ref="F710" r:id="rId58" xr:uid="{00000000-0004-0000-0400-000039000000}"/>
    <hyperlink ref="F716" r:id="rId59" xr:uid="{00000000-0004-0000-0400-00003A000000}"/>
    <hyperlink ref="F727" r:id="rId60" xr:uid="{00000000-0004-0000-0400-00003B000000}"/>
    <hyperlink ref="F733" r:id="rId61" xr:uid="{00000000-0004-0000-0400-00003C000000}"/>
    <hyperlink ref="F739" r:id="rId62" xr:uid="{00000000-0004-0000-0400-00003D000000}"/>
    <hyperlink ref="F747" r:id="rId63" xr:uid="{00000000-0004-0000-0400-00003E000000}"/>
    <hyperlink ref="F761" r:id="rId64" xr:uid="{00000000-0004-0000-0400-00003F000000}"/>
    <hyperlink ref="F766" r:id="rId65" xr:uid="{00000000-0004-0000-0400-000040000000}"/>
    <hyperlink ref="F769" r:id="rId66" xr:uid="{00000000-0004-0000-0400-000041000000}"/>
    <hyperlink ref="F771" r:id="rId67" xr:uid="{00000000-0004-0000-0400-000042000000}"/>
    <hyperlink ref="F774" r:id="rId68" xr:uid="{00000000-0004-0000-0400-000043000000}"/>
    <hyperlink ref="F777" r:id="rId69" xr:uid="{00000000-0004-0000-0400-000044000000}"/>
    <hyperlink ref="F780" r:id="rId70" xr:uid="{00000000-0004-0000-0400-000045000000}"/>
    <hyperlink ref="F783" r:id="rId71" xr:uid="{00000000-0004-0000-0400-000046000000}"/>
    <hyperlink ref="F787" r:id="rId72" xr:uid="{00000000-0004-0000-0400-000047000000}"/>
    <hyperlink ref="F803" r:id="rId73" xr:uid="{00000000-0004-0000-0400-000048000000}"/>
    <hyperlink ref="F810" r:id="rId74" xr:uid="{00000000-0004-0000-0400-000049000000}"/>
    <hyperlink ref="F817" r:id="rId75" xr:uid="{00000000-0004-0000-0400-00004A000000}"/>
    <hyperlink ref="F821" r:id="rId76" xr:uid="{00000000-0004-0000-0400-00004B000000}"/>
    <hyperlink ref="F828" r:id="rId77" xr:uid="{00000000-0004-0000-0400-00004C000000}"/>
    <hyperlink ref="F833" r:id="rId78" xr:uid="{00000000-0004-0000-0400-00004D000000}"/>
    <hyperlink ref="F849" r:id="rId79" xr:uid="{00000000-0004-0000-0400-00004E000000}"/>
    <hyperlink ref="F857" r:id="rId80" xr:uid="{00000000-0004-0000-0400-00004F000000}"/>
    <hyperlink ref="F860" r:id="rId81" xr:uid="{00000000-0004-0000-0400-000050000000}"/>
    <hyperlink ref="F864" r:id="rId82" xr:uid="{00000000-0004-0000-0400-000051000000}"/>
    <hyperlink ref="F871" r:id="rId83" xr:uid="{00000000-0004-0000-0400-000052000000}"/>
    <hyperlink ref="F884" r:id="rId84" xr:uid="{00000000-0004-0000-0400-000053000000}"/>
    <hyperlink ref="F892" r:id="rId85" xr:uid="{00000000-0004-0000-0400-000054000000}"/>
    <hyperlink ref="F905" r:id="rId86" xr:uid="{00000000-0004-0000-0400-000055000000}"/>
    <hyperlink ref="F910" r:id="rId87" xr:uid="{00000000-0004-0000-0400-000056000000}"/>
    <hyperlink ref="F918" r:id="rId88" xr:uid="{00000000-0004-0000-0400-000057000000}"/>
    <hyperlink ref="F928" r:id="rId89" xr:uid="{00000000-0004-0000-0400-000058000000}"/>
    <hyperlink ref="F930" r:id="rId90" xr:uid="{00000000-0004-0000-0400-000059000000}"/>
    <hyperlink ref="F933" r:id="rId91" xr:uid="{00000000-0004-0000-0400-00005A000000}"/>
    <hyperlink ref="F941" r:id="rId92" xr:uid="{00000000-0004-0000-0400-00005B000000}"/>
    <hyperlink ref="F951" r:id="rId93" xr:uid="{00000000-0004-0000-0400-00005C000000}"/>
    <hyperlink ref="F1004" r:id="rId94" xr:uid="{00000000-0004-0000-0400-00005D000000}"/>
    <hyperlink ref="F1019" r:id="rId95" xr:uid="{00000000-0004-0000-0400-00005E000000}"/>
    <hyperlink ref="F1022" r:id="rId96" xr:uid="{00000000-0004-0000-0400-00005F000000}"/>
    <hyperlink ref="F1047" r:id="rId97" xr:uid="{00000000-0004-0000-0400-000060000000}"/>
    <hyperlink ref="F1061" r:id="rId98" xr:uid="{00000000-0004-0000-0400-000061000000}"/>
    <hyperlink ref="F1071" r:id="rId99" xr:uid="{00000000-0004-0000-0400-000062000000}"/>
    <hyperlink ref="F1078" r:id="rId100" xr:uid="{00000000-0004-0000-0400-000063000000}"/>
    <hyperlink ref="F1085" r:id="rId101" xr:uid="{00000000-0004-0000-0400-000064000000}"/>
    <hyperlink ref="F1092" r:id="rId102" xr:uid="{00000000-0004-0000-0400-000065000000}"/>
    <hyperlink ref="F1115" r:id="rId103" xr:uid="{00000000-0004-0000-0400-000066000000}"/>
    <hyperlink ref="F1118" r:id="rId104" xr:uid="{00000000-0004-0000-0400-000067000000}"/>
    <hyperlink ref="F1124" r:id="rId105" xr:uid="{00000000-0004-0000-0400-000068000000}"/>
    <hyperlink ref="F1127" r:id="rId106" xr:uid="{00000000-0004-0000-0400-000069000000}"/>
    <hyperlink ref="F1140" r:id="rId107" xr:uid="{00000000-0004-0000-0400-00006A000000}"/>
    <hyperlink ref="F1160" r:id="rId108" xr:uid="{00000000-0004-0000-0400-00006B000000}"/>
    <hyperlink ref="F1245" r:id="rId109" xr:uid="{00000000-0004-0000-0400-00006C000000}"/>
    <hyperlink ref="F1286" r:id="rId110" xr:uid="{00000000-0004-0000-0400-00006D000000}"/>
    <hyperlink ref="F1310" r:id="rId111" xr:uid="{00000000-0004-0000-0400-00006E000000}"/>
    <hyperlink ref="F1317" r:id="rId112" xr:uid="{00000000-0004-0000-0400-00006F000000}"/>
    <hyperlink ref="F1334" r:id="rId113" xr:uid="{00000000-0004-0000-0400-000070000000}"/>
    <hyperlink ref="F1363" r:id="rId114" xr:uid="{00000000-0004-0000-0400-000071000000}"/>
    <hyperlink ref="F1375" r:id="rId115" xr:uid="{00000000-0004-0000-0400-000072000000}"/>
    <hyperlink ref="F1387" r:id="rId116" xr:uid="{00000000-0004-0000-0400-000073000000}"/>
    <hyperlink ref="F1396" r:id="rId117" xr:uid="{00000000-0004-0000-0400-000074000000}"/>
    <hyperlink ref="F1410" r:id="rId118" xr:uid="{00000000-0004-0000-0400-000075000000}"/>
    <hyperlink ref="F1417" r:id="rId119" xr:uid="{00000000-0004-0000-0400-000076000000}"/>
    <hyperlink ref="F1424" r:id="rId120" xr:uid="{00000000-0004-0000-0400-000077000000}"/>
    <hyperlink ref="F1430" r:id="rId121" xr:uid="{00000000-0004-0000-0400-000078000000}"/>
    <hyperlink ref="F1442" r:id="rId122" xr:uid="{00000000-0004-0000-0400-000079000000}"/>
    <hyperlink ref="F1444" r:id="rId123" xr:uid="{00000000-0004-0000-0400-00007A000000}"/>
    <hyperlink ref="F1449" r:id="rId124" xr:uid="{00000000-0004-0000-0400-00007B000000}"/>
    <hyperlink ref="F1459" r:id="rId125" xr:uid="{00000000-0004-0000-0400-00007C000000}"/>
    <hyperlink ref="F1464" r:id="rId126" xr:uid="{00000000-0004-0000-0400-00007D000000}"/>
    <hyperlink ref="F1469" r:id="rId127" xr:uid="{00000000-0004-0000-0400-00007E000000}"/>
    <hyperlink ref="F1492" r:id="rId128" xr:uid="{00000000-0004-0000-0400-00007F000000}"/>
    <hyperlink ref="F1547" r:id="rId129" xr:uid="{00000000-0004-0000-0400-000080000000}"/>
    <hyperlink ref="F1554" r:id="rId130" xr:uid="{00000000-0004-0000-0400-000081000000}"/>
    <hyperlink ref="F1561" r:id="rId131" xr:uid="{00000000-0004-0000-0400-000082000000}"/>
    <hyperlink ref="F1570" r:id="rId132" xr:uid="{00000000-0004-0000-0400-000083000000}"/>
    <hyperlink ref="F1580" r:id="rId133" xr:uid="{00000000-0004-0000-0400-000084000000}"/>
    <hyperlink ref="F1583" r:id="rId134" xr:uid="{00000000-0004-0000-0400-000085000000}"/>
    <hyperlink ref="F1633" r:id="rId135" xr:uid="{00000000-0004-0000-0400-000086000000}"/>
    <hyperlink ref="F1644" r:id="rId136" xr:uid="{00000000-0004-0000-0400-000087000000}"/>
    <hyperlink ref="F1676" r:id="rId137" xr:uid="{00000000-0004-0000-0400-000088000000}"/>
    <hyperlink ref="F1683" r:id="rId138" xr:uid="{00000000-0004-0000-0400-000089000000}"/>
    <hyperlink ref="F1690" r:id="rId139" xr:uid="{00000000-0004-0000-0400-00008A000000}"/>
    <hyperlink ref="F1699" r:id="rId140" xr:uid="{00000000-0004-0000-0400-00008B000000}"/>
    <hyperlink ref="F1707" r:id="rId141" xr:uid="{00000000-0004-0000-0400-00008C000000}"/>
    <hyperlink ref="F1716" r:id="rId142" xr:uid="{00000000-0004-0000-0400-00008D000000}"/>
    <hyperlink ref="F1723" r:id="rId143" xr:uid="{00000000-0004-0000-0400-00008E000000}"/>
    <hyperlink ref="F1730" r:id="rId144" xr:uid="{00000000-0004-0000-0400-00008F000000}"/>
    <hyperlink ref="F1737" r:id="rId145" xr:uid="{00000000-0004-0000-0400-000090000000}"/>
    <hyperlink ref="F1746" r:id="rId146" xr:uid="{00000000-0004-0000-0400-000091000000}"/>
    <hyperlink ref="F1749" r:id="rId147" xr:uid="{00000000-0004-0000-0400-000092000000}"/>
    <hyperlink ref="F1755" r:id="rId148" xr:uid="{00000000-0004-0000-0400-000093000000}"/>
    <hyperlink ref="F1763" r:id="rId149" xr:uid="{00000000-0004-0000-0400-000094000000}"/>
    <hyperlink ref="F1769" r:id="rId150" xr:uid="{00000000-0004-0000-0400-000095000000}"/>
    <hyperlink ref="F1775" r:id="rId151" xr:uid="{00000000-0004-0000-0400-000096000000}"/>
    <hyperlink ref="F1783" r:id="rId152" xr:uid="{00000000-0004-0000-0400-000097000000}"/>
    <hyperlink ref="F1791" r:id="rId153" xr:uid="{00000000-0004-0000-0400-000098000000}"/>
    <hyperlink ref="F1794" r:id="rId154" xr:uid="{00000000-0004-0000-0400-000099000000}"/>
    <hyperlink ref="F1804" r:id="rId155" xr:uid="{00000000-0004-0000-0400-00009A000000}"/>
    <hyperlink ref="F1814" r:id="rId156" xr:uid="{00000000-0004-0000-0400-00009B000000}"/>
    <hyperlink ref="F1818" r:id="rId157" xr:uid="{00000000-0004-0000-0400-00009C000000}"/>
    <hyperlink ref="F1833" r:id="rId158" xr:uid="{00000000-0004-0000-0400-00009D000000}"/>
    <hyperlink ref="F1840" r:id="rId159" xr:uid="{00000000-0004-0000-0400-00009E000000}"/>
    <hyperlink ref="F1844" r:id="rId160" xr:uid="{00000000-0004-0000-0400-00009F000000}"/>
    <hyperlink ref="F1848" r:id="rId161" xr:uid="{00000000-0004-0000-0400-0000A0000000}"/>
    <hyperlink ref="F1862" r:id="rId162" xr:uid="{00000000-0004-0000-0400-0000A1000000}"/>
    <hyperlink ref="F1902" r:id="rId163" xr:uid="{00000000-0004-0000-0400-0000A2000000}"/>
    <hyperlink ref="F1908" r:id="rId164" xr:uid="{00000000-0004-0000-0400-0000A3000000}"/>
    <hyperlink ref="F1941" r:id="rId165" xr:uid="{00000000-0004-0000-0400-0000A4000000}"/>
    <hyperlink ref="F1946" r:id="rId166" xr:uid="{00000000-0004-0000-0400-0000A5000000}"/>
    <hyperlink ref="F1979" r:id="rId167" xr:uid="{00000000-0004-0000-0400-0000A6000000}"/>
    <hyperlink ref="F2015" r:id="rId168" xr:uid="{00000000-0004-0000-0400-0000A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107</v>
      </c>
      <c r="AZ2" s="93" t="s">
        <v>781</v>
      </c>
      <c r="BA2" s="93" t="s">
        <v>1</v>
      </c>
      <c r="BB2" s="93" t="s">
        <v>202</v>
      </c>
      <c r="BC2" s="93" t="s">
        <v>3653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3654</v>
      </c>
      <c r="BA3" s="93" t="s">
        <v>1</v>
      </c>
      <c r="BB3" s="93" t="s">
        <v>202</v>
      </c>
      <c r="BC3" s="93" t="s">
        <v>3655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3656</v>
      </c>
      <c r="BA4" s="93" t="s">
        <v>1</v>
      </c>
      <c r="BB4" s="93" t="s">
        <v>202</v>
      </c>
      <c r="BC4" s="93" t="s">
        <v>3657</v>
      </c>
      <c r="BD4" s="93" t="s">
        <v>87</v>
      </c>
    </row>
    <row r="5" spans="2:56" ht="6.95" customHeight="1">
      <c r="B5" s="20"/>
      <c r="L5" s="20"/>
      <c r="AZ5" s="93" t="s">
        <v>3658</v>
      </c>
      <c r="BA5" s="93" t="s">
        <v>1</v>
      </c>
      <c r="BB5" s="93" t="s">
        <v>202</v>
      </c>
      <c r="BC5" s="93" t="s">
        <v>3659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3660</v>
      </c>
      <c r="BA6" s="93" t="s">
        <v>1</v>
      </c>
      <c r="BB6" s="93" t="s">
        <v>202</v>
      </c>
      <c r="BC6" s="93" t="s">
        <v>3661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56" ht="12.75">
      <c r="B8" s="20"/>
      <c r="D8" s="27" t="s">
        <v>215</v>
      </c>
      <c r="L8" s="20"/>
    </row>
    <row r="9" spans="2:56" ht="16.5" customHeight="1">
      <c r="B9" s="20"/>
      <c r="E9" s="255" t="s">
        <v>791</v>
      </c>
      <c r="F9" s="216"/>
      <c r="G9" s="216"/>
      <c r="H9" s="216"/>
      <c r="L9" s="20"/>
    </row>
    <row r="10" spans="2:56" ht="12" customHeight="1">
      <c r="B10" s="20"/>
      <c r="D10" s="27" t="s">
        <v>792</v>
      </c>
      <c r="L10" s="20"/>
    </row>
    <row r="11" spans="2:56" s="1" customFormat="1" ht="16.5" customHeight="1">
      <c r="B11" s="32"/>
      <c r="E11" s="250" t="s">
        <v>793</v>
      </c>
      <c r="F11" s="257"/>
      <c r="G11" s="257"/>
      <c r="H11" s="257"/>
      <c r="L11" s="32"/>
    </row>
    <row r="12" spans="2:56" s="1" customFormat="1" ht="12" customHeight="1">
      <c r="B12" s="32"/>
      <c r="D12" s="27" t="s">
        <v>794</v>
      </c>
      <c r="L12" s="32"/>
    </row>
    <row r="13" spans="2:56" s="1" customFormat="1" ht="16.5" customHeight="1">
      <c r="B13" s="32"/>
      <c r="E13" s="237" t="s">
        <v>3662</v>
      </c>
      <c r="F13" s="257"/>
      <c r="G13" s="257"/>
      <c r="H13" s="257"/>
      <c r="L13" s="32"/>
    </row>
    <row r="14" spans="2:56" s="1" customFormat="1" ht="11.25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ROUND(J150,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ROUND((SUM(BE150:BE1956)),  2)</f>
        <v>0</v>
      </c>
      <c r="I37" s="97">
        <v>0.21</v>
      </c>
      <c r="J37" s="86">
        <f>ROUND(((SUM(BE150:BE1956))*I37),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ROUND((SUM(BF150:BF1956)),  2)</f>
        <v>0</v>
      </c>
      <c r="I38" s="97">
        <v>0.15</v>
      </c>
      <c r="J38" s="86">
        <f>ROUND(((SUM(BF150:BF1956))*I38),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ROUND((SUM(BG150:BG1956)),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ROUND((SUM(BH150:BH1956)),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ROUND((SUM(BI150:BI1956)),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793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D.1.1.D - Objekt D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J150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J151</f>
        <v>0</v>
      </c>
      <c r="L101" s="109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J152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J218</f>
        <v>0</v>
      </c>
      <c r="L103" s="113"/>
    </row>
    <row r="104" spans="2:47" s="9" customFormat="1" ht="19.899999999999999" customHeight="1">
      <c r="B104" s="113"/>
      <c r="D104" s="114" t="s">
        <v>796</v>
      </c>
      <c r="E104" s="115"/>
      <c r="F104" s="115"/>
      <c r="G104" s="115"/>
      <c r="H104" s="115"/>
      <c r="I104" s="115"/>
      <c r="J104" s="116">
        <f>J249</f>
        <v>0</v>
      </c>
      <c r="L104" s="113"/>
    </row>
    <row r="105" spans="2:47" s="9" customFormat="1" ht="19.899999999999999" customHeight="1">
      <c r="B105" s="113"/>
      <c r="D105" s="114" t="s">
        <v>797</v>
      </c>
      <c r="E105" s="115"/>
      <c r="F105" s="115"/>
      <c r="G105" s="115"/>
      <c r="H105" s="115"/>
      <c r="I105" s="115"/>
      <c r="J105" s="116">
        <f>J335</f>
        <v>0</v>
      </c>
      <c r="L105" s="113"/>
    </row>
    <row r="106" spans="2:47" s="9" customFormat="1" ht="19.899999999999999" customHeight="1">
      <c r="B106" s="113"/>
      <c r="D106" s="114" t="s">
        <v>231</v>
      </c>
      <c r="E106" s="115"/>
      <c r="F106" s="115"/>
      <c r="G106" s="115"/>
      <c r="H106" s="115"/>
      <c r="I106" s="115"/>
      <c r="J106" s="116">
        <f>J735</f>
        <v>0</v>
      </c>
      <c r="L106" s="113"/>
    </row>
    <row r="107" spans="2:47" s="9" customFormat="1" ht="19.899999999999999" customHeight="1">
      <c r="B107" s="113"/>
      <c r="D107" s="114" t="s">
        <v>798</v>
      </c>
      <c r="E107" s="115"/>
      <c r="F107" s="115"/>
      <c r="G107" s="115"/>
      <c r="H107" s="115"/>
      <c r="I107" s="115"/>
      <c r="J107" s="116">
        <f>J838</f>
        <v>0</v>
      </c>
      <c r="L107" s="113"/>
    </row>
    <row r="108" spans="2:47" s="8" customFormat="1" ht="24.95" customHeight="1">
      <c r="B108" s="109"/>
      <c r="D108" s="110" t="s">
        <v>233</v>
      </c>
      <c r="E108" s="111"/>
      <c r="F108" s="111"/>
      <c r="G108" s="111"/>
      <c r="H108" s="111"/>
      <c r="I108" s="111"/>
      <c r="J108" s="112">
        <f>J841</f>
        <v>0</v>
      </c>
      <c r="L108" s="109"/>
    </row>
    <row r="109" spans="2:47" s="9" customFormat="1" ht="19.899999999999999" customHeight="1">
      <c r="B109" s="113"/>
      <c r="D109" s="114" t="s">
        <v>799</v>
      </c>
      <c r="E109" s="115"/>
      <c r="F109" s="115"/>
      <c r="G109" s="115"/>
      <c r="H109" s="115"/>
      <c r="I109" s="115"/>
      <c r="J109" s="116">
        <f>J842</f>
        <v>0</v>
      </c>
      <c r="L109" s="113"/>
    </row>
    <row r="110" spans="2:47" s="9" customFormat="1" ht="19.899999999999999" customHeight="1">
      <c r="B110" s="113"/>
      <c r="D110" s="114" t="s">
        <v>800</v>
      </c>
      <c r="E110" s="115"/>
      <c r="F110" s="115"/>
      <c r="G110" s="115"/>
      <c r="H110" s="115"/>
      <c r="I110" s="115"/>
      <c r="J110" s="116">
        <f>J911</f>
        <v>0</v>
      </c>
      <c r="L110" s="113"/>
    </row>
    <row r="111" spans="2:47" s="9" customFormat="1" ht="19.899999999999999" customHeight="1">
      <c r="B111" s="113"/>
      <c r="D111" s="114" t="s">
        <v>801</v>
      </c>
      <c r="E111" s="115"/>
      <c r="F111" s="115"/>
      <c r="G111" s="115"/>
      <c r="H111" s="115"/>
      <c r="I111" s="115"/>
      <c r="J111" s="116">
        <f>J987</f>
        <v>0</v>
      </c>
      <c r="L111" s="113"/>
    </row>
    <row r="112" spans="2:47" s="9" customFormat="1" ht="19.899999999999999" customHeight="1">
      <c r="B112" s="113"/>
      <c r="D112" s="114" t="s">
        <v>802</v>
      </c>
      <c r="E112" s="115"/>
      <c r="F112" s="115"/>
      <c r="G112" s="115"/>
      <c r="H112" s="115"/>
      <c r="I112" s="115"/>
      <c r="J112" s="116">
        <f>J1066</f>
        <v>0</v>
      </c>
      <c r="L112" s="113"/>
    </row>
    <row r="113" spans="2:12" s="9" customFormat="1" ht="19.899999999999999" customHeight="1">
      <c r="B113" s="113"/>
      <c r="D113" s="114" t="s">
        <v>803</v>
      </c>
      <c r="E113" s="115"/>
      <c r="F113" s="115"/>
      <c r="G113" s="115"/>
      <c r="H113" s="115"/>
      <c r="I113" s="115"/>
      <c r="J113" s="116">
        <f>J1085</f>
        <v>0</v>
      </c>
      <c r="L113" s="113"/>
    </row>
    <row r="114" spans="2:12" s="9" customFormat="1" ht="19.899999999999999" customHeight="1">
      <c r="B114" s="113"/>
      <c r="D114" s="114" t="s">
        <v>804</v>
      </c>
      <c r="E114" s="115"/>
      <c r="F114" s="115"/>
      <c r="G114" s="115"/>
      <c r="H114" s="115"/>
      <c r="I114" s="115"/>
      <c r="J114" s="116">
        <f>J1094</f>
        <v>0</v>
      </c>
      <c r="L114" s="113"/>
    </row>
    <row r="115" spans="2:12" s="9" customFormat="1" ht="19.899999999999999" customHeight="1">
      <c r="B115" s="113"/>
      <c r="D115" s="114" t="s">
        <v>805</v>
      </c>
      <c r="E115" s="115"/>
      <c r="F115" s="115"/>
      <c r="G115" s="115"/>
      <c r="H115" s="115"/>
      <c r="I115" s="115"/>
      <c r="J115" s="116">
        <f>J1400</f>
        <v>0</v>
      </c>
      <c r="L115" s="113"/>
    </row>
    <row r="116" spans="2:12" s="9" customFormat="1" ht="19.899999999999999" customHeight="1">
      <c r="B116" s="113"/>
      <c r="D116" s="114" t="s">
        <v>806</v>
      </c>
      <c r="E116" s="115"/>
      <c r="F116" s="115"/>
      <c r="G116" s="115"/>
      <c r="H116" s="115"/>
      <c r="I116" s="115"/>
      <c r="J116" s="116">
        <f>J1447</f>
        <v>0</v>
      </c>
      <c r="L116" s="113"/>
    </row>
    <row r="117" spans="2:12" s="9" customFormat="1" ht="19.899999999999999" customHeight="1">
      <c r="B117" s="113"/>
      <c r="D117" s="114" t="s">
        <v>807</v>
      </c>
      <c r="E117" s="115"/>
      <c r="F117" s="115"/>
      <c r="G117" s="115"/>
      <c r="H117" s="115"/>
      <c r="I117" s="115"/>
      <c r="J117" s="116">
        <f>J1498</f>
        <v>0</v>
      </c>
      <c r="L117" s="113"/>
    </row>
    <row r="118" spans="2:12" s="9" customFormat="1" ht="19.899999999999999" customHeight="1">
      <c r="B118" s="113"/>
      <c r="D118" s="114" t="s">
        <v>808</v>
      </c>
      <c r="E118" s="115"/>
      <c r="F118" s="115"/>
      <c r="G118" s="115"/>
      <c r="H118" s="115"/>
      <c r="I118" s="115"/>
      <c r="J118" s="116">
        <f>J1531</f>
        <v>0</v>
      </c>
      <c r="L118" s="113"/>
    </row>
    <row r="119" spans="2:12" s="9" customFormat="1" ht="19.899999999999999" customHeight="1">
      <c r="B119" s="113"/>
      <c r="D119" s="114" t="s">
        <v>809</v>
      </c>
      <c r="E119" s="115"/>
      <c r="F119" s="115"/>
      <c r="G119" s="115"/>
      <c r="H119" s="115"/>
      <c r="I119" s="115"/>
      <c r="J119" s="116">
        <f>J1592</f>
        <v>0</v>
      </c>
      <c r="L119" s="113"/>
    </row>
    <row r="120" spans="2:12" s="9" customFormat="1" ht="19.899999999999999" customHeight="1">
      <c r="B120" s="113"/>
      <c r="D120" s="114" t="s">
        <v>810</v>
      </c>
      <c r="E120" s="115"/>
      <c r="F120" s="115"/>
      <c r="G120" s="115"/>
      <c r="H120" s="115"/>
      <c r="I120" s="115"/>
      <c r="J120" s="116">
        <f>J1600</f>
        <v>0</v>
      </c>
      <c r="L120" s="113"/>
    </row>
    <row r="121" spans="2:12" s="9" customFormat="1" ht="19.899999999999999" customHeight="1">
      <c r="B121" s="113"/>
      <c r="D121" s="114" t="s">
        <v>811</v>
      </c>
      <c r="E121" s="115"/>
      <c r="F121" s="115"/>
      <c r="G121" s="115"/>
      <c r="H121" s="115"/>
      <c r="I121" s="115"/>
      <c r="J121" s="116">
        <f>J1618</f>
        <v>0</v>
      </c>
      <c r="L121" s="113"/>
    </row>
    <row r="122" spans="2:12" s="9" customFormat="1" ht="19.899999999999999" customHeight="1">
      <c r="B122" s="113"/>
      <c r="D122" s="114" t="s">
        <v>812</v>
      </c>
      <c r="E122" s="115"/>
      <c r="F122" s="115"/>
      <c r="G122" s="115"/>
      <c r="H122" s="115"/>
      <c r="I122" s="115"/>
      <c r="J122" s="116">
        <f>J1695</f>
        <v>0</v>
      </c>
      <c r="L122" s="113"/>
    </row>
    <row r="123" spans="2:12" s="9" customFormat="1" ht="19.899999999999999" customHeight="1">
      <c r="B123" s="113"/>
      <c r="D123" s="114" t="s">
        <v>813</v>
      </c>
      <c r="E123" s="115"/>
      <c r="F123" s="115"/>
      <c r="G123" s="115"/>
      <c r="H123" s="115"/>
      <c r="I123" s="115"/>
      <c r="J123" s="116">
        <f>J1740</f>
        <v>0</v>
      </c>
      <c r="L123" s="113"/>
    </row>
    <row r="124" spans="2:12" s="9" customFormat="1" ht="19.899999999999999" customHeight="1">
      <c r="B124" s="113"/>
      <c r="D124" s="114" t="s">
        <v>814</v>
      </c>
      <c r="E124" s="115"/>
      <c r="F124" s="115"/>
      <c r="G124" s="115"/>
      <c r="H124" s="115"/>
      <c r="I124" s="115"/>
      <c r="J124" s="116">
        <f>J1797</f>
        <v>0</v>
      </c>
      <c r="L124" s="113"/>
    </row>
    <row r="125" spans="2:12" s="9" customFormat="1" ht="19.899999999999999" customHeight="1">
      <c r="B125" s="113"/>
      <c r="D125" s="114" t="s">
        <v>815</v>
      </c>
      <c r="E125" s="115"/>
      <c r="F125" s="115"/>
      <c r="G125" s="115"/>
      <c r="H125" s="115"/>
      <c r="I125" s="115"/>
      <c r="J125" s="116">
        <f>J1848</f>
        <v>0</v>
      </c>
      <c r="L125" s="113"/>
    </row>
    <row r="126" spans="2:12" s="9" customFormat="1" ht="19.899999999999999" customHeight="1">
      <c r="B126" s="113"/>
      <c r="D126" s="114" t="s">
        <v>816</v>
      </c>
      <c r="E126" s="115"/>
      <c r="F126" s="115"/>
      <c r="G126" s="115"/>
      <c r="H126" s="115"/>
      <c r="I126" s="115"/>
      <c r="J126" s="116">
        <f>J1922</f>
        <v>0</v>
      </c>
      <c r="L126" s="113"/>
    </row>
    <row r="127" spans="2:12" s="1" customFormat="1" ht="21.75" customHeight="1">
      <c r="B127" s="32"/>
      <c r="L127" s="32"/>
    </row>
    <row r="128" spans="2:12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  <row r="132" spans="2:12" s="1" customFormat="1" ht="6.9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2"/>
    </row>
    <row r="133" spans="2:12" s="1" customFormat="1" ht="24.95" customHeight="1">
      <c r="B133" s="32"/>
      <c r="C133" s="21" t="s">
        <v>238</v>
      </c>
      <c r="L133" s="32"/>
    </row>
    <row r="134" spans="2:12" s="1" customFormat="1" ht="6.95" customHeight="1">
      <c r="B134" s="32"/>
      <c r="L134" s="32"/>
    </row>
    <row r="135" spans="2:12" s="1" customFormat="1" ht="12" customHeight="1">
      <c r="B135" s="32"/>
      <c r="C135" s="27" t="s">
        <v>16</v>
      </c>
      <c r="L135" s="32"/>
    </row>
    <row r="136" spans="2:12" s="1" customFormat="1" ht="16.5" customHeight="1">
      <c r="B136" s="32"/>
      <c r="E136" s="255" t="str">
        <f>E7</f>
        <v>VÝSTAVBA CHRÁNĚNÉHO BYDLENÍ V NOVÉ PACE</v>
      </c>
      <c r="F136" s="256"/>
      <c r="G136" s="256"/>
      <c r="H136" s="256"/>
      <c r="L136" s="32"/>
    </row>
    <row r="137" spans="2:12" ht="12" customHeight="1">
      <c r="B137" s="20"/>
      <c r="C137" s="27" t="s">
        <v>215</v>
      </c>
      <c r="L137" s="20"/>
    </row>
    <row r="138" spans="2:12" ht="16.5" customHeight="1">
      <c r="B138" s="20"/>
      <c r="E138" s="255" t="s">
        <v>791</v>
      </c>
      <c r="F138" s="216"/>
      <c r="G138" s="216"/>
      <c r="H138" s="216"/>
      <c r="L138" s="20"/>
    </row>
    <row r="139" spans="2:12" ht="12" customHeight="1">
      <c r="B139" s="20"/>
      <c r="C139" s="27" t="s">
        <v>792</v>
      </c>
      <c r="L139" s="20"/>
    </row>
    <row r="140" spans="2:12" s="1" customFormat="1" ht="16.5" customHeight="1">
      <c r="B140" s="32"/>
      <c r="E140" s="250" t="s">
        <v>793</v>
      </c>
      <c r="F140" s="257"/>
      <c r="G140" s="257"/>
      <c r="H140" s="257"/>
      <c r="L140" s="32"/>
    </row>
    <row r="141" spans="2:12" s="1" customFormat="1" ht="12" customHeight="1">
      <c r="B141" s="32"/>
      <c r="C141" s="27" t="s">
        <v>794</v>
      </c>
      <c r="L141" s="32"/>
    </row>
    <row r="142" spans="2:12" s="1" customFormat="1" ht="16.5" customHeight="1">
      <c r="B142" s="32"/>
      <c r="E142" s="237" t="str">
        <f>E13</f>
        <v>D.1.1.D - Objekt D</v>
      </c>
      <c r="F142" s="257"/>
      <c r="G142" s="257"/>
      <c r="H142" s="257"/>
      <c r="L142" s="32"/>
    </row>
    <row r="143" spans="2:12" s="1" customFormat="1" ht="6.95" customHeight="1">
      <c r="B143" s="32"/>
      <c r="L143" s="32"/>
    </row>
    <row r="144" spans="2:12" s="1" customFormat="1" ht="12" customHeight="1">
      <c r="B144" s="32"/>
      <c r="C144" s="27" t="s">
        <v>20</v>
      </c>
      <c r="F144" s="25" t="str">
        <f>F16</f>
        <v xml:space="preserve">Na Vyšehradě 1205, 509 01 Nová Paka </v>
      </c>
      <c r="I144" s="27" t="s">
        <v>22</v>
      </c>
      <c r="J144" s="52" t="str">
        <f>IF(J16="","",J16)</f>
        <v>17. 11. 2023</v>
      </c>
      <c r="L144" s="32"/>
    </row>
    <row r="145" spans="2:65" s="1" customFormat="1" ht="6.95" customHeight="1">
      <c r="B145" s="32"/>
      <c r="L145" s="32"/>
    </row>
    <row r="146" spans="2:65" s="1" customFormat="1" ht="25.7" customHeight="1">
      <c r="B146" s="32"/>
      <c r="C146" s="27" t="s">
        <v>24</v>
      </c>
      <c r="F146" s="25" t="str">
        <f>E19</f>
        <v>Královehradecký kraj</v>
      </c>
      <c r="I146" s="27" t="s">
        <v>30</v>
      </c>
      <c r="J146" s="30" t="str">
        <f>E25</f>
        <v>Růžička a partneři, s.r.o.</v>
      </c>
      <c r="L146" s="32"/>
    </row>
    <row r="147" spans="2:65" s="1" customFormat="1" ht="15.2" customHeight="1">
      <c r="B147" s="32"/>
      <c r="C147" s="27" t="s">
        <v>28</v>
      </c>
      <c r="F147" s="25" t="str">
        <f>IF(E22="","",E22)</f>
        <v>Vyplň údaj</v>
      </c>
      <c r="I147" s="27" t="s">
        <v>33</v>
      </c>
      <c r="J147" s="30" t="str">
        <f>E28</f>
        <v>QSB, s.r.o.</v>
      </c>
      <c r="L147" s="32"/>
    </row>
    <row r="148" spans="2:65" s="1" customFormat="1" ht="10.35" customHeight="1">
      <c r="B148" s="32"/>
      <c r="L148" s="32"/>
    </row>
    <row r="149" spans="2:65" s="10" customFormat="1" ht="29.25" customHeight="1">
      <c r="B149" s="117"/>
      <c r="C149" s="118" t="s">
        <v>239</v>
      </c>
      <c r="D149" s="119" t="s">
        <v>62</v>
      </c>
      <c r="E149" s="119" t="s">
        <v>58</v>
      </c>
      <c r="F149" s="119" t="s">
        <v>59</v>
      </c>
      <c r="G149" s="119" t="s">
        <v>240</v>
      </c>
      <c r="H149" s="119" t="s">
        <v>241</v>
      </c>
      <c r="I149" s="119" t="s">
        <v>242</v>
      </c>
      <c r="J149" s="119" t="s">
        <v>225</v>
      </c>
      <c r="K149" s="120" t="s">
        <v>243</v>
      </c>
      <c r="L149" s="117"/>
      <c r="M149" s="59" t="s">
        <v>1</v>
      </c>
      <c r="N149" s="60" t="s">
        <v>41</v>
      </c>
      <c r="O149" s="60" t="s">
        <v>244</v>
      </c>
      <c r="P149" s="60" t="s">
        <v>245</v>
      </c>
      <c r="Q149" s="60" t="s">
        <v>246</v>
      </c>
      <c r="R149" s="60" t="s">
        <v>247</v>
      </c>
      <c r="S149" s="60" t="s">
        <v>248</v>
      </c>
      <c r="T149" s="61" t="s">
        <v>249</v>
      </c>
    </row>
    <row r="150" spans="2:65" s="1" customFormat="1" ht="22.9" customHeight="1">
      <c r="B150" s="32"/>
      <c r="C150" s="64" t="s">
        <v>250</v>
      </c>
      <c r="J150" s="121">
        <f>BK150</f>
        <v>0</v>
      </c>
      <c r="L150" s="32"/>
      <c r="M150" s="62"/>
      <c r="N150" s="53"/>
      <c r="O150" s="53"/>
      <c r="P150" s="122">
        <f>P151+P841</f>
        <v>0</v>
      </c>
      <c r="Q150" s="53"/>
      <c r="R150" s="122">
        <f>R151+R841</f>
        <v>229.68548337999999</v>
      </c>
      <c r="S150" s="53"/>
      <c r="T150" s="123">
        <f>T151+T841</f>
        <v>0</v>
      </c>
      <c r="AT150" s="17" t="s">
        <v>76</v>
      </c>
      <c r="AU150" s="17" t="s">
        <v>227</v>
      </c>
      <c r="BK150" s="124">
        <f>BK151+BK841</f>
        <v>0</v>
      </c>
    </row>
    <row r="151" spans="2:65" s="11" customFormat="1" ht="25.9" customHeight="1">
      <c r="B151" s="125"/>
      <c r="D151" s="126" t="s">
        <v>76</v>
      </c>
      <c r="E151" s="127" t="s">
        <v>251</v>
      </c>
      <c r="F151" s="127" t="s">
        <v>252</v>
      </c>
      <c r="I151" s="128"/>
      <c r="J151" s="129">
        <f>BK151</f>
        <v>0</v>
      </c>
      <c r="L151" s="125"/>
      <c r="M151" s="130"/>
      <c r="P151" s="131">
        <f>P152+P218+P249+P335+P735+P838</f>
        <v>0</v>
      </c>
      <c r="R151" s="131">
        <f>R152+R218+R249+R335+R735+R838</f>
        <v>203.11917527</v>
      </c>
      <c r="T151" s="132">
        <f>T152+T218+T249+T335+T735+T838</f>
        <v>0</v>
      </c>
      <c r="AR151" s="126" t="s">
        <v>85</v>
      </c>
      <c r="AT151" s="133" t="s">
        <v>76</v>
      </c>
      <c r="AU151" s="133" t="s">
        <v>77</v>
      </c>
      <c r="AY151" s="126" t="s">
        <v>253</v>
      </c>
      <c r="BK151" s="134">
        <f>BK152+BK218+BK249+BK335+BK735+BK838</f>
        <v>0</v>
      </c>
    </row>
    <row r="152" spans="2:65" s="11" customFormat="1" ht="22.9" customHeight="1">
      <c r="B152" s="125"/>
      <c r="D152" s="126" t="s">
        <v>76</v>
      </c>
      <c r="E152" s="135" t="s">
        <v>85</v>
      </c>
      <c r="F152" s="135" t="s">
        <v>254</v>
      </c>
      <c r="I152" s="128"/>
      <c r="J152" s="136">
        <f>BK152</f>
        <v>0</v>
      </c>
      <c r="L152" s="125"/>
      <c r="M152" s="130"/>
      <c r="P152" s="131">
        <f>SUM(P153:P217)</f>
        <v>0</v>
      </c>
      <c r="R152" s="131">
        <f>SUM(R153:R217)</f>
        <v>0</v>
      </c>
      <c r="T152" s="132">
        <f>SUM(T153:T217)</f>
        <v>0</v>
      </c>
      <c r="AR152" s="126" t="s">
        <v>85</v>
      </c>
      <c r="AT152" s="133" t="s">
        <v>76</v>
      </c>
      <c r="AU152" s="133" t="s">
        <v>85</v>
      </c>
      <c r="AY152" s="126" t="s">
        <v>253</v>
      </c>
      <c r="BK152" s="134">
        <f>SUM(BK153:BK217)</f>
        <v>0</v>
      </c>
    </row>
    <row r="153" spans="2:65" s="1" customFormat="1" ht="33" customHeight="1">
      <c r="B153" s="32"/>
      <c r="C153" s="137" t="s">
        <v>85</v>
      </c>
      <c r="D153" s="137" t="s">
        <v>255</v>
      </c>
      <c r="E153" s="138" t="s">
        <v>2786</v>
      </c>
      <c r="F153" s="139" t="s">
        <v>2787</v>
      </c>
      <c r="G153" s="140" t="s">
        <v>202</v>
      </c>
      <c r="H153" s="141">
        <v>113.008</v>
      </c>
      <c r="I153" s="142"/>
      <c r="J153" s="143">
        <f>ROUND(I153*H153,2)</f>
        <v>0</v>
      </c>
      <c r="K153" s="139" t="s">
        <v>259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3663</v>
      </c>
    </row>
    <row r="154" spans="2:65" s="1" customFormat="1" ht="11.25">
      <c r="B154" s="32"/>
      <c r="D154" s="150" t="s">
        <v>262</v>
      </c>
      <c r="F154" s="151" t="s">
        <v>2789</v>
      </c>
      <c r="I154" s="152"/>
      <c r="L154" s="32"/>
      <c r="M154" s="153"/>
      <c r="T154" s="56"/>
      <c r="AT154" s="17" t="s">
        <v>262</v>
      </c>
      <c r="AU154" s="17" t="s">
        <v>87</v>
      </c>
    </row>
    <row r="155" spans="2:65" s="14" customFormat="1" ht="11.25">
      <c r="B155" s="169"/>
      <c r="D155" s="155" t="s">
        <v>264</v>
      </c>
      <c r="E155" s="170" t="s">
        <v>1</v>
      </c>
      <c r="F155" s="171" t="s">
        <v>3664</v>
      </c>
      <c r="H155" s="170" t="s">
        <v>1</v>
      </c>
      <c r="I155" s="172"/>
      <c r="L155" s="169"/>
      <c r="M155" s="173"/>
      <c r="T155" s="174"/>
      <c r="AT155" s="170" t="s">
        <v>264</v>
      </c>
      <c r="AU155" s="170" t="s">
        <v>87</v>
      </c>
      <c r="AV155" s="14" t="s">
        <v>85</v>
      </c>
      <c r="AW155" s="14" t="s">
        <v>32</v>
      </c>
      <c r="AX155" s="14" t="s">
        <v>77</v>
      </c>
      <c r="AY155" s="170" t="s">
        <v>253</v>
      </c>
    </row>
    <row r="156" spans="2:65" s="12" customFormat="1" ht="11.25">
      <c r="B156" s="154"/>
      <c r="D156" s="155" t="s">
        <v>264</v>
      </c>
      <c r="E156" s="156" t="s">
        <v>1</v>
      </c>
      <c r="F156" s="157" t="s">
        <v>3665</v>
      </c>
      <c r="H156" s="158">
        <v>17.591999999999999</v>
      </c>
      <c r="I156" s="159"/>
      <c r="L156" s="154"/>
      <c r="M156" s="160"/>
      <c r="T156" s="161"/>
      <c r="AT156" s="156" t="s">
        <v>264</v>
      </c>
      <c r="AU156" s="156" t="s">
        <v>87</v>
      </c>
      <c r="AV156" s="12" t="s">
        <v>87</v>
      </c>
      <c r="AW156" s="12" t="s">
        <v>32</v>
      </c>
      <c r="AX156" s="12" t="s">
        <v>77</v>
      </c>
      <c r="AY156" s="156" t="s">
        <v>253</v>
      </c>
    </row>
    <row r="157" spans="2:65" s="12" customFormat="1" ht="22.5">
      <c r="B157" s="154"/>
      <c r="D157" s="155" t="s">
        <v>264</v>
      </c>
      <c r="E157" s="156" t="s">
        <v>1</v>
      </c>
      <c r="F157" s="157" t="s">
        <v>3666</v>
      </c>
      <c r="H157" s="158">
        <v>61.908000000000001</v>
      </c>
      <c r="I157" s="159"/>
      <c r="L157" s="154"/>
      <c r="M157" s="160"/>
      <c r="T157" s="161"/>
      <c r="AT157" s="156" t="s">
        <v>264</v>
      </c>
      <c r="AU157" s="156" t="s">
        <v>87</v>
      </c>
      <c r="AV157" s="12" t="s">
        <v>87</v>
      </c>
      <c r="AW157" s="12" t="s">
        <v>32</v>
      </c>
      <c r="AX157" s="12" t="s">
        <v>77</v>
      </c>
      <c r="AY157" s="156" t="s">
        <v>253</v>
      </c>
    </row>
    <row r="158" spans="2:65" s="12" customFormat="1" ht="11.25">
      <c r="B158" s="154"/>
      <c r="D158" s="155" t="s">
        <v>264</v>
      </c>
      <c r="E158" s="156" t="s">
        <v>1</v>
      </c>
      <c r="F158" s="157" t="s">
        <v>3667</v>
      </c>
      <c r="H158" s="158">
        <v>71.405000000000001</v>
      </c>
      <c r="I158" s="159"/>
      <c r="L158" s="154"/>
      <c r="M158" s="160"/>
      <c r="T158" s="161"/>
      <c r="AT158" s="156" t="s">
        <v>264</v>
      </c>
      <c r="AU158" s="156" t="s">
        <v>87</v>
      </c>
      <c r="AV158" s="12" t="s">
        <v>87</v>
      </c>
      <c r="AW158" s="12" t="s">
        <v>32</v>
      </c>
      <c r="AX158" s="12" t="s">
        <v>77</v>
      </c>
      <c r="AY158" s="156" t="s">
        <v>253</v>
      </c>
    </row>
    <row r="159" spans="2:65" s="12" customFormat="1" ht="22.5">
      <c r="B159" s="154"/>
      <c r="D159" s="155" t="s">
        <v>264</v>
      </c>
      <c r="E159" s="156" t="s">
        <v>1</v>
      </c>
      <c r="F159" s="157" t="s">
        <v>3668</v>
      </c>
      <c r="H159" s="158">
        <v>-9.8019999999999996</v>
      </c>
      <c r="I159" s="159"/>
      <c r="L159" s="154"/>
      <c r="M159" s="160"/>
      <c r="T159" s="161"/>
      <c r="AT159" s="156" t="s">
        <v>264</v>
      </c>
      <c r="AU159" s="156" t="s">
        <v>87</v>
      </c>
      <c r="AV159" s="12" t="s">
        <v>87</v>
      </c>
      <c r="AW159" s="12" t="s">
        <v>32</v>
      </c>
      <c r="AX159" s="12" t="s">
        <v>77</v>
      </c>
      <c r="AY159" s="156" t="s">
        <v>253</v>
      </c>
    </row>
    <row r="160" spans="2:65" s="12" customFormat="1" ht="22.5">
      <c r="B160" s="154"/>
      <c r="D160" s="155" t="s">
        <v>264</v>
      </c>
      <c r="E160" s="156" t="s">
        <v>1</v>
      </c>
      <c r="F160" s="157" t="s">
        <v>3669</v>
      </c>
      <c r="H160" s="158">
        <v>-28.094999999999999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65" s="15" customFormat="1" ht="11.25">
      <c r="B161" s="175"/>
      <c r="D161" s="155" t="s">
        <v>264</v>
      </c>
      <c r="E161" s="176" t="s">
        <v>3654</v>
      </c>
      <c r="F161" s="177" t="s">
        <v>322</v>
      </c>
      <c r="H161" s="178">
        <v>113.008</v>
      </c>
      <c r="I161" s="179"/>
      <c r="L161" s="175"/>
      <c r="M161" s="180"/>
      <c r="T161" s="181"/>
      <c r="AT161" s="176" t="s">
        <v>264</v>
      </c>
      <c r="AU161" s="176" t="s">
        <v>87</v>
      </c>
      <c r="AV161" s="15" t="s">
        <v>97</v>
      </c>
      <c r="AW161" s="15" t="s">
        <v>32</v>
      </c>
      <c r="AX161" s="15" t="s">
        <v>77</v>
      </c>
      <c r="AY161" s="176" t="s">
        <v>253</v>
      </c>
    </row>
    <row r="162" spans="2:65" s="13" customFormat="1" ht="11.25">
      <c r="B162" s="162"/>
      <c r="D162" s="155" t="s">
        <v>264</v>
      </c>
      <c r="E162" s="163" t="s">
        <v>1</v>
      </c>
      <c r="F162" s="164" t="s">
        <v>266</v>
      </c>
      <c r="H162" s="165">
        <v>113.008</v>
      </c>
      <c r="I162" s="166"/>
      <c r="L162" s="162"/>
      <c r="M162" s="167"/>
      <c r="T162" s="168"/>
      <c r="AT162" s="163" t="s">
        <v>264</v>
      </c>
      <c r="AU162" s="163" t="s">
        <v>87</v>
      </c>
      <c r="AV162" s="13" t="s">
        <v>260</v>
      </c>
      <c r="AW162" s="13" t="s">
        <v>32</v>
      </c>
      <c r="AX162" s="13" t="s">
        <v>85</v>
      </c>
      <c r="AY162" s="163" t="s">
        <v>253</v>
      </c>
    </row>
    <row r="163" spans="2:65" s="1" customFormat="1" ht="33" customHeight="1">
      <c r="B163" s="32"/>
      <c r="C163" s="137" t="s">
        <v>87</v>
      </c>
      <c r="D163" s="137" t="s">
        <v>255</v>
      </c>
      <c r="E163" s="138" t="s">
        <v>822</v>
      </c>
      <c r="F163" s="139" t="s">
        <v>823</v>
      </c>
      <c r="G163" s="140" t="s">
        <v>202</v>
      </c>
      <c r="H163" s="141">
        <v>28.094999999999999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3670</v>
      </c>
    </row>
    <row r="164" spans="2:65" s="1" customFormat="1" ht="11.25">
      <c r="B164" s="32"/>
      <c r="D164" s="150" t="s">
        <v>262</v>
      </c>
      <c r="F164" s="151" t="s">
        <v>825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2" customFormat="1" ht="22.5">
      <c r="B165" s="154"/>
      <c r="D165" s="155" t="s">
        <v>264</v>
      </c>
      <c r="E165" s="156" t="s">
        <v>1</v>
      </c>
      <c r="F165" s="157" t="s">
        <v>3671</v>
      </c>
      <c r="H165" s="158">
        <v>28.094999999999999</v>
      </c>
      <c r="I165" s="159"/>
      <c r="L165" s="154"/>
      <c r="M165" s="160"/>
      <c r="T165" s="161"/>
      <c r="AT165" s="156" t="s">
        <v>264</v>
      </c>
      <c r="AU165" s="156" t="s">
        <v>87</v>
      </c>
      <c r="AV165" s="12" t="s">
        <v>87</v>
      </c>
      <c r="AW165" s="12" t="s">
        <v>32</v>
      </c>
      <c r="AX165" s="12" t="s">
        <v>77</v>
      </c>
      <c r="AY165" s="156" t="s">
        <v>253</v>
      </c>
    </row>
    <row r="166" spans="2:65" s="15" customFormat="1" ht="11.25">
      <c r="B166" s="175"/>
      <c r="D166" s="155" t="s">
        <v>264</v>
      </c>
      <c r="E166" s="176" t="s">
        <v>3656</v>
      </c>
      <c r="F166" s="177" t="s">
        <v>322</v>
      </c>
      <c r="H166" s="178">
        <v>28.094999999999999</v>
      </c>
      <c r="I166" s="179"/>
      <c r="L166" s="175"/>
      <c r="M166" s="180"/>
      <c r="T166" s="181"/>
      <c r="AT166" s="176" t="s">
        <v>264</v>
      </c>
      <c r="AU166" s="176" t="s">
        <v>87</v>
      </c>
      <c r="AV166" s="15" t="s">
        <v>97</v>
      </c>
      <c r="AW166" s="15" t="s">
        <v>32</v>
      </c>
      <c r="AX166" s="15" t="s">
        <v>77</v>
      </c>
      <c r="AY166" s="176" t="s">
        <v>253</v>
      </c>
    </row>
    <row r="167" spans="2:65" s="13" customFormat="1" ht="11.25">
      <c r="B167" s="162"/>
      <c r="D167" s="155" t="s">
        <v>264</v>
      </c>
      <c r="E167" s="163" t="s">
        <v>1</v>
      </c>
      <c r="F167" s="164" t="s">
        <v>266</v>
      </c>
      <c r="H167" s="165">
        <v>28.094999999999999</v>
      </c>
      <c r="I167" s="166"/>
      <c r="L167" s="162"/>
      <c r="M167" s="167"/>
      <c r="T167" s="168"/>
      <c r="AT167" s="163" t="s">
        <v>264</v>
      </c>
      <c r="AU167" s="163" t="s">
        <v>87</v>
      </c>
      <c r="AV167" s="13" t="s">
        <v>260</v>
      </c>
      <c r="AW167" s="13" t="s">
        <v>32</v>
      </c>
      <c r="AX167" s="13" t="s">
        <v>85</v>
      </c>
      <c r="AY167" s="163" t="s">
        <v>253</v>
      </c>
    </row>
    <row r="168" spans="2:65" s="1" customFormat="1" ht="33" customHeight="1">
      <c r="B168" s="32"/>
      <c r="C168" s="137" t="s">
        <v>97</v>
      </c>
      <c r="D168" s="137" t="s">
        <v>255</v>
      </c>
      <c r="E168" s="138" t="s">
        <v>3272</v>
      </c>
      <c r="F168" s="139" t="s">
        <v>3273</v>
      </c>
      <c r="G168" s="140" t="s">
        <v>202</v>
      </c>
      <c r="H168" s="141">
        <v>9.8019999999999996</v>
      </c>
      <c r="I168" s="142"/>
      <c r="J168" s="143">
        <f>ROUND(I168*H168,2)</f>
        <v>0</v>
      </c>
      <c r="K168" s="139" t="s">
        <v>259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260</v>
      </c>
      <c r="BM168" s="148" t="s">
        <v>3672</v>
      </c>
    </row>
    <row r="169" spans="2:65" s="1" customFormat="1" ht="11.25">
      <c r="B169" s="32"/>
      <c r="D169" s="150" t="s">
        <v>262</v>
      </c>
      <c r="F169" s="151" t="s">
        <v>3275</v>
      </c>
      <c r="I169" s="152"/>
      <c r="L169" s="32"/>
      <c r="M169" s="153"/>
      <c r="T169" s="56"/>
      <c r="AT169" s="17" t="s">
        <v>262</v>
      </c>
      <c r="AU169" s="17" t="s">
        <v>87</v>
      </c>
    </row>
    <row r="170" spans="2:65" s="12" customFormat="1" ht="22.5">
      <c r="B170" s="154"/>
      <c r="D170" s="155" t="s">
        <v>264</v>
      </c>
      <c r="E170" s="156" t="s">
        <v>1</v>
      </c>
      <c r="F170" s="157" t="s">
        <v>3673</v>
      </c>
      <c r="H170" s="158">
        <v>9.8019999999999996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65" s="15" customFormat="1" ht="11.25">
      <c r="B171" s="175"/>
      <c r="D171" s="155" t="s">
        <v>264</v>
      </c>
      <c r="E171" s="176" t="s">
        <v>3658</v>
      </c>
      <c r="F171" s="177" t="s">
        <v>322</v>
      </c>
      <c r="H171" s="178">
        <v>9.8019999999999996</v>
      </c>
      <c r="I171" s="179"/>
      <c r="L171" s="175"/>
      <c r="M171" s="180"/>
      <c r="T171" s="181"/>
      <c r="AT171" s="176" t="s">
        <v>264</v>
      </c>
      <c r="AU171" s="176" t="s">
        <v>87</v>
      </c>
      <c r="AV171" s="15" t="s">
        <v>97</v>
      </c>
      <c r="AW171" s="15" t="s">
        <v>32</v>
      </c>
      <c r="AX171" s="15" t="s">
        <v>77</v>
      </c>
      <c r="AY171" s="176" t="s">
        <v>253</v>
      </c>
    </row>
    <row r="172" spans="2:65" s="13" customFormat="1" ht="11.25">
      <c r="B172" s="162"/>
      <c r="D172" s="155" t="s">
        <v>264</v>
      </c>
      <c r="E172" s="163" t="s">
        <v>1</v>
      </c>
      <c r="F172" s="164" t="s">
        <v>266</v>
      </c>
      <c r="H172" s="165">
        <v>9.8019999999999996</v>
      </c>
      <c r="I172" s="166"/>
      <c r="L172" s="162"/>
      <c r="M172" s="167"/>
      <c r="T172" s="168"/>
      <c r="AT172" s="163" t="s">
        <v>264</v>
      </c>
      <c r="AU172" s="163" t="s">
        <v>87</v>
      </c>
      <c r="AV172" s="13" t="s">
        <v>260</v>
      </c>
      <c r="AW172" s="13" t="s">
        <v>32</v>
      </c>
      <c r="AX172" s="13" t="s">
        <v>85</v>
      </c>
      <c r="AY172" s="163" t="s">
        <v>253</v>
      </c>
    </row>
    <row r="173" spans="2:65" s="1" customFormat="1" ht="24.2" customHeight="1">
      <c r="B173" s="32"/>
      <c r="C173" s="137" t="s">
        <v>260</v>
      </c>
      <c r="D173" s="137" t="s">
        <v>255</v>
      </c>
      <c r="E173" s="138" t="s">
        <v>850</v>
      </c>
      <c r="F173" s="139" t="s">
        <v>851</v>
      </c>
      <c r="G173" s="140" t="s">
        <v>202</v>
      </c>
      <c r="H173" s="141">
        <v>152.57599999999999</v>
      </c>
      <c r="I173" s="142"/>
      <c r="J173" s="143">
        <f>ROUND(I173*H173,2)</f>
        <v>0</v>
      </c>
      <c r="K173" s="139" t="s">
        <v>259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260</v>
      </c>
      <c r="BM173" s="148" t="s">
        <v>852</v>
      </c>
    </row>
    <row r="174" spans="2:65" s="1" customFormat="1" ht="11.25">
      <c r="B174" s="32"/>
      <c r="D174" s="150" t="s">
        <v>262</v>
      </c>
      <c r="F174" s="151" t="s">
        <v>853</v>
      </c>
      <c r="I174" s="152"/>
      <c r="L174" s="32"/>
      <c r="M174" s="153"/>
      <c r="T174" s="56"/>
      <c r="AT174" s="17" t="s">
        <v>262</v>
      </c>
      <c r="AU174" s="17" t="s">
        <v>87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3674</v>
      </c>
      <c r="H175" s="158">
        <v>152.57599999999999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3" customFormat="1" ht="11.25">
      <c r="B176" s="162"/>
      <c r="D176" s="155" t="s">
        <v>264</v>
      </c>
      <c r="E176" s="163" t="s">
        <v>1</v>
      </c>
      <c r="F176" s="164" t="s">
        <v>266</v>
      </c>
      <c r="H176" s="165">
        <v>152.57599999999999</v>
      </c>
      <c r="I176" s="166"/>
      <c r="L176" s="162"/>
      <c r="M176" s="167"/>
      <c r="T176" s="168"/>
      <c r="AT176" s="163" t="s">
        <v>264</v>
      </c>
      <c r="AU176" s="163" t="s">
        <v>87</v>
      </c>
      <c r="AV176" s="13" t="s">
        <v>260</v>
      </c>
      <c r="AW176" s="13" t="s">
        <v>32</v>
      </c>
      <c r="AX176" s="13" t="s">
        <v>85</v>
      </c>
      <c r="AY176" s="163" t="s">
        <v>253</v>
      </c>
    </row>
    <row r="177" spans="2:65" s="1" customFormat="1" ht="37.9" customHeight="1">
      <c r="B177" s="32"/>
      <c r="C177" s="137" t="s">
        <v>280</v>
      </c>
      <c r="D177" s="137" t="s">
        <v>255</v>
      </c>
      <c r="E177" s="138" t="s">
        <v>399</v>
      </c>
      <c r="F177" s="139" t="s">
        <v>400</v>
      </c>
      <c r="G177" s="140" t="s">
        <v>202</v>
      </c>
      <c r="H177" s="141">
        <v>74.617000000000004</v>
      </c>
      <c r="I177" s="142"/>
      <c r="J177" s="143">
        <f>ROUND(I177*H177,2)</f>
        <v>0</v>
      </c>
      <c r="K177" s="139" t="s">
        <v>259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260</v>
      </c>
      <c r="BM177" s="148" t="s">
        <v>855</v>
      </c>
    </row>
    <row r="178" spans="2:65" s="1" customFormat="1" ht="11.25">
      <c r="B178" s="32"/>
      <c r="D178" s="150" t="s">
        <v>262</v>
      </c>
      <c r="F178" s="151" t="s">
        <v>402</v>
      </c>
      <c r="I178" s="152"/>
      <c r="L178" s="32"/>
      <c r="M178" s="153"/>
      <c r="T178" s="56"/>
      <c r="AT178" s="17" t="s">
        <v>262</v>
      </c>
      <c r="AU178" s="17" t="s">
        <v>87</v>
      </c>
    </row>
    <row r="179" spans="2:65" s="12" customFormat="1" ht="11.25">
      <c r="B179" s="154"/>
      <c r="D179" s="155" t="s">
        <v>264</v>
      </c>
      <c r="E179" s="156" t="s">
        <v>1</v>
      </c>
      <c r="F179" s="157" t="s">
        <v>3654</v>
      </c>
      <c r="H179" s="158">
        <v>113.008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77</v>
      </c>
      <c r="AY179" s="156" t="s">
        <v>253</v>
      </c>
    </row>
    <row r="180" spans="2:65" s="12" customFormat="1" ht="11.25">
      <c r="B180" s="154"/>
      <c r="D180" s="155" t="s">
        <v>264</v>
      </c>
      <c r="E180" s="156" t="s">
        <v>1</v>
      </c>
      <c r="F180" s="157" t="s">
        <v>3656</v>
      </c>
      <c r="H180" s="158">
        <v>28.094999999999999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77</v>
      </c>
      <c r="AY180" s="156" t="s">
        <v>253</v>
      </c>
    </row>
    <row r="181" spans="2:65" s="12" customFormat="1" ht="11.25">
      <c r="B181" s="154"/>
      <c r="D181" s="155" t="s">
        <v>264</v>
      </c>
      <c r="E181" s="156" t="s">
        <v>1</v>
      </c>
      <c r="F181" s="157" t="s">
        <v>3658</v>
      </c>
      <c r="H181" s="158">
        <v>9.8019999999999996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77</v>
      </c>
      <c r="AY181" s="156" t="s">
        <v>253</v>
      </c>
    </row>
    <row r="182" spans="2:65" s="12" customFormat="1" ht="11.25">
      <c r="B182" s="154"/>
      <c r="D182" s="155" t="s">
        <v>264</v>
      </c>
      <c r="E182" s="156" t="s">
        <v>1</v>
      </c>
      <c r="F182" s="157" t="s">
        <v>3675</v>
      </c>
      <c r="H182" s="158">
        <v>-76.287999999999997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77</v>
      </c>
      <c r="AY182" s="156" t="s">
        <v>253</v>
      </c>
    </row>
    <row r="183" spans="2:65" s="13" customFormat="1" ht="11.25">
      <c r="B183" s="162"/>
      <c r="D183" s="155" t="s">
        <v>264</v>
      </c>
      <c r="E183" s="163" t="s">
        <v>1</v>
      </c>
      <c r="F183" s="164" t="s">
        <v>266</v>
      </c>
      <c r="H183" s="165">
        <v>74.617000000000004</v>
      </c>
      <c r="I183" s="166"/>
      <c r="L183" s="162"/>
      <c r="M183" s="167"/>
      <c r="T183" s="168"/>
      <c r="AT183" s="163" t="s">
        <v>264</v>
      </c>
      <c r="AU183" s="163" t="s">
        <v>87</v>
      </c>
      <c r="AV183" s="13" t="s">
        <v>260</v>
      </c>
      <c r="AW183" s="13" t="s">
        <v>32</v>
      </c>
      <c r="AX183" s="13" t="s">
        <v>85</v>
      </c>
      <c r="AY183" s="163" t="s">
        <v>253</v>
      </c>
    </row>
    <row r="184" spans="2:65" s="1" customFormat="1" ht="37.9" customHeight="1">
      <c r="B184" s="32"/>
      <c r="C184" s="137" t="s">
        <v>285</v>
      </c>
      <c r="D184" s="137" t="s">
        <v>255</v>
      </c>
      <c r="E184" s="138" t="s">
        <v>405</v>
      </c>
      <c r="F184" s="139" t="s">
        <v>406</v>
      </c>
      <c r="G184" s="140" t="s">
        <v>202</v>
      </c>
      <c r="H184" s="141">
        <v>820.78700000000003</v>
      </c>
      <c r="I184" s="142"/>
      <c r="J184" s="143">
        <f>ROUND(I184*H184,2)</f>
        <v>0</v>
      </c>
      <c r="K184" s="139" t="s">
        <v>259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260</v>
      </c>
      <c r="AT184" s="148" t="s">
        <v>255</v>
      </c>
      <c r="AU184" s="148" t="s">
        <v>87</v>
      </c>
      <c r="AY184" s="17" t="s">
        <v>253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260</v>
      </c>
      <c r="BM184" s="148" t="s">
        <v>857</v>
      </c>
    </row>
    <row r="185" spans="2:65" s="1" customFormat="1" ht="11.25">
      <c r="B185" s="32"/>
      <c r="D185" s="150" t="s">
        <v>262</v>
      </c>
      <c r="F185" s="151" t="s">
        <v>408</v>
      </c>
      <c r="I185" s="152"/>
      <c r="L185" s="32"/>
      <c r="M185" s="153"/>
      <c r="T185" s="56"/>
      <c r="AT185" s="17" t="s">
        <v>262</v>
      </c>
      <c r="AU185" s="17" t="s">
        <v>87</v>
      </c>
    </row>
    <row r="186" spans="2:65" s="12" customFormat="1" ht="11.25">
      <c r="B186" s="154"/>
      <c r="D186" s="155" t="s">
        <v>264</v>
      </c>
      <c r="E186" s="156" t="s">
        <v>1</v>
      </c>
      <c r="F186" s="157" t="s">
        <v>3654</v>
      </c>
      <c r="H186" s="158">
        <v>113.008</v>
      </c>
      <c r="I186" s="159"/>
      <c r="L186" s="154"/>
      <c r="M186" s="160"/>
      <c r="T186" s="161"/>
      <c r="AT186" s="156" t="s">
        <v>264</v>
      </c>
      <c r="AU186" s="156" t="s">
        <v>87</v>
      </c>
      <c r="AV186" s="12" t="s">
        <v>87</v>
      </c>
      <c r="AW186" s="12" t="s">
        <v>32</v>
      </c>
      <c r="AX186" s="12" t="s">
        <v>77</v>
      </c>
      <c r="AY186" s="156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3656</v>
      </c>
      <c r="H187" s="158">
        <v>28.094999999999999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3658</v>
      </c>
      <c r="H188" s="158">
        <v>9.8019999999999996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2" customFormat="1" ht="11.25">
      <c r="B189" s="154"/>
      <c r="D189" s="155" t="s">
        <v>264</v>
      </c>
      <c r="E189" s="156" t="s">
        <v>1</v>
      </c>
      <c r="F189" s="157" t="s">
        <v>3675</v>
      </c>
      <c r="H189" s="158">
        <v>-76.287999999999997</v>
      </c>
      <c r="I189" s="159"/>
      <c r="L189" s="154"/>
      <c r="M189" s="160"/>
      <c r="T189" s="161"/>
      <c r="AT189" s="156" t="s">
        <v>264</v>
      </c>
      <c r="AU189" s="156" t="s">
        <v>87</v>
      </c>
      <c r="AV189" s="12" t="s">
        <v>87</v>
      </c>
      <c r="AW189" s="12" t="s">
        <v>32</v>
      </c>
      <c r="AX189" s="12" t="s">
        <v>77</v>
      </c>
      <c r="AY189" s="156" t="s">
        <v>253</v>
      </c>
    </row>
    <row r="190" spans="2:65" s="13" customFormat="1" ht="11.25">
      <c r="B190" s="162"/>
      <c r="D190" s="155" t="s">
        <v>264</v>
      </c>
      <c r="E190" s="163" t="s">
        <v>1</v>
      </c>
      <c r="F190" s="164" t="s">
        <v>266</v>
      </c>
      <c r="H190" s="165">
        <v>74.617000000000004</v>
      </c>
      <c r="I190" s="166"/>
      <c r="L190" s="162"/>
      <c r="M190" s="167"/>
      <c r="T190" s="168"/>
      <c r="AT190" s="163" t="s">
        <v>264</v>
      </c>
      <c r="AU190" s="163" t="s">
        <v>87</v>
      </c>
      <c r="AV190" s="13" t="s">
        <v>260</v>
      </c>
      <c r="AW190" s="13" t="s">
        <v>32</v>
      </c>
      <c r="AX190" s="13" t="s">
        <v>85</v>
      </c>
      <c r="AY190" s="163" t="s">
        <v>253</v>
      </c>
    </row>
    <row r="191" spans="2:65" s="12" customFormat="1" ht="11.25">
      <c r="B191" s="154"/>
      <c r="D191" s="155" t="s">
        <v>264</v>
      </c>
      <c r="F191" s="157" t="s">
        <v>3676</v>
      </c>
      <c r="H191" s="158">
        <v>820.78700000000003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4</v>
      </c>
      <c r="AX191" s="12" t="s">
        <v>85</v>
      </c>
      <c r="AY191" s="156" t="s">
        <v>253</v>
      </c>
    </row>
    <row r="192" spans="2:65" s="1" customFormat="1" ht="24.2" customHeight="1">
      <c r="B192" s="32"/>
      <c r="C192" s="137" t="s">
        <v>292</v>
      </c>
      <c r="D192" s="137" t="s">
        <v>255</v>
      </c>
      <c r="E192" s="138" t="s">
        <v>860</v>
      </c>
      <c r="F192" s="139" t="s">
        <v>861</v>
      </c>
      <c r="G192" s="140" t="s">
        <v>202</v>
      </c>
      <c r="H192" s="141">
        <v>76.287999999999997</v>
      </c>
      <c r="I192" s="142"/>
      <c r="J192" s="143">
        <f>ROUND(I192*H192,2)</f>
        <v>0</v>
      </c>
      <c r="K192" s="139" t="s">
        <v>259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260</v>
      </c>
      <c r="AT192" s="148" t="s">
        <v>255</v>
      </c>
      <c r="AU192" s="148" t="s">
        <v>87</v>
      </c>
      <c r="AY192" s="17" t="s">
        <v>253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260</v>
      </c>
      <c r="BM192" s="148" t="s">
        <v>862</v>
      </c>
    </row>
    <row r="193" spans="2:65" s="1" customFormat="1" ht="11.25">
      <c r="B193" s="32"/>
      <c r="D193" s="150" t="s">
        <v>262</v>
      </c>
      <c r="F193" s="151" t="s">
        <v>863</v>
      </c>
      <c r="I193" s="152"/>
      <c r="L193" s="32"/>
      <c r="M193" s="153"/>
      <c r="T193" s="56"/>
      <c r="AT193" s="17" t="s">
        <v>262</v>
      </c>
      <c r="AU193" s="17" t="s">
        <v>87</v>
      </c>
    </row>
    <row r="194" spans="2:65" s="12" customFormat="1" ht="11.25">
      <c r="B194" s="154"/>
      <c r="D194" s="155" t="s">
        <v>264</v>
      </c>
      <c r="E194" s="156" t="s">
        <v>1</v>
      </c>
      <c r="F194" s="157" t="s">
        <v>3660</v>
      </c>
      <c r="H194" s="158">
        <v>76.287999999999997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65" s="13" customFormat="1" ht="11.25">
      <c r="B195" s="162"/>
      <c r="D195" s="155" t="s">
        <v>264</v>
      </c>
      <c r="E195" s="163" t="s">
        <v>1</v>
      </c>
      <c r="F195" s="164" t="s">
        <v>266</v>
      </c>
      <c r="H195" s="165">
        <v>76.287999999999997</v>
      </c>
      <c r="I195" s="166"/>
      <c r="L195" s="162"/>
      <c r="M195" s="167"/>
      <c r="T195" s="168"/>
      <c r="AT195" s="163" t="s">
        <v>264</v>
      </c>
      <c r="AU195" s="163" t="s">
        <v>87</v>
      </c>
      <c r="AV195" s="13" t="s">
        <v>260</v>
      </c>
      <c r="AW195" s="13" t="s">
        <v>32</v>
      </c>
      <c r="AX195" s="13" t="s">
        <v>85</v>
      </c>
      <c r="AY195" s="163" t="s">
        <v>253</v>
      </c>
    </row>
    <row r="196" spans="2:65" s="1" customFormat="1" ht="33" customHeight="1">
      <c r="B196" s="32"/>
      <c r="C196" s="137" t="s">
        <v>303</v>
      </c>
      <c r="D196" s="137" t="s">
        <v>255</v>
      </c>
      <c r="E196" s="138" t="s">
        <v>416</v>
      </c>
      <c r="F196" s="139" t="s">
        <v>417</v>
      </c>
      <c r="G196" s="140" t="s">
        <v>418</v>
      </c>
      <c r="H196" s="141">
        <v>134.31100000000001</v>
      </c>
      <c r="I196" s="142"/>
      <c r="J196" s="143">
        <f>ROUND(I196*H196,2)</f>
        <v>0</v>
      </c>
      <c r="K196" s="139" t="s">
        <v>259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260</v>
      </c>
      <c r="AT196" s="148" t="s">
        <v>255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260</v>
      </c>
      <c r="BM196" s="148" t="s">
        <v>864</v>
      </c>
    </row>
    <row r="197" spans="2:65" s="1" customFormat="1" ht="11.25">
      <c r="B197" s="32"/>
      <c r="D197" s="150" t="s">
        <v>262</v>
      </c>
      <c r="F197" s="151" t="s">
        <v>420</v>
      </c>
      <c r="I197" s="152"/>
      <c r="L197" s="32"/>
      <c r="M197" s="153"/>
      <c r="T197" s="56"/>
      <c r="AT197" s="17" t="s">
        <v>262</v>
      </c>
      <c r="AU197" s="17" t="s">
        <v>87</v>
      </c>
    </row>
    <row r="198" spans="2:65" s="12" customFormat="1" ht="11.25">
      <c r="B198" s="154"/>
      <c r="D198" s="155" t="s">
        <v>264</v>
      </c>
      <c r="E198" s="156" t="s">
        <v>1</v>
      </c>
      <c r="F198" s="157" t="s">
        <v>3654</v>
      </c>
      <c r="H198" s="158">
        <v>113.008</v>
      </c>
      <c r="I198" s="159"/>
      <c r="L198" s="154"/>
      <c r="M198" s="160"/>
      <c r="T198" s="161"/>
      <c r="AT198" s="156" t="s">
        <v>264</v>
      </c>
      <c r="AU198" s="156" t="s">
        <v>87</v>
      </c>
      <c r="AV198" s="12" t="s">
        <v>87</v>
      </c>
      <c r="AW198" s="12" t="s">
        <v>32</v>
      </c>
      <c r="AX198" s="12" t="s">
        <v>77</v>
      </c>
      <c r="AY198" s="156" t="s">
        <v>253</v>
      </c>
    </row>
    <row r="199" spans="2:65" s="12" customFormat="1" ht="11.25">
      <c r="B199" s="154"/>
      <c r="D199" s="155" t="s">
        <v>264</v>
      </c>
      <c r="E199" s="156" t="s">
        <v>1</v>
      </c>
      <c r="F199" s="157" t="s">
        <v>3656</v>
      </c>
      <c r="H199" s="158">
        <v>28.094999999999999</v>
      </c>
      <c r="I199" s="159"/>
      <c r="L199" s="154"/>
      <c r="M199" s="160"/>
      <c r="T199" s="161"/>
      <c r="AT199" s="156" t="s">
        <v>264</v>
      </c>
      <c r="AU199" s="156" t="s">
        <v>87</v>
      </c>
      <c r="AV199" s="12" t="s">
        <v>87</v>
      </c>
      <c r="AW199" s="12" t="s">
        <v>32</v>
      </c>
      <c r="AX199" s="12" t="s">
        <v>77</v>
      </c>
      <c r="AY199" s="156" t="s">
        <v>253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3658</v>
      </c>
      <c r="H200" s="158">
        <v>9.8019999999999996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3675</v>
      </c>
      <c r="H201" s="158">
        <v>-76.287999999999997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3" customFormat="1" ht="11.25">
      <c r="B202" s="162"/>
      <c r="D202" s="155" t="s">
        <v>264</v>
      </c>
      <c r="E202" s="163" t="s">
        <v>1</v>
      </c>
      <c r="F202" s="164" t="s">
        <v>266</v>
      </c>
      <c r="H202" s="165">
        <v>74.617000000000004</v>
      </c>
      <c r="I202" s="166"/>
      <c r="L202" s="162"/>
      <c r="M202" s="167"/>
      <c r="T202" s="168"/>
      <c r="AT202" s="163" t="s">
        <v>264</v>
      </c>
      <c r="AU202" s="163" t="s">
        <v>87</v>
      </c>
      <c r="AV202" s="13" t="s">
        <v>260</v>
      </c>
      <c r="AW202" s="13" t="s">
        <v>32</v>
      </c>
      <c r="AX202" s="13" t="s">
        <v>85</v>
      </c>
      <c r="AY202" s="163" t="s">
        <v>253</v>
      </c>
    </row>
    <row r="203" spans="2:65" s="12" customFormat="1" ht="11.25">
      <c r="B203" s="154"/>
      <c r="D203" s="155" t="s">
        <v>264</v>
      </c>
      <c r="F203" s="157" t="s">
        <v>3677</v>
      </c>
      <c r="H203" s="158">
        <v>134.31100000000001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4</v>
      </c>
      <c r="AX203" s="12" t="s">
        <v>85</v>
      </c>
      <c r="AY203" s="156" t="s">
        <v>253</v>
      </c>
    </row>
    <row r="204" spans="2:65" s="1" customFormat="1" ht="24.2" customHeight="1">
      <c r="B204" s="32"/>
      <c r="C204" s="137" t="s">
        <v>310</v>
      </c>
      <c r="D204" s="137" t="s">
        <v>255</v>
      </c>
      <c r="E204" s="138" t="s">
        <v>426</v>
      </c>
      <c r="F204" s="139" t="s">
        <v>427</v>
      </c>
      <c r="G204" s="140" t="s">
        <v>202</v>
      </c>
      <c r="H204" s="141">
        <v>76.287999999999997</v>
      </c>
      <c r="I204" s="142"/>
      <c r="J204" s="143">
        <f>ROUND(I204*H204,2)</f>
        <v>0</v>
      </c>
      <c r="K204" s="139" t="s">
        <v>259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260</v>
      </c>
      <c r="BM204" s="148" t="s">
        <v>866</v>
      </c>
    </row>
    <row r="205" spans="2:65" s="1" customFormat="1" ht="11.25">
      <c r="B205" s="32"/>
      <c r="D205" s="150" t="s">
        <v>262</v>
      </c>
      <c r="F205" s="151" t="s">
        <v>867</v>
      </c>
      <c r="I205" s="152"/>
      <c r="L205" s="32"/>
      <c r="M205" s="153"/>
      <c r="T205" s="56"/>
      <c r="AT205" s="17" t="s">
        <v>262</v>
      </c>
      <c r="AU205" s="17" t="s">
        <v>87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3654</v>
      </c>
      <c r="H206" s="158">
        <v>113.008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2" customFormat="1" ht="11.25">
      <c r="B207" s="154"/>
      <c r="D207" s="155" t="s">
        <v>264</v>
      </c>
      <c r="E207" s="156" t="s">
        <v>1</v>
      </c>
      <c r="F207" s="157" t="s">
        <v>3656</v>
      </c>
      <c r="H207" s="158">
        <v>28.094999999999999</v>
      </c>
      <c r="I207" s="159"/>
      <c r="L207" s="154"/>
      <c r="M207" s="160"/>
      <c r="T207" s="161"/>
      <c r="AT207" s="156" t="s">
        <v>264</v>
      </c>
      <c r="AU207" s="156" t="s">
        <v>87</v>
      </c>
      <c r="AV207" s="12" t="s">
        <v>87</v>
      </c>
      <c r="AW207" s="12" t="s">
        <v>32</v>
      </c>
      <c r="AX207" s="12" t="s">
        <v>77</v>
      </c>
      <c r="AY207" s="156" t="s">
        <v>253</v>
      </c>
    </row>
    <row r="208" spans="2:65" s="12" customFormat="1" ht="11.25">
      <c r="B208" s="154"/>
      <c r="D208" s="155" t="s">
        <v>264</v>
      </c>
      <c r="E208" s="156" t="s">
        <v>1</v>
      </c>
      <c r="F208" s="157" t="s">
        <v>3658</v>
      </c>
      <c r="H208" s="158">
        <v>9.8019999999999996</v>
      </c>
      <c r="I208" s="159"/>
      <c r="L208" s="154"/>
      <c r="M208" s="160"/>
      <c r="T208" s="161"/>
      <c r="AT208" s="156" t="s">
        <v>264</v>
      </c>
      <c r="AU208" s="156" t="s">
        <v>87</v>
      </c>
      <c r="AV208" s="12" t="s">
        <v>87</v>
      </c>
      <c r="AW208" s="12" t="s">
        <v>32</v>
      </c>
      <c r="AX208" s="12" t="s">
        <v>77</v>
      </c>
      <c r="AY208" s="156" t="s">
        <v>253</v>
      </c>
    </row>
    <row r="209" spans="2:65" s="12" customFormat="1" ht="11.25">
      <c r="B209" s="154"/>
      <c r="D209" s="155" t="s">
        <v>264</v>
      </c>
      <c r="E209" s="156" t="s">
        <v>1</v>
      </c>
      <c r="F209" s="157" t="s">
        <v>3678</v>
      </c>
      <c r="H209" s="158">
        <v>-40.700000000000003</v>
      </c>
      <c r="I209" s="159"/>
      <c r="L209" s="154"/>
      <c r="M209" s="160"/>
      <c r="T209" s="161"/>
      <c r="AT209" s="156" t="s">
        <v>264</v>
      </c>
      <c r="AU209" s="156" t="s">
        <v>87</v>
      </c>
      <c r="AV209" s="12" t="s">
        <v>87</v>
      </c>
      <c r="AW209" s="12" t="s">
        <v>32</v>
      </c>
      <c r="AX209" s="12" t="s">
        <v>77</v>
      </c>
      <c r="AY209" s="156" t="s">
        <v>253</v>
      </c>
    </row>
    <row r="210" spans="2:65" s="12" customFormat="1" ht="22.5">
      <c r="B210" s="154"/>
      <c r="D210" s="155" t="s">
        <v>264</v>
      </c>
      <c r="E210" s="156" t="s">
        <v>1</v>
      </c>
      <c r="F210" s="157" t="s">
        <v>3679</v>
      </c>
      <c r="H210" s="158">
        <v>-28.094999999999999</v>
      </c>
      <c r="I210" s="159"/>
      <c r="L210" s="154"/>
      <c r="M210" s="160"/>
      <c r="T210" s="161"/>
      <c r="AT210" s="156" t="s">
        <v>264</v>
      </c>
      <c r="AU210" s="156" t="s">
        <v>87</v>
      </c>
      <c r="AV210" s="12" t="s">
        <v>87</v>
      </c>
      <c r="AW210" s="12" t="s">
        <v>32</v>
      </c>
      <c r="AX210" s="12" t="s">
        <v>77</v>
      </c>
      <c r="AY210" s="156" t="s">
        <v>253</v>
      </c>
    </row>
    <row r="211" spans="2:65" s="12" customFormat="1" ht="22.5">
      <c r="B211" s="154"/>
      <c r="D211" s="155" t="s">
        <v>264</v>
      </c>
      <c r="E211" s="156" t="s">
        <v>1</v>
      </c>
      <c r="F211" s="157" t="s">
        <v>3680</v>
      </c>
      <c r="H211" s="158">
        <v>-5.8220000000000001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77</v>
      </c>
      <c r="AY211" s="156" t="s">
        <v>253</v>
      </c>
    </row>
    <row r="212" spans="2:65" s="15" customFormat="1" ht="11.25">
      <c r="B212" s="175"/>
      <c r="D212" s="155" t="s">
        <v>264</v>
      </c>
      <c r="E212" s="176" t="s">
        <v>3660</v>
      </c>
      <c r="F212" s="177" t="s">
        <v>322</v>
      </c>
      <c r="H212" s="178">
        <v>76.287999999999997</v>
      </c>
      <c r="I212" s="179"/>
      <c r="L212" s="175"/>
      <c r="M212" s="180"/>
      <c r="T212" s="181"/>
      <c r="AT212" s="176" t="s">
        <v>264</v>
      </c>
      <c r="AU212" s="176" t="s">
        <v>87</v>
      </c>
      <c r="AV212" s="15" t="s">
        <v>97</v>
      </c>
      <c r="AW212" s="15" t="s">
        <v>32</v>
      </c>
      <c r="AX212" s="15" t="s">
        <v>77</v>
      </c>
      <c r="AY212" s="176" t="s">
        <v>253</v>
      </c>
    </row>
    <row r="213" spans="2:65" s="13" customFormat="1" ht="11.25">
      <c r="B213" s="162"/>
      <c r="D213" s="155" t="s">
        <v>264</v>
      </c>
      <c r="E213" s="163" t="s">
        <v>1</v>
      </c>
      <c r="F213" s="164" t="s">
        <v>266</v>
      </c>
      <c r="H213" s="165">
        <v>76.287999999999997</v>
      </c>
      <c r="I213" s="166"/>
      <c r="L213" s="162"/>
      <c r="M213" s="167"/>
      <c r="T213" s="168"/>
      <c r="AT213" s="163" t="s">
        <v>264</v>
      </c>
      <c r="AU213" s="163" t="s">
        <v>87</v>
      </c>
      <c r="AV213" s="13" t="s">
        <v>260</v>
      </c>
      <c r="AW213" s="13" t="s">
        <v>32</v>
      </c>
      <c r="AX213" s="13" t="s">
        <v>85</v>
      </c>
      <c r="AY213" s="163" t="s">
        <v>253</v>
      </c>
    </row>
    <row r="214" spans="2:65" s="1" customFormat="1" ht="24.2" customHeight="1">
      <c r="B214" s="32"/>
      <c r="C214" s="137" t="s">
        <v>317</v>
      </c>
      <c r="D214" s="137" t="s">
        <v>255</v>
      </c>
      <c r="E214" s="138" t="s">
        <v>871</v>
      </c>
      <c r="F214" s="139" t="s">
        <v>872</v>
      </c>
      <c r="G214" s="140" t="s">
        <v>258</v>
      </c>
      <c r="H214" s="141">
        <v>18.73</v>
      </c>
      <c r="I214" s="142"/>
      <c r="J214" s="143">
        <f>ROUND(I214*H214,2)</f>
        <v>0</v>
      </c>
      <c r="K214" s="139" t="s">
        <v>259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260</v>
      </c>
      <c r="AT214" s="148" t="s">
        <v>255</v>
      </c>
      <c r="AU214" s="148" t="s">
        <v>87</v>
      </c>
      <c r="AY214" s="17" t="s">
        <v>253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260</v>
      </c>
      <c r="BM214" s="148" t="s">
        <v>3681</v>
      </c>
    </row>
    <row r="215" spans="2:65" s="1" customFormat="1" ht="11.25">
      <c r="B215" s="32"/>
      <c r="D215" s="150" t="s">
        <v>262</v>
      </c>
      <c r="F215" s="151" t="s">
        <v>874</v>
      </c>
      <c r="I215" s="152"/>
      <c r="L215" s="32"/>
      <c r="M215" s="153"/>
      <c r="T215" s="56"/>
      <c r="AT215" s="17" t="s">
        <v>262</v>
      </c>
      <c r="AU215" s="17" t="s">
        <v>87</v>
      </c>
    </row>
    <row r="216" spans="2:65" s="12" customFormat="1" ht="11.25">
      <c r="B216" s="154"/>
      <c r="D216" s="155" t="s">
        <v>264</v>
      </c>
      <c r="E216" s="156" t="s">
        <v>1</v>
      </c>
      <c r="F216" s="157" t="s">
        <v>3682</v>
      </c>
      <c r="H216" s="158">
        <v>18.73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32</v>
      </c>
      <c r="AX216" s="12" t="s">
        <v>77</v>
      </c>
      <c r="AY216" s="156" t="s">
        <v>253</v>
      </c>
    </row>
    <row r="217" spans="2:65" s="13" customFormat="1" ht="11.25">
      <c r="B217" s="162"/>
      <c r="D217" s="155" t="s">
        <v>264</v>
      </c>
      <c r="E217" s="163" t="s">
        <v>1</v>
      </c>
      <c r="F217" s="164" t="s">
        <v>266</v>
      </c>
      <c r="H217" s="165">
        <v>18.73</v>
      </c>
      <c r="I217" s="166"/>
      <c r="L217" s="162"/>
      <c r="M217" s="167"/>
      <c r="T217" s="168"/>
      <c r="AT217" s="163" t="s">
        <v>264</v>
      </c>
      <c r="AU217" s="163" t="s">
        <v>87</v>
      </c>
      <c r="AV217" s="13" t="s">
        <v>260</v>
      </c>
      <c r="AW217" s="13" t="s">
        <v>32</v>
      </c>
      <c r="AX217" s="13" t="s">
        <v>85</v>
      </c>
      <c r="AY217" s="163" t="s">
        <v>253</v>
      </c>
    </row>
    <row r="218" spans="2:65" s="11" customFormat="1" ht="22.9" customHeight="1">
      <c r="B218" s="125"/>
      <c r="D218" s="126" t="s">
        <v>76</v>
      </c>
      <c r="E218" s="135" t="s">
        <v>87</v>
      </c>
      <c r="F218" s="135" t="s">
        <v>436</v>
      </c>
      <c r="I218" s="128"/>
      <c r="J218" s="136">
        <f>BK218</f>
        <v>0</v>
      </c>
      <c r="L218" s="125"/>
      <c r="M218" s="130"/>
      <c r="P218" s="131">
        <f>SUM(P219:P248)</f>
        <v>0</v>
      </c>
      <c r="R218" s="131">
        <f>SUM(R219:R248)</f>
        <v>78.523709999999994</v>
      </c>
      <c r="T218" s="132">
        <f>SUM(T219:T248)</f>
        <v>0</v>
      </c>
      <c r="AR218" s="126" t="s">
        <v>85</v>
      </c>
      <c r="AT218" s="133" t="s">
        <v>76</v>
      </c>
      <c r="AU218" s="133" t="s">
        <v>85</v>
      </c>
      <c r="AY218" s="126" t="s">
        <v>253</v>
      </c>
      <c r="BK218" s="134">
        <f>SUM(BK219:BK248)</f>
        <v>0</v>
      </c>
    </row>
    <row r="219" spans="2:65" s="1" customFormat="1" ht="37.9" customHeight="1">
      <c r="B219" s="32"/>
      <c r="C219" s="137" t="s">
        <v>323</v>
      </c>
      <c r="D219" s="137" t="s">
        <v>255</v>
      </c>
      <c r="E219" s="138" t="s">
        <v>876</v>
      </c>
      <c r="F219" s="139" t="s">
        <v>877</v>
      </c>
      <c r="G219" s="140" t="s">
        <v>313</v>
      </c>
      <c r="H219" s="141">
        <v>130.86000000000001</v>
      </c>
      <c r="I219" s="142"/>
      <c r="J219" s="143">
        <f>ROUND(I219*H219,2)</f>
        <v>0</v>
      </c>
      <c r="K219" s="139" t="s">
        <v>259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5.0000000000000001E-4</v>
      </c>
      <c r="R219" s="146">
        <f>Q219*H219</f>
        <v>6.5430000000000002E-2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3683</v>
      </c>
    </row>
    <row r="220" spans="2:65" s="1" customFormat="1" ht="11.25">
      <c r="B220" s="32"/>
      <c r="D220" s="150" t="s">
        <v>262</v>
      </c>
      <c r="F220" s="151" t="s">
        <v>879</v>
      </c>
      <c r="I220" s="152"/>
      <c r="L220" s="32"/>
      <c r="M220" s="153"/>
      <c r="T220" s="56"/>
      <c r="AT220" s="17" t="s">
        <v>262</v>
      </c>
      <c r="AU220" s="17" t="s">
        <v>87</v>
      </c>
    </row>
    <row r="221" spans="2:65" s="14" customFormat="1" ht="11.25">
      <c r="B221" s="169"/>
      <c r="D221" s="155" t="s">
        <v>264</v>
      </c>
      <c r="E221" s="170" t="s">
        <v>1</v>
      </c>
      <c r="F221" s="171" t="s">
        <v>880</v>
      </c>
      <c r="H221" s="170" t="s">
        <v>1</v>
      </c>
      <c r="I221" s="172"/>
      <c r="L221" s="169"/>
      <c r="M221" s="173"/>
      <c r="T221" s="174"/>
      <c r="AT221" s="170" t="s">
        <v>264</v>
      </c>
      <c r="AU221" s="170" t="s">
        <v>87</v>
      </c>
      <c r="AV221" s="14" t="s">
        <v>85</v>
      </c>
      <c r="AW221" s="14" t="s">
        <v>32</v>
      </c>
      <c r="AX221" s="14" t="s">
        <v>77</v>
      </c>
      <c r="AY221" s="170" t="s">
        <v>253</v>
      </c>
    </row>
    <row r="222" spans="2:65" s="12" customFormat="1" ht="11.25">
      <c r="B222" s="154"/>
      <c r="D222" s="155" t="s">
        <v>264</v>
      </c>
      <c r="E222" s="156" t="s">
        <v>1</v>
      </c>
      <c r="F222" s="157" t="s">
        <v>881</v>
      </c>
      <c r="H222" s="158">
        <v>130.86000000000001</v>
      </c>
      <c r="I222" s="159"/>
      <c r="L222" s="154"/>
      <c r="M222" s="160"/>
      <c r="T222" s="161"/>
      <c r="AT222" s="156" t="s">
        <v>264</v>
      </c>
      <c r="AU222" s="156" t="s">
        <v>87</v>
      </c>
      <c r="AV222" s="12" t="s">
        <v>87</v>
      </c>
      <c r="AW222" s="12" t="s">
        <v>32</v>
      </c>
      <c r="AX222" s="12" t="s">
        <v>77</v>
      </c>
      <c r="AY222" s="156" t="s">
        <v>253</v>
      </c>
    </row>
    <row r="223" spans="2:65" s="13" customFormat="1" ht="11.25">
      <c r="B223" s="162"/>
      <c r="D223" s="155" t="s">
        <v>264</v>
      </c>
      <c r="E223" s="163" t="s">
        <v>1</v>
      </c>
      <c r="F223" s="164" t="s">
        <v>266</v>
      </c>
      <c r="H223" s="165">
        <v>130.86000000000001</v>
      </c>
      <c r="I223" s="166"/>
      <c r="L223" s="162"/>
      <c r="M223" s="167"/>
      <c r="T223" s="168"/>
      <c r="AT223" s="163" t="s">
        <v>264</v>
      </c>
      <c r="AU223" s="163" t="s">
        <v>87</v>
      </c>
      <c r="AV223" s="13" t="s">
        <v>260</v>
      </c>
      <c r="AW223" s="13" t="s">
        <v>32</v>
      </c>
      <c r="AX223" s="13" t="s">
        <v>85</v>
      </c>
      <c r="AY223" s="163" t="s">
        <v>253</v>
      </c>
    </row>
    <row r="224" spans="2:65" s="1" customFormat="1" ht="37.9" customHeight="1">
      <c r="B224" s="32"/>
      <c r="C224" s="137" t="s">
        <v>344</v>
      </c>
      <c r="D224" s="137" t="s">
        <v>255</v>
      </c>
      <c r="E224" s="138" t="s">
        <v>882</v>
      </c>
      <c r="F224" s="139" t="s">
        <v>883</v>
      </c>
      <c r="G224" s="140" t="s">
        <v>313</v>
      </c>
      <c r="H224" s="141">
        <v>60</v>
      </c>
      <c r="I224" s="142"/>
      <c r="J224" s="143">
        <f>ROUND(I224*H224,2)</f>
        <v>0</v>
      </c>
      <c r="K224" s="139" t="s">
        <v>259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1.6299999999999999E-3</v>
      </c>
      <c r="R224" s="146">
        <f>Q224*H224</f>
        <v>9.7799999999999998E-2</v>
      </c>
      <c r="S224" s="146">
        <v>0</v>
      </c>
      <c r="T224" s="147">
        <f>S224*H224</f>
        <v>0</v>
      </c>
      <c r="AR224" s="148" t="s">
        <v>260</v>
      </c>
      <c r="AT224" s="148" t="s">
        <v>255</v>
      </c>
      <c r="AU224" s="148" t="s">
        <v>87</v>
      </c>
      <c r="AY224" s="17" t="s">
        <v>253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260</v>
      </c>
      <c r="BM224" s="148" t="s">
        <v>3684</v>
      </c>
    </row>
    <row r="225" spans="2:65" s="1" customFormat="1" ht="11.25">
      <c r="B225" s="32"/>
      <c r="D225" s="150" t="s">
        <v>262</v>
      </c>
      <c r="F225" s="151" t="s">
        <v>885</v>
      </c>
      <c r="I225" s="152"/>
      <c r="L225" s="32"/>
      <c r="M225" s="153"/>
      <c r="T225" s="56"/>
      <c r="AT225" s="17" t="s">
        <v>262</v>
      </c>
      <c r="AU225" s="17" t="s">
        <v>87</v>
      </c>
    </row>
    <row r="226" spans="2:65" s="14" customFormat="1" ht="11.25">
      <c r="B226" s="169"/>
      <c r="D226" s="155" t="s">
        <v>264</v>
      </c>
      <c r="E226" s="170" t="s">
        <v>1</v>
      </c>
      <c r="F226" s="171" t="s">
        <v>880</v>
      </c>
      <c r="H226" s="170" t="s">
        <v>1</v>
      </c>
      <c r="I226" s="172"/>
      <c r="L226" s="169"/>
      <c r="M226" s="173"/>
      <c r="T226" s="174"/>
      <c r="AT226" s="170" t="s">
        <v>264</v>
      </c>
      <c r="AU226" s="170" t="s">
        <v>87</v>
      </c>
      <c r="AV226" s="14" t="s">
        <v>85</v>
      </c>
      <c r="AW226" s="14" t="s">
        <v>32</v>
      </c>
      <c r="AX226" s="14" t="s">
        <v>77</v>
      </c>
      <c r="AY226" s="170" t="s">
        <v>253</v>
      </c>
    </row>
    <row r="227" spans="2:65" s="12" customFormat="1" ht="11.25">
      <c r="B227" s="154"/>
      <c r="D227" s="155" t="s">
        <v>264</v>
      </c>
      <c r="E227" s="156" t="s">
        <v>1</v>
      </c>
      <c r="F227" s="157" t="s">
        <v>886</v>
      </c>
      <c r="H227" s="158">
        <v>60</v>
      </c>
      <c r="I227" s="159"/>
      <c r="L227" s="154"/>
      <c r="M227" s="160"/>
      <c r="T227" s="161"/>
      <c r="AT227" s="156" t="s">
        <v>264</v>
      </c>
      <c r="AU227" s="156" t="s">
        <v>87</v>
      </c>
      <c r="AV227" s="12" t="s">
        <v>87</v>
      </c>
      <c r="AW227" s="12" t="s">
        <v>32</v>
      </c>
      <c r="AX227" s="12" t="s">
        <v>77</v>
      </c>
      <c r="AY227" s="156" t="s">
        <v>253</v>
      </c>
    </row>
    <row r="228" spans="2:65" s="13" customFormat="1" ht="11.25">
      <c r="B228" s="162"/>
      <c r="D228" s="155" t="s">
        <v>264</v>
      </c>
      <c r="E228" s="163" t="s">
        <v>1</v>
      </c>
      <c r="F228" s="164" t="s">
        <v>266</v>
      </c>
      <c r="H228" s="165">
        <v>60</v>
      </c>
      <c r="I228" s="166"/>
      <c r="L228" s="162"/>
      <c r="M228" s="167"/>
      <c r="T228" s="168"/>
      <c r="AT228" s="163" t="s">
        <v>264</v>
      </c>
      <c r="AU228" s="163" t="s">
        <v>87</v>
      </c>
      <c r="AV228" s="13" t="s">
        <v>260</v>
      </c>
      <c r="AW228" s="13" t="s">
        <v>32</v>
      </c>
      <c r="AX228" s="13" t="s">
        <v>85</v>
      </c>
      <c r="AY228" s="163" t="s">
        <v>253</v>
      </c>
    </row>
    <row r="229" spans="2:65" s="1" customFormat="1" ht="24.2" customHeight="1">
      <c r="B229" s="32"/>
      <c r="C229" s="137" t="s">
        <v>355</v>
      </c>
      <c r="D229" s="137" t="s">
        <v>255</v>
      </c>
      <c r="E229" s="138" t="s">
        <v>887</v>
      </c>
      <c r="F229" s="139" t="s">
        <v>888</v>
      </c>
      <c r="G229" s="140" t="s">
        <v>313</v>
      </c>
      <c r="H229" s="141">
        <v>10</v>
      </c>
      <c r="I229" s="142"/>
      <c r="J229" s="143">
        <f>ROUND(I229*H229,2)</f>
        <v>0</v>
      </c>
      <c r="K229" s="139" t="s">
        <v>259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2.1900000000000001E-3</v>
      </c>
      <c r="R229" s="146">
        <f>Q229*H229</f>
        <v>2.1900000000000003E-2</v>
      </c>
      <c r="S229" s="146">
        <v>0</v>
      </c>
      <c r="T229" s="147">
        <f>S229*H229</f>
        <v>0</v>
      </c>
      <c r="AR229" s="148" t="s">
        <v>260</v>
      </c>
      <c r="AT229" s="148" t="s">
        <v>255</v>
      </c>
      <c r="AU229" s="148" t="s">
        <v>87</v>
      </c>
      <c r="AY229" s="17" t="s">
        <v>253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260</v>
      </c>
      <c r="BM229" s="148" t="s">
        <v>3685</v>
      </c>
    </row>
    <row r="230" spans="2:65" s="1" customFormat="1" ht="11.25">
      <c r="B230" s="32"/>
      <c r="D230" s="150" t="s">
        <v>262</v>
      </c>
      <c r="F230" s="151" t="s">
        <v>890</v>
      </c>
      <c r="I230" s="152"/>
      <c r="L230" s="32"/>
      <c r="M230" s="153"/>
      <c r="T230" s="56"/>
      <c r="AT230" s="17" t="s">
        <v>262</v>
      </c>
      <c r="AU230" s="17" t="s">
        <v>87</v>
      </c>
    </row>
    <row r="231" spans="2:65" s="14" customFormat="1" ht="11.25">
      <c r="B231" s="169"/>
      <c r="D231" s="155" t="s">
        <v>264</v>
      </c>
      <c r="E231" s="170" t="s">
        <v>1</v>
      </c>
      <c r="F231" s="171" t="s">
        <v>880</v>
      </c>
      <c r="H231" s="170" t="s">
        <v>1</v>
      </c>
      <c r="I231" s="172"/>
      <c r="L231" s="169"/>
      <c r="M231" s="173"/>
      <c r="T231" s="174"/>
      <c r="AT231" s="170" t="s">
        <v>264</v>
      </c>
      <c r="AU231" s="170" t="s">
        <v>87</v>
      </c>
      <c r="AV231" s="14" t="s">
        <v>85</v>
      </c>
      <c r="AW231" s="14" t="s">
        <v>32</v>
      </c>
      <c r="AX231" s="14" t="s">
        <v>77</v>
      </c>
      <c r="AY231" s="170" t="s">
        <v>253</v>
      </c>
    </row>
    <row r="232" spans="2:65" s="12" customFormat="1" ht="11.25">
      <c r="B232" s="154"/>
      <c r="D232" s="155" t="s">
        <v>264</v>
      </c>
      <c r="E232" s="156" t="s">
        <v>1</v>
      </c>
      <c r="F232" s="157" t="s">
        <v>891</v>
      </c>
      <c r="H232" s="158">
        <v>10</v>
      </c>
      <c r="I232" s="159"/>
      <c r="L232" s="154"/>
      <c r="M232" s="160"/>
      <c r="T232" s="161"/>
      <c r="AT232" s="156" t="s">
        <v>264</v>
      </c>
      <c r="AU232" s="156" t="s">
        <v>87</v>
      </c>
      <c r="AV232" s="12" t="s">
        <v>87</v>
      </c>
      <c r="AW232" s="12" t="s">
        <v>32</v>
      </c>
      <c r="AX232" s="12" t="s">
        <v>77</v>
      </c>
      <c r="AY232" s="156" t="s">
        <v>253</v>
      </c>
    </row>
    <row r="233" spans="2:65" s="13" customFormat="1" ht="11.25">
      <c r="B233" s="162"/>
      <c r="D233" s="155" t="s">
        <v>264</v>
      </c>
      <c r="E233" s="163" t="s">
        <v>1</v>
      </c>
      <c r="F233" s="164" t="s">
        <v>266</v>
      </c>
      <c r="H233" s="165">
        <v>10</v>
      </c>
      <c r="I233" s="166"/>
      <c r="L233" s="162"/>
      <c r="M233" s="167"/>
      <c r="T233" s="168"/>
      <c r="AT233" s="163" t="s">
        <v>264</v>
      </c>
      <c r="AU233" s="163" t="s">
        <v>87</v>
      </c>
      <c r="AV233" s="13" t="s">
        <v>260</v>
      </c>
      <c r="AW233" s="13" t="s">
        <v>32</v>
      </c>
      <c r="AX233" s="13" t="s">
        <v>85</v>
      </c>
      <c r="AY233" s="163" t="s">
        <v>253</v>
      </c>
    </row>
    <row r="234" spans="2:65" s="1" customFormat="1" ht="24.2" customHeight="1">
      <c r="B234" s="32"/>
      <c r="C234" s="137" t="s">
        <v>360</v>
      </c>
      <c r="D234" s="137" t="s">
        <v>255</v>
      </c>
      <c r="E234" s="138" t="s">
        <v>892</v>
      </c>
      <c r="F234" s="139" t="s">
        <v>893</v>
      </c>
      <c r="G234" s="140" t="s">
        <v>269</v>
      </c>
      <c r="H234" s="141">
        <v>121</v>
      </c>
      <c r="I234" s="142"/>
      <c r="J234" s="143">
        <f>ROUND(I234*H234,2)</f>
        <v>0</v>
      </c>
      <c r="K234" s="139" t="s">
        <v>259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3.3E-3</v>
      </c>
      <c r="R234" s="146">
        <f>Q234*H234</f>
        <v>0.39929999999999999</v>
      </c>
      <c r="S234" s="146">
        <v>0</v>
      </c>
      <c r="T234" s="147">
        <f>S234*H234</f>
        <v>0</v>
      </c>
      <c r="AR234" s="148" t="s">
        <v>260</v>
      </c>
      <c r="AT234" s="148" t="s">
        <v>255</v>
      </c>
      <c r="AU234" s="148" t="s">
        <v>87</v>
      </c>
      <c r="AY234" s="17" t="s">
        <v>253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85</v>
      </c>
      <c r="BK234" s="149">
        <f>ROUND(I234*H234,2)</f>
        <v>0</v>
      </c>
      <c r="BL234" s="17" t="s">
        <v>260</v>
      </c>
      <c r="BM234" s="148" t="s">
        <v>3686</v>
      </c>
    </row>
    <row r="235" spans="2:65" s="1" customFormat="1" ht="11.25">
      <c r="B235" s="32"/>
      <c r="D235" s="150" t="s">
        <v>262</v>
      </c>
      <c r="F235" s="151" t="s">
        <v>895</v>
      </c>
      <c r="I235" s="152"/>
      <c r="L235" s="32"/>
      <c r="M235" s="153"/>
      <c r="T235" s="56"/>
      <c r="AT235" s="17" t="s">
        <v>262</v>
      </c>
      <c r="AU235" s="17" t="s">
        <v>87</v>
      </c>
    </row>
    <row r="236" spans="2:65" s="12" customFormat="1" ht="11.25">
      <c r="B236" s="154"/>
      <c r="D236" s="155" t="s">
        <v>264</v>
      </c>
      <c r="E236" s="156" t="s">
        <v>1</v>
      </c>
      <c r="F236" s="157" t="s">
        <v>3687</v>
      </c>
      <c r="H236" s="158">
        <v>121</v>
      </c>
      <c r="I236" s="159"/>
      <c r="L236" s="154"/>
      <c r="M236" s="160"/>
      <c r="T236" s="161"/>
      <c r="AT236" s="156" t="s">
        <v>264</v>
      </c>
      <c r="AU236" s="156" t="s">
        <v>87</v>
      </c>
      <c r="AV236" s="12" t="s">
        <v>87</v>
      </c>
      <c r="AW236" s="12" t="s">
        <v>32</v>
      </c>
      <c r="AX236" s="12" t="s">
        <v>77</v>
      </c>
      <c r="AY236" s="156" t="s">
        <v>253</v>
      </c>
    </row>
    <row r="237" spans="2:65" s="13" customFormat="1" ht="11.25">
      <c r="B237" s="162"/>
      <c r="D237" s="155" t="s">
        <v>264</v>
      </c>
      <c r="E237" s="163" t="s">
        <v>1</v>
      </c>
      <c r="F237" s="164" t="s">
        <v>266</v>
      </c>
      <c r="H237" s="165">
        <v>121</v>
      </c>
      <c r="I237" s="166"/>
      <c r="L237" s="162"/>
      <c r="M237" s="167"/>
      <c r="T237" s="168"/>
      <c r="AT237" s="163" t="s">
        <v>264</v>
      </c>
      <c r="AU237" s="163" t="s">
        <v>87</v>
      </c>
      <c r="AV237" s="13" t="s">
        <v>260</v>
      </c>
      <c r="AW237" s="13" t="s">
        <v>32</v>
      </c>
      <c r="AX237" s="13" t="s">
        <v>85</v>
      </c>
      <c r="AY237" s="163" t="s">
        <v>253</v>
      </c>
    </row>
    <row r="238" spans="2:65" s="1" customFormat="1" ht="24.2" customHeight="1">
      <c r="B238" s="32"/>
      <c r="C238" s="137" t="s">
        <v>8</v>
      </c>
      <c r="D238" s="137" t="s">
        <v>255</v>
      </c>
      <c r="E238" s="138" t="s">
        <v>897</v>
      </c>
      <c r="F238" s="139" t="s">
        <v>898</v>
      </c>
      <c r="G238" s="140" t="s">
        <v>202</v>
      </c>
      <c r="H238" s="141">
        <v>36.082999999999998</v>
      </c>
      <c r="I238" s="142"/>
      <c r="J238" s="143">
        <f>ROUND(I238*H238,2)</f>
        <v>0</v>
      </c>
      <c r="K238" s="139" t="s">
        <v>259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2.16</v>
      </c>
      <c r="R238" s="146">
        <f>Q238*H238</f>
        <v>77.939279999999997</v>
      </c>
      <c r="S238" s="146">
        <v>0</v>
      </c>
      <c r="T238" s="147">
        <f>S238*H238</f>
        <v>0</v>
      </c>
      <c r="AR238" s="148" t="s">
        <v>260</v>
      </c>
      <c r="AT238" s="148" t="s">
        <v>255</v>
      </c>
      <c r="AU238" s="148" t="s">
        <v>87</v>
      </c>
      <c r="AY238" s="17" t="s">
        <v>253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260</v>
      </c>
      <c r="BM238" s="148" t="s">
        <v>3688</v>
      </c>
    </row>
    <row r="239" spans="2:65" s="1" customFormat="1" ht="11.25">
      <c r="B239" s="32"/>
      <c r="D239" s="150" t="s">
        <v>262</v>
      </c>
      <c r="F239" s="151" t="s">
        <v>900</v>
      </c>
      <c r="I239" s="152"/>
      <c r="L239" s="32"/>
      <c r="M239" s="153"/>
      <c r="T239" s="56"/>
      <c r="AT239" s="17" t="s">
        <v>262</v>
      </c>
      <c r="AU239" s="17" t="s">
        <v>87</v>
      </c>
    </row>
    <row r="240" spans="2:65" s="14" customFormat="1" ht="11.25">
      <c r="B240" s="169"/>
      <c r="D240" s="155" t="s">
        <v>264</v>
      </c>
      <c r="E240" s="170" t="s">
        <v>1</v>
      </c>
      <c r="F240" s="171" t="s">
        <v>901</v>
      </c>
      <c r="H240" s="170" t="s">
        <v>1</v>
      </c>
      <c r="I240" s="172"/>
      <c r="L240" s="169"/>
      <c r="M240" s="173"/>
      <c r="T240" s="174"/>
      <c r="AT240" s="170" t="s">
        <v>264</v>
      </c>
      <c r="AU240" s="170" t="s">
        <v>87</v>
      </c>
      <c r="AV240" s="14" t="s">
        <v>85</v>
      </c>
      <c r="AW240" s="14" t="s">
        <v>32</v>
      </c>
      <c r="AX240" s="14" t="s">
        <v>77</v>
      </c>
      <c r="AY240" s="170" t="s">
        <v>253</v>
      </c>
    </row>
    <row r="241" spans="2:65" s="14" customFormat="1" ht="11.25">
      <c r="B241" s="169"/>
      <c r="D241" s="155" t="s">
        <v>264</v>
      </c>
      <c r="E241" s="170" t="s">
        <v>1</v>
      </c>
      <c r="F241" s="171" t="s">
        <v>880</v>
      </c>
      <c r="H241" s="170" t="s">
        <v>1</v>
      </c>
      <c r="I241" s="172"/>
      <c r="L241" s="169"/>
      <c r="M241" s="173"/>
      <c r="T241" s="174"/>
      <c r="AT241" s="170" t="s">
        <v>264</v>
      </c>
      <c r="AU241" s="170" t="s">
        <v>87</v>
      </c>
      <c r="AV241" s="14" t="s">
        <v>85</v>
      </c>
      <c r="AW241" s="14" t="s">
        <v>32</v>
      </c>
      <c r="AX241" s="14" t="s">
        <v>77</v>
      </c>
      <c r="AY241" s="170" t="s">
        <v>253</v>
      </c>
    </row>
    <row r="242" spans="2:65" s="12" customFormat="1" ht="11.25">
      <c r="B242" s="154"/>
      <c r="D242" s="155" t="s">
        <v>264</v>
      </c>
      <c r="E242" s="156" t="s">
        <v>1</v>
      </c>
      <c r="F242" s="157" t="s">
        <v>3689</v>
      </c>
      <c r="H242" s="158">
        <v>32.453000000000003</v>
      </c>
      <c r="I242" s="159"/>
      <c r="L242" s="154"/>
      <c r="M242" s="160"/>
      <c r="T242" s="161"/>
      <c r="AT242" s="156" t="s">
        <v>264</v>
      </c>
      <c r="AU242" s="156" t="s">
        <v>87</v>
      </c>
      <c r="AV242" s="12" t="s">
        <v>87</v>
      </c>
      <c r="AW242" s="12" t="s">
        <v>32</v>
      </c>
      <c r="AX242" s="12" t="s">
        <v>77</v>
      </c>
      <c r="AY242" s="156" t="s">
        <v>253</v>
      </c>
    </row>
    <row r="243" spans="2:65" s="15" customFormat="1" ht="11.25">
      <c r="B243" s="175"/>
      <c r="D243" s="155" t="s">
        <v>264</v>
      </c>
      <c r="E243" s="176" t="s">
        <v>1</v>
      </c>
      <c r="F243" s="177" t="s">
        <v>322</v>
      </c>
      <c r="H243" s="178">
        <v>32.453000000000003</v>
      </c>
      <c r="I243" s="179"/>
      <c r="L243" s="175"/>
      <c r="M243" s="180"/>
      <c r="T243" s="181"/>
      <c r="AT243" s="176" t="s">
        <v>264</v>
      </c>
      <c r="AU243" s="176" t="s">
        <v>87</v>
      </c>
      <c r="AV243" s="15" t="s">
        <v>97</v>
      </c>
      <c r="AW243" s="15" t="s">
        <v>32</v>
      </c>
      <c r="AX243" s="15" t="s">
        <v>77</v>
      </c>
      <c r="AY243" s="176" t="s">
        <v>253</v>
      </c>
    </row>
    <row r="244" spans="2:65" s="14" customFormat="1" ht="11.25">
      <c r="B244" s="169"/>
      <c r="D244" s="155" t="s">
        <v>264</v>
      </c>
      <c r="E244" s="170" t="s">
        <v>1</v>
      </c>
      <c r="F244" s="171" t="s">
        <v>903</v>
      </c>
      <c r="H244" s="170" t="s">
        <v>1</v>
      </c>
      <c r="I244" s="172"/>
      <c r="L244" s="169"/>
      <c r="M244" s="173"/>
      <c r="T244" s="174"/>
      <c r="AT244" s="170" t="s">
        <v>264</v>
      </c>
      <c r="AU244" s="170" t="s">
        <v>87</v>
      </c>
      <c r="AV244" s="14" t="s">
        <v>85</v>
      </c>
      <c r="AW244" s="14" t="s">
        <v>32</v>
      </c>
      <c r="AX244" s="14" t="s">
        <v>77</v>
      </c>
      <c r="AY244" s="170" t="s">
        <v>253</v>
      </c>
    </row>
    <row r="245" spans="2:65" s="14" customFormat="1" ht="11.25">
      <c r="B245" s="169"/>
      <c r="D245" s="155" t="s">
        <v>264</v>
      </c>
      <c r="E245" s="170" t="s">
        <v>1</v>
      </c>
      <c r="F245" s="171" t="s">
        <v>904</v>
      </c>
      <c r="H245" s="170" t="s">
        <v>1</v>
      </c>
      <c r="I245" s="172"/>
      <c r="L245" s="169"/>
      <c r="M245" s="173"/>
      <c r="T245" s="174"/>
      <c r="AT245" s="170" t="s">
        <v>264</v>
      </c>
      <c r="AU245" s="170" t="s">
        <v>87</v>
      </c>
      <c r="AV245" s="14" t="s">
        <v>85</v>
      </c>
      <c r="AW245" s="14" t="s">
        <v>32</v>
      </c>
      <c r="AX245" s="14" t="s">
        <v>77</v>
      </c>
      <c r="AY245" s="170" t="s">
        <v>253</v>
      </c>
    </row>
    <row r="246" spans="2:65" s="12" customFormat="1" ht="11.25">
      <c r="B246" s="154"/>
      <c r="D246" s="155" t="s">
        <v>264</v>
      </c>
      <c r="E246" s="156" t="s">
        <v>1</v>
      </c>
      <c r="F246" s="157" t="s">
        <v>3690</v>
      </c>
      <c r="H246" s="158">
        <v>3.63</v>
      </c>
      <c r="I246" s="159"/>
      <c r="L246" s="154"/>
      <c r="M246" s="160"/>
      <c r="T246" s="161"/>
      <c r="AT246" s="156" t="s">
        <v>264</v>
      </c>
      <c r="AU246" s="156" t="s">
        <v>87</v>
      </c>
      <c r="AV246" s="12" t="s">
        <v>87</v>
      </c>
      <c r="AW246" s="12" t="s">
        <v>32</v>
      </c>
      <c r="AX246" s="12" t="s">
        <v>77</v>
      </c>
      <c r="AY246" s="156" t="s">
        <v>253</v>
      </c>
    </row>
    <row r="247" spans="2:65" s="15" customFormat="1" ht="11.25">
      <c r="B247" s="175"/>
      <c r="D247" s="155" t="s">
        <v>264</v>
      </c>
      <c r="E247" s="176" t="s">
        <v>1</v>
      </c>
      <c r="F247" s="177" t="s">
        <v>322</v>
      </c>
      <c r="H247" s="178">
        <v>3.63</v>
      </c>
      <c r="I247" s="179"/>
      <c r="L247" s="175"/>
      <c r="M247" s="180"/>
      <c r="T247" s="181"/>
      <c r="AT247" s="176" t="s">
        <v>264</v>
      </c>
      <c r="AU247" s="176" t="s">
        <v>87</v>
      </c>
      <c r="AV247" s="15" t="s">
        <v>97</v>
      </c>
      <c r="AW247" s="15" t="s">
        <v>32</v>
      </c>
      <c r="AX247" s="15" t="s">
        <v>77</v>
      </c>
      <c r="AY247" s="176" t="s">
        <v>253</v>
      </c>
    </row>
    <row r="248" spans="2:65" s="13" customFormat="1" ht="11.25">
      <c r="B248" s="162"/>
      <c r="D248" s="155" t="s">
        <v>264</v>
      </c>
      <c r="E248" s="163" t="s">
        <v>1</v>
      </c>
      <c r="F248" s="164" t="s">
        <v>266</v>
      </c>
      <c r="H248" s="165">
        <v>36.082999999999998</v>
      </c>
      <c r="I248" s="166"/>
      <c r="L248" s="162"/>
      <c r="M248" s="167"/>
      <c r="T248" s="168"/>
      <c r="AT248" s="163" t="s">
        <v>264</v>
      </c>
      <c r="AU248" s="163" t="s">
        <v>87</v>
      </c>
      <c r="AV248" s="13" t="s">
        <v>260</v>
      </c>
      <c r="AW248" s="13" t="s">
        <v>32</v>
      </c>
      <c r="AX248" s="13" t="s">
        <v>85</v>
      </c>
      <c r="AY248" s="163" t="s">
        <v>253</v>
      </c>
    </row>
    <row r="249" spans="2:65" s="11" customFormat="1" ht="22.9" customHeight="1">
      <c r="B249" s="125"/>
      <c r="D249" s="126" t="s">
        <v>76</v>
      </c>
      <c r="E249" s="135" t="s">
        <v>97</v>
      </c>
      <c r="F249" s="135" t="s">
        <v>906</v>
      </c>
      <c r="I249" s="128"/>
      <c r="J249" s="136">
        <f>BK249</f>
        <v>0</v>
      </c>
      <c r="L249" s="125"/>
      <c r="M249" s="130"/>
      <c r="P249" s="131">
        <f>SUM(P250:P334)</f>
        <v>0</v>
      </c>
      <c r="R249" s="131">
        <f>SUM(R250:R334)</f>
        <v>63.027360659999999</v>
      </c>
      <c r="T249" s="132">
        <f>SUM(T250:T334)</f>
        <v>0</v>
      </c>
      <c r="AR249" s="126" t="s">
        <v>85</v>
      </c>
      <c r="AT249" s="133" t="s">
        <v>76</v>
      </c>
      <c r="AU249" s="133" t="s">
        <v>85</v>
      </c>
      <c r="AY249" s="126" t="s">
        <v>253</v>
      </c>
      <c r="BK249" s="134">
        <f>SUM(BK250:BK334)</f>
        <v>0</v>
      </c>
    </row>
    <row r="250" spans="2:65" s="1" customFormat="1" ht="24.2" customHeight="1">
      <c r="B250" s="32"/>
      <c r="C250" s="137" t="s">
        <v>369</v>
      </c>
      <c r="D250" s="137" t="s">
        <v>255</v>
      </c>
      <c r="E250" s="138" t="s">
        <v>907</v>
      </c>
      <c r="F250" s="139" t="s">
        <v>908</v>
      </c>
      <c r="G250" s="140" t="s">
        <v>202</v>
      </c>
      <c r="H250" s="141">
        <v>1</v>
      </c>
      <c r="I250" s="142"/>
      <c r="J250" s="143">
        <f>ROUND(I250*H250,2)</f>
        <v>0</v>
      </c>
      <c r="K250" s="139" t="s">
        <v>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0.23102</v>
      </c>
      <c r="R250" s="146">
        <f>Q250*H250</f>
        <v>0.23102</v>
      </c>
      <c r="S250" s="146">
        <v>0</v>
      </c>
      <c r="T250" s="147">
        <f>S250*H250</f>
        <v>0</v>
      </c>
      <c r="AR250" s="148" t="s">
        <v>260</v>
      </c>
      <c r="AT250" s="148" t="s">
        <v>255</v>
      </c>
      <c r="AU250" s="148" t="s">
        <v>87</v>
      </c>
      <c r="AY250" s="17" t="s">
        <v>253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85</v>
      </c>
      <c r="BK250" s="149">
        <f>ROUND(I250*H250,2)</f>
        <v>0</v>
      </c>
      <c r="BL250" s="17" t="s">
        <v>260</v>
      </c>
      <c r="BM250" s="148" t="s">
        <v>3691</v>
      </c>
    </row>
    <row r="251" spans="2:65" s="1" customFormat="1" ht="24.2" customHeight="1">
      <c r="B251" s="32"/>
      <c r="C251" s="137" t="s">
        <v>374</v>
      </c>
      <c r="D251" s="137" t="s">
        <v>255</v>
      </c>
      <c r="E251" s="138" t="s">
        <v>910</v>
      </c>
      <c r="F251" s="139" t="s">
        <v>911</v>
      </c>
      <c r="G251" s="140" t="s">
        <v>258</v>
      </c>
      <c r="H251" s="141">
        <v>88.668999999999997</v>
      </c>
      <c r="I251" s="142"/>
      <c r="J251" s="143">
        <f>ROUND(I251*H251,2)</f>
        <v>0</v>
      </c>
      <c r="K251" s="139" t="s">
        <v>259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0.1651</v>
      </c>
      <c r="R251" s="146">
        <f>Q251*H251</f>
        <v>14.6392519</v>
      </c>
      <c r="S251" s="146">
        <v>0</v>
      </c>
      <c r="T251" s="147">
        <f>S251*H251</f>
        <v>0</v>
      </c>
      <c r="AR251" s="148" t="s">
        <v>260</v>
      </c>
      <c r="AT251" s="148" t="s">
        <v>255</v>
      </c>
      <c r="AU251" s="148" t="s">
        <v>87</v>
      </c>
      <c r="AY251" s="17" t="s">
        <v>253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260</v>
      </c>
      <c r="BM251" s="148" t="s">
        <v>912</v>
      </c>
    </row>
    <row r="252" spans="2:65" s="1" customFormat="1" ht="11.25">
      <c r="B252" s="32"/>
      <c r="D252" s="150" t="s">
        <v>262</v>
      </c>
      <c r="F252" s="151" t="s">
        <v>913</v>
      </c>
      <c r="I252" s="152"/>
      <c r="L252" s="32"/>
      <c r="M252" s="153"/>
      <c r="T252" s="56"/>
      <c r="AT252" s="17" t="s">
        <v>262</v>
      </c>
      <c r="AU252" s="17" t="s">
        <v>87</v>
      </c>
    </row>
    <row r="253" spans="2:65" s="14" customFormat="1" ht="22.5">
      <c r="B253" s="169"/>
      <c r="D253" s="155" t="s">
        <v>264</v>
      </c>
      <c r="E253" s="170" t="s">
        <v>1</v>
      </c>
      <c r="F253" s="171" t="s">
        <v>914</v>
      </c>
      <c r="H253" s="170" t="s">
        <v>1</v>
      </c>
      <c r="I253" s="172"/>
      <c r="L253" s="169"/>
      <c r="M253" s="173"/>
      <c r="T253" s="174"/>
      <c r="AT253" s="170" t="s">
        <v>264</v>
      </c>
      <c r="AU253" s="170" t="s">
        <v>87</v>
      </c>
      <c r="AV253" s="14" t="s">
        <v>85</v>
      </c>
      <c r="AW253" s="14" t="s">
        <v>32</v>
      </c>
      <c r="AX253" s="14" t="s">
        <v>77</v>
      </c>
      <c r="AY253" s="170" t="s">
        <v>253</v>
      </c>
    </row>
    <row r="254" spans="2:65" s="14" customFormat="1" ht="11.25">
      <c r="B254" s="169"/>
      <c r="D254" s="155" t="s">
        <v>264</v>
      </c>
      <c r="E254" s="170" t="s">
        <v>1</v>
      </c>
      <c r="F254" s="171" t="s">
        <v>3692</v>
      </c>
      <c r="H254" s="170" t="s">
        <v>1</v>
      </c>
      <c r="I254" s="172"/>
      <c r="L254" s="169"/>
      <c r="M254" s="173"/>
      <c r="T254" s="174"/>
      <c r="AT254" s="170" t="s">
        <v>264</v>
      </c>
      <c r="AU254" s="170" t="s">
        <v>87</v>
      </c>
      <c r="AV254" s="14" t="s">
        <v>85</v>
      </c>
      <c r="AW254" s="14" t="s">
        <v>32</v>
      </c>
      <c r="AX254" s="14" t="s">
        <v>77</v>
      </c>
      <c r="AY254" s="170" t="s">
        <v>253</v>
      </c>
    </row>
    <row r="255" spans="2:65" s="12" customFormat="1" ht="33.75">
      <c r="B255" s="154"/>
      <c r="D255" s="155" t="s">
        <v>264</v>
      </c>
      <c r="E255" s="156" t="s">
        <v>1</v>
      </c>
      <c r="F255" s="157" t="s">
        <v>3693</v>
      </c>
      <c r="H255" s="158">
        <v>101.06100000000001</v>
      </c>
      <c r="I255" s="159"/>
      <c r="L255" s="154"/>
      <c r="M255" s="160"/>
      <c r="T255" s="161"/>
      <c r="AT255" s="156" t="s">
        <v>264</v>
      </c>
      <c r="AU255" s="156" t="s">
        <v>87</v>
      </c>
      <c r="AV255" s="12" t="s">
        <v>87</v>
      </c>
      <c r="AW255" s="12" t="s">
        <v>32</v>
      </c>
      <c r="AX255" s="12" t="s">
        <v>77</v>
      </c>
      <c r="AY255" s="156" t="s">
        <v>253</v>
      </c>
    </row>
    <row r="256" spans="2:65" s="12" customFormat="1" ht="11.25">
      <c r="B256" s="154"/>
      <c r="D256" s="155" t="s">
        <v>264</v>
      </c>
      <c r="E256" s="156" t="s">
        <v>1</v>
      </c>
      <c r="F256" s="157" t="s">
        <v>3694</v>
      </c>
      <c r="H256" s="158">
        <v>-12.391999999999999</v>
      </c>
      <c r="I256" s="159"/>
      <c r="L256" s="154"/>
      <c r="M256" s="160"/>
      <c r="T256" s="161"/>
      <c r="AT256" s="156" t="s">
        <v>264</v>
      </c>
      <c r="AU256" s="156" t="s">
        <v>87</v>
      </c>
      <c r="AV256" s="12" t="s">
        <v>87</v>
      </c>
      <c r="AW256" s="12" t="s">
        <v>32</v>
      </c>
      <c r="AX256" s="12" t="s">
        <v>77</v>
      </c>
      <c r="AY256" s="156" t="s">
        <v>253</v>
      </c>
    </row>
    <row r="257" spans="2:65" s="13" customFormat="1" ht="11.25">
      <c r="B257" s="162"/>
      <c r="D257" s="155" t="s">
        <v>264</v>
      </c>
      <c r="E257" s="163" t="s">
        <v>1</v>
      </c>
      <c r="F257" s="164" t="s">
        <v>266</v>
      </c>
      <c r="H257" s="165">
        <v>88.668999999999997</v>
      </c>
      <c r="I257" s="166"/>
      <c r="L257" s="162"/>
      <c r="M257" s="167"/>
      <c r="T257" s="168"/>
      <c r="AT257" s="163" t="s">
        <v>264</v>
      </c>
      <c r="AU257" s="163" t="s">
        <v>87</v>
      </c>
      <c r="AV257" s="13" t="s">
        <v>260</v>
      </c>
      <c r="AW257" s="13" t="s">
        <v>32</v>
      </c>
      <c r="AX257" s="13" t="s">
        <v>85</v>
      </c>
      <c r="AY257" s="163" t="s">
        <v>253</v>
      </c>
    </row>
    <row r="258" spans="2:65" s="1" customFormat="1" ht="24.2" customHeight="1">
      <c r="B258" s="32"/>
      <c r="C258" s="137" t="s">
        <v>379</v>
      </c>
      <c r="D258" s="137" t="s">
        <v>255</v>
      </c>
      <c r="E258" s="138" t="s">
        <v>924</v>
      </c>
      <c r="F258" s="139" t="s">
        <v>925</v>
      </c>
      <c r="G258" s="140" t="s">
        <v>258</v>
      </c>
      <c r="H258" s="141">
        <v>106.64400000000001</v>
      </c>
      <c r="I258" s="142"/>
      <c r="J258" s="143">
        <f>ROUND(I258*H258,2)</f>
        <v>0</v>
      </c>
      <c r="K258" s="139" t="s">
        <v>259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0.26905000000000001</v>
      </c>
      <c r="R258" s="146">
        <f>Q258*H258</f>
        <v>28.692568200000004</v>
      </c>
      <c r="S258" s="146">
        <v>0</v>
      </c>
      <c r="T258" s="147">
        <f>S258*H258</f>
        <v>0</v>
      </c>
      <c r="AR258" s="148" t="s">
        <v>260</v>
      </c>
      <c r="AT258" s="148" t="s">
        <v>255</v>
      </c>
      <c r="AU258" s="148" t="s">
        <v>87</v>
      </c>
      <c r="AY258" s="17" t="s">
        <v>253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85</v>
      </c>
      <c r="BK258" s="149">
        <f>ROUND(I258*H258,2)</f>
        <v>0</v>
      </c>
      <c r="BL258" s="17" t="s">
        <v>260</v>
      </c>
      <c r="BM258" s="148" t="s">
        <v>926</v>
      </c>
    </row>
    <row r="259" spans="2:65" s="1" customFormat="1" ht="11.25">
      <c r="B259" s="32"/>
      <c r="D259" s="150" t="s">
        <v>262</v>
      </c>
      <c r="F259" s="151" t="s">
        <v>927</v>
      </c>
      <c r="I259" s="152"/>
      <c r="L259" s="32"/>
      <c r="M259" s="153"/>
      <c r="T259" s="56"/>
      <c r="AT259" s="17" t="s">
        <v>262</v>
      </c>
      <c r="AU259" s="17" t="s">
        <v>87</v>
      </c>
    </row>
    <row r="260" spans="2:65" s="14" customFormat="1" ht="22.5">
      <c r="B260" s="169"/>
      <c r="D260" s="155" t="s">
        <v>264</v>
      </c>
      <c r="E260" s="170" t="s">
        <v>1</v>
      </c>
      <c r="F260" s="171" t="s">
        <v>928</v>
      </c>
      <c r="H260" s="170" t="s">
        <v>1</v>
      </c>
      <c r="I260" s="172"/>
      <c r="L260" s="169"/>
      <c r="M260" s="173"/>
      <c r="T260" s="174"/>
      <c r="AT260" s="170" t="s">
        <v>264</v>
      </c>
      <c r="AU260" s="170" t="s">
        <v>87</v>
      </c>
      <c r="AV260" s="14" t="s">
        <v>85</v>
      </c>
      <c r="AW260" s="14" t="s">
        <v>32</v>
      </c>
      <c r="AX260" s="14" t="s">
        <v>77</v>
      </c>
      <c r="AY260" s="170" t="s">
        <v>253</v>
      </c>
    </row>
    <row r="261" spans="2:65" s="14" customFormat="1" ht="11.25">
      <c r="B261" s="169"/>
      <c r="D261" s="155" t="s">
        <v>264</v>
      </c>
      <c r="E261" s="170" t="s">
        <v>1</v>
      </c>
      <c r="F261" s="171" t="s">
        <v>3692</v>
      </c>
      <c r="H261" s="170" t="s">
        <v>1</v>
      </c>
      <c r="I261" s="172"/>
      <c r="L261" s="169"/>
      <c r="M261" s="173"/>
      <c r="T261" s="174"/>
      <c r="AT261" s="170" t="s">
        <v>264</v>
      </c>
      <c r="AU261" s="170" t="s">
        <v>87</v>
      </c>
      <c r="AV261" s="14" t="s">
        <v>85</v>
      </c>
      <c r="AW261" s="14" t="s">
        <v>32</v>
      </c>
      <c r="AX261" s="14" t="s">
        <v>77</v>
      </c>
      <c r="AY261" s="170" t="s">
        <v>253</v>
      </c>
    </row>
    <row r="262" spans="2:65" s="12" customFormat="1" ht="22.5">
      <c r="B262" s="154"/>
      <c r="D262" s="155" t="s">
        <v>264</v>
      </c>
      <c r="E262" s="156" t="s">
        <v>1</v>
      </c>
      <c r="F262" s="157" t="s">
        <v>3695</v>
      </c>
      <c r="H262" s="158">
        <v>116.43600000000001</v>
      </c>
      <c r="I262" s="159"/>
      <c r="L262" s="154"/>
      <c r="M262" s="160"/>
      <c r="T262" s="161"/>
      <c r="AT262" s="156" t="s">
        <v>264</v>
      </c>
      <c r="AU262" s="156" t="s">
        <v>87</v>
      </c>
      <c r="AV262" s="12" t="s">
        <v>87</v>
      </c>
      <c r="AW262" s="12" t="s">
        <v>32</v>
      </c>
      <c r="AX262" s="12" t="s">
        <v>77</v>
      </c>
      <c r="AY262" s="156" t="s">
        <v>253</v>
      </c>
    </row>
    <row r="263" spans="2:65" s="12" customFormat="1" ht="11.25">
      <c r="B263" s="154"/>
      <c r="D263" s="155" t="s">
        <v>264</v>
      </c>
      <c r="E263" s="156" t="s">
        <v>1</v>
      </c>
      <c r="F263" s="157" t="s">
        <v>3696</v>
      </c>
      <c r="H263" s="158">
        <v>-25.4</v>
      </c>
      <c r="I263" s="159"/>
      <c r="L263" s="154"/>
      <c r="M263" s="160"/>
      <c r="T263" s="161"/>
      <c r="AT263" s="156" t="s">
        <v>264</v>
      </c>
      <c r="AU263" s="156" t="s">
        <v>87</v>
      </c>
      <c r="AV263" s="12" t="s">
        <v>87</v>
      </c>
      <c r="AW263" s="12" t="s">
        <v>32</v>
      </c>
      <c r="AX263" s="12" t="s">
        <v>77</v>
      </c>
      <c r="AY263" s="156" t="s">
        <v>253</v>
      </c>
    </row>
    <row r="264" spans="2:65" s="12" customFormat="1" ht="11.25">
      <c r="B264" s="154"/>
      <c r="D264" s="155" t="s">
        <v>264</v>
      </c>
      <c r="E264" s="156" t="s">
        <v>1</v>
      </c>
      <c r="F264" s="157" t="s">
        <v>931</v>
      </c>
      <c r="H264" s="158">
        <v>15.608000000000001</v>
      </c>
      <c r="I264" s="159"/>
      <c r="L264" s="154"/>
      <c r="M264" s="160"/>
      <c r="T264" s="161"/>
      <c r="AT264" s="156" t="s">
        <v>264</v>
      </c>
      <c r="AU264" s="156" t="s">
        <v>87</v>
      </c>
      <c r="AV264" s="12" t="s">
        <v>87</v>
      </c>
      <c r="AW264" s="12" t="s">
        <v>32</v>
      </c>
      <c r="AX264" s="12" t="s">
        <v>77</v>
      </c>
      <c r="AY264" s="156" t="s">
        <v>253</v>
      </c>
    </row>
    <row r="265" spans="2:65" s="13" customFormat="1" ht="11.25">
      <c r="B265" s="162"/>
      <c r="D265" s="155" t="s">
        <v>264</v>
      </c>
      <c r="E265" s="163" t="s">
        <v>1</v>
      </c>
      <c r="F265" s="164" t="s">
        <v>266</v>
      </c>
      <c r="H265" s="165">
        <v>106.64400000000001</v>
      </c>
      <c r="I265" s="166"/>
      <c r="L265" s="162"/>
      <c r="M265" s="167"/>
      <c r="T265" s="168"/>
      <c r="AT265" s="163" t="s">
        <v>264</v>
      </c>
      <c r="AU265" s="163" t="s">
        <v>87</v>
      </c>
      <c r="AV265" s="13" t="s">
        <v>260</v>
      </c>
      <c r="AW265" s="13" t="s">
        <v>32</v>
      </c>
      <c r="AX265" s="13" t="s">
        <v>85</v>
      </c>
      <c r="AY265" s="163" t="s">
        <v>253</v>
      </c>
    </row>
    <row r="266" spans="2:65" s="1" customFormat="1" ht="33" customHeight="1">
      <c r="B266" s="32"/>
      <c r="C266" s="137" t="s">
        <v>384</v>
      </c>
      <c r="D266" s="137" t="s">
        <v>255</v>
      </c>
      <c r="E266" s="138" t="s">
        <v>932</v>
      </c>
      <c r="F266" s="139" t="s">
        <v>933</v>
      </c>
      <c r="G266" s="140" t="s">
        <v>258</v>
      </c>
      <c r="H266" s="141">
        <v>5.625</v>
      </c>
      <c r="I266" s="142"/>
      <c r="J266" s="143">
        <f>ROUND(I266*H266,2)</f>
        <v>0</v>
      </c>
      <c r="K266" s="139" t="s">
        <v>259</v>
      </c>
      <c r="L266" s="32"/>
      <c r="M266" s="144" t="s">
        <v>1</v>
      </c>
      <c r="N266" s="145" t="s">
        <v>42</v>
      </c>
      <c r="P266" s="146">
        <f>O266*H266</f>
        <v>0</v>
      </c>
      <c r="Q266" s="146">
        <v>0.19692000000000001</v>
      </c>
      <c r="R266" s="146">
        <f>Q266*H266</f>
        <v>1.107675</v>
      </c>
      <c r="S266" s="146">
        <v>0</v>
      </c>
      <c r="T266" s="147">
        <f>S266*H266</f>
        <v>0</v>
      </c>
      <c r="AR266" s="148" t="s">
        <v>260</v>
      </c>
      <c r="AT266" s="148" t="s">
        <v>255</v>
      </c>
      <c r="AU266" s="148" t="s">
        <v>87</v>
      </c>
      <c r="AY266" s="17" t="s">
        <v>253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260</v>
      </c>
      <c r="BM266" s="148" t="s">
        <v>3697</v>
      </c>
    </row>
    <row r="267" spans="2:65" s="1" customFormat="1" ht="11.25">
      <c r="B267" s="32"/>
      <c r="D267" s="150" t="s">
        <v>262</v>
      </c>
      <c r="F267" s="151" t="s">
        <v>935</v>
      </c>
      <c r="I267" s="152"/>
      <c r="L267" s="32"/>
      <c r="M267" s="153"/>
      <c r="T267" s="56"/>
      <c r="AT267" s="17" t="s">
        <v>262</v>
      </c>
      <c r="AU267" s="17" t="s">
        <v>87</v>
      </c>
    </row>
    <row r="268" spans="2:65" s="14" customFormat="1" ht="22.5">
      <c r="B268" s="169"/>
      <c r="D268" s="155" t="s">
        <v>264</v>
      </c>
      <c r="E268" s="170" t="s">
        <v>1</v>
      </c>
      <c r="F268" s="171" t="s">
        <v>936</v>
      </c>
      <c r="H268" s="170" t="s">
        <v>1</v>
      </c>
      <c r="I268" s="172"/>
      <c r="L268" s="169"/>
      <c r="M268" s="173"/>
      <c r="T268" s="174"/>
      <c r="AT268" s="170" t="s">
        <v>264</v>
      </c>
      <c r="AU268" s="170" t="s">
        <v>87</v>
      </c>
      <c r="AV268" s="14" t="s">
        <v>85</v>
      </c>
      <c r="AW268" s="14" t="s">
        <v>32</v>
      </c>
      <c r="AX268" s="14" t="s">
        <v>77</v>
      </c>
      <c r="AY268" s="170" t="s">
        <v>253</v>
      </c>
    </row>
    <row r="269" spans="2:65" s="12" customFormat="1" ht="11.25">
      <c r="B269" s="154"/>
      <c r="D269" s="155" t="s">
        <v>264</v>
      </c>
      <c r="E269" s="156" t="s">
        <v>1</v>
      </c>
      <c r="F269" s="157" t="s">
        <v>3698</v>
      </c>
      <c r="H269" s="158">
        <v>6.6150000000000002</v>
      </c>
      <c r="I269" s="159"/>
      <c r="L269" s="154"/>
      <c r="M269" s="160"/>
      <c r="T269" s="161"/>
      <c r="AT269" s="156" t="s">
        <v>264</v>
      </c>
      <c r="AU269" s="156" t="s">
        <v>87</v>
      </c>
      <c r="AV269" s="12" t="s">
        <v>87</v>
      </c>
      <c r="AW269" s="12" t="s">
        <v>32</v>
      </c>
      <c r="AX269" s="12" t="s">
        <v>77</v>
      </c>
      <c r="AY269" s="156" t="s">
        <v>253</v>
      </c>
    </row>
    <row r="270" spans="2:65" s="12" customFormat="1" ht="11.25">
      <c r="B270" s="154"/>
      <c r="D270" s="155" t="s">
        <v>264</v>
      </c>
      <c r="E270" s="156" t="s">
        <v>1</v>
      </c>
      <c r="F270" s="157" t="s">
        <v>938</v>
      </c>
      <c r="H270" s="158">
        <v>-0.99</v>
      </c>
      <c r="I270" s="159"/>
      <c r="L270" s="154"/>
      <c r="M270" s="160"/>
      <c r="T270" s="161"/>
      <c r="AT270" s="156" t="s">
        <v>264</v>
      </c>
      <c r="AU270" s="156" t="s">
        <v>87</v>
      </c>
      <c r="AV270" s="12" t="s">
        <v>87</v>
      </c>
      <c r="AW270" s="12" t="s">
        <v>32</v>
      </c>
      <c r="AX270" s="12" t="s">
        <v>77</v>
      </c>
      <c r="AY270" s="156" t="s">
        <v>253</v>
      </c>
    </row>
    <row r="271" spans="2:65" s="15" customFormat="1" ht="11.25">
      <c r="B271" s="175"/>
      <c r="D271" s="155" t="s">
        <v>264</v>
      </c>
      <c r="E271" s="176" t="s">
        <v>1</v>
      </c>
      <c r="F271" s="177" t="s">
        <v>322</v>
      </c>
      <c r="H271" s="178">
        <v>5.625</v>
      </c>
      <c r="I271" s="179"/>
      <c r="L271" s="175"/>
      <c r="M271" s="180"/>
      <c r="T271" s="181"/>
      <c r="AT271" s="176" t="s">
        <v>264</v>
      </c>
      <c r="AU271" s="176" t="s">
        <v>87</v>
      </c>
      <c r="AV271" s="15" t="s">
        <v>97</v>
      </c>
      <c r="AW271" s="15" t="s">
        <v>32</v>
      </c>
      <c r="AX271" s="15" t="s">
        <v>77</v>
      </c>
      <c r="AY271" s="176" t="s">
        <v>253</v>
      </c>
    </row>
    <row r="272" spans="2:65" s="13" customFormat="1" ht="11.25">
      <c r="B272" s="162"/>
      <c r="D272" s="155" t="s">
        <v>264</v>
      </c>
      <c r="E272" s="163" t="s">
        <v>1</v>
      </c>
      <c r="F272" s="164" t="s">
        <v>266</v>
      </c>
      <c r="H272" s="165">
        <v>5.625</v>
      </c>
      <c r="I272" s="166"/>
      <c r="L272" s="162"/>
      <c r="M272" s="167"/>
      <c r="T272" s="168"/>
      <c r="AT272" s="163" t="s">
        <v>264</v>
      </c>
      <c r="AU272" s="163" t="s">
        <v>87</v>
      </c>
      <c r="AV272" s="13" t="s">
        <v>260</v>
      </c>
      <c r="AW272" s="13" t="s">
        <v>32</v>
      </c>
      <c r="AX272" s="13" t="s">
        <v>85</v>
      </c>
      <c r="AY272" s="163" t="s">
        <v>253</v>
      </c>
    </row>
    <row r="273" spans="2:65" s="1" customFormat="1" ht="37.9" customHeight="1">
      <c r="B273" s="32"/>
      <c r="C273" s="137" t="s">
        <v>389</v>
      </c>
      <c r="D273" s="137" t="s">
        <v>255</v>
      </c>
      <c r="E273" s="138" t="s">
        <v>939</v>
      </c>
      <c r="F273" s="139" t="s">
        <v>940</v>
      </c>
      <c r="G273" s="140" t="s">
        <v>313</v>
      </c>
      <c r="H273" s="141">
        <v>45.35</v>
      </c>
      <c r="I273" s="142"/>
      <c r="J273" s="143">
        <f>ROUND(I273*H273,2)</f>
        <v>0</v>
      </c>
      <c r="K273" s="139" t="s">
        <v>259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6.6919999999999993E-2</v>
      </c>
      <c r="R273" s="146">
        <f>Q273*H273</f>
        <v>3.0348219999999997</v>
      </c>
      <c r="S273" s="146">
        <v>0</v>
      </c>
      <c r="T273" s="147">
        <f>S273*H273</f>
        <v>0</v>
      </c>
      <c r="AR273" s="148" t="s">
        <v>260</v>
      </c>
      <c r="AT273" s="148" t="s">
        <v>255</v>
      </c>
      <c r="AU273" s="148" t="s">
        <v>87</v>
      </c>
      <c r="AY273" s="17" t="s">
        <v>253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85</v>
      </c>
      <c r="BK273" s="149">
        <f>ROUND(I273*H273,2)</f>
        <v>0</v>
      </c>
      <c r="BL273" s="17" t="s">
        <v>260</v>
      </c>
      <c r="BM273" s="148" t="s">
        <v>3699</v>
      </c>
    </row>
    <row r="274" spans="2:65" s="1" customFormat="1" ht="11.25">
      <c r="B274" s="32"/>
      <c r="D274" s="150" t="s">
        <v>262</v>
      </c>
      <c r="F274" s="151" t="s">
        <v>942</v>
      </c>
      <c r="I274" s="152"/>
      <c r="L274" s="32"/>
      <c r="M274" s="153"/>
      <c r="T274" s="56"/>
      <c r="AT274" s="17" t="s">
        <v>262</v>
      </c>
      <c r="AU274" s="17" t="s">
        <v>87</v>
      </c>
    </row>
    <row r="275" spans="2:65" s="14" customFormat="1" ht="22.5">
      <c r="B275" s="169"/>
      <c r="D275" s="155" t="s">
        <v>264</v>
      </c>
      <c r="E275" s="170" t="s">
        <v>1</v>
      </c>
      <c r="F275" s="171" t="s">
        <v>943</v>
      </c>
      <c r="H275" s="170" t="s">
        <v>1</v>
      </c>
      <c r="I275" s="172"/>
      <c r="L275" s="169"/>
      <c r="M275" s="173"/>
      <c r="T275" s="174"/>
      <c r="AT275" s="170" t="s">
        <v>264</v>
      </c>
      <c r="AU275" s="170" t="s">
        <v>87</v>
      </c>
      <c r="AV275" s="14" t="s">
        <v>85</v>
      </c>
      <c r="AW275" s="14" t="s">
        <v>32</v>
      </c>
      <c r="AX275" s="14" t="s">
        <v>77</v>
      </c>
      <c r="AY275" s="170" t="s">
        <v>253</v>
      </c>
    </row>
    <row r="276" spans="2:65" s="12" customFormat="1" ht="22.5">
      <c r="B276" s="154"/>
      <c r="D276" s="155" t="s">
        <v>264</v>
      </c>
      <c r="E276" s="156" t="s">
        <v>1</v>
      </c>
      <c r="F276" s="157" t="s">
        <v>3700</v>
      </c>
      <c r="H276" s="158">
        <v>45.35</v>
      </c>
      <c r="I276" s="159"/>
      <c r="L276" s="154"/>
      <c r="M276" s="160"/>
      <c r="T276" s="161"/>
      <c r="AT276" s="156" t="s">
        <v>264</v>
      </c>
      <c r="AU276" s="156" t="s">
        <v>87</v>
      </c>
      <c r="AV276" s="12" t="s">
        <v>87</v>
      </c>
      <c r="AW276" s="12" t="s">
        <v>32</v>
      </c>
      <c r="AX276" s="12" t="s">
        <v>77</v>
      </c>
      <c r="AY276" s="156" t="s">
        <v>253</v>
      </c>
    </row>
    <row r="277" spans="2:65" s="13" customFormat="1" ht="11.25">
      <c r="B277" s="162"/>
      <c r="D277" s="155" t="s">
        <v>264</v>
      </c>
      <c r="E277" s="163" t="s">
        <v>1</v>
      </c>
      <c r="F277" s="164" t="s">
        <v>266</v>
      </c>
      <c r="H277" s="165">
        <v>45.35</v>
      </c>
      <c r="I277" s="166"/>
      <c r="L277" s="162"/>
      <c r="M277" s="167"/>
      <c r="T277" s="168"/>
      <c r="AT277" s="163" t="s">
        <v>264</v>
      </c>
      <c r="AU277" s="163" t="s">
        <v>87</v>
      </c>
      <c r="AV277" s="13" t="s">
        <v>260</v>
      </c>
      <c r="AW277" s="13" t="s">
        <v>32</v>
      </c>
      <c r="AX277" s="13" t="s">
        <v>85</v>
      </c>
      <c r="AY277" s="163" t="s">
        <v>253</v>
      </c>
    </row>
    <row r="278" spans="2:65" s="1" customFormat="1" ht="33" customHeight="1">
      <c r="B278" s="32"/>
      <c r="C278" s="137" t="s">
        <v>7</v>
      </c>
      <c r="D278" s="137" t="s">
        <v>255</v>
      </c>
      <c r="E278" s="138" t="s">
        <v>945</v>
      </c>
      <c r="F278" s="139" t="s">
        <v>946</v>
      </c>
      <c r="G278" s="140" t="s">
        <v>258</v>
      </c>
      <c r="H278" s="141">
        <v>1.61</v>
      </c>
      <c r="I278" s="142"/>
      <c r="J278" s="143">
        <f>ROUND(I278*H278,2)</f>
        <v>0</v>
      </c>
      <c r="K278" s="139" t="s">
        <v>259</v>
      </c>
      <c r="L278" s="32"/>
      <c r="M278" s="144" t="s">
        <v>1</v>
      </c>
      <c r="N278" s="145" t="s">
        <v>42</v>
      </c>
      <c r="P278" s="146">
        <f>O278*H278</f>
        <v>0</v>
      </c>
      <c r="Q278" s="146">
        <v>0.1774</v>
      </c>
      <c r="R278" s="146">
        <f>Q278*H278</f>
        <v>0.28561400000000003</v>
      </c>
      <c r="S278" s="146">
        <v>0</v>
      </c>
      <c r="T278" s="147">
        <f>S278*H278</f>
        <v>0</v>
      </c>
      <c r="AR278" s="148" t="s">
        <v>260</v>
      </c>
      <c r="AT278" s="148" t="s">
        <v>255</v>
      </c>
      <c r="AU278" s="148" t="s">
        <v>87</v>
      </c>
      <c r="AY278" s="17" t="s">
        <v>253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85</v>
      </c>
      <c r="BK278" s="149">
        <f>ROUND(I278*H278,2)</f>
        <v>0</v>
      </c>
      <c r="BL278" s="17" t="s">
        <v>260</v>
      </c>
      <c r="BM278" s="148" t="s">
        <v>3701</v>
      </c>
    </row>
    <row r="279" spans="2:65" s="1" customFormat="1" ht="11.25">
      <c r="B279" s="32"/>
      <c r="D279" s="150" t="s">
        <v>262</v>
      </c>
      <c r="F279" s="151" t="s">
        <v>948</v>
      </c>
      <c r="I279" s="152"/>
      <c r="L279" s="32"/>
      <c r="M279" s="153"/>
      <c r="T279" s="56"/>
      <c r="AT279" s="17" t="s">
        <v>262</v>
      </c>
      <c r="AU279" s="17" t="s">
        <v>87</v>
      </c>
    </row>
    <row r="280" spans="2:65" s="12" customFormat="1" ht="11.25">
      <c r="B280" s="154"/>
      <c r="D280" s="155" t="s">
        <v>264</v>
      </c>
      <c r="E280" s="156" t="s">
        <v>1</v>
      </c>
      <c r="F280" s="157" t="s">
        <v>3702</v>
      </c>
      <c r="H280" s="158">
        <v>1.61</v>
      </c>
      <c r="I280" s="159"/>
      <c r="L280" s="154"/>
      <c r="M280" s="160"/>
      <c r="T280" s="161"/>
      <c r="AT280" s="156" t="s">
        <v>264</v>
      </c>
      <c r="AU280" s="156" t="s">
        <v>87</v>
      </c>
      <c r="AV280" s="12" t="s">
        <v>87</v>
      </c>
      <c r="AW280" s="12" t="s">
        <v>32</v>
      </c>
      <c r="AX280" s="12" t="s">
        <v>77</v>
      </c>
      <c r="AY280" s="156" t="s">
        <v>253</v>
      </c>
    </row>
    <row r="281" spans="2:65" s="13" customFormat="1" ht="11.25">
      <c r="B281" s="162"/>
      <c r="D281" s="155" t="s">
        <v>264</v>
      </c>
      <c r="E281" s="163" t="s">
        <v>1</v>
      </c>
      <c r="F281" s="164" t="s">
        <v>266</v>
      </c>
      <c r="H281" s="165">
        <v>1.61</v>
      </c>
      <c r="I281" s="166"/>
      <c r="L281" s="162"/>
      <c r="M281" s="167"/>
      <c r="T281" s="168"/>
      <c r="AT281" s="163" t="s">
        <v>264</v>
      </c>
      <c r="AU281" s="163" t="s">
        <v>87</v>
      </c>
      <c r="AV281" s="13" t="s">
        <v>260</v>
      </c>
      <c r="AW281" s="13" t="s">
        <v>32</v>
      </c>
      <c r="AX281" s="13" t="s">
        <v>85</v>
      </c>
      <c r="AY281" s="163" t="s">
        <v>253</v>
      </c>
    </row>
    <row r="282" spans="2:65" s="1" customFormat="1" ht="21.75" customHeight="1">
      <c r="B282" s="32"/>
      <c r="C282" s="137" t="s">
        <v>398</v>
      </c>
      <c r="D282" s="137" t="s">
        <v>255</v>
      </c>
      <c r="E282" s="138" t="s">
        <v>957</v>
      </c>
      <c r="F282" s="139" t="s">
        <v>958</v>
      </c>
      <c r="G282" s="140" t="s">
        <v>269</v>
      </c>
      <c r="H282" s="141">
        <v>3</v>
      </c>
      <c r="I282" s="142"/>
      <c r="J282" s="143">
        <f>ROUND(I282*H282,2)</f>
        <v>0</v>
      </c>
      <c r="K282" s="139" t="s">
        <v>259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2.7109999999999999E-2</v>
      </c>
      <c r="R282" s="146">
        <f>Q282*H282</f>
        <v>8.133E-2</v>
      </c>
      <c r="S282" s="146">
        <v>0</v>
      </c>
      <c r="T282" s="147">
        <f>S282*H282</f>
        <v>0</v>
      </c>
      <c r="AR282" s="148" t="s">
        <v>260</v>
      </c>
      <c r="AT282" s="148" t="s">
        <v>255</v>
      </c>
      <c r="AU282" s="148" t="s">
        <v>87</v>
      </c>
      <c r="AY282" s="17" t="s">
        <v>253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260</v>
      </c>
      <c r="BM282" s="148" t="s">
        <v>959</v>
      </c>
    </row>
    <row r="283" spans="2:65" s="1" customFormat="1" ht="11.25">
      <c r="B283" s="32"/>
      <c r="D283" s="150" t="s">
        <v>262</v>
      </c>
      <c r="F283" s="151" t="s">
        <v>960</v>
      </c>
      <c r="I283" s="152"/>
      <c r="L283" s="32"/>
      <c r="M283" s="153"/>
      <c r="T283" s="56"/>
      <c r="AT283" s="17" t="s">
        <v>262</v>
      </c>
      <c r="AU283" s="17" t="s">
        <v>87</v>
      </c>
    </row>
    <row r="284" spans="2:65" s="14" customFormat="1" ht="11.25">
      <c r="B284" s="169"/>
      <c r="D284" s="155" t="s">
        <v>264</v>
      </c>
      <c r="E284" s="170" t="s">
        <v>1</v>
      </c>
      <c r="F284" s="171" t="s">
        <v>3703</v>
      </c>
      <c r="H284" s="170" t="s">
        <v>1</v>
      </c>
      <c r="I284" s="172"/>
      <c r="L284" s="169"/>
      <c r="M284" s="173"/>
      <c r="T284" s="174"/>
      <c r="AT284" s="170" t="s">
        <v>264</v>
      </c>
      <c r="AU284" s="170" t="s">
        <v>87</v>
      </c>
      <c r="AV284" s="14" t="s">
        <v>85</v>
      </c>
      <c r="AW284" s="14" t="s">
        <v>32</v>
      </c>
      <c r="AX284" s="14" t="s">
        <v>77</v>
      </c>
      <c r="AY284" s="170" t="s">
        <v>253</v>
      </c>
    </row>
    <row r="285" spans="2:65" s="12" customFormat="1" ht="11.25">
      <c r="B285" s="154"/>
      <c r="D285" s="155" t="s">
        <v>264</v>
      </c>
      <c r="E285" s="156" t="s">
        <v>1</v>
      </c>
      <c r="F285" s="157" t="s">
        <v>3704</v>
      </c>
      <c r="H285" s="158">
        <v>3</v>
      </c>
      <c r="I285" s="159"/>
      <c r="L285" s="154"/>
      <c r="M285" s="160"/>
      <c r="T285" s="161"/>
      <c r="AT285" s="156" t="s">
        <v>264</v>
      </c>
      <c r="AU285" s="156" t="s">
        <v>87</v>
      </c>
      <c r="AV285" s="12" t="s">
        <v>87</v>
      </c>
      <c r="AW285" s="12" t="s">
        <v>32</v>
      </c>
      <c r="AX285" s="12" t="s">
        <v>77</v>
      </c>
      <c r="AY285" s="156" t="s">
        <v>253</v>
      </c>
    </row>
    <row r="286" spans="2:65" s="13" customFormat="1" ht="11.25">
      <c r="B286" s="162"/>
      <c r="D286" s="155" t="s">
        <v>264</v>
      </c>
      <c r="E286" s="163" t="s">
        <v>1</v>
      </c>
      <c r="F286" s="164" t="s">
        <v>266</v>
      </c>
      <c r="H286" s="165">
        <v>3</v>
      </c>
      <c r="I286" s="166"/>
      <c r="L286" s="162"/>
      <c r="M286" s="167"/>
      <c r="T286" s="168"/>
      <c r="AT286" s="163" t="s">
        <v>264</v>
      </c>
      <c r="AU286" s="163" t="s">
        <v>87</v>
      </c>
      <c r="AV286" s="13" t="s">
        <v>260</v>
      </c>
      <c r="AW286" s="13" t="s">
        <v>32</v>
      </c>
      <c r="AX286" s="13" t="s">
        <v>85</v>
      </c>
      <c r="AY286" s="163" t="s">
        <v>253</v>
      </c>
    </row>
    <row r="287" spans="2:65" s="1" customFormat="1" ht="21.75" customHeight="1">
      <c r="B287" s="32"/>
      <c r="C287" s="137" t="s">
        <v>404</v>
      </c>
      <c r="D287" s="137" t="s">
        <v>255</v>
      </c>
      <c r="E287" s="138" t="s">
        <v>974</v>
      </c>
      <c r="F287" s="139" t="s">
        <v>975</v>
      </c>
      <c r="G287" s="140" t="s">
        <v>269</v>
      </c>
      <c r="H287" s="141">
        <v>2</v>
      </c>
      <c r="I287" s="142"/>
      <c r="J287" s="143">
        <f>ROUND(I287*H287,2)</f>
        <v>0</v>
      </c>
      <c r="K287" s="139" t="s">
        <v>259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3.6549999999999999E-2</v>
      </c>
      <c r="R287" s="146">
        <f>Q287*H287</f>
        <v>7.3099999999999998E-2</v>
      </c>
      <c r="S287" s="146">
        <v>0</v>
      </c>
      <c r="T287" s="147">
        <f>S287*H287</f>
        <v>0</v>
      </c>
      <c r="AR287" s="148" t="s">
        <v>260</v>
      </c>
      <c r="AT287" s="148" t="s">
        <v>255</v>
      </c>
      <c r="AU287" s="148" t="s">
        <v>87</v>
      </c>
      <c r="AY287" s="17" t="s">
        <v>253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85</v>
      </c>
      <c r="BK287" s="149">
        <f>ROUND(I287*H287,2)</f>
        <v>0</v>
      </c>
      <c r="BL287" s="17" t="s">
        <v>260</v>
      </c>
      <c r="BM287" s="148" t="s">
        <v>976</v>
      </c>
    </row>
    <row r="288" spans="2:65" s="1" customFormat="1" ht="11.25">
      <c r="B288" s="32"/>
      <c r="D288" s="150" t="s">
        <v>262</v>
      </c>
      <c r="F288" s="151" t="s">
        <v>977</v>
      </c>
      <c r="I288" s="152"/>
      <c r="L288" s="32"/>
      <c r="M288" s="153"/>
      <c r="T288" s="56"/>
      <c r="AT288" s="17" t="s">
        <v>262</v>
      </c>
      <c r="AU288" s="17" t="s">
        <v>87</v>
      </c>
    </row>
    <row r="289" spans="2:65" s="12" customFormat="1" ht="11.25">
      <c r="B289" s="154"/>
      <c r="D289" s="155" t="s">
        <v>264</v>
      </c>
      <c r="E289" s="156" t="s">
        <v>1</v>
      </c>
      <c r="F289" s="157" t="s">
        <v>3705</v>
      </c>
      <c r="H289" s="158">
        <v>2</v>
      </c>
      <c r="I289" s="159"/>
      <c r="L289" s="154"/>
      <c r="M289" s="160"/>
      <c r="T289" s="161"/>
      <c r="AT289" s="156" t="s">
        <v>264</v>
      </c>
      <c r="AU289" s="156" t="s">
        <v>87</v>
      </c>
      <c r="AV289" s="12" t="s">
        <v>87</v>
      </c>
      <c r="AW289" s="12" t="s">
        <v>32</v>
      </c>
      <c r="AX289" s="12" t="s">
        <v>77</v>
      </c>
      <c r="AY289" s="156" t="s">
        <v>253</v>
      </c>
    </row>
    <row r="290" spans="2:65" s="13" customFormat="1" ht="11.25">
      <c r="B290" s="162"/>
      <c r="D290" s="155" t="s">
        <v>264</v>
      </c>
      <c r="E290" s="163" t="s">
        <v>1</v>
      </c>
      <c r="F290" s="164" t="s">
        <v>266</v>
      </c>
      <c r="H290" s="165">
        <v>2</v>
      </c>
      <c r="I290" s="166"/>
      <c r="L290" s="162"/>
      <c r="M290" s="167"/>
      <c r="T290" s="168"/>
      <c r="AT290" s="163" t="s">
        <v>264</v>
      </c>
      <c r="AU290" s="163" t="s">
        <v>87</v>
      </c>
      <c r="AV290" s="13" t="s">
        <v>260</v>
      </c>
      <c r="AW290" s="13" t="s">
        <v>32</v>
      </c>
      <c r="AX290" s="13" t="s">
        <v>85</v>
      </c>
      <c r="AY290" s="163" t="s">
        <v>253</v>
      </c>
    </row>
    <row r="291" spans="2:65" s="1" customFormat="1" ht="21.75" customHeight="1">
      <c r="B291" s="32"/>
      <c r="C291" s="137" t="s">
        <v>410</v>
      </c>
      <c r="D291" s="137" t="s">
        <v>255</v>
      </c>
      <c r="E291" s="138" t="s">
        <v>3706</v>
      </c>
      <c r="F291" s="139" t="s">
        <v>3707</v>
      </c>
      <c r="G291" s="140" t="s">
        <v>269</v>
      </c>
      <c r="H291" s="141">
        <v>2</v>
      </c>
      <c r="I291" s="142"/>
      <c r="J291" s="143">
        <f>ROUND(I291*H291,2)</f>
        <v>0</v>
      </c>
      <c r="K291" s="139" t="s">
        <v>259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4.555E-2</v>
      </c>
      <c r="R291" s="146">
        <f>Q291*H291</f>
        <v>9.11E-2</v>
      </c>
      <c r="S291" s="146">
        <v>0</v>
      </c>
      <c r="T291" s="147">
        <f>S291*H291</f>
        <v>0</v>
      </c>
      <c r="AR291" s="148" t="s">
        <v>260</v>
      </c>
      <c r="AT291" s="148" t="s">
        <v>255</v>
      </c>
      <c r="AU291" s="148" t="s">
        <v>87</v>
      </c>
      <c r="AY291" s="17" t="s">
        <v>253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85</v>
      </c>
      <c r="BK291" s="149">
        <f>ROUND(I291*H291,2)</f>
        <v>0</v>
      </c>
      <c r="BL291" s="17" t="s">
        <v>260</v>
      </c>
      <c r="BM291" s="148" t="s">
        <v>3708</v>
      </c>
    </row>
    <row r="292" spans="2:65" s="1" customFormat="1" ht="11.25">
      <c r="B292" s="32"/>
      <c r="D292" s="150" t="s">
        <v>262</v>
      </c>
      <c r="F292" s="151" t="s">
        <v>3709</v>
      </c>
      <c r="I292" s="152"/>
      <c r="L292" s="32"/>
      <c r="M292" s="153"/>
      <c r="T292" s="56"/>
      <c r="AT292" s="17" t="s">
        <v>262</v>
      </c>
      <c r="AU292" s="17" t="s">
        <v>87</v>
      </c>
    </row>
    <row r="293" spans="2:65" s="12" customFormat="1" ht="11.25">
      <c r="B293" s="154"/>
      <c r="D293" s="155" t="s">
        <v>264</v>
      </c>
      <c r="E293" s="156" t="s">
        <v>1</v>
      </c>
      <c r="F293" s="157" t="s">
        <v>3705</v>
      </c>
      <c r="H293" s="158">
        <v>2</v>
      </c>
      <c r="I293" s="159"/>
      <c r="L293" s="154"/>
      <c r="M293" s="160"/>
      <c r="T293" s="161"/>
      <c r="AT293" s="156" t="s">
        <v>264</v>
      </c>
      <c r="AU293" s="156" t="s">
        <v>87</v>
      </c>
      <c r="AV293" s="12" t="s">
        <v>87</v>
      </c>
      <c r="AW293" s="12" t="s">
        <v>32</v>
      </c>
      <c r="AX293" s="12" t="s">
        <v>77</v>
      </c>
      <c r="AY293" s="156" t="s">
        <v>253</v>
      </c>
    </row>
    <row r="294" spans="2:65" s="13" customFormat="1" ht="11.25">
      <c r="B294" s="162"/>
      <c r="D294" s="155" t="s">
        <v>264</v>
      </c>
      <c r="E294" s="163" t="s">
        <v>1</v>
      </c>
      <c r="F294" s="164" t="s">
        <v>266</v>
      </c>
      <c r="H294" s="165">
        <v>2</v>
      </c>
      <c r="I294" s="166"/>
      <c r="L294" s="162"/>
      <c r="M294" s="167"/>
      <c r="T294" s="168"/>
      <c r="AT294" s="163" t="s">
        <v>264</v>
      </c>
      <c r="AU294" s="163" t="s">
        <v>87</v>
      </c>
      <c r="AV294" s="13" t="s">
        <v>260</v>
      </c>
      <c r="AW294" s="13" t="s">
        <v>32</v>
      </c>
      <c r="AX294" s="13" t="s">
        <v>85</v>
      </c>
      <c r="AY294" s="163" t="s">
        <v>253</v>
      </c>
    </row>
    <row r="295" spans="2:65" s="1" customFormat="1" ht="21.75" customHeight="1">
      <c r="B295" s="32"/>
      <c r="C295" s="137" t="s">
        <v>415</v>
      </c>
      <c r="D295" s="137" t="s">
        <v>255</v>
      </c>
      <c r="E295" s="138" t="s">
        <v>3710</v>
      </c>
      <c r="F295" s="139" t="s">
        <v>3711</v>
      </c>
      <c r="G295" s="140" t="s">
        <v>269</v>
      </c>
      <c r="H295" s="141">
        <v>4</v>
      </c>
      <c r="I295" s="142"/>
      <c r="J295" s="143">
        <f>ROUND(I295*H295,2)</f>
        <v>0</v>
      </c>
      <c r="K295" s="139" t="s">
        <v>259</v>
      </c>
      <c r="L295" s="32"/>
      <c r="M295" s="144" t="s">
        <v>1</v>
      </c>
      <c r="N295" s="145" t="s">
        <v>42</v>
      </c>
      <c r="P295" s="146">
        <f>O295*H295</f>
        <v>0</v>
      </c>
      <c r="Q295" s="146">
        <v>5.4550000000000001E-2</v>
      </c>
      <c r="R295" s="146">
        <f>Q295*H295</f>
        <v>0.21820000000000001</v>
      </c>
      <c r="S295" s="146">
        <v>0</v>
      </c>
      <c r="T295" s="147">
        <f>S295*H295</f>
        <v>0</v>
      </c>
      <c r="AR295" s="148" t="s">
        <v>260</v>
      </c>
      <c r="AT295" s="148" t="s">
        <v>255</v>
      </c>
      <c r="AU295" s="148" t="s">
        <v>87</v>
      </c>
      <c r="AY295" s="17" t="s">
        <v>253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85</v>
      </c>
      <c r="BK295" s="149">
        <f>ROUND(I295*H295,2)</f>
        <v>0</v>
      </c>
      <c r="BL295" s="17" t="s">
        <v>260</v>
      </c>
      <c r="BM295" s="148" t="s">
        <v>3712</v>
      </c>
    </row>
    <row r="296" spans="2:65" s="1" customFormat="1" ht="11.25">
      <c r="B296" s="32"/>
      <c r="D296" s="150" t="s">
        <v>262</v>
      </c>
      <c r="F296" s="151" t="s">
        <v>3713</v>
      </c>
      <c r="I296" s="152"/>
      <c r="L296" s="32"/>
      <c r="M296" s="153"/>
      <c r="T296" s="56"/>
      <c r="AT296" s="17" t="s">
        <v>262</v>
      </c>
      <c r="AU296" s="17" t="s">
        <v>87</v>
      </c>
    </row>
    <row r="297" spans="2:65" s="12" customFormat="1" ht="11.25">
      <c r="B297" s="154"/>
      <c r="D297" s="155" t="s">
        <v>264</v>
      </c>
      <c r="E297" s="156" t="s">
        <v>1</v>
      </c>
      <c r="F297" s="157" t="s">
        <v>3714</v>
      </c>
      <c r="H297" s="158">
        <v>4</v>
      </c>
      <c r="I297" s="159"/>
      <c r="L297" s="154"/>
      <c r="M297" s="160"/>
      <c r="T297" s="161"/>
      <c r="AT297" s="156" t="s">
        <v>264</v>
      </c>
      <c r="AU297" s="156" t="s">
        <v>87</v>
      </c>
      <c r="AV297" s="12" t="s">
        <v>87</v>
      </c>
      <c r="AW297" s="12" t="s">
        <v>32</v>
      </c>
      <c r="AX297" s="12" t="s">
        <v>77</v>
      </c>
      <c r="AY297" s="156" t="s">
        <v>253</v>
      </c>
    </row>
    <row r="298" spans="2:65" s="13" customFormat="1" ht="11.25">
      <c r="B298" s="162"/>
      <c r="D298" s="155" t="s">
        <v>264</v>
      </c>
      <c r="E298" s="163" t="s">
        <v>1</v>
      </c>
      <c r="F298" s="164" t="s">
        <v>266</v>
      </c>
      <c r="H298" s="165">
        <v>4</v>
      </c>
      <c r="I298" s="166"/>
      <c r="L298" s="162"/>
      <c r="M298" s="167"/>
      <c r="T298" s="168"/>
      <c r="AT298" s="163" t="s">
        <v>264</v>
      </c>
      <c r="AU298" s="163" t="s">
        <v>87</v>
      </c>
      <c r="AV298" s="13" t="s">
        <v>260</v>
      </c>
      <c r="AW298" s="13" t="s">
        <v>32</v>
      </c>
      <c r="AX298" s="13" t="s">
        <v>85</v>
      </c>
      <c r="AY298" s="163" t="s">
        <v>253</v>
      </c>
    </row>
    <row r="299" spans="2:65" s="1" customFormat="1" ht="21.75" customHeight="1">
      <c r="B299" s="32"/>
      <c r="C299" s="137" t="s">
        <v>422</v>
      </c>
      <c r="D299" s="137" t="s">
        <v>255</v>
      </c>
      <c r="E299" s="138" t="s">
        <v>979</v>
      </c>
      <c r="F299" s="139" t="s">
        <v>980</v>
      </c>
      <c r="G299" s="140" t="s">
        <v>269</v>
      </c>
      <c r="H299" s="141">
        <v>2</v>
      </c>
      <c r="I299" s="142"/>
      <c r="J299" s="143">
        <f>ROUND(I299*H299,2)</f>
        <v>0</v>
      </c>
      <c r="K299" s="139" t="s">
        <v>259</v>
      </c>
      <c r="L299" s="32"/>
      <c r="M299" s="144" t="s">
        <v>1</v>
      </c>
      <c r="N299" s="145" t="s">
        <v>42</v>
      </c>
      <c r="P299" s="146">
        <f>O299*H299</f>
        <v>0</v>
      </c>
      <c r="Q299" s="146">
        <v>7.2849999999999998E-2</v>
      </c>
      <c r="R299" s="146">
        <f>Q299*H299</f>
        <v>0.1457</v>
      </c>
      <c r="S299" s="146">
        <v>0</v>
      </c>
      <c r="T299" s="147">
        <f>S299*H299</f>
        <v>0</v>
      </c>
      <c r="AR299" s="148" t="s">
        <v>260</v>
      </c>
      <c r="AT299" s="148" t="s">
        <v>255</v>
      </c>
      <c r="AU299" s="148" t="s">
        <v>87</v>
      </c>
      <c r="AY299" s="17" t="s">
        <v>253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85</v>
      </c>
      <c r="BK299" s="149">
        <f>ROUND(I299*H299,2)</f>
        <v>0</v>
      </c>
      <c r="BL299" s="17" t="s">
        <v>260</v>
      </c>
      <c r="BM299" s="148" t="s">
        <v>981</v>
      </c>
    </row>
    <row r="300" spans="2:65" s="1" customFormat="1" ht="11.25">
      <c r="B300" s="32"/>
      <c r="D300" s="150" t="s">
        <v>262</v>
      </c>
      <c r="F300" s="151" t="s">
        <v>982</v>
      </c>
      <c r="I300" s="152"/>
      <c r="L300" s="32"/>
      <c r="M300" s="153"/>
      <c r="T300" s="56"/>
      <c r="AT300" s="17" t="s">
        <v>262</v>
      </c>
      <c r="AU300" s="17" t="s">
        <v>87</v>
      </c>
    </row>
    <row r="301" spans="2:65" s="12" customFormat="1" ht="11.25">
      <c r="B301" s="154"/>
      <c r="D301" s="155" t="s">
        <v>264</v>
      </c>
      <c r="E301" s="156" t="s">
        <v>1</v>
      </c>
      <c r="F301" s="157" t="s">
        <v>3705</v>
      </c>
      <c r="H301" s="158">
        <v>2</v>
      </c>
      <c r="I301" s="159"/>
      <c r="L301" s="154"/>
      <c r="M301" s="160"/>
      <c r="T301" s="161"/>
      <c r="AT301" s="156" t="s">
        <v>264</v>
      </c>
      <c r="AU301" s="156" t="s">
        <v>87</v>
      </c>
      <c r="AV301" s="12" t="s">
        <v>87</v>
      </c>
      <c r="AW301" s="12" t="s">
        <v>32</v>
      </c>
      <c r="AX301" s="12" t="s">
        <v>77</v>
      </c>
      <c r="AY301" s="156" t="s">
        <v>253</v>
      </c>
    </row>
    <row r="302" spans="2:65" s="13" customFormat="1" ht="11.25">
      <c r="B302" s="162"/>
      <c r="D302" s="155" t="s">
        <v>264</v>
      </c>
      <c r="E302" s="163" t="s">
        <v>1</v>
      </c>
      <c r="F302" s="164" t="s">
        <v>266</v>
      </c>
      <c r="H302" s="165">
        <v>2</v>
      </c>
      <c r="I302" s="166"/>
      <c r="L302" s="162"/>
      <c r="M302" s="167"/>
      <c r="T302" s="168"/>
      <c r="AT302" s="163" t="s">
        <v>264</v>
      </c>
      <c r="AU302" s="163" t="s">
        <v>87</v>
      </c>
      <c r="AV302" s="13" t="s">
        <v>260</v>
      </c>
      <c r="AW302" s="13" t="s">
        <v>32</v>
      </c>
      <c r="AX302" s="13" t="s">
        <v>85</v>
      </c>
      <c r="AY302" s="163" t="s">
        <v>253</v>
      </c>
    </row>
    <row r="303" spans="2:65" s="1" customFormat="1" ht="21.75" customHeight="1">
      <c r="B303" s="32"/>
      <c r="C303" s="137" t="s">
        <v>291</v>
      </c>
      <c r="D303" s="137" t="s">
        <v>255</v>
      </c>
      <c r="E303" s="138" t="s">
        <v>3715</v>
      </c>
      <c r="F303" s="139" t="s">
        <v>3716</v>
      </c>
      <c r="G303" s="140" t="s">
        <v>269</v>
      </c>
      <c r="H303" s="141">
        <v>2</v>
      </c>
      <c r="I303" s="142"/>
      <c r="J303" s="143">
        <f>ROUND(I303*H303,2)</f>
        <v>0</v>
      </c>
      <c r="K303" s="139" t="s">
        <v>259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0.11805</v>
      </c>
      <c r="R303" s="146">
        <f>Q303*H303</f>
        <v>0.2361</v>
      </c>
      <c r="S303" s="146">
        <v>0</v>
      </c>
      <c r="T303" s="147">
        <f>S303*H303</f>
        <v>0</v>
      </c>
      <c r="AR303" s="148" t="s">
        <v>260</v>
      </c>
      <c r="AT303" s="148" t="s">
        <v>255</v>
      </c>
      <c r="AU303" s="148" t="s">
        <v>87</v>
      </c>
      <c r="AY303" s="17" t="s">
        <v>253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85</v>
      </c>
      <c r="BK303" s="149">
        <f>ROUND(I303*H303,2)</f>
        <v>0</v>
      </c>
      <c r="BL303" s="17" t="s">
        <v>260</v>
      </c>
      <c r="BM303" s="148" t="s">
        <v>3717</v>
      </c>
    </row>
    <row r="304" spans="2:65" s="1" customFormat="1" ht="11.25">
      <c r="B304" s="32"/>
      <c r="D304" s="150" t="s">
        <v>262</v>
      </c>
      <c r="F304" s="151" t="s">
        <v>3718</v>
      </c>
      <c r="I304" s="152"/>
      <c r="L304" s="32"/>
      <c r="M304" s="153"/>
      <c r="T304" s="56"/>
      <c r="AT304" s="17" t="s">
        <v>262</v>
      </c>
      <c r="AU304" s="17" t="s">
        <v>87</v>
      </c>
    </row>
    <row r="305" spans="2:65" s="12" customFormat="1" ht="11.25">
      <c r="B305" s="154"/>
      <c r="D305" s="155" t="s">
        <v>264</v>
      </c>
      <c r="E305" s="156" t="s">
        <v>1</v>
      </c>
      <c r="F305" s="157" t="s">
        <v>3705</v>
      </c>
      <c r="H305" s="158">
        <v>2</v>
      </c>
      <c r="I305" s="159"/>
      <c r="L305" s="154"/>
      <c r="M305" s="160"/>
      <c r="T305" s="161"/>
      <c r="AT305" s="156" t="s">
        <v>264</v>
      </c>
      <c r="AU305" s="156" t="s">
        <v>87</v>
      </c>
      <c r="AV305" s="12" t="s">
        <v>87</v>
      </c>
      <c r="AW305" s="12" t="s">
        <v>32</v>
      </c>
      <c r="AX305" s="12" t="s">
        <v>77</v>
      </c>
      <c r="AY305" s="156" t="s">
        <v>253</v>
      </c>
    </row>
    <row r="306" spans="2:65" s="13" customFormat="1" ht="11.25">
      <c r="B306" s="162"/>
      <c r="D306" s="155" t="s">
        <v>264</v>
      </c>
      <c r="E306" s="163" t="s">
        <v>1</v>
      </c>
      <c r="F306" s="164" t="s">
        <v>266</v>
      </c>
      <c r="H306" s="165">
        <v>2</v>
      </c>
      <c r="I306" s="166"/>
      <c r="L306" s="162"/>
      <c r="M306" s="167"/>
      <c r="T306" s="168"/>
      <c r="AT306" s="163" t="s">
        <v>264</v>
      </c>
      <c r="AU306" s="163" t="s">
        <v>87</v>
      </c>
      <c r="AV306" s="13" t="s">
        <v>260</v>
      </c>
      <c r="AW306" s="13" t="s">
        <v>32</v>
      </c>
      <c r="AX306" s="13" t="s">
        <v>85</v>
      </c>
      <c r="AY306" s="163" t="s">
        <v>253</v>
      </c>
    </row>
    <row r="307" spans="2:65" s="1" customFormat="1" ht="21.75" customHeight="1">
      <c r="B307" s="32"/>
      <c r="C307" s="137" t="s">
        <v>302</v>
      </c>
      <c r="D307" s="137" t="s">
        <v>255</v>
      </c>
      <c r="E307" s="138" t="s">
        <v>984</v>
      </c>
      <c r="F307" s="139" t="s">
        <v>985</v>
      </c>
      <c r="G307" s="140" t="s">
        <v>258</v>
      </c>
      <c r="H307" s="141">
        <v>2.94</v>
      </c>
      <c r="I307" s="142"/>
      <c r="J307" s="143">
        <f>ROUND(I307*H307,2)</f>
        <v>0</v>
      </c>
      <c r="K307" s="139" t="s">
        <v>259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2.8570000000000002E-2</v>
      </c>
      <c r="R307" s="146">
        <f>Q307*H307</f>
        <v>8.3995800000000009E-2</v>
      </c>
      <c r="S307" s="146">
        <v>0</v>
      </c>
      <c r="T307" s="147">
        <f>S307*H307</f>
        <v>0</v>
      </c>
      <c r="AR307" s="148" t="s">
        <v>260</v>
      </c>
      <c r="AT307" s="148" t="s">
        <v>255</v>
      </c>
      <c r="AU307" s="148" t="s">
        <v>87</v>
      </c>
      <c r="AY307" s="17" t="s">
        <v>253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260</v>
      </c>
      <c r="BM307" s="148" t="s">
        <v>3719</v>
      </c>
    </row>
    <row r="308" spans="2:65" s="1" customFormat="1" ht="11.25">
      <c r="B308" s="32"/>
      <c r="D308" s="150" t="s">
        <v>262</v>
      </c>
      <c r="F308" s="151" t="s">
        <v>987</v>
      </c>
      <c r="I308" s="152"/>
      <c r="L308" s="32"/>
      <c r="M308" s="153"/>
      <c r="T308" s="56"/>
      <c r="AT308" s="17" t="s">
        <v>262</v>
      </c>
      <c r="AU308" s="17" t="s">
        <v>87</v>
      </c>
    </row>
    <row r="309" spans="2:65" s="14" customFormat="1" ht="11.25">
      <c r="B309" s="169"/>
      <c r="D309" s="155" t="s">
        <v>264</v>
      </c>
      <c r="E309" s="170" t="s">
        <v>1</v>
      </c>
      <c r="F309" s="171" t="s">
        <v>988</v>
      </c>
      <c r="H309" s="170" t="s">
        <v>1</v>
      </c>
      <c r="I309" s="172"/>
      <c r="L309" s="169"/>
      <c r="M309" s="173"/>
      <c r="T309" s="174"/>
      <c r="AT309" s="170" t="s">
        <v>264</v>
      </c>
      <c r="AU309" s="170" t="s">
        <v>87</v>
      </c>
      <c r="AV309" s="14" t="s">
        <v>85</v>
      </c>
      <c r="AW309" s="14" t="s">
        <v>32</v>
      </c>
      <c r="AX309" s="14" t="s">
        <v>77</v>
      </c>
      <c r="AY309" s="170" t="s">
        <v>253</v>
      </c>
    </row>
    <row r="310" spans="2:65" s="12" customFormat="1" ht="11.25">
      <c r="B310" s="154"/>
      <c r="D310" s="155" t="s">
        <v>264</v>
      </c>
      <c r="E310" s="156" t="s">
        <v>1</v>
      </c>
      <c r="F310" s="157" t="s">
        <v>3720</v>
      </c>
      <c r="H310" s="158">
        <v>2.94</v>
      </c>
      <c r="I310" s="159"/>
      <c r="L310" s="154"/>
      <c r="M310" s="160"/>
      <c r="T310" s="161"/>
      <c r="AT310" s="156" t="s">
        <v>264</v>
      </c>
      <c r="AU310" s="156" t="s">
        <v>87</v>
      </c>
      <c r="AV310" s="12" t="s">
        <v>87</v>
      </c>
      <c r="AW310" s="12" t="s">
        <v>32</v>
      </c>
      <c r="AX310" s="12" t="s">
        <v>77</v>
      </c>
      <c r="AY310" s="156" t="s">
        <v>253</v>
      </c>
    </row>
    <row r="311" spans="2:65" s="13" customFormat="1" ht="11.25">
      <c r="B311" s="162"/>
      <c r="D311" s="155" t="s">
        <v>264</v>
      </c>
      <c r="E311" s="163" t="s">
        <v>1</v>
      </c>
      <c r="F311" s="164" t="s">
        <v>266</v>
      </c>
      <c r="H311" s="165">
        <v>2.94</v>
      </c>
      <c r="I311" s="166"/>
      <c r="L311" s="162"/>
      <c r="M311" s="167"/>
      <c r="T311" s="168"/>
      <c r="AT311" s="163" t="s">
        <v>264</v>
      </c>
      <c r="AU311" s="163" t="s">
        <v>87</v>
      </c>
      <c r="AV311" s="13" t="s">
        <v>260</v>
      </c>
      <c r="AW311" s="13" t="s">
        <v>32</v>
      </c>
      <c r="AX311" s="13" t="s">
        <v>85</v>
      </c>
      <c r="AY311" s="163" t="s">
        <v>253</v>
      </c>
    </row>
    <row r="312" spans="2:65" s="1" customFormat="1" ht="24.2" customHeight="1">
      <c r="B312" s="32"/>
      <c r="C312" s="137" t="s">
        <v>437</v>
      </c>
      <c r="D312" s="137" t="s">
        <v>255</v>
      </c>
      <c r="E312" s="138" t="s">
        <v>990</v>
      </c>
      <c r="F312" s="139" t="s">
        <v>991</v>
      </c>
      <c r="G312" s="140" t="s">
        <v>258</v>
      </c>
      <c r="H312" s="141">
        <v>11.03</v>
      </c>
      <c r="I312" s="142"/>
      <c r="J312" s="143">
        <f>ROUND(I312*H312,2)</f>
        <v>0</v>
      </c>
      <c r="K312" s="139" t="s">
        <v>259</v>
      </c>
      <c r="L312" s="32"/>
      <c r="M312" s="144" t="s">
        <v>1</v>
      </c>
      <c r="N312" s="145" t="s">
        <v>42</v>
      </c>
      <c r="P312" s="146">
        <f>O312*H312</f>
        <v>0</v>
      </c>
      <c r="Q312" s="146">
        <v>0.12021</v>
      </c>
      <c r="R312" s="146">
        <f>Q312*H312</f>
        <v>1.3259162999999998</v>
      </c>
      <c r="S312" s="146">
        <v>0</v>
      </c>
      <c r="T312" s="147">
        <f>S312*H312</f>
        <v>0</v>
      </c>
      <c r="AR312" s="148" t="s">
        <v>260</v>
      </c>
      <c r="AT312" s="148" t="s">
        <v>255</v>
      </c>
      <c r="AU312" s="148" t="s">
        <v>87</v>
      </c>
      <c r="AY312" s="17" t="s">
        <v>253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85</v>
      </c>
      <c r="BK312" s="149">
        <f>ROUND(I312*H312,2)</f>
        <v>0</v>
      </c>
      <c r="BL312" s="17" t="s">
        <v>260</v>
      </c>
      <c r="BM312" s="148" t="s">
        <v>992</v>
      </c>
    </row>
    <row r="313" spans="2:65" s="1" customFormat="1" ht="11.25">
      <c r="B313" s="32"/>
      <c r="D313" s="150" t="s">
        <v>262</v>
      </c>
      <c r="F313" s="151" t="s">
        <v>993</v>
      </c>
      <c r="I313" s="152"/>
      <c r="L313" s="32"/>
      <c r="M313" s="153"/>
      <c r="T313" s="56"/>
      <c r="AT313" s="17" t="s">
        <v>262</v>
      </c>
      <c r="AU313" s="17" t="s">
        <v>87</v>
      </c>
    </row>
    <row r="314" spans="2:65" s="14" customFormat="1" ht="22.5">
      <c r="B314" s="169"/>
      <c r="D314" s="155" t="s">
        <v>264</v>
      </c>
      <c r="E314" s="170" t="s">
        <v>1</v>
      </c>
      <c r="F314" s="171" t="s">
        <v>994</v>
      </c>
      <c r="H314" s="170" t="s">
        <v>1</v>
      </c>
      <c r="I314" s="172"/>
      <c r="L314" s="169"/>
      <c r="M314" s="173"/>
      <c r="T314" s="174"/>
      <c r="AT314" s="170" t="s">
        <v>264</v>
      </c>
      <c r="AU314" s="170" t="s">
        <v>87</v>
      </c>
      <c r="AV314" s="14" t="s">
        <v>85</v>
      </c>
      <c r="AW314" s="14" t="s">
        <v>32</v>
      </c>
      <c r="AX314" s="14" t="s">
        <v>77</v>
      </c>
      <c r="AY314" s="170" t="s">
        <v>253</v>
      </c>
    </row>
    <row r="315" spans="2:65" s="12" customFormat="1" ht="11.25">
      <c r="B315" s="154"/>
      <c r="D315" s="155" t="s">
        <v>264</v>
      </c>
      <c r="E315" s="156" t="s">
        <v>1</v>
      </c>
      <c r="F315" s="157" t="s">
        <v>3721</v>
      </c>
      <c r="H315" s="158">
        <v>3.915</v>
      </c>
      <c r="I315" s="159"/>
      <c r="L315" s="154"/>
      <c r="M315" s="160"/>
      <c r="T315" s="161"/>
      <c r="AT315" s="156" t="s">
        <v>264</v>
      </c>
      <c r="AU315" s="156" t="s">
        <v>87</v>
      </c>
      <c r="AV315" s="12" t="s">
        <v>87</v>
      </c>
      <c r="AW315" s="12" t="s">
        <v>32</v>
      </c>
      <c r="AX315" s="12" t="s">
        <v>77</v>
      </c>
      <c r="AY315" s="156" t="s">
        <v>253</v>
      </c>
    </row>
    <row r="316" spans="2:65" s="12" customFormat="1" ht="11.25">
      <c r="B316" s="154"/>
      <c r="D316" s="155" t="s">
        <v>264</v>
      </c>
      <c r="E316" s="156" t="s">
        <v>1</v>
      </c>
      <c r="F316" s="157" t="s">
        <v>3722</v>
      </c>
      <c r="H316" s="158">
        <v>1.49</v>
      </c>
      <c r="I316" s="159"/>
      <c r="L316" s="154"/>
      <c r="M316" s="160"/>
      <c r="T316" s="161"/>
      <c r="AT316" s="156" t="s">
        <v>264</v>
      </c>
      <c r="AU316" s="156" t="s">
        <v>87</v>
      </c>
      <c r="AV316" s="12" t="s">
        <v>87</v>
      </c>
      <c r="AW316" s="12" t="s">
        <v>32</v>
      </c>
      <c r="AX316" s="12" t="s">
        <v>77</v>
      </c>
      <c r="AY316" s="156" t="s">
        <v>253</v>
      </c>
    </row>
    <row r="317" spans="2:65" s="12" customFormat="1" ht="11.25">
      <c r="B317" s="154"/>
      <c r="D317" s="155" t="s">
        <v>264</v>
      </c>
      <c r="E317" s="156" t="s">
        <v>1</v>
      </c>
      <c r="F317" s="157" t="s">
        <v>3723</v>
      </c>
      <c r="H317" s="158">
        <v>0</v>
      </c>
      <c r="I317" s="159"/>
      <c r="L317" s="154"/>
      <c r="M317" s="160"/>
      <c r="T317" s="161"/>
      <c r="AT317" s="156" t="s">
        <v>264</v>
      </c>
      <c r="AU317" s="156" t="s">
        <v>87</v>
      </c>
      <c r="AV317" s="12" t="s">
        <v>87</v>
      </c>
      <c r="AW317" s="12" t="s">
        <v>32</v>
      </c>
      <c r="AX317" s="12" t="s">
        <v>77</v>
      </c>
      <c r="AY317" s="156" t="s">
        <v>253</v>
      </c>
    </row>
    <row r="318" spans="2:65" s="15" customFormat="1" ht="11.25">
      <c r="B318" s="175"/>
      <c r="D318" s="155" t="s">
        <v>264</v>
      </c>
      <c r="E318" s="176" t="s">
        <v>1</v>
      </c>
      <c r="F318" s="177" t="s">
        <v>322</v>
      </c>
      <c r="H318" s="178">
        <v>5.4050000000000002</v>
      </c>
      <c r="I318" s="179"/>
      <c r="L318" s="175"/>
      <c r="M318" s="180"/>
      <c r="T318" s="181"/>
      <c r="AT318" s="176" t="s">
        <v>264</v>
      </c>
      <c r="AU318" s="176" t="s">
        <v>87</v>
      </c>
      <c r="AV318" s="15" t="s">
        <v>97</v>
      </c>
      <c r="AW318" s="15" t="s">
        <v>32</v>
      </c>
      <c r="AX318" s="15" t="s">
        <v>77</v>
      </c>
      <c r="AY318" s="176" t="s">
        <v>253</v>
      </c>
    </row>
    <row r="319" spans="2:65" s="14" customFormat="1" ht="22.5">
      <c r="B319" s="169"/>
      <c r="D319" s="155" t="s">
        <v>264</v>
      </c>
      <c r="E319" s="170" t="s">
        <v>1</v>
      </c>
      <c r="F319" s="171" t="s">
        <v>936</v>
      </c>
      <c r="H319" s="170" t="s">
        <v>1</v>
      </c>
      <c r="I319" s="172"/>
      <c r="L319" s="169"/>
      <c r="M319" s="173"/>
      <c r="T319" s="174"/>
      <c r="AT319" s="170" t="s">
        <v>264</v>
      </c>
      <c r="AU319" s="170" t="s">
        <v>87</v>
      </c>
      <c r="AV319" s="14" t="s">
        <v>85</v>
      </c>
      <c r="AW319" s="14" t="s">
        <v>32</v>
      </c>
      <c r="AX319" s="14" t="s">
        <v>77</v>
      </c>
      <c r="AY319" s="170" t="s">
        <v>253</v>
      </c>
    </row>
    <row r="320" spans="2:65" s="12" customFormat="1" ht="11.25">
      <c r="B320" s="154"/>
      <c r="D320" s="155" t="s">
        <v>264</v>
      </c>
      <c r="E320" s="156" t="s">
        <v>1</v>
      </c>
      <c r="F320" s="157" t="s">
        <v>3698</v>
      </c>
      <c r="H320" s="158">
        <v>6.6150000000000002</v>
      </c>
      <c r="I320" s="159"/>
      <c r="L320" s="154"/>
      <c r="M320" s="160"/>
      <c r="T320" s="161"/>
      <c r="AT320" s="156" t="s">
        <v>264</v>
      </c>
      <c r="AU320" s="156" t="s">
        <v>87</v>
      </c>
      <c r="AV320" s="12" t="s">
        <v>87</v>
      </c>
      <c r="AW320" s="12" t="s">
        <v>32</v>
      </c>
      <c r="AX320" s="12" t="s">
        <v>77</v>
      </c>
      <c r="AY320" s="156" t="s">
        <v>253</v>
      </c>
    </row>
    <row r="321" spans="2:65" s="12" customFormat="1" ht="11.25">
      <c r="B321" s="154"/>
      <c r="D321" s="155" t="s">
        <v>264</v>
      </c>
      <c r="E321" s="156" t="s">
        <v>1</v>
      </c>
      <c r="F321" s="157" t="s">
        <v>938</v>
      </c>
      <c r="H321" s="158">
        <v>-0.99</v>
      </c>
      <c r="I321" s="159"/>
      <c r="L321" s="154"/>
      <c r="M321" s="160"/>
      <c r="T321" s="161"/>
      <c r="AT321" s="156" t="s">
        <v>264</v>
      </c>
      <c r="AU321" s="156" t="s">
        <v>87</v>
      </c>
      <c r="AV321" s="12" t="s">
        <v>87</v>
      </c>
      <c r="AW321" s="12" t="s">
        <v>32</v>
      </c>
      <c r="AX321" s="12" t="s">
        <v>77</v>
      </c>
      <c r="AY321" s="156" t="s">
        <v>253</v>
      </c>
    </row>
    <row r="322" spans="2:65" s="15" customFormat="1" ht="11.25">
      <c r="B322" s="175"/>
      <c r="D322" s="155" t="s">
        <v>264</v>
      </c>
      <c r="E322" s="176" t="s">
        <v>1</v>
      </c>
      <c r="F322" s="177" t="s">
        <v>322</v>
      </c>
      <c r="H322" s="178">
        <v>5.625</v>
      </c>
      <c r="I322" s="179"/>
      <c r="L322" s="175"/>
      <c r="M322" s="180"/>
      <c r="T322" s="181"/>
      <c r="AT322" s="176" t="s">
        <v>264</v>
      </c>
      <c r="AU322" s="176" t="s">
        <v>87</v>
      </c>
      <c r="AV322" s="15" t="s">
        <v>97</v>
      </c>
      <c r="AW322" s="15" t="s">
        <v>32</v>
      </c>
      <c r="AX322" s="15" t="s">
        <v>77</v>
      </c>
      <c r="AY322" s="176" t="s">
        <v>253</v>
      </c>
    </row>
    <row r="323" spans="2:65" s="13" customFormat="1" ht="11.25">
      <c r="B323" s="162"/>
      <c r="D323" s="155" t="s">
        <v>264</v>
      </c>
      <c r="E323" s="163" t="s">
        <v>1</v>
      </c>
      <c r="F323" s="164" t="s">
        <v>266</v>
      </c>
      <c r="H323" s="165">
        <v>11.03</v>
      </c>
      <c r="I323" s="166"/>
      <c r="L323" s="162"/>
      <c r="M323" s="167"/>
      <c r="T323" s="168"/>
      <c r="AT323" s="163" t="s">
        <v>264</v>
      </c>
      <c r="AU323" s="163" t="s">
        <v>87</v>
      </c>
      <c r="AV323" s="13" t="s">
        <v>260</v>
      </c>
      <c r="AW323" s="13" t="s">
        <v>32</v>
      </c>
      <c r="AX323" s="13" t="s">
        <v>85</v>
      </c>
      <c r="AY323" s="163" t="s">
        <v>253</v>
      </c>
    </row>
    <row r="324" spans="2:65" s="1" customFormat="1" ht="24.2" customHeight="1">
      <c r="B324" s="32"/>
      <c r="C324" s="137" t="s">
        <v>444</v>
      </c>
      <c r="D324" s="137" t="s">
        <v>255</v>
      </c>
      <c r="E324" s="138" t="s">
        <v>998</v>
      </c>
      <c r="F324" s="139" t="s">
        <v>999</v>
      </c>
      <c r="G324" s="140" t="s">
        <v>258</v>
      </c>
      <c r="H324" s="141">
        <v>88.221999999999994</v>
      </c>
      <c r="I324" s="142"/>
      <c r="J324" s="143">
        <f>ROUND(I324*H324,2)</f>
        <v>0</v>
      </c>
      <c r="K324" s="139" t="s">
        <v>259</v>
      </c>
      <c r="L324" s="32"/>
      <c r="M324" s="144" t="s">
        <v>1</v>
      </c>
      <c r="N324" s="145" t="s">
        <v>42</v>
      </c>
      <c r="P324" s="146">
        <f>O324*H324</f>
        <v>0</v>
      </c>
      <c r="Q324" s="146">
        <v>0.14482999999999999</v>
      </c>
      <c r="R324" s="146">
        <f>Q324*H324</f>
        <v>12.777192259999998</v>
      </c>
      <c r="S324" s="146">
        <v>0</v>
      </c>
      <c r="T324" s="147">
        <f>S324*H324</f>
        <v>0</v>
      </c>
      <c r="AR324" s="148" t="s">
        <v>260</v>
      </c>
      <c r="AT324" s="148" t="s">
        <v>255</v>
      </c>
      <c r="AU324" s="148" t="s">
        <v>87</v>
      </c>
      <c r="AY324" s="17" t="s">
        <v>253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85</v>
      </c>
      <c r="BK324" s="149">
        <f>ROUND(I324*H324,2)</f>
        <v>0</v>
      </c>
      <c r="BL324" s="17" t="s">
        <v>260</v>
      </c>
      <c r="BM324" s="148" t="s">
        <v>1000</v>
      </c>
    </row>
    <row r="325" spans="2:65" s="1" customFormat="1" ht="11.25">
      <c r="B325" s="32"/>
      <c r="D325" s="150" t="s">
        <v>262</v>
      </c>
      <c r="F325" s="151" t="s">
        <v>1001</v>
      </c>
      <c r="I325" s="152"/>
      <c r="L325" s="32"/>
      <c r="M325" s="153"/>
      <c r="T325" s="56"/>
      <c r="AT325" s="17" t="s">
        <v>262</v>
      </c>
      <c r="AU325" s="17" t="s">
        <v>87</v>
      </c>
    </row>
    <row r="326" spans="2:65" s="14" customFormat="1" ht="22.5">
      <c r="B326" s="169"/>
      <c r="D326" s="155" t="s">
        <v>264</v>
      </c>
      <c r="E326" s="170" t="s">
        <v>1</v>
      </c>
      <c r="F326" s="171" t="s">
        <v>1002</v>
      </c>
      <c r="H326" s="170" t="s">
        <v>1</v>
      </c>
      <c r="I326" s="172"/>
      <c r="L326" s="169"/>
      <c r="M326" s="173"/>
      <c r="T326" s="174"/>
      <c r="AT326" s="170" t="s">
        <v>264</v>
      </c>
      <c r="AU326" s="170" t="s">
        <v>87</v>
      </c>
      <c r="AV326" s="14" t="s">
        <v>85</v>
      </c>
      <c r="AW326" s="14" t="s">
        <v>32</v>
      </c>
      <c r="AX326" s="14" t="s">
        <v>77</v>
      </c>
      <c r="AY326" s="170" t="s">
        <v>253</v>
      </c>
    </row>
    <row r="327" spans="2:65" s="12" customFormat="1" ht="33.75">
      <c r="B327" s="154"/>
      <c r="D327" s="155" t="s">
        <v>264</v>
      </c>
      <c r="E327" s="156" t="s">
        <v>1</v>
      </c>
      <c r="F327" s="157" t="s">
        <v>3724</v>
      </c>
      <c r="H327" s="158">
        <v>68.58</v>
      </c>
      <c r="I327" s="159"/>
      <c r="L327" s="154"/>
      <c r="M327" s="160"/>
      <c r="T327" s="161"/>
      <c r="AT327" s="156" t="s">
        <v>264</v>
      </c>
      <c r="AU327" s="156" t="s">
        <v>87</v>
      </c>
      <c r="AV327" s="12" t="s">
        <v>87</v>
      </c>
      <c r="AW327" s="12" t="s">
        <v>32</v>
      </c>
      <c r="AX327" s="12" t="s">
        <v>77</v>
      </c>
      <c r="AY327" s="156" t="s">
        <v>253</v>
      </c>
    </row>
    <row r="328" spans="2:65" s="12" customFormat="1" ht="33.75">
      <c r="B328" s="154"/>
      <c r="D328" s="155" t="s">
        <v>264</v>
      </c>
      <c r="E328" s="156" t="s">
        <v>1</v>
      </c>
      <c r="F328" s="157" t="s">
        <v>3725</v>
      </c>
      <c r="H328" s="158">
        <v>25.312000000000001</v>
      </c>
      <c r="I328" s="159"/>
      <c r="L328" s="154"/>
      <c r="M328" s="160"/>
      <c r="T328" s="161"/>
      <c r="AT328" s="156" t="s">
        <v>264</v>
      </c>
      <c r="AU328" s="156" t="s">
        <v>87</v>
      </c>
      <c r="AV328" s="12" t="s">
        <v>87</v>
      </c>
      <c r="AW328" s="12" t="s">
        <v>32</v>
      </c>
      <c r="AX328" s="12" t="s">
        <v>77</v>
      </c>
      <c r="AY328" s="156" t="s">
        <v>253</v>
      </c>
    </row>
    <row r="329" spans="2:65" s="12" customFormat="1" ht="11.25">
      <c r="B329" s="154"/>
      <c r="D329" s="155" t="s">
        <v>264</v>
      </c>
      <c r="E329" s="156" t="s">
        <v>1</v>
      </c>
      <c r="F329" s="157" t="s">
        <v>3726</v>
      </c>
      <c r="H329" s="158">
        <v>-5.67</v>
      </c>
      <c r="I329" s="159"/>
      <c r="L329" s="154"/>
      <c r="M329" s="160"/>
      <c r="T329" s="161"/>
      <c r="AT329" s="156" t="s">
        <v>264</v>
      </c>
      <c r="AU329" s="156" t="s">
        <v>87</v>
      </c>
      <c r="AV329" s="12" t="s">
        <v>87</v>
      </c>
      <c r="AW329" s="12" t="s">
        <v>32</v>
      </c>
      <c r="AX329" s="12" t="s">
        <v>77</v>
      </c>
      <c r="AY329" s="156" t="s">
        <v>253</v>
      </c>
    </row>
    <row r="330" spans="2:65" s="13" customFormat="1" ht="11.25">
      <c r="B330" s="162"/>
      <c r="D330" s="155" t="s">
        <v>264</v>
      </c>
      <c r="E330" s="163" t="s">
        <v>1</v>
      </c>
      <c r="F330" s="164" t="s">
        <v>266</v>
      </c>
      <c r="H330" s="165">
        <v>88.221999999999994</v>
      </c>
      <c r="I330" s="166"/>
      <c r="L330" s="162"/>
      <c r="M330" s="167"/>
      <c r="T330" s="168"/>
      <c r="AT330" s="163" t="s">
        <v>264</v>
      </c>
      <c r="AU330" s="163" t="s">
        <v>87</v>
      </c>
      <c r="AV330" s="13" t="s">
        <v>260</v>
      </c>
      <c r="AW330" s="13" t="s">
        <v>32</v>
      </c>
      <c r="AX330" s="13" t="s">
        <v>85</v>
      </c>
      <c r="AY330" s="163" t="s">
        <v>253</v>
      </c>
    </row>
    <row r="331" spans="2:65" s="1" customFormat="1" ht="24.2" customHeight="1">
      <c r="B331" s="32"/>
      <c r="C331" s="137" t="s">
        <v>449</v>
      </c>
      <c r="D331" s="137" t="s">
        <v>255</v>
      </c>
      <c r="E331" s="138" t="s">
        <v>1006</v>
      </c>
      <c r="F331" s="139" t="s">
        <v>1007</v>
      </c>
      <c r="G331" s="140" t="s">
        <v>313</v>
      </c>
      <c r="H331" s="141">
        <v>31.46</v>
      </c>
      <c r="I331" s="142"/>
      <c r="J331" s="143">
        <f>ROUND(I331*H331,2)</f>
        <v>0</v>
      </c>
      <c r="K331" s="139" t="s">
        <v>259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1.2E-4</v>
      </c>
      <c r="R331" s="146">
        <f>Q331*H331</f>
        <v>3.7752000000000003E-3</v>
      </c>
      <c r="S331" s="146">
        <v>0</v>
      </c>
      <c r="T331" s="147">
        <f>S331*H331</f>
        <v>0</v>
      </c>
      <c r="AR331" s="148" t="s">
        <v>260</v>
      </c>
      <c r="AT331" s="148" t="s">
        <v>255</v>
      </c>
      <c r="AU331" s="148" t="s">
        <v>87</v>
      </c>
      <c r="AY331" s="17" t="s">
        <v>253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85</v>
      </c>
      <c r="BK331" s="149">
        <f>ROUND(I331*H331,2)</f>
        <v>0</v>
      </c>
      <c r="BL331" s="17" t="s">
        <v>260</v>
      </c>
      <c r="BM331" s="148" t="s">
        <v>3727</v>
      </c>
    </row>
    <row r="332" spans="2:65" s="1" customFormat="1" ht="11.25">
      <c r="B332" s="32"/>
      <c r="D332" s="150" t="s">
        <v>262</v>
      </c>
      <c r="F332" s="151" t="s">
        <v>1009</v>
      </c>
      <c r="I332" s="152"/>
      <c r="L332" s="32"/>
      <c r="M332" s="153"/>
      <c r="T332" s="56"/>
      <c r="AT332" s="17" t="s">
        <v>262</v>
      </c>
      <c r="AU332" s="17" t="s">
        <v>87</v>
      </c>
    </row>
    <row r="333" spans="2:65" s="12" customFormat="1" ht="11.25">
      <c r="B333" s="154"/>
      <c r="D333" s="155" t="s">
        <v>264</v>
      </c>
      <c r="E333" s="156" t="s">
        <v>1</v>
      </c>
      <c r="F333" s="157" t="s">
        <v>3728</v>
      </c>
      <c r="H333" s="158">
        <v>31.46</v>
      </c>
      <c r="I333" s="159"/>
      <c r="L333" s="154"/>
      <c r="M333" s="160"/>
      <c r="T333" s="161"/>
      <c r="AT333" s="156" t="s">
        <v>264</v>
      </c>
      <c r="AU333" s="156" t="s">
        <v>87</v>
      </c>
      <c r="AV333" s="12" t="s">
        <v>87</v>
      </c>
      <c r="AW333" s="12" t="s">
        <v>32</v>
      </c>
      <c r="AX333" s="12" t="s">
        <v>77</v>
      </c>
      <c r="AY333" s="156" t="s">
        <v>253</v>
      </c>
    </row>
    <row r="334" spans="2:65" s="13" customFormat="1" ht="11.25">
      <c r="B334" s="162"/>
      <c r="D334" s="155" t="s">
        <v>264</v>
      </c>
      <c r="E334" s="163" t="s">
        <v>1</v>
      </c>
      <c r="F334" s="164" t="s">
        <v>266</v>
      </c>
      <c r="H334" s="165">
        <v>31.46</v>
      </c>
      <c r="I334" s="166"/>
      <c r="L334" s="162"/>
      <c r="M334" s="167"/>
      <c r="T334" s="168"/>
      <c r="AT334" s="163" t="s">
        <v>264</v>
      </c>
      <c r="AU334" s="163" t="s">
        <v>87</v>
      </c>
      <c r="AV334" s="13" t="s">
        <v>260</v>
      </c>
      <c r="AW334" s="13" t="s">
        <v>32</v>
      </c>
      <c r="AX334" s="13" t="s">
        <v>85</v>
      </c>
      <c r="AY334" s="163" t="s">
        <v>253</v>
      </c>
    </row>
    <row r="335" spans="2:65" s="11" customFormat="1" ht="22.9" customHeight="1">
      <c r="B335" s="125"/>
      <c r="D335" s="126" t="s">
        <v>76</v>
      </c>
      <c r="E335" s="135" t="s">
        <v>285</v>
      </c>
      <c r="F335" s="135" t="s">
        <v>1011</v>
      </c>
      <c r="I335" s="128"/>
      <c r="J335" s="136">
        <f>BK335</f>
        <v>0</v>
      </c>
      <c r="L335" s="125"/>
      <c r="M335" s="130"/>
      <c r="P335" s="131">
        <f>SUM(P336:P734)</f>
        <v>0</v>
      </c>
      <c r="R335" s="131">
        <f>SUM(R336:R734)</f>
        <v>61.504235810000004</v>
      </c>
      <c r="T335" s="132">
        <f>SUM(T336:T734)</f>
        <v>0</v>
      </c>
      <c r="AR335" s="126" t="s">
        <v>85</v>
      </c>
      <c r="AT335" s="133" t="s">
        <v>76</v>
      </c>
      <c r="AU335" s="133" t="s">
        <v>85</v>
      </c>
      <c r="AY335" s="126" t="s">
        <v>253</v>
      </c>
      <c r="BK335" s="134">
        <f>SUM(BK336:BK734)</f>
        <v>0</v>
      </c>
    </row>
    <row r="336" spans="2:65" s="1" customFormat="1" ht="24.2" customHeight="1">
      <c r="B336" s="32"/>
      <c r="C336" s="137" t="s">
        <v>455</v>
      </c>
      <c r="D336" s="137" t="s">
        <v>255</v>
      </c>
      <c r="E336" s="138" t="s">
        <v>1012</v>
      </c>
      <c r="F336" s="139" t="s">
        <v>1013</v>
      </c>
      <c r="G336" s="140" t="s">
        <v>258</v>
      </c>
      <c r="H336" s="141">
        <v>53.624000000000002</v>
      </c>
      <c r="I336" s="142"/>
      <c r="J336" s="143">
        <f>ROUND(I336*H336,2)</f>
        <v>0</v>
      </c>
      <c r="K336" s="139" t="s">
        <v>259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2.5999999999999998E-4</v>
      </c>
      <c r="R336" s="146">
        <f>Q336*H336</f>
        <v>1.394224E-2</v>
      </c>
      <c r="S336" s="146">
        <v>0</v>
      </c>
      <c r="T336" s="147">
        <f>S336*H336</f>
        <v>0</v>
      </c>
      <c r="AR336" s="148" t="s">
        <v>260</v>
      </c>
      <c r="AT336" s="148" t="s">
        <v>255</v>
      </c>
      <c r="AU336" s="148" t="s">
        <v>87</v>
      </c>
      <c r="AY336" s="17" t="s">
        <v>253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85</v>
      </c>
      <c r="BK336" s="149">
        <f>ROUND(I336*H336,2)</f>
        <v>0</v>
      </c>
      <c r="BL336" s="17" t="s">
        <v>260</v>
      </c>
      <c r="BM336" s="148" t="s">
        <v>3729</v>
      </c>
    </row>
    <row r="337" spans="2:51" s="1" customFormat="1" ht="11.25">
      <c r="B337" s="32"/>
      <c r="D337" s="150" t="s">
        <v>262</v>
      </c>
      <c r="F337" s="151" t="s">
        <v>1015</v>
      </c>
      <c r="I337" s="152"/>
      <c r="L337" s="32"/>
      <c r="M337" s="153"/>
      <c r="T337" s="56"/>
      <c r="AT337" s="17" t="s">
        <v>262</v>
      </c>
      <c r="AU337" s="17" t="s">
        <v>87</v>
      </c>
    </row>
    <row r="338" spans="2:51" s="14" customFormat="1" ht="11.25">
      <c r="B338" s="169"/>
      <c r="D338" s="155" t="s">
        <v>264</v>
      </c>
      <c r="E338" s="170" t="s">
        <v>1</v>
      </c>
      <c r="F338" s="171" t="s">
        <v>1016</v>
      </c>
      <c r="H338" s="170" t="s">
        <v>1</v>
      </c>
      <c r="I338" s="172"/>
      <c r="L338" s="169"/>
      <c r="M338" s="173"/>
      <c r="T338" s="174"/>
      <c r="AT338" s="170" t="s">
        <v>264</v>
      </c>
      <c r="AU338" s="170" t="s">
        <v>87</v>
      </c>
      <c r="AV338" s="14" t="s">
        <v>85</v>
      </c>
      <c r="AW338" s="14" t="s">
        <v>32</v>
      </c>
      <c r="AX338" s="14" t="s">
        <v>77</v>
      </c>
      <c r="AY338" s="170" t="s">
        <v>253</v>
      </c>
    </row>
    <row r="339" spans="2:51" s="14" customFormat="1" ht="11.25">
      <c r="B339" s="169"/>
      <c r="D339" s="155" t="s">
        <v>264</v>
      </c>
      <c r="E339" s="170" t="s">
        <v>1</v>
      </c>
      <c r="F339" s="171" t="s">
        <v>1017</v>
      </c>
      <c r="H339" s="170" t="s">
        <v>1</v>
      </c>
      <c r="I339" s="172"/>
      <c r="L339" s="169"/>
      <c r="M339" s="173"/>
      <c r="T339" s="174"/>
      <c r="AT339" s="170" t="s">
        <v>264</v>
      </c>
      <c r="AU339" s="170" t="s">
        <v>87</v>
      </c>
      <c r="AV339" s="14" t="s">
        <v>85</v>
      </c>
      <c r="AW339" s="14" t="s">
        <v>32</v>
      </c>
      <c r="AX339" s="14" t="s">
        <v>77</v>
      </c>
      <c r="AY339" s="170" t="s">
        <v>253</v>
      </c>
    </row>
    <row r="340" spans="2:51" s="14" customFormat="1" ht="11.25">
      <c r="B340" s="169"/>
      <c r="D340" s="155" t="s">
        <v>264</v>
      </c>
      <c r="E340" s="170" t="s">
        <v>1</v>
      </c>
      <c r="F340" s="171" t="s">
        <v>3692</v>
      </c>
      <c r="H340" s="170" t="s">
        <v>1</v>
      </c>
      <c r="I340" s="172"/>
      <c r="L340" s="169"/>
      <c r="M340" s="173"/>
      <c r="T340" s="174"/>
      <c r="AT340" s="170" t="s">
        <v>264</v>
      </c>
      <c r="AU340" s="170" t="s">
        <v>87</v>
      </c>
      <c r="AV340" s="14" t="s">
        <v>85</v>
      </c>
      <c r="AW340" s="14" t="s">
        <v>32</v>
      </c>
      <c r="AX340" s="14" t="s">
        <v>77</v>
      </c>
      <c r="AY340" s="170" t="s">
        <v>253</v>
      </c>
    </row>
    <row r="341" spans="2:51" s="12" customFormat="1" ht="11.25">
      <c r="B341" s="154"/>
      <c r="D341" s="155" t="s">
        <v>264</v>
      </c>
      <c r="E341" s="156" t="s">
        <v>1</v>
      </c>
      <c r="F341" s="157" t="s">
        <v>3730</v>
      </c>
      <c r="H341" s="158">
        <v>19.446000000000002</v>
      </c>
      <c r="I341" s="159"/>
      <c r="L341" s="154"/>
      <c r="M341" s="160"/>
      <c r="T341" s="161"/>
      <c r="AT341" s="156" t="s">
        <v>264</v>
      </c>
      <c r="AU341" s="156" t="s">
        <v>87</v>
      </c>
      <c r="AV341" s="12" t="s">
        <v>87</v>
      </c>
      <c r="AW341" s="12" t="s">
        <v>32</v>
      </c>
      <c r="AX341" s="12" t="s">
        <v>77</v>
      </c>
      <c r="AY341" s="156" t="s">
        <v>253</v>
      </c>
    </row>
    <row r="342" spans="2:51" s="12" customFormat="1" ht="11.25">
      <c r="B342" s="154"/>
      <c r="D342" s="155" t="s">
        <v>264</v>
      </c>
      <c r="E342" s="156" t="s">
        <v>1</v>
      </c>
      <c r="F342" s="157" t="s">
        <v>3731</v>
      </c>
      <c r="H342" s="158">
        <v>4.6589999999999998</v>
      </c>
      <c r="I342" s="159"/>
      <c r="L342" s="154"/>
      <c r="M342" s="160"/>
      <c r="T342" s="161"/>
      <c r="AT342" s="156" t="s">
        <v>264</v>
      </c>
      <c r="AU342" s="156" t="s">
        <v>87</v>
      </c>
      <c r="AV342" s="12" t="s">
        <v>87</v>
      </c>
      <c r="AW342" s="12" t="s">
        <v>32</v>
      </c>
      <c r="AX342" s="12" t="s">
        <v>77</v>
      </c>
      <c r="AY342" s="156" t="s">
        <v>253</v>
      </c>
    </row>
    <row r="343" spans="2:51" s="12" customFormat="1" ht="11.25">
      <c r="B343" s="154"/>
      <c r="D343" s="155" t="s">
        <v>264</v>
      </c>
      <c r="E343" s="156" t="s">
        <v>1</v>
      </c>
      <c r="F343" s="157" t="s">
        <v>3732</v>
      </c>
      <c r="H343" s="158">
        <v>2.9820000000000002</v>
      </c>
      <c r="I343" s="159"/>
      <c r="L343" s="154"/>
      <c r="M343" s="160"/>
      <c r="T343" s="161"/>
      <c r="AT343" s="156" t="s">
        <v>264</v>
      </c>
      <c r="AU343" s="156" t="s">
        <v>87</v>
      </c>
      <c r="AV343" s="12" t="s">
        <v>87</v>
      </c>
      <c r="AW343" s="12" t="s">
        <v>32</v>
      </c>
      <c r="AX343" s="12" t="s">
        <v>77</v>
      </c>
      <c r="AY343" s="156" t="s">
        <v>253</v>
      </c>
    </row>
    <row r="344" spans="2:51" s="12" customFormat="1" ht="11.25">
      <c r="B344" s="154"/>
      <c r="D344" s="155" t="s">
        <v>264</v>
      </c>
      <c r="E344" s="156" t="s">
        <v>1</v>
      </c>
      <c r="F344" s="157" t="s">
        <v>3733</v>
      </c>
      <c r="H344" s="158">
        <v>9.8759999999999994</v>
      </c>
      <c r="I344" s="159"/>
      <c r="L344" s="154"/>
      <c r="M344" s="160"/>
      <c r="T344" s="161"/>
      <c r="AT344" s="156" t="s">
        <v>264</v>
      </c>
      <c r="AU344" s="156" t="s">
        <v>87</v>
      </c>
      <c r="AV344" s="12" t="s">
        <v>87</v>
      </c>
      <c r="AW344" s="12" t="s">
        <v>32</v>
      </c>
      <c r="AX344" s="12" t="s">
        <v>77</v>
      </c>
      <c r="AY344" s="156" t="s">
        <v>253</v>
      </c>
    </row>
    <row r="345" spans="2:51" s="12" customFormat="1" ht="11.25">
      <c r="B345" s="154"/>
      <c r="D345" s="155" t="s">
        <v>264</v>
      </c>
      <c r="E345" s="156" t="s">
        <v>1</v>
      </c>
      <c r="F345" s="157" t="s">
        <v>1022</v>
      </c>
      <c r="H345" s="158">
        <v>1.216</v>
      </c>
      <c r="I345" s="159"/>
      <c r="L345" s="154"/>
      <c r="M345" s="160"/>
      <c r="T345" s="161"/>
      <c r="AT345" s="156" t="s">
        <v>264</v>
      </c>
      <c r="AU345" s="156" t="s">
        <v>87</v>
      </c>
      <c r="AV345" s="12" t="s">
        <v>87</v>
      </c>
      <c r="AW345" s="12" t="s">
        <v>32</v>
      </c>
      <c r="AX345" s="12" t="s">
        <v>77</v>
      </c>
      <c r="AY345" s="156" t="s">
        <v>253</v>
      </c>
    </row>
    <row r="346" spans="2:51" s="12" customFormat="1" ht="11.25">
      <c r="B346" s="154"/>
      <c r="D346" s="155" t="s">
        <v>264</v>
      </c>
      <c r="E346" s="156" t="s">
        <v>1</v>
      </c>
      <c r="F346" s="157" t="s">
        <v>1023</v>
      </c>
      <c r="H346" s="158">
        <v>2.1</v>
      </c>
      <c r="I346" s="159"/>
      <c r="L346" s="154"/>
      <c r="M346" s="160"/>
      <c r="T346" s="161"/>
      <c r="AT346" s="156" t="s">
        <v>264</v>
      </c>
      <c r="AU346" s="156" t="s">
        <v>87</v>
      </c>
      <c r="AV346" s="12" t="s">
        <v>87</v>
      </c>
      <c r="AW346" s="12" t="s">
        <v>32</v>
      </c>
      <c r="AX346" s="12" t="s">
        <v>77</v>
      </c>
      <c r="AY346" s="156" t="s">
        <v>253</v>
      </c>
    </row>
    <row r="347" spans="2:51" s="15" customFormat="1" ht="11.25">
      <c r="B347" s="175"/>
      <c r="D347" s="155" t="s">
        <v>264</v>
      </c>
      <c r="E347" s="176" t="s">
        <v>1</v>
      </c>
      <c r="F347" s="177" t="s">
        <v>322</v>
      </c>
      <c r="H347" s="178">
        <v>40.279000000000003</v>
      </c>
      <c r="I347" s="179"/>
      <c r="L347" s="175"/>
      <c r="M347" s="180"/>
      <c r="T347" s="181"/>
      <c r="AT347" s="176" t="s">
        <v>264</v>
      </c>
      <c r="AU347" s="176" t="s">
        <v>87</v>
      </c>
      <c r="AV347" s="15" t="s">
        <v>97</v>
      </c>
      <c r="AW347" s="15" t="s">
        <v>32</v>
      </c>
      <c r="AX347" s="15" t="s">
        <v>77</v>
      </c>
      <c r="AY347" s="176" t="s">
        <v>253</v>
      </c>
    </row>
    <row r="348" spans="2:51" s="14" customFormat="1" ht="11.25">
      <c r="B348" s="169"/>
      <c r="D348" s="155" t="s">
        <v>264</v>
      </c>
      <c r="E348" s="170" t="s">
        <v>1</v>
      </c>
      <c r="F348" s="171" t="s">
        <v>1024</v>
      </c>
      <c r="H348" s="170" t="s">
        <v>1</v>
      </c>
      <c r="I348" s="172"/>
      <c r="L348" s="169"/>
      <c r="M348" s="173"/>
      <c r="T348" s="174"/>
      <c r="AT348" s="170" t="s">
        <v>264</v>
      </c>
      <c r="AU348" s="170" t="s">
        <v>87</v>
      </c>
      <c r="AV348" s="14" t="s">
        <v>85</v>
      </c>
      <c r="AW348" s="14" t="s">
        <v>32</v>
      </c>
      <c r="AX348" s="14" t="s">
        <v>77</v>
      </c>
      <c r="AY348" s="170" t="s">
        <v>253</v>
      </c>
    </row>
    <row r="349" spans="2:51" s="14" customFormat="1" ht="11.25">
      <c r="B349" s="169"/>
      <c r="D349" s="155" t="s">
        <v>264</v>
      </c>
      <c r="E349" s="170" t="s">
        <v>1</v>
      </c>
      <c r="F349" s="171" t="s">
        <v>3692</v>
      </c>
      <c r="H349" s="170" t="s">
        <v>1</v>
      </c>
      <c r="I349" s="172"/>
      <c r="L349" s="169"/>
      <c r="M349" s="173"/>
      <c r="T349" s="174"/>
      <c r="AT349" s="170" t="s">
        <v>264</v>
      </c>
      <c r="AU349" s="170" t="s">
        <v>87</v>
      </c>
      <c r="AV349" s="14" t="s">
        <v>85</v>
      </c>
      <c r="AW349" s="14" t="s">
        <v>32</v>
      </c>
      <c r="AX349" s="14" t="s">
        <v>77</v>
      </c>
      <c r="AY349" s="170" t="s">
        <v>253</v>
      </c>
    </row>
    <row r="350" spans="2:51" s="12" customFormat="1" ht="11.25">
      <c r="B350" s="154"/>
      <c r="D350" s="155" t="s">
        <v>264</v>
      </c>
      <c r="E350" s="156" t="s">
        <v>1</v>
      </c>
      <c r="F350" s="157" t="s">
        <v>3734</v>
      </c>
      <c r="H350" s="158">
        <v>13.345000000000001</v>
      </c>
      <c r="I350" s="159"/>
      <c r="L350" s="154"/>
      <c r="M350" s="160"/>
      <c r="T350" s="161"/>
      <c r="AT350" s="156" t="s">
        <v>264</v>
      </c>
      <c r="AU350" s="156" t="s">
        <v>87</v>
      </c>
      <c r="AV350" s="12" t="s">
        <v>87</v>
      </c>
      <c r="AW350" s="12" t="s">
        <v>32</v>
      </c>
      <c r="AX350" s="12" t="s">
        <v>77</v>
      </c>
      <c r="AY350" s="156" t="s">
        <v>253</v>
      </c>
    </row>
    <row r="351" spans="2:51" s="15" customFormat="1" ht="11.25">
      <c r="B351" s="175"/>
      <c r="D351" s="155" t="s">
        <v>264</v>
      </c>
      <c r="E351" s="176" t="s">
        <v>1</v>
      </c>
      <c r="F351" s="177" t="s">
        <v>322</v>
      </c>
      <c r="H351" s="178">
        <v>13.345000000000001</v>
      </c>
      <c r="I351" s="179"/>
      <c r="L351" s="175"/>
      <c r="M351" s="180"/>
      <c r="T351" s="181"/>
      <c r="AT351" s="176" t="s">
        <v>264</v>
      </c>
      <c r="AU351" s="176" t="s">
        <v>87</v>
      </c>
      <c r="AV351" s="15" t="s">
        <v>97</v>
      </c>
      <c r="AW351" s="15" t="s">
        <v>32</v>
      </c>
      <c r="AX351" s="15" t="s">
        <v>77</v>
      </c>
      <c r="AY351" s="176" t="s">
        <v>253</v>
      </c>
    </row>
    <row r="352" spans="2:51" s="13" customFormat="1" ht="11.25">
      <c r="B352" s="162"/>
      <c r="D352" s="155" t="s">
        <v>264</v>
      </c>
      <c r="E352" s="163" t="s">
        <v>1</v>
      </c>
      <c r="F352" s="164" t="s">
        <v>266</v>
      </c>
      <c r="H352" s="165">
        <v>53.624000000000002</v>
      </c>
      <c r="I352" s="166"/>
      <c r="L352" s="162"/>
      <c r="M352" s="167"/>
      <c r="T352" s="168"/>
      <c r="AT352" s="163" t="s">
        <v>264</v>
      </c>
      <c r="AU352" s="163" t="s">
        <v>87</v>
      </c>
      <c r="AV352" s="13" t="s">
        <v>260</v>
      </c>
      <c r="AW352" s="13" t="s">
        <v>32</v>
      </c>
      <c r="AX352" s="13" t="s">
        <v>85</v>
      </c>
      <c r="AY352" s="163" t="s">
        <v>253</v>
      </c>
    </row>
    <row r="353" spans="2:65" s="1" customFormat="1" ht="24.2" customHeight="1">
      <c r="B353" s="32"/>
      <c r="C353" s="137" t="s">
        <v>479</v>
      </c>
      <c r="D353" s="137" t="s">
        <v>255</v>
      </c>
      <c r="E353" s="138" t="s">
        <v>1026</v>
      </c>
      <c r="F353" s="139" t="s">
        <v>1027</v>
      </c>
      <c r="G353" s="140" t="s">
        <v>258</v>
      </c>
      <c r="H353" s="141">
        <v>500.81799999999998</v>
      </c>
      <c r="I353" s="142"/>
      <c r="J353" s="143">
        <f>ROUND(I353*H353,2)</f>
        <v>0</v>
      </c>
      <c r="K353" s="139" t="s">
        <v>259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7.3499999999999998E-3</v>
      </c>
      <c r="R353" s="146">
        <f>Q353*H353</f>
        <v>3.6810122999999999</v>
      </c>
      <c r="S353" s="146">
        <v>0</v>
      </c>
      <c r="T353" s="147">
        <f>S353*H353</f>
        <v>0</v>
      </c>
      <c r="AR353" s="148" t="s">
        <v>260</v>
      </c>
      <c r="AT353" s="148" t="s">
        <v>255</v>
      </c>
      <c r="AU353" s="148" t="s">
        <v>87</v>
      </c>
      <c r="AY353" s="17" t="s">
        <v>253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85</v>
      </c>
      <c r="BK353" s="149">
        <f>ROUND(I353*H353,2)</f>
        <v>0</v>
      </c>
      <c r="BL353" s="17" t="s">
        <v>260</v>
      </c>
      <c r="BM353" s="148" t="s">
        <v>1028</v>
      </c>
    </row>
    <row r="354" spans="2:65" s="1" customFormat="1" ht="11.25">
      <c r="B354" s="32"/>
      <c r="D354" s="150" t="s">
        <v>262</v>
      </c>
      <c r="F354" s="151" t="s">
        <v>1029</v>
      </c>
      <c r="I354" s="152"/>
      <c r="L354" s="32"/>
      <c r="M354" s="153"/>
      <c r="T354" s="56"/>
      <c r="AT354" s="17" t="s">
        <v>262</v>
      </c>
      <c r="AU354" s="17" t="s">
        <v>87</v>
      </c>
    </row>
    <row r="355" spans="2:65" s="14" customFormat="1" ht="11.25">
      <c r="B355" s="169"/>
      <c r="D355" s="155" t="s">
        <v>264</v>
      </c>
      <c r="E355" s="170" t="s">
        <v>1</v>
      </c>
      <c r="F355" s="171" t="s">
        <v>1016</v>
      </c>
      <c r="H355" s="170" t="s">
        <v>1</v>
      </c>
      <c r="I355" s="172"/>
      <c r="L355" s="169"/>
      <c r="M355" s="173"/>
      <c r="T355" s="174"/>
      <c r="AT355" s="170" t="s">
        <v>264</v>
      </c>
      <c r="AU355" s="170" t="s">
        <v>87</v>
      </c>
      <c r="AV355" s="14" t="s">
        <v>85</v>
      </c>
      <c r="AW355" s="14" t="s">
        <v>32</v>
      </c>
      <c r="AX355" s="14" t="s">
        <v>77</v>
      </c>
      <c r="AY355" s="170" t="s">
        <v>253</v>
      </c>
    </row>
    <row r="356" spans="2:65" s="14" customFormat="1" ht="11.25">
      <c r="B356" s="169"/>
      <c r="D356" s="155" t="s">
        <v>264</v>
      </c>
      <c r="E356" s="170" t="s">
        <v>1</v>
      </c>
      <c r="F356" s="171" t="s">
        <v>1030</v>
      </c>
      <c r="H356" s="170" t="s">
        <v>1</v>
      </c>
      <c r="I356" s="172"/>
      <c r="L356" s="169"/>
      <c r="M356" s="173"/>
      <c r="T356" s="174"/>
      <c r="AT356" s="170" t="s">
        <v>264</v>
      </c>
      <c r="AU356" s="170" t="s">
        <v>87</v>
      </c>
      <c r="AV356" s="14" t="s">
        <v>85</v>
      </c>
      <c r="AW356" s="14" t="s">
        <v>32</v>
      </c>
      <c r="AX356" s="14" t="s">
        <v>77</v>
      </c>
      <c r="AY356" s="170" t="s">
        <v>253</v>
      </c>
    </row>
    <row r="357" spans="2:65" s="12" customFormat="1" ht="11.25">
      <c r="B357" s="154"/>
      <c r="D357" s="155" t="s">
        <v>264</v>
      </c>
      <c r="E357" s="156" t="s">
        <v>1</v>
      </c>
      <c r="F357" s="157" t="s">
        <v>3735</v>
      </c>
      <c r="H357" s="158">
        <v>349.89299999999997</v>
      </c>
      <c r="I357" s="159"/>
      <c r="L357" s="154"/>
      <c r="M357" s="160"/>
      <c r="T357" s="161"/>
      <c r="AT357" s="156" t="s">
        <v>264</v>
      </c>
      <c r="AU357" s="156" t="s">
        <v>87</v>
      </c>
      <c r="AV357" s="12" t="s">
        <v>87</v>
      </c>
      <c r="AW357" s="12" t="s">
        <v>32</v>
      </c>
      <c r="AX357" s="12" t="s">
        <v>77</v>
      </c>
      <c r="AY357" s="156" t="s">
        <v>253</v>
      </c>
    </row>
    <row r="358" spans="2:65" s="12" customFormat="1" ht="33.75">
      <c r="B358" s="154"/>
      <c r="D358" s="155" t="s">
        <v>264</v>
      </c>
      <c r="E358" s="156" t="s">
        <v>1</v>
      </c>
      <c r="F358" s="157" t="s">
        <v>3736</v>
      </c>
      <c r="H358" s="158">
        <v>-55.44</v>
      </c>
      <c r="I358" s="159"/>
      <c r="L358" s="154"/>
      <c r="M358" s="160"/>
      <c r="T358" s="161"/>
      <c r="AT358" s="156" t="s">
        <v>264</v>
      </c>
      <c r="AU358" s="156" t="s">
        <v>87</v>
      </c>
      <c r="AV358" s="12" t="s">
        <v>87</v>
      </c>
      <c r="AW358" s="12" t="s">
        <v>32</v>
      </c>
      <c r="AX358" s="12" t="s">
        <v>77</v>
      </c>
      <c r="AY358" s="156" t="s">
        <v>253</v>
      </c>
    </row>
    <row r="359" spans="2:65" s="12" customFormat="1" ht="22.5">
      <c r="B359" s="154"/>
      <c r="D359" s="155" t="s">
        <v>264</v>
      </c>
      <c r="E359" s="156" t="s">
        <v>1</v>
      </c>
      <c r="F359" s="157" t="s">
        <v>3737</v>
      </c>
      <c r="H359" s="158">
        <v>-34.344999999999999</v>
      </c>
      <c r="I359" s="159"/>
      <c r="L359" s="154"/>
      <c r="M359" s="160"/>
      <c r="T359" s="161"/>
      <c r="AT359" s="156" t="s">
        <v>264</v>
      </c>
      <c r="AU359" s="156" t="s">
        <v>87</v>
      </c>
      <c r="AV359" s="12" t="s">
        <v>87</v>
      </c>
      <c r="AW359" s="12" t="s">
        <v>32</v>
      </c>
      <c r="AX359" s="12" t="s">
        <v>77</v>
      </c>
      <c r="AY359" s="156" t="s">
        <v>253</v>
      </c>
    </row>
    <row r="360" spans="2:65" s="15" customFormat="1" ht="11.25">
      <c r="B360" s="175"/>
      <c r="D360" s="155" t="s">
        <v>264</v>
      </c>
      <c r="E360" s="176" t="s">
        <v>1</v>
      </c>
      <c r="F360" s="177" t="s">
        <v>322</v>
      </c>
      <c r="H360" s="178">
        <v>260.108</v>
      </c>
      <c r="I360" s="179"/>
      <c r="L360" s="175"/>
      <c r="M360" s="180"/>
      <c r="T360" s="181"/>
      <c r="AT360" s="176" t="s">
        <v>264</v>
      </c>
      <c r="AU360" s="176" t="s">
        <v>87</v>
      </c>
      <c r="AV360" s="15" t="s">
        <v>97</v>
      </c>
      <c r="AW360" s="15" t="s">
        <v>32</v>
      </c>
      <c r="AX360" s="15" t="s">
        <v>77</v>
      </c>
      <c r="AY360" s="176" t="s">
        <v>253</v>
      </c>
    </row>
    <row r="361" spans="2:65" s="14" customFormat="1" ht="11.25">
      <c r="B361" s="169"/>
      <c r="D361" s="155" t="s">
        <v>264</v>
      </c>
      <c r="E361" s="170" t="s">
        <v>1</v>
      </c>
      <c r="F361" s="171" t="s">
        <v>1030</v>
      </c>
      <c r="H361" s="170" t="s">
        <v>1</v>
      </c>
      <c r="I361" s="172"/>
      <c r="L361" s="169"/>
      <c r="M361" s="173"/>
      <c r="T361" s="174"/>
      <c r="AT361" s="170" t="s">
        <v>264</v>
      </c>
      <c r="AU361" s="170" t="s">
        <v>87</v>
      </c>
      <c r="AV361" s="14" t="s">
        <v>85</v>
      </c>
      <c r="AW361" s="14" t="s">
        <v>32</v>
      </c>
      <c r="AX361" s="14" t="s">
        <v>77</v>
      </c>
      <c r="AY361" s="170" t="s">
        <v>253</v>
      </c>
    </row>
    <row r="362" spans="2:65" s="12" customFormat="1" ht="33.75">
      <c r="B362" s="154"/>
      <c r="D362" s="155" t="s">
        <v>264</v>
      </c>
      <c r="E362" s="156" t="s">
        <v>1</v>
      </c>
      <c r="F362" s="157" t="s">
        <v>3738</v>
      </c>
      <c r="H362" s="158">
        <v>52.034999999999997</v>
      </c>
      <c r="I362" s="159"/>
      <c r="L362" s="154"/>
      <c r="M362" s="160"/>
      <c r="T362" s="161"/>
      <c r="AT362" s="156" t="s">
        <v>264</v>
      </c>
      <c r="AU362" s="156" t="s">
        <v>87</v>
      </c>
      <c r="AV362" s="12" t="s">
        <v>87</v>
      </c>
      <c r="AW362" s="12" t="s">
        <v>32</v>
      </c>
      <c r="AX362" s="12" t="s">
        <v>77</v>
      </c>
      <c r="AY362" s="156" t="s">
        <v>253</v>
      </c>
    </row>
    <row r="363" spans="2:65" s="14" customFormat="1" ht="11.25">
      <c r="B363" s="169"/>
      <c r="D363" s="155" t="s">
        <v>264</v>
      </c>
      <c r="E363" s="170" t="s">
        <v>1</v>
      </c>
      <c r="F363" s="171" t="s">
        <v>1036</v>
      </c>
      <c r="H363" s="170" t="s">
        <v>1</v>
      </c>
      <c r="I363" s="172"/>
      <c r="L363" s="169"/>
      <c r="M363" s="173"/>
      <c r="T363" s="174"/>
      <c r="AT363" s="170" t="s">
        <v>264</v>
      </c>
      <c r="AU363" s="170" t="s">
        <v>87</v>
      </c>
      <c r="AV363" s="14" t="s">
        <v>85</v>
      </c>
      <c r="AW363" s="14" t="s">
        <v>32</v>
      </c>
      <c r="AX363" s="14" t="s">
        <v>77</v>
      </c>
      <c r="AY363" s="170" t="s">
        <v>253</v>
      </c>
    </row>
    <row r="364" spans="2:65" s="12" customFormat="1" ht="11.25">
      <c r="B364" s="154"/>
      <c r="D364" s="155" t="s">
        <v>264</v>
      </c>
      <c r="E364" s="156" t="s">
        <v>1</v>
      </c>
      <c r="F364" s="157" t="s">
        <v>3739</v>
      </c>
      <c r="H364" s="158">
        <v>62.1</v>
      </c>
      <c r="I364" s="159"/>
      <c r="L364" s="154"/>
      <c r="M364" s="160"/>
      <c r="T364" s="161"/>
      <c r="AT364" s="156" t="s">
        <v>264</v>
      </c>
      <c r="AU364" s="156" t="s">
        <v>87</v>
      </c>
      <c r="AV364" s="12" t="s">
        <v>87</v>
      </c>
      <c r="AW364" s="12" t="s">
        <v>32</v>
      </c>
      <c r="AX364" s="12" t="s">
        <v>77</v>
      </c>
      <c r="AY364" s="156" t="s">
        <v>253</v>
      </c>
    </row>
    <row r="365" spans="2:65" s="15" customFormat="1" ht="11.25">
      <c r="B365" s="175"/>
      <c r="D365" s="155" t="s">
        <v>264</v>
      </c>
      <c r="E365" s="176" t="s">
        <v>1</v>
      </c>
      <c r="F365" s="177" t="s">
        <v>322</v>
      </c>
      <c r="H365" s="178">
        <v>114.13500000000001</v>
      </c>
      <c r="I365" s="179"/>
      <c r="L365" s="175"/>
      <c r="M365" s="180"/>
      <c r="T365" s="181"/>
      <c r="AT365" s="176" t="s">
        <v>264</v>
      </c>
      <c r="AU365" s="176" t="s">
        <v>87</v>
      </c>
      <c r="AV365" s="15" t="s">
        <v>97</v>
      </c>
      <c r="AW365" s="15" t="s">
        <v>32</v>
      </c>
      <c r="AX365" s="15" t="s">
        <v>77</v>
      </c>
      <c r="AY365" s="176" t="s">
        <v>253</v>
      </c>
    </row>
    <row r="366" spans="2:65" s="14" customFormat="1" ht="11.25">
      <c r="B366" s="169"/>
      <c r="D366" s="155" t="s">
        <v>264</v>
      </c>
      <c r="E366" s="170" t="s">
        <v>1</v>
      </c>
      <c r="F366" s="171" t="s">
        <v>1016</v>
      </c>
      <c r="H366" s="170" t="s">
        <v>1</v>
      </c>
      <c r="I366" s="172"/>
      <c r="L366" s="169"/>
      <c r="M366" s="173"/>
      <c r="T366" s="174"/>
      <c r="AT366" s="170" t="s">
        <v>264</v>
      </c>
      <c r="AU366" s="170" t="s">
        <v>87</v>
      </c>
      <c r="AV366" s="14" t="s">
        <v>85</v>
      </c>
      <c r="AW366" s="14" t="s">
        <v>32</v>
      </c>
      <c r="AX366" s="14" t="s">
        <v>77</v>
      </c>
      <c r="AY366" s="170" t="s">
        <v>253</v>
      </c>
    </row>
    <row r="367" spans="2:65" s="14" customFormat="1" ht="11.25">
      <c r="B367" s="169"/>
      <c r="D367" s="155" t="s">
        <v>264</v>
      </c>
      <c r="E367" s="170" t="s">
        <v>1</v>
      </c>
      <c r="F367" s="171" t="s">
        <v>1017</v>
      </c>
      <c r="H367" s="170" t="s">
        <v>1</v>
      </c>
      <c r="I367" s="172"/>
      <c r="L367" s="169"/>
      <c r="M367" s="173"/>
      <c r="T367" s="174"/>
      <c r="AT367" s="170" t="s">
        <v>264</v>
      </c>
      <c r="AU367" s="170" t="s">
        <v>87</v>
      </c>
      <c r="AV367" s="14" t="s">
        <v>85</v>
      </c>
      <c r="AW367" s="14" t="s">
        <v>32</v>
      </c>
      <c r="AX367" s="14" t="s">
        <v>77</v>
      </c>
      <c r="AY367" s="170" t="s">
        <v>253</v>
      </c>
    </row>
    <row r="368" spans="2:65" s="14" customFormat="1" ht="11.25">
      <c r="B368" s="169"/>
      <c r="D368" s="155" t="s">
        <v>264</v>
      </c>
      <c r="E368" s="170" t="s">
        <v>1</v>
      </c>
      <c r="F368" s="171" t="s">
        <v>3692</v>
      </c>
      <c r="H368" s="170" t="s">
        <v>1</v>
      </c>
      <c r="I368" s="172"/>
      <c r="L368" s="169"/>
      <c r="M368" s="173"/>
      <c r="T368" s="174"/>
      <c r="AT368" s="170" t="s">
        <v>264</v>
      </c>
      <c r="AU368" s="170" t="s">
        <v>87</v>
      </c>
      <c r="AV368" s="14" t="s">
        <v>85</v>
      </c>
      <c r="AW368" s="14" t="s">
        <v>32</v>
      </c>
      <c r="AX368" s="14" t="s">
        <v>77</v>
      </c>
      <c r="AY368" s="170" t="s">
        <v>253</v>
      </c>
    </row>
    <row r="369" spans="2:51" s="12" customFormat="1" ht="11.25">
      <c r="B369" s="154"/>
      <c r="D369" s="155" t="s">
        <v>264</v>
      </c>
      <c r="E369" s="156" t="s">
        <v>1</v>
      </c>
      <c r="F369" s="157" t="s">
        <v>3730</v>
      </c>
      <c r="H369" s="158">
        <v>19.446000000000002</v>
      </c>
      <c r="I369" s="159"/>
      <c r="L369" s="154"/>
      <c r="M369" s="160"/>
      <c r="T369" s="161"/>
      <c r="AT369" s="156" t="s">
        <v>264</v>
      </c>
      <c r="AU369" s="156" t="s">
        <v>87</v>
      </c>
      <c r="AV369" s="12" t="s">
        <v>87</v>
      </c>
      <c r="AW369" s="12" t="s">
        <v>32</v>
      </c>
      <c r="AX369" s="12" t="s">
        <v>77</v>
      </c>
      <c r="AY369" s="156" t="s">
        <v>253</v>
      </c>
    </row>
    <row r="370" spans="2:51" s="12" customFormat="1" ht="11.25">
      <c r="B370" s="154"/>
      <c r="D370" s="155" t="s">
        <v>264</v>
      </c>
      <c r="E370" s="156" t="s">
        <v>1</v>
      </c>
      <c r="F370" s="157" t="s">
        <v>3731</v>
      </c>
      <c r="H370" s="158">
        <v>4.6589999999999998</v>
      </c>
      <c r="I370" s="159"/>
      <c r="L370" s="154"/>
      <c r="M370" s="160"/>
      <c r="T370" s="161"/>
      <c r="AT370" s="156" t="s">
        <v>264</v>
      </c>
      <c r="AU370" s="156" t="s">
        <v>87</v>
      </c>
      <c r="AV370" s="12" t="s">
        <v>87</v>
      </c>
      <c r="AW370" s="12" t="s">
        <v>32</v>
      </c>
      <c r="AX370" s="12" t="s">
        <v>77</v>
      </c>
      <c r="AY370" s="156" t="s">
        <v>253</v>
      </c>
    </row>
    <row r="371" spans="2:51" s="12" customFormat="1" ht="11.25">
      <c r="B371" s="154"/>
      <c r="D371" s="155" t="s">
        <v>264</v>
      </c>
      <c r="E371" s="156" t="s">
        <v>1</v>
      </c>
      <c r="F371" s="157" t="s">
        <v>3732</v>
      </c>
      <c r="H371" s="158">
        <v>2.9820000000000002</v>
      </c>
      <c r="I371" s="159"/>
      <c r="L371" s="154"/>
      <c r="M371" s="160"/>
      <c r="T371" s="161"/>
      <c r="AT371" s="156" t="s">
        <v>264</v>
      </c>
      <c r="AU371" s="156" t="s">
        <v>87</v>
      </c>
      <c r="AV371" s="12" t="s">
        <v>87</v>
      </c>
      <c r="AW371" s="12" t="s">
        <v>32</v>
      </c>
      <c r="AX371" s="12" t="s">
        <v>77</v>
      </c>
      <c r="AY371" s="156" t="s">
        <v>253</v>
      </c>
    </row>
    <row r="372" spans="2:51" s="12" customFormat="1" ht="11.25">
      <c r="B372" s="154"/>
      <c r="D372" s="155" t="s">
        <v>264</v>
      </c>
      <c r="E372" s="156" t="s">
        <v>1</v>
      </c>
      <c r="F372" s="157" t="s">
        <v>3733</v>
      </c>
      <c r="H372" s="158">
        <v>9.8759999999999994</v>
      </c>
      <c r="I372" s="159"/>
      <c r="L372" s="154"/>
      <c r="M372" s="160"/>
      <c r="T372" s="161"/>
      <c r="AT372" s="156" t="s">
        <v>264</v>
      </c>
      <c r="AU372" s="156" t="s">
        <v>87</v>
      </c>
      <c r="AV372" s="12" t="s">
        <v>87</v>
      </c>
      <c r="AW372" s="12" t="s">
        <v>32</v>
      </c>
      <c r="AX372" s="12" t="s">
        <v>77</v>
      </c>
      <c r="AY372" s="156" t="s">
        <v>253</v>
      </c>
    </row>
    <row r="373" spans="2:51" s="12" customFormat="1" ht="11.25">
      <c r="B373" s="154"/>
      <c r="D373" s="155" t="s">
        <v>264</v>
      </c>
      <c r="E373" s="156" t="s">
        <v>1</v>
      </c>
      <c r="F373" s="157" t="s">
        <v>1022</v>
      </c>
      <c r="H373" s="158">
        <v>1.216</v>
      </c>
      <c r="I373" s="159"/>
      <c r="L373" s="154"/>
      <c r="M373" s="160"/>
      <c r="T373" s="161"/>
      <c r="AT373" s="156" t="s">
        <v>264</v>
      </c>
      <c r="AU373" s="156" t="s">
        <v>87</v>
      </c>
      <c r="AV373" s="12" t="s">
        <v>87</v>
      </c>
      <c r="AW373" s="12" t="s">
        <v>32</v>
      </c>
      <c r="AX373" s="12" t="s">
        <v>77</v>
      </c>
      <c r="AY373" s="156" t="s">
        <v>253</v>
      </c>
    </row>
    <row r="374" spans="2:51" s="12" customFormat="1" ht="11.25">
      <c r="B374" s="154"/>
      <c r="D374" s="155" t="s">
        <v>264</v>
      </c>
      <c r="E374" s="156" t="s">
        <v>1</v>
      </c>
      <c r="F374" s="157" t="s">
        <v>1023</v>
      </c>
      <c r="H374" s="158">
        <v>2.1</v>
      </c>
      <c r="I374" s="159"/>
      <c r="L374" s="154"/>
      <c r="M374" s="160"/>
      <c r="T374" s="161"/>
      <c r="AT374" s="156" t="s">
        <v>264</v>
      </c>
      <c r="AU374" s="156" t="s">
        <v>87</v>
      </c>
      <c r="AV374" s="12" t="s">
        <v>87</v>
      </c>
      <c r="AW374" s="12" t="s">
        <v>32</v>
      </c>
      <c r="AX374" s="12" t="s">
        <v>77</v>
      </c>
      <c r="AY374" s="156" t="s">
        <v>253</v>
      </c>
    </row>
    <row r="375" spans="2:51" s="15" customFormat="1" ht="11.25">
      <c r="B375" s="175"/>
      <c r="D375" s="155" t="s">
        <v>264</v>
      </c>
      <c r="E375" s="176" t="s">
        <v>1</v>
      </c>
      <c r="F375" s="177" t="s">
        <v>322</v>
      </c>
      <c r="H375" s="178">
        <v>40.279000000000003</v>
      </c>
      <c r="I375" s="179"/>
      <c r="L375" s="175"/>
      <c r="M375" s="180"/>
      <c r="T375" s="181"/>
      <c r="AT375" s="176" t="s">
        <v>264</v>
      </c>
      <c r="AU375" s="176" t="s">
        <v>87</v>
      </c>
      <c r="AV375" s="15" t="s">
        <v>97</v>
      </c>
      <c r="AW375" s="15" t="s">
        <v>32</v>
      </c>
      <c r="AX375" s="15" t="s">
        <v>77</v>
      </c>
      <c r="AY375" s="176" t="s">
        <v>253</v>
      </c>
    </row>
    <row r="376" spans="2:51" s="14" customFormat="1" ht="11.25">
      <c r="B376" s="169"/>
      <c r="D376" s="155" t="s">
        <v>264</v>
      </c>
      <c r="E376" s="170" t="s">
        <v>1</v>
      </c>
      <c r="F376" s="171" t="s">
        <v>1038</v>
      </c>
      <c r="H376" s="170" t="s">
        <v>1</v>
      </c>
      <c r="I376" s="172"/>
      <c r="L376" s="169"/>
      <c r="M376" s="173"/>
      <c r="T376" s="174"/>
      <c r="AT376" s="170" t="s">
        <v>264</v>
      </c>
      <c r="AU376" s="170" t="s">
        <v>87</v>
      </c>
      <c r="AV376" s="14" t="s">
        <v>85</v>
      </c>
      <c r="AW376" s="14" t="s">
        <v>32</v>
      </c>
      <c r="AX376" s="14" t="s">
        <v>77</v>
      </c>
      <c r="AY376" s="170" t="s">
        <v>253</v>
      </c>
    </row>
    <row r="377" spans="2:51" s="12" customFormat="1" ht="11.25">
      <c r="B377" s="154"/>
      <c r="D377" s="155" t="s">
        <v>264</v>
      </c>
      <c r="E377" s="156" t="s">
        <v>1</v>
      </c>
      <c r="F377" s="157" t="s">
        <v>3740</v>
      </c>
      <c r="H377" s="158">
        <v>15.19</v>
      </c>
      <c r="I377" s="159"/>
      <c r="L377" s="154"/>
      <c r="M377" s="160"/>
      <c r="T377" s="161"/>
      <c r="AT377" s="156" t="s">
        <v>264</v>
      </c>
      <c r="AU377" s="156" t="s">
        <v>87</v>
      </c>
      <c r="AV377" s="12" t="s">
        <v>87</v>
      </c>
      <c r="AW377" s="12" t="s">
        <v>32</v>
      </c>
      <c r="AX377" s="12" t="s">
        <v>77</v>
      </c>
      <c r="AY377" s="156" t="s">
        <v>253</v>
      </c>
    </row>
    <row r="378" spans="2:51" s="15" customFormat="1" ht="11.25">
      <c r="B378" s="175"/>
      <c r="D378" s="155" t="s">
        <v>264</v>
      </c>
      <c r="E378" s="176" t="s">
        <v>1</v>
      </c>
      <c r="F378" s="177" t="s">
        <v>322</v>
      </c>
      <c r="H378" s="178">
        <v>15.19</v>
      </c>
      <c r="I378" s="179"/>
      <c r="L378" s="175"/>
      <c r="M378" s="180"/>
      <c r="T378" s="181"/>
      <c r="AT378" s="176" t="s">
        <v>264</v>
      </c>
      <c r="AU378" s="176" t="s">
        <v>87</v>
      </c>
      <c r="AV378" s="15" t="s">
        <v>97</v>
      </c>
      <c r="AW378" s="15" t="s">
        <v>32</v>
      </c>
      <c r="AX378" s="15" t="s">
        <v>77</v>
      </c>
      <c r="AY378" s="176" t="s">
        <v>253</v>
      </c>
    </row>
    <row r="379" spans="2:51" s="14" customFormat="1" ht="11.25">
      <c r="B379" s="169"/>
      <c r="D379" s="155" t="s">
        <v>264</v>
      </c>
      <c r="E379" s="170" t="s">
        <v>1</v>
      </c>
      <c r="F379" s="171" t="s">
        <v>1040</v>
      </c>
      <c r="H379" s="170" t="s">
        <v>1</v>
      </c>
      <c r="I379" s="172"/>
      <c r="L379" s="169"/>
      <c r="M379" s="173"/>
      <c r="T379" s="174"/>
      <c r="AT379" s="170" t="s">
        <v>264</v>
      </c>
      <c r="AU379" s="170" t="s">
        <v>87</v>
      </c>
      <c r="AV379" s="14" t="s">
        <v>85</v>
      </c>
      <c r="AW379" s="14" t="s">
        <v>32</v>
      </c>
      <c r="AX379" s="14" t="s">
        <v>77</v>
      </c>
      <c r="AY379" s="170" t="s">
        <v>253</v>
      </c>
    </row>
    <row r="380" spans="2:51" s="14" customFormat="1" ht="11.25">
      <c r="B380" s="169"/>
      <c r="D380" s="155" t="s">
        <v>264</v>
      </c>
      <c r="E380" s="170" t="s">
        <v>1</v>
      </c>
      <c r="F380" s="171" t="s">
        <v>3692</v>
      </c>
      <c r="H380" s="170" t="s">
        <v>1</v>
      </c>
      <c r="I380" s="172"/>
      <c r="L380" s="169"/>
      <c r="M380" s="173"/>
      <c r="T380" s="174"/>
      <c r="AT380" s="170" t="s">
        <v>264</v>
      </c>
      <c r="AU380" s="170" t="s">
        <v>87</v>
      </c>
      <c r="AV380" s="14" t="s">
        <v>85</v>
      </c>
      <c r="AW380" s="14" t="s">
        <v>32</v>
      </c>
      <c r="AX380" s="14" t="s">
        <v>77</v>
      </c>
      <c r="AY380" s="170" t="s">
        <v>253</v>
      </c>
    </row>
    <row r="381" spans="2:51" s="12" customFormat="1" ht="11.25">
      <c r="B381" s="154"/>
      <c r="D381" s="155" t="s">
        <v>264</v>
      </c>
      <c r="E381" s="156" t="s">
        <v>1</v>
      </c>
      <c r="F381" s="157" t="s">
        <v>3734</v>
      </c>
      <c r="H381" s="158">
        <v>13.345000000000001</v>
      </c>
      <c r="I381" s="159"/>
      <c r="L381" s="154"/>
      <c r="M381" s="160"/>
      <c r="T381" s="161"/>
      <c r="AT381" s="156" t="s">
        <v>264</v>
      </c>
      <c r="AU381" s="156" t="s">
        <v>87</v>
      </c>
      <c r="AV381" s="12" t="s">
        <v>87</v>
      </c>
      <c r="AW381" s="12" t="s">
        <v>32</v>
      </c>
      <c r="AX381" s="12" t="s">
        <v>77</v>
      </c>
      <c r="AY381" s="156" t="s">
        <v>253</v>
      </c>
    </row>
    <row r="382" spans="2:51" s="12" customFormat="1" ht="22.5">
      <c r="B382" s="154"/>
      <c r="D382" s="155" t="s">
        <v>264</v>
      </c>
      <c r="E382" s="156" t="s">
        <v>1</v>
      </c>
      <c r="F382" s="157" t="s">
        <v>3741</v>
      </c>
      <c r="H382" s="158">
        <v>23.416</v>
      </c>
      <c r="I382" s="159"/>
      <c r="L382" s="154"/>
      <c r="M382" s="160"/>
      <c r="T382" s="161"/>
      <c r="AT382" s="156" t="s">
        <v>264</v>
      </c>
      <c r="AU382" s="156" t="s">
        <v>87</v>
      </c>
      <c r="AV382" s="12" t="s">
        <v>87</v>
      </c>
      <c r="AW382" s="12" t="s">
        <v>32</v>
      </c>
      <c r="AX382" s="12" t="s">
        <v>77</v>
      </c>
      <c r="AY382" s="156" t="s">
        <v>253</v>
      </c>
    </row>
    <row r="383" spans="2:51" s="12" customFormat="1" ht="11.25">
      <c r="B383" s="154"/>
      <c r="D383" s="155" t="s">
        <v>264</v>
      </c>
      <c r="E383" s="156" t="s">
        <v>1</v>
      </c>
      <c r="F383" s="157" t="s">
        <v>3742</v>
      </c>
      <c r="H383" s="158">
        <v>12.98</v>
      </c>
      <c r="I383" s="159"/>
      <c r="L383" s="154"/>
      <c r="M383" s="160"/>
      <c r="T383" s="161"/>
      <c r="AT383" s="156" t="s">
        <v>264</v>
      </c>
      <c r="AU383" s="156" t="s">
        <v>87</v>
      </c>
      <c r="AV383" s="12" t="s">
        <v>87</v>
      </c>
      <c r="AW383" s="12" t="s">
        <v>32</v>
      </c>
      <c r="AX383" s="12" t="s">
        <v>77</v>
      </c>
      <c r="AY383" s="156" t="s">
        <v>253</v>
      </c>
    </row>
    <row r="384" spans="2:51" s="12" customFormat="1" ht="11.25">
      <c r="B384" s="154"/>
      <c r="D384" s="155" t="s">
        <v>264</v>
      </c>
      <c r="E384" s="156" t="s">
        <v>1</v>
      </c>
      <c r="F384" s="157" t="s">
        <v>3743</v>
      </c>
      <c r="H384" s="158">
        <v>21.364999999999998</v>
      </c>
      <c r="I384" s="159"/>
      <c r="L384" s="154"/>
      <c r="M384" s="160"/>
      <c r="T384" s="161"/>
      <c r="AT384" s="156" t="s">
        <v>264</v>
      </c>
      <c r="AU384" s="156" t="s">
        <v>87</v>
      </c>
      <c r="AV384" s="12" t="s">
        <v>87</v>
      </c>
      <c r="AW384" s="12" t="s">
        <v>32</v>
      </c>
      <c r="AX384" s="12" t="s">
        <v>77</v>
      </c>
      <c r="AY384" s="156" t="s">
        <v>253</v>
      </c>
    </row>
    <row r="385" spans="2:65" s="15" customFormat="1" ht="11.25">
      <c r="B385" s="175"/>
      <c r="D385" s="155" t="s">
        <v>264</v>
      </c>
      <c r="E385" s="176" t="s">
        <v>1</v>
      </c>
      <c r="F385" s="177" t="s">
        <v>322</v>
      </c>
      <c r="H385" s="178">
        <v>71.105999999999995</v>
      </c>
      <c r="I385" s="179"/>
      <c r="L385" s="175"/>
      <c r="M385" s="180"/>
      <c r="T385" s="181"/>
      <c r="AT385" s="176" t="s">
        <v>264</v>
      </c>
      <c r="AU385" s="176" t="s">
        <v>87</v>
      </c>
      <c r="AV385" s="15" t="s">
        <v>97</v>
      </c>
      <c r="AW385" s="15" t="s">
        <v>32</v>
      </c>
      <c r="AX385" s="15" t="s">
        <v>77</v>
      </c>
      <c r="AY385" s="176" t="s">
        <v>253</v>
      </c>
    </row>
    <row r="386" spans="2:65" s="13" customFormat="1" ht="11.25">
      <c r="B386" s="162"/>
      <c r="D386" s="155" t="s">
        <v>264</v>
      </c>
      <c r="E386" s="163" t="s">
        <v>1</v>
      </c>
      <c r="F386" s="164" t="s">
        <v>266</v>
      </c>
      <c r="H386" s="165">
        <v>500.81799999999998</v>
      </c>
      <c r="I386" s="166"/>
      <c r="L386" s="162"/>
      <c r="M386" s="167"/>
      <c r="T386" s="168"/>
      <c r="AT386" s="163" t="s">
        <v>264</v>
      </c>
      <c r="AU386" s="163" t="s">
        <v>87</v>
      </c>
      <c r="AV386" s="13" t="s">
        <v>260</v>
      </c>
      <c r="AW386" s="13" t="s">
        <v>32</v>
      </c>
      <c r="AX386" s="13" t="s">
        <v>85</v>
      </c>
      <c r="AY386" s="163" t="s">
        <v>253</v>
      </c>
    </row>
    <row r="387" spans="2:65" s="1" customFormat="1" ht="24.2" customHeight="1">
      <c r="B387" s="32"/>
      <c r="C387" s="137" t="s">
        <v>483</v>
      </c>
      <c r="D387" s="137" t="s">
        <v>255</v>
      </c>
      <c r="E387" s="138" t="s">
        <v>1044</v>
      </c>
      <c r="F387" s="139" t="s">
        <v>1045</v>
      </c>
      <c r="G387" s="140" t="s">
        <v>258</v>
      </c>
      <c r="H387" s="141">
        <v>86.296000000000006</v>
      </c>
      <c r="I387" s="142"/>
      <c r="J387" s="143">
        <f>ROUND(I387*H387,2)</f>
        <v>0</v>
      </c>
      <c r="K387" s="139" t="s">
        <v>259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1.3599999999999999E-2</v>
      </c>
      <c r="R387" s="146">
        <f>Q387*H387</f>
        <v>1.1736256</v>
      </c>
      <c r="S387" s="146">
        <v>0</v>
      </c>
      <c r="T387" s="147">
        <f>S387*H387</f>
        <v>0</v>
      </c>
      <c r="AR387" s="148" t="s">
        <v>260</v>
      </c>
      <c r="AT387" s="148" t="s">
        <v>255</v>
      </c>
      <c r="AU387" s="148" t="s">
        <v>87</v>
      </c>
      <c r="AY387" s="17" t="s">
        <v>253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85</v>
      </c>
      <c r="BK387" s="149">
        <f>ROUND(I387*H387,2)</f>
        <v>0</v>
      </c>
      <c r="BL387" s="17" t="s">
        <v>260</v>
      </c>
      <c r="BM387" s="148" t="s">
        <v>1046</v>
      </c>
    </row>
    <row r="388" spans="2:65" s="1" customFormat="1" ht="11.25">
      <c r="B388" s="32"/>
      <c r="D388" s="150" t="s">
        <v>262</v>
      </c>
      <c r="F388" s="151" t="s">
        <v>1047</v>
      </c>
      <c r="I388" s="152"/>
      <c r="L388" s="32"/>
      <c r="M388" s="153"/>
      <c r="T388" s="56"/>
      <c r="AT388" s="17" t="s">
        <v>262</v>
      </c>
      <c r="AU388" s="17" t="s">
        <v>87</v>
      </c>
    </row>
    <row r="389" spans="2:65" s="14" customFormat="1" ht="11.25">
      <c r="B389" s="169"/>
      <c r="D389" s="155" t="s">
        <v>264</v>
      </c>
      <c r="E389" s="170" t="s">
        <v>1</v>
      </c>
      <c r="F389" s="171" t="s">
        <v>1038</v>
      </c>
      <c r="H389" s="170" t="s">
        <v>1</v>
      </c>
      <c r="I389" s="172"/>
      <c r="L389" s="169"/>
      <c r="M389" s="173"/>
      <c r="T389" s="174"/>
      <c r="AT389" s="170" t="s">
        <v>264</v>
      </c>
      <c r="AU389" s="170" t="s">
        <v>87</v>
      </c>
      <c r="AV389" s="14" t="s">
        <v>85</v>
      </c>
      <c r="AW389" s="14" t="s">
        <v>32</v>
      </c>
      <c r="AX389" s="14" t="s">
        <v>77</v>
      </c>
      <c r="AY389" s="170" t="s">
        <v>253</v>
      </c>
    </row>
    <row r="390" spans="2:65" s="12" customFormat="1" ht="11.25">
      <c r="B390" s="154"/>
      <c r="D390" s="155" t="s">
        <v>264</v>
      </c>
      <c r="E390" s="156" t="s">
        <v>1</v>
      </c>
      <c r="F390" s="157" t="s">
        <v>3740</v>
      </c>
      <c r="H390" s="158">
        <v>15.19</v>
      </c>
      <c r="I390" s="159"/>
      <c r="L390" s="154"/>
      <c r="M390" s="160"/>
      <c r="T390" s="161"/>
      <c r="AT390" s="156" t="s">
        <v>264</v>
      </c>
      <c r="AU390" s="156" t="s">
        <v>87</v>
      </c>
      <c r="AV390" s="12" t="s">
        <v>87</v>
      </c>
      <c r="AW390" s="12" t="s">
        <v>32</v>
      </c>
      <c r="AX390" s="12" t="s">
        <v>77</v>
      </c>
      <c r="AY390" s="156" t="s">
        <v>253</v>
      </c>
    </row>
    <row r="391" spans="2:65" s="15" customFormat="1" ht="11.25">
      <c r="B391" s="175"/>
      <c r="D391" s="155" t="s">
        <v>264</v>
      </c>
      <c r="E391" s="176" t="s">
        <v>1</v>
      </c>
      <c r="F391" s="177" t="s">
        <v>322</v>
      </c>
      <c r="H391" s="178">
        <v>15.19</v>
      </c>
      <c r="I391" s="179"/>
      <c r="L391" s="175"/>
      <c r="M391" s="180"/>
      <c r="T391" s="181"/>
      <c r="AT391" s="176" t="s">
        <v>264</v>
      </c>
      <c r="AU391" s="176" t="s">
        <v>87</v>
      </c>
      <c r="AV391" s="15" t="s">
        <v>97</v>
      </c>
      <c r="AW391" s="15" t="s">
        <v>32</v>
      </c>
      <c r="AX391" s="15" t="s">
        <v>77</v>
      </c>
      <c r="AY391" s="176" t="s">
        <v>253</v>
      </c>
    </row>
    <row r="392" spans="2:65" s="14" customFormat="1" ht="11.25">
      <c r="B392" s="169"/>
      <c r="D392" s="155" t="s">
        <v>264</v>
      </c>
      <c r="E392" s="170" t="s">
        <v>1</v>
      </c>
      <c r="F392" s="171" t="s">
        <v>1040</v>
      </c>
      <c r="H392" s="170" t="s">
        <v>1</v>
      </c>
      <c r="I392" s="172"/>
      <c r="L392" s="169"/>
      <c r="M392" s="173"/>
      <c r="T392" s="174"/>
      <c r="AT392" s="170" t="s">
        <v>264</v>
      </c>
      <c r="AU392" s="170" t="s">
        <v>87</v>
      </c>
      <c r="AV392" s="14" t="s">
        <v>85</v>
      </c>
      <c r="AW392" s="14" t="s">
        <v>32</v>
      </c>
      <c r="AX392" s="14" t="s">
        <v>77</v>
      </c>
      <c r="AY392" s="170" t="s">
        <v>253</v>
      </c>
    </row>
    <row r="393" spans="2:65" s="14" customFormat="1" ht="11.25">
      <c r="B393" s="169"/>
      <c r="D393" s="155" t="s">
        <v>264</v>
      </c>
      <c r="E393" s="170" t="s">
        <v>1</v>
      </c>
      <c r="F393" s="171" t="s">
        <v>3692</v>
      </c>
      <c r="H393" s="170" t="s">
        <v>1</v>
      </c>
      <c r="I393" s="172"/>
      <c r="L393" s="169"/>
      <c r="M393" s="173"/>
      <c r="T393" s="174"/>
      <c r="AT393" s="170" t="s">
        <v>264</v>
      </c>
      <c r="AU393" s="170" t="s">
        <v>87</v>
      </c>
      <c r="AV393" s="14" t="s">
        <v>85</v>
      </c>
      <c r="AW393" s="14" t="s">
        <v>32</v>
      </c>
      <c r="AX393" s="14" t="s">
        <v>77</v>
      </c>
      <c r="AY393" s="170" t="s">
        <v>253</v>
      </c>
    </row>
    <row r="394" spans="2:65" s="12" customFormat="1" ht="11.25">
      <c r="B394" s="154"/>
      <c r="D394" s="155" t="s">
        <v>264</v>
      </c>
      <c r="E394" s="156" t="s">
        <v>1</v>
      </c>
      <c r="F394" s="157" t="s">
        <v>3734</v>
      </c>
      <c r="H394" s="158">
        <v>13.345000000000001</v>
      </c>
      <c r="I394" s="159"/>
      <c r="L394" s="154"/>
      <c r="M394" s="160"/>
      <c r="T394" s="161"/>
      <c r="AT394" s="156" t="s">
        <v>264</v>
      </c>
      <c r="AU394" s="156" t="s">
        <v>87</v>
      </c>
      <c r="AV394" s="12" t="s">
        <v>87</v>
      </c>
      <c r="AW394" s="12" t="s">
        <v>32</v>
      </c>
      <c r="AX394" s="12" t="s">
        <v>77</v>
      </c>
      <c r="AY394" s="156" t="s">
        <v>253</v>
      </c>
    </row>
    <row r="395" spans="2:65" s="12" customFormat="1" ht="22.5">
      <c r="B395" s="154"/>
      <c r="D395" s="155" t="s">
        <v>264</v>
      </c>
      <c r="E395" s="156" t="s">
        <v>1</v>
      </c>
      <c r="F395" s="157" t="s">
        <v>3741</v>
      </c>
      <c r="H395" s="158">
        <v>23.416</v>
      </c>
      <c r="I395" s="159"/>
      <c r="L395" s="154"/>
      <c r="M395" s="160"/>
      <c r="T395" s="161"/>
      <c r="AT395" s="156" t="s">
        <v>264</v>
      </c>
      <c r="AU395" s="156" t="s">
        <v>87</v>
      </c>
      <c r="AV395" s="12" t="s">
        <v>87</v>
      </c>
      <c r="AW395" s="12" t="s">
        <v>32</v>
      </c>
      <c r="AX395" s="12" t="s">
        <v>77</v>
      </c>
      <c r="AY395" s="156" t="s">
        <v>253</v>
      </c>
    </row>
    <row r="396" spans="2:65" s="12" customFormat="1" ht="11.25">
      <c r="B396" s="154"/>
      <c r="D396" s="155" t="s">
        <v>264</v>
      </c>
      <c r="E396" s="156" t="s">
        <v>1</v>
      </c>
      <c r="F396" s="157" t="s">
        <v>3742</v>
      </c>
      <c r="H396" s="158">
        <v>12.98</v>
      </c>
      <c r="I396" s="159"/>
      <c r="L396" s="154"/>
      <c r="M396" s="160"/>
      <c r="T396" s="161"/>
      <c r="AT396" s="156" t="s">
        <v>264</v>
      </c>
      <c r="AU396" s="156" t="s">
        <v>87</v>
      </c>
      <c r="AV396" s="12" t="s">
        <v>87</v>
      </c>
      <c r="AW396" s="12" t="s">
        <v>32</v>
      </c>
      <c r="AX396" s="12" t="s">
        <v>77</v>
      </c>
      <c r="AY396" s="156" t="s">
        <v>253</v>
      </c>
    </row>
    <row r="397" spans="2:65" s="12" customFormat="1" ht="11.25">
      <c r="B397" s="154"/>
      <c r="D397" s="155" t="s">
        <v>264</v>
      </c>
      <c r="E397" s="156" t="s">
        <v>1</v>
      </c>
      <c r="F397" s="157" t="s">
        <v>3743</v>
      </c>
      <c r="H397" s="158">
        <v>21.364999999999998</v>
      </c>
      <c r="I397" s="159"/>
      <c r="L397" s="154"/>
      <c r="M397" s="160"/>
      <c r="T397" s="161"/>
      <c r="AT397" s="156" t="s">
        <v>264</v>
      </c>
      <c r="AU397" s="156" t="s">
        <v>87</v>
      </c>
      <c r="AV397" s="12" t="s">
        <v>87</v>
      </c>
      <c r="AW397" s="12" t="s">
        <v>32</v>
      </c>
      <c r="AX397" s="12" t="s">
        <v>77</v>
      </c>
      <c r="AY397" s="156" t="s">
        <v>253</v>
      </c>
    </row>
    <row r="398" spans="2:65" s="15" customFormat="1" ht="11.25">
      <c r="B398" s="175"/>
      <c r="D398" s="155" t="s">
        <v>264</v>
      </c>
      <c r="E398" s="176" t="s">
        <v>1</v>
      </c>
      <c r="F398" s="177" t="s">
        <v>322</v>
      </c>
      <c r="H398" s="178">
        <v>71.105999999999995</v>
      </c>
      <c r="I398" s="179"/>
      <c r="L398" s="175"/>
      <c r="M398" s="180"/>
      <c r="T398" s="181"/>
      <c r="AT398" s="176" t="s">
        <v>264</v>
      </c>
      <c r="AU398" s="176" t="s">
        <v>87</v>
      </c>
      <c r="AV398" s="15" t="s">
        <v>97</v>
      </c>
      <c r="AW398" s="15" t="s">
        <v>32</v>
      </c>
      <c r="AX398" s="15" t="s">
        <v>77</v>
      </c>
      <c r="AY398" s="176" t="s">
        <v>253</v>
      </c>
    </row>
    <row r="399" spans="2:65" s="13" customFormat="1" ht="11.25">
      <c r="B399" s="162"/>
      <c r="D399" s="155" t="s">
        <v>264</v>
      </c>
      <c r="E399" s="163" t="s">
        <v>1</v>
      </c>
      <c r="F399" s="164" t="s">
        <v>266</v>
      </c>
      <c r="H399" s="165">
        <v>86.296000000000006</v>
      </c>
      <c r="I399" s="166"/>
      <c r="L399" s="162"/>
      <c r="M399" s="167"/>
      <c r="T399" s="168"/>
      <c r="AT399" s="163" t="s">
        <v>264</v>
      </c>
      <c r="AU399" s="163" t="s">
        <v>87</v>
      </c>
      <c r="AV399" s="13" t="s">
        <v>260</v>
      </c>
      <c r="AW399" s="13" t="s">
        <v>32</v>
      </c>
      <c r="AX399" s="13" t="s">
        <v>85</v>
      </c>
      <c r="AY399" s="163" t="s">
        <v>253</v>
      </c>
    </row>
    <row r="400" spans="2:65" s="1" customFormat="1" ht="24.2" customHeight="1">
      <c r="B400" s="32"/>
      <c r="C400" s="137" t="s">
        <v>309</v>
      </c>
      <c r="D400" s="137" t="s">
        <v>255</v>
      </c>
      <c r="E400" s="138" t="s">
        <v>1048</v>
      </c>
      <c r="F400" s="139" t="s">
        <v>1049</v>
      </c>
      <c r="G400" s="140" t="s">
        <v>258</v>
      </c>
      <c r="H400" s="141">
        <v>414.52199999999999</v>
      </c>
      <c r="I400" s="142"/>
      <c r="J400" s="143">
        <f>ROUND(I400*H400,2)</f>
        <v>0</v>
      </c>
      <c r="K400" s="139" t="s">
        <v>259</v>
      </c>
      <c r="L400" s="32"/>
      <c r="M400" s="144" t="s">
        <v>1</v>
      </c>
      <c r="N400" s="145" t="s">
        <v>42</v>
      </c>
      <c r="P400" s="146">
        <f>O400*H400</f>
        <v>0</v>
      </c>
      <c r="Q400" s="146">
        <v>1.6279999999999999E-2</v>
      </c>
      <c r="R400" s="146">
        <f>Q400*H400</f>
        <v>6.7484181599999999</v>
      </c>
      <c r="S400" s="146">
        <v>0</v>
      </c>
      <c r="T400" s="147">
        <f>S400*H400</f>
        <v>0</v>
      </c>
      <c r="AR400" s="148" t="s">
        <v>260</v>
      </c>
      <c r="AT400" s="148" t="s">
        <v>255</v>
      </c>
      <c r="AU400" s="148" t="s">
        <v>87</v>
      </c>
      <c r="AY400" s="17" t="s">
        <v>253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85</v>
      </c>
      <c r="BK400" s="149">
        <f>ROUND(I400*H400,2)</f>
        <v>0</v>
      </c>
      <c r="BL400" s="17" t="s">
        <v>260</v>
      </c>
      <c r="BM400" s="148" t="s">
        <v>1050</v>
      </c>
    </row>
    <row r="401" spans="2:51" s="1" customFormat="1" ht="11.25">
      <c r="B401" s="32"/>
      <c r="D401" s="150" t="s">
        <v>262</v>
      </c>
      <c r="F401" s="151" t="s">
        <v>1051</v>
      </c>
      <c r="I401" s="152"/>
      <c r="L401" s="32"/>
      <c r="M401" s="153"/>
      <c r="T401" s="56"/>
      <c r="AT401" s="17" t="s">
        <v>262</v>
      </c>
      <c r="AU401" s="17" t="s">
        <v>87</v>
      </c>
    </row>
    <row r="402" spans="2:51" s="14" customFormat="1" ht="11.25">
      <c r="B402" s="169"/>
      <c r="D402" s="155" t="s">
        <v>264</v>
      </c>
      <c r="E402" s="170" t="s">
        <v>1</v>
      </c>
      <c r="F402" s="171" t="s">
        <v>1016</v>
      </c>
      <c r="H402" s="170" t="s">
        <v>1</v>
      </c>
      <c r="I402" s="172"/>
      <c r="L402" s="169"/>
      <c r="M402" s="173"/>
      <c r="T402" s="174"/>
      <c r="AT402" s="170" t="s">
        <v>264</v>
      </c>
      <c r="AU402" s="170" t="s">
        <v>87</v>
      </c>
      <c r="AV402" s="14" t="s">
        <v>85</v>
      </c>
      <c r="AW402" s="14" t="s">
        <v>32</v>
      </c>
      <c r="AX402" s="14" t="s">
        <v>77</v>
      </c>
      <c r="AY402" s="170" t="s">
        <v>253</v>
      </c>
    </row>
    <row r="403" spans="2:51" s="14" customFormat="1" ht="11.25">
      <c r="B403" s="169"/>
      <c r="D403" s="155" t="s">
        <v>264</v>
      </c>
      <c r="E403" s="170" t="s">
        <v>1</v>
      </c>
      <c r="F403" s="171" t="s">
        <v>1030</v>
      </c>
      <c r="H403" s="170" t="s">
        <v>1</v>
      </c>
      <c r="I403" s="172"/>
      <c r="L403" s="169"/>
      <c r="M403" s="173"/>
      <c r="T403" s="174"/>
      <c r="AT403" s="170" t="s">
        <v>264</v>
      </c>
      <c r="AU403" s="170" t="s">
        <v>87</v>
      </c>
      <c r="AV403" s="14" t="s">
        <v>85</v>
      </c>
      <c r="AW403" s="14" t="s">
        <v>32</v>
      </c>
      <c r="AX403" s="14" t="s">
        <v>77</v>
      </c>
      <c r="AY403" s="170" t="s">
        <v>253</v>
      </c>
    </row>
    <row r="404" spans="2:51" s="12" customFormat="1" ht="11.25">
      <c r="B404" s="154"/>
      <c r="D404" s="155" t="s">
        <v>264</v>
      </c>
      <c r="E404" s="156" t="s">
        <v>1</v>
      </c>
      <c r="F404" s="157" t="s">
        <v>3735</v>
      </c>
      <c r="H404" s="158">
        <v>349.89299999999997</v>
      </c>
      <c r="I404" s="159"/>
      <c r="L404" s="154"/>
      <c r="M404" s="160"/>
      <c r="T404" s="161"/>
      <c r="AT404" s="156" t="s">
        <v>264</v>
      </c>
      <c r="AU404" s="156" t="s">
        <v>87</v>
      </c>
      <c r="AV404" s="12" t="s">
        <v>87</v>
      </c>
      <c r="AW404" s="12" t="s">
        <v>32</v>
      </c>
      <c r="AX404" s="12" t="s">
        <v>77</v>
      </c>
      <c r="AY404" s="156" t="s">
        <v>253</v>
      </c>
    </row>
    <row r="405" spans="2:51" s="12" customFormat="1" ht="33.75">
      <c r="B405" s="154"/>
      <c r="D405" s="155" t="s">
        <v>264</v>
      </c>
      <c r="E405" s="156" t="s">
        <v>1</v>
      </c>
      <c r="F405" s="157" t="s">
        <v>3736</v>
      </c>
      <c r="H405" s="158">
        <v>-55.44</v>
      </c>
      <c r="I405" s="159"/>
      <c r="L405" s="154"/>
      <c r="M405" s="160"/>
      <c r="T405" s="161"/>
      <c r="AT405" s="156" t="s">
        <v>264</v>
      </c>
      <c r="AU405" s="156" t="s">
        <v>87</v>
      </c>
      <c r="AV405" s="12" t="s">
        <v>87</v>
      </c>
      <c r="AW405" s="12" t="s">
        <v>32</v>
      </c>
      <c r="AX405" s="12" t="s">
        <v>77</v>
      </c>
      <c r="AY405" s="156" t="s">
        <v>253</v>
      </c>
    </row>
    <row r="406" spans="2:51" s="12" customFormat="1" ht="22.5">
      <c r="B406" s="154"/>
      <c r="D406" s="155" t="s">
        <v>264</v>
      </c>
      <c r="E406" s="156" t="s">
        <v>1</v>
      </c>
      <c r="F406" s="157" t="s">
        <v>3737</v>
      </c>
      <c r="H406" s="158">
        <v>-34.344999999999999</v>
      </c>
      <c r="I406" s="159"/>
      <c r="L406" s="154"/>
      <c r="M406" s="160"/>
      <c r="T406" s="161"/>
      <c r="AT406" s="156" t="s">
        <v>264</v>
      </c>
      <c r="AU406" s="156" t="s">
        <v>87</v>
      </c>
      <c r="AV406" s="12" t="s">
        <v>87</v>
      </c>
      <c r="AW406" s="12" t="s">
        <v>32</v>
      </c>
      <c r="AX406" s="12" t="s">
        <v>77</v>
      </c>
      <c r="AY406" s="156" t="s">
        <v>253</v>
      </c>
    </row>
    <row r="407" spans="2:51" s="15" customFormat="1" ht="11.25">
      <c r="B407" s="175"/>
      <c r="D407" s="155" t="s">
        <v>264</v>
      </c>
      <c r="E407" s="176" t="s">
        <v>1</v>
      </c>
      <c r="F407" s="177" t="s">
        <v>322</v>
      </c>
      <c r="H407" s="178">
        <v>260.108</v>
      </c>
      <c r="I407" s="179"/>
      <c r="L407" s="175"/>
      <c r="M407" s="180"/>
      <c r="T407" s="181"/>
      <c r="AT407" s="176" t="s">
        <v>264</v>
      </c>
      <c r="AU407" s="176" t="s">
        <v>87</v>
      </c>
      <c r="AV407" s="15" t="s">
        <v>97</v>
      </c>
      <c r="AW407" s="15" t="s">
        <v>32</v>
      </c>
      <c r="AX407" s="15" t="s">
        <v>77</v>
      </c>
      <c r="AY407" s="176" t="s">
        <v>253</v>
      </c>
    </row>
    <row r="408" spans="2:51" s="14" customFormat="1" ht="11.25">
      <c r="B408" s="169"/>
      <c r="D408" s="155" t="s">
        <v>264</v>
      </c>
      <c r="E408" s="170" t="s">
        <v>1</v>
      </c>
      <c r="F408" s="171" t="s">
        <v>1030</v>
      </c>
      <c r="H408" s="170" t="s">
        <v>1</v>
      </c>
      <c r="I408" s="172"/>
      <c r="L408" s="169"/>
      <c r="M408" s="173"/>
      <c r="T408" s="174"/>
      <c r="AT408" s="170" t="s">
        <v>264</v>
      </c>
      <c r="AU408" s="170" t="s">
        <v>87</v>
      </c>
      <c r="AV408" s="14" t="s">
        <v>85</v>
      </c>
      <c r="AW408" s="14" t="s">
        <v>32</v>
      </c>
      <c r="AX408" s="14" t="s">
        <v>77</v>
      </c>
      <c r="AY408" s="170" t="s">
        <v>253</v>
      </c>
    </row>
    <row r="409" spans="2:51" s="12" customFormat="1" ht="33.75">
      <c r="B409" s="154"/>
      <c r="D409" s="155" t="s">
        <v>264</v>
      </c>
      <c r="E409" s="156" t="s">
        <v>1</v>
      </c>
      <c r="F409" s="157" t="s">
        <v>3738</v>
      </c>
      <c r="H409" s="158">
        <v>52.034999999999997</v>
      </c>
      <c r="I409" s="159"/>
      <c r="L409" s="154"/>
      <c r="M409" s="160"/>
      <c r="T409" s="161"/>
      <c r="AT409" s="156" t="s">
        <v>264</v>
      </c>
      <c r="AU409" s="156" t="s">
        <v>87</v>
      </c>
      <c r="AV409" s="12" t="s">
        <v>87</v>
      </c>
      <c r="AW409" s="12" t="s">
        <v>32</v>
      </c>
      <c r="AX409" s="12" t="s">
        <v>77</v>
      </c>
      <c r="AY409" s="156" t="s">
        <v>253</v>
      </c>
    </row>
    <row r="410" spans="2:51" s="14" customFormat="1" ht="11.25">
      <c r="B410" s="169"/>
      <c r="D410" s="155" t="s">
        <v>264</v>
      </c>
      <c r="E410" s="170" t="s">
        <v>1</v>
      </c>
      <c r="F410" s="171" t="s">
        <v>1036</v>
      </c>
      <c r="H410" s="170" t="s">
        <v>1</v>
      </c>
      <c r="I410" s="172"/>
      <c r="L410" s="169"/>
      <c r="M410" s="173"/>
      <c r="T410" s="174"/>
      <c r="AT410" s="170" t="s">
        <v>264</v>
      </c>
      <c r="AU410" s="170" t="s">
        <v>87</v>
      </c>
      <c r="AV410" s="14" t="s">
        <v>85</v>
      </c>
      <c r="AW410" s="14" t="s">
        <v>32</v>
      </c>
      <c r="AX410" s="14" t="s">
        <v>77</v>
      </c>
      <c r="AY410" s="170" t="s">
        <v>253</v>
      </c>
    </row>
    <row r="411" spans="2:51" s="12" customFormat="1" ht="11.25">
      <c r="B411" s="154"/>
      <c r="D411" s="155" t="s">
        <v>264</v>
      </c>
      <c r="E411" s="156" t="s">
        <v>1</v>
      </c>
      <c r="F411" s="157" t="s">
        <v>3739</v>
      </c>
      <c r="H411" s="158">
        <v>62.1</v>
      </c>
      <c r="I411" s="159"/>
      <c r="L411" s="154"/>
      <c r="M411" s="160"/>
      <c r="T411" s="161"/>
      <c r="AT411" s="156" t="s">
        <v>264</v>
      </c>
      <c r="AU411" s="156" t="s">
        <v>87</v>
      </c>
      <c r="AV411" s="12" t="s">
        <v>87</v>
      </c>
      <c r="AW411" s="12" t="s">
        <v>32</v>
      </c>
      <c r="AX411" s="12" t="s">
        <v>77</v>
      </c>
      <c r="AY411" s="156" t="s">
        <v>253</v>
      </c>
    </row>
    <row r="412" spans="2:51" s="15" customFormat="1" ht="11.25">
      <c r="B412" s="175"/>
      <c r="D412" s="155" t="s">
        <v>264</v>
      </c>
      <c r="E412" s="176" t="s">
        <v>1</v>
      </c>
      <c r="F412" s="177" t="s">
        <v>322</v>
      </c>
      <c r="H412" s="178">
        <v>114.13500000000001</v>
      </c>
      <c r="I412" s="179"/>
      <c r="L412" s="175"/>
      <c r="M412" s="180"/>
      <c r="T412" s="181"/>
      <c r="AT412" s="176" t="s">
        <v>264</v>
      </c>
      <c r="AU412" s="176" t="s">
        <v>87</v>
      </c>
      <c r="AV412" s="15" t="s">
        <v>97</v>
      </c>
      <c r="AW412" s="15" t="s">
        <v>32</v>
      </c>
      <c r="AX412" s="15" t="s">
        <v>77</v>
      </c>
      <c r="AY412" s="176" t="s">
        <v>253</v>
      </c>
    </row>
    <row r="413" spans="2:51" s="14" customFormat="1" ht="11.25">
      <c r="B413" s="169"/>
      <c r="D413" s="155" t="s">
        <v>264</v>
      </c>
      <c r="E413" s="170" t="s">
        <v>1</v>
      </c>
      <c r="F413" s="171" t="s">
        <v>1016</v>
      </c>
      <c r="H413" s="170" t="s">
        <v>1</v>
      </c>
      <c r="I413" s="172"/>
      <c r="L413" s="169"/>
      <c r="M413" s="173"/>
      <c r="T413" s="174"/>
      <c r="AT413" s="170" t="s">
        <v>264</v>
      </c>
      <c r="AU413" s="170" t="s">
        <v>87</v>
      </c>
      <c r="AV413" s="14" t="s">
        <v>85</v>
      </c>
      <c r="AW413" s="14" t="s">
        <v>32</v>
      </c>
      <c r="AX413" s="14" t="s">
        <v>77</v>
      </c>
      <c r="AY413" s="170" t="s">
        <v>253</v>
      </c>
    </row>
    <row r="414" spans="2:51" s="14" customFormat="1" ht="11.25">
      <c r="B414" s="169"/>
      <c r="D414" s="155" t="s">
        <v>264</v>
      </c>
      <c r="E414" s="170" t="s">
        <v>1</v>
      </c>
      <c r="F414" s="171" t="s">
        <v>1017</v>
      </c>
      <c r="H414" s="170" t="s">
        <v>1</v>
      </c>
      <c r="I414" s="172"/>
      <c r="L414" s="169"/>
      <c r="M414" s="173"/>
      <c r="T414" s="174"/>
      <c r="AT414" s="170" t="s">
        <v>264</v>
      </c>
      <c r="AU414" s="170" t="s">
        <v>87</v>
      </c>
      <c r="AV414" s="14" t="s">
        <v>85</v>
      </c>
      <c r="AW414" s="14" t="s">
        <v>32</v>
      </c>
      <c r="AX414" s="14" t="s">
        <v>77</v>
      </c>
      <c r="AY414" s="170" t="s">
        <v>253</v>
      </c>
    </row>
    <row r="415" spans="2:51" s="14" customFormat="1" ht="11.25">
      <c r="B415" s="169"/>
      <c r="D415" s="155" t="s">
        <v>264</v>
      </c>
      <c r="E415" s="170" t="s">
        <v>1</v>
      </c>
      <c r="F415" s="171" t="s">
        <v>3692</v>
      </c>
      <c r="H415" s="170" t="s">
        <v>1</v>
      </c>
      <c r="I415" s="172"/>
      <c r="L415" s="169"/>
      <c r="M415" s="173"/>
      <c r="T415" s="174"/>
      <c r="AT415" s="170" t="s">
        <v>264</v>
      </c>
      <c r="AU415" s="170" t="s">
        <v>87</v>
      </c>
      <c r="AV415" s="14" t="s">
        <v>85</v>
      </c>
      <c r="AW415" s="14" t="s">
        <v>32</v>
      </c>
      <c r="AX415" s="14" t="s">
        <v>77</v>
      </c>
      <c r="AY415" s="170" t="s">
        <v>253</v>
      </c>
    </row>
    <row r="416" spans="2:51" s="12" customFormat="1" ht="11.25">
      <c r="B416" s="154"/>
      <c r="D416" s="155" t="s">
        <v>264</v>
      </c>
      <c r="E416" s="156" t="s">
        <v>1</v>
      </c>
      <c r="F416" s="157" t="s">
        <v>3730</v>
      </c>
      <c r="H416" s="158">
        <v>19.446000000000002</v>
      </c>
      <c r="I416" s="159"/>
      <c r="L416" s="154"/>
      <c r="M416" s="160"/>
      <c r="T416" s="161"/>
      <c r="AT416" s="156" t="s">
        <v>264</v>
      </c>
      <c r="AU416" s="156" t="s">
        <v>87</v>
      </c>
      <c r="AV416" s="12" t="s">
        <v>87</v>
      </c>
      <c r="AW416" s="12" t="s">
        <v>32</v>
      </c>
      <c r="AX416" s="12" t="s">
        <v>77</v>
      </c>
      <c r="AY416" s="156" t="s">
        <v>253</v>
      </c>
    </row>
    <row r="417" spans="2:65" s="12" customFormat="1" ht="11.25">
      <c r="B417" s="154"/>
      <c r="D417" s="155" t="s">
        <v>264</v>
      </c>
      <c r="E417" s="156" t="s">
        <v>1</v>
      </c>
      <c r="F417" s="157" t="s">
        <v>3731</v>
      </c>
      <c r="H417" s="158">
        <v>4.6589999999999998</v>
      </c>
      <c r="I417" s="159"/>
      <c r="L417" s="154"/>
      <c r="M417" s="160"/>
      <c r="T417" s="161"/>
      <c r="AT417" s="156" t="s">
        <v>264</v>
      </c>
      <c r="AU417" s="156" t="s">
        <v>87</v>
      </c>
      <c r="AV417" s="12" t="s">
        <v>87</v>
      </c>
      <c r="AW417" s="12" t="s">
        <v>32</v>
      </c>
      <c r="AX417" s="12" t="s">
        <v>77</v>
      </c>
      <c r="AY417" s="156" t="s">
        <v>253</v>
      </c>
    </row>
    <row r="418" spans="2:65" s="12" customFormat="1" ht="11.25">
      <c r="B418" s="154"/>
      <c r="D418" s="155" t="s">
        <v>264</v>
      </c>
      <c r="E418" s="156" t="s">
        <v>1</v>
      </c>
      <c r="F418" s="157" t="s">
        <v>3732</v>
      </c>
      <c r="H418" s="158">
        <v>2.9820000000000002</v>
      </c>
      <c r="I418" s="159"/>
      <c r="L418" s="154"/>
      <c r="M418" s="160"/>
      <c r="T418" s="161"/>
      <c r="AT418" s="156" t="s">
        <v>264</v>
      </c>
      <c r="AU418" s="156" t="s">
        <v>87</v>
      </c>
      <c r="AV418" s="12" t="s">
        <v>87</v>
      </c>
      <c r="AW418" s="12" t="s">
        <v>32</v>
      </c>
      <c r="AX418" s="12" t="s">
        <v>77</v>
      </c>
      <c r="AY418" s="156" t="s">
        <v>253</v>
      </c>
    </row>
    <row r="419" spans="2:65" s="12" customFormat="1" ht="11.25">
      <c r="B419" s="154"/>
      <c r="D419" s="155" t="s">
        <v>264</v>
      </c>
      <c r="E419" s="156" t="s">
        <v>1</v>
      </c>
      <c r="F419" s="157" t="s">
        <v>3733</v>
      </c>
      <c r="H419" s="158">
        <v>9.8759999999999994</v>
      </c>
      <c r="I419" s="159"/>
      <c r="L419" s="154"/>
      <c r="M419" s="160"/>
      <c r="T419" s="161"/>
      <c r="AT419" s="156" t="s">
        <v>264</v>
      </c>
      <c r="AU419" s="156" t="s">
        <v>87</v>
      </c>
      <c r="AV419" s="12" t="s">
        <v>87</v>
      </c>
      <c r="AW419" s="12" t="s">
        <v>32</v>
      </c>
      <c r="AX419" s="12" t="s">
        <v>77</v>
      </c>
      <c r="AY419" s="156" t="s">
        <v>253</v>
      </c>
    </row>
    <row r="420" spans="2:65" s="12" customFormat="1" ht="11.25">
      <c r="B420" s="154"/>
      <c r="D420" s="155" t="s">
        <v>264</v>
      </c>
      <c r="E420" s="156" t="s">
        <v>1</v>
      </c>
      <c r="F420" s="157" t="s">
        <v>1022</v>
      </c>
      <c r="H420" s="158">
        <v>1.216</v>
      </c>
      <c r="I420" s="159"/>
      <c r="L420" s="154"/>
      <c r="M420" s="160"/>
      <c r="T420" s="161"/>
      <c r="AT420" s="156" t="s">
        <v>264</v>
      </c>
      <c r="AU420" s="156" t="s">
        <v>87</v>
      </c>
      <c r="AV420" s="12" t="s">
        <v>87</v>
      </c>
      <c r="AW420" s="12" t="s">
        <v>32</v>
      </c>
      <c r="AX420" s="12" t="s">
        <v>77</v>
      </c>
      <c r="AY420" s="156" t="s">
        <v>253</v>
      </c>
    </row>
    <row r="421" spans="2:65" s="12" customFormat="1" ht="11.25">
      <c r="B421" s="154"/>
      <c r="D421" s="155" t="s">
        <v>264</v>
      </c>
      <c r="E421" s="156" t="s">
        <v>1</v>
      </c>
      <c r="F421" s="157" t="s">
        <v>1023</v>
      </c>
      <c r="H421" s="158">
        <v>2.1</v>
      </c>
      <c r="I421" s="159"/>
      <c r="L421" s="154"/>
      <c r="M421" s="160"/>
      <c r="T421" s="161"/>
      <c r="AT421" s="156" t="s">
        <v>264</v>
      </c>
      <c r="AU421" s="156" t="s">
        <v>87</v>
      </c>
      <c r="AV421" s="12" t="s">
        <v>87</v>
      </c>
      <c r="AW421" s="12" t="s">
        <v>32</v>
      </c>
      <c r="AX421" s="12" t="s">
        <v>77</v>
      </c>
      <c r="AY421" s="156" t="s">
        <v>253</v>
      </c>
    </row>
    <row r="422" spans="2:65" s="15" customFormat="1" ht="11.25">
      <c r="B422" s="175"/>
      <c r="D422" s="155" t="s">
        <v>264</v>
      </c>
      <c r="E422" s="176" t="s">
        <v>1</v>
      </c>
      <c r="F422" s="177" t="s">
        <v>322</v>
      </c>
      <c r="H422" s="178">
        <v>40.279000000000003</v>
      </c>
      <c r="I422" s="179"/>
      <c r="L422" s="175"/>
      <c r="M422" s="180"/>
      <c r="T422" s="181"/>
      <c r="AT422" s="176" t="s">
        <v>264</v>
      </c>
      <c r="AU422" s="176" t="s">
        <v>87</v>
      </c>
      <c r="AV422" s="15" t="s">
        <v>97</v>
      </c>
      <c r="AW422" s="15" t="s">
        <v>32</v>
      </c>
      <c r="AX422" s="15" t="s">
        <v>77</v>
      </c>
      <c r="AY422" s="176" t="s">
        <v>253</v>
      </c>
    </row>
    <row r="423" spans="2:65" s="13" customFormat="1" ht="11.25">
      <c r="B423" s="162"/>
      <c r="D423" s="155" t="s">
        <v>264</v>
      </c>
      <c r="E423" s="163" t="s">
        <v>1</v>
      </c>
      <c r="F423" s="164" t="s">
        <v>266</v>
      </c>
      <c r="H423" s="165">
        <v>414.52199999999999</v>
      </c>
      <c r="I423" s="166"/>
      <c r="L423" s="162"/>
      <c r="M423" s="167"/>
      <c r="T423" s="168"/>
      <c r="AT423" s="163" t="s">
        <v>264</v>
      </c>
      <c r="AU423" s="163" t="s">
        <v>87</v>
      </c>
      <c r="AV423" s="13" t="s">
        <v>260</v>
      </c>
      <c r="AW423" s="13" t="s">
        <v>32</v>
      </c>
      <c r="AX423" s="13" t="s">
        <v>85</v>
      </c>
      <c r="AY423" s="163" t="s">
        <v>253</v>
      </c>
    </row>
    <row r="424" spans="2:65" s="1" customFormat="1" ht="21.75" customHeight="1">
      <c r="B424" s="32"/>
      <c r="C424" s="185" t="s">
        <v>490</v>
      </c>
      <c r="D424" s="185" t="s">
        <v>1052</v>
      </c>
      <c r="E424" s="186" t="s">
        <v>1053</v>
      </c>
      <c r="F424" s="187" t="s">
        <v>1054</v>
      </c>
      <c r="G424" s="188" t="s">
        <v>258</v>
      </c>
      <c r="H424" s="189">
        <v>75.123000000000005</v>
      </c>
      <c r="I424" s="190"/>
      <c r="J424" s="191">
        <f>ROUND(I424*H424,2)</f>
        <v>0</v>
      </c>
      <c r="K424" s="187" t="s">
        <v>259</v>
      </c>
      <c r="L424" s="192"/>
      <c r="M424" s="193" t="s">
        <v>1</v>
      </c>
      <c r="N424" s="194" t="s">
        <v>42</v>
      </c>
      <c r="P424" s="146">
        <f>O424*H424</f>
        <v>0</v>
      </c>
      <c r="Q424" s="146">
        <v>1.3999999999999999E-4</v>
      </c>
      <c r="R424" s="146">
        <f>Q424*H424</f>
        <v>1.0517219999999999E-2</v>
      </c>
      <c r="S424" s="146">
        <v>0</v>
      </c>
      <c r="T424" s="147">
        <f>S424*H424</f>
        <v>0</v>
      </c>
      <c r="AR424" s="148" t="s">
        <v>303</v>
      </c>
      <c r="AT424" s="148" t="s">
        <v>1052</v>
      </c>
      <c r="AU424" s="148" t="s">
        <v>87</v>
      </c>
      <c r="AY424" s="17" t="s">
        <v>253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7" t="s">
        <v>85</v>
      </c>
      <c r="BK424" s="149">
        <f>ROUND(I424*H424,2)</f>
        <v>0</v>
      </c>
      <c r="BL424" s="17" t="s">
        <v>260</v>
      </c>
      <c r="BM424" s="148" t="s">
        <v>3744</v>
      </c>
    </row>
    <row r="425" spans="2:65" s="12" customFormat="1" ht="11.25">
      <c r="B425" s="154"/>
      <c r="D425" s="155" t="s">
        <v>264</v>
      </c>
      <c r="E425" s="156" t="s">
        <v>1</v>
      </c>
      <c r="F425" s="157" t="s">
        <v>3745</v>
      </c>
      <c r="H425" s="158">
        <v>75.123000000000005</v>
      </c>
      <c r="I425" s="159"/>
      <c r="L425" s="154"/>
      <c r="M425" s="160"/>
      <c r="T425" s="161"/>
      <c r="AT425" s="156" t="s">
        <v>264</v>
      </c>
      <c r="AU425" s="156" t="s">
        <v>87</v>
      </c>
      <c r="AV425" s="12" t="s">
        <v>87</v>
      </c>
      <c r="AW425" s="12" t="s">
        <v>32</v>
      </c>
      <c r="AX425" s="12" t="s">
        <v>77</v>
      </c>
      <c r="AY425" s="156" t="s">
        <v>253</v>
      </c>
    </row>
    <row r="426" spans="2:65" s="13" customFormat="1" ht="11.25">
      <c r="B426" s="162"/>
      <c r="D426" s="155" t="s">
        <v>264</v>
      </c>
      <c r="E426" s="163" t="s">
        <v>1</v>
      </c>
      <c r="F426" s="164" t="s">
        <v>266</v>
      </c>
      <c r="H426" s="165">
        <v>75.123000000000005</v>
      </c>
      <c r="I426" s="166"/>
      <c r="L426" s="162"/>
      <c r="M426" s="167"/>
      <c r="T426" s="168"/>
      <c r="AT426" s="163" t="s">
        <v>264</v>
      </c>
      <c r="AU426" s="163" t="s">
        <v>87</v>
      </c>
      <c r="AV426" s="13" t="s">
        <v>260</v>
      </c>
      <c r="AW426" s="13" t="s">
        <v>32</v>
      </c>
      <c r="AX426" s="13" t="s">
        <v>85</v>
      </c>
      <c r="AY426" s="163" t="s">
        <v>253</v>
      </c>
    </row>
    <row r="427" spans="2:65" s="1" customFormat="1" ht="24.2" customHeight="1">
      <c r="B427" s="32"/>
      <c r="C427" s="137" t="s">
        <v>494</v>
      </c>
      <c r="D427" s="137" t="s">
        <v>255</v>
      </c>
      <c r="E427" s="138" t="s">
        <v>1057</v>
      </c>
      <c r="F427" s="139" t="s">
        <v>1058</v>
      </c>
      <c r="G427" s="140" t="s">
        <v>258</v>
      </c>
      <c r="H427" s="141">
        <v>829.04399999999998</v>
      </c>
      <c r="I427" s="142"/>
      <c r="J427" s="143">
        <f>ROUND(I427*H427,2)</f>
        <v>0</v>
      </c>
      <c r="K427" s="139" t="s">
        <v>259</v>
      </c>
      <c r="L427" s="32"/>
      <c r="M427" s="144" t="s">
        <v>1</v>
      </c>
      <c r="N427" s="145" t="s">
        <v>42</v>
      </c>
      <c r="P427" s="146">
        <f>O427*H427</f>
        <v>0</v>
      </c>
      <c r="Q427" s="146">
        <v>6.7999999999999996E-3</v>
      </c>
      <c r="R427" s="146">
        <f>Q427*H427</f>
        <v>5.6374991999999997</v>
      </c>
      <c r="S427" s="146">
        <v>0</v>
      </c>
      <c r="T427" s="147">
        <f>S427*H427</f>
        <v>0</v>
      </c>
      <c r="AR427" s="148" t="s">
        <v>260</v>
      </c>
      <c r="AT427" s="148" t="s">
        <v>255</v>
      </c>
      <c r="AU427" s="148" t="s">
        <v>87</v>
      </c>
      <c r="AY427" s="17" t="s">
        <v>253</v>
      </c>
      <c r="BE427" s="149">
        <f>IF(N427="základní",J427,0)</f>
        <v>0</v>
      </c>
      <c r="BF427" s="149">
        <f>IF(N427="snížená",J427,0)</f>
        <v>0</v>
      </c>
      <c r="BG427" s="149">
        <f>IF(N427="zákl. přenesená",J427,0)</f>
        <v>0</v>
      </c>
      <c r="BH427" s="149">
        <f>IF(N427="sníž. přenesená",J427,0)</f>
        <v>0</v>
      </c>
      <c r="BI427" s="149">
        <f>IF(N427="nulová",J427,0)</f>
        <v>0</v>
      </c>
      <c r="BJ427" s="17" t="s">
        <v>85</v>
      </c>
      <c r="BK427" s="149">
        <f>ROUND(I427*H427,2)</f>
        <v>0</v>
      </c>
      <c r="BL427" s="17" t="s">
        <v>260</v>
      </c>
      <c r="BM427" s="148" t="s">
        <v>1059</v>
      </c>
    </row>
    <row r="428" spans="2:65" s="1" customFormat="1" ht="11.25">
      <c r="B428" s="32"/>
      <c r="D428" s="150" t="s">
        <v>262</v>
      </c>
      <c r="F428" s="151" t="s">
        <v>1060</v>
      </c>
      <c r="I428" s="152"/>
      <c r="L428" s="32"/>
      <c r="M428" s="153"/>
      <c r="T428" s="56"/>
      <c r="AT428" s="17" t="s">
        <v>262</v>
      </c>
      <c r="AU428" s="17" t="s">
        <v>87</v>
      </c>
    </row>
    <row r="429" spans="2:65" s="14" customFormat="1" ht="11.25">
      <c r="B429" s="169"/>
      <c r="D429" s="155" t="s">
        <v>264</v>
      </c>
      <c r="E429" s="170" t="s">
        <v>1</v>
      </c>
      <c r="F429" s="171" t="s">
        <v>1016</v>
      </c>
      <c r="H429" s="170" t="s">
        <v>1</v>
      </c>
      <c r="I429" s="172"/>
      <c r="L429" s="169"/>
      <c r="M429" s="173"/>
      <c r="T429" s="174"/>
      <c r="AT429" s="170" t="s">
        <v>264</v>
      </c>
      <c r="AU429" s="170" t="s">
        <v>87</v>
      </c>
      <c r="AV429" s="14" t="s">
        <v>85</v>
      </c>
      <c r="AW429" s="14" t="s">
        <v>32</v>
      </c>
      <c r="AX429" s="14" t="s">
        <v>77</v>
      </c>
      <c r="AY429" s="170" t="s">
        <v>253</v>
      </c>
    </row>
    <row r="430" spans="2:65" s="14" customFormat="1" ht="11.25">
      <c r="B430" s="169"/>
      <c r="D430" s="155" t="s">
        <v>264</v>
      </c>
      <c r="E430" s="170" t="s">
        <v>1</v>
      </c>
      <c r="F430" s="171" t="s">
        <v>1030</v>
      </c>
      <c r="H430" s="170" t="s">
        <v>1</v>
      </c>
      <c r="I430" s="172"/>
      <c r="L430" s="169"/>
      <c r="M430" s="173"/>
      <c r="T430" s="174"/>
      <c r="AT430" s="170" t="s">
        <v>264</v>
      </c>
      <c r="AU430" s="170" t="s">
        <v>87</v>
      </c>
      <c r="AV430" s="14" t="s">
        <v>85</v>
      </c>
      <c r="AW430" s="14" t="s">
        <v>32</v>
      </c>
      <c r="AX430" s="14" t="s">
        <v>77</v>
      </c>
      <c r="AY430" s="170" t="s">
        <v>253</v>
      </c>
    </row>
    <row r="431" spans="2:65" s="12" customFormat="1" ht="11.25">
      <c r="B431" s="154"/>
      <c r="D431" s="155" t="s">
        <v>264</v>
      </c>
      <c r="E431" s="156" t="s">
        <v>1</v>
      </c>
      <c r="F431" s="157" t="s">
        <v>3735</v>
      </c>
      <c r="H431" s="158">
        <v>349.89299999999997</v>
      </c>
      <c r="I431" s="159"/>
      <c r="L431" s="154"/>
      <c r="M431" s="160"/>
      <c r="T431" s="161"/>
      <c r="AT431" s="156" t="s">
        <v>264</v>
      </c>
      <c r="AU431" s="156" t="s">
        <v>87</v>
      </c>
      <c r="AV431" s="12" t="s">
        <v>87</v>
      </c>
      <c r="AW431" s="12" t="s">
        <v>32</v>
      </c>
      <c r="AX431" s="12" t="s">
        <v>77</v>
      </c>
      <c r="AY431" s="156" t="s">
        <v>253</v>
      </c>
    </row>
    <row r="432" spans="2:65" s="12" customFormat="1" ht="33.75">
      <c r="B432" s="154"/>
      <c r="D432" s="155" t="s">
        <v>264</v>
      </c>
      <c r="E432" s="156" t="s">
        <v>1</v>
      </c>
      <c r="F432" s="157" t="s">
        <v>3736</v>
      </c>
      <c r="H432" s="158">
        <v>-55.44</v>
      </c>
      <c r="I432" s="159"/>
      <c r="L432" s="154"/>
      <c r="M432" s="160"/>
      <c r="T432" s="161"/>
      <c r="AT432" s="156" t="s">
        <v>264</v>
      </c>
      <c r="AU432" s="156" t="s">
        <v>87</v>
      </c>
      <c r="AV432" s="12" t="s">
        <v>87</v>
      </c>
      <c r="AW432" s="12" t="s">
        <v>32</v>
      </c>
      <c r="AX432" s="12" t="s">
        <v>77</v>
      </c>
      <c r="AY432" s="156" t="s">
        <v>253</v>
      </c>
    </row>
    <row r="433" spans="2:51" s="12" customFormat="1" ht="22.5">
      <c r="B433" s="154"/>
      <c r="D433" s="155" t="s">
        <v>264</v>
      </c>
      <c r="E433" s="156" t="s">
        <v>1</v>
      </c>
      <c r="F433" s="157" t="s">
        <v>3737</v>
      </c>
      <c r="H433" s="158">
        <v>-34.344999999999999</v>
      </c>
      <c r="I433" s="159"/>
      <c r="L433" s="154"/>
      <c r="M433" s="160"/>
      <c r="T433" s="161"/>
      <c r="AT433" s="156" t="s">
        <v>264</v>
      </c>
      <c r="AU433" s="156" t="s">
        <v>87</v>
      </c>
      <c r="AV433" s="12" t="s">
        <v>87</v>
      </c>
      <c r="AW433" s="12" t="s">
        <v>32</v>
      </c>
      <c r="AX433" s="12" t="s">
        <v>77</v>
      </c>
      <c r="AY433" s="156" t="s">
        <v>253</v>
      </c>
    </row>
    <row r="434" spans="2:51" s="15" customFormat="1" ht="11.25">
      <c r="B434" s="175"/>
      <c r="D434" s="155" t="s">
        <v>264</v>
      </c>
      <c r="E434" s="176" t="s">
        <v>1</v>
      </c>
      <c r="F434" s="177" t="s">
        <v>322</v>
      </c>
      <c r="H434" s="178">
        <v>260.108</v>
      </c>
      <c r="I434" s="179"/>
      <c r="L434" s="175"/>
      <c r="M434" s="180"/>
      <c r="T434" s="181"/>
      <c r="AT434" s="176" t="s">
        <v>264</v>
      </c>
      <c r="AU434" s="176" t="s">
        <v>87</v>
      </c>
      <c r="AV434" s="15" t="s">
        <v>97</v>
      </c>
      <c r="AW434" s="15" t="s">
        <v>32</v>
      </c>
      <c r="AX434" s="15" t="s">
        <v>77</v>
      </c>
      <c r="AY434" s="176" t="s">
        <v>253</v>
      </c>
    </row>
    <row r="435" spans="2:51" s="14" customFormat="1" ht="11.25">
      <c r="B435" s="169"/>
      <c r="D435" s="155" t="s">
        <v>264</v>
      </c>
      <c r="E435" s="170" t="s">
        <v>1</v>
      </c>
      <c r="F435" s="171" t="s">
        <v>1030</v>
      </c>
      <c r="H435" s="170" t="s">
        <v>1</v>
      </c>
      <c r="I435" s="172"/>
      <c r="L435" s="169"/>
      <c r="M435" s="173"/>
      <c r="T435" s="174"/>
      <c r="AT435" s="170" t="s">
        <v>264</v>
      </c>
      <c r="AU435" s="170" t="s">
        <v>87</v>
      </c>
      <c r="AV435" s="14" t="s">
        <v>85</v>
      </c>
      <c r="AW435" s="14" t="s">
        <v>32</v>
      </c>
      <c r="AX435" s="14" t="s">
        <v>77</v>
      </c>
      <c r="AY435" s="170" t="s">
        <v>253</v>
      </c>
    </row>
    <row r="436" spans="2:51" s="12" customFormat="1" ht="33.75">
      <c r="B436" s="154"/>
      <c r="D436" s="155" t="s">
        <v>264</v>
      </c>
      <c r="E436" s="156" t="s">
        <v>1</v>
      </c>
      <c r="F436" s="157" t="s">
        <v>3738</v>
      </c>
      <c r="H436" s="158">
        <v>52.034999999999997</v>
      </c>
      <c r="I436" s="159"/>
      <c r="L436" s="154"/>
      <c r="M436" s="160"/>
      <c r="T436" s="161"/>
      <c r="AT436" s="156" t="s">
        <v>264</v>
      </c>
      <c r="AU436" s="156" t="s">
        <v>87</v>
      </c>
      <c r="AV436" s="12" t="s">
        <v>87</v>
      </c>
      <c r="AW436" s="12" t="s">
        <v>32</v>
      </c>
      <c r="AX436" s="12" t="s">
        <v>77</v>
      </c>
      <c r="AY436" s="156" t="s">
        <v>253</v>
      </c>
    </row>
    <row r="437" spans="2:51" s="14" customFormat="1" ht="11.25">
      <c r="B437" s="169"/>
      <c r="D437" s="155" t="s">
        <v>264</v>
      </c>
      <c r="E437" s="170" t="s">
        <v>1</v>
      </c>
      <c r="F437" s="171" t="s">
        <v>1036</v>
      </c>
      <c r="H437" s="170" t="s">
        <v>1</v>
      </c>
      <c r="I437" s="172"/>
      <c r="L437" s="169"/>
      <c r="M437" s="173"/>
      <c r="T437" s="174"/>
      <c r="AT437" s="170" t="s">
        <v>264</v>
      </c>
      <c r="AU437" s="170" t="s">
        <v>87</v>
      </c>
      <c r="AV437" s="14" t="s">
        <v>85</v>
      </c>
      <c r="AW437" s="14" t="s">
        <v>32</v>
      </c>
      <c r="AX437" s="14" t="s">
        <v>77</v>
      </c>
      <c r="AY437" s="170" t="s">
        <v>253</v>
      </c>
    </row>
    <row r="438" spans="2:51" s="12" customFormat="1" ht="11.25">
      <c r="B438" s="154"/>
      <c r="D438" s="155" t="s">
        <v>264</v>
      </c>
      <c r="E438" s="156" t="s">
        <v>1</v>
      </c>
      <c r="F438" s="157" t="s">
        <v>3739</v>
      </c>
      <c r="H438" s="158">
        <v>62.1</v>
      </c>
      <c r="I438" s="159"/>
      <c r="L438" s="154"/>
      <c r="M438" s="160"/>
      <c r="T438" s="161"/>
      <c r="AT438" s="156" t="s">
        <v>264</v>
      </c>
      <c r="AU438" s="156" t="s">
        <v>87</v>
      </c>
      <c r="AV438" s="12" t="s">
        <v>87</v>
      </c>
      <c r="AW438" s="12" t="s">
        <v>32</v>
      </c>
      <c r="AX438" s="12" t="s">
        <v>77</v>
      </c>
      <c r="AY438" s="156" t="s">
        <v>253</v>
      </c>
    </row>
    <row r="439" spans="2:51" s="15" customFormat="1" ht="11.25">
      <c r="B439" s="175"/>
      <c r="D439" s="155" t="s">
        <v>264</v>
      </c>
      <c r="E439" s="176" t="s">
        <v>1</v>
      </c>
      <c r="F439" s="177" t="s">
        <v>322</v>
      </c>
      <c r="H439" s="178">
        <v>114.13500000000001</v>
      </c>
      <c r="I439" s="179"/>
      <c r="L439" s="175"/>
      <c r="M439" s="180"/>
      <c r="T439" s="181"/>
      <c r="AT439" s="176" t="s">
        <v>264</v>
      </c>
      <c r="AU439" s="176" t="s">
        <v>87</v>
      </c>
      <c r="AV439" s="15" t="s">
        <v>97</v>
      </c>
      <c r="AW439" s="15" t="s">
        <v>32</v>
      </c>
      <c r="AX439" s="15" t="s">
        <v>77</v>
      </c>
      <c r="AY439" s="176" t="s">
        <v>253</v>
      </c>
    </row>
    <row r="440" spans="2:51" s="14" customFormat="1" ht="11.25">
      <c r="B440" s="169"/>
      <c r="D440" s="155" t="s">
        <v>264</v>
      </c>
      <c r="E440" s="170" t="s">
        <v>1</v>
      </c>
      <c r="F440" s="171" t="s">
        <v>1016</v>
      </c>
      <c r="H440" s="170" t="s">
        <v>1</v>
      </c>
      <c r="I440" s="172"/>
      <c r="L440" s="169"/>
      <c r="M440" s="173"/>
      <c r="T440" s="174"/>
      <c r="AT440" s="170" t="s">
        <v>264</v>
      </c>
      <c r="AU440" s="170" t="s">
        <v>87</v>
      </c>
      <c r="AV440" s="14" t="s">
        <v>85</v>
      </c>
      <c r="AW440" s="14" t="s">
        <v>32</v>
      </c>
      <c r="AX440" s="14" t="s">
        <v>77</v>
      </c>
      <c r="AY440" s="170" t="s">
        <v>253</v>
      </c>
    </row>
    <row r="441" spans="2:51" s="14" customFormat="1" ht="11.25">
      <c r="B441" s="169"/>
      <c r="D441" s="155" t="s">
        <v>264</v>
      </c>
      <c r="E441" s="170" t="s">
        <v>1</v>
      </c>
      <c r="F441" s="171" t="s">
        <v>1017</v>
      </c>
      <c r="H441" s="170" t="s">
        <v>1</v>
      </c>
      <c r="I441" s="172"/>
      <c r="L441" s="169"/>
      <c r="M441" s="173"/>
      <c r="T441" s="174"/>
      <c r="AT441" s="170" t="s">
        <v>264</v>
      </c>
      <c r="AU441" s="170" t="s">
        <v>87</v>
      </c>
      <c r="AV441" s="14" t="s">
        <v>85</v>
      </c>
      <c r="AW441" s="14" t="s">
        <v>32</v>
      </c>
      <c r="AX441" s="14" t="s">
        <v>77</v>
      </c>
      <c r="AY441" s="170" t="s">
        <v>253</v>
      </c>
    </row>
    <row r="442" spans="2:51" s="14" customFormat="1" ht="11.25">
      <c r="B442" s="169"/>
      <c r="D442" s="155" t="s">
        <v>264</v>
      </c>
      <c r="E442" s="170" t="s">
        <v>1</v>
      </c>
      <c r="F442" s="171" t="s">
        <v>3692</v>
      </c>
      <c r="H442" s="170" t="s">
        <v>1</v>
      </c>
      <c r="I442" s="172"/>
      <c r="L442" s="169"/>
      <c r="M442" s="173"/>
      <c r="T442" s="174"/>
      <c r="AT442" s="170" t="s">
        <v>264</v>
      </c>
      <c r="AU442" s="170" t="s">
        <v>87</v>
      </c>
      <c r="AV442" s="14" t="s">
        <v>85</v>
      </c>
      <c r="AW442" s="14" t="s">
        <v>32</v>
      </c>
      <c r="AX442" s="14" t="s">
        <v>77</v>
      </c>
      <c r="AY442" s="170" t="s">
        <v>253</v>
      </c>
    </row>
    <row r="443" spans="2:51" s="12" customFormat="1" ht="11.25">
      <c r="B443" s="154"/>
      <c r="D443" s="155" t="s">
        <v>264</v>
      </c>
      <c r="E443" s="156" t="s">
        <v>1</v>
      </c>
      <c r="F443" s="157" t="s">
        <v>3730</v>
      </c>
      <c r="H443" s="158">
        <v>19.446000000000002</v>
      </c>
      <c r="I443" s="159"/>
      <c r="L443" s="154"/>
      <c r="M443" s="160"/>
      <c r="T443" s="161"/>
      <c r="AT443" s="156" t="s">
        <v>264</v>
      </c>
      <c r="AU443" s="156" t="s">
        <v>87</v>
      </c>
      <c r="AV443" s="12" t="s">
        <v>87</v>
      </c>
      <c r="AW443" s="12" t="s">
        <v>32</v>
      </c>
      <c r="AX443" s="12" t="s">
        <v>77</v>
      </c>
      <c r="AY443" s="156" t="s">
        <v>253</v>
      </c>
    </row>
    <row r="444" spans="2:51" s="12" customFormat="1" ht="11.25">
      <c r="B444" s="154"/>
      <c r="D444" s="155" t="s">
        <v>264</v>
      </c>
      <c r="E444" s="156" t="s">
        <v>1</v>
      </c>
      <c r="F444" s="157" t="s">
        <v>3731</v>
      </c>
      <c r="H444" s="158">
        <v>4.6589999999999998</v>
      </c>
      <c r="I444" s="159"/>
      <c r="L444" s="154"/>
      <c r="M444" s="160"/>
      <c r="T444" s="161"/>
      <c r="AT444" s="156" t="s">
        <v>264</v>
      </c>
      <c r="AU444" s="156" t="s">
        <v>87</v>
      </c>
      <c r="AV444" s="12" t="s">
        <v>87</v>
      </c>
      <c r="AW444" s="12" t="s">
        <v>32</v>
      </c>
      <c r="AX444" s="12" t="s">
        <v>77</v>
      </c>
      <c r="AY444" s="156" t="s">
        <v>253</v>
      </c>
    </row>
    <row r="445" spans="2:51" s="12" customFormat="1" ht="11.25">
      <c r="B445" s="154"/>
      <c r="D445" s="155" t="s">
        <v>264</v>
      </c>
      <c r="E445" s="156" t="s">
        <v>1</v>
      </c>
      <c r="F445" s="157" t="s">
        <v>3732</v>
      </c>
      <c r="H445" s="158">
        <v>2.9820000000000002</v>
      </c>
      <c r="I445" s="159"/>
      <c r="L445" s="154"/>
      <c r="M445" s="160"/>
      <c r="T445" s="161"/>
      <c r="AT445" s="156" t="s">
        <v>264</v>
      </c>
      <c r="AU445" s="156" t="s">
        <v>87</v>
      </c>
      <c r="AV445" s="12" t="s">
        <v>87</v>
      </c>
      <c r="AW445" s="12" t="s">
        <v>32</v>
      </c>
      <c r="AX445" s="12" t="s">
        <v>77</v>
      </c>
      <c r="AY445" s="156" t="s">
        <v>253</v>
      </c>
    </row>
    <row r="446" spans="2:51" s="12" customFormat="1" ht="11.25">
      <c r="B446" s="154"/>
      <c r="D446" s="155" t="s">
        <v>264</v>
      </c>
      <c r="E446" s="156" t="s">
        <v>1</v>
      </c>
      <c r="F446" s="157" t="s">
        <v>3733</v>
      </c>
      <c r="H446" s="158">
        <v>9.8759999999999994</v>
      </c>
      <c r="I446" s="159"/>
      <c r="L446" s="154"/>
      <c r="M446" s="160"/>
      <c r="T446" s="161"/>
      <c r="AT446" s="156" t="s">
        <v>264</v>
      </c>
      <c r="AU446" s="156" t="s">
        <v>87</v>
      </c>
      <c r="AV446" s="12" t="s">
        <v>87</v>
      </c>
      <c r="AW446" s="12" t="s">
        <v>32</v>
      </c>
      <c r="AX446" s="12" t="s">
        <v>77</v>
      </c>
      <c r="AY446" s="156" t="s">
        <v>253</v>
      </c>
    </row>
    <row r="447" spans="2:51" s="12" customFormat="1" ht="11.25">
      <c r="B447" s="154"/>
      <c r="D447" s="155" t="s">
        <v>264</v>
      </c>
      <c r="E447" s="156" t="s">
        <v>1</v>
      </c>
      <c r="F447" s="157" t="s">
        <v>1022</v>
      </c>
      <c r="H447" s="158">
        <v>1.216</v>
      </c>
      <c r="I447" s="159"/>
      <c r="L447" s="154"/>
      <c r="M447" s="160"/>
      <c r="T447" s="161"/>
      <c r="AT447" s="156" t="s">
        <v>264</v>
      </c>
      <c r="AU447" s="156" t="s">
        <v>87</v>
      </c>
      <c r="AV447" s="12" t="s">
        <v>87</v>
      </c>
      <c r="AW447" s="12" t="s">
        <v>32</v>
      </c>
      <c r="AX447" s="12" t="s">
        <v>77</v>
      </c>
      <c r="AY447" s="156" t="s">
        <v>253</v>
      </c>
    </row>
    <row r="448" spans="2:51" s="12" customFormat="1" ht="11.25">
      <c r="B448" s="154"/>
      <c r="D448" s="155" t="s">
        <v>264</v>
      </c>
      <c r="E448" s="156" t="s">
        <v>1</v>
      </c>
      <c r="F448" s="157" t="s">
        <v>1023</v>
      </c>
      <c r="H448" s="158">
        <v>2.1</v>
      </c>
      <c r="I448" s="159"/>
      <c r="L448" s="154"/>
      <c r="M448" s="160"/>
      <c r="T448" s="161"/>
      <c r="AT448" s="156" t="s">
        <v>264</v>
      </c>
      <c r="AU448" s="156" t="s">
        <v>87</v>
      </c>
      <c r="AV448" s="12" t="s">
        <v>87</v>
      </c>
      <c r="AW448" s="12" t="s">
        <v>32</v>
      </c>
      <c r="AX448" s="12" t="s">
        <v>77</v>
      </c>
      <c r="AY448" s="156" t="s">
        <v>253</v>
      </c>
    </row>
    <row r="449" spans="2:65" s="15" customFormat="1" ht="11.25">
      <c r="B449" s="175"/>
      <c r="D449" s="155" t="s">
        <v>264</v>
      </c>
      <c r="E449" s="176" t="s">
        <v>1</v>
      </c>
      <c r="F449" s="177" t="s">
        <v>322</v>
      </c>
      <c r="H449" s="178">
        <v>40.279000000000003</v>
      </c>
      <c r="I449" s="179"/>
      <c r="L449" s="175"/>
      <c r="M449" s="180"/>
      <c r="T449" s="181"/>
      <c r="AT449" s="176" t="s">
        <v>264</v>
      </c>
      <c r="AU449" s="176" t="s">
        <v>87</v>
      </c>
      <c r="AV449" s="15" t="s">
        <v>97</v>
      </c>
      <c r="AW449" s="15" t="s">
        <v>32</v>
      </c>
      <c r="AX449" s="15" t="s">
        <v>77</v>
      </c>
      <c r="AY449" s="176" t="s">
        <v>253</v>
      </c>
    </row>
    <row r="450" spans="2:65" s="13" customFormat="1" ht="11.25">
      <c r="B450" s="162"/>
      <c r="D450" s="155" t="s">
        <v>264</v>
      </c>
      <c r="E450" s="163" t="s">
        <v>1</v>
      </c>
      <c r="F450" s="164" t="s">
        <v>266</v>
      </c>
      <c r="H450" s="165">
        <v>414.52199999999999</v>
      </c>
      <c r="I450" s="166"/>
      <c r="L450" s="162"/>
      <c r="M450" s="167"/>
      <c r="T450" s="168"/>
      <c r="AT450" s="163" t="s">
        <v>264</v>
      </c>
      <c r="AU450" s="163" t="s">
        <v>87</v>
      </c>
      <c r="AV450" s="13" t="s">
        <v>260</v>
      </c>
      <c r="AW450" s="13" t="s">
        <v>32</v>
      </c>
      <c r="AX450" s="13" t="s">
        <v>85</v>
      </c>
      <c r="AY450" s="163" t="s">
        <v>253</v>
      </c>
    </row>
    <row r="451" spans="2:65" s="12" customFormat="1" ht="11.25">
      <c r="B451" s="154"/>
      <c r="D451" s="155" t="s">
        <v>264</v>
      </c>
      <c r="F451" s="157" t="s">
        <v>3746</v>
      </c>
      <c r="H451" s="158">
        <v>829.04399999999998</v>
      </c>
      <c r="I451" s="159"/>
      <c r="L451" s="154"/>
      <c r="M451" s="160"/>
      <c r="T451" s="161"/>
      <c r="AT451" s="156" t="s">
        <v>264</v>
      </c>
      <c r="AU451" s="156" t="s">
        <v>87</v>
      </c>
      <c r="AV451" s="12" t="s">
        <v>87</v>
      </c>
      <c r="AW451" s="12" t="s">
        <v>4</v>
      </c>
      <c r="AX451" s="12" t="s">
        <v>85</v>
      </c>
      <c r="AY451" s="156" t="s">
        <v>253</v>
      </c>
    </row>
    <row r="452" spans="2:65" s="1" customFormat="1" ht="44.25" customHeight="1">
      <c r="B452" s="32"/>
      <c r="C452" s="137" t="s">
        <v>498</v>
      </c>
      <c r="D452" s="137" t="s">
        <v>255</v>
      </c>
      <c r="E452" s="138" t="s">
        <v>1062</v>
      </c>
      <c r="F452" s="139" t="s">
        <v>1063</v>
      </c>
      <c r="G452" s="140" t="s">
        <v>258</v>
      </c>
      <c r="H452" s="141">
        <v>29.38</v>
      </c>
      <c r="I452" s="142"/>
      <c r="J452" s="143">
        <f>ROUND(I452*H452,2)</f>
        <v>0</v>
      </c>
      <c r="K452" s="139" t="s">
        <v>259</v>
      </c>
      <c r="L452" s="32"/>
      <c r="M452" s="144" t="s">
        <v>1</v>
      </c>
      <c r="N452" s="145" t="s">
        <v>42</v>
      </c>
      <c r="P452" s="146">
        <f>O452*H452</f>
        <v>0</v>
      </c>
      <c r="Q452" s="146">
        <v>8.6800000000000002E-3</v>
      </c>
      <c r="R452" s="146">
        <f>Q452*H452</f>
        <v>0.25501839999999998</v>
      </c>
      <c r="S452" s="146">
        <v>0</v>
      </c>
      <c r="T452" s="147">
        <f>S452*H452</f>
        <v>0</v>
      </c>
      <c r="AR452" s="148" t="s">
        <v>260</v>
      </c>
      <c r="AT452" s="148" t="s">
        <v>255</v>
      </c>
      <c r="AU452" s="148" t="s">
        <v>87</v>
      </c>
      <c r="AY452" s="17" t="s">
        <v>253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85</v>
      </c>
      <c r="BK452" s="149">
        <f>ROUND(I452*H452,2)</f>
        <v>0</v>
      </c>
      <c r="BL452" s="17" t="s">
        <v>260</v>
      </c>
      <c r="BM452" s="148" t="s">
        <v>3747</v>
      </c>
    </row>
    <row r="453" spans="2:65" s="1" customFormat="1" ht="11.25">
      <c r="B453" s="32"/>
      <c r="D453" s="150" t="s">
        <v>262</v>
      </c>
      <c r="F453" s="151" t="s">
        <v>1065</v>
      </c>
      <c r="I453" s="152"/>
      <c r="L453" s="32"/>
      <c r="M453" s="153"/>
      <c r="T453" s="56"/>
      <c r="AT453" s="17" t="s">
        <v>262</v>
      </c>
      <c r="AU453" s="17" t="s">
        <v>87</v>
      </c>
    </row>
    <row r="454" spans="2:65" s="1" customFormat="1" ht="24.2" customHeight="1">
      <c r="B454" s="32"/>
      <c r="C454" s="185" t="s">
        <v>502</v>
      </c>
      <c r="D454" s="185" t="s">
        <v>1052</v>
      </c>
      <c r="E454" s="186" t="s">
        <v>1066</v>
      </c>
      <c r="F454" s="187" t="s">
        <v>1067</v>
      </c>
      <c r="G454" s="188" t="s">
        <v>258</v>
      </c>
      <c r="H454" s="189">
        <v>30.849</v>
      </c>
      <c r="I454" s="190"/>
      <c r="J454" s="191">
        <f>ROUND(I454*H454,2)</f>
        <v>0</v>
      </c>
      <c r="K454" s="187" t="s">
        <v>1</v>
      </c>
      <c r="L454" s="192"/>
      <c r="M454" s="193" t="s">
        <v>1</v>
      </c>
      <c r="N454" s="194" t="s">
        <v>42</v>
      </c>
      <c r="P454" s="146">
        <f>O454*H454</f>
        <v>0</v>
      </c>
      <c r="Q454" s="146">
        <v>6.3E-3</v>
      </c>
      <c r="R454" s="146">
        <f>Q454*H454</f>
        <v>0.19434870000000001</v>
      </c>
      <c r="S454" s="146">
        <v>0</v>
      </c>
      <c r="T454" s="147">
        <f>S454*H454</f>
        <v>0</v>
      </c>
      <c r="AR454" s="148" t="s">
        <v>303</v>
      </c>
      <c r="AT454" s="148" t="s">
        <v>1052</v>
      </c>
      <c r="AU454" s="148" t="s">
        <v>87</v>
      </c>
      <c r="AY454" s="17" t="s">
        <v>253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7" t="s">
        <v>85</v>
      </c>
      <c r="BK454" s="149">
        <f>ROUND(I454*H454,2)</f>
        <v>0</v>
      </c>
      <c r="BL454" s="17" t="s">
        <v>260</v>
      </c>
      <c r="BM454" s="148" t="s">
        <v>1068</v>
      </c>
    </row>
    <row r="455" spans="2:65" s="14" customFormat="1" ht="11.25">
      <c r="B455" s="169"/>
      <c r="D455" s="155" t="s">
        <v>264</v>
      </c>
      <c r="E455" s="170" t="s">
        <v>1</v>
      </c>
      <c r="F455" s="171" t="s">
        <v>1069</v>
      </c>
      <c r="H455" s="170" t="s">
        <v>1</v>
      </c>
      <c r="I455" s="172"/>
      <c r="L455" s="169"/>
      <c r="M455" s="173"/>
      <c r="T455" s="174"/>
      <c r="AT455" s="170" t="s">
        <v>264</v>
      </c>
      <c r="AU455" s="170" t="s">
        <v>87</v>
      </c>
      <c r="AV455" s="14" t="s">
        <v>85</v>
      </c>
      <c r="AW455" s="14" t="s">
        <v>32</v>
      </c>
      <c r="AX455" s="14" t="s">
        <v>77</v>
      </c>
      <c r="AY455" s="170" t="s">
        <v>253</v>
      </c>
    </row>
    <row r="456" spans="2:65" s="14" customFormat="1" ht="11.25">
      <c r="B456" s="169"/>
      <c r="D456" s="155" t="s">
        <v>264</v>
      </c>
      <c r="E456" s="170" t="s">
        <v>1</v>
      </c>
      <c r="F456" s="171" t="s">
        <v>1070</v>
      </c>
      <c r="H456" s="170" t="s">
        <v>1</v>
      </c>
      <c r="I456" s="172"/>
      <c r="L456" s="169"/>
      <c r="M456" s="173"/>
      <c r="T456" s="174"/>
      <c r="AT456" s="170" t="s">
        <v>264</v>
      </c>
      <c r="AU456" s="170" t="s">
        <v>87</v>
      </c>
      <c r="AV456" s="14" t="s">
        <v>85</v>
      </c>
      <c r="AW456" s="14" t="s">
        <v>32</v>
      </c>
      <c r="AX456" s="14" t="s">
        <v>77</v>
      </c>
      <c r="AY456" s="170" t="s">
        <v>253</v>
      </c>
    </row>
    <row r="457" spans="2:65" s="12" customFormat="1" ht="11.25">
      <c r="B457" s="154"/>
      <c r="D457" s="155" t="s">
        <v>264</v>
      </c>
      <c r="E457" s="156" t="s">
        <v>1</v>
      </c>
      <c r="F457" s="157" t="s">
        <v>3748</v>
      </c>
      <c r="H457" s="158">
        <v>33.514000000000003</v>
      </c>
      <c r="I457" s="159"/>
      <c r="L457" s="154"/>
      <c r="M457" s="160"/>
      <c r="T457" s="161"/>
      <c r="AT457" s="156" t="s">
        <v>264</v>
      </c>
      <c r="AU457" s="156" t="s">
        <v>87</v>
      </c>
      <c r="AV457" s="12" t="s">
        <v>87</v>
      </c>
      <c r="AW457" s="12" t="s">
        <v>32</v>
      </c>
      <c r="AX457" s="12" t="s">
        <v>77</v>
      </c>
      <c r="AY457" s="156" t="s">
        <v>253</v>
      </c>
    </row>
    <row r="458" spans="2:65" s="12" customFormat="1" ht="11.25">
      <c r="B458" s="154"/>
      <c r="D458" s="155" t="s">
        <v>264</v>
      </c>
      <c r="E458" s="156" t="s">
        <v>1</v>
      </c>
      <c r="F458" s="157" t="s">
        <v>3749</v>
      </c>
      <c r="H458" s="158">
        <v>-3.15</v>
      </c>
      <c r="I458" s="159"/>
      <c r="L458" s="154"/>
      <c r="M458" s="160"/>
      <c r="T458" s="161"/>
      <c r="AT458" s="156" t="s">
        <v>264</v>
      </c>
      <c r="AU458" s="156" t="s">
        <v>87</v>
      </c>
      <c r="AV458" s="12" t="s">
        <v>87</v>
      </c>
      <c r="AW458" s="12" t="s">
        <v>32</v>
      </c>
      <c r="AX458" s="12" t="s">
        <v>77</v>
      </c>
      <c r="AY458" s="156" t="s">
        <v>253</v>
      </c>
    </row>
    <row r="459" spans="2:65" s="12" customFormat="1" ht="11.25">
      <c r="B459" s="154"/>
      <c r="D459" s="155" t="s">
        <v>264</v>
      </c>
      <c r="E459" s="156" t="s">
        <v>1</v>
      </c>
      <c r="F459" s="157" t="s">
        <v>3750</v>
      </c>
      <c r="H459" s="158">
        <v>-0.98399999999999999</v>
      </c>
      <c r="I459" s="159"/>
      <c r="L459" s="154"/>
      <c r="M459" s="160"/>
      <c r="T459" s="161"/>
      <c r="AT459" s="156" t="s">
        <v>264</v>
      </c>
      <c r="AU459" s="156" t="s">
        <v>87</v>
      </c>
      <c r="AV459" s="12" t="s">
        <v>87</v>
      </c>
      <c r="AW459" s="12" t="s">
        <v>32</v>
      </c>
      <c r="AX459" s="12" t="s">
        <v>77</v>
      </c>
      <c r="AY459" s="156" t="s">
        <v>253</v>
      </c>
    </row>
    <row r="460" spans="2:65" s="15" customFormat="1" ht="11.25">
      <c r="B460" s="175"/>
      <c r="D460" s="155" t="s">
        <v>264</v>
      </c>
      <c r="E460" s="176" t="s">
        <v>1</v>
      </c>
      <c r="F460" s="177" t="s">
        <v>322</v>
      </c>
      <c r="H460" s="178">
        <v>29.38</v>
      </c>
      <c r="I460" s="179"/>
      <c r="L460" s="175"/>
      <c r="M460" s="180"/>
      <c r="T460" s="181"/>
      <c r="AT460" s="176" t="s">
        <v>264</v>
      </c>
      <c r="AU460" s="176" t="s">
        <v>87</v>
      </c>
      <c r="AV460" s="15" t="s">
        <v>97</v>
      </c>
      <c r="AW460" s="15" t="s">
        <v>32</v>
      </c>
      <c r="AX460" s="15" t="s">
        <v>77</v>
      </c>
      <c r="AY460" s="176" t="s">
        <v>253</v>
      </c>
    </row>
    <row r="461" spans="2:65" s="13" customFormat="1" ht="11.25">
      <c r="B461" s="162"/>
      <c r="D461" s="155" t="s">
        <v>264</v>
      </c>
      <c r="E461" s="163" t="s">
        <v>1</v>
      </c>
      <c r="F461" s="164" t="s">
        <v>266</v>
      </c>
      <c r="H461" s="165">
        <v>29.38</v>
      </c>
      <c r="I461" s="166"/>
      <c r="L461" s="162"/>
      <c r="M461" s="167"/>
      <c r="T461" s="168"/>
      <c r="AT461" s="163" t="s">
        <v>264</v>
      </c>
      <c r="AU461" s="163" t="s">
        <v>87</v>
      </c>
      <c r="AV461" s="13" t="s">
        <v>260</v>
      </c>
      <c r="AW461" s="13" t="s">
        <v>32</v>
      </c>
      <c r="AX461" s="13" t="s">
        <v>85</v>
      </c>
      <c r="AY461" s="163" t="s">
        <v>253</v>
      </c>
    </row>
    <row r="462" spans="2:65" s="12" customFormat="1" ht="11.25">
      <c r="B462" s="154"/>
      <c r="D462" s="155" t="s">
        <v>264</v>
      </c>
      <c r="F462" s="157" t="s">
        <v>1074</v>
      </c>
      <c r="H462" s="158">
        <v>30.849</v>
      </c>
      <c r="I462" s="159"/>
      <c r="L462" s="154"/>
      <c r="M462" s="160"/>
      <c r="T462" s="161"/>
      <c r="AT462" s="156" t="s">
        <v>264</v>
      </c>
      <c r="AU462" s="156" t="s">
        <v>87</v>
      </c>
      <c r="AV462" s="12" t="s">
        <v>87</v>
      </c>
      <c r="AW462" s="12" t="s">
        <v>4</v>
      </c>
      <c r="AX462" s="12" t="s">
        <v>85</v>
      </c>
      <c r="AY462" s="156" t="s">
        <v>253</v>
      </c>
    </row>
    <row r="463" spans="2:65" s="1" customFormat="1" ht="24.2" customHeight="1">
      <c r="B463" s="32"/>
      <c r="C463" s="137" t="s">
        <v>508</v>
      </c>
      <c r="D463" s="137" t="s">
        <v>255</v>
      </c>
      <c r="E463" s="138" t="s">
        <v>1075</v>
      </c>
      <c r="F463" s="139" t="s">
        <v>1076</v>
      </c>
      <c r="G463" s="140" t="s">
        <v>258</v>
      </c>
      <c r="H463" s="141">
        <v>170.99799999999999</v>
      </c>
      <c r="I463" s="142"/>
      <c r="J463" s="143">
        <f>ROUND(I463*H463,2)</f>
        <v>0</v>
      </c>
      <c r="K463" s="139" t="s">
        <v>259</v>
      </c>
      <c r="L463" s="32"/>
      <c r="M463" s="144" t="s">
        <v>1</v>
      </c>
      <c r="N463" s="145" t="s">
        <v>42</v>
      </c>
      <c r="P463" s="146">
        <f>O463*H463</f>
        <v>0</v>
      </c>
      <c r="Q463" s="146">
        <v>7.3499999999999998E-3</v>
      </c>
      <c r="R463" s="146">
        <f>Q463*H463</f>
        <v>1.2568352999999999</v>
      </c>
      <c r="S463" s="146">
        <v>0</v>
      </c>
      <c r="T463" s="147">
        <f>S463*H463</f>
        <v>0</v>
      </c>
      <c r="AR463" s="148" t="s">
        <v>260</v>
      </c>
      <c r="AT463" s="148" t="s">
        <v>255</v>
      </c>
      <c r="AU463" s="148" t="s">
        <v>87</v>
      </c>
      <c r="AY463" s="17" t="s">
        <v>253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85</v>
      </c>
      <c r="BK463" s="149">
        <f>ROUND(I463*H463,2)</f>
        <v>0</v>
      </c>
      <c r="BL463" s="17" t="s">
        <v>260</v>
      </c>
      <c r="BM463" s="148" t="s">
        <v>1077</v>
      </c>
    </row>
    <row r="464" spans="2:65" s="1" customFormat="1" ht="11.25">
      <c r="B464" s="32"/>
      <c r="D464" s="150" t="s">
        <v>262</v>
      </c>
      <c r="F464" s="151" t="s">
        <v>1078</v>
      </c>
      <c r="I464" s="152"/>
      <c r="L464" s="32"/>
      <c r="M464" s="153"/>
      <c r="T464" s="56"/>
      <c r="AT464" s="17" t="s">
        <v>262</v>
      </c>
      <c r="AU464" s="17" t="s">
        <v>87</v>
      </c>
    </row>
    <row r="465" spans="2:51" s="14" customFormat="1" ht="11.25">
      <c r="B465" s="169"/>
      <c r="D465" s="155" t="s">
        <v>264</v>
      </c>
      <c r="E465" s="170" t="s">
        <v>1</v>
      </c>
      <c r="F465" s="171" t="s">
        <v>1079</v>
      </c>
      <c r="H465" s="170" t="s">
        <v>1</v>
      </c>
      <c r="I465" s="172"/>
      <c r="L465" s="169"/>
      <c r="M465" s="173"/>
      <c r="T465" s="174"/>
      <c r="AT465" s="170" t="s">
        <v>264</v>
      </c>
      <c r="AU465" s="170" t="s">
        <v>87</v>
      </c>
      <c r="AV465" s="14" t="s">
        <v>85</v>
      </c>
      <c r="AW465" s="14" t="s">
        <v>32</v>
      </c>
      <c r="AX465" s="14" t="s">
        <v>77</v>
      </c>
      <c r="AY465" s="170" t="s">
        <v>253</v>
      </c>
    </row>
    <row r="466" spans="2:51" s="14" customFormat="1" ht="11.25">
      <c r="B466" s="169"/>
      <c r="D466" s="155" t="s">
        <v>264</v>
      </c>
      <c r="E466" s="170" t="s">
        <v>1</v>
      </c>
      <c r="F466" s="171" t="s">
        <v>1080</v>
      </c>
      <c r="H466" s="170" t="s">
        <v>1</v>
      </c>
      <c r="I466" s="172"/>
      <c r="L466" s="169"/>
      <c r="M466" s="173"/>
      <c r="T466" s="174"/>
      <c r="AT466" s="170" t="s">
        <v>264</v>
      </c>
      <c r="AU466" s="170" t="s">
        <v>87</v>
      </c>
      <c r="AV466" s="14" t="s">
        <v>85</v>
      </c>
      <c r="AW466" s="14" t="s">
        <v>32</v>
      </c>
      <c r="AX466" s="14" t="s">
        <v>77</v>
      </c>
      <c r="AY466" s="170" t="s">
        <v>253</v>
      </c>
    </row>
    <row r="467" spans="2:51" s="14" customFormat="1" ht="11.25">
      <c r="B467" s="169"/>
      <c r="D467" s="155" t="s">
        <v>264</v>
      </c>
      <c r="E467" s="170" t="s">
        <v>1</v>
      </c>
      <c r="F467" s="171" t="s">
        <v>1070</v>
      </c>
      <c r="H467" s="170" t="s">
        <v>1</v>
      </c>
      <c r="I467" s="172"/>
      <c r="L467" s="169"/>
      <c r="M467" s="173"/>
      <c r="T467" s="174"/>
      <c r="AT467" s="170" t="s">
        <v>264</v>
      </c>
      <c r="AU467" s="170" t="s">
        <v>87</v>
      </c>
      <c r="AV467" s="14" t="s">
        <v>85</v>
      </c>
      <c r="AW467" s="14" t="s">
        <v>32</v>
      </c>
      <c r="AX467" s="14" t="s">
        <v>77</v>
      </c>
      <c r="AY467" s="170" t="s">
        <v>253</v>
      </c>
    </row>
    <row r="468" spans="2:51" s="12" customFormat="1" ht="11.25">
      <c r="B468" s="154"/>
      <c r="D468" s="155" t="s">
        <v>264</v>
      </c>
      <c r="E468" s="156" t="s">
        <v>1</v>
      </c>
      <c r="F468" s="157" t="s">
        <v>3748</v>
      </c>
      <c r="H468" s="158">
        <v>33.514000000000003</v>
      </c>
      <c r="I468" s="159"/>
      <c r="L468" s="154"/>
      <c r="M468" s="160"/>
      <c r="T468" s="161"/>
      <c r="AT468" s="156" t="s">
        <v>264</v>
      </c>
      <c r="AU468" s="156" t="s">
        <v>87</v>
      </c>
      <c r="AV468" s="12" t="s">
        <v>87</v>
      </c>
      <c r="AW468" s="12" t="s">
        <v>32</v>
      </c>
      <c r="AX468" s="12" t="s">
        <v>77</v>
      </c>
      <c r="AY468" s="156" t="s">
        <v>253</v>
      </c>
    </row>
    <row r="469" spans="2:51" s="12" customFormat="1" ht="11.25">
      <c r="B469" s="154"/>
      <c r="D469" s="155" t="s">
        <v>264</v>
      </c>
      <c r="E469" s="156" t="s">
        <v>1</v>
      </c>
      <c r="F469" s="157" t="s">
        <v>3749</v>
      </c>
      <c r="H469" s="158">
        <v>-3.15</v>
      </c>
      <c r="I469" s="159"/>
      <c r="L469" s="154"/>
      <c r="M469" s="160"/>
      <c r="T469" s="161"/>
      <c r="AT469" s="156" t="s">
        <v>264</v>
      </c>
      <c r="AU469" s="156" t="s">
        <v>87</v>
      </c>
      <c r="AV469" s="12" t="s">
        <v>87</v>
      </c>
      <c r="AW469" s="12" t="s">
        <v>32</v>
      </c>
      <c r="AX469" s="12" t="s">
        <v>77</v>
      </c>
      <c r="AY469" s="156" t="s">
        <v>253</v>
      </c>
    </row>
    <row r="470" spans="2:51" s="15" customFormat="1" ht="11.25">
      <c r="B470" s="175"/>
      <c r="D470" s="155" t="s">
        <v>264</v>
      </c>
      <c r="E470" s="176" t="s">
        <v>1</v>
      </c>
      <c r="F470" s="177" t="s">
        <v>322</v>
      </c>
      <c r="H470" s="178">
        <v>30.364000000000001</v>
      </c>
      <c r="I470" s="179"/>
      <c r="L470" s="175"/>
      <c r="M470" s="180"/>
      <c r="T470" s="181"/>
      <c r="AT470" s="176" t="s">
        <v>264</v>
      </c>
      <c r="AU470" s="176" t="s">
        <v>87</v>
      </c>
      <c r="AV470" s="15" t="s">
        <v>97</v>
      </c>
      <c r="AW470" s="15" t="s">
        <v>32</v>
      </c>
      <c r="AX470" s="15" t="s">
        <v>77</v>
      </c>
      <c r="AY470" s="176" t="s">
        <v>253</v>
      </c>
    </row>
    <row r="471" spans="2:51" s="14" customFormat="1" ht="11.25">
      <c r="B471" s="169"/>
      <c r="D471" s="155" t="s">
        <v>264</v>
      </c>
      <c r="E471" s="170" t="s">
        <v>1</v>
      </c>
      <c r="F471" s="171" t="s">
        <v>1081</v>
      </c>
      <c r="H471" s="170" t="s">
        <v>1</v>
      </c>
      <c r="I471" s="172"/>
      <c r="L471" s="169"/>
      <c r="M471" s="173"/>
      <c r="T471" s="174"/>
      <c r="AT471" s="170" t="s">
        <v>264</v>
      </c>
      <c r="AU471" s="170" t="s">
        <v>87</v>
      </c>
      <c r="AV471" s="14" t="s">
        <v>85</v>
      </c>
      <c r="AW471" s="14" t="s">
        <v>32</v>
      </c>
      <c r="AX471" s="14" t="s">
        <v>77</v>
      </c>
      <c r="AY471" s="170" t="s">
        <v>253</v>
      </c>
    </row>
    <row r="472" spans="2:51" s="14" customFormat="1" ht="11.25">
      <c r="B472" s="169"/>
      <c r="D472" s="155" t="s">
        <v>264</v>
      </c>
      <c r="E472" s="170" t="s">
        <v>1</v>
      </c>
      <c r="F472" s="171" t="s">
        <v>1082</v>
      </c>
      <c r="H472" s="170" t="s">
        <v>1</v>
      </c>
      <c r="I472" s="172"/>
      <c r="L472" s="169"/>
      <c r="M472" s="173"/>
      <c r="T472" s="174"/>
      <c r="AT472" s="170" t="s">
        <v>264</v>
      </c>
      <c r="AU472" s="170" t="s">
        <v>87</v>
      </c>
      <c r="AV472" s="14" t="s">
        <v>85</v>
      </c>
      <c r="AW472" s="14" t="s">
        <v>32</v>
      </c>
      <c r="AX472" s="14" t="s">
        <v>77</v>
      </c>
      <c r="AY472" s="170" t="s">
        <v>253</v>
      </c>
    </row>
    <row r="473" spans="2:51" s="12" customFormat="1" ht="11.25">
      <c r="B473" s="154"/>
      <c r="D473" s="155" t="s">
        <v>264</v>
      </c>
      <c r="E473" s="156" t="s">
        <v>1</v>
      </c>
      <c r="F473" s="157" t="s">
        <v>3751</v>
      </c>
      <c r="H473" s="158">
        <v>142.30600000000001</v>
      </c>
      <c r="I473" s="159"/>
      <c r="L473" s="154"/>
      <c r="M473" s="160"/>
      <c r="T473" s="161"/>
      <c r="AT473" s="156" t="s">
        <v>264</v>
      </c>
      <c r="AU473" s="156" t="s">
        <v>87</v>
      </c>
      <c r="AV473" s="12" t="s">
        <v>87</v>
      </c>
      <c r="AW473" s="12" t="s">
        <v>32</v>
      </c>
      <c r="AX473" s="12" t="s">
        <v>77</v>
      </c>
      <c r="AY473" s="156" t="s">
        <v>253</v>
      </c>
    </row>
    <row r="474" spans="2:51" s="12" customFormat="1" ht="33.75">
      <c r="B474" s="154"/>
      <c r="D474" s="155" t="s">
        <v>264</v>
      </c>
      <c r="E474" s="156" t="s">
        <v>1</v>
      </c>
      <c r="F474" s="157" t="s">
        <v>3752</v>
      </c>
      <c r="H474" s="158">
        <v>-27.72</v>
      </c>
      <c r="I474" s="159"/>
      <c r="L474" s="154"/>
      <c r="M474" s="160"/>
      <c r="T474" s="161"/>
      <c r="AT474" s="156" t="s">
        <v>264</v>
      </c>
      <c r="AU474" s="156" t="s">
        <v>87</v>
      </c>
      <c r="AV474" s="12" t="s">
        <v>87</v>
      </c>
      <c r="AW474" s="12" t="s">
        <v>32</v>
      </c>
      <c r="AX474" s="12" t="s">
        <v>77</v>
      </c>
      <c r="AY474" s="156" t="s">
        <v>253</v>
      </c>
    </row>
    <row r="475" spans="2:51" s="15" customFormat="1" ht="11.25">
      <c r="B475" s="175"/>
      <c r="D475" s="155" t="s">
        <v>264</v>
      </c>
      <c r="E475" s="176" t="s">
        <v>1</v>
      </c>
      <c r="F475" s="177" t="s">
        <v>322</v>
      </c>
      <c r="H475" s="178">
        <v>114.586</v>
      </c>
      <c r="I475" s="179"/>
      <c r="L475" s="175"/>
      <c r="M475" s="180"/>
      <c r="T475" s="181"/>
      <c r="AT475" s="176" t="s">
        <v>264</v>
      </c>
      <c r="AU475" s="176" t="s">
        <v>87</v>
      </c>
      <c r="AV475" s="15" t="s">
        <v>97</v>
      </c>
      <c r="AW475" s="15" t="s">
        <v>32</v>
      </c>
      <c r="AX475" s="15" t="s">
        <v>77</v>
      </c>
      <c r="AY475" s="176" t="s">
        <v>253</v>
      </c>
    </row>
    <row r="476" spans="2:51" s="14" customFormat="1" ht="11.25">
      <c r="B476" s="169"/>
      <c r="D476" s="155" t="s">
        <v>264</v>
      </c>
      <c r="E476" s="170" t="s">
        <v>1</v>
      </c>
      <c r="F476" s="171" t="s">
        <v>1085</v>
      </c>
      <c r="H476" s="170" t="s">
        <v>1</v>
      </c>
      <c r="I476" s="172"/>
      <c r="L476" s="169"/>
      <c r="M476" s="173"/>
      <c r="T476" s="174"/>
      <c r="AT476" s="170" t="s">
        <v>264</v>
      </c>
      <c r="AU476" s="170" t="s">
        <v>87</v>
      </c>
      <c r="AV476" s="14" t="s">
        <v>85</v>
      </c>
      <c r="AW476" s="14" t="s">
        <v>32</v>
      </c>
      <c r="AX476" s="14" t="s">
        <v>77</v>
      </c>
      <c r="AY476" s="170" t="s">
        <v>253</v>
      </c>
    </row>
    <row r="477" spans="2:51" s="12" customFormat="1" ht="11.25">
      <c r="B477" s="154"/>
      <c r="D477" s="155" t="s">
        <v>264</v>
      </c>
      <c r="E477" s="156" t="s">
        <v>1</v>
      </c>
      <c r="F477" s="157" t="s">
        <v>3753</v>
      </c>
      <c r="H477" s="158">
        <v>22.03</v>
      </c>
      <c r="I477" s="159"/>
      <c r="L477" s="154"/>
      <c r="M477" s="160"/>
      <c r="T477" s="161"/>
      <c r="AT477" s="156" t="s">
        <v>264</v>
      </c>
      <c r="AU477" s="156" t="s">
        <v>87</v>
      </c>
      <c r="AV477" s="12" t="s">
        <v>87</v>
      </c>
      <c r="AW477" s="12" t="s">
        <v>32</v>
      </c>
      <c r="AX477" s="12" t="s">
        <v>77</v>
      </c>
      <c r="AY477" s="156" t="s">
        <v>253</v>
      </c>
    </row>
    <row r="478" spans="2:51" s="15" customFormat="1" ht="11.25">
      <c r="B478" s="175"/>
      <c r="D478" s="155" t="s">
        <v>264</v>
      </c>
      <c r="E478" s="176" t="s">
        <v>1</v>
      </c>
      <c r="F478" s="177" t="s">
        <v>322</v>
      </c>
      <c r="H478" s="178">
        <v>22.03</v>
      </c>
      <c r="I478" s="179"/>
      <c r="L478" s="175"/>
      <c r="M478" s="180"/>
      <c r="T478" s="181"/>
      <c r="AT478" s="176" t="s">
        <v>264</v>
      </c>
      <c r="AU478" s="176" t="s">
        <v>87</v>
      </c>
      <c r="AV478" s="15" t="s">
        <v>97</v>
      </c>
      <c r="AW478" s="15" t="s">
        <v>32</v>
      </c>
      <c r="AX478" s="15" t="s">
        <v>77</v>
      </c>
      <c r="AY478" s="176" t="s">
        <v>253</v>
      </c>
    </row>
    <row r="479" spans="2:51" s="14" customFormat="1" ht="11.25">
      <c r="B479" s="169"/>
      <c r="D479" s="155" t="s">
        <v>264</v>
      </c>
      <c r="E479" s="170" t="s">
        <v>1</v>
      </c>
      <c r="F479" s="171" t="s">
        <v>1087</v>
      </c>
      <c r="H479" s="170" t="s">
        <v>1</v>
      </c>
      <c r="I479" s="172"/>
      <c r="L479" s="169"/>
      <c r="M479" s="173"/>
      <c r="T479" s="174"/>
      <c r="AT479" s="170" t="s">
        <v>264</v>
      </c>
      <c r="AU479" s="170" t="s">
        <v>87</v>
      </c>
      <c r="AV479" s="14" t="s">
        <v>85</v>
      </c>
      <c r="AW479" s="14" t="s">
        <v>32</v>
      </c>
      <c r="AX479" s="14" t="s">
        <v>77</v>
      </c>
      <c r="AY479" s="170" t="s">
        <v>253</v>
      </c>
    </row>
    <row r="480" spans="2:51" s="12" customFormat="1" ht="11.25">
      <c r="B480" s="154"/>
      <c r="D480" s="155" t="s">
        <v>264</v>
      </c>
      <c r="E480" s="156" t="s">
        <v>1</v>
      </c>
      <c r="F480" s="157" t="s">
        <v>3754</v>
      </c>
      <c r="H480" s="158">
        <v>4.0179999999999998</v>
      </c>
      <c r="I480" s="159"/>
      <c r="L480" s="154"/>
      <c r="M480" s="160"/>
      <c r="T480" s="161"/>
      <c r="AT480" s="156" t="s">
        <v>264</v>
      </c>
      <c r="AU480" s="156" t="s">
        <v>87</v>
      </c>
      <c r="AV480" s="12" t="s">
        <v>87</v>
      </c>
      <c r="AW480" s="12" t="s">
        <v>32</v>
      </c>
      <c r="AX480" s="12" t="s">
        <v>77</v>
      </c>
      <c r="AY480" s="156" t="s">
        <v>253</v>
      </c>
    </row>
    <row r="481" spans="2:65" s="15" customFormat="1" ht="11.25">
      <c r="B481" s="175"/>
      <c r="D481" s="155" t="s">
        <v>264</v>
      </c>
      <c r="E481" s="176" t="s">
        <v>1</v>
      </c>
      <c r="F481" s="177" t="s">
        <v>322</v>
      </c>
      <c r="H481" s="178">
        <v>4.0179999999999998</v>
      </c>
      <c r="I481" s="179"/>
      <c r="L481" s="175"/>
      <c r="M481" s="180"/>
      <c r="T481" s="181"/>
      <c r="AT481" s="176" t="s">
        <v>264</v>
      </c>
      <c r="AU481" s="176" t="s">
        <v>87</v>
      </c>
      <c r="AV481" s="15" t="s">
        <v>97</v>
      </c>
      <c r="AW481" s="15" t="s">
        <v>32</v>
      </c>
      <c r="AX481" s="15" t="s">
        <v>77</v>
      </c>
      <c r="AY481" s="176" t="s">
        <v>253</v>
      </c>
    </row>
    <row r="482" spans="2:65" s="13" customFormat="1" ht="11.25">
      <c r="B482" s="162"/>
      <c r="D482" s="155" t="s">
        <v>264</v>
      </c>
      <c r="E482" s="163" t="s">
        <v>1</v>
      </c>
      <c r="F482" s="164" t="s">
        <v>266</v>
      </c>
      <c r="H482" s="165">
        <v>170.99799999999999</v>
      </c>
      <c r="I482" s="166"/>
      <c r="L482" s="162"/>
      <c r="M482" s="167"/>
      <c r="T482" s="168"/>
      <c r="AT482" s="163" t="s">
        <v>264</v>
      </c>
      <c r="AU482" s="163" t="s">
        <v>87</v>
      </c>
      <c r="AV482" s="13" t="s">
        <v>260</v>
      </c>
      <c r="AW482" s="13" t="s">
        <v>32</v>
      </c>
      <c r="AX482" s="13" t="s">
        <v>85</v>
      </c>
      <c r="AY482" s="163" t="s">
        <v>253</v>
      </c>
    </row>
    <row r="483" spans="2:65" s="1" customFormat="1" ht="24.2" customHeight="1">
      <c r="B483" s="32"/>
      <c r="C483" s="137" t="s">
        <v>515</v>
      </c>
      <c r="D483" s="137" t="s">
        <v>255</v>
      </c>
      <c r="E483" s="138" t="s">
        <v>1089</v>
      </c>
      <c r="F483" s="139" t="s">
        <v>1090</v>
      </c>
      <c r="G483" s="140" t="s">
        <v>258</v>
      </c>
      <c r="H483" s="141">
        <v>0.48</v>
      </c>
      <c r="I483" s="142"/>
      <c r="J483" s="143">
        <f>ROUND(I483*H483,2)</f>
        <v>0</v>
      </c>
      <c r="K483" s="139" t="s">
        <v>259</v>
      </c>
      <c r="L483" s="32"/>
      <c r="M483" s="144" t="s">
        <v>1</v>
      </c>
      <c r="N483" s="145" t="s">
        <v>42</v>
      </c>
      <c r="P483" s="146">
        <f>O483*H483</f>
        <v>0</v>
      </c>
      <c r="Q483" s="146">
        <v>4.3800000000000002E-3</v>
      </c>
      <c r="R483" s="146">
        <f>Q483*H483</f>
        <v>2.1023999999999999E-3</v>
      </c>
      <c r="S483" s="146">
        <v>0</v>
      </c>
      <c r="T483" s="147">
        <f>S483*H483</f>
        <v>0</v>
      </c>
      <c r="AR483" s="148" t="s">
        <v>260</v>
      </c>
      <c r="AT483" s="148" t="s">
        <v>255</v>
      </c>
      <c r="AU483" s="148" t="s">
        <v>87</v>
      </c>
      <c r="AY483" s="17" t="s">
        <v>253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85</v>
      </c>
      <c r="BK483" s="149">
        <f>ROUND(I483*H483,2)</f>
        <v>0</v>
      </c>
      <c r="BL483" s="17" t="s">
        <v>260</v>
      </c>
      <c r="BM483" s="148" t="s">
        <v>3755</v>
      </c>
    </row>
    <row r="484" spans="2:65" s="1" customFormat="1" ht="11.25">
      <c r="B484" s="32"/>
      <c r="D484" s="150" t="s">
        <v>262</v>
      </c>
      <c r="F484" s="151" t="s">
        <v>1092</v>
      </c>
      <c r="I484" s="152"/>
      <c r="L484" s="32"/>
      <c r="M484" s="153"/>
      <c r="T484" s="56"/>
      <c r="AT484" s="17" t="s">
        <v>262</v>
      </c>
      <c r="AU484" s="17" t="s">
        <v>87</v>
      </c>
    </row>
    <row r="485" spans="2:65" s="12" customFormat="1" ht="11.25">
      <c r="B485" s="154"/>
      <c r="D485" s="155" t="s">
        <v>264</v>
      </c>
      <c r="E485" s="156" t="s">
        <v>1</v>
      </c>
      <c r="F485" s="157" t="s">
        <v>1093</v>
      </c>
      <c r="H485" s="158">
        <v>0.48</v>
      </c>
      <c r="I485" s="159"/>
      <c r="L485" s="154"/>
      <c r="M485" s="160"/>
      <c r="T485" s="161"/>
      <c r="AT485" s="156" t="s">
        <v>264</v>
      </c>
      <c r="AU485" s="156" t="s">
        <v>87</v>
      </c>
      <c r="AV485" s="12" t="s">
        <v>87</v>
      </c>
      <c r="AW485" s="12" t="s">
        <v>32</v>
      </c>
      <c r="AX485" s="12" t="s">
        <v>77</v>
      </c>
      <c r="AY485" s="156" t="s">
        <v>253</v>
      </c>
    </row>
    <row r="486" spans="2:65" s="13" customFormat="1" ht="11.25">
      <c r="B486" s="162"/>
      <c r="D486" s="155" t="s">
        <v>264</v>
      </c>
      <c r="E486" s="163" t="s">
        <v>1</v>
      </c>
      <c r="F486" s="164" t="s">
        <v>266</v>
      </c>
      <c r="H486" s="165">
        <v>0.48</v>
      </c>
      <c r="I486" s="166"/>
      <c r="L486" s="162"/>
      <c r="M486" s="167"/>
      <c r="T486" s="168"/>
      <c r="AT486" s="163" t="s">
        <v>264</v>
      </c>
      <c r="AU486" s="163" t="s">
        <v>87</v>
      </c>
      <c r="AV486" s="13" t="s">
        <v>260</v>
      </c>
      <c r="AW486" s="13" t="s">
        <v>32</v>
      </c>
      <c r="AX486" s="13" t="s">
        <v>85</v>
      </c>
      <c r="AY486" s="163" t="s">
        <v>253</v>
      </c>
    </row>
    <row r="487" spans="2:65" s="1" customFormat="1" ht="24.2" customHeight="1">
      <c r="B487" s="32"/>
      <c r="C487" s="137" t="s">
        <v>521</v>
      </c>
      <c r="D487" s="137" t="s">
        <v>255</v>
      </c>
      <c r="E487" s="138" t="s">
        <v>1094</v>
      </c>
      <c r="F487" s="139" t="s">
        <v>1095</v>
      </c>
      <c r="G487" s="140" t="s">
        <v>258</v>
      </c>
      <c r="H487" s="141">
        <v>166.98</v>
      </c>
      <c r="I487" s="142"/>
      <c r="J487" s="143">
        <f>ROUND(I487*H487,2)</f>
        <v>0</v>
      </c>
      <c r="K487" s="139" t="s">
        <v>259</v>
      </c>
      <c r="L487" s="32"/>
      <c r="M487" s="144" t="s">
        <v>1</v>
      </c>
      <c r="N487" s="145" t="s">
        <v>42</v>
      </c>
      <c r="P487" s="146">
        <f>O487*H487</f>
        <v>0</v>
      </c>
      <c r="Q487" s="146">
        <v>2.2000000000000001E-4</v>
      </c>
      <c r="R487" s="146">
        <f>Q487*H487</f>
        <v>3.67356E-2</v>
      </c>
      <c r="S487" s="146">
        <v>0</v>
      </c>
      <c r="T487" s="147">
        <f>S487*H487</f>
        <v>0</v>
      </c>
      <c r="AR487" s="148" t="s">
        <v>260</v>
      </c>
      <c r="AT487" s="148" t="s">
        <v>255</v>
      </c>
      <c r="AU487" s="148" t="s">
        <v>87</v>
      </c>
      <c r="AY487" s="17" t="s">
        <v>253</v>
      </c>
      <c r="BE487" s="149">
        <f>IF(N487="základní",J487,0)</f>
        <v>0</v>
      </c>
      <c r="BF487" s="149">
        <f>IF(N487="snížená",J487,0)</f>
        <v>0</v>
      </c>
      <c r="BG487" s="149">
        <f>IF(N487="zákl. přenesená",J487,0)</f>
        <v>0</v>
      </c>
      <c r="BH487" s="149">
        <f>IF(N487="sníž. přenesená",J487,0)</f>
        <v>0</v>
      </c>
      <c r="BI487" s="149">
        <f>IF(N487="nulová",J487,0)</f>
        <v>0</v>
      </c>
      <c r="BJ487" s="17" t="s">
        <v>85</v>
      </c>
      <c r="BK487" s="149">
        <f>ROUND(I487*H487,2)</f>
        <v>0</v>
      </c>
      <c r="BL487" s="17" t="s">
        <v>260</v>
      </c>
      <c r="BM487" s="148" t="s">
        <v>3756</v>
      </c>
    </row>
    <row r="488" spans="2:65" s="1" customFormat="1" ht="11.25">
      <c r="B488" s="32"/>
      <c r="D488" s="150" t="s">
        <v>262</v>
      </c>
      <c r="F488" s="151" t="s">
        <v>1097</v>
      </c>
      <c r="I488" s="152"/>
      <c r="L488" s="32"/>
      <c r="M488" s="153"/>
      <c r="T488" s="56"/>
      <c r="AT488" s="17" t="s">
        <v>262</v>
      </c>
      <c r="AU488" s="17" t="s">
        <v>87</v>
      </c>
    </row>
    <row r="489" spans="2:65" s="14" customFormat="1" ht="11.25">
      <c r="B489" s="169"/>
      <c r="D489" s="155" t="s">
        <v>264</v>
      </c>
      <c r="E489" s="170" t="s">
        <v>1</v>
      </c>
      <c r="F489" s="171" t="s">
        <v>1079</v>
      </c>
      <c r="H489" s="170" t="s">
        <v>1</v>
      </c>
      <c r="I489" s="172"/>
      <c r="L489" s="169"/>
      <c r="M489" s="173"/>
      <c r="T489" s="174"/>
      <c r="AT489" s="170" t="s">
        <v>264</v>
      </c>
      <c r="AU489" s="170" t="s">
        <v>87</v>
      </c>
      <c r="AV489" s="14" t="s">
        <v>85</v>
      </c>
      <c r="AW489" s="14" t="s">
        <v>32</v>
      </c>
      <c r="AX489" s="14" t="s">
        <v>77</v>
      </c>
      <c r="AY489" s="170" t="s">
        <v>253</v>
      </c>
    </row>
    <row r="490" spans="2:65" s="14" customFormat="1" ht="11.25">
      <c r="B490" s="169"/>
      <c r="D490" s="155" t="s">
        <v>264</v>
      </c>
      <c r="E490" s="170" t="s">
        <v>1</v>
      </c>
      <c r="F490" s="171" t="s">
        <v>1098</v>
      </c>
      <c r="H490" s="170" t="s">
        <v>1</v>
      </c>
      <c r="I490" s="172"/>
      <c r="L490" s="169"/>
      <c r="M490" s="173"/>
      <c r="T490" s="174"/>
      <c r="AT490" s="170" t="s">
        <v>264</v>
      </c>
      <c r="AU490" s="170" t="s">
        <v>87</v>
      </c>
      <c r="AV490" s="14" t="s">
        <v>85</v>
      </c>
      <c r="AW490" s="14" t="s">
        <v>32</v>
      </c>
      <c r="AX490" s="14" t="s">
        <v>77</v>
      </c>
      <c r="AY490" s="170" t="s">
        <v>253</v>
      </c>
    </row>
    <row r="491" spans="2:65" s="14" customFormat="1" ht="11.25">
      <c r="B491" s="169"/>
      <c r="D491" s="155" t="s">
        <v>264</v>
      </c>
      <c r="E491" s="170" t="s">
        <v>1</v>
      </c>
      <c r="F491" s="171" t="s">
        <v>1070</v>
      </c>
      <c r="H491" s="170" t="s">
        <v>1</v>
      </c>
      <c r="I491" s="172"/>
      <c r="L491" s="169"/>
      <c r="M491" s="173"/>
      <c r="T491" s="174"/>
      <c r="AT491" s="170" t="s">
        <v>264</v>
      </c>
      <c r="AU491" s="170" t="s">
        <v>87</v>
      </c>
      <c r="AV491" s="14" t="s">
        <v>85</v>
      </c>
      <c r="AW491" s="14" t="s">
        <v>32</v>
      </c>
      <c r="AX491" s="14" t="s">
        <v>77</v>
      </c>
      <c r="AY491" s="170" t="s">
        <v>253</v>
      </c>
    </row>
    <row r="492" spans="2:65" s="12" customFormat="1" ht="11.25">
      <c r="B492" s="154"/>
      <c r="D492" s="155" t="s">
        <v>264</v>
      </c>
      <c r="E492" s="156" t="s">
        <v>1</v>
      </c>
      <c r="F492" s="157" t="s">
        <v>3748</v>
      </c>
      <c r="H492" s="158">
        <v>33.514000000000003</v>
      </c>
      <c r="I492" s="159"/>
      <c r="L492" s="154"/>
      <c r="M492" s="160"/>
      <c r="T492" s="161"/>
      <c r="AT492" s="156" t="s">
        <v>264</v>
      </c>
      <c r="AU492" s="156" t="s">
        <v>87</v>
      </c>
      <c r="AV492" s="12" t="s">
        <v>87</v>
      </c>
      <c r="AW492" s="12" t="s">
        <v>32</v>
      </c>
      <c r="AX492" s="12" t="s">
        <v>77</v>
      </c>
      <c r="AY492" s="156" t="s">
        <v>253</v>
      </c>
    </row>
    <row r="493" spans="2:65" s="12" customFormat="1" ht="11.25">
      <c r="B493" s="154"/>
      <c r="D493" s="155" t="s">
        <v>264</v>
      </c>
      <c r="E493" s="156" t="s">
        <v>1</v>
      </c>
      <c r="F493" s="157" t="s">
        <v>3749</v>
      </c>
      <c r="H493" s="158">
        <v>-3.15</v>
      </c>
      <c r="I493" s="159"/>
      <c r="L493" s="154"/>
      <c r="M493" s="160"/>
      <c r="T493" s="161"/>
      <c r="AT493" s="156" t="s">
        <v>264</v>
      </c>
      <c r="AU493" s="156" t="s">
        <v>87</v>
      </c>
      <c r="AV493" s="12" t="s">
        <v>87</v>
      </c>
      <c r="AW493" s="12" t="s">
        <v>32</v>
      </c>
      <c r="AX493" s="12" t="s">
        <v>77</v>
      </c>
      <c r="AY493" s="156" t="s">
        <v>253</v>
      </c>
    </row>
    <row r="494" spans="2:65" s="15" customFormat="1" ht="11.25">
      <c r="B494" s="175"/>
      <c r="D494" s="155" t="s">
        <v>264</v>
      </c>
      <c r="E494" s="176" t="s">
        <v>1</v>
      </c>
      <c r="F494" s="177" t="s">
        <v>322</v>
      </c>
      <c r="H494" s="178">
        <v>30.364000000000001</v>
      </c>
      <c r="I494" s="179"/>
      <c r="L494" s="175"/>
      <c r="M494" s="180"/>
      <c r="T494" s="181"/>
      <c r="AT494" s="176" t="s">
        <v>264</v>
      </c>
      <c r="AU494" s="176" t="s">
        <v>87</v>
      </c>
      <c r="AV494" s="15" t="s">
        <v>97</v>
      </c>
      <c r="AW494" s="15" t="s">
        <v>32</v>
      </c>
      <c r="AX494" s="15" t="s">
        <v>77</v>
      </c>
      <c r="AY494" s="176" t="s">
        <v>253</v>
      </c>
    </row>
    <row r="495" spans="2:65" s="14" customFormat="1" ht="11.25">
      <c r="B495" s="169"/>
      <c r="D495" s="155" t="s">
        <v>264</v>
      </c>
      <c r="E495" s="170" t="s">
        <v>1</v>
      </c>
      <c r="F495" s="171" t="s">
        <v>1099</v>
      </c>
      <c r="H495" s="170" t="s">
        <v>1</v>
      </c>
      <c r="I495" s="172"/>
      <c r="L495" s="169"/>
      <c r="M495" s="173"/>
      <c r="T495" s="174"/>
      <c r="AT495" s="170" t="s">
        <v>264</v>
      </c>
      <c r="AU495" s="170" t="s">
        <v>87</v>
      </c>
      <c r="AV495" s="14" t="s">
        <v>85</v>
      </c>
      <c r="AW495" s="14" t="s">
        <v>32</v>
      </c>
      <c r="AX495" s="14" t="s">
        <v>77</v>
      </c>
      <c r="AY495" s="170" t="s">
        <v>253</v>
      </c>
    </row>
    <row r="496" spans="2:65" s="14" customFormat="1" ht="11.25">
      <c r="B496" s="169"/>
      <c r="D496" s="155" t="s">
        <v>264</v>
      </c>
      <c r="E496" s="170" t="s">
        <v>1</v>
      </c>
      <c r="F496" s="171" t="s">
        <v>1082</v>
      </c>
      <c r="H496" s="170" t="s">
        <v>1</v>
      </c>
      <c r="I496" s="172"/>
      <c r="L496" s="169"/>
      <c r="M496" s="173"/>
      <c r="T496" s="174"/>
      <c r="AT496" s="170" t="s">
        <v>264</v>
      </c>
      <c r="AU496" s="170" t="s">
        <v>87</v>
      </c>
      <c r="AV496" s="14" t="s">
        <v>85</v>
      </c>
      <c r="AW496" s="14" t="s">
        <v>32</v>
      </c>
      <c r="AX496" s="14" t="s">
        <v>77</v>
      </c>
      <c r="AY496" s="170" t="s">
        <v>253</v>
      </c>
    </row>
    <row r="497" spans="2:65" s="12" customFormat="1" ht="11.25">
      <c r="B497" s="154"/>
      <c r="D497" s="155" t="s">
        <v>264</v>
      </c>
      <c r="E497" s="156" t="s">
        <v>1</v>
      </c>
      <c r="F497" s="157" t="s">
        <v>3751</v>
      </c>
      <c r="H497" s="158">
        <v>142.30600000000001</v>
      </c>
      <c r="I497" s="159"/>
      <c r="L497" s="154"/>
      <c r="M497" s="160"/>
      <c r="T497" s="161"/>
      <c r="AT497" s="156" t="s">
        <v>264</v>
      </c>
      <c r="AU497" s="156" t="s">
        <v>87</v>
      </c>
      <c r="AV497" s="12" t="s">
        <v>87</v>
      </c>
      <c r="AW497" s="12" t="s">
        <v>32</v>
      </c>
      <c r="AX497" s="12" t="s">
        <v>77</v>
      </c>
      <c r="AY497" s="156" t="s">
        <v>253</v>
      </c>
    </row>
    <row r="498" spans="2:65" s="12" customFormat="1" ht="33.75">
      <c r="B498" s="154"/>
      <c r="D498" s="155" t="s">
        <v>264</v>
      </c>
      <c r="E498" s="156" t="s">
        <v>1</v>
      </c>
      <c r="F498" s="157" t="s">
        <v>3752</v>
      </c>
      <c r="H498" s="158">
        <v>-27.72</v>
      </c>
      <c r="I498" s="159"/>
      <c r="L498" s="154"/>
      <c r="M498" s="160"/>
      <c r="T498" s="161"/>
      <c r="AT498" s="156" t="s">
        <v>264</v>
      </c>
      <c r="AU498" s="156" t="s">
        <v>87</v>
      </c>
      <c r="AV498" s="12" t="s">
        <v>87</v>
      </c>
      <c r="AW498" s="12" t="s">
        <v>32</v>
      </c>
      <c r="AX498" s="12" t="s">
        <v>77</v>
      </c>
      <c r="AY498" s="156" t="s">
        <v>253</v>
      </c>
    </row>
    <row r="499" spans="2:65" s="15" customFormat="1" ht="11.25">
      <c r="B499" s="175"/>
      <c r="D499" s="155" t="s">
        <v>264</v>
      </c>
      <c r="E499" s="176" t="s">
        <v>1</v>
      </c>
      <c r="F499" s="177" t="s">
        <v>322</v>
      </c>
      <c r="H499" s="178">
        <v>114.586</v>
      </c>
      <c r="I499" s="179"/>
      <c r="L499" s="175"/>
      <c r="M499" s="180"/>
      <c r="T499" s="181"/>
      <c r="AT499" s="176" t="s">
        <v>264</v>
      </c>
      <c r="AU499" s="176" t="s">
        <v>87</v>
      </c>
      <c r="AV499" s="15" t="s">
        <v>97</v>
      </c>
      <c r="AW499" s="15" t="s">
        <v>32</v>
      </c>
      <c r="AX499" s="15" t="s">
        <v>77</v>
      </c>
      <c r="AY499" s="176" t="s">
        <v>253</v>
      </c>
    </row>
    <row r="500" spans="2:65" s="14" customFormat="1" ht="11.25">
      <c r="B500" s="169"/>
      <c r="D500" s="155" t="s">
        <v>264</v>
      </c>
      <c r="E500" s="170" t="s">
        <v>1</v>
      </c>
      <c r="F500" s="171" t="s">
        <v>1085</v>
      </c>
      <c r="H500" s="170" t="s">
        <v>1</v>
      </c>
      <c r="I500" s="172"/>
      <c r="L500" s="169"/>
      <c r="M500" s="173"/>
      <c r="T500" s="174"/>
      <c r="AT500" s="170" t="s">
        <v>264</v>
      </c>
      <c r="AU500" s="170" t="s">
        <v>87</v>
      </c>
      <c r="AV500" s="14" t="s">
        <v>85</v>
      </c>
      <c r="AW500" s="14" t="s">
        <v>32</v>
      </c>
      <c r="AX500" s="14" t="s">
        <v>77</v>
      </c>
      <c r="AY500" s="170" t="s">
        <v>253</v>
      </c>
    </row>
    <row r="501" spans="2:65" s="12" customFormat="1" ht="11.25">
      <c r="B501" s="154"/>
      <c r="D501" s="155" t="s">
        <v>264</v>
      </c>
      <c r="E501" s="156" t="s">
        <v>1</v>
      </c>
      <c r="F501" s="157" t="s">
        <v>3753</v>
      </c>
      <c r="H501" s="158">
        <v>22.03</v>
      </c>
      <c r="I501" s="159"/>
      <c r="L501" s="154"/>
      <c r="M501" s="160"/>
      <c r="T501" s="161"/>
      <c r="AT501" s="156" t="s">
        <v>264</v>
      </c>
      <c r="AU501" s="156" t="s">
        <v>87</v>
      </c>
      <c r="AV501" s="12" t="s">
        <v>87</v>
      </c>
      <c r="AW501" s="12" t="s">
        <v>32</v>
      </c>
      <c r="AX501" s="12" t="s">
        <v>77</v>
      </c>
      <c r="AY501" s="156" t="s">
        <v>253</v>
      </c>
    </row>
    <row r="502" spans="2:65" s="15" customFormat="1" ht="11.25">
      <c r="B502" s="175"/>
      <c r="D502" s="155" t="s">
        <v>264</v>
      </c>
      <c r="E502" s="176" t="s">
        <v>1</v>
      </c>
      <c r="F502" s="177" t="s">
        <v>322</v>
      </c>
      <c r="H502" s="178">
        <v>22.03</v>
      </c>
      <c r="I502" s="179"/>
      <c r="L502" s="175"/>
      <c r="M502" s="180"/>
      <c r="T502" s="181"/>
      <c r="AT502" s="176" t="s">
        <v>264</v>
      </c>
      <c r="AU502" s="176" t="s">
        <v>87</v>
      </c>
      <c r="AV502" s="15" t="s">
        <v>97</v>
      </c>
      <c r="AW502" s="15" t="s">
        <v>32</v>
      </c>
      <c r="AX502" s="15" t="s">
        <v>77</v>
      </c>
      <c r="AY502" s="176" t="s">
        <v>253</v>
      </c>
    </row>
    <row r="503" spans="2:65" s="13" customFormat="1" ht="11.25">
      <c r="B503" s="162"/>
      <c r="D503" s="155" t="s">
        <v>264</v>
      </c>
      <c r="E503" s="163" t="s">
        <v>1</v>
      </c>
      <c r="F503" s="164" t="s">
        <v>266</v>
      </c>
      <c r="H503" s="165">
        <v>166.98</v>
      </c>
      <c r="I503" s="166"/>
      <c r="L503" s="162"/>
      <c r="M503" s="167"/>
      <c r="T503" s="168"/>
      <c r="AT503" s="163" t="s">
        <v>264</v>
      </c>
      <c r="AU503" s="163" t="s">
        <v>87</v>
      </c>
      <c r="AV503" s="13" t="s">
        <v>260</v>
      </c>
      <c r="AW503" s="13" t="s">
        <v>32</v>
      </c>
      <c r="AX503" s="13" t="s">
        <v>85</v>
      </c>
      <c r="AY503" s="163" t="s">
        <v>253</v>
      </c>
    </row>
    <row r="504" spans="2:65" s="1" customFormat="1" ht="37.9" customHeight="1">
      <c r="B504" s="32"/>
      <c r="C504" s="137" t="s">
        <v>527</v>
      </c>
      <c r="D504" s="137" t="s">
        <v>255</v>
      </c>
      <c r="E504" s="138" t="s">
        <v>1100</v>
      </c>
      <c r="F504" s="139" t="s">
        <v>1101</v>
      </c>
      <c r="G504" s="140" t="s">
        <v>313</v>
      </c>
      <c r="H504" s="141">
        <v>2.4</v>
      </c>
      <c r="I504" s="142"/>
      <c r="J504" s="143">
        <f>ROUND(I504*H504,2)</f>
        <v>0</v>
      </c>
      <c r="K504" s="139" t="s">
        <v>259</v>
      </c>
      <c r="L504" s="32"/>
      <c r="M504" s="144" t="s">
        <v>1</v>
      </c>
      <c r="N504" s="145" t="s">
        <v>42</v>
      </c>
      <c r="P504" s="146">
        <f>O504*H504</f>
        <v>0</v>
      </c>
      <c r="Q504" s="146">
        <v>3.3899999999999998E-3</v>
      </c>
      <c r="R504" s="146">
        <f>Q504*H504</f>
        <v>8.1359999999999991E-3</v>
      </c>
      <c r="S504" s="146">
        <v>0</v>
      </c>
      <c r="T504" s="147">
        <f>S504*H504</f>
        <v>0</v>
      </c>
      <c r="AR504" s="148" t="s">
        <v>260</v>
      </c>
      <c r="AT504" s="148" t="s">
        <v>255</v>
      </c>
      <c r="AU504" s="148" t="s">
        <v>87</v>
      </c>
      <c r="AY504" s="17" t="s">
        <v>253</v>
      </c>
      <c r="BE504" s="149">
        <f>IF(N504="základní",J504,0)</f>
        <v>0</v>
      </c>
      <c r="BF504" s="149">
        <f>IF(N504="snížená",J504,0)</f>
        <v>0</v>
      </c>
      <c r="BG504" s="149">
        <f>IF(N504="zákl. přenesená",J504,0)</f>
        <v>0</v>
      </c>
      <c r="BH504" s="149">
        <f>IF(N504="sníž. přenesená",J504,0)</f>
        <v>0</v>
      </c>
      <c r="BI504" s="149">
        <f>IF(N504="nulová",J504,0)</f>
        <v>0</v>
      </c>
      <c r="BJ504" s="17" t="s">
        <v>85</v>
      </c>
      <c r="BK504" s="149">
        <f>ROUND(I504*H504,2)</f>
        <v>0</v>
      </c>
      <c r="BL504" s="17" t="s">
        <v>260</v>
      </c>
      <c r="BM504" s="148" t="s">
        <v>3757</v>
      </c>
    </row>
    <row r="505" spans="2:65" s="1" customFormat="1" ht="11.25">
      <c r="B505" s="32"/>
      <c r="D505" s="150" t="s">
        <v>262</v>
      </c>
      <c r="F505" s="151" t="s">
        <v>1103</v>
      </c>
      <c r="I505" s="152"/>
      <c r="L505" s="32"/>
      <c r="M505" s="153"/>
      <c r="T505" s="56"/>
      <c r="AT505" s="17" t="s">
        <v>262</v>
      </c>
      <c r="AU505" s="17" t="s">
        <v>87</v>
      </c>
    </row>
    <row r="506" spans="2:65" s="1" customFormat="1" ht="24.2" customHeight="1">
      <c r="B506" s="32"/>
      <c r="C506" s="185" t="s">
        <v>533</v>
      </c>
      <c r="D506" s="185" t="s">
        <v>1052</v>
      </c>
      <c r="E506" s="186" t="s">
        <v>1104</v>
      </c>
      <c r="F506" s="187" t="s">
        <v>1105</v>
      </c>
      <c r="G506" s="188" t="s">
        <v>258</v>
      </c>
      <c r="H506" s="189">
        <v>2.88</v>
      </c>
      <c r="I506" s="190"/>
      <c r="J506" s="191">
        <f>ROUND(I506*H506,2)</f>
        <v>0</v>
      </c>
      <c r="K506" s="187" t="s">
        <v>259</v>
      </c>
      <c r="L506" s="192"/>
      <c r="M506" s="193" t="s">
        <v>1</v>
      </c>
      <c r="N506" s="194" t="s">
        <v>42</v>
      </c>
      <c r="P506" s="146">
        <f>O506*H506</f>
        <v>0</v>
      </c>
      <c r="Q506" s="146">
        <v>8.9999999999999998E-4</v>
      </c>
      <c r="R506" s="146">
        <f>Q506*H506</f>
        <v>2.5919999999999997E-3</v>
      </c>
      <c r="S506" s="146">
        <v>0</v>
      </c>
      <c r="T506" s="147">
        <f>S506*H506</f>
        <v>0</v>
      </c>
      <c r="AR506" s="148" t="s">
        <v>303</v>
      </c>
      <c r="AT506" s="148" t="s">
        <v>1052</v>
      </c>
      <c r="AU506" s="148" t="s">
        <v>87</v>
      </c>
      <c r="AY506" s="17" t="s">
        <v>253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7" t="s">
        <v>85</v>
      </c>
      <c r="BK506" s="149">
        <f>ROUND(I506*H506,2)</f>
        <v>0</v>
      </c>
      <c r="BL506" s="17" t="s">
        <v>260</v>
      </c>
      <c r="BM506" s="148" t="s">
        <v>3758</v>
      </c>
    </row>
    <row r="507" spans="2:65" s="14" customFormat="1" ht="11.25">
      <c r="B507" s="169"/>
      <c r="D507" s="155" t="s">
        <v>264</v>
      </c>
      <c r="E507" s="170" t="s">
        <v>1</v>
      </c>
      <c r="F507" s="171" t="s">
        <v>1107</v>
      </c>
      <c r="H507" s="170" t="s">
        <v>1</v>
      </c>
      <c r="I507" s="172"/>
      <c r="L507" s="169"/>
      <c r="M507" s="173"/>
      <c r="T507" s="174"/>
      <c r="AT507" s="170" t="s">
        <v>264</v>
      </c>
      <c r="AU507" s="170" t="s">
        <v>87</v>
      </c>
      <c r="AV507" s="14" t="s">
        <v>85</v>
      </c>
      <c r="AW507" s="14" t="s">
        <v>32</v>
      </c>
      <c r="AX507" s="14" t="s">
        <v>77</v>
      </c>
      <c r="AY507" s="170" t="s">
        <v>253</v>
      </c>
    </row>
    <row r="508" spans="2:65" s="12" customFormat="1" ht="11.25">
      <c r="B508" s="154"/>
      <c r="D508" s="155" t="s">
        <v>264</v>
      </c>
      <c r="E508" s="156" t="s">
        <v>1</v>
      </c>
      <c r="F508" s="157" t="s">
        <v>1108</v>
      </c>
      <c r="H508" s="158">
        <v>2.4</v>
      </c>
      <c r="I508" s="159"/>
      <c r="L508" s="154"/>
      <c r="M508" s="160"/>
      <c r="T508" s="161"/>
      <c r="AT508" s="156" t="s">
        <v>264</v>
      </c>
      <c r="AU508" s="156" t="s">
        <v>87</v>
      </c>
      <c r="AV508" s="12" t="s">
        <v>87</v>
      </c>
      <c r="AW508" s="12" t="s">
        <v>32</v>
      </c>
      <c r="AX508" s="12" t="s">
        <v>77</v>
      </c>
      <c r="AY508" s="156" t="s">
        <v>253</v>
      </c>
    </row>
    <row r="509" spans="2:65" s="13" customFormat="1" ht="11.25">
      <c r="B509" s="162"/>
      <c r="D509" s="155" t="s">
        <v>264</v>
      </c>
      <c r="E509" s="163" t="s">
        <v>1</v>
      </c>
      <c r="F509" s="164" t="s">
        <v>266</v>
      </c>
      <c r="H509" s="165">
        <v>2.4</v>
      </c>
      <c r="I509" s="166"/>
      <c r="L509" s="162"/>
      <c r="M509" s="167"/>
      <c r="T509" s="168"/>
      <c r="AT509" s="163" t="s">
        <v>264</v>
      </c>
      <c r="AU509" s="163" t="s">
        <v>87</v>
      </c>
      <c r="AV509" s="13" t="s">
        <v>260</v>
      </c>
      <c r="AW509" s="13" t="s">
        <v>32</v>
      </c>
      <c r="AX509" s="13" t="s">
        <v>85</v>
      </c>
      <c r="AY509" s="163" t="s">
        <v>253</v>
      </c>
    </row>
    <row r="510" spans="2:65" s="12" customFormat="1" ht="11.25">
      <c r="B510" s="154"/>
      <c r="D510" s="155" t="s">
        <v>264</v>
      </c>
      <c r="F510" s="157" t="s">
        <v>1109</v>
      </c>
      <c r="H510" s="158">
        <v>2.88</v>
      </c>
      <c r="I510" s="159"/>
      <c r="L510" s="154"/>
      <c r="M510" s="160"/>
      <c r="T510" s="161"/>
      <c r="AT510" s="156" t="s">
        <v>264</v>
      </c>
      <c r="AU510" s="156" t="s">
        <v>87</v>
      </c>
      <c r="AV510" s="12" t="s">
        <v>87</v>
      </c>
      <c r="AW510" s="12" t="s">
        <v>4</v>
      </c>
      <c r="AX510" s="12" t="s">
        <v>85</v>
      </c>
      <c r="AY510" s="156" t="s">
        <v>253</v>
      </c>
    </row>
    <row r="511" spans="2:65" s="1" customFormat="1" ht="37.9" customHeight="1">
      <c r="B511" s="32"/>
      <c r="C511" s="137" t="s">
        <v>540</v>
      </c>
      <c r="D511" s="137" t="s">
        <v>255</v>
      </c>
      <c r="E511" s="138" t="s">
        <v>1110</v>
      </c>
      <c r="F511" s="139" t="s">
        <v>1111</v>
      </c>
      <c r="G511" s="140" t="s">
        <v>313</v>
      </c>
      <c r="H511" s="141">
        <v>74.156999999999996</v>
      </c>
      <c r="I511" s="142"/>
      <c r="J511" s="143">
        <f>ROUND(I511*H511,2)</f>
        <v>0</v>
      </c>
      <c r="K511" s="139" t="s">
        <v>259</v>
      </c>
      <c r="L511" s="32"/>
      <c r="M511" s="144" t="s">
        <v>1</v>
      </c>
      <c r="N511" s="145" t="s">
        <v>42</v>
      </c>
      <c r="P511" s="146">
        <f>O511*H511</f>
        <v>0</v>
      </c>
      <c r="Q511" s="146">
        <v>3.3899999999999998E-3</v>
      </c>
      <c r="R511" s="146">
        <f>Q511*H511</f>
        <v>0.25139222999999999</v>
      </c>
      <c r="S511" s="146">
        <v>0</v>
      </c>
      <c r="T511" s="147">
        <f>S511*H511</f>
        <v>0</v>
      </c>
      <c r="AR511" s="148" t="s">
        <v>260</v>
      </c>
      <c r="AT511" s="148" t="s">
        <v>255</v>
      </c>
      <c r="AU511" s="148" t="s">
        <v>87</v>
      </c>
      <c r="AY511" s="17" t="s">
        <v>253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7" t="s">
        <v>85</v>
      </c>
      <c r="BK511" s="149">
        <f>ROUND(I511*H511,2)</f>
        <v>0</v>
      </c>
      <c r="BL511" s="17" t="s">
        <v>260</v>
      </c>
      <c r="BM511" s="148" t="s">
        <v>3759</v>
      </c>
    </row>
    <row r="512" spans="2:65" s="1" customFormat="1" ht="11.25">
      <c r="B512" s="32"/>
      <c r="D512" s="150" t="s">
        <v>262</v>
      </c>
      <c r="F512" s="151" t="s">
        <v>1113</v>
      </c>
      <c r="I512" s="152"/>
      <c r="L512" s="32"/>
      <c r="M512" s="153"/>
      <c r="T512" s="56"/>
      <c r="AT512" s="17" t="s">
        <v>262</v>
      </c>
      <c r="AU512" s="17" t="s">
        <v>87</v>
      </c>
    </row>
    <row r="513" spans="2:65" s="1" customFormat="1" ht="24.2" customHeight="1">
      <c r="B513" s="32"/>
      <c r="C513" s="185" t="s">
        <v>546</v>
      </c>
      <c r="D513" s="185" t="s">
        <v>1052</v>
      </c>
      <c r="E513" s="186" t="s">
        <v>1114</v>
      </c>
      <c r="F513" s="187" t="s">
        <v>1115</v>
      </c>
      <c r="G513" s="188" t="s">
        <v>258</v>
      </c>
      <c r="H513" s="189">
        <v>88.56</v>
      </c>
      <c r="I513" s="190"/>
      <c r="J513" s="191">
        <f>ROUND(I513*H513,2)</f>
        <v>0</v>
      </c>
      <c r="K513" s="187" t="s">
        <v>259</v>
      </c>
      <c r="L513" s="192"/>
      <c r="M513" s="193" t="s">
        <v>1</v>
      </c>
      <c r="N513" s="194" t="s">
        <v>42</v>
      </c>
      <c r="P513" s="146">
        <f>O513*H513</f>
        <v>0</v>
      </c>
      <c r="Q513" s="146">
        <v>1.5E-3</v>
      </c>
      <c r="R513" s="146">
        <f>Q513*H513</f>
        <v>0.13284000000000001</v>
      </c>
      <c r="S513" s="146">
        <v>0</v>
      </c>
      <c r="T513" s="147">
        <f>S513*H513</f>
        <v>0</v>
      </c>
      <c r="AR513" s="148" t="s">
        <v>303</v>
      </c>
      <c r="AT513" s="148" t="s">
        <v>1052</v>
      </c>
      <c r="AU513" s="148" t="s">
        <v>87</v>
      </c>
      <c r="AY513" s="17" t="s">
        <v>253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7" t="s">
        <v>85</v>
      </c>
      <c r="BK513" s="149">
        <f>ROUND(I513*H513,2)</f>
        <v>0</v>
      </c>
      <c r="BL513" s="17" t="s">
        <v>260</v>
      </c>
      <c r="BM513" s="148" t="s">
        <v>3760</v>
      </c>
    </row>
    <row r="514" spans="2:65" s="14" customFormat="1" ht="11.25">
      <c r="B514" s="169"/>
      <c r="D514" s="155" t="s">
        <v>264</v>
      </c>
      <c r="E514" s="170" t="s">
        <v>1</v>
      </c>
      <c r="F514" s="171" t="s">
        <v>1117</v>
      </c>
      <c r="H514" s="170" t="s">
        <v>1</v>
      </c>
      <c r="I514" s="172"/>
      <c r="L514" s="169"/>
      <c r="M514" s="173"/>
      <c r="T514" s="174"/>
      <c r="AT514" s="170" t="s">
        <v>264</v>
      </c>
      <c r="AU514" s="170" t="s">
        <v>87</v>
      </c>
      <c r="AV514" s="14" t="s">
        <v>85</v>
      </c>
      <c r="AW514" s="14" t="s">
        <v>32</v>
      </c>
      <c r="AX514" s="14" t="s">
        <v>77</v>
      </c>
      <c r="AY514" s="170" t="s">
        <v>253</v>
      </c>
    </row>
    <row r="515" spans="2:65" s="12" customFormat="1" ht="11.25">
      <c r="B515" s="154"/>
      <c r="D515" s="155" t="s">
        <v>264</v>
      </c>
      <c r="E515" s="156" t="s">
        <v>1</v>
      </c>
      <c r="F515" s="157" t="s">
        <v>1118</v>
      </c>
      <c r="H515" s="158">
        <v>3.4</v>
      </c>
      <c r="I515" s="159"/>
      <c r="L515" s="154"/>
      <c r="M515" s="160"/>
      <c r="T515" s="161"/>
      <c r="AT515" s="156" t="s">
        <v>264</v>
      </c>
      <c r="AU515" s="156" t="s">
        <v>87</v>
      </c>
      <c r="AV515" s="12" t="s">
        <v>87</v>
      </c>
      <c r="AW515" s="12" t="s">
        <v>32</v>
      </c>
      <c r="AX515" s="12" t="s">
        <v>77</v>
      </c>
      <c r="AY515" s="156" t="s">
        <v>253</v>
      </c>
    </row>
    <row r="516" spans="2:65" s="12" customFormat="1" ht="11.25">
      <c r="B516" s="154"/>
      <c r="D516" s="155" t="s">
        <v>264</v>
      </c>
      <c r="E516" s="156" t="s">
        <v>1</v>
      </c>
      <c r="F516" s="157" t="s">
        <v>3761</v>
      </c>
      <c r="H516" s="158">
        <v>1</v>
      </c>
      <c r="I516" s="159"/>
      <c r="L516" s="154"/>
      <c r="M516" s="160"/>
      <c r="T516" s="161"/>
      <c r="AT516" s="156" t="s">
        <v>264</v>
      </c>
      <c r="AU516" s="156" t="s">
        <v>87</v>
      </c>
      <c r="AV516" s="12" t="s">
        <v>87</v>
      </c>
      <c r="AW516" s="12" t="s">
        <v>32</v>
      </c>
      <c r="AX516" s="12" t="s">
        <v>77</v>
      </c>
      <c r="AY516" s="156" t="s">
        <v>253</v>
      </c>
    </row>
    <row r="517" spans="2:65" s="12" customFormat="1" ht="11.25">
      <c r="B517" s="154"/>
      <c r="D517" s="155" t="s">
        <v>264</v>
      </c>
      <c r="E517" s="156" t="s">
        <v>1</v>
      </c>
      <c r="F517" s="157" t="s">
        <v>1120</v>
      </c>
      <c r="H517" s="158">
        <v>2.4</v>
      </c>
      <c r="I517" s="159"/>
      <c r="L517" s="154"/>
      <c r="M517" s="160"/>
      <c r="T517" s="161"/>
      <c r="AT517" s="156" t="s">
        <v>264</v>
      </c>
      <c r="AU517" s="156" t="s">
        <v>87</v>
      </c>
      <c r="AV517" s="12" t="s">
        <v>87</v>
      </c>
      <c r="AW517" s="12" t="s">
        <v>32</v>
      </c>
      <c r="AX517" s="12" t="s">
        <v>77</v>
      </c>
      <c r="AY517" s="156" t="s">
        <v>253</v>
      </c>
    </row>
    <row r="518" spans="2:65" s="12" customFormat="1" ht="11.25">
      <c r="B518" s="154"/>
      <c r="D518" s="155" t="s">
        <v>264</v>
      </c>
      <c r="E518" s="156" t="s">
        <v>1</v>
      </c>
      <c r="F518" s="157" t="s">
        <v>1121</v>
      </c>
      <c r="H518" s="158">
        <v>0.6</v>
      </c>
      <c r="I518" s="159"/>
      <c r="L518" s="154"/>
      <c r="M518" s="160"/>
      <c r="T518" s="161"/>
      <c r="AT518" s="156" t="s">
        <v>264</v>
      </c>
      <c r="AU518" s="156" t="s">
        <v>87</v>
      </c>
      <c r="AV518" s="12" t="s">
        <v>87</v>
      </c>
      <c r="AW518" s="12" t="s">
        <v>32</v>
      </c>
      <c r="AX518" s="12" t="s">
        <v>77</v>
      </c>
      <c r="AY518" s="156" t="s">
        <v>253</v>
      </c>
    </row>
    <row r="519" spans="2:65" s="12" customFormat="1" ht="11.25">
      <c r="B519" s="154"/>
      <c r="D519" s="155" t="s">
        <v>264</v>
      </c>
      <c r="E519" s="156" t="s">
        <v>1</v>
      </c>
      <c r="F519" s="157" t="s">
        <v>1122</v>
      </c>
      <c r="H519" s="158">
        <v>2.4</v>
      </c>
      <c r="I519" s="159"/>
      <c r="L519" s="154"/>
      <c r="M519" s="160"/>
      <c r="T519" s="161"/>
      <c r="AT519" s="156" t="s">
        <v>264</v>
      </c>
      <c r="AU519" s="156" t="s">
        <v>87</v>
      </c>
      <c r="AV519" s="12" t="s">
        <v>87</v>
      </c>
      <c r="AW519" s="12" t="s">
        <v>32</v>
      </c>
      <c r="AX519" s="12" t="s">
        <v>77</v>
      </c>
      <c r="AY519" s="156" t="s">
        <v>253</v>
      </c>
    </row>
    <row r="520" spans="2:65" s="15" customFormat="1" ht="11.25">
      <c r="B520" s="175"/>
      <c r="D520" s="155" t="s">
        <v>264</v>
      </c>
      <c r="E520" s="176" t="s">
        <v>1</v>
      </c>
      <c r="F520" s="177" t="s">
        <v>322</v>
      </c>
      <c r="H520" s="178">
        <v>9.8000000000000007</v>
      </c>
      <c r="I520" s="179"/>
      <c r="L520" s="175"/>
      <c r="M520" s="180"/>
      <c r="T520" s="181"/>
      <c r="AT520" s="176" t="s">
        <v>264</v>
      </c>
      <c r="AU520" s="176" t="s">
        <v>87</v>
      </c>
      <c r="AV520" s="15" t="s">
        <v>97</v>
      </c>
      <c r="AW520" s="15" t="s">
        <v>32</v>
      </c>
      <c r="AX520" s="15" t="s">
        <v>77</v>
      </c>
      <c r="AY520" s="176" t="s">
        <v>253</v>
      </c>
    </row>
    <row r="521" spans="2:65" s="12" customFormat="1" ht="33.75">
      <c r="B521" s="154"/>
      <c r="D521" s="155" t="s">
        <v>264</v>
      </c>
      <c r="E521" s="156" t="s">
        <v>1</v>
      </c>
      <c r="F521" s="157" t="s">
        <v>3762</v>
      </c>
      <c r="H521" s="158">
        <v>47.7</v>
      </c>
      <c r="I521" s="159"/>
      <c r="L521" s="154"/>
      <c r="M521" s="160"/>
      <c r="T521" s="161"/>
      <c r="AT521" s="156" t="s">
        <v>264</v>
      </c>
      <c r="AU521" s="156" t="s">
        <v>87</v>
      </c>
      <c r="AV521" s="12" t="s">
        <v>87</v>
      </c>
      <c r="AW521" s="12" t="s">
        <v>32</v>
      </c>
      <c r="AX521" s="12" t="s">
        <v>77</v>
      </c>
      <c r="AY521" s="156" t="s">
        <v>253</v>
      </c>
    </row>
    <row r="522" spans="2:65" s="12" customFormat="1" ht="11.25">
      <c r="B522" s="154"/>
      <c r="D522" s="155" t="s">
        <v>264</v>
      </c>
      <c r="E522" s="156" t="s">
        <v>1</v>
      </c>
      <c r="F522" s="157" t="s">
        <v>3763</v>
      </c>
      <c r="H522" s="158">
        <v>16.3</v>
      </c>
      <c r="I522" s="159"/>
      <c r="L522" s="154"/>
      <c r="M522" s="160"/>
      <c r="T522" s="161"/>
      <c r="AT522" s="156" t="s">
        <v>264</v>
      </c>
      <c r="AU522" s="156" t="s">
        <v>87</v>
      </c>
      <c r="AV522" s="12" t="s">
        <v>87</v>
      </c>
      <c r="AW522" s="12" t="s">
        <v>32</v>
      </c>
      <c r="AX522" s="12" t="s">
        <v>77</v>
      </c>
      <c r="AY522" s="156" t="s">
        <v>253</v>
      </c>
    </row>
    <row r="523" spans="2:65" s="15" customFormat="1" ht="11.25">
      <c r="B523" s="175"/>
      <c r="D523" s="155" t="s">
        <v>264</v>
      </c>
      <c r="E523" s="176" t="s">
        <v>1</v>
      </c>
      <c r="F523" s="177" t="s">
        <v>322</v>
      </c>
      <c r="H523" s="178">
        <v>64</v>
      </c>
      <c r="I523" s="179"/>
      <c r="L523" s="175"/>
      <c r="M523" s="180"/>
      <c r="T523" s="181"/>
      <c r="AT523" s="176" t="s">
        <v>264</v>
      </c>
      <c r="AU523" s="176" t="s">
        <v>87</v>
      </c>
      <c r="AV523" s="15" t="s">
        <v>97</v>
      </c>
      <c r="AW523" s="15" t="s">
        <v>32</v>
      </c>
      <c r="AX523" s="15" t="s">
        <v>77</v>
      </c>
      <c r="AY523" s="176" t="s">
        <v>253</v>
      </c>
    </row>
    <row r="524" spans="2:65" s="13" customFormat="1" ht="11.25">
      <c r="B524" s="162"/>
      <c r="D524" s="155" t="s">
        <v>264</v>
      </c>
      <c r="E524" s="163" t="s">
        <v>1</v>
      </c>
      <c r="F524" s="164" t="s">
        <v>266</v>
      </c>
      <c r="H524" s="165">
        <v>73.8</v>
      </c>
      <c r="I524" s="166"/>
      <c r="L524" s="162"/>
      <c r="M524" s="167"/>
      <c r="T524" s="168"/>
      <c r="AT524" s="163" t="s">
        <v>264</v>
      </c>
      <c r="AU524" s="163" t="s">
        <v>87</v>
      </c>
      <c r="AV524" s="13" t="s">
        <v>260</v>
      </c>
      <c r="AW524" s="13" t="s">
        <v>32</v>
      </c>
      <c r="AX524" s="13" t="s">
        <v>85</v>
      </c>
      <c r="AY524" s="163" t="s">
        <v>253</v>
      </c>
    </row>
    <row r="525" spans="2:65" s="12" customFormat="1" ht="11.25">
      <c r="B525" s="154"/>
      <c r="D525" s="155" t="s">
        <v>264</v>
      </c>
      <c r="F525" s="157" t="s">
        <v>3764</v>
      </c>
      <c r="H525" s="158">
        <v>88.56</v>
      </c>
      <c r="I525" s="159"/>
      <c r="L525" s="154"/>
      <c r="M525" s="160"/>
      <c r="T525" s="161"/>
      <c r="AT525" s="156" t="s">
        <v>264</v>
      </c>
      <c r="AU525" s="156" t="s">
        <v>87</v>
      </c>
      <c r="AV525" s="12" t="s">
        <v>87</v>
      </c>
      <c r="AW525" s="12" t="s">
        <v>4</v>
      </c>
      <c r="AX525" s="12" t="s">
        <v>85</v>
      </c>
      <c r="AY525" s="156" t="s">
        <v>253</v>
      </c>
    </row>
    <row r="526" spans="2:65" s="1" customFormat="1" ht="24.2" customHeight="1">
      <c r="B526" s="32"/>
      <c r="C526" s="185" t="s">
        <v>552</v>
      </c>
      <c r="D526" s="185" t="s">
        <v>1052</v>
      </c>
      <c r="E526" s="186" t="s">
        <v>1126</v>
      </c>
      <c r="F526" s="187" t="s">
        <v>1127</v>
      </c>
      <c r="G526" s="188" t="s">
        <v>258</v>
      </c>
      <c r="H526" s="189">
        <v>0.375</v>
      </c>
      <c r="I526" s="190"/>
      <c r="J526" s="191">
        <f>ROUND(I526*H526,2)</f>
        <v>0</v>
      </c>
      <c r="K526" s="187" t="s">
        <v>259</v>
      </c>
      <c r="L526" s="192"/>
      <c r="M526" s="193" t="s">
        <v>1</v>
      </c>
      <c r="N526" s="194" t="s">
        <v>42</v>
      </c>
      <c r="P526" s="146">
        <f>O526*H526</f>
        <v>0</v>
      </c>
      <c r="Q526" s="146">
        <v>2.3999999999999998E-3</v>
      </c>
      <c r="R526" s="146">
        <f>Q526*H526</f>
        <v>8.9999999999999998E-4</v>
      </c>
      <c r="S526" s="146">
        <v>0</v>
      </c>
      <c r="T526" s="147">
        <f>S526*H526</f>
        <v>0</v>
      </c>
      <c r="AR526" s="148" t="s">
        <v>303</v>
      </c>
      <c r="AT526" s="148" t="s">
        <v>1052</v>
      </c>
      <c r="AU526" s="148" t="s">
        <v>87</v>
      </c>
      <c r="AY526" s="17" t="s">
        <v>253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85</v>
      </c>
      <c r="BK526" s="149">
        <f>ROUND(I526*H526,2)</f>
        <v>0</v>
      </c>
      <c r="BL526" s="17" t="s">
        <v>260</v>
      </c>
      <c r="BM526" s="148" t="s">
        <v>3765</v>
      </c>
    </row>
    <row r="527" spans="2:65" s="12" customFormat="1" ht="11.25">
      <c r="B527" s="154"/>
      <c r="D527" s="155" t="s">
        <v>264</v>
      </c>
      <c r="E527" s="156" t="s">
        <v>1</v>
      </c>
      <c r="F527" s="157" t="s">
        <v>1129</v>
      </c>
      <c r="H527" s="158">
        <v>0.35699999999999998</v>
      </c>
      <c r="I527" s="159"/>
      <c r="L527" s="154"/>
      <c r="M527" s="160"/>
      <c r="T527" s="161"/>
      <c r="AT527" s="156" t="s">
        <v>264</v>
      </c>
      <c r="AU527" s="156" t="s">
        <v>87</v>
      </c>
      <c r="AV527" s="12" t="s">
        <v>87</v>
      </c>
      <c r="AW527" s="12" t="s">
        <v>32</v>
      </c>
      <c r="AX527" s="12" t="s">
        <v>77</v>
      </c>
      <c r="AY527" s="156" t="s">
        <v>253</v>
      </c>
    </row>
    <row r="528" spans="2:65" s="13" customFormat="1" ht="11.25">
      <c r="B528" s="162"/>
      <c r="D528" s="155" t="s">
        <v>264</v>
      </c>
      <c r="E528" s="163" t="s">
        <v>1</v>
      </c>
      <c r="F528" s="164" t="s">
        <v>266</v>
      </c>
      <c r="H528" s="165">
        <v>0.35699999999999998</v>
      </c>
      <c r="I528" s="166"/>
      <c r="L528" s="162"/>
      <c r="M528" s="167"/>
      <c r="T528" s="168"/>
      <c r="AT528" s="163" t="s">
        <v>264</v>
      </c>
      <c r="AU528" s="163" t="s">
        <v>87</v>
      </c>
      <c r="AV528" s="13" t="s">
        <v>260</v>
      </c>
      <c r="AW528" s="13" t="s">
        <v>32</v>
      </c>
      <c r="AX528" s="13" t="s">
        <v>85</v>
      </c>
      <c r="AY528" s="163" t="s">
        <v>253</v>
      </c>
    </row>
    <row r="529" spans="2:65" s="12" customFormat="1" ht="11.25">
      <c r="B529" s="154"/>
      <c r="D529" s="155" t="s">
        <v>264</v>
      </c>
      <c r="F529" s="157" t="s">
        <v>1130</v>
      </c>
      <c r="H529" s="158">
        <v>0.375</v>
      </c>
      <c r="I529" s="159"/>
      <c r="L529" s="154"/>
      <c r="M529" s="160"/>
      <c r="T529" s="161"/>
      <c r="AT529" s="156" t="s">
        <v>264</v>
      </c>
      <c r="AU529" s="156" t="s">
        <v>87</v>
      </c>
      <c r="AV529" s="12" t="s">
        <v>87</v>
      </c>
      <c r="AW529" s="12" t="s">
        <v>4</v>
      </c>
      <c r="AX529" s="12" t="s">
        <v>85</v>
      </c>
      <c r="AY529" s="156" t="s">
        <v>253</v>
      </c>
    </row>
    <row r="530" spans="2:65" s="1" customFormat="1" ht="37.9" customHeight="1">
      <c r="B530" s="32"/>
      <c r="C530" s="137" t="s">
        <v>557</v>
      </c>
      <c r="D530" s="137" t="s">
        <v>255</v>
      </c>
      <c r="E530" s="138" t="s">
        <v>1131</v>
      </c>
      <c r="F530" s="139" t="s">
        <v>1132</v>
      </c>
      <c r="G530" s="140" t="s">
        <v>313</v>
      </c>
      <c r="H530" s="141">
        <v>1.4</v>
      </c>
      <c r="I530" s="142"/>
      <c r="J530" s="143">
        <f>ROUND(I530*H530,2)</f>
        <v>0</v>
      </c>
      <c r="K530" s="139" t="s">
        <v>259</v>
      </c>
      <c r="L530" s="32"/>
      <c r="M530" s="144" t="s">
        <v>1</v>
      </c>
      <c r="N530" s="145" t="s">
        <v>42</v>
      </c>
      <c r="P530" s="146">
        <f>O530*H530</f>
        <v>0</v>
      </c>
      <c r="Q530" s="146">
        <v>3.3899999999999998E-3</v>
      </c>
      <c r="R530" s="146">
        <f>Q530*H530</f>
        <v>4.7459999999999994E-3</v>
      </c>
      <c r="S530" s="146">
        <v>0</v>
      </c>
      <c r="T530" s="147">
        <f>S530*H530</f>
        <v>0</v>
      </c>
      <c r="AR530" s="148" t="s">
        <v>260</v>
      </c>
      <c r="AT530" s="148" t="s">
        <v>255</v>
      </c>
      <c r="AU530" s="148" t="s">
        <v>87</v>
      </c>
      <c r="AY530" s="17" t="s">
        <v>253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85</v>
      </c>
      <c r="BK530" s="149">
        <f>ROUND(I530*H530,2)</f>
        <v>0</v>
      </c>
      <c r="BL530" s="17" t="s">
        <v>260</v>
      </c>
      <c r="BM530" s="148" t="s">
        <v>3766</v>
      </c>
    </row>
    <row r="531" spans="2:65" s="1" customFormat="1" ht="11.25">
      <c r="B531" s="32"/>
      <c r="D531" s="150" t="s">
        <v>262</v>
      </c>
      <c r="F531" s="151" t="s">
        <v>1134</v>
      </c>
      <c r="I531" s="152"/>
      <c r="L531" s="32"/>
      <c r="M531" s="153"/>
      <c r="T531" s="56"/>
      <c r="AT531" s="17" t="s">
        <v>262</v>
      </c>
      <c r="AU531" s="17" t="s">
        <v>87</v>
      </c>
    </row>
    <row r="532" spans="2:65" s="1" customFormat="1" ht="24.2" customHeight="1">
      <c r="B532" s="32"/>
      <c r="C532" s="185" t="s">
        <v>298</v>
      </c>
      <c r="D532" s="185" t="s">
        <v>1052</v>
      </c>
      <c r="E532" s="186" t="s">
        <v>1135</v>
      </c>
      <c r="F532" s="187" t="s">
        <v>1136</v>
      </c>
      <c r="G532" s="188" t="s">
        <v>258</v>
      </c>
      <c r="H532" s="189">
        <v>2.1</v>
      </c>
      <c r="I532" s="190"/>
      <c r="J532" s="191">
        <f>ROUND(I532*H532,2)</f>
        <v>0</v>
      </c>
      <c r="K532" s="187" t="s">
        <v>259</v>
      </c>
      <c r="L532" s="192"/>
      <c r="M532" s="193" t="s">
        <v>1</v>
      </c>
      <c r="N532" s="194" t="s">
        <v>42</v>
      </c>
      <c r="P532" s="146">
        <f>O532*H532</f>
        <v>0</v>
      </c>
      <c r="Q532" s="146">
        <v>6.0000000000000001E-3</v>
      </c>
      <c r="R532" s="146">
        <f>Q532*H532</f>
        <v>1.26E-2</v>
      </c>
      <c r="S532" s="146">
        <v>0</v>
      </c>
      <c r="T532" s="147">
        <f>S532*H532</f>
        <v>0</v>
      </c>
      <c r="AR532" s="148" t="s">
        <v>303</v>
      </c>
      <c r="AT532" s="148" t="s">
        <v>1052</v>
      </c>
      <c r="AU532" s="148" t="s">
        <v>87</v>
      </c>
      <c r="AY532" s="17" t="s">
        <v>253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85</v>
      </c>
      <c r="BK532" s="149">
        <f>ROUND(I532*H532,2)</f>
        <v>0</v>
      </c>
      <c r="BL532" s="17" t="s">
        <v>260</v>
      </c>
      <c r="BM532" s="148" t="s">
        <v>3767</v>
      </c>
    </row>
    <row r="533" spans="2:65" s="12" customFormat="1" ht="11.25">
      <c r="B533" s="154"/>
      <c r="D533" s="155" t="s">
        <v>264</v>
      </c>
      <c r="E533" s="156" t="s">
        <v>1</v>
      </c>
      <c r="F533" s="157" t="s">
        <v>1138</v>
      </c>
      <c r="H533" s="158">
        <v>1.4</v>
      </c>
      <c r="I533" s="159"/>
      <c r="L533" s="154"/>
      <c r="M533" s="160"/>
      <c r="T533" s="161"/>
      <c r="AT533" s="156" t="s">
        <v>264</v>
      </c>
      <c r="AU533" s="156" t="s">
        <v>87</v>
      </c>
      <c r="AV533" s="12" t="s">
        <v>87</v>
      </c>
      <c r="AW533" s="12" t="s">
        <v>32</v>
      </c>
      <c r="AX533" s="12" t="s">
        <v>77</v>
      </c>
      <c r="AY533" s="156" t="s">
        <v>253</v>
      </c>
    </row>
    <row r="534" spans="2:65" s="13" customFormat="1" ht="11.25">
      <c r="B534" s="162"/>
      <c r="D534" s="155" t="s">
        <v>264</v>
      </c>
      <c r="E534" s="163" t="s">
        <v>1</v>
      </c>
      <c r="F534" s="164" t="s">
        <v>266</v>
      </c>
      <c r="H534" s="165">
        <v>1.4</v>
      </c>
      <c r="I534" s="166"/>
      <c r="L534" s="162"/>
      <c r="M534" s="167"/>
      <c r="T534" s="168"/>
      <c r="AT534" s="163" t="s">
        <v>264</v>
      </c>
      <c r="AU534" s="163" t="s">
        <v>87</v>
      </c>
      <c r="AV534" s="13" t="s">
        <v>260</v>
      </c>
      <c r="AW534" s="13" t="s">
        <v>32</v>
      </c>
      <c r="AX534" s="13" t="s">
        <v>85</v>
      </c>
      <c r="AY534" s="163" t="s">
        <v>253</v>
      </c>
    </row>
    <row r="535" spans="2:65" s="12" customFormat="1" ht="11.25">
      <c r="B535" s="154"/>
      <c r="D535" s="155" t="s">
        <v>264</v>
      </c>
      <c r="F535" s="157" t="s">
        <v>1139</v>
      </c>
      <c r="H535" s="158">
        <v>2.1</v>
      </c>
      <c r="I535" s="159"/>
      <c r="L535" s="154"/>
      <c r="M535" s="160"/>
      <c r="T535" s="161"/>
      <c r="AT535" s="156" t="s">
        <v>264</v>
      </c>
      <c r="AU535" s="156" t="s">
        <v>87</v>
      </c>
      <c r="AV535" s="12" t="s">
        <v>87</v>
      </c>
      <c r="AW535" s="12" t="s">
        <v>4</v>
      </c>
      <c r="AX535" s="12" t="s">
        <v>85</v>
      </c>
      <c r="AY535" s="156" t="s">
        <v>253</v>
      </c>
    </row>
    <row r="536" spans="2:65" s="1" customFormat="1" ht="44.25" customHeight="1">
      <c r="B536" s="32"/>
      <c r="C536" s="137" t="s">
        <v>566</v>
      </c>
      <c r="D536" s="137" t="s">
        <v>255</v>
      </c>
      <c r="E536" s="138" t="s">
        <v>1140</v>
      </c>
      <c r="F536" s="139" t="s">
        <v>1141</v>
      </c>
      <c r="G536" s="140" t="s">
        <v>258</v>
      </c>
      <c r="H536" s="141">
        <v>11.343999999999999</v>
      </c>
      <c r="I536" s="142"/>
      <c r="J536" s="143">
        <f>ROUND(I536*H536,2)</f>
        <v>0</v>
      </c>
      <c r="K536" s="139" t="s">
        <v>259</v>
      </c>
      <c r="L536" s="32"/>
      <c r="M536" s="144" t="s">
        <v>1</v>
      </c>
      <c r="N536" s="145" t="s">
        <v>42</v>
      </c>
      <c r="P536" s="146">
        <f>O536*H536</f>
        <v>0</v>
      </c>
      <c r="Q536" s="146">
        <v>1.1350000000000001E-2</v>
      </c>
      <c r="R536" s="146">
        <f>Q536*H536</f>
        <v>0.12875439999999999</v>
      </c>
      <c r="S536" s="146">
        <v>0</v>
      </c>
      <c r="T536" s="147">
        <f>S536*H536</f>
        <v>0</v>
      </c>
      <c r="AR536" s="148" t="s">
        <v>260</v>
      </c>
      <c r="AT536" s="148" t="s">
        <v>255</v>
      </c>
      <c r="AU536" s="148" t="s">
        <v>87</v>
      </c>
      <c r="AY536" s="17" t="s">
        <v>253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85</v>
      </c>
      <c r="BK536" s="149">
        <f>ROUND(I536*H536,2)</f>
        <v>0</v>
      </c>
      <c r="BL536" s="17" t="s">
        <v>260</v>
      </c>
      <c r="BM536" s="148" t="s">
        <v>3768</v>
      </c>
    </row>
    <row r="537" spans="2:65" s="1" customFormat="1" ht="11.25">
      <c r="B537" s="32"/>
      <c r="D537" s="150" t="s">
        <v>262</v>
      </c>
      <c r="F537" s="151" t="s">
        <v>1143</v>
      </c>
      <c r="I537" s="152"/>
      <c r="L537" s="32"/>
      <c r="M537" s="153"/>
      <c r="T537" s="56"/>
      <c r="AT537" s="17" t="s">
        <v>262</v>
      </c>
      <c r="AU537" s="17" t="s">
        <v>87</v>
      </c>
    </row>
    <row r="538" spans="2:65" s="1" customFormat="1" ht="24.2" customHeight="1">
      <c r="B538" s="32"/>
      <c r="C538" s="185" t="s">
        <v>571</v>
      </c>
      <c r="D538" s="185" t="s">
        <v>1052</v>
      </c>
      <c r="E538" s="186" t="s">
        <v>1144</v>
      </c>
      <c r="F538" s="187" t="s">
        <v>1145</v>
      </c>
      <c r="G538" s="188" t="s">
        <v>258</v>
      </c>
      <c r="H538" s="189">
        <v>11.911</v>
      </c>
      <c r="I538" s="190"/>
      <c r="J538" s="191">
        <f>ROUND(I538*H538,2)</f>
        <v>0</v>
      </c>
      <c r="K538" s="187" t="s">
        <v>259</v>
      </c>
      <c r="L538" s="192"/>
      <c r="M538" s="193" t="s">
        <v>1</v>
      </c>
      <c r="N538" s="194" t="s">
        <v>42</v>
      </c>
      <c r="P538" s="146">
        <f>O538*H538</f>
        <v>0</v>
      </c>
      <c r="Q538" s="146">
        <v>4.7999999999999996E-3</v>
      </c>
      <c r="R538" s="146">
        <f>Q538*H538</f>
        <v>5.7172799999999996E-2</v>
      </c>
      <c r="S538" s="146">
        <v>0</v>
      </c>
      <c r="T538" s="147">
        <f>S538*H538</f>
        <v>0</v>
      </c>
      <c r="AR538" s="148" t="s">
        <v>303</v>
      </c>
      <c r="AT538" s="148" t="s">
        <v>1052</v>
      </c>
      <c r="AU538" s="148" t="s">
        <v>87</v>
      </c>
      <c r="AY538" s="17" t="s">
        <v>253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85</v>
      </c>
      <c r="BK538" s="149">
        <f>ROUND(I538*H538,2)</f>
        <v>0</v>
      </c>
      <c r="BL538" s="17" t="s">
        <v>260</v>
      </c>
      <c r="BM538" s="148" t="s">
        <v>1146</v>
      </c>
    </row>
    <row r="539" spans="2:65" s="14" customFormat="1" ht="11.25">
      <c r="B539" s="169"/>
      <c r="D539" s="155" t="s">
        <v>264</v>
      </c>
      <c r="E539" s="170" t="s">
        <v>1</v>
      </c>
      <c r="F539" s="171" t="s">
        <v>1147</v>
      </c>
      <c r="H539" s="170" t="s">
        <v>1</v>
      </c>
      <c r="I539" s="172"/>
      <c r="L539" s="169"/>
      <c r="M539" s="173"/>
      <c r="T539" s="174"/>
      <c r="AT539" s="170" t="s">
        <v>264</v>
      </c>
      <c r="AU539" s="170" t="s">
        <v>87</v>
      </c>
      <c r="AV539" s="14" t="s">
        <v>85</v>
      </c>
      <c r="AW539" s="14" t="s">
        <v>32</v>
      </c>
      <c r="AX539" s="14" t="s">
        <v>77</v>
      </c>
      <c r="AY539" s="170" t="s">
        <v>253</v>
      </c>
    </row>
    <row r="540" spans="2:65" s="12" customFormat="1" ht="11.25">
      <c r="B540" s="154"/>
      <c r="D540" s="155" t="s">
        <v>264</v>
      </c>
      <c r="E540" s="156" t="s">
        <v>1</v>
      </c>
      <c r="F540" s="157" t="s">
        <v>3769</v>
      </c>
      <c r="H540" s="158">
        <v>11.343999999999999</v>
      </c>
      <c r="I540" s="159"/>
      <c r="L540" s="154"/>
      <c r="M540" s="160"/>
      <c r="T540" s="161"/>
      <c r="AT540" s="156" t="s">
        <v>264</v>
      </c>
      <c r="AU540" s="156" t="s">
        <v>87</v>
      </c>
      <c r="AV540" s="12" t="s">
        <v>87</v>
      </c>
      <c r="AW540" s="12" t="s">
        <v>32</v>
      </c>
      <c r="AX540" s="12" t="s">
        <v>77</v>
      </c>
      <c r="AY540" s="156" t="s">
        <v>253</v>
      </c>
    </row>
    <row r="541" spans="2:65" s="13" customFormat="1" ht="11.25">
      <c r="B541" s="162"/>
      <c r="D541" s="155" t="s">
        <v>264</v>
      </c>
      <c r="E541" s="163" t="s">
        <v>1</v>
      </c>
      <c r="F541" s="164" t="s">
        <v>266</v>
      </c>
      <c r="H541" s="165">
        <v>11.343999999999999</v>
      </c>
      <c r="I541" s="166"/>
      <c r="L541" s="162"/>
      <c r="M541" s="167"/>
      <c r="T541" s="168"/>
      <c r="AT541" s="163" t="s">
        <v>264</v>
      </c>
      <c r="AU541" s="163" t="s">
        <v>87</v>
      </c>
      <c r="AV541" s="13" t="s">
        <v>260</v>
      </c>
      <c r="AW541" s="13" t="s">
        <v>32</v>
      </c>
      <c r="AX541" s="13" t="s">
        <v>85</v>
      </c>
      <c r="AY541" s="163" t="s">
        <v>253</v>
      </c>
    </row>
    <row r="542" spans="2:65" s="12" customFormat="1" ht="11.25">
      <c r="B542" s="154"/>
      <c r="D542" s="155" t="s">
        <v>264</v>
      </c>
      <c r="F542" s="157" t="s">
        <v>3770</v>
      </c>
      <c r="H542" s="158">
        <v>11.911</v>
      </c>
      <c r="I542" s="159"/>
      <c r="L542" s="154"/>
      <c r="M542" s="160"/>
      <c r="T542" s="161"/>
      <c r="AT542" s="156" t="s">
        <v>264</v>
      </c>
      <c r="AU542" s="156" t="s">
        <v>87</v>
      </c>
      <c r="AV542" s="12" t="s">
        <v>87</v>
      </c>
      <c r="AW542" s="12" t="s">
        <v>4</v>
      </c>
      <c r="AX542" s="12" t="s">
        <v>85</v>
      </c>
      <c r="AY542" s="156" t="s">
        <v>253</v>
      </c>
    </row>
    <row r="543" spans="2:65" s="1" customFormat="1" ht="44.25" customHeight="1">
      <c r="B543" s="32"/>
      <c r="C543" s="137" t="s">
        <v>576</v>
      </c>
      <c r="D543" s="137" t="s">
        <v>255</v>
      </c>
      <c r="E543" s="138" t="s">
        <v>1150</v>
      </c>
      <c r="F543" s="139" t="s">
        <v>1151</v>
      </c>
      <c r="G543" s="140" t="s">
        <v>258</v>
      </c>
      <c r="H543" s="141">
        <v>11.019</v>
      </c>
      <c r="I543" s="142"/>
      <c r="J543" s="143">
        <f>ROUND(I543*H543,2)</f>
        <v>0</v>
      </c>
      <c r="K543" s="139" t="s">
        <v>259</v>
      </c>
      <c r="L543" s="32"/>
      <c r="M543" s="144" t="s">
        <v>1</v>
      </c>
      <c r="N543" s="145" t="s">
        <v>42</v>
      </c>
      <c r="P543" s="146">
        <f>O543*H543</f>
        <v>0</v>
      </c>
      <c r="Q543" s="146">
        <v>1.1350000000000001E-2</v>
      </c>
      <c r="R543" s="146">
        <f>Q543*H543</f>
        <v>0.12506565</v>
      </c>
      <c r="S543" s="146">
        <v>0</v>
      </c>
      <c r="T543" s="147">
        <f>S543*H543</f>
        <v>0</v>
      </c>
      <c r="AR543" s="148" t="s">
        <v>260</v>
      </c>
      <c r="AT543" s="148" t="s">
        <v>255</v>
      </c>
      <c r="AU543" s="148" t="s">
        <v>87</v>
      </c>
      <c r="AY543" s="17" t="s">
        <v>253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7" t="s">
        <v>85</v>
      </c>
      <c r="BK543" s="149">
        <f>ROUND(I543*H543,2)</f>
        <v>0</v>
      </c>
      <c r="BL543" s="17" t="s">
        <v>260</v>
      </c>
      <c r="BM543" s="148" t="s">
        <v>3771</v>
      </c>
    </row>
    <row r="544" spans="2:65" s="1" customFormat="1" ht="11.25">
      <c r="B544" s="32"/>
      <c r="D544" s="150" t="s">
        <v>262</v>
      </c>
      <c r="F544" s="151" t="s">
        <v>1153</v>
      </c>
      <c r="I544" s="152"/>
      <c r="L544" s="32"/>
      <c r="M544" s="153"/>
      <c r="T544" s="56"/>
      <c r="AT544" s="17" t="s">
        <v>262</v>
      </c>
      <c r="AU544" s="17" t="s">
        <v>87</v>
      </c>
    </row>
    <row r="545" spans="2:65" s="1" customFormat="1" ht="24.2" customHeight="1">
      <c r="B545" s="32"/>
      <c r="C545" s="185" t="s">
        <v>581</v>
      </c>
      <c r="D545" s="185" t="s">
        <v>1052</v>
      </c>
      <c r="E545" s="186" t="s">
        <v>1154</v>
      </c>
      <c r="F545" s="187" t="s">
        <v>1155</v>
      </c>
      <c r="G545" s="188" t="s">
        <v>258</v>
      </c>
      <c r="H545" s="189">
        <v>11.57</v>
      </c>
      <c r="I545" s="190"/>
      <c r="J545" s="191">
        <f>ROUND(I545*H545,2)</f>
        <v>0</v>
      </c>
      <c r="K545" s="187" t="s">
        <v>259</v>
      </c>
      <c r="L545" s="192"/>
      <c r="M545" s="193" t="s">
        <v>1</v>
      </c>
      <c r="N545" s="194" t="s">
        <v>42</v>
      </c>
      <c r="P545" s="146">
        <f>O545*H545</f>
        <v>0</v>
      </c>
      <c r="Q545" s="146">
        <v>7.1999999999999998E-3</v>
      </c>
      <c r="R545" s="146">
        <f>Q545*H545</f>
        <v>8.3304000000000003E-2</v>
      </c>
      <c r="S545" s="146">
        <v>0</v>
      </c>
      <c r="T545" s="147">
        <f>S545*H545</f>
        <v>0</v>
      </c>
      <c r="AR545" s="148" t="s">
        <v>303</v>
      </c>
      <c r="AT545" s="148" t="s">
        <v>1052</v>
      </c>
      <c r="AU545" s="148" t="s">
        <v>87</v>
      </c>
      <c r="AY545" s="17" t="s">
        <v>253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7" t="s">
        <v>85</v>
      </c>
      <c r="BK545" s="149">
        <f>ROUND(I545*H545,2)</f>
        <v>0</v>
      </c>
      <c r="BL545" s="17" t="s">
        <v>260</v>
      </c>
      <c r="BM545" s="148" t="s">
        <v>1156</v>
      </c>
    </row>
    <row r="546" spans="2:65" s="14" customFormat="1" ht="11.25">
      <c r="B546" s="169"/>
      <c r="D546" s="155" t="s">
        <v>264</v>
      </c>
      <c r="E546" s="170" t="s">
        <v>1</v>
      </c>
      <c r="F546" s="171" t="s">
        <v>1147</v>
      </c>
      <c r="H546" s="170" t="s">
        <v>1</v>
      </c>
      <c r="I546" s="172"/>
      <c r="L546" s="169"/>
      <c r="M546" s="173"/>
      <c r="T546" s="174"/>
      <c r="AT546" s="170" t="s">
        <v>264</v>
      </c>
      <c r="AU546" s="170" t="s">
        <v>87</v>
      </c>
      <c r="AV546" s="14" t="s">
        <v>85</v>
      </c>
      <c r="AW546" s="14" t="s">
        <v>32</v>
      </c>
      <c r="AX546" s="14" t="s">
        <v>77</v>
      </c>
      <c r="AY546" s="170" t="s">
        <v>253</v>
      </c>
    </row>
    <row r="547" spans="2:65" s="12" customFormat="1" ht="11.25">
      <c r="B547" s="154"/>
      <c r="D547" s="155" t="s">
        <v>264</v>
      </c>
      <c r="E547" s="156" t="s">
        <v>1</v>
      </c>
      <c r="F547" s="157" t="s">
        <v>3772</v>
      </c>
      <c r="H547" s="158">
        <v>11.019</v>
      </c>
      <c r="I547" s="159"/>
      <c r="L547" s="154"/>
      <c r="M547" s="160"/>
      <c r="T547" s="161"/>
      <c r="AT547" s="156" t="s">
        <v>264</v>
      </c>
      <c r="AU547" s="156" t="s">
        <v>87</v>
      </c>
      <c r="AV547" s="12" t="s">
        <v>87</v>
      </c>
      <c r="AW547" s="12" t="s">
        <v>32</v>
      </c>
      <c r="AX547" s="12" t="s">
        <v>77</v>
      </c>
      <c r="AY547" s="156" t="s">
        <v>253</v>
      </c>
    </row>
    <row r="548" spans="2:65" s="13" customFormat="1" ht="11.25">
      <c r="B548" s="162"/>
      <c r="D548" s="155" t="s">
        <v>264</v>
      </c>
      <c r="E548" s="163" t="s">
        <v>1</v>
      </c>
      <c r="F548" s="164" t="s">
        <v>266</v>
      </c>
      <c r="H548" s="165">
        <v>11.019</v>
      </c>
      <c r="I548" s="166"/>
      <c r="L548" s="162"/>
      <c r="M548" s="167"/>
      <c r="T548" s="168"/>
      <c r="AT548" s="163" t="s">
        <v>264</v>
      </c>
      <c r="AU548" s="163" t="s">
        <v>87</v>
      </c>
      <c r="AV548" s="13" t="s">
        <v>260</v>
      </c>
      <c r="AW548" s="13" t="s">
        <v>32</v>
      </c>
      <c r="AX548" s="13" t="s">
        <v>85</v>
      </c>
      <c r="AY548" s="163" t="s">
        <v>253</v>
      </c>
    </row>
    <row r="549" spans="2:65" s="12" customFormat="1" ht="11.25">
      <c r="B549" s="154"/>
      <c r="D549" s="155" t="s">
        <v>264</v>
      </c>
      <c r="F549" s="157" t="s">
        <v>3773</v>
      </c>
      <c r="H549" s="158">
        <v>11.57</v>
      </c>
      <c r="I549" s="159"/>
      <c r="L549" s="154"/>
      <c r="M549" s="160"/>
      <c r="T549" s="161"/>
      <c r="AT549" s="156" t="s">
        <v>264</v>
      </c>
      <c r="AU549" s="156" t="s">
        <v>87</v>
      </c>
      <c r="AV549" s="12" t="s">
        <v>87</v>
      </c>
      <c r="AW549" s="12" t="s">
        <v>4</v>
      </c>
      <c r="AX549" s="12" t="s">
        <v>85</v>
      </c>
      <c r="AY549" s="156" t="s">
        <v>253</v>
      </c>
    </row>
    <row r="550" spans="2:65" s="1" customFormat="1" ht="44.25" customHeight="1">
      <c r="B550" s="32"/>
      <c r="C550" s="137" t="s">
        <v>586</v>
      </c>
      <c r="D550" s="137" t="s">
        <v>255</v>
      </c>
      <c r="E550" s="138" t="s">
        <v>1159</v>
      </c>
      <c r="F550" s="139" t="s">
        <v>1160</v>
      </c>
      <c r="G550" s="140" t="s">
        <v>258</v>
      </c>
      <c r="H550" s="141">
        <v>8.7509999999999994</v>
      </c>
      <c r="I550" s="142"/>
      <c r="J550" s="143">
        <f>ROUND(I550*H550,2)</f>
        <v>0</v>
      </c>
      <c r="K550" s="139" t="s">
        <v>259</v>
      </c>
      <c r="L550" s="32"/>
      <c r="M550" s="144" t="s">
        <v>1</v>
      </c>
      <c r="N550" s="145" t="s">
        <v>42</v>
      </c>
      <c r="P550" s="146">
        <f>O550*H550</f>
        <v>0</v>
      </c>
      <c r="Q550" s="146">
        <v>1.1520000000000001E-2</v>
      </c>
      <c r="R550" s="146">
        <f>Q550*H550</f>
        <v>0.10081152</v>
      </c>
      <c r="S550" s="146">
        <v>0</v>
      </c>
      <c r="T550" s="147">
        <f>S550*H550</f>
        <v>0</v>
      </c>
      <c r="AR550" s="148" t="s">
        <v>260</v>
      </c>
      <c r="AT550" s="148" t="s">
        <v>255</v>
      </c>
      <c r="AU550" s="148" t="s">
        <v>87</v>
      </c>
      <c r="AY550" s="17" t="s">
        <v>253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7" t="s">
        <v>85</v>
      </c>
      <c r="BK550" s="149">
        <f>ROUND(I550*H550,2)</f>
        <v>0</v>
      </c>
      <c r="BL550" s="17" t="s">
        <v>260</v>
      </c>
      <c r="BM550" s="148" t="s">
        <v>3774</v>
      </c>
    </row>
    <row r="551" spans="2:65" s="1" customFormat="1" ht="11.25">
      <c r="B551" s="32"/>
      <c r="D551" s="150" t="s">
        <v>262</v>
      </c>
      <c r="F551" s="151" t="s">
        <v>1162</v>
      </c>
      <c r="I551" s="152"/>
      <c r="L551" s="32"/>
      <c r="M551" s="153"/>
      <c r="T551" s="56"/>
      <c r="AT551" s="17" t="s">
        <v>262</v>
      </c>
      <c r="AU551" s="17" t="s">
        <v>87</v>
      </c>
    </row>
    <row r="552" spans="2:65" s="1" customFormat="1" ht="24.2" customHeight="1">
      <c r="B552" s="32"/>
      <c r="C552" s="185" t="s">
        <v>591</v>
      </c>
      <c r="D552" s="185" t="s">
        <v>1052</v>
      </c>
      <c r="E552" s="186" t="s">
        <v>1163</v>
      </c>
      <c r="F552" s="187" t="s">
        <v>1164</v>
      </c>
      <c r="G552" s="188" t="s">
        <v>258</v>
      </c>
      <c r="H552" s="189">
        <v>9.1890000000000001</v>
      </c>
      <c r="I552" s="190"/>
      <c r="J552" s="191">
        <f>ROUND(I552*H552,2)</f>
        <v>0</v>
      </c>
      <c r="K552" s="187" t="s">
        <v>1</v>
      </c>
      <c r="L552" s="192"/>
      <c r="M552" s="193" t="s">
        <v>1</v>
      </c>
      <c r="N552" s="194" t="s">
        <v>42</v>
      </c>
      <c r="P552" s="146">
        <f>O552*H552</f>
        <v>0</v>
      </c>
      <c r="Q552" s="146">
        <v>1.55E-2</v>
      </c>
      <c r="R552" s="146">
        <f>Q552*H552</f>
        <v>0.14242949999999999</v>
      </c>
      <c r="S552" s="146">
        <v>0</v>
      </c>
      <c r="T552" s="147">
        <f>S552*H552</f>
        <v>0</v>
      </c>
      <c r="AR552" s="148" t="s">
        <v>303</v>
      </c>
      <c r="AT552" s="148" t="s">
        <v>1052</v>
      </c>
      <c r="AU552" s="148" t="s">
        <v>87</v>
      </c>
      <c r="AY552" s="17" t="s">
        <v>253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85</v>
      </c>
      <c r="BK552" s="149">
        <f>ROUND(I552*H552,2)</f>
        <v>0</v>
      </c>
      <c r="BL552" s="17" t="s">
        <v>260</v>
      </c>
      <c r="BM552" s="148" t="s">
        <v>1165</v>
      </c>
    </row>
    <row r="553" spans="2:65" s="14" customFormat="1" ht="11.25">
      <c r="B553" s="169"/>
      <c r="D553" s="155" t="s">
        <v>264</v>
      </c>
      <c r="E553" s="170" t="s">
        <v>1</v>
      </c>
      <c r="F553" s="171" t="s">
        <v>1147</v>
      </c>
      <c r="H553" s="170" t="s">
        <v>1</v>
      </c>
      <c r="I553" s="172"/>
      <c r="L553" s="169"/>
      <c r="M553" s="173"/>
      <c r="T553" s="174"/>
      <c r="AT553" s="170" t="s">
        <v>264</v>
      </c>
      <c r="AU553" s="170" t="s">
        <v>87</v>
      </c>
      <c r="AV553" s="14" t="s">
        <v>85</v>
      </c>
      <c r="AW553" s="14" t="s">
        <v>32</v>
      </c>
      <c r="AX553" s="14" t="s">
        <v>77</v>
      </c>
      <c r="AY553" s="170" t="s">
        <v>253</v>
      </c>
    </row>
    <row r="554" spans="2:65" s="12" customFormat="1" ht="11.25">
      <c r="B554" s="154"/>
      <c r="D554" s="155" t="s">
        <v>264</v>
      </c>
      <c r="E554" s="156" t="s">
        <v>1</v>
      </c>
      <c r="F554" s="157" t="s">
        <v>3775</v>
      </c>
      <c r="H554" s="158">
        <v>8.7509999999999994</v>
      </c>
      <c r="I554" s="159"/>
      <c r="L554" s="154"/>
      <c r="M554" s="160"/>
      <c r="T554" s="161"/>
      <c r="AT554" s="156" t="s">
        <v>264</v>
      </c>
      <c r="AU554" s="156" t="s">
        <v>87</v>
      </c>
      <c r="AV554" s="12" t="s">
        <v>87</v>
      </c>
      <c r="AW554" s="12" t="s">
        <v>32</v>
      </c>
      <c r="AX554" s="12" t="s">
        <v>77</v>
      </c>
      <c r="AY554" s="156" t="s">
        <v>253</v>
      </c>
    </row>
    <row r="555" spans="2:65" s="13" customFormat="1" ht="11.25">
      <c r="B555" s="162"/>
      <c r="D555" s="155" t="s">
        <v>264</v>
      </c>
      <c r="E555" s="163" t="s">
        <v>1</v>
      </c>
      <c r="F555" s="164" t="s">
        <v>266</v>
      </c>
      <c r="H555" s="165">
        <v>8.7509999999999994</v>
      </c>
      <c r="I555" s="166"/>
      <c r="L555" s="162"/>
      <c r="M555" s="167"/>
      <c r="T555" s="168"/>
      <c r="AT555" s="163" t="s">
        <v>264</v>
      </c>
      <c r="AU555" s="163" t="s">
        <v>87</v>
      </c>
      <c r="AV555" s="13" t="s">
        <v>260</v>
      </c>
      <c r="AW555" s="13" t="s">
        <v>32</v>
      </c>
      <c r="AX555" s="13" t="s">
        <v>85</v>
      </c>
      <c r="AY555" s="163" t="s">
        <v>253</v>
      </c>
    </row>
    <row r="556" spans="2:65" s="12" customFormat="1" ht="11.25">
      <c r="B556" s="154"/>
      <c r="D556" s="155" t="s">
        <v>264</v>
      </c>
      <c r="F556" s="157" t="s">
        <v>3776</v>
      </c>
      <c r="H556" s="158">
        <v>9.1890000000000001</v>
      </c>
      <c r="I556" s="159"/>
      <c r="L556" s="154"/>
      <c r="M556" s="160"/>
      <c r="T556" s="161"/>
      <c r="AT556" s="156" t="s">
        <v>264</v>
      </c>
      <c r="AU556" s="156" t="s">
        <v>87</v>
      </c>
      <c r="AV556" s="12" t="s">
        <v>87</v>
      </c>
      <c r="AW556" s="12" t="s">
        <v>4</v>
      </c>
      <c r="AX556" s="12" t="s">
        <v>85</v>
      </c>
      <c r="AY556" s="156" t="s">
        <v>253</v>
      </c>
    </row>
    <row r="557" spans="2:65" s="1" customFormat="1" ht="49.15" customHeight="1">
      <c r="B557" s="32"/>
      <c r="C557" s="137" t="s">
        <v>597</v>
      </c>
      <c r="D557" s="137" t="s">
        <v>255</v>
      </c>
      <c r="E557" s="138" t="s">
        <v>1168</v>
      </c>
      <c r="F557" s="139" t="s">
        <v>1169</v>
      </c>
      <c r="G557" s="140" t="s">
        <v>258</v>
      </c>
      <c r="H557" s="141">
        <v>136.61600000000001</v>
      </c>
      <c r="I557" s="142"/>
      <c r="J557" s="143">
        <f>ROUND(I557*H557,2)</f>
        <v>0</v>
      </c>
      <c r="K557" s="139" t="s">
        <v>259</v>
      </c>
      <c r="L557" s="32"/>
      <c r="M557" s="144" t="s">
        <v>1</v>
      </c>
      <c r="N557" s="145" t="s">
        <v>42</v>
      </c>
      <c r="P557" s="146">
        <f>O557*H557</f>
        <v>0</v>
      </c>
      <c r="Q557" s="146">
        <v>1.1679999999999999E-2</v>
      </c>
      <c r="R557" s="146">
        <f>Q557*H557</f>
        <v>1.59567488</v>
      </c>
      <c r="S557" s="146">
        <v>0</v>
      </c>
      <c r="T557" s="147">
        <f>S557*H557</f>
        <v>0</v>
      </c>
      <c r="AR557" s="148" t="s">
        <v>260</v>
      </c>
      <c r="AT557" s="148" t="s">
        <v>255</v>
      </c>
      <c r="AU557" s="148" t="s">
        <v>87</v>
      </c>
      <c r="AY557" s="17" t="s">
        <v>253</v>
      </c>
      <c r="BE557" s="149">
        <f>IF(N557="základní",J557,0)</f>
        <v>0</v>
      </c>
      <c r="BF557" s="149">
        <f>IF(N557="snížená",J557,0)</f>
        <v>0</v>
      </c>
      <c r="BG557" s="149">
        <f>IF(N557="zákl. přenesená",J557,0)</f>
        <v>0</v>
      </c>
      <c r="BH557" s="149">
        <f>IF(N557="sníž. přenesená",J557,0)</f>
        <v>0</v>
      </c>
      <c r="BI557" s="149">
        <f>IF(N557="nulová",J557,0)</f>
        <v>0</v>
      </c>
      <c r="BJ557" s="17" t="s">
        <v>85</v>
      </c>
      <c r="BK557" s="149">
        <f>ROUND(I557*H557,2)</f>
        <v>0</v>
      </c>
      <c r="BL557" s="17" t="s">
        <v>260</v>
      </c>
      <c r="BM557" s="148" t="s">
        <v>1170</v>
      </c>
    </row>
    <row r="558" spans="2:65" s="1" customFormat="1" ht="11.25">
      <c r="B558" s="32"/>
      <c r="D558" s="150" t="s">
        <v>262</v>
      </c>
      <c r="F558" s="151" t="s">
        <v>1171</v>
      </c>
      <c r="I558" s="152"/>
      <c r="L558" s="32"/>
      <c r="M558" s="153"/>
      <c r="T558" s="56"/>
      <c r="AT558" s="17" t="s">
        <v>262</v>
      </c>
      <c r="AU558" s="17" t="s">
        <v>87</v>
      </c>
    </row>
    <row r="559" spans="2:65" s="1" customFormat="1" ht="24.2" customHeight="1">
      <c r="B559" s="32"/>
      <c r="C559" s="185" t="s">
        <v>603</v>
      </c>
      <c r="D559" s="185" t="s">
        <v>1052</v>
      </c>
      <c r="E559" s="186" t="s">
        <v>1172</v>
      </c>
      <c r="F559" s="187" t="s">
        <v>1173</v>
      </c>
      <c r="G559" s="188" t="s">
        <v>258</v>
      </c>
      <c r="H559" s="189">
        <v>143.447</v>
      </c>
      <c r="I559" s="190"/>
      <c r="J559" s="191">
        <f>ROUND(I559*H559,2)</f>
        <v>0</v>
      </c>
      <c r="K559" s="187" t="s">
        <v>259</v>
      </c>
      <c r="L559" s="192"/>
      <c r="M559" s="193" t="s">
        <v>1</v>
      </c>
      <c r="N559" s="194" t="s">
        <v>42</v>
      </c>
      <c r="P559" s="146">
        <f>O559*H559</f>
        <v>0</v>
      </c>
      <c r="Q559" s="146">
        <v>2.8000000000000001E-2</v>
      </c>
      <c r="R559" s="146">
        <f>Q559*H559</f>
        <v>4.0165160000000002</v>
      </c>
      <c r="S559" s="146">
        <v>0</v>
      </c>
      <c r="T559" s="147">
        <f>S559*H559</f>
        <v>0</v>
      </c>
      <c r="AR559" s="148" t="s">
        <v>303</v>
      </c>
      <c r="AT559" s="148" t="s">
        <v>1052</v>
      </c>
      <c r="AU559" s="148" t="s">
        <v>87</v>
      </c>
      <c r="AY559" s="17" t="s">
        <v>253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7" t="s">
        <v>85</v>
      </c>
      <c r="BK559" s="149">
        <f>ROUND(I559*H559,2)</f>
        <v>0</v>
      </c>
      <c r="BL559" s="17" t="s">
        <v>260</v>
      </c>
      <c r="BM559" s="148" t="s">
        <v>1174</v>
      </c>
    </row>
    <row r="560" spans="2:65" s="14" customFormat="1" ht="11.25">
      <c r="B560" s="169"/>
      <c r="D560" s="155" t="s">
        <v>264</v>
      </c>
      <c r="E560" s="170" t="s">
        <v>1</v>
      </c>
      <c r="F560" s="171" t="s">
        <v>1175</v>
      </c>
      <c r="H560" s="170" t="s">
        <v>1</v>
      </c>
      <c r="I560" s="172"/>
      <c r="L560" s="169"/>
      <c r="M560" s="173"/>
      <c r="T560" s="174"/>
      <c r="AT560" s="170" t="s">
        <v>264</v>
      </c>
      <c r="AU560" s="170" t="s">
        <v>87</v>
      </c>
      <c r="AV560" s="14" t="s">
        <v>85</v>
      </c>
      <c r="AW560" s="14" t="s">
        <v>32</v>
      </c>
      <c r="AX560" s="14" t="s">
        <v>77</v>
      </c>
      <c r="AY560" s="170" t="s">
        <v>253</v>
      </c>
    </row>
    <row r="561" spans="2:65" s="14" customFormat="1" ht="11.25">
      <c r="B561" s="169"/>
      <c r="D561" s="155" t="s">
        <v>264</v>
      </c>
      <c r="E561" s="170" t="s">
        <v>1</v>
      </c>
      <c r="F561" s="171" t="s">
        <v>1082</v>
      </c>
      <c r="H561" s="170" t="s">
        <v>1</v>
      </c>
      <c r="I561" s="172"/>
      <c r="L561" s="169"/>
      <c r="M561" s="173"/>
      <c r="T561" s="174"/>
      <c r="AT561" s="170" t="s">
        <v>264</v>
      </c>
      <c r="AU561" s="170" t="s">
        <v>87</v>
      </c>
      <c r="AV561" s="14" t="s">
        <v>85</v>
      </c>
      <c r="AW561" s="14" t="s">
        <v>32</v>
      </c>
      <c r="AX561" s="14" t="s">
        <v>77</v>
      </c>
      <c r="AY561" s="170" t="s">
        <v>253</v>
      </c>
    </row>
    <row r="562" spans="2:65" s="12" customFormat="1" ht="11.25">
      <c r="B562" s="154"/>
      <c r="D562" s="155" t="s">
        <v>264</v>
      </c>
      <c r="E562" s="156" t="s">
        <v>1</v>
      </c>
      <c r="F562" s="157" t="s">
        <v>3751</v>
      </c>
      <c r="H562" s="158">
        <v>142.30600000000001</v>
      </c>
      <c r="I562" s="159"/>
      <c r="L562" s="154"/>
      <c r="M562" s="160"/>
      <c r="T562" s="161"/>
      <c r="AT562" s="156" t="s">
        <v>264</v>
      </c>
      <c r="AU562" s="156" t="s">
        <v>87</v>
      </c>
      <c r="AV562" s="12" t="s">
        <v>87</v>
      </c>
      <c r="AW562" s="12" t="s">
        <v>32</v>
      </c>
      <c r="AX562" s="12" t="s">
        <v>77</v>
      </c>
      <c r="AY562" s="156" t="s">
        <v>253</v>
      </c>
    </row>
    <row r="563" spans="2:65" s="12" customFormat="1" ht="33.75">
      <c r="B563" s="154"/>
      <c r="D563" s="155" t="s">
        <v>264</v>
      </c>
      <c r="E563" s="156" t="s">
        <v>1</v>
      </c>
      <c r="F563" s="157" t="s">
        <v>3752</v>
      </c>
      <c r="H563" s="158">
        <v>-27.72</v>
      </c>
      <c r="I563" s="159"/>
      <c r="L563" s="154"/>
      <c r="M563" s="160"/>
      <c r="T563" s="161"/>
      <c r="AT563" s="156" t="s">
        <v>264</v>
      </c>
      <c r="AU563" s="156" t="s">
        <v>87</v>
      </c>
      <c r="AV563" s="12" t="s">
        <v>87</v>
      </c>
      <c r="AW563" s="12" t="s">
        <v>32</v>
      </c>
      <c r="AX563" s="12" t="s">
        <v>77</v>
      </c>
      <c r="AY563" s="156" t="s">
        <v>253</v>
      </c>
    </row>
    <row r="564" spans="2:65" s="15" customFormat="1" ht="11.25">
      <c r="B564" s="175"/>
      <c r="D564" s="155" t="s">
        <v>264</v>
      </c>
      <c r="E564" s="176" t="s">
        <v>1</v>
      </c>
      <c r="F564" s="177" t="s">
        <v>322</v>
      </c>
      <c r="H564" s="178">
        <v>114.586</v>
      </c>
      <c r="I564" s="179"/>
      <c r="L564" s="175"/>
      <c r="M564" s="180"/>
      <c r="T564" s="181"/>
      <c r="AT564" s="176" t="s">
        <v>264</v>
      </c>
      <c r="AU564" s="176" t="s">
        <v>87</v>
      </c>
      <c r="AV564" s="15" t="s">
        <v>97</v>
      </c>
      <c r="AW564" s="15" t="s">
        <v>32</v>
      </c>
      <c r="AX564" s="15" t="s">
        <v>77</v>
      </c>
      <c r="AY564" s="176" t="s">
        <v>253</v>
      </c>
    </row>
    <row r="565" spans="2:65" s="14" customFormat="1" ht="11.25">
      <c r="B565" s="169"/>
      <c r="D565" s="155" t="s">
        <v>264</v>
      </c>
      <c r="E565" s="170" t="s">
        <v>1</v>
      </c>
      <c r="F565" s="171" t="s">
        <v>1085</v>
      </c>
      <c r="H565" s="170" t="s">
        <v>1</v>
      </c>
      <c r="I565" s="172"/>
      <c r="L565" s="169"/>
      <c r="M565" s="173"/>
      <c r="T565" s="174"/>
      <c r="AT565" s="170" t="s">
        <v>264</v>
      </c>
      <c r="AU565" s="170" t="s">
        <v>87</v>
      </c>
      <c r="AV565" s="14" t="s">
        <v>85</v>
      </c>
      <c r="AW565" s="14" t="s">
        <v>32</v>
      </c>
      <c r="AX565" s="14" t="s">
        <v>77</v>
      </c>
      <c r="AY565" s="170" t="s">
        <v>253</v>
      </c>
    </row>
    <row r="566" spans="2:65" s="12" customFormat="1" ht="11.25">
      <c r="B566" s="154"/>
      <c r="D566" s="155" t="s">
        <v>264</v>
      </c>
      <c r="E566" s="156" t="s">
        <v>1</v>
      </c>
      <c r="F566" s="157" t="s">
        <v>3753</v>
      </c>
      <c r="H566" s="158">
        <v>22.03</v>
      </c>
      <c r="I566" s="159"/>
      <c r="L566" s="154"/>
      <c r="M566" s="160"/>
      <c r="T566" s="161"/>
      <c r="AT566" s="156" t="s">
        <v>264</v>
      </c>
      <c r="AU566" s="156" t="s">
        <v>87</v>
      </c>
      <c r="AV566" s="12" t="s">
        <v>87</v>
      </c>
      <c r="AW566" s="12" t="s">
        <v>32</v>
      </c>
      <c r="AX566" s="12" t="s">
        <v>77</v>
      </c>
      <c r="AY566" s="156" t="s">
        <v>253</v>
      </c>
    </row>
    <row r="567" spans="2:65" s="15" customFormat="1" ht="11.25">
      <c r="B567" s="175"/>
      <c r="D567" s="155" t="s">
        <v>264</v>
      </c>
      <c r="E567" s="176" t="s">
        <v>1</v>
      </c>
      <c r="F567" s="177" t="s">
        <v>322</v>
      </c>
      <c r="H567" s="178">
        <v>22.03</v>
      </c>
      <c r="I567" s="179"/>
      <c r="L567" s="175"/>
      <c r="M567" s="180"/>
      <c r="T567" s="181"/>
      <c r="AT567" s="176" t="s">
        <v>264</v>
      </c>
      <c r="AU567" s="176" t="s">
        <v>87</v>
      </c>
      <c r="AV567" s="15" t="s">
        <v>97</v>
      </c>
      <c r="AW567" s="15" t="s">
        <v>32</v>
      </c>
      <c r="AX567" s="15" t="s">
        <v>77</v>
      </c>
      <c r="AY567" s="176" t="s">
        <v>253</v>
      </c>
    </row>
    <row r="568" spans="2:65" s="13" customFormat="1" ht="11.25">
      <c r="B568" s="162"/>
      <c r="D568" s="155" t="s">
        <v>264</v>
      </c>
      <c r="E568" s="163" t="s">
        <v>1</v>
      </c>
      <c r="F568" s="164" t="s">
        <v>266</v>
      </c>
      <c r="H568" s="165">
        <v>136.61600000000001</v>
      </c>
      <c r="I568" s="166"/>
      <c r="L568" s="162"/>
      <c r="M568" s="167"/>
      <c r="T568" s="168"/>
      <c r="AT568" s="163" t="s">
        <v>264</v>
      </c>
      <c r="AU568" s="163" t="s">
        <v>87</v>
      </c>
      <c r="AV568" s="13" t="s">
        <v>260</v>
      </c>
      <c r="AW568" s="13" t="s">
        <v>32</v>
      </c>
      <c r="AX568" s="13" t="s">
        <v>85</v>
      </c>
      <c r="AY568" s="163" t="s">
        <v>253</v>
      </c>
    </row>
    <row r="569" spans="2:65" s="12" customFormat="1" ht="11.25">
      <c r="B569" s="154"/>
      <c r="D569" s="155" t="s">
        <v>264</v>
      </c>
      <c r="F569" s="157" t="s">
        <v>3777</v>
      </c>
      <c r="H569" s="158">
        <v>143.447</v>
      </c>
      <c r="I569" s="159"/>
      <c r="L569" s="154"/>
      <c r="M569" s="160"/>
      <c r="T569" s="161"/>
      <c r="AT569" s="156" t="s">
        <v>264</v>
      </c>
      <c r="AU569" s="156" t="s">
        <v>87</v>
      </c>
      <c r="AV569" s="12" t="s">
        <v>87</v>
      </c>
      <c r="AW569" s="12" t="s">
        <v>4</v>
      </c>
      <c r="AX569" s="12" t="s">
        <v>85</v>
      </c>
      <c r="AY569" s="156" t="s">
        <v>253</v>
      </c>
    </row>
    <row r="570" spans="2:65" s="1" customFormat="1" ht="37.9" customHeight="1">
      <c r="B570" s="32"/>
      <c r="C570" s="137" t="s">
        <v>613</v>
      </c>
      <c r="D570" s="137" t="s">
        <v>255</v>
      </c>
      <c r="E570" s="138" t="s">
        <v>1177</v>
      </c>
      <c r="F570" s="139" t="s">
        <v>1178</v>
      </c>
      <c r="G570" s="140" t="s">
        <v>258</v>
      </c>
      <c r="H570" s="141">
        <v>29.38</v>
      </c>
      <c r="I570" s="142"/>
      <c r="J570" s="143">
        <f>ROUND(I570*H570,2)</f>
        <v>0</v>
      </c>
      <c r="K570" s="139" t="s">
        <v>259</v>
      </c>
      <c r="L570" s="32"/>
      <c r="M570" s="144" t="s">
        <v>1</v>
      </c>
      <c r="N570" s="145" t="s">
        <v>42</v>
      </c>
      <c r="P570" s="146">
        <f>O570*H570</f>
        <v>0</v>
      </c>
      <c r="Q570" s="146">
        <v>8.0000000000000007E-5</v>
      </c>
      <c r="R570" s="146">
        <f>Q570*H570</f>
        <v>2.3504000000000003E-3</v>
      </c>
      <c r="S570" s="146">
        <v>0</v>
      </c>
      <c r="T570" s="147">
        <f>S570*H570</f>
        <v>0</v>
      </c>
      <c r="AR570" s="148" t="s">
        <v>260</v>
      </c>
      <c r="AT570" s="148" t="s">
        <v>255</v>
      </c>
      <c r="AU570" s="148" t="s">
        <v>87</v>
      </c>
      <c r="AY570" s="17" t="s">
        <v>253</v>
      </c>
      <c r="BE570" s="149">
        <f>IF(N570="základní",J570,0)</f>
        <v>0</v>
      </c>
      <c r="BF570" s="149">
        <f>IF(N570="snížená",J570,0)</f>
        <v>0</v>
      </c>
      <c r="BG570" s="149">
        <f>IF(N570="zákl. přenesená",J570,0)</f>
        <v>0</v>
      </c>
      <c r="BH570" s="149">
        <f>IF(N570="sníž. přenesená",J570,0)</f>
        <v>0</v>
      </c>
      <c r="BI570" s="149">
        <f>IF(N570="nulová",J570,0)</f>
        <v>0</v>
      </c>
      <c r="BJ570" s="17" t="s">
        <v>85</v>
      </c>
      <c r="BK570" s="149">
        <f>ROUND(I570*H570,2)</f>
        <v>0</v>
      </c>
      <c r="BL570" s="17" t="s">
        <v>260</v>
      </c>
      <c r="BM570" s="148" t="s">
        <v>3778</v>
      </c>
    </row>
    <row r="571" spans="2:65" s="1" customFormat="1" ht="11.25">
      <c r="B571" s="32"/>
      <c r="D571" s="150" t="s">
        <v>262</v>
      </c>
      <c r="F571" s="151" t="s">
        <v>1180</v>
      </c>
      <c r="I571" s="152"/>
      <c r="L571" s="32"/>
      <c r="M571" s="153"/>
      <c r="T571" s="56"/>
      <c r="AT571" s="17" t="s">
        <v>262</v>
      </c>
      <c r="AU571" s="17" t="s">
        <v>87</v>
      </c>
    </row>
    <row r="572" spans="2:65" s="14" customFormat="1" ht="11.25">
      <c r="B572" s="169"/>
      <c r="D572" s="155" t="s">
        <v>264</v>
      </c>
      <c r="E572" s="170" t="s">
        <v>1</v>
      </c>
      <c r="F572" s="171" t="s">
        <v>1069</v>
      </c>
      <c r="H572" s="170" t="s">
        <v>1</v>
      </c>
      <c r="I572" s="172"/>
      <c r="L572" s="169"/>
      <c r="M572" s="173"/>
      <c r="T572" s="174"/>
      <c r="AT572" s="170" t="s">
        <v>264</v>
      </c>
      <c r="AU572" s="170" t="s">
        <v>87</v>
      </c>
      <c r="AV572" s="14" t="s">
        <v>85</v>
      </c>
      <c r="AW572" s="14" t="s">
        <v>32</v>
      </c>
      <c r="AX572" s="14" t="s">
        <v>77</v>
      </c>
      <c r="AY572" s="170" t="s">
        <v>253</v>
      </c>
    </row>
    <row r="573" spans="2:65" s="14" customFormat="1" ht="11.25">
      <c r="B573" s="169"/>
      <c r="D573" s="155" t="s">
        <v>264</v>
      </c>
      <c r="E573" s="170" t="s">
        <v>1</v>
      </c>
      <c r="F573" s="171" t="s">
        <v>1070</v>
      </c>
      <c r="H573" s="170" t="s">
        <v>1</v>
      </c>
      <c r="I573" s="172"/>
      <c r="L573" s="169"/>
      <c r="M573" s="173"/>
      <c r="T573" s="174"/>
      <c r="AT573" s="170" t="s">
        <v>264</v>
      </c>
      <c r="AU573" s="170" t="s">
        <v>87</v>
      </c>
      <c r="AV573" s="14" t="s">
        <v>85</v>
      </c>
      <c r="AW573" s="14" t="s">
        <v>32</v>
      </c>
      <c r="AX573" s="14" t="s">
        <v>77</v>
      </c>
      <c r="AY573" s="170" t="s">
        <v>253</v>
      </c>
    </row>
    <row r="574" spans="2:65" s="12" customFormat="1" ht="11.25">
      <c r="B574" s="154"/>
      <c r="D574" s="155" t="s">
        <v>264</v>
      </c>
      <c r="E574" s="156" t="s">
        <v>1</v>
      </c>
      <c r="F574" s="157" t="s">
        <v>3748</v>
      </c>
      <c r="H574" s="158">
        <v>33.514000000000003</v>
      </c>
      <c r="I574" s="159"/>
      <c r="L574" s="154"/>
      <c r="M574" s="160"/>
      <c r="T574" s="161"/>
      <c r="AT574" s="156" t="s">
        <v>264</v>
      </c>
      <c r="AU574" s="156" t="s">
        <v>87</v>
      </c>
      <c r="AV574" s="12" t="s">
        <v>87</v>
      </c>
      <c r="AW574" s="12" t="s">
        <v>32</v>
      </c>
      <c r="AX574" s="12" t="s">
        <v>77</v>
      </c>
      <c r="AY574" s="156" t="s">
        <v>253</v>
      </c>
    </row>
    <row r="575" spans="2:65" s="12" customFormat="1" ht="11.25">
      <c r="B575" s="154"/>
      <c r="D575" s="155" t="s">
        <v>264</v>
      </c>
      <c r="E575" s="156" t="s">
        <v>1</v>
      </c>
      <c r="F575" s="157" t="s">
        <v>3749</v>
      </c>
      <c r="H575" s="158">
        <v>-3.15</v>
      </c>
      <c r="I575" s="159"/>
      <c r="L575" s="154"/>
      <c r="M575" s="160"/>
      <c r="T575" s="161"/>
      <c r="AT575" s="156" t="s">
        <v>264</v>
      </c>
      <c r="AU575" s="156" t="s">
        <v>87</v>
      </c>
      <c r="AV575" s="12" t="s">
        <v>87</v>
      </c>
      <c r="AW575" s="12" t="s">
        <v>32</v>
      </c>
      <c r="AX575" s="12" t="s">
        <v>77</v>
      </c>
      <c r="AY575" s="156" t="s">
        <v>253</v>
      </c>
    </row>
    <row r="576" spans="2:65" s="12" customFormat="1" ht="11.25">
      <c r="B576" s="154"/>
      <c r="D576" s="155" t="s">
        <v>264</v>
      </c>
      <c r="E576" s="156" t="s">
        <v>1</v>
      </c>
      <c r="F576" s="157" t="s">
        <v>3750</v>
      </c>
      <c r="H576" s="158">
        <v>-0.98399999999999999</v>
      </c>
      <c r="I576" s="159"/>
      <c r="L576" s="154"/>
      <c r="M576" s="160"/>
      <c r="T576" s="161"/>
      <c r="AT576" s="156" t="s">
        <v>264</v>
      </c>
      <c r="AU576" s="156" t="s">
        <v>87</v>
      </c>
      <c r="AV576" s="12" t="s">
        <v>87</v>
      </c>
      <c r="AW576" s="12" t="s">
        <v>32</v>
      </c>
      <c r="AX576" s="12" t="s">
        <v>77</v>
      </c>
      <c r="AY576" s="156" t="s">
        <v>253</v>
      </c>
    </row>
    <row r="577" spans="2:65" s="15" customFormat="1" ht="11.25">
      <c r="B577" s="175"/>
      <c r="D577" s="155" t="s">
        <v>264</v>
      </c>
      <c r="E577" s="176" t="s">
        <v>1</v>
      </c>
      <c r="F577" s="177" t="s">
        <v>322</v>
      </c>
      <c r="H577" s="178">
        <v>29.38</v>
      </c>
      <c r="I577" s="179"/>
      <c r="L577" s="175"/>
      <c r="M577" s="180"/>
      <c r="T577" s="181"/>
      <c r="AT577" s="176" t="s">
        <v>264</v>
      </c>
      <c r="AU577" s="176" t="s">
        <v>87</v>
      </c>
      <c r="AV577" s="15" t="s">
        <v>97</v>
      </c>
      <c r="AW577" s="15" t="s">
        <v>32</v>
      </c>
      <c r="AX577" s="15" t="s">
        <v>77</v>
      </c>
      <c r="AY577" s="176" t="s">
        <v>253</v>
      </c>
    </row>
    <row r="578" spans="2:65" s="13" customFormat="1" ht="11.25">
      <c r="B578" s="162"/>
      <c r="D578" s="155" t="s">
        <v>264</v>
      </c>
      <c r="E578" s="163" t="s">
        <v>1</v>
      </c>
      <c r="F578" s="164" t="s">
        <v>266</v>
      </c>
      <c r="H578" s="165">
        <v>29.38</v>
      </c>
      <c r="I578" s="166"/>
      <c r="L578" s="162"/>
      <c r="M578" s="167"/>
      <c r="T578" s="168"/>
      <c r="AT578" s="163" t="s">
        <v>264</v>
      </c>
      <c r="AU578" s="163" t="s">
        <v>87</v>
      </c>
      <c r="AV578" s="13" t="s">
        <v>260</v>
      </c>
      <c r="AW578" s="13" t="s">
        <v>32</v>
      </c>
      <c r="AX578" s="13" t="s">
        <v>85</v>
      </c>
      <c r="AY578" s="163" t="s">
        <v>253</v>
      </c>
    </row>
    <row r="579" spans="2:65" s="1" customFormat="1" ht="37.9" customHeight="1">
      <c r="B579" s="32"/>
      <c r="C579" s="137" t="s">
        <v>617</v>
      </c>
      <c r="D579" s="137" t="s">
        <v>255</v>
      </c>
      <c r="E579" s="138" t="s">
        <v>1181</v>
      </c>
      <c r="F579" s="139" t="s">
        <v>1182</v>
      </c>
      <c r="G579" s="140" t="s">
        <v>258</v>
      </c>
      <c r="H579" s="141">
        <v>167.73</v>
      </c>
      <c r="I579" s="142"/>
      <c r="J579" s="143">
        <f>ROUND(I579*H579,2)</f>
        <v>0</v>
      </c>
      <c r="K579" s="139" t="s">
        <v>259</v>
      </c>
      <c r="L579" s="32"/>
      <c r="M579" s="144" t="s">
        <v>1</v>
      </c>
      <c r="N579" s="145" t="s">
        <v>42</v>
      </c>
      <c r="P579" s="146">
        <f>O579*H579</f>
        <v>0</v>
      </c>
      <c r="Q579" s="146">
        <v>8.0000000000000007E-5</v>
      </c>
      <c r="R579" s="146">
        <f>Q579*H579</f>
        <v>1.34184E-2</v>
      </c>
      <c r="S579" s="146">
        <v>0</v>
      </c>
      <c r="T579" s="147">
        <f>S579*H579</f>
        <v>0</v>
      </c>
      <c r="AR579" s="148" t="s">
        <v>260</v>
      </c>
      <c r="AT579" s="148" t="s">
        <v>255</v>
      </c>
      <c r="AU579" s="148" t="s">
        <v>87</v>
      </c>
      <c r="AY579" s="17" t="s">
        <v>253</v>
      </c>
      <c r="BE579" s="149">
        <f>IF(N579="základní",J579,0)</f>
        <v>0</v>
      </c>
      <c r="BF579" s="149">
        <f>IF(N579="snížená",J579,0)</f>
        <v>0</v>
      </c>
      <c r="BG579" s="149">
        <f>IF(N579="zákl. přenesená",J579,0)</f>
        <v>0</v>
      </c>
      <c r="BH579" s="149">
        <f>IF(N579="sníž. přenesená",J579,0)</f>
        <v>0</v>
      </c>
      <c r="BI579" s="149">
        <f>IF(N579="nulová",J579,0)</f>
        <v>0</v>
      </c>
      <c r="BJ579" s="17" t="s">
        <v>85</v>
      </c>
      <c r="BK579" s="149">
        <f>ROUND(I579*H579,2)</f>
        <v>0</v>
      </c>
      <c r="BL579" s="17" t="s">
        <v>260</v>
      </c>
      <c r="BM579" s="148" t="s">
        <v>3779</v>
      </c>
    </row>
    <row r="580" spans="2:65" s="1" customFormat="1" ht="11.25">
      <c r="B580" s="32"/>
      <c r="D580" s="150" t="s">
        <v>262</v>
      </c>
      <c r="F580" s="151" t="s">
        <v>1184</v>
      </c>
      <c r="I580" s="152"/>
      <c r="L580" s="32"/>
      <c r="M580" s="153"/>
      <c r="T580" s="56"/>
      <c r="AT580" s="17" t="s">
        <v>262</v>
      </c>
      <c r="AU580" s="17" t="s">
        <v>87</v>
      </c>
    </row>
    <row r="581" spans="2:65" s="14" customFormat="1" ht="11.25">
      <c r="B581" s="169"/>
      <c r="D581" s="155" t="s">
        <v>264</v>
      </c>
      <c r="E581" s="170" t="s">
        <v>1</v>
      </c>
      <c r="F581" s="171" t="s">
        <v>1147</v>
      </c>
      <c r="H581" s="170" t="s">
        <v>1</v>
      </c>
      <c r="I581" s="172"/>
      <c r="L581" s="169"/>
      <c r="M581" s="173"/>
      <c r="T581" s="174"/>
      <c r="AT581" s="170" t="s">
        <v>264</v>
      </c>
      <c r="AU581" s="170" t="s">
        <v>87</v>
      </c>
      <c r="AV581" s="14" t="s">
        <v>85</v>
      </c>
      <c r="AW581" s="14" t="s">
        <v>32</v>
      </c>
      <c r="AX581" s="14" t="s">
        <v>77</v>
      </c>
      <c r="AY581" s="170" t="s">
        <v>253</v>
      </c>
    </row>
    <row r="582" spans="2:65" s="12" customFormat="1" ht="11.25">
      <c r="B582" s="154"/>
      <c r="D582" s="155" t="s">
        <v>264</v>
      </c>
      <c r="E582" s="156" t="s">
        <v>1</v>
      </c>
      <c r="F582" s="157" t="s">
        <v>3769</v>
      </c>
      <c r="H582" s="158">
        <v>11.343999999999999</v>
      </c>
      <c r="I582" s="159"/>
      <c r="L582" s="154"/>
      <c r="M582" s="160"/>
      <c r="T582" s="161"/>
      <c r="AT582" s="156" t="s">
        <v>264</v>
      </c>
      <c r="AU582" s="156" t="s">
        <v>87</v>
      </c>
      <c r="AV582" s="12" t="s">
        <v>87</v>
      </c>
      <c r="AW582" s="12" t="s">
        <v>32</v>
      </c>
      <c r="AX582" s="12" t="s">
        <v>77</v>
      </c>
      <c r="AY582" s="156" t="s">
        <v>253</v>
      </c>
    </row>
    <row r="583" spans="2:65" s="15" customFormat="1" ht="11.25">
      <c r="B583" s="175"/>
      <c r="D583" s="155" t="s">
        <v>264</v>
      </c>
      <c r="E583" s="176" t="s">
        <v>1</v>
      </c>
      <c r="F583" s="177" t="s">
        <v>322</v>
      </c>
      <c r="H583" s="178">
        <v>11.343999999999999</v>
      </c>
      <c r="I583" s="179"/>
      <c r="L583" s="175"/>
      <c r="M583" s="180"/>
      <c r="T583" s="181"/>
      <c r="AT583" s="176" t="s">
        <v>264</v>
      </c>
      <c r="AU583" s="176" t="s">
        <v>87</v>
      </c>
      <c r="AV583" s="15" t="s">
        <v>97</v>
      </c>
      <c r="AW583" s="15" t="s">
        <v>32</v>
      </c>
      <c r="AX583" s="15" t="s">
        <v>77</v>
      </c>
      <c r="AY583" s="176" t="s">
        <v>253</v>
      </c>
    </row>
    <row r="584" spans="2:65" s="14" customFormat="1" ht="11.25">
      <c r="B584" s="169"/>
      <c r="D584" s="155" t="s">
        <v>264</v>
      </c>
      <c r="E584" s="170" t="s">
        <v>1</v>
      </c>
      <c r="F584" s="171" t="s">
        <v>1147</v>
      </c>
      <c r="H584" s="170" t="s">
        <v>1</v>
      </c>
      <c r="I584" s="172"/>
      <c r="L584" s="169"/>
      <c r="M584" s="173"/>
      <c r="T584" s="174"/>
      <c r="AT584" s="170" t="s">
        <v>264</v>
      </c>
      <c r="AU584" s="170" t="s">
        <v>87</v>
      </c>
      <c r="AV584" s="14" t="s">
        <v>85</v>
      </c>
      <c r="AW584" s="14" t="s">
        <v>32</v>
      </c>
      <c r="AX584" s="14" t="s">
        <v>77</v>
      </c>
      <c r="AY584" s="170" t="s">
        <v>253</v>
      </c>
    </row>
    <row r="585" spans="2:65" s="12" customFormat="1" ht="11.25">
      <c r="B585" s="154"/>
      <c r="D585" s="155" t="s">
        <v>264</v>
      </c>
      <c r="E585" s="156" t="s">
        <v>1</v>
      </c>
      <c r="F585" s="157" t="s">
        <v>3772</v>
      </c>
      <c r="H585" s="158">
        <v>11.019</v>
      </c>
      <c r="I585" s="159"/>
      <c r="L585" s="154"/>
      <c r="M585" s="160"/>
      <c r="T585" s="161"/>
      <c r="AT585" s="156" t="s">
        <v>264</v>
      </c>
      <c r="AU585" s="156" t="s">
        <v>87</v>
      </c>
      <c r="AV585" s="12" t="s">
        <v>87</v>
      </c>
      <c r="AW585" s="12" t="s">
        <v>32</v>
      </c>
      <c r="AX585" s="12" t="s">
        <v>77</v>
      </c>
      <c r="AY585" s="156" t="s">
        <v>253</v>
      </c>
    </row>
    <row r="586" spans="2:65" s="15" customFormat="1" ht="11.25">
      <c r="B586" s="175"/>
      <c r="D586" s="155" t="s">
        <v>264</v>
      </c>
      <c r="E586" s="176" t="s">
        <v>1</v>
      </c>
      <c r="F586" s="177" t="s">
        <v>322</v>
      </c>
      <c r="H586" s="178">
        <v>11.019</v>
      </c>
      <c r="I586" s="179"/>
      <c r="L586" s="175"/>
      <c r="M586" s="180"/>
      <c r="T586" s="181"/>
      <c r="AT586" s="176" t="s">
        <v>264</v>
      </c>
      <c r="AU586" s="176" t="s">
        <v>87</v>
      </c>
      <c r="AV586" s="15" t="s">
        <v>97</v>
      </c>
      <c r="AW586" s="15" t="s">
        <v>32</v>
      </c>
      <c r="AX586" s="15" t="s">
        <v>77</v>
      </c>
      <c r="AY586" s="176" t="s">
        <v>253</v>
      </c>
    </row>
    <row r="587" spans="2:65" s="14" customFormat="1" ht="11.25">
      <c r="B587" s="169"/>
      <c r="D587" s="155" t="s">
        <v>264</v>
      </c>
      <c r="E587" s="170" t="s">
        <v>1</v>
      </c>
      <c r="F587" s="171" t="s">
        <v>1147</v>
      </c>
      <c r="H587" s="170" t="s">
        <v>1</v>
      </c>
      <c r="I587" s="172"/>
      <c r="L587" s="169"/>
      <c r="M587" s="173"/>
      <c r="T587" s="174"/>
      <c r="AT587" s="170" t="s">
        <v>264</v>
      </c>
      <c r="AU587" s="170" t="s">
        <v>87</v>
      </c>
      <c r="AV587" s="14" t="s">
        <v>85</v>
      </c>
      <c r="AW587" s="14" t="s">
        <v>32</v>
      </c>
      <c r="AX587" s="14" t="s">
        <v>77</v>
      </c>
      <c r="AY587" s="170" t="s">
        <v>253</v>
      </c>
    </row>
    <row r="588" spans="2:65" s="12" customFormat="1" ht="11.25">
      <c r="B588" s="154"/>
      <c r="D588" s="155" t="s">
        <v>264</v>
      </c>
      <c r="E588" s="156" t="s">
        <v>1</v>
      </c>
      <c r="F588" s="157" t="s">
        <v>3775</v>
      </c>
      <c r="H588" s="158">
        <v>8.7509999999999994</v>
      </c>
      <c r="I588" s="159"/>
      <c r="L588" s="154"/>
      <c r="M588" s="160"/>
      <c r="T588" s="161"/>
      <c r="AT588" s="156" t="s">
        <v>264</v>
      </c>
      <c r="AU588" s="156" t="s">
        <v>87</v>
      </c>
      <c r="AV588" s="12" t="s">
        <v>87</v>
      </c>
      <c r="AW588" s="12" t="s">
        <v>32</v>
      </c>
      <c r="AX588" s="12" t="s">
        <v>77</v>
      </c>
      <c r="AY588" s="156" t="s">
        <v>253</v>
      </c>
    </row>
    <row r="589" spans="2:65" s="15" customFormat="1" ht="11.25">
      <c r="B589" s="175"/>
      <c r="D589" s="155" t="s">
        <v>264</v>
      </c>
      <c r="E589" s="176" t="s">
        <v>1</v>
      </c>
      <c r="F589" s="177" t="s">
        <v>322</v>
      </c>
      <c r="H589" s="178">
        <v>8.7509999999999994</v>
      </c>
      <c r="I589" s="179"/>
      <c r="L589" s="175"/>
      <c r="M589" s="180"/>
      <c r="T589" s="181"/>
      <c r="AT589" s="176" t="s">
        <v>264</v>
      </c>
      <c r="AU589" s="176" t="s">
        <v>87</v>
      </c>
      <c r="AV589" s="15" t="s">
        <v>97</v>
      </c>
      <c r="AW589" s="15" t="s">
        <v>32</v>
      </c>
      <c r="AX589" s="15" t="s">
        <v>77</v>
      </c>
      <c r="AY589" s="176" t="s">
        <v>253</v>
      </c>
    </row>
    <row r="590" spans="2:65" s="14" customFormat="1" ht="11.25">
      <c r="B590" s="169"/>
      <c r="D590" s="155" t="s">
        <v>264</v>
      </c>
      <c r="E590" s="170" t="s">
        <v>1</v>
      </c>
      <c r="F590" s="171" t="s">
        <v>1175</v>
      </c>
      <c r="H590" s="170" t="s">
        <v>1</v>
      </c>
      <c r="I590" s="172"/>
      <c r="L590" s="169"/>
      <c r="M590" s="173"/>
      <c r="T590" s="174"/>
      <c r="AT590" s="170" t="s">
        <v>264</v>
      </c>
      <c r="AU590" s="170" t="s">
        <v>87</v>
      </c>
      <c r="AV590" s="14" t="s">
        <v>85</v>
      </c>
      <c r="AW590" s="14" t="s">
        <v>32</v>
      </c>
      <c r="AX590" s="14" t="s">
        <v>77</v>
      </c>
      <c r="AY590" s="170" t="s">
        <v>253</v>
      </c>
    </row>
    <row r="591" spans="2:65" s="14" customFormat="1" ht="11.25">
      <c r="B591" s="169"/>
      <c r="D591" s="155" t="s">
        <v>264</v>
      </c>
      <c r="E591" s="170" t="s">
        <v>1</v>
      </c>
      <c r="F591" s="171" t="s">
        <v>1082</v>
      </c>
      <c r="H591" s="170" t="s">
        <v>1</v>
      </c>
      <c r="I591" s="172"/>
      <c r="L591" s="169"/>
      <c r="M591" s="173"/>
      <c r="T591" s="174"/>
      <c r="AT591" s="170" t="s">
        <v>264</v>
      </c>
      <c r="AU591" s="170" t="s">
        <v>87</v>
      </c>
      <c r="AV591" s="14" t="s">
        <v>85</v>
      </c>
      <c r="AW591" s="14" t="s">
        <v>32</v>
      </c>
      <c r="AX591" s="14" t="s">
        <v>77</v>
      </c>
      <c r="AY591" s="170" t="s">
        <v>253</v>
      </c>
    </row>
    <row r="592" spans="2:65" s="12" customFormat="1" ht="11.25">
      <c r="B592" s="154"/>
      <c r="D592" s="155" t="s">
        <v>264</v>
      </c>
      <c r="E592" s="156" t="s">
        <v>1</v>
      </c>
      <c r="F592" s="157" t="s">
        <v>3751</v>
      </c>
      <c r="H592" s="158">
        <v>142.30600000000001</v>
      </c>
      <c r="I592" s="159"/>
      <c r="L592" s="154"/>
      <c r="M592" s="160"/>
      <c r="T592" s="161"/>
      <c r="AT592" s="156" t="s">
        <v>264</v>
      </c>
      <c r="AU592" s="156" t="s">
        <v>87</v>
      </c>
      <c r="AV592" s="12" t="s">
        <v>87</v>
      </c>
      <c r="AW592" s="12" t="s">
        <v>32</v>
      </c>
      <c r="AX592" s="12" t="s">
        <v>77</v>
      </c>
      <c r="AY592" s="156" t="s">
        <v>253</v>
      </c>
    </row>
    <row r="593" spans="2:65" s="12" customFormat="1" ht="33.75">
      <c r="B593" s="154"/>
      <c r="D593" s="155" t="s">
        <v>264</v>
      </c>
      <c r="E593" s="156" t="s">
        <v>1</v>
      </c>
      <c r="F593" s="157" t="s">
        <v>3752</v>
      </c>
      <c r="H593" s="158">
        <v>-27.72</v>
      </c>
      <c r="I593" s="159"/>
      <c r="L593" s="154"/>
      <c r="M593" s="160"/>
      <c r="T593" s="161"/>
      <c r="AT593" s="156" t="s">
        <v>264</v>
      </c>
      <c r="AU593" s="156" t="s">
        <v>87</v>
      </c>
      <c r="AV593" s="12" t="s">
        <v>87</v>
      </c>
      <c r="AW593" s="12" t="s">
        <v>32</v>
      </c>
      <c r="AX593" s="12" t="s">
        <v>77</v>
      </c>
      <c r="AY593" s="156" t="s">
        <v>253</v>
      </c>
    </row>
    <row r="594" spans="2:65" s="15" customFormat="1" ht="11.25">
      <c r="B594" s="175"/>
      <c r="D594" s="155" t="s">
        <v>264</v>
      </c>
      <c r="E594" s="176" t="s">
        <v>1</v>
      </c>
      <c r="F594" s="177" t="s">
        <v>322</v>
      </c>
      <c r="H594" s="178">
        <v>114.586</v>
      </c>
      <c r="I594" s="179"/>
      <c r="L594" s="175"/>
      <c r="M594" s="180"/>
      <c r="T594" s="181"/>
      <c r="AT594" s="176" t="s">
        <v>264</v>
      </c>
      <c r="AU594" s="176" t="s">
        <v>87</v>
      </c>
      <c r="AV594" s="15" t="s">
        <v>97</v>
      </c>
      <c r="AW594" s="15" t="s">
        <v>32</v>
      </c>
      <c r="AX594" s="15" t="s">
        <v>77</v>
      </c>
      <c r="AY594" s="176" t="s">
        <v>253</v>
      </c>
    </row>
    <row r="595" spans="2:65" s="14" customFormat="1" ht="11.25">
      <c r="B595" s="169"/>
      <c r="D595" s="155" t="s">
        <v>264</v>
      </c>
      <c r="E595" s="170" t="s">
        <v>1</v>
      </c>
      <c r="F595" s="171" t="s">
        <v>1085</v>
      </c>
      <c r="H595" s="170" t="s">
        <v>1</v>
      </c>
      <c r="I595" s="172"/>
      <c r="L595" s="169"/>
      <c r="M595" s="173"/>
      <c r="T595" s="174"/>
      <c r="AT595" s="170" t="s">
        <v>264</v>
      </c>
      <c r="AU595" s="170" t="s">
        <v>87</v>
      </c>
      <c r="AV595" s="14" t="s">
        <v>85</v>
      </c>
      <c r="AW595" s="14" t="s">
        <v>32</v>
      </c>
      <c r="AX595" s="14" t="s">
        <v>77</v>
      </c>
      <c r="AY595" s="170" t="s">
        <v>253</v>
      </c>
    </row>
    <row r="596" spans="2:65" s="12" customFormat="1" ht="11.25">
      <c r="B596" s="154"/>
      <c r="D596" s="155" t="s">
        <v>264</v>
      </c>
      <c r="E596" s="156" t="s">
        <v>1</v>
      </c>
      <c r="F596" s="157" t="s">
        <v>3753</v>
      </c>
      <c r="H596" s="158">
        <v>22.03</v>
      </c>
      <c r="I596" s="159"/>
      <c r="L596" s="154"/>
      <c r="M596" s="160"/>
      <c r="T596" s="161"/>
      <c r="AT596" s="156" t="s">
        <v>264</v>
      </c>
      <c r="AU596" s="156" t="s">
        <v>87</v>
      </c>
      <c r="AV596" s="12" t="s">
        <v>87</v>
      </c>
      <c r="AW596" s="12" t="s">
        <v>32</v>
      </c>
      <c r="AX596" s="12" t="s">
        <v>77</v>
      </c>
      <c r="AY596" s="156" t="s">
        <v>253</v>
      </c>
    </row>
    <row r="597" spans="2:65" s="15" customFormat="1" ht="11.25">
      <c r="B597" s="175"/>
      <c r="D597" s="155" t="s">
        <v>264</v>
      </c>
      <c r="E597" s="176" t="s">
        <v>1</v>
      </c>
      <c r="F597" s="177" t="s">
        <v>322</v>
      </c>
      <c r="H597" s="178">
        <v>22.03</v>
      </c>
      <c r="I597" s="179"/>
      <c r="L597" s="175"/>
      <c r="M597" s="180"/>
      <c r="T597" s="181"/>
      <c r="AT597" s="176" t="s">
        <v>264</v>
      </c>
      <c r="AU597" s="176" t="s">
        <v>87</v>
      </c>
      <c r="AV597" s="15" t="s">
        <v>97</v>
      </c>
      <c r="AW597" s="15" t="s">
        <v>32</v>
      </c>
      <c r="AX597" s="15" t="s">
        <v>77</v>
      </c>
      <c r="AY597" s="176" t="s">
        <v>253</v>
      </c>
    </row>
    <row r="598" spans="2:65" s="13" customFormat="1" ht="11.25">
      <c r="B598" s="162"/>
      <c r="D598" s="155" t="s">
        <v>264</v>
      </c>
      <c r="E598" s="163" t="s">
        <v>1</v>
      </c>
      <c r="F598" s="164" t="s">
        <v>266</v>
      </c>
      <c r="H598" s="165">
        <v>167.73</v>
      </c>
      <c r="I598" s="166"/>
      <c r="L598" s="162"/>
      <c r="M598" s="167"/>
      <c r="T598" s="168"/>
      <c r="AT598" s="163" t="s">
        <v>264</v>
      </c>
      <c r="AU598" s="163" t="s">
        <v>87</v>
      </c>
      <c r="AV598" s="13" t="s">
        <v>260</v>
      </c>
      <c r="AW598" s="13" t="s">
        <v>32</v>
      </c>
      <c r="AX598" s="13" t="s">
        <v>85</v>
      </c>
      <c r="AY598" s="163" t="s">
        <v>253</v>
      </c>
    </row>
    <row r="599" spans="2:65" s="1" customFormat="1" ht="24.2" customHeight="1">
      <c r="B599" s="32"/>
      <c r="C599" s="137" t="s">
        <v>621</v>
      </c>
      <c r="D599" s="137" t="s">
        <v>255</v>
      </c>
      <c r="E599" s="138" t="s">
        <v>1185</v>
      </c>
      <c r="F599" s="139" t="s">
        <v>1186</v>
      </c>
      <c r="G599" s="140" t="s">
        <v>258</v>
      </c>
      <c r="H599" s="141">
        <v>55</v>
      </c>
      <c r="I599" s="142"/>
      <c r="J599" s="143">
        <f>ROUND(I599*H599,2)</f>
        <v>0</v>
      </c>
      <c r="K599" s="139" t="s">
        <v>259</v>
      </c>
      <c r="L599" s="32"/>
      <c r="M599" s="144" t="s">
        <v>1</v>
      </c>
      <c r="N599" s="145" t="s">
        <v>42</v>
      </c>
      <c r="P599" s="146">
        <f>O599*H599</f>
        <v>0</v>
      </c>
      <c r="Q599" s="146">
        <v>3.7799999999999999E-3</v>
      </c>
      <c r="R599" s="146">
        <f>Q599*H599</f>
        <v>0.2079</v>
      </c>
      <c r="S599" s="146">
        <v>0</v>
      </c>
      <c r="T599" s="147">
        <f>S599*H599</f>
        <v>0</v>
      </c>
      <c r="AR599" s="148" t="s">
        <v>260</v>
      </c>
      <c r="AT599" s="148" t="s">
        <v>255</v>
      </c>
      <c r="AU599" s="148" t="s">
        <v>87</v>
      </c>
      <c r="AY599" s="17" t="s">
        <v>253</v>
      </c>
      <c r="BE599" s="149">
        <f>IF(N599="základní",J599,0)</f>
        <v>0</v>
      </c>
      <c r="BF599" s="149">
        <f>IF(N599="snížená",J599,0)</f>
        <v>0</v>
      </c>
      <c r="BG599" s="149">
        <f>IF(N599="zákl. přenesená",J599,0)</f>
        <v>0</v>
      </c>
      <c r="BH599" s="149">
        <f>IF(N599="sníž. přenesená",J599,0)</f>
        <v>0</v>
      </c>
      <c r="BI599" s="149">
        <f>IF(N599="nulová",J599,0)</f>
        <v>0</v>
      </c>
      <c r="BJ599" s="17" t="s">
        <v>85</v>
      </c>
      <c r="BK599" s="149">
        <f>ROUND(I599*H599,2)</f>
        <v>0</v>
      </c>
      <c r="BL599" s="17" t="s">
        <v>260</v>
      </c>
      <c r="BM599" s="148" t="s">
        <v>3780</v>
      </c>
    </row>
    <row r="600" spans="2:65" s="1" customFormat="1" ht="11.25">
      <c r="B600" s="32"/>
      <c r="D600" s="150" t="s">
        <v>262</v>
      </c>
      <c r="F600" s="151" t="s">
        <v>1188</v>
      </c>
      <c r="I600" s="152"/>
      <c r="L600" s="32"/>
      <c r="M600" s="153"/>
      <c r="T600" s="56"/>
      <c r="AT600" s="17" t="s">
        <v>262</v>
      </c>
      <c r="AU600" s="17" t="s">
        <v>87</v>
      </c>
    </row>
    <row r="601" spans="2:65" s="12" customFormat="1" ht="11.25">
      <c r="B601" s="154"/>
      <c r="D601" s="155" t="s">
        <v>264</v>
      </c>
      <c r="E601" s="156" t="s">
        <v>1</v>
      </c>
      <c r="F601" s="157" t="s">
        <v>1189</v>
      </c>
      <c r="H601" s="158">
        <v>55</v>
      </c>
      <c r="I601" s="159"/>
      <c r="L601" s="154"/>
      <c r="M601" s="160"/>
      <c r="T601" s="161"/>
      <c r="AT601" s="156" t="s">
        <v>264</v>
      </c>
      <c r="AU601" s="156" t="s">
        <v>87</v>
      </c>
      <c r="AV601" s="12" t="s">
        <v>87</v>
      </c>
      <c r="AW601" s="12" t="s">
        <v>32</v>
      </c>
      <c r="AX601" s="12" t="s">
        <v>85</v>
      </c>
      <c r="AY601" s="156" t="s">
        <v>253</v>
      </c>
    </row>
    <row r="602" spans="2:65" s="1" customFormat="1" ht="24.2" customHeight="1">
      <c r="B602" s="32"/>
      <c r="C602" s="137" t="s">
        <v>625</v>
      </c>
      <c r="D602" s="137" t="s">
        <v>255</v>
      </c>
      <c r="E602" s="138" t="s">
        <v>1190</v>
      </c>
      <c r="F602" s="139" t="s">
        <v>1191</v>
      </c>
      <c r="G602" s="140" t="s">
        <v>313</v>
      </c>
      <c r="H602" s="141">
        <v>50.73</v>
      </c>
      <c r="I602" s="142"/>
      <c r="J602" s="143">
        <f>ROUND(I602*H602,2)</f>
        <v>0</v>
      </c>
      <c r="K602" s="139" t="s">
        <v>259</v>
      </c>
      <c r="L602" s="32"/>
      <c r="M602" s="144" t="s">
        <v>1</v>
      </c>
      <c r="N602" s="145" t="s">
        <v>42</v>
      </c>
      <c r="P602" s="146">
        <f>O602*H602</f>
        <v>0</v>
      </c>
      <c r="Q602" s="146">
        <v>3.0000000000000001E-5</v>
      </c>
      <c r="R602" s="146">
        <f>Q602*H602</f>
        <v>1.5218999999999999E-3</v>
      </c>
      <c r="S602" s="146">
        <v>0</v>
      </c>
      <c r="T602" s="147">
        <f>S602*H602</f>
        <v>0</v>
      </c>
      <c r="AR602" s="148" t="s">
        <v>260</v>
      </c>
      <c r="AT602" s="148" t="s">
        <v>255</v>
      </c>
      <c r="AU602" s="148" t="s">
        <v>87</v>
      </c>
      <c r="AY602" s="17" t="s">
        <v>253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85</v>
      </c>
      <c r="BK602" s="149">
        <f>ROUND(I602*H602,2)</f>
        <v>0</v>
      </c>
      <c r="BL602" s="17" t="s">
        <v>260</v>
      </c>
      <c r="BM602" s="148" t="s">
        <v>1192</v>
      </c>
    </row>
    <row r="603" spans="2:65" s="1" customFormat="1" ht="11.25">
      <c r="B603" s="32"/>
      <c r="D603" s="150" t="s">
        <v>262</v>
      </c>
      <c r="F603" s="151" t="s">
        <v>1193</v>
      </c>
      <c r="I603" s="152"/>
      <c r="L603" s="32"/>
      <c r="M603" s="153"/>
      <c r="T603" s="56"/>
      <c r="AT603" s="17" t="s">
        <v>262</v>
      </c>
      <c r="AU603" s="17" t="s">
        <v>87</v>
      </c>
    </row>
    <row r="604" spans="2:65" s="1" customFormat="1" ht="24.2" customHeight="1">
      <c r="B604" s="32"/>
      <c r="C604" s="185" t="s">
        <v>629</v>
      </c>
      <c r="D604" s="185" t="s">
        <v>1052</v>
      </c>
      <c r="E604" s="186" t="s">
        <v>1194</v>
      </c>
      <c r="F604" s="187" t="s">
        <v>1195</v>
      </c>
      <c r="G604" s="188" t="s">
        <v>313</v>
      </c>
      <c r="H604" s="189">
        <v>53.267000000000003</v>
      </c>
      <c r="I604" s="190"/>
      <c r="J604" s="191">
        <f>ROUND(I604*H604,2)</f>
        <v>0</v>
      </c>
      <c r="K604" s="187" t="s">
        <v>259</v>
      </c>
      <c r="L604" s="192"/>
      <c r="M604" s="193" t="s">
        <v>1</v>
      </c>
      <c r="N604" s="194" t="s">
        <v>42</v>
      </c>
      <c r="P604" s="146">
        <f>O604*H604</f>
        <v>0</v>
      </c>
      <c r="Q604" s="146">
        <v>1.6000000000000001E-4</v>
      </c>
      <c r="R604" s="146">
        <f>Q604*H604</f>
        <v>8.522720000000001E-3</v>
      </c>
      <c r="S604" s="146">
        <v>0</v>
      </c>
      <c r="T604" s="147">
        <f>S604*H604</f>
        <v>0</v>
      </c>
      <c r="AR604" s="148" t="s">
        <v>303</v>
      </c>
      <c r="AT604" s="148" t="s">
        <v>1052</v>
      </c>
      <c r="AU604" s="148" t="s">
        <v>87</v>
      </c>
      <c r="AY604" s="17" t="s">
        <v>253</v>
      </c>
      <c r="BE604" s="149">
        <f>IF(N604="základní",J604,0)</f>
        <v>0</v>
      </c>
      <c r="BF604" s="149">
        <f>IF(N604="snížená",J604,0)</f>
        <v>0</v>
      </c>
      <c r="BG604" s="149">
        <f>IF(N604="zákl. přenesená",J604,0)</f>
        <v>0</v>
      </c>
      <c r="BH604" s="149">
        <f>IF(N604="sníž. přenesená",J604,0)</f>
        <v>0</v>
      </c>
      <c r="BI604" s="149">
        <f>IF(N604="nulová",J604,0)</f>
        <v>0</v>
      </c>
      <c r="BJ604" s="17" t="s">
        <v>85</v>
      </c>
      <c r="BK604" s="149">
        <f>ROUND(I604*H604,2)</f>
        <v>0</v>
      </c>
      <c r="BL604" s="17" t="s">
        <v>260</v>
      </c>
      <c r="BM604" s="148" t="s">
        <v>1196</v>
      </c>
    </row>
    <row r="605" spans="2:65" s="12" customFormat="1" ht="11.25">
      <c r="B605" s="154"/>
      <c r="D605" s="155" t="s">
        <v>264</v>
      </c>
      <c r="E605" s="156" t="s">
        <v>1</v>
      </c>
      <c r="F605" s="157" t="s">
        <v>1197</v>
      </c>
      <c r="H605" s="158">
        <v>50.73</v>
      </c>
      <c r="I605" s="159"/>
      <c r="L605" s="154"/>
      <c r="M605" s="160"/>
      <c r="T605" s="161"/>
      <c r="AT605" s="156" t="s">
        <v>264</v>
      </c>
      <c r="AU605" s="156" t="s">
        <v>87</v>
      </c>
      <c r="AV605" s="12" t="s">
        <v>87</v>
      </c>
      <c r="AW605" s="12" t="s">
        <v>32</v>
      </c>
      <c r="AX605" s="12" t="s">
        <v>77</v>
      </c>
      <c r="AY605" s="156" t="s">
        <v>253</v>
      </c>
    </row>
    <row r="606" spans="2:65" s="13" customFormat="1" ht="11.25">
      <c r="B606" s="162"/>
      <c r="D606" s="155" t="s">
        <v>264</v>
      </c>
      <c r="E606" s="163" t="s">
        <v>1</v>
      </c>
      <c r="F606" s="164" t="s">
        <v>266</v>
      </c>
      <c r="H606" s="165">
        <v>50.73</v>
      </c>
      <c r="I606" s="166"/>
      <c r="L606" s="162"/>
      <c r="M606" s="167"/>
      <c r="T606" s="168"/>
      <c r="AT606" s="163" t="s">
        <v>264</v>
      </c>
      <c r="AU606" s="163" t="s">
        <v>87</v>
      </c>
      <c r="AV606" s="13" t="s">
        <v>260</v>
      </c>
      <c r="AW606" s="13" t="s">
        <v>32</v>
      </c>
      <c r="AX606" s="13" t="s">
        <v>85</v>
      </c>
      <c r="AY606" s="163" t="s">
        <v>253</v>
      </c>
    </row>
    <row r="607" spans="2:65" s="12" customFormat="1" ht="11.25">
      <c r="B607" s="154"/>
      <c r="D607" s="155" t="s">
        <v>264</v>
      </c>
      <c r="F607" s="157" t="s">
        <v>1198</v>
      </c>
      <c r="H607" s="158">
        <v>53.267000000000003</v>
      </c>
      <c r="I607" s="159"/>
      <c r="L607" s="154"/>
      <c r="M607" s="160"/>
      <c r="T607" s="161"/>
      <c r="AT607" s="156" t="s">
        <v>264</v>
      </c>
      <c r="AU607" s="156" t="s">
        <v>87</v>
      </c>
      <c r="AV607" s="12" t="s">
        <v>87</v>
      </c>
      <c r="AW607" s="12" t="s">
        <v>4</v>
      </c>
      <c r="AX607" s="12" t="s">
        <v>85</v>
      </c>
      <c r="AY607" s="156" t="s">
        <v>253</v>
      </c>
    </row>
    <row r="608" spans="2:65" s="1" customFormat="1" ht="16.5" customHeight="1">
      <c r="B608" s="32"/>
      <c r="C608" s="137" t="s">
        <v>635</v>
      </c>
      <c r="D608" s="137" t="s">
        <v>255</v>
      </c>
      <c r="E608" s="138" t="s">
        <v>1199</v>
      </c>
      <c r="F608" s="139" t="s">
        <v>1200</v>
      </c>
      <c r="G608" s="140" t="s">
        <v>313</v>
      </c>
      <c r="H608" s="141">
        <v>148.5</v>
      </c>
      <c r="I608" s="142"/>
      <c r="J608" s="143">
        <f>ROUND(I608*H608,2)</f>
        <v>0</v>
      </c>
      <c r="K608" s="139" t="s">
        <v>259</v>
      </c>
      <c r="L608" s="32"/>
      <c r="M608" s="144" t="s">
        <v>1</v>
      </c>
      <c r="N608" s="145" t="s">
        <v>42</v>
      </c>
      <c r="P608" s="146">
        <f>O608*H608</f>
        <v>0</v>
      </c>
      <c r="Q608" s="146">
        <v>0</v>
      </c>
      <c r="R608" s="146">
        <f>Q608*H608</f>
        <v>0</v>
      </c>
      <c r="S608" s="146">
        <v>0</v>
      </c>
      <c r="T608" s="147">
        <f>S608*H608</f>
        <v>0</v>
      </c>
      <c r="AR608" s="148" t="s">
        <v>260</v>
      </c>
      <c r="AT608" s="148" t="s">
        <v>255</v>
      </c>
      <c r="AU608" s="148" t="s">
        <v>87</v>
      </c>
      <c r="AY608" s="17" t="s">
        <v>253</v>
      </c>
      <c r="BE608" s="149">
        <f>IF(N608="základní",J608,0)</f>
        <v>0</v>
      </c>
      <c r="BF608" s="149">
        <f>IF(N608="snížená",J608,0)</f>
        <v>0</v>
      </c>
      <c r="BG608" s="149">
        <f>IF(N608="zákl. přenesená",J608,0)</f>
        <v>0</v>
      </c>
      <c r="BH608" s="149">
        <f>IF(N608="sníž. přenesená",J608,0)</f>
        <v>0</v>
      </c>
      <c r="BI608" s="149">
        <f>IF(N608="nulová",J608,0)</f>
        <v>0</v>
      </c>
      <c r="BJ608" s="17" t="s">
        <v>85</v>
      </c>
      <c r="BK608" s="149">
        <f>ROUND(I608*H608,2)</f>
        <v>0</v>
      </c>
      <c r="BL608" s="17" t="s">
        <v>260</v>
      </c>
      <c r="BM608" s="148" t="s">
        <v>1201</v>
      </c>
    </row>
    <row r="609" spans="2:65" s="1" customFormat="1" ht="11.25">
      <c r="B609" s="32"/>
      <c r="D609" s="150" t="s">
        <v>262</v>
      </c>
      <c r="F609" s="151" t="s">
        <v>1202</v>
      </c>
      <c r="I609" s="152"/>
      <c r="L609" s="32"/>
      <c r="M609" s="153"/>
      <c r="T609" s="56"/>
      <c r="AT609" s="17" t="s">
        <v>262</v>
      </c>
      <c r="AU609" s="17" t="s">
        <v>87</v>
      </c>
    </row>
    <row r="610" spans="2:65" s="1" customFormat="1" ht="24.2" customHeight="1">
      <c r="B610" s="32"/>
      <c r="C610" s="185" t="s">
        <v>639</v>
      </c>
      <c r="D610" s="185" t="s">
        <v>1052</v>
      </c>
      <c r="E610" s="186" t="s">
        <v>1203</v>
      </c>
      <c r="F610" s="187" t="s">
        <v>1204</v>
      </c>
      <c r="G610" s="188" t="s">
        <v>313</v>
      </c>
      <c r="H610" s="189">
        <v>70.697000000000003</v>
      </c>
      <c r="I610" s="190"/>
      <c r="J610" s="191">
        <f>ROUND(I610*H610,2)</f>
        <v>0</v>
      </c>
      <c r="K610" s="187" t="s">
        <v>259</v>
      </c>
      <c r="L610" s="192"/>
      <c r="M610" s="193" t="s">
        <v>1</v>
      </c>
      <c r="N610" s="194" t="s">
        <v>42</v>
      </c>
      <c r="P610" s="146">
        <f>O610*H610</f>
        <v>0</v>
      </c>
      <c r="Q610" s="146">
        <v>1E-4</v>
      </c>
      <c r="R610" s="146">
        <f>Q610*H610</f>
        <v>7.0697000000000008E-3</v>
      </c>
      <c r="S610" s="146">
        <v>0</v>
      </c>
      <c r="T610" s="147">
        <f>S610*H610</f>
        <v>0</v>
      </c>
      <c r="AR610" s="148" t="s">
        <v>303</v>
      </c>
      <c r="AT610" s="148" t="s">
        <v>1052</v>
      </c>
      <c r="AU610" s="148" t="s">
        <v>87</v>
      </c>
      <c r="AY610" s="17" t="s">
        <v>253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85</v>
      </c>
      <c r="BK610" s="149">
        <f>ROUND(I610*H610,2)</f>
        <v>0</v>
      </c>
      <c r="BL610" s="17" t="s">
        <v>260</v>
      </c>
      <c r="BM610" s="148" t="s">
        <v>1205</v>
      </c>
    </row>
    <row r="611" spans="2:65" s="12" customFormat="1" ht="33.75">
      <c r="B611" s="154"/>
      <c r="D611" s="155" t="s">
        <v>264</v>
      </c>
      <c r="E611" s="156" t="s">
        <v>1</v>
      </c>
      <c r="F611" s="157" t="s">
        <v>3781</v>
      </c>
      <c r="H611" s="158">
        <v>48.85</v>
      </c>
      <c r="I611" s="159"/>
      <c r="L611" s="154"/>
      <c r="M611" s="160"/>
      <c r="T611" s="161"/>
      <c r="AT611" s="156" t="s">
        <v>264</v>
      </c>
      <c r="AU611" s="156" t="s">
        <v>87</v>
      </c>
      <c r="AV611" s="12" t="s">
        <v>87</v>
      </c>
      <c r="AW611" s="12" t="s">
        <v>32</v>
      </c>
      <c r="AX611" s="12" t="s">
        <v>77</v>
      </c>
      <c r="AY611" s="156" t="s">
        <v>253</v>
      </c>
    </row>
    <row r="612" spans="2:65" s="12" customFormat="1" ht="11.25">
      <c r="B612" s="154"/>
      <c r="D612" s="155" t="s">
        <v>264</v>
      </c>
      <c r="E612" s="156" t="s">
        <v>1</v>
      </c>
      <c r="F612" s="157" t="s">
        <v>3782</v>
      </c>
      <c r="H612" s="158">
        <v>18.48</v>
      </c>
      <c r="I612" s="159"/>
      <c r="L612" s="154"/>
      <c r="M612" s="160"/>
      <c r="T612" s="161"/>
      <c r="AT612" s="156" t="s">
        <v>264</v>
      </c>
      <c r="AU612" s="156" t="s">
        <v>87</v>
      </c>
      <c r="AV612" s="12" t="s">
        <v>87</v>
      </c>
      <c r="AW612" s="12" t="s">
        <v>32</v>
      </c>
      <c r="AX612" s="12" t="s">
        <v>77</v>
      </c>
      <c r="AY612" s="156" t="s">
        <v>253</v>
      </c>
    </row>
    <row r="613" spans="2:65" s="13" customFormat="1" ht="11.25">
      <c r="B613" s="162"/>
      <c r="D613" s="155" t="s">
        <v>264</v>
      </c>
      <c r="E613" s="163" t="s">
        <v>1</v>
      </c>
      <c r="F613" s="164" t="s">
        <v>266</v>
      </c>
      <c r="H613" s="165">
        <v>67.33</v>
      </c>
      <c r="I613" s="166"/>
      <c r="L613" s="162"/>
      <c r="M613" s="167"/>
      <c r="T613" s="168"/>
      <c r="AT613" s="163" t="s">
        <v>264</v>
      </c>
      <c r="AU613" s="163" t="s">
        <v>87</v>
      </c>
      <c r="AV613" s="13" t="s">
        <v>260</v>
      </c>
      <c r="AW613" s="13" t="s">
        <v>32</v>
      </c>
      <c r="AX613" s="13" t="s">
        <v>85</v>
      </c>
      <c r="AY613" s="163" t="s">
        <v>253</v>
      </c>
    </row>
    <row r="614" spans="2:65" s="12" customFormat="1" ht="11.25">
      <c r="B614" s="154"/>
      <c r="D614" s="155" t="s">
        <v>264</v>
      </c>
      <c r="F614" s="157" t="s">
        <v>3783</v>
      </c>
      <c r="H614" s="158">
        <v>70.697000000000003</v>
      </c>
      <c r="I614" s="159"/>
      <c r="L614" s="154"/>
      <c r="M614" s="160"/>
      <c r="T614" s="161"/>
      <c r="AT614" s="156" t="s">
        <v>264</v>
      </c>
      <c r="AU614" s="156" t="s">
        <v>87</v>
      </c>
      <c r="AV614" s="12" t="s">
        <v>87</v>
      </c>
      <c r="AW614" s="12" t="s">
        <v>4</v>
      </c>
      <c r="AX614" s="12" t="s">
        <v>85</v>
      </c>
      <c r="AY614" s="156" t="s">
        <v>253</v>
      </c>
    </row>
    <row r="615" spans="2:65" s="1" customFormat="1" ht="24.2" customHeight="1">
      <c r="B615" s="32"/>
      <c r="C615" s="185" t="s">
        <v>644</v>
      </c>
      <c r="D615" s="185" t="s">
        <v>1052</v>
      </c>
      <c r="E615" s="186" t="s">
        <v>1209</v>
      </c>
      <c r="F615" s="187" t="s">
        <v>1210</v>
      </c>
      <c r="G615" s="188" t="s">
        <v>313</v>
      </c>
      <c r="H615" s="189">
        <v>36.854999999999997</v>
      </c>
      <c r="I615" s="190"/>
      <c r="J615" s="191">
        <f>ROUND(I615*H615,2)</f>
        <v>0</v>
      </c>
      <c r="K615" s="187" t="s">
        <v>259</v>
      </c>
      <c r="L615" s="192"/>
      <c r="M615" s="193" t="s">
        <v>1</v>
      </c>
      <c r="N615" s="194" t="s">
        <v>42</v>
      </c>
      <c r="P615" s="146">
        <f>O615*H615</f>
        <v>0</v>
      </c>
      <c r="Q615" s="146">
        <v>4.0000000000000003E-5</v>
      </c>
      <c r="R615" s="146">
        <f>Q615*H615</f>
        <v>1.4741999999999999E-3</v>
      </c>
      <c r="S615" s="146">
        <v>0</v>
      </c>
      <c r="T615" s="147">
        <f>S615*H615</f>
        <v>0</v>
      </c>
      <c r="AR615" s="148" t="s">
        <v>303</v>
      </c>
      <c r="AT615" s="148" t="s">
        <v>1052</v>
      </c>
      <c r="AU615" s="148" t="s">
        <v>87</v>
      </c>
      <c r="AY615" s="17" t="s">
        <v>253</v>
      </c>
      <c r="BE615" s="149">
        <f>IF(N615="základní",J615,0)</f>
        <v>0</v>
      </c>
      <c r="BF615" s="149">
        <f>IF(N615="snížená",J615,0)</f>
        <v>0</v>
      </c>
      <c r="BG615" s="149">
        <f>IF(N615="zákl. přenesená",J615,0)</f>
        <v>0</v>
      </c>
      <c r="BH615" s="149">
        <f>IF(N615="sníž. přenesená",J615,0)</f>
        <v>0</v>
      </c>
      <c r="BI615" s="149">
        <f>IF(N615="nulová",J615,0)</f>
        <v>0</v>
      </c>
      <c r="BJ615" s="17" t="s">
        <v>85</v>
      </c>
      <c r="BK615" s="149">
        <f>ROUND(I615*H615,2)</f>
        <v>0</v>
      </c>
      <c r="BL615" s="17" t="s">
        <v>260</v>
      </c>
      <c r="BM615" s="148" t="s">
        <v>1211</v>
      </c>
    </row>
    <row r="616" spans="2:65" s="14" customFormat="1" ht="11.25">
      <c r="B616" s="169"/>
      <c r="D616" s="155" t="s">
        <v>264</v>
      </c>
      <c r="E616" s="170" t="s">
        <v>1</v>
      </c>
      <c r="F616" s="171" t="s">
        <v>1212</v>
      </c>
      <c r="H616" s="170" t="s">
        <v>1</v>
      </c>
      <c r="I616" s="172"/>
      <c r="L616" s="169"/>
      <c r="M616" s="173"/>
      <c r="T616" s="174"/>
      <c r="AT616" s="170" t="s">
        <v>264</v>
      </c>
      <c r="AU616" s="170" t="s">
        <v>87</v>
      </c>
      <c r="AV616" s="14" t="s">
        <v>85</v>
      </c>
      <c r="AW616" s="14" t="s">
        <v>32</v>
      </c>
      <c r="AX616" s="14" t="s">
        <v>77</v>
      </c>
      <c r="AY616" s="170" t="s">
        <v>253</v>
      </c>
    </row>
    <row r="617" spans="2:65" s="12" customFormat="1" ht="11.25">
      <c r="B617" s="154"/>
      <c r="D617" s="155" t="s">
        <v>264</v>
      </c>
      <c r="E617" s="156" t="s">
        <v>1</v>
      </c>
      <c r="F617" s="157" t="s">
        <v>3784</v>
      </c>
      <c r="H617" s="158">
        <v>35.1</v>
      </c>
      <c r="I617" s="159"/>
      <c r="L617" s="154"/>
      <c r="M617" s="160"/>
      <c r="T617" s="161"/>
      <c r="AT617" s="156" t="s">
        <v>264</v>
      </c>
      <c r="AU617" s="156" t="s">
        <v>87</v>
      </c>
      <c r="AV617" s="12" t="s">
        <v>87</v>
      </c>
      <c r="AW617" s="12" t="s">
        <v>32</v>
      </c>
      <c r="AX617" s="12" t="s">
        <v>77</v>
      </c>
      <c r="AY617" s="156" t="s">
        <v>253</v>
      </c>
    </row>
    <row r="618" spans="2:65" s="13" customFormat="1" ht="11.25">
      <c r="B618" s="162"/>
      <c r="D618" s="155" t="s">
        <v>264</v>
      </c>
      <c r="E618" s="163" t="s">
        <v>1</v>
      </c>
      <c r="F618" s="164" t="s">
        <v>266</v>
      </c>
      <c r="H618" s="165">
        <v>35.1</v>
      </c>
      <c r="I618" s="166"/>
      <c r="L618" s="162"/>
      <c r="M618" s="167"/>
      <c r="T618" s="168"/>
      <c r="AT618" s="163" t="s">
        <v>264</v>
      </c>
      <c r="AU618" s="163" t="s">
        <v>87</v>
      </c>
      <c r="AV618" s="13" t="s">
        <v>260</v>
      </c>
      <c r="AW618" s="13" t="s">
        <v>32</v>
      </c>
      <c r="AX618" s="13" t="s">
        <v>85</v>
      </c>
      <c r="AY618" s="163" t="s">
        <v>253</v>
      </c>
    </row>
    <row r="619" spans="2:65" s="12" customFormat="1" ht="11.25">
      <c r="B619" s="154"/>
      <c r="D619" s="155" t="s">
        <v>264</v>
      </c>
      <c r="F619" s="157" t="s">
        <v>3785</v>
      </c>
      <c r="H619" s="158">
        <v>36.854999999999997</v>
      </c>
      <c r="I619" s="159"/>
      <c r="L619" s="154"/>
      <c r="M619" s="160"/>
      <c r="T619" s="161"/>
      <c r="AT619" s="156" t="s">
        <v>264</v>
      </c>
      <c r="AU619" s="156" t="s">
        <v>87</v>
      </c>
      <c r="AV619" s="12" t="s">
        <v>87</v>
      </c>
      <c r="AW619" s="12" t="s">
        <v>4</v>
      </c>
      <c r="AX619" s="12" t="s">
        <v>85</v>
      </c>
      <c r="AY619" s="156" t="s">
        <v>253</v>
      </c>
    </row>
    <row r="620" spans="2:65" s="1" customFormat="1" ht="24.2" customHeight="1">
      <c r="B620" s="32"/>
      <c r="C620" s="185" t="s">
        <v>648</v>
      </c>
      <c r="D620" s="185" t="s">
        <v>1052</v>
      </c>
      <c r="E620" s="186" t="s">
        <v>1215</v>
      </c>
      <c r="F620" s="187" t="s">
        <v>1216</v>
      </c>
      <c r="G620" s="188" t="s">
        <v>313</v>
      </c>
      <c r="H620" s="189">
        <v>17.64</v>
      </c>
      <c r="I620" s="190"/>
      <c r="J620" s="191">
        <f>ROUND(I620*H620,2)</f>
        <v>0</v>
      </c>
      <c r="K620" s="187" t="s">
        <v>259</v>
      </c>
      <c r="L620" s="192"/>
      <c r="M620" s="193" t="s">
        <v>1</v>
      </c>
      <c r="N620" s="194" t="s">
        <v>42</v>
      </c>
      <c r="P620" s="146">
        <f>O620*H620</f>
        <v>0</v>
      </c>
      <c r="Q620" s="146">
        <v>2.9999999999999997E-4</v>
      </c>
      <c r="R620" s="146">
        <f>Q620*H620</f>
        <v>5.2919999999999998E-3</v>
      </c>
      <c r="S620" s="146">
        <v>0</v>
      </c>
      <c r="T620" s="147">
        <f>S620*H620</f>
        <v>0</v>
      </c>
      <c r="AR620" s="148" t="s">
        <v>303</v>
      </c>
      <c r="AT620" s="148" t="s">
        <v>1052</v>
      </c>
      <c r="AU620" s="148" t="s">
        <v>87</v>
      </c>
      <c r="AY620" s="17" t="s">
        <v>253</v>
      </c>
      <c r="BE620" s="149">
        <f>IF(N620="základní",J620,0)</f>
        <v>0</v>
      </c>
      <c r="BF620" s="149">
        <f>IF(N620="snížená",J620,0)</f>
        <v>0</v>
      </c>
      <c r="BG620" s="149">
        <f>IF(N620="zákl. přenesená",J620,0)</f>
        <v>0</v>
      </c>
      <c r="BH620" s="149">
        <f>IF(N620="sníž. přenesená",J620,0)</f>
        <v>0</v>
      </c>
      <c r="BI620" s="149">
        <f>IF(N620="nulová",J620,0)</f>
        <v>0</v>
      </c>
      <c r="BJ620" s="17" t="s">
        <v>85</v>
      </c>
      <c r="BK620" s="149">
        <f>ROUND(I620*H620,2)</f>
        <v>0</v>
      </c>
      <c r="BL620" s="17" t="s">
        <v>260</v>
      </c>
      <c r="BM620" s="148" t="s">
        <v>1217</v>
      </c>
    </row>
    <row r="621" spans="2:65" s="14" customFormat="1" ht="11.25">
      <c r="B621" s="169"/>
      <c r="D621" s="155" t="s">
        <v>264</v>
      </c>
      <c r="E621" s="170" t="s">
        <v>1</v>
      </c>
      <c r="F621" s="171" t="s">
        <v>1218</v>
      </c>
      <c r="H621" s="170" t="s">
        <v>1</v>
      </c>
      <c r="I621" s="172"/>
      <c r="L621" s="169"/>
      <c r="M621" s="173"/>
      <c r="T621" s="174"/>
      <c r="AT621" s="170" t="s">
        <v>264</v>
      </c>
      <c r="AU621" s="170" t="s">
        <v>87</v>
      </c>
      <c r="AV621" s="14" t="s">
        <v>85</v>
      </c>
      <c r="AW621" s="14" t="s">
        <v>32</v>
      </c>
      <c r="AX621" s="14" t="s">
        <v>77</v>
      </c>
      <c r="AY621" s="170" t="s">
        <v>253</v>
      </c>
    </row>
    <row r="622" spans="2:65" s="12" customFormat="1" ht="11.25">
      <c r="B622" s="154"/>
      <c r="D622" s="155" t="s">
        <v>264</v>
      </c>
      <c r="E622" s="156" t="s">
        <v>1</v>
      </c>
      <c r="F622" s="157" t="s">
        <v>3786</v>
      </c>
      <c r="H622" s="158">
        <v>16.8</v>
      </c>
      <c r="I622" s="159"/>
      <c r="L622" s="154"/>
      <c r="M622" s="160"/>
      <c r="T622" s="161"/>
      <c r="AT622" s="156" t="s">
        <v>264</v>
      </c>
      <c r="AU622" s="156" t="s">
        <v>87</v>
      </c>
      <c r="AV622" s="12" t="s">
        <v>87</v>
      </c>
      <c r="AW622" s="12" t="s">
        <v>32</v>
      </c>
      <c r="AX622" s="12" t="s">
        <v>77</v>
      </c>
      <c r="AY622" s="156" t="s">
        <v>253</v>
      </c>
    </row>
    <row r="623" spans="2:65" s="13" customFormat="1" ht="11.25">
      <c r="B623" s="162"/>
      <c r="D623" s="155" t="s">
        <v>264</v>
      </c>
      <c r="E623" s="163" t="s">
        <v>1</v>
      </c>
      <c r="F623" s="164" t="s">
        <v>266</v>
      </c>
      <c r="H623" s="165">
        <v>16.8</v>
      </c>
      <c r="I623" s="166"/>
      <c r="L623" s="162"/>
      <c r="M623" s="167"/>
      <c r="T623" s="168"/>
      <c r="AT623" s="163" t="s">
        <v>264</v>
      </c>
      <c r="AU623" s="163" t="s">
        <v>87</v>
      </c>
      <c r="AV623" s="13" t="s">
        <v>260</v>
      </c>
      <c r="AW623" s="13" t="s">
        <v>32</v>
      </c>
      <c r="AX623" s="13" t="s">
        <v>85</v>
      </c>
      <c r="AY623" s="163" t="s">
        <v>253</v>
      </c>
    </row>
    <row r="624" spans="2:65" s="12" customFormat="1" ht="11.25">
      <c r="B624" s="154"/>
      <c r="D624" s="155" t="s">
        <v>264</v>
      </c>
      <c r="F624" s="157" t="s">
        <v>3787</v>
      </c>
      <c r="H624" s="158">
        <v>17.64</v>
      </c>
      <c r="I624" s="159"/>
      <c r="L624" s="154"/>
      <c r="M624" s="160"/>
      <c r="T624" s="161"/>
      <c r="AT624" s="156" t="s">
        <v>264</v>
      </c>
      <c r="AU624" s="156" t="s">
        <v>87</v>
      </c>
      <c r="AV624" s="12" t="s">
        <v>87</v>
      </c>
      <c r="AW624" s="12" t="s">
        <v>4</v>
      </c>
      <c r="AX624" s="12" t="s">
        <v>85</v>
      </c>
      <c r="AY624" s="156" t="s">
        <v>253</v>
      </c>
    </row>
    <row r="625" spans="2:65" s="1" customFormat="1" ht="24.2" customHeight="1">
      <c r="B625" s="32"/>
      <c r="C625" s="185" t="s">
        <v>657</v>
      </c>
      <c r="D625" s="185" t="s">
        <v>1052</v>
      </c>
      <c r="E625" s="186" t="s">
        <v>1221</v>
      </c>
      <c r="F625" s="187" t="s">
        <v>1222</v>
      </c>
      <c r="G625" s="188" t="s">
        <v>313</v>
      </c>
      <c r="H625" s="189">
        <v>10.29</v>
      </c>
      <c r="I625" s="190"/>
      <c r="J625" s="191">
        <f>ROUND(I625*H625,2)</f>
        <v>0</v>
      </c>
      <c r="K625" s="187" t="s">
        <v>259</v>
      </c>
      <c r="L625" s="192"/>
      <c r="M625" s="193" t="s">
        <v>1</v>
      </c>
      <c r="N625" s="194" t="s">
        <v>42</v>
      </c>
      <c r="P625" s="146">
        <f>O625*H625</f>
        <v>0</v>
      </c>
      <c r="Q625" s="146">
        <v>2.0000000000000001E-4</v>
      </c>
      <c r="R625" s="146">
        <f>Q625*H625</f>
        <v>2.0579999999999999E-3</v>
      </c>
      <c r="S625" s="146">
        <v>0</v>
      </c>
      <c r="T625" s="147">
        <f>S625*H625</f>
        <v>0</v>
      </c>
      <c r="AR625" s="148" t="s">
        <v>303</v>
      </c>
      <c r="AT625" s="148" t="s">
        <v>1052</v>
      </c>
      <c r="AU625" s="148" t="s">
        <v>87</v>
      </c>
      <c r="AY625" s="17" t="s">
        <v>253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85</v>
      </c>
      <c r="BK625" s="149">
        <f>ROUND(I625*H625,2)</f>
        <v>0</v>
      </c>
      <c r="BL625" s="17" t="s">
        <v>260</v>
      </c>
      <c r="BM625" s="148" t="s">
        <v>1223</v>
      </c>
    </row>
    <row r="626" spans="2:65" s="14" customFormat="1" ht="11.25">
      <c r="B626" s="169"/>
      <c r="D626" s="155" t="s">
        <v>264</v>
      </c>
      <c r="E626" s="170" t="s">
        <v>1</v>
      </c>
      <c r="F626" s="171" t="s">
        <v>1224</v>
      </c>
      <c r="H626" s="170" t="s">
        <v>1</v>
      </c>
      <c r="I626" s="172"/>
      <c r="L626" s="169"/>
      <c r="M626" s="173"/>
      <c r="T626" s="174"/>
      <c r="AT626" s="170" t="s">
        <v>264</v>
      </c>
      <c r="AU626" s="170" t="s">
        <v>87</v>
      </c>
      <c r="AV626" s="14" t="s">
        <v>85</v>
      </c>
      <c r="AW626" s="14" t="s">
        <v>32</v>
      </c>
      <c r="AX626" s="14" t="s">
        <v>77</v>
      </c>
      <c r="AY626" s="170" t="s">
        <v>253</v>
      </c>
    </row>
    <row r="627" spans="2:65" s="12" customFormat="1" ht="11.25">
      <c r="B627" s="154"/>
      <c r="D627" s="155" t="s">
        <v>264</v>
      </c>
      <c r="E627" s="156" t="s">
        <v>1</v>
      </c>
      <c r="F627" s="157" t="s">
        <v>3788</v>
      </c>
      <c r="H627" s="158">
        <v>9.8000000000000007</v>
      </c>
      <c r="I627" s="159"/>
      <c r="L627" s="154"/>
      <c r="M627" s="160"/>
      <c r="T627" s="161"/>
      <c r="AT627" s="156" t="s">
        <v>264</v>
      </c>
      <c r="AU627" s="156" t="s">
        <v>87</v>
      </c>
      <c r="AV627" s="12" t="s">
        <v>87</v>
      </c>
      <c r="AW627" s="12" t="s">
        <v>32</v>
      </c>
      <c r="AX627" s="12" t="s">
        <v>77</v>
      </c>
      <c r="AY627" s="156" t="s">
        <v>253</v>
      </c>
    </row>
    <row r="628" spans="2:65" s="13" customFormat="1" ht="11.25">
      <c r="B628" s="162"/>
      <c r="D628" s="155" t="s">
        <v>264</v>
      </c>
      <c r="E628" s="163" t="s">
        <v>1</v>
      </c>
      <c r="F628" s="164" t="s">
        <v>266</v>
      </c>
      <c r="H628" s="165">
        <v>9.8000000000000007</v>
      </c>
      <c r="I628" s="166"/>
      <c r="L628" s="162"/>
      <c r="M628" s="167"/>
      <c r="T628" s="168"/>
      <c r="AT628" s="163" t="s">
        <v>264</v>
      </c>
      <c r="AU628" s="163" t="s">
        <v>87</v>
      </c>
      <c r="AV628" s="13" t="s">
        <v>260</v>
      </c>
      <c r="AW628" s="13" t="s">
        <v>32</v>
      </c>
      <c r="AX628" s="13" t="s">
        <v>85</v>
      </c>
      <c r="AY628" s="163" t="s">
        <v>253</v>
      </c>
    </row>
    <row r="629" spans="2:65" s="12" customFormat="1" ht="11.25">
      <c r="B629" s="154"/>
      <c r="D629" s="155" t="s">
        <v>264</v>
      </c>
      <c r="F629" s="157" t="s">
        <v>3789</v>
      </c>
      <c r="H629" s="158">
        <v>10.29</v>
      </c>
      <c r="I629" s="159"/>
      <c r="L629" s="154"/>
      <c r="M629" s="160"/>
      <c r="T629" s="161"/>
      <c r="AT629" s="156" t="s">
        <v>264</v>
      </c>
      <c r="AU629" s="156" t="s">
        <v>87</v>
      </c>
      <c r="AV629" s="12" t="s">
        <v>87</v>
      </c>
      <c r="AW629" s="12" t="s">
        <v>4</v>
      </c>
      <c r="AX629" s="12" t="s">
        <v>85</v>
      </c>
      <c r="AY629" s="156" t="s">
        <v>253</v>
      </c>
    </row>
    <row r="630" spans="2:65" s="1" customFormat="1" ht="24.2" customHeight="1">
      <c r="B630" s="32"/>
      <c r="C630" s="185" t="s">
        <v>663</v>
      </c>
      <c r="D630" s="185" t="s">
        <v>1052</v>
      </c>
      <c r="E630" s="186" t="s">
        <v>1227</v>
      </c>
      <c r="F630" s="187" t="s">
        <v>1228</v>
      </c>
      <c r="G630" s="188" t="s">
        <v>313</v>
      </c>
      <c r="H630" s="189">
        <v>19.47</v>
      </c>
      <c r="I630" s="190"/>
      <c r="J630" s="191">
        <f>ROUND(I630*H630,2)</f>
        <v>0</v>
      </c>
      <c r="K630" s="187" t="s">
        <v>259</v>
      </c>
      <c r="L630" s="192"/>
      <c r="M630" s="193" t="s">
        <v>1</v>
      </c>
      <c r="N630" s="194" t="s">
        <v>42</v>
      </c>
      <c r="P630" s="146">
        <f>O630*H630</f>
        <v>0</v>
      </c>
      <c r="Q630" s="146">
        <v>1E-4</v>
      </c>
      <c r="R630" s="146">
        <f>Q630*H630</f>
        <v>1.9469999999999999E-3</v>
      </c>
      <c r="S630" s="146">
        <v>0</v>
      </c>
      <c r="T630" s="147">
        <f>S630*H630</f>
        <v>0</v>
      </c>
      <c r="AR630" s="148" t="s">
        <v>303</v>
      </c>
      <c r="AT630" s="148" t="s">
        <v>1052</v>
      </c>
      <c r="AU630" s="148" t="s">
        <v>87</v>
      </c>
      <c r="AY630" s="17" t="s">
        <v>253</v>
      </c>
      <c r="BE630" s="149">
        <f>IF(N630="základní",J630,0)</f>
        <v>0</v>
      </c>
      <c r="BF630" s="149">
        <f>IF(N630="snížená",J630,0)</f>
        <v>0</v>
      </c>
      <c r="BG630" s="149">
        <f>IF(N630="zákl. přenesená",J630,0)</f>
        <v>0</v>
      </c>
      <c r="BH630" s="149">
        <f>IF(N630="sníž. přenesená",J630,0)</f>
        <v>0</v>
      </c>
      <c r="BI630" s="149">
        <f>IF(N630="nulová",J630,0)</f>
        <v>0</v>
      </c>
      <c r="BJ630" s="17" t="s">
        <v>85</v>
      </c>
      <c r="BK630" s="149">
        <f>ROUND(I630*H630,2)</f>
        <v>0</v>
      </c>
      <c r="BL630" s="17" t="s">
        <v>260</v>
      </c>
      <c r="BM630" s="148" t="s">
        <v>3790</v>
      </c>
    </row>
    <row r="631" spans="2:65" s="14" customFormat="1" ht="11.25">
      <c r="B631" s="169"/>
      <c r="D631" s="155" t="s">
        <v>264</v>
      </c>
      <c r="E631" s="170" t="s">
        <v>1</v>
      </c>
      <c r="F631" s="171" t="s">
        <v>1230</v>
      </c>
      <c r="H631" s="170" t="s">
        <v>1</v>
      </c>
      <c r="I631" s="172"/>
      <c r="L631" s="169"/>
      <c r="M631" s="173"/>
      <c r="T631" s="174"/>
      <c r="AT631" s="170" t="s">
        <v>264</v>
      </c>
      <c r="AU631" s="170" t="s">
        <v>87</v>
      </c>
      <c r="AV631" s="14" t="s">
        <v>85</v>
      </c>
      <c r="AW631" s="14" t="s">
        <v>32</v>
      </c>
      <c r="AX631" s="14" t="s">
        <v>77</v>
      </c>
      <c r="AY631" s="170" t="s">
        <v>253</v>
      </c>
    </row>
    <row r="632" spans="2:65" s="12" customFormat="1" ht="11.25">
      <c r="B632" s="154"/>
      <c r="D632" s="155" t="s">
        <v>264</v>
      </c>
      <c r="E632" s="156" t="s">
        <v>1</v>
      </c>
      <c r="F632" s="157" t="s">
        <v>3791</v>
      </c>
      <c r="H632" s="158">
        <v>19.47</v>
      </c>
      <c r="I632" s="159"/>
      <c r="L632" s="154"/>
      <c r="M632" s="160"/>
      <c r="T632" s="161"/>
      <c r="AT632" s="156" t="s">
        <v>264</v>
      </c>
      <c r="AU632" s="156" t="s">
        <v>87</v>
      </c>
      <c r="AV632" s="12" t="s">
        <v>87</v>
      </c>
      <c r="AW632" s="12" t="s">
        <v>32</v>
      </c>
      <c r="AX632" s="12" t="s">
        <v>77</v>
      </c>
      <c r="AY632" s="156" t="s">
        <v>253</v>
      </c>
    </row>
    <row r="633" spans="2:65" s="13" customFormat="1" ht="11.25">
      <c r="B633" s="162"/>
      <c r="D633" s="155" t="s">
        <v>264</v>
      </c>
      <c r="E633" s="163" t="s">
        <v>1</v>
      </c>
      <c r="F633" s="164" t="s">
        <v>266</v>
      </c>
      <c r="H633" s="165">
        <v>19.47</v>
      </c>
      <c r="I633" s="166"/>
      <c r="L633" s="162"/>
      <c r="M633" s="167"/>
      <c r="T633" s="168"/>
      <c r="AT633" s="163" t="s">
        <v>264</v>
      </c>
      <c r="AU633" s="163" t="s">
        <v>87</v>
      </c>
      <c r="AV633" s="13" t="s">
        <v>260</v>
      </c>
      <c r="AW633" s="13" t="s">
        <v>32</v>
      </c>
      <c r="AX633" s="13" t="s">
        <v>85</v>
      </c>
      <c r="AY633" s="163" t="s">
        <v>253</v>
      </c>
    </row>
    <row r="634" spans="2:65" s="1" customFormat="1" ht="24.2" customHeight="1">
      <c r="B634" s="32"/>
      <c r="C634" s="137" t="s">
        <v>667</v>
      </c>
      <c r="D634" s="137" t="s">
        <v>255</v>
      </c>
      <c r="E634" s="138" t="s">
        <v>1232</v>
      </c>
      <c r="F634" s="139" t="s">
        <v>1233</v>
      </c>
      <c r="G634" s="140" t="s">
        <v>258</v>
      </c>
      <c r="H634" s="141">
        <v>170.99799999999999</v>
      </c>
      <c r="I634" s="142"/>
      <c r="J634" s="143">
        <f>ROUND(I634*H634,2)</f>
        <v>0</v>
      </c>
      <c r="K634" s="139" t="s">
        <v>259</v>
      </c>
      <c r="L634" s="32"/>
      <c r="M634" s="144" t="s">
        <v>1</v>
      </c>
      <c r="N634" s="145" t="s">
        <v>42</v>
      </c>
      <c r="P634" s="146">
        <f>O634*H634</f>
        <v>0</v>
      </c>
      <c r="Q634" s="146">
        <v>2.0500000000000001E-2</v>
      </c>
      <c r="R634" s="146">
        <f>Q634*H634</f>
        <v>3.5054590000000001</v>
      </c>
      <c r="S634" s="146">
        <v>0</v>
      </c>
      <c r="T634" s="147">
        <f>S634*H634</f>
        <v>0</v>
      </c>
      <c r="AR634" s="148" t="s">
        <v>260</v>
      </c>
      <c r="AT634" s="148" t="s">
        <v>255</v>
      </c>
      <c r="AU634" s="148" t="s">
        <v>87</v>
      </c>
      <c r="AY634" s="17" t="s">
        <v>253</v>
      </c>
      <c r="BE634" s="149">
        <f>IF(N634="základní",J634,0)</f>
        <v>0</v>
      </c>
      <c r="BF634" s="149">
        <f>IF(N634="snížená",J634,0)</f>
        <v>0</v>
      </c>
      <c r="BG634" s="149">
        <f>IF(N634="zákl. přenesená",J634,0)</f>
        <v>0</v>
      </c>
      <c r="BH634" s="149">
        <f>IF(N634="sníž. přenesená",J634,0)</f>
        <v>0</v>
      </c>
      <c r="BI634" s="149">
        <f>IF(N634="nulová",J634,0)</f>
        <v>0</v>
      </c>
      <c r="BJ634" s="17" t="s">
        <v>85</v>
      </c>
      <c r="BK634" s="149">
        <f>ROUND(I634*H634,2)</f>
        <v>0</v>
      </c>
      <c r="BL634" s="17" t="s">
        <v>260</v>
      </c>
      <c r="BM634" s="148" t="s">
        <v>1234</v>
      </c>
    </row>
    <row r="635" spans="2:65" s="1" customFormat="1" ht="11.25">
      <c r="B635" s="32"/>
      <c r="D635" s="150" t="s">
        <v>262</v>
      </c>
      <c r="F635" s="151" t="s">
        <v>1235</v>
      </c>
      <c r="I635" s="152"/>
      <c r="L635" s="32"/>
      <c r="M635" s="153"/>
      <c r="T635" s="56"/>
      <c r="AT635" s="17" t="s">
        <v>262</v>
      </c>
      <c r="AU635" s="17" t="s">
        <v>87</v>
      </c>
    </row>
    <row r="636" spans="2:65" s="14" customFormat="1" ht="11.25">
      <c r="B636" s="169"/>
      <c r="D636" s="155" t="s">
        <v>264</v>
      </c>
      <c r="E636" s="170" t="s">
        <v>1</v>
      </c>
      <c r="F636" s="171" t="s">
        <v>1079</v>
      </c>
      <c r="H636" s="170" t="s">
        <v>1</v>
      </c>
      <c r="I636" s="172"/>
      <c r="L636" s="169"/>
      <c r="M636" s="173"/>
      <c r="T636" s="174"/>
      <c r="AT636" s="170" t="s">
        <v>264</v>
      </c>
      <c r="AU636" s="170" t="s">
        <v>87</v>
      </c>
      <c r="AV636" s="14" t="s">
        <v>85</v>
      </c>
      <c r="AW636" s="14" t="s">
        <v>32</v>
      </c>
      <c r="AX636" s="14" t="s">
        <v>77</v>
      </c>
      <c r="AY636" s="170" t="s">
        <v>253</v>
      </c>
    </row>
    <row r="637" spans="2:65" s="14" customFormat="1" ht="11.25">
      <c r="B637" s="169"/>
      <c r="D637" s="155" t="s">
        <v>264</v>
      </c>
      <c r="E637" s="170" t="s">
        <v>1</v>
      </c>
      <c r="F637" s="171" t="s">
        <v>1080</v>
      </c>
      <c r="H637" s="170" t="s">
        <v>1</v>
      </c>
      <c r="I637" s="172"/>
      <c r="L637" s="169"/>
      <c r="M637" s="173"/>
      <c r="T637" s="174"/>
      <c r="AT637" s="170" t="s">
        <v>264</v>
      </c>
      <c r="AU637" s="170" t="s">
        <v>87</v>
      </c>
      <c r="AV637" s="14" t="s">
        <v>85</v>
      </c>
      <c r="AW637" s="14" t="s">
        <v>32</v>
      </c>
      <c r="AX637" s="14" t="s">
        <v>77</v>
      </c>
      <c r="AY637" s="170" t="s">
        <v>253</v>
      </c>
    </row>
    <row r="638" spans="2:65" s="14" customFormat="1" ht="11.25">
      <c r="B638" s="169"/>
      <c r="D638" s="155" t="s">
        <v>264</v>
      </c>
      <c r="E638" s="170" t="s">
        <v>1</v>
      </c>
      <c r="F638" s="171" t="s">
        <v>1070</v>
      </c>
      <c r="H638" s="170" t="s">
        <v>1</v>
      </c>
      <c r="I638" s="172"/>
      <c r="L638" s="169"/>
      <c r="M638" s="173"/>
      <c r="T638" s="174"/>
      <c r="AT638" s="170" t="s">
        <v>264</v>
      </c>
      <c r="AU638" s="170" t="s">
        <v>87</v>
      </c>
      <c r="AV638" s="14" t="s">
        <v>85</v>
      </c>
      <c r="AW638" s="14" t="s">
        <v>32</v>
      </c>
      <c r="AX638" s="14" t="s">
        <v>77</v>
      </c>
      <c r="AY638" s="170" t="s">
        <v>253</v>
      </c>
    </row>
    <row r="639" spans="2:65" s="12" customFormat="1" ht="11.25">
      <c r="B639" s="154"/>
      <c r="D639" s="155" t="s">
        <v>264</v>
      </c>
      <c r="E639" s="156" t="s">
        <v>1</v>
      </c>
      <c r="F639" s="157" t="s">
        <v>3748</v>
      </c>
      <c r="H639" s="158">
        <v>33.514000000000003</v>
      </c>
      <c r="I639" s="159"/>
      <c r="L639" s="154"/>
      <c r="M639" s="160"/>
      <c r="T639" s="161"/>
      <c r="AT639" s="156" t="s">
        <v>264</v>
      </c>
      <c r="AU639" s="156" t="s">
        <v>87</v>
      </c>
      <c r="AV639" s="12" t="s">
        <v>87</v>
      </c>
      <c r="AW639" s="12" t="s">
        <v>32</v>
      </c>
      <c r="AX639" s="12" t="s">
        <v>77</v>
      </c>
      <c r="AY639" s="156" t="s">
        <v>253</v>
      </c>
    </row>
    <row r="640" spans="2:65" s="12" customFormat="1" ht="11.25">
      <c r="B640" s="154"/>
      <c r="D640" s="155" t="s">
        <v>264</v>
      </c>
      <c r="E640" s="156" t="s">
        <v>1</v>
      </c>
      <c r="F640" s="157" t="s">
        <v>3749</v>
      </c>
      <c r="H640" s="158">
        <v>-3.15</v>
      </c>
      <c r="I640" s="159"/>
      <c r="L640" s="154"/>
      <c r="M640" s="160"/>
      <c r="T640" s="161"/>
      <c r="AT640" s="156" t="s">
        <v>264</v>
      </c>
      <c r="AU640" s="156" t="s">
        <v>87</v>
      </c>
      <c r="AV640" s="12" t="s">
        <v>87</v>
      </c>
      <c r="AW640" s="12" t="s">
        <v>32</v>
      </c>
      <c r="AX640" s="12" t="s">
        <v>77</v>
      </c>
      <c r="AY640" s="156" t="s">
        <v>253</v>
      </c>
    </row>
    <row r="641" spans="2:65" s="15" customFormat="1" ht="11.25">
      <c r="B641" s="175"/>
      <c r="D641" s="155" t="s">
        <v>264</v>
      </c>
      <c r="E641" s="176" t="s">
        <v>1</v>
      </c>
      <c r="F641" s="177" t="s">
        <v>322</v>
      </c>
      <c r="H641" s="178">
        <v>30.364000000000001</v>
      </c>
      <c r="I641" s="179"/>
      <c r="L641" s="175"/>
      <c r="M641" s="180"/>
      <c r="T641" s="181"/>
      <c r="AT641" s="176" t="s">
        <v>264</v>
      </c>
      <c r="AU641" s="176" t="s">
        <v>87</v>
      </c>
      <c r="AV641" s="15" t="s">
        <v>97</v>
      </c>
      <c r="AW641" s="15" t="s">
        <v>32</v>
      </c>
      <c r="AX641" s="15" t="s">
        <v>77</v>
      </c>
      <c r="AY641" s="176" t="s">
        <v>253</v>
      </c>
    </row>
    <row r="642" spans="2:65" s="14" customFormat="1" ht="11.25">
      <c r="B642" s="169"/>
      <c r="D642" s="155" t="s">
        <v>264</v>
      </c>
      <c r="E642" s="170" t="s">
        <v>1</v>
      </c>
      <c r="F642" s="171" t="s">
        <v>1236</v>
      </c>
      <c r="H642" s="170" t="s">
        <v>1</v>
      </c>
      <c r="I642" s="172"/>
      <c r="L642" s="169"/>
      <c r="M642" s="173"/>
      <c r="T642" s="174"/>
      <c r="AT642" s="170" t="s">
        <v>264</v>
      </c>
      <c r="AU642" s="170" t="s">
        <v>87</v>
      </c>
      <c r="AV642" s="14" t="s">
        <v>85</v>
      </c>
      <c r="AW642" s="14" t="s">
        <v>32</v>
      </c>
      <c r="AX642" s="14" t="s">
        <v>77</v>
      </c>
      <c r="AY642" s="170" t="s">
        <v>253</v>
      </c>
    </row>
    <row r="643" spans="2:65" s="14" customFormat="1" ht="11.25">
      <c r="B643" s="169"/>
      <c r="D643" s="155" t="s">
        <v>264</v>
      </c>
      <c r="E643" s="170" t="s">
        <v>1</v>
      </c>
      <c r="F643" s="171" t="s">
        <v>1082</v>
      </c>
      <c r="H643" s="170" t="s">
        <v>1</v>
      </c>
      <c r="I643" s="172"/>
      <c r="L643" s="169"/>
      <c r="M643" s="173"/>
      <c r="T643" s="174"/>
      <c r="AT643" s="170" t="s">
        <v>264</v>
      </c>
      <c r="AU643" s="170" t="s">
        <v>87</v>
      </c>
      <c r="AV643" s="14" t="s">
        <v>85</v>
      </c>
      <c r="AW643" s="14" t="s">
        <v>32</v>
      </c>
      <c r="AX643" s="14" t="s">
        <v>77</v>
      </c>
      <c r="AY643" s="170" t="s">
        <v>253</v>
      </c>
    </row>
    <row r="644" spans="2:65" s="12" customFormat="1" ht="11.25">
      <c r="B644" s="154"/>
      <c r="D644" s="155" t="s">
        <v>264</v>
      </c>
      <c r="E644" s="156" t="s">
        <v>1</v>
      </c>
      <c r="F644" s="157" t="s">
        <v>3751</v>
      </c>
      <c r="H644" s="158">
        <v>142.30600000000001</v>
      </c>
      <c r="I644" s="159"/>
      <c r="L644" s="154"/>
      <c r="M644" s="160"/>
      <c r="T644" s="161"/>
      <c r="AT644" s="156" t="s">
        <v>264</v>
      </c>
      <c r="AU644" s="156" t="s">
        <v>87</v>
      </c>
      <c r="AV644" s="12" t="s">
        <v>87</v>
      </c>
      <c r="AW644" s="12" t="s">
        <v>32</v>
      </c>
      <c r="AX644" s="12" t="s">
        <v>77</v>
      </c>
      <c r="AY644" s="156" t="s">
        <v>253</v>
      </c>
    </row>
    <row r="645" spans="2:65" s="12" customFormat="1" ht="33.75">
      <c r="B645" s="154"/>
      <c r="D645" s="155" t="s">
        <v>264</v>
      </c>
      <c r="E645" s="156" t="s">
        <v>1</v>
      </c>
      <c r="F645" s="157" t="s">
        <v>3752</v>
      </c>
      <c r="H645" s="158">
        <v>-27.72</v>
      </c>
      <c r="I645" s="159"/>
      <c r="L645" s="154"/>
      <c r="M645" s="160"/>
      <c r="T645" s="161"/>
      <c r="AT645" s="156" t="s">
        <v>264</v>
      </c>
      <c r="AU645" s="156" t="s">
        <v>87</v>
      </c>
      <c r="AV645" s="12" t="s">
        <v>87</v>
      </c>
      <c r="AW645" s="12" t="s">
        <v>32</v>
      </c>
      <c r="AX645" s="12" t="s">
        <v>77</v>
      </c>
      <c r="AY645" s="156" t="s">
        <v>253</v>
      </c>
    </row>
    <row r="646" spans="2:65" s="15" customFormat="1" ht="11.25">
      <c r="B646" s="175"/>
      <c r="D646" s="155" t="s">
        <v>264</v>
      </c>
      <c r="E646" s="176" t="s">
        <v>1</v>
      </c>
      <c r="F646" s="177" t="s">
        <v>322</v>
      </c>
      <c r="H646" s="178">
        <v>114.586</v>
      </c>
      <c r="I646" s="179"/>
      <c r="L646" s="175"/>
      <c r="M646" s="180"/>
      <c r="T646" s="181"/>
      <c r="AT646" s="176" t="s">
        <v>264</v>
      </c>
      <c r="AU646" s="176" t="s">
        <v>87</v>
      </c>
      <c r="AV646" s="15" t="s">
        <v>97</v>
      </c>
      <c r="AW646" s="15" t="s">
        <v>32</v>
      </c>
      <c r="AX646" s="15" t="s">
        <v>77</v>
      </c>
      <c r="AY646" s="176" t="s">
        <v>253</v>
      </c>
    </row>
    <row r="647" spans="2:65" s="14" customFormat="1" ht="11.25">
      <c r="B647" s="169"/>
      <c r="D647" s="155" t="s">
        <v>264</v>
      </c>
      <c r="E647" s="170" t="s">
        <v>1</v>
      </c>
      <c r="F647" s="171" t="s">
        <v>1085</v>
      </c>
      <c r="H647" s="170" t="s">
        <v>1</v>
      </c>
      <c r="I647" s="172"/>
      <c r="L647" s="169"/>
      <c r="M647" s="173"/>
      <c r="T647" s="174"/>
      <c r="AT647" s="170" t="s">
        <v>264</v>
      </c>
      <c r="AU647" s="170" t="s">
        <v>87</v>
      </c>
      <c r="AV647" s="14" t="s">
        <v>85</v>
      </c>
      <c r="AW647" s="14" t="s">
        <v>32</v>
      </c>
      <c r="AX647" s="14" t="s">
        <v>77</v>
      </c>
      <c r="AY647" s="170" t="s">
        <v>253</v>
      </c>
    </row>
    <row r="648" spans="2:65" s="12" customFormat="1" ht="11.25">
      <c r="B648" s="154"/>
      <c r="D648" s="155" t="s">
        <v>264</v>
      </c>
      <c r="E648" s="156" t="s">
        <v>1</v>
      </c>
      <c r="F648" s="157" t="s">
        <v>3753</v>
      </c>
      <c r="H648" s="158">
        <v>22.03</v>
      </c>
      <c r="I648" s="159"/>
      <c r="L648" s="154"/>
      <c r="M648" s="160"/>
      <c r="T648" s="161"/>
      <c r="AT648" s="156" t="s">
        <v>264</v>
      </c>
      <c r="AU648" s="156" t="s">
        <v>87</v>
      </c>
      <c r="AV648" s="12" t="s">
        <v>87</v>
      </c>
      <c r="AW648" s="12" t="s">
        <v>32</v>
      </c>
      <c r="AX648" s="12" t="s">
        <v>77</v>
      </c>
      <c r="AY648" s="156" t="s">
        <v>253</v>
      </c>
    </row>
    <row r="649" spans="2:65" s="15" customFormat="1" ht="11.25">
      <c r="B649" s="175"/>
      <c r="D649" s="155" t="s">
        <v>264</v>
      </c>
      <c r="E649" s="176" t="s">
        <v>1</v>
      </c>
      <c r="F649" s="177" t="s">
        <v>322</v>
      </c>
      <c r="H649" s="178">
        <v>22.03</v>
      </c>
      <c r="I649" s="179"/>
      <c r="L649" s="175"/>
      <c r="M649" s="180"/>
      <c r="T649" s="181"/>
      <c r="AT649" s="176" t="s">
        <v>264</v>
      </c>
      <c r="AU649" s="176" t="s">
        <v>87</v>
      </c>
      <c r="AV649" s="15" t="s">
        <v>97</v>
      </c>
      <c r="AW649" s="15" t="s">
        <v>32</v>
      </c>
      <c r="AX649" s="15" t="s">
        <v>77</v>
      </c>
      <c r="AY649" s="176" t="s">
        <v>253</v>
      </c>
    </row>
    <row r="650" spans="2:65" s="14" customFormat="1" ht="11.25">
      <c r="B650" s="169"/>
      <c r="D650" s="155" t="s">
        <v>264</v>
      </c>
      <c r="E650" s="170" t="s">
        <v>1</v>
      </c>
      <c r="F650" s="171" t="s">
        <v>1087</v>
      </c>
      <c r="H650" s="170" t="s">
        <v>1</v>
      </c>
      <c r="I650" s="172"/>
      <c r="L650" s="169"/>
      <c r="M650" s="173"/>
      <c r="T650" s="174"/>
      <c r="AT650" s="170" t="s">
        <v>264</v>
      </c>
      <c r="AU650" s="170" t="s">
        <v>87</v>
      </c>
      <c r="AV650" s="14" t="s">
        <v>85</v>
      </c>
      <c r="AW650" s="14" t="s">
        <v>32</v>
      </c>
      <c r="AX650" s="14" t="s">
        <v>77</v>
      </c>
      <c r="AY650" s="170" t="s">
        <v>253</v>
      </c>
    </row>
    <row r="651" spans="2:65" s="12" customFormat="1" ht="11.25">
      <c r="B651" s="154"/>
      <c r="D651" s="155" t="s">
        <v>264</v>
      </c>
      <c r="E651" s="156" t="s">
        <v>1</v>
      </c>
      <c r="F651" s="157" t="s">
        <v>3754</v>
      </c>
      <c r="H651" s="158">
        <v>4.0179999999999998</v>
      </c>
      <c r="I651" s="159"/>
      <c r="L651" s="154"/>
      <c r="M651" s="160"/>
      <c r="T651" s="161"/>
      <c r="AT651" s="156" t="s">
        <v>264</v>
      </c>
      <c r="AU651" s="156" t="s">
        <v>87</v>
      </c>
      <c r="AV651" s="12" t="s">
        <v>87</v>
      </c>
      <c r="AW651" s="12" t="s">
        <v>32</v>
      </c>
      <c r="AX651" s="12" t="s">
        <v>77</v>
      </c>
      <c r="AY651" s="156" t="s">
        <v>253</v>
      </c>
    </row>
    <row r="652" spans="2:65" s="15" customFormat="1" ht="11.25">
      <c r="B652" s="175"/>
      <c r="D652" s="155" t="s">
        <v>264</v>
      </c>
      <c r="E652" s="176" t="s">
        <v>1</v>
      </c>
      <c r="F652" s="177" t="s">
        <v>322</v>
      </c>
      <c r="H652" s="178">
        <v>4.0179999999999998</v>
      </c>
      <c r="I652" s="179"/>
      <c r="L652" s="175"/>
      <c r="M652" s="180"/>
      <c r="T652" s="181"/>
      <c r="AT652" s="176" t="s">
        <v>264</v>
      </c>
      <c r="AU652" s="176" t="s">
        <v>87</v>
      </c>
      <c r="AV652" s="15" t="s">
        <v>97</v>
      </c>
      <c r="AW652" s="15" t="s">
        <v>32</v>
      </c>
      <c r="AX652" s="15" t="s">
        <v>77</v>
      </c>
      <c r="AY652" s="176" t="s">
        <v>253</v>
      </c>
    </row>
    <row r="653" spans="2:65" s="13" customFormat="1" ht="11.25">
      <c r="B653" s="162"/>
      <c r="D653" s="155" t="s">
        <v>264</v>
      </c>
      <c r="E653" s="163" t="s">
        <v>1</v>
      </c>
      <c r="F653" s="164" t="s">
        <v>266</v>
      </c>
      <c r="H653" s="165">
        <v>170.99799999999999</v>
      </c>
      <c r="I653" s="166"/>
      <c r="L653" s="162"/>
      <c r="M653" s="167"/>
      <c r="T653" s="168"/>
      <c r="AT653" s="163" t="s">
        <v>264</v>
      </c>
      <c r="AU653" s="163" t="s">
        <v>87</v>
      </c>
      <c r="AV653" s="13" t="s">
        <v>260</v>
      </c>
      <c r="AW653" s="13" t="s">
        <v>32</v>
      </c>
      <c r="AX653" s="13" t="s">
        <v>85</v>
      </c>
      <c r="AY653" s="163" t="s">
        <v>253</v>
      </c>
    </row>
    <row r="654" spans="2:65" s="1" customFormat="1" ht="33" customHeight="1">
      <c r="B654" s="32"/>
      <c r="C654" s="137" t="s">
        <v>675</v>
      </c>
      <c r="D654" s="137" t="s">
        <v>255</v>
      </c>
      <c r="E654" s="138" t="s">
        <v>1237</v>
      </c>
      <c r="F654" s="139" t="s">
        <v>1238</v>
      </c>
      <c r="G654" s="140" t="s">
        <v>258</v>
      </c>
      <c r="H654" s="141">
        <v>166.98</v>
      </c>
      <c r="I654" s="142"/>
      <c r="J654" s="143">
        <f>ROUND(I654*H654,2)</f>
        <v>0</v>
      </c>
      <c r="K654" s="139" t="s">
        <v>1</v>
      </c>
      <c r="L654" s="32"/>
      <c r="M654" s="144" t="s">
        <v>1</v>
      </c>
      <c r="N654" s="145" t="s">
        <v>42</v>
      </c>
      <c r="P654" s="146">
        <f>O654*H654</f>
        <v>0</v>
      </c>
      <c r="Q654" s="146">
        <v>1.9E-3</v>
      </c>
      <c r="R654" s="146">
        <f>Q654*H654</f>
        <v>0.31726199999999999</v>
      </c>
      <c r="S654" s="146">
        <v>0</v>
      </c>
      <c r="T654" s="147">
        <f>S654*H654</f>
        <v>0</v>
      </c>
      <c r="AR654" s="148" t="s">
        <v>260</v>
      </c>
      <c r="AT654" s="148" t="s">
        <v>255</v>
      </c>
      <c r="AU654" s="148" t="s">
        <v>87</v>
      </c>
      <c r="AY654" s="17" t="s">
        <v>253</v>
      </c>
      <c r="BE654" s="149">
        <f>IF(N654="základní",J654,0)</f>
        <v>0</v>
      </c>
      <c r="BF654" s="149">
        <f>IF(N654="snížená",J654,0)</f>
        <v>0</v>
      </c>
      <c r="BG654" s="149">
        <f>IF(N654="zákl. přenesená",J654,0)</f>
        <v>0</v>
      </c>
      <c r="BH654" s="149">
        <f>IF(N654="sníž. přenesená",J654,0)</f>
        <v>0</v>
      </c>
      <c r="BI654" s="149">
        <f>IF(N654="nulová",J654,0)</f>
        <v>0</v>
      </c>
      <c r="BJ654" s="17" t="s">
        <v>85</v>
      </c>
      <c r="BK654" s="149">
        <f>ROUND(I654*H654,2)</f>
        <v>0</v>
      </c>
      <c r="BL654" s="17" t="s">
        <v>260</v>
      </c>
      <c r="BM654" s="148" t="s">
        <v>1239</v>
      </c>
    </row>
    <row r="655" spans="2:65" s="14" customFormat="1" ht="11.25">
      <c r="B655" s="169"/>
      <c r="D655" s="155" t="s">
        <v>264</v>
      </c>
      <c r="E655" s="170" t="s">
        <v>1</v>
      </c>
      <c r="F655" s="171" t="s">
        <v>1079</v>
      </c>
      <c r="H655" s="170" t="s">
        <v>1</v>
      </c>
      <c r="I655" s="172"/>
      <c r="L655" s="169"/>
      <c r="M655" s="173"/>
      <c r="T655" s="174"/>
      <c r="AT655" s="170" t="s">
        <v>264</v>
      </c>
      <c r="AU655" s="170" t="s">
        <v>87</v>
      </c>
      <c r="AV655" s="14" t="s">
        <v>85</v>
      </c>
      <c r="AW655" s="14" t="s">
        <v>32</v>
      </c>
      <c r="AX655" s="14" t="s">
        <v>77</v>
      </c>
      <c r="AY655" s="170" t="s">
        <v>253</v>
      </c>
    </row>
    <row r="656" spans="2:65" s="14" customFormat="1" ht="11.25">
      <c r="B656" s="169"/>
      <c r="D656" s="155" t="s">
        <v>264</v>
      </c>
      <c r="E656" s="170" t="s">
        <v>1</v>
      </c>
      <c r="F656" s="171" t="s">
        <v>1098</v>
      </c>
      <c r="H656" s="170" t="s">
        <v>1</v>
      </c>
      <c r="I656" s="172"/>
      <c r="L656" s="169"/>
      <c r="M656" s="173"/>
      <c r="T656" s="174"/>
      <c r="AT656" s="170" t="s">
        <v>264</v>
      </c>
      <c r="AU656" s="170" t="s">
        <v>87</v>
      </c>
      <c r="AV656" s="14" t="s">
        <v>85</v>
      </c>
      <c r="AW656" s="14" t="s">
        <v>32</v>
      </c>
      <c r="AX656" s="14" t="s">
        <v>77</v>
      </c>
      <c r="AY656" s="170" t="s">
        <v>253</v>
      </c>
    </row>
    <row r="657" spans="2:65" s="14" customFormat="1" ht="11.25">
      <c r="B657" s="169"/>
      <c r="D657" s="155" t="s">
        <v>264</v>
      </c>
      <c r="E657" s="170" t="s">
        <v>1</v>
      </c>
      <c r="F657" s="171" t="s">
        <v>1070</v>
      </c>
      <c r="H657" s="170" t="s">
        <v>1</v>
      </c>
      <c r="I657" s="172"/>
      <c r="L657" s="169"/>
      <c r="M657" s="173"/>
      <c r="T657" s="174"/>
      <c r="AT657" s="170" t="s">
        <v>264</v>
      </c>
      <c r="AU657" s="170" t="s">
        <v>87</v>
      </c>
      <c r="AV657" s="14" t="s">
        <v>85</v>
      </c>
      <c r="AW657" s="14" t="s">
        <v>32</v>
      </c>
      <c r="AX657" s="14" t="s">
        <v>77</v>
      </c>
      <c r="AY657" s="170" t="s">
        <v>253</v>
      </c>
    </row>
    <row r="658" spans="2:65" s="12" customFormat="1" ht="11.25">
      <c r="B658" s="154"/>
      <c r="D658" s="155" t="s">
        <v>264</v>
      </c>
      <c r="E658" s="156" t="s">
        <v>1</v>
      </c>
      <c r="F658" s="157" t="s">
        <v>3748</v>
      </c>
      <c r="H658" s="158">
        <v>33.514000000000003</v>
      </c>
      <c r="I658" s="159"/>
      <c r="L658" s="154"/>
      <c r="M658" s="160"/>
      <c r="T658" s="161"/>
      <c r="AT658" s="156" t="s">
        <v>264</v>
      </c>
      <c r="AU658" s="156" t="s">
        <v>87</v>
      </c>
      <c r="AV658" s="12" t="s">
        <v>87</v>
      </c>
      <c r="AW658" s="12" t="s">
        <v>32</v>
      </c>
      <c r="AX658" s="12" t="s">
        <v>77</v>
      </c>
      <c r="AY658" s="156" t="s">
        <v>253</v>
      </c>
    </row>
    <row r="659" spans="2:65" s="12" customFormat="1" ht="11.25">
      <c r="B659" s="154"/>
      <c r="D659" s="155" t="s">
        <v>264</v>
      </c>
      <c r="E659" s="156" t="s">
        <v>1</v>
      </c>
      <c r="F659" s="157" t="s">
        <v>3749</v>
      </c>
      <c r="H659" s="158">
        <v>-3.15</v>
      </c>
      <c r="I659" s="159"/>
      <c r="L659" s="154"/>
      <c r="M659" s="160"/>
      <c r="T659" s="161"/>
      <c r="AT659" s="156" t="s">
        <v>264</v>
      </c>
      <c r="AU659" s="156" t="s">
        <v>87</v>
      </c>
      <c r="AV659" s="12" t="s">
        <v>87</v>
      </c>
      <c r="AW659" s="12" t="s">
        <v>32</v>
      </c>
      <c r="AX659" s="12" t="s">
        <v>77</v>
      </c>
      <c r="AY659" s="156" t="s">
        <v>253</v>
      </c>
    </row>
    <row r="660" spans="2:65" s="15" customFormat="1" ht="11.25">
      <c r="B660" s="175"/>
      <c r="D660" s="155" t="s">
        <v>264</v>
      </c>
      <c r="E660" s="176" t="s">
        <v>1</v>
      </c>
      <c r="F660" s="177" t="s">
        <v>322</v>
      </c>
      <c r="H660" s="178">
        <v>30.364000000000001</v>
      </c>
      <c r="I660" s="179"/>
      <c r="L660" s="175"/>
      <c r="M660" s="180"/>
      <c r="T660" s="181"/>
      <c r="AT660" s="176" t="s">
        <v>264</v>
      </c>
      <c r="AU660" s="176" t="s">
        <v>87</v>
      </c>
      <c r="AV660" s="15" t="s">
        <v>97</v>
      </c>
      <c r="AW660" s="15" t="s">
        <v>32</v>
      </c>
      <c r="AX660" s="15" t="s">
        <v>77</v>
      </c>
      <c r="AY660" s="176" t="s">
        <v>253</v>
      </c>
    </row>
    <row r="661" spans="2:65" s="14" customFormat="1" ht="11.25">
      <c r="B661" s="169"/>
      <c r="D661" s="155" t="s">
        <v>264</v>
      </c>
      <c r="E661" s="170" t="s">
        <v>1</v>
      </c>
      <c r="F661" s="171" t="s">
        <v>1099</v>
      </c>
      <c r="H661" s="170" t="s">
        <v>1</v>
      </c>
      <c r="I661" s="172"/>
      <c r="L661" s="169"/>
      <c r="M661" s="173"/>
      <c r="T661" s="174"/>
      <c r="AT661" s="170" t="s">
        <v>264</v>
      </c>
      <c r="AU661" s="170" t="s">
        <v>87</v>
      </c>
      <c r="AV661" s="14" t="s">
        <v>85</v>
      </c>
      <c r="AW661" s="14" t="s">
        <v>32</v>
      </c>
      <c r="AX661" s="14" t="s">
        <v>77</v>
      </c>
      <c r="AY661" s="170" t="s">
        <v>253</v>
      </c>
    </row>
    <row r="662" spans="2:65" s="14" customFormat="1" ht="11.25">
      <c r="B662" s="169"/>
      <c r="D662" s="155" t="s">
        <v>264</v>
      </c>
      <c r="E662" s="170" t="s">
        <v>1</v>
      </c>
      <c r="F662" s="171" t="s">
        <v>1082</v>
      </c>
      <c r="H662" s="170" t="s">
        <v>1</v>
      </c>
      <c r="I662" s="172"/>
      <c r="L662" s="169"/>
      <c r="M662" s="173"/>
      <c r="T662" s="174"/>
      <c r="AT662" s="170" t="s">
        <v>264</v>
      </c>
      <c r="AU662" s="170" t="s">
        <v>87</v>
      </c>
      <c r="AV662" s="14" t="s">
        <v>85</v>
      </c>
      <c r="AW662" s="14" t="s">
        <v>32</v>
      </c>
      <c r="AX662" s="14" t="s">
        <v>77</v>
      </c>
      <c r="AY662" s="170" t="s">
        <v>253</v>
      </c>
    </row>
    <row r="663" spans="2:65" s="12" customFormat="1" ht="11.25">
      <c r="B663" s="154"/>
      <c r="D663" s="155" t="s">
        <v>264</v>
      </c>
      <c r="E663" s="156" t="s">
        <v>1</v>
      </c>
      <c r="F663" s="157" t="s">
        <v>3751</v>
      </c>
      <c r="H663" s="158">
        <v>142.30600000000001</v>
      </c>
      <c r="I663" s="159"/>
      <c r="L663" s="154"/>
      <c r="M663" s="160"/>
      <c r="T663" s="161"/>
      <c r="AT663" s="156" t="s">
        <v>264</v>
      </c>
      <c r="AU663" s="156" t="s">
        <v>87</v>
      </c>
      <c r="AV663" s="12" t="s">
        <v>87</v>
      </c>
      <c r="AW663" s="12" t="s">
        <v>32</v>
      </c>
      <c r="AX663" s="12" t="s">
        <v>77</v>
      </c>
      <c r="AY663" s="156" t="s">
        <v>253</v>
      </c>
    </row>
    <row r="664" spans="2:65" s="12" customFormat="1" ht="33.75">
      <c r="B664" s="154"/>
      <c r="D664" s="155" t="s">
        <v>264</v>
      </c>
      <c r="E664" s="156" t="s">
        <v>1</v>
      </c>
      <c r="F664" s="157" t="s">
        <v>3752</v>
      </c>
      <c r="H664" s="158">
        <v>-27.72</v>
      </c>
      <c r="I664" s="159"/>
      <c r="L664" s="154"/>
      <c r="M664" s="160"/>
      <c r="T664" s="161"/>
      <c r="AT664" s="156" t="s">
        <v>264</v>
      </c>
      <c r="AU664" s="156" t="s">
        <v>87</v>
      </c>
      <c r="AV664" s="12" t="s">
        <v>87</v>
      </c>
      <c r="AW664" s="12" t="s">
        <v>32</v>
      </c>
      <c r="AX664" s="12" t="s">
        <v>77</v>
      </c>
      <c r="AY664" s="156" t="s">
        <v>253</v>
      </c>
    </row>
    <row r="665" spans="2:65" s="15" customFormat="1" ht="11.25">
      <c r="B665" s="175"/>
      <c r="D665" s="155" t="s">
        <v>264</v>
      </c>
      <c r="E665" s="176" t="s">
        <v>1</v>
      </c>
      <c r="F665" s="177" t="s">
        <v>322</v>
      </c>
      <c r="H665" s="178">
        <v>114.586</v>
      </c>
      <c r="I665" s="179"/>
      <c r="L665" s="175"/>
      <c r="M665" s="180"/>
      <c r="T665" s="181"/>
      <c r="AT665" s="176" t="s">
        <v>264</v>
      </c>
      <c r="AU665" s="176" t="s">
        <v>87</v>
      </c>
      <c r="AV665" s="15" t="s">
        <v>97</v>
      </c>
      <c r="AW665" s="15" t="s">
        <v>32</v>
      </c>
      <c r="AX665" s="15" t="s">
        <v>77</v>
      </c>
      <c r="AY665" s="176" t="s">
        <v>253</v>
      </c>
    </row>
    <row r="666" spans="2:65" s="14" customFormat="1" ht="11.25">
      <c r="B666" s="169"/>
      <c r="D666" s="155" t="s">
        <v>264</v>
      </c>
      <c r="E666" s="170" t="s">
        <v>1</v>
      </c>
      <c r="F666" s="171" t="s">
        <v>1085</v>
      </c>
      <c r="H666" s="170" t="s">
        <v>1</v>
      </c>
      <c r="I666" s="172"/>
      <c r="L666" s="169"/>
      <c r="M666" s="173"/>
      <c r="T666" s="174"/>
      <c r="AT666" s="170" t="s">
        <v>264</v>
      </c>
      <c r="AU666" s="170" t="s">
        <v>87</v>
      </c>
      <c r="AV666" s="14" t="s">
        <v>85</v>
      </c>
      <c r="AW666" s="14" t="s">
        <v>32</v>
      </c>
      <c r="AX666" s="14" t="s">
        <v>77</v>
      </c>
      <c r="AY666" s="170" t="s">
        <v>253</v>
      </c>
    </row>
    <row r="667" spans="2:65" s="12" customFormat="1" ht="11.25">
      <c r="B667" s="154"/>
      <c r="D667" s="155" t="s">
        <v>264</v>
      </c>
      <c r="E667" s="156" t="s">
        <v>1</v>
      </c>
      <c r="F667" s="157" t="s">
        <v>3753</v>
      </c>
      <c r="H667" s="158">
        <v>22.03</v>
      </c>
      <c r="I667" s="159"/>
      <c r="L667" s="154"/>
      <c r="M667" s="160"/>
      <c r="T667" s="161"/>
      <c r="AT667" s="156" t="s">
        <v>264</v>
      </c>
      <c r="AU667" s="156" t="s">
        <v>87</v>
      </c>
      <c r="AV667" s="12" t="s">
        <v>87</v>
      </c>
      <c r="AW667" s="12" t="s">
        <v>32</v>
      </c>
      <c r="AX667" s="12" t="s">
        <v>77</v>
      </c>
      <c r="AY667" s="156" t="s">
        <v>253</v>
      </c>
    </row>
    <row r="668" spans="2:65" s="15" customFormat="1" ht="11.25">
      <c r="B668" s="175"/>
      <c r="D668" s="155" t="s">
        <v>264</v>
      </c>
      <c r="E668" s="176" t="s">
        <v>1</v>
      </c>
      <c r="F668" s="177" t="s">
        <v>322</v>
      </c>
      <c r="H668" s="178">
        <v>22.03</v>
      </c>
      <c r="I668" s="179"/>
      <c r="L668" s="175"/>
      <c r="M668" s="180"/>
      <c r="T668" s="181"/>
      <c r="AT668" s="176" t="s">
        <v>264</v>
      </c>
      <c r="AU668" s="176" t="s">
        <v>87</v>
      </c>
      <c r="AV668" s="15" t="s">
        <v>97</v>
      </c>
      <c r="AW668" s="15" t="s">
        <v>32</v>
      </c>
      <c r="AX668" s="15" t="s">
        <v>77</v>
      </c>
      <c r="AY668" s="176" t="s">
        <v>253</v>
      </c>
    </row>
    <row r="669" spans="2:65" s="13" customFormat="1" ht="11.25">
      <c r="B669" s="162"/>
      <c r="D669" s="155" t="s">
        <v>264</v>
      </c>
      <c r="E669" s="163" t="s">
        <v>1</v>
      </c>
      <c r="F669" s="164" t="s">
        <v>266</v>
      </c>
      <c r="H669" s="165">
        <v>166.98</v>
      </c>
      <c r="I669" s="166"/>
      <c r="L669" s="162"/>
      <c r="M669" s="167"/>
      <c r="T669" s="168"/>
      <c r="AT669" s="163" t="s">
        <v>264</v>
      </c>
      <c r="AU669" s="163" t="s">
        <v>87</v>
      </c>
      <c r="AV669" s="13" t="s">
        <v>260</v>
      </c>
      <c r="AW669" s="13" t="s">
        <v>32</v>
      </c>
      <c r="AX669" s="13" t="s">
        <v>85</v>
      </c>
      <c r="AY669" s="163" t="s">
        <v>253</v>
      </c>
    </row>
    <row r="670" spans="2:65" s="1" customFormat="1" ht="24.2" customHeight="1">
      <c r="B670" s="32"/>
      <c r="C670" s="137" t="s">
        <v>679</v>
      </c>
      <c r="D670" s="137" t="s">
        <v>255</v>
      </c>
      <c r="E670" s="138" t="s">
        <v>1240</v>
      </c>
      <c r="F670" s="139" t="s">
        <v>1241</v>
      </c>
      <c r="G670" s="140" t="s">
        <v>313</v>
      </c>
      <c r="H670" s="141">
        <v>21.324999999999999</v>
      </c>
      <c r="I670" s="142"/>
      <c r="J670" s="143">
        <f>ROUND(I670*H670,2)</f>
        <v>0</v>
      </c>
      <c r="K670" s="139" t="s">
        <v>259</v>
      </c>
      <c r="L670" s="32"/>
      <c r="M670" s="144" t="s">
        <v>1</v>
      </c>
      <c r="N670" s="145" t="s">
        <v>42</v>
      </c>
      <c r="P670" s="146">
        <f>O670*H670</f>
        <v>0</v>
      </c>
      <c r="Q670" s="146">
        <v>2.0650000000000002E-2</v>
      </c>
      <c r="R670" s="146">
        <f>Q670*H670</f>
        <v>0.44036125000000004</v>
      </c>
      <c r="S670" s="146">
        <v>0</v>
      </c>
      <c r="T670" s="147">
        <f>S670*H670</f>
        <v>0</v>
      </c>
      <c r="AR670" s="148" t="s">
        <v>260</v>
      </c>
      <c r="AT670" s="148" t="s">
        <v>255</v>
      </c>
      <c r="AU670" s="148" t="s">
        <v>87</v>
      </c>
      <c r="AY670" s="17" t="s">
        <v>253</v>
      </c>
      <c r="BE670" s="149">
        <f>IF(N670="základní",J670,0)</f>
        <v>0</v>
      </c>
      <c r="BF670" s="149">
        <f>IF(N670="snížená",J670,0)</f>
        <v>0</v>
      </c>
      <c r="BG670" s="149">
        <f>IF(N670="zákl. přenesená",J670,0)</f>
        <v>0</v>
      </c>
      <c r="BH670" s="149">
        <f>IF(N670="sníž. přenesená",J670,0)</f>
        <v>0</v>
      </c>
      <c r="BI670" s="149">
        <f>IF(N670="nulová",J670,0)</f>
        <v>0</v>
      </c>
      <c r="BJ670" s="17" t="s">
        <v>85</v>
      </c>
      <c r="BK670" s="149">
        <f>ROUND(I670*H670,2)</f>
        <v>0</v>
      </c>
      <c r="BL670" s="17" t="s">
        <v>260</v>
      </c>
      <c r="BM670" s="148" t="s">
        <v>3792</v>
      </c>
    </row>
    <row r="671" spans="2:65" s="1" customFormat="1" ht="11.25">
      <c r="B671" s="32"/>
      <c r="D671" s="150" t="s">
        <v>262</v>
      </c>
      <c r="F671" s="151" t="s">
        <v>1243</v>
      </c>
      <c r="I671" s="152"/>
      <c r="L671" s="32"/>
      <c r="M671" s="153"/>
      <c r="T671" s="56"/>
      <c r="AT671" s="17" t="s">
        <v>262</v>
      </c>
      <c r="AU671" s="17" t="s">
        <v>87</v>
      </c>
    </row>
    <row r="672" spans="2:65" s="14" customFormat="1" ht="11.25">
      <c r="B672" s="169"/>
      <c r="D672" s="155" t="s">
        <v>264</v>
      </c>
      <c r="E672" s="170" t="s">
        <v>1</v>
      </c>
      <c r="F672" s="171" t="s">
        <v>1244</v>
      </c>
      <c r="H672" s="170" t="s">
        <v>1</v>
      </c>
      <c r="I672" s="172"/>
      <c r="L672" s="169"/>
      <c r="M672" s="173"/>
      <c r="T672" s="174"/>
      <c r="AT672" s="170" t="s">
        <v>264</v>
      </c>
      <c r="AU672" s="170" t="s">
        <v>87</v>
      </c>
      <c r="AV672" s="14" t="s">
        <v>85</v>
      </c>
      <c r="AW672" s="14" t="s">
        <v>32</v>
      </c>
      <c r="AX672" s="14" t="s">
        <v>77</v>
      </c>
      <c r="AY672" s="170" t="s">
        <v>253</v>
      </c>
    </row>
    <row r="673" spans="2:65" s="12" customFormat="1" ht="11.25">
      <c r="B673" s="154"/>
      <c r="D673" s="155" t="s">
        <v>264</v>
      </c>
      <c r="E673" s="156" t="s">
        <v>1</v>
      </c>
      <c r="F673" s="157" t="s">
        <v>3793</v>
      </c>
      <c r="H673" s="158">
        <v>21.324999999999999</v>
      </c>
      <c r="I673" s="159"/>
      <c r="L673" s="154"/>
      <c r="M673" s="160"/>
      <c r="T673" s="161"/>
      <c r="AT673" s="156" t="s">
        <v>264</v>
      </c>
      <c r="AU673" s="156" t="s">
        <v>87</v>
      </c>
      <c r="AV673" s="12" t="s">
        <v>87</v>
      </c>
      <c r="AW673" s="12" t="s">
        <v>32</v>
      </c>
      <c r="AX673" s="12" t="s">
        <v>77</v>
      </c>
      <c r="AY673" s="156" t="s">
        <v>253</v>
      </c>
    </row>
    <row r="674" spans="2:65" s="13" customFormat="1" ht="11.25">
      <c r="B674" s="162"/>
      <c r="D674" s="155" t="s">
        <v>264</v>
      </c>
      <c r="E674" s="163" t="s">
        <v>1</v>
      </c>
      <c r="F674" s="164" t="s">
        <v>266</v>
      </c>
      <c r="H674" s="165">
        <v>21.324999999999999</v>
      </c>
      <c r="I674" s="166"/>
      <c r="L674" s="162"/>
      <c r="M674" s="167"/>
      <c r="T674" s="168"/>
      <c r="AT674" s="163" t="s">
        <v>264</v>
      </c>
      <c r="AU674" s="163" t="s">
        <v>87</v>
      </c>
      <c r="AV674" s="13" t="s">
        <v>260</v>
      </c>
      <c r="AW674" s="13" t="s">
        <v>32</v>
      </c>
      <c r="AX674" s="13" t="s">
        <v>85</v>
      </c>
      <c r="AY674" s="163" t="s">
        <v>253</v>
      </c>
    </row>
    <row r="675" spans="2:65" s="1" customFormat="1" ht="33" customHeight="1">
      <c r="B675" s="32"/>
      <c r="C675" s="137" t="s">
        <v>685</v>
      </c>
      <c r="D675" s="137" t="s">
        <v>255</v>
      </c>
      <c r="E675" s="138" t="s">
        <v>1246</v>
      </c>
      <c r="F675" s="139" t="s">
        <v>1247</v>
      </c>
      <c r="G675" s="140" t="s">
        <v>202</v>
      </c>
      <c r="H675" s="141">
        <v>5.1920000000000002</v>
      </c>
      <c r="I675" s="142"/>
      <c r="J675" s="143">
        <f>ROUND(I675*H675,2)</f>
        <v>0</v>
      </c>
      <c r="K675" s="139" t="s">
        <v>259</v>
      </c>
      <c r="L675" s="32"/>
      <c r="M675" s="144" t="s">
        <v>1</v>
      </c>
      <c r="N675" s="145" t="s">
        <v>42</v>
      </c>
      <c r="P675" s="146">
        <f>O675*H675</f>
        <v>0</v>
      </c>
      <c r="Q675" s="146">
        <v>2.3010199999999998</v>
      </c>
      <c r="R675" s="146">
        <f>Q675*H675</f>
        <v>11.94689584</v>
      </c>
      <c r="S675" s="146">
        <v>0</v>
      </c>
      <c r="T675" s="147">
        <f>S675*H675</f>
        <v>0</v>
      </c>
      <c r="AR675" s="148" t="s">
        <v>260</v>
      </c>
      <c r="AT675" s="148" t="s">
        <v>255</v>
      </c>
      <c r="AU675" s="148" t="s">
        <v>87</v>
      </c>
      <c r="AY675" s="17" t="s">
        <v>253</v>
      </c>
      <c r="BE675" s="149">
        <f>IF(N675="základní",J675,0)</f>
        <v>0</v>
      </c>
      <c r="BF675" s="149">
        <f>IF(N675="snížená",J675,0)</f>
        <v>0</v>
      </c>
      <c r="BG675" s="149">
        <f>IF(N675="zákl. přenesená",J675,0)</f>
        <v>0</v>
      </c>
      <c r="BH675" s="149">
        <f>IF(N675="sníž. přenesená",J675,0)</f>
        <v>0</v>
      </c>
      <c r="BI675" s="149">
        <f>IF(N675="nulová",J675,0)</f>
        <v>0</v>
      </c>
      <c r="BJ675" s="17" t="s">
        <v>85</v>
      </c>
      <c r="BK675" s="149">
        <f>ROUND(I675*H675,2)</f>
        <v>0</v>
      </c>
      <c r="BL675" s="17" t="s">
        <v>260</v>
      </c>
      <c r="BM675" s="148" t="s">
        <v>3794</v>
      </c>
    </row>
    <row r="676" spans="2:65" s="1" customFormat="1" ht="11.25">
      <c r="B676" s="32"/>
      <c r="D676" s="150" t="s">
        <v>262</v>
      </c>
      <c r="F676" s="151" t="s">
        <v>1249</v>
      </c>
      <c r="I676" s="152"/>
      <c r="L676" s="32"/>
      <c r="M676" s="153"/>
      <c r="T676" s="56"/>
      <c r="AT676" s="17" t="s">
        <v>262</v>
      </c>
      <c r="AU676" s="17" t="s">
        <v>87</v>
      </c>
    </row>
    <row r="677" spans="2:65" s="14" customFormat="1" ht="11.25">
      <c r="B677" s="169"/>
      <c r="D677" s="155" t="s">
        <v>264</v>
      </c>
      <c r="E677" s="170" t="s">
        <v>1</v>
      </c>
      <c r="F677" s="171" t="s">
        <v>1250</v>
      </c>
      <c r="H677" s="170" t="s">
        <v>1</v>
      </c>
      <c r="I677" s="172"/>
      <c r="L677" s="169"/>
      <c r="M677" s="173"/>
      <c r="T677" s="174"/>
      <c r="AT677" s="170" t="s">
        <v>264</v>
      </c>
      <c r="AU677" s="170" t="s">
        <v>87</v>
      </c>
      <c r="AV677" s="14" t="s">
        <v>85</v>
      </c>
      <c r="AW677" s="14" t="s">
        <v>32</v>
      </c>
      <c r="AX677" s="14" t="s">
        <v>77</v>
      </c>
      <c r="AY677" s="170" t="s">
        <v>253</v>
      </c>
    </row>
    <row r="678" spans="2:65" s="14" customFormat="1" ht="11.25">
      <c r="B678" s="169"/>
      <c r="D678" s="155" t="s">
        <v>264</v>
      </c>
      <c r="E678" s="170" t="s">
        <v>1</v>
      </c>
      <c r="F678" s="171" t="s">
        <v>880</v>
      </c>
      <c r="H678" s="170" t="s">
        <v>1</v>
      </c>
      <c r="I678" s="172"/>
      <c r="L678" s="169"/>
      <c r="M678" s="173"/>
      <c r="T678" s="174"/>
      <c r="AT678" s="170" t="s">
        <v>264</v>
      </c>
      <c r="AU678" s="170" t="s">
        <v>87</v>
      </c>
      <c r="AV678" s="14" t="s">
        <v>85</v>
      </c>
      <c r="AW678" s="14" t="s">
        <v>32</v>
      </c>
      <c r="AX678" s="14" t="s">
        <v>77</v>
      </c>
      <c r="AY678" s="170" t="s">
        <v>253</v>
      </c>
    </row>
    <row r="679" spans="2:65" s="12" customFormat="1" ht="11.25">
      <c r="B679" s="154"/>
      <c r="D679" s="155" t="s">
        <v>264</v>
      </c>
      <c r="E679" s="156" t="s">
        <v>1</v>
      </c>
      <c r="F679" s="157" t="s">
        <v>3795</v>
      </c>
      <c r="H679" s="158">
        <v>5.1920000000000002</v>
      </c>
      <c r="I679" s="159"/>
      <c r="L679" s="154"/>
      <c r="M679" s="160"/>
      <c r="T679" s="161"/>
      <c r="AT679" s="156" t="s">
        <v>264</v>
      </c>
      <c r="AU679" s="156" t="s">
        <v>87</v>
      </c>
      <c r="AV679" s="12" t="s">
        <v>87</v>
      </c>
      <c r="AW679" s="12" t="s">
        <v>32</v>
      </c>
      <c r="AX679" s="12" t="s">
        <v>77</v>
      </c>
      <c r="AY679" s="156" t="s">
        <v>253</v>
      </c>
    </row>
    <row r="680" spans="2:65" s="13" customFormat="1" ht="11.25">
      <c r="B680" s="162"/>
      <c r="D680" s="155" t="s">
        <v>264</v>
      </c>
      <c r="E680" s="163" t="s">
        <v>1</v>
      </c>
      <c r="F680" s="164" t="s">
        <v>266</v>
      </c>
      <c r="H680" s="165">
        <v>5.1920000000000002</v>
      </c>
      <c r="I680" s="166"/>
      <c r="L680" s="162"/>
      <c r="M680" s="167"/>
      <c r="T680" s="168"/>
      <c r="AT680" s="163" t="s">
        <v>264</v>
      </c>
      <c r="AU680" s="163" t="s">
        <v>87</v>
      </c>
      <c r="AV680" s="13" t="s">
        <v>260</v>
      </c>
      <c r="AW680" s="13" t="s">
        <v>32</v>
      </c>
      <c r="AX680" s="13" t="s">
        <v>85</v>
      </c>
      <c r="AY680" s="163" t="s">
        <v>253</v>
      </c>
    </row>
    <row r="681" spans="2:65" s="1" customFormat="1" ht="33" customHeight="1">
      <c r="B681" s="32"/>
      <c r="C681" s="137" t="s">
        <v>689</v>
      </c>
      <c r="D681" s="137" t="s">
        <v>255</v>
      </c>
      <c r="E681" s="138" t="s">
        <v>1252</v>
      </c>
      <c r="F681" s="139" t="s">
        <v>1253</v>
      </c>
      <c r="G681" s="140" t="s">
        <v>202</v>
      </c>
      <c r="H681" s="141">
        <v>1.792</v>
      </c>
      <c r="I681" s="142"/>
      <c r="J681" s="143">
        <f>ROUND(I681*H681,2)</f>
        <v>0</v>
      </c>
      <c r="K681" s="139" t="s">
        <v>259</v>
      </c>
      <c r="L681" s="32"/>
      <c r="M681" s="144" t="s">
        <v>1</v>
      </c>
      <c r="N681" s="145" t="s">
        <v>42</v>
      </c>
      <c r="P681" s="146">
        <f>O681*H681</f>
        <v>0</v>
      </c>
      <c r="Q681" s="146">
        <v>2.5018699999999998</v>
      </c>
      <c r="R681" s="146">
        <f>Q681*H681</f>
        <v>4.4833510399999996</v>
      </c>
      <c r="S681" s="146">
        <v>0</v>
      </c>
      <c r="T681" s="147">
        <f>S681*H681</f>
        <v>0</v>
      </c>
      <c r="AR681" s="148" t="s">
        <v>260</v>
      </c>
      <c r="AT681" s="148" t="s">
        <v>255</v>
      </c>
      <c r="AU681" s="148" t="s">
        <v>87</v>
      </c>
      <c r="AY681" s="17" t="s">
        <v>253</v>
      </c>
      <c r="BE681" s="149">
        <f>IF(N681="základní",J681,0)</f>
        <v>0</v>
      </c>
      <c r="BF681" s="149">
        <f>IF(N681="snížená",J681,0)</f>
        <v>0</v>
      </c>
      <c r="BG681" s="149">
        <f>IF(N681="zákl. přenesená",J681,0)</f>
        <v>0</v>
      </c>
      <c r="BH681" s="149">
        <f>IF(N681="sníž. přenesená",J681,0)</f>
        <v>0</v>
      </c>
      <c r="BI681" s="149">
        <f>IF(N681="nulová",J681,0)</f>
        <v>0</v>
      </c>
      <c r="BJ681" s="17" t="s">
        <v>85</v>
      </c>
      <c r="BK681" s="149">
        <f>ROUND(I681*H681,2)</f>
        <v>0</v>
      </c>
      <c r="BL681" s="17" t="s">
        <v>260</v>
      </c>
      <c r="BM681" s="148" t="s">
        <v>1254</v>
      </c>
    </row>
    <row r="682" spans="2:65" s="1" customFormat="1" ht="11.25">
      <c r="B682" s="32"/>
      <c r="D682" s="150" t="s">
        <v>262</v>
      </c>
      <c r="F682" s="151" t="s">
        <v>1255</v>
      </c>
      <c r="I682" s="152"/>
      <c r="L682" s="32"/>
      <c r="M682" s="153"/>
      <c r="T682" s="56"/>
      <c r="AT682" s="17" t="s">
        <v>262</v>
      </c>
      <c r="AU682" s="17" t="s">
        <v>87</v>
      </c>
    </row>
    <row r="683" spans="2:65" s="14" customFormat="1" ht="11.25">
      <c r="B683" s="169"/>
      <c r="D683" s="155" t="s">
        <v>264</v>
      </c>
      <c r="E683" s="170" t="s">
        <v>1</v>
      </c>
      <c r="F683" s="171" t="s">
        <v>1256</v>
      </c>
      <c r="H683" s="170" t="s">
        <v>1</v>
      </c>
      <c r="I683" s="172"/>
      <c r="L683" s="169"/>
      <c r="M683" s="173"/>
      <c r="T683" s="174"/>
      <c r="AT683" s="170" t="s">
        <v>264</v>
      </c>
      <c r="AU683" s="170" t="s">
        <v>87</v>
      </c>
      <c r="AV683" s="14" t="s">
        <v>85</v>
      </c>
      <c r="AW683" s="14" t="s">
        <v>32</v>
      </c>
      <c r="AX683" s="14" t="s">
        <v>77</v>
      </c>
      <c r="AY683" s="170" t="s">
        <v>253</v>
      </c>
    </row>
    <row r="684" spans="2:65" s="14" customFormat="1" ht="11.25">
      <c r="B684" s="169"/>
      <c r="D684" s="155" t="s">
        <v>264</v>
      </c>
      <c r="E684" s="170" t="s">
        <v>1</v>
      </c>
      <c r="F684" s="171" t="s">
        <v>3692</v>
      </c>
      <c r="H684" s="170" t="s">
        <v>1</v>
      </c>
      <c r="I684" s="172"/>
      <c r="L684" s="169"/>
      <c r="M684" s="173"/>
      <c r="T684" s="174"/>
      <c r="AT684" s="170" t="s">
        <v>264</v>
      </c>
      <c r="AU684" s="170" t="s">
        <v>87</v>
      </c>
      <c r="AV684" s="14" t="s">
        <v>85</v>
      </c>
      <c r="AW684" s="14" t="s">
        <v>32</v>
      </c>
      <c r="AX684" s="14" t="s">
        <v>77</v>
      </c>
      <c r="AY684" s="170" t="s">
        <v>253</v>
      </c>
    </row>
    <row r="685" spans="2:65" s="12" customFormat="1" ht="11.25">
      <c r="B685" s="154"/>
      <c r="D685" s="155" t="s">
        <v>264</v>
      </c>
      <c r="E685" s="156" t="s">
        <v>1</v>
      </c>
      <c r="F685" s="157" t="s">
        <v>3796</v>
      </c>
      <c r="H685" s="158">
        <v>1.792</v>
      </c>
      <c r="I685" s="159"/>
      <c r="L685" s="154"/>
      <c r="M685" s="160"/>
      <c r="T685" s="161"/>
      <c r="AT685" s="156" t="s">
        <v>264</v>
      </c>
      <c r="AU685" s="156" t="s">
        <v>87</v>
      </c>
      <c r="AV685" s="12" t="s">
        <v>87</v>
      </c>
      <c r="AW685" s="12" t="s">
        <v>32</v>
      </c>
      <c r="AX685" s="12" t="s">
        <v>77</v>
      </c>
      <c r="AY685" s="156" t="s">
        <v>253</v>
      </c>
    </row>
    <row r="686" spans="2:65" s="13" customFormat="1" ht="11.25">
      <c r="B686" s="162"/>
      <c r="D686" s="155" t="s">
        <v>264</v>
      </c>
      <c r="E686" s="163" t="s">
        <v>1</v>
      </c>
      <c r="F686" s="164" t="s">
        <v>266</v>
      </c>
      <c r="H686" s="165">
        <v>1.792</v>
      </c>
      <c r="I686" s="166"/>
      <c r="L686" s="162"/>
      <c r="M686" s="167"/>
      <c r="T686" s="168"/>
      <c r="AT686" s="163" t="s">
        <v>264</v>
      </c>
      <c r="AU686" s="163" t="s">
        <v>87</v>
      </c>
      <c r="AV686" s="13" t="s">
        <v>260</v>
      </c>
      <c r="AW686" s="13" t="s">
        <v>32</v>
      </c>
      <c r="AX686" s="13" t="s">
        <v>85</v>
      </c>
      <c r="AY686" s="163" t="s">
        <v>253</v>
      </c>
    </row>
    <row r="687" spans="2:65" s="1" customFormat="1" ht="33" customHeight="1">
      <c r="B687" s="32"/>
      <c r="C687" s="137" t="s">
        <v>695</v>
      </c>
      <c r="D687" s="137" t="s">
        <v>255</v>
      </c>
      <c r="E687" s="138" t="s">
        <v>1258</v>
      </c>
      <c r="F687" s="139" t="s">
        <v>1259</v>
      </c>
      <c r="G687" s="140" t="s">
        <v>202</v>
      </c>
      <c r="H687" s="141">
        <v>1.26</v>
      </c>
      <c r="I687" s="142"/>
      <c r="J687" s="143">
        <f>ROUND(I687*H687,2)</f>
        <v>0</v>
      </c>
      <c r="K687" s="139" t="s">
        <v>259</v>
      </c>
      <c r="L687" s="32"/>
      <c r="M687" s="144" t="s">
        <v>1</v>
      </c>
      <c r="N687" s="145" t="s">
        <v>42</v>
      </c>
      <c r="P687" s="146">
        <f>O687*H687</f>
        <v>0</v>
      </c>
      <c r="Q687" s="146">
        <v>2.5018699999999998</v>
      </c>
      <c r="R687" s="146">
        <f>Q687*H687</f>
        <v>3.1523561999999998</v>
      </c>
      <c r="S687" s="146">
        <v>0</v>
      </c>
      <c r="T687" s="147">
        <f>S687*H687</f>
        <v>0</v>
      </c>
      <c r="AR687" s="148" t="s">
        <v>260</v>
      </c>
      <c r="AT687" s="148" t="s">
        <v>255</v>
      </c>
      <c r="AU687" s="148" t="s">
        <v>87</v>
      </c>
      <c r="AY687" s="17" t="s">
        <v>253</v>
      </c>
      <c r="BE687" s="149">
        <f>IF(N687="základní",J687,0)</f>
        <v>0</v>
      </c>
      <c r="BF687" s="149">
        <f>IF(N687="snížená",J687,0)</f>
        <v>0</v>
      </c>
      <c r="BG687" s="149">
        <f>IF(N687="zákl. přenesená",J687,0)</f>
        <v>0</v>
      </c>
      <c r="BH687" s="149">
        <f>IF(N687="sníž. přenesená",J687,0)</f>
        <v>0</v>
      </c>
      <c r="BI687" s="149">
        <f>IF(N687="nulová",J687,0)</f>
        <v>0</v>
      </c>
      <c r="BJ687" s="17" t="s">
        <v>85</v>
      </c>
      <c r="BK687" s="149">
        <f>ROUND(I687*H687,2)</f>
        <v>0</v>
      </c>
      <c r="BL687" s="17" t="s">
        <v>260</v>
      </c>
      <c r="BM687" s="148" t="s">
        <v>3797</v>
      </c>
    </row>
    <row r="688" spans="2:65" s="1" customFormat="1" ht="11.25">
      <c r="B688" s="32"/>
      <c r="D688" s="150" t="s">
        <v>262</v>
      </c>
      <c r="F688" s="151" t="s">
        <v>1261</v>
      </c>
      <c r="I688" s="152"/>
      <c r="L688" s="32"/>
      <c r="M688" s="153"/>
      <c r="T688" s="56"/>
      <c r="AT688" s="17" t="s">
        <v>262</v>
      </c>
      <c r="AU688" s="17" t="s">
        <v>87</v>
      </c>
    </row>
    <row r="689" spans="2:65" s="14" customFormat="1" ht="11.25">
      <c r="B689" s="169"/>
      <c r="D689" s="155" t="s">
        <v>264</v>
      </c>
      <c r="E689" s="170" t="s">
        <v>1</v>
      </c>
      <c r="F689" s="171" t="s">
        <v>1262</v>
      </c>
      <c r="H689" s="170" t="s">
        <v>1</v>
      </c>
      <c r="I689" s="172"/>
      <c r="L689" s="169"/>
      <c r="M689" s="173"/>
      <c r="T689" s="174"/>
      <c r="AT689" s="170" t="s">
        <v>264</v>
      </c>
      <c r="AU689" s="170" t="s">
        <v>87</v>
      </c>
      <c r="AV689" s="14" t="s">
        <v>85</v>
      </c>
      <c r="AW689" s="14" t="s">
        <v>32</v>
      </c>
      <c r="AX689" s="14" t="s">
        <v>77</v>
      </c>
      <c r="AY689" s="170" t="s">
        <v>253</v>
      </c>
    </row>
    <row r="690" spans="2:65" s="12" customFormat="1" ht="11.25">
      <c r="B690" s="154"/>
      <c r="D690" s="155" t="s">
        <v>264</v>
      </c>
      <c r="E690" s="156" t="s">
        <v>1</v>
      </c>
      <c r="F690" s="157" t="s">
        <v>3798</v>
      </c>
      <c r="H690" s="158">
        <v>1.26</v>
      </c>
      <c r="I690" s="159"/>
      <c r="L690" s="154"/>
      <c r="M690" s="160"/>
      <c r="T690" s="161"/>
      <c r="AT690" s="156" t="s">
        <v>264</v>
      </c>
      <c r="AU690" s="156" t="s">
        <v>87</v>
      </c>
      <c r="AV690" s="12" t="s">
        <v>87</v>
      </c>
      <c r="AW690" s="12" t="s">
        <v>32</v>
      </c>
      <c r="AX690" s="12" t="s">
        <v>77</v>
      </c>
      <c r="AY690" s="156" t="s">
        <v>253</v>
      </c>
    </row>
    <row r="691" spans="2:65" s="13" customFormat="1" ht="11.25">
      <c r="B691" s="162"/>
      <c r="D691" s="155" t="s">
        <v>264</v>
      </c>
      <c r="E691" s="163" t="s">
        <v>1</v>
      </c>
      <c r="F691" s="164" t="s">
        <v>266</v>
      </c>
      <c r="H691" s="165">
        <v>1.26</v>
      </c>
      <c r="I691" s="166"/>
      <c r="L691" s="162"/>
      <c r="M691" s="167"/>
      <c r="T691" s="168"/>
      <c r="AT691" s="163" t="s">
        <v>264</v>
      </c>
      <c r="AU691" s="163" t="s">
        <v>87</v>
      </c>
      <c r="AV691" s="13" t="s">
        <v>260</v>
      </c>
      <c r="AW691" s="13" t="s">
        <v>32</v>
      </c>
      <c r="AX691" s="13" t="s">
        <v>85</v>
      </c>
      <c r="AY691" s="163" t="s">
        <v>253</v>
      </c>
    </row>
    <row r="692" spans="2:65" s="1" customFormat="1" ht="24.2" customHeight="1">
      <c r="B692" s="32"/>
      <c r="C692" s="137" t="s">
        <v>700</v>
      </c>
      <c r="D692" s="137" t="s">
        <v>255</v>
      </c>
      <c r="E692" s="138" t="s">
        <v>1264</v>
      </c>
      <c r="F692" s="139" t="s">
        <v>1265</v>
      </c>
      <c r="G692" s="140" t="s">
        <v>202</v>
      </c>
      <c r="H692" s="141">
        <v>6.984</v>
      </c>
      <c r="I692" s="142"/>
      <c r="J692" s="143">
        <f>ROUND(I692*H692,2)</f>
        <v>0</v>
      </c>
      <c r="K692" s="139" t="s">
        <v>259</v>
      </c>
      <c r="L692" s="32"/>
      <c r="M692" s="144" t="s">
        <v>1</v>
      </c>
      <c r="N692" s="145" t="s">
        <v>42</v>
      </c>
      <c r="P692" s="146">
        <f>O692*H692</f>
        <v>0</v>
      </c>
      <c r="Q692" s="146">
        <v>0</v>
      </c>
      <c r="R692" s="146">
        <f>Q692*H692</f>
        <v>0</v>
      </c>
      <c r="S692" s="146">
        <v>0</v>
      </c>
      <c r="T692" s="147">
        <f>S692*H692</f>
        <v>0</v>
      </c>
      <c r="AR692" s="148" t="s">
        <v>260</v>
      </c>
      <c r="AT692" s="148" t="s">
        <v>255</v>
      </c>
      <c r="AU692" s="148" t="s">
        <v>87</v>
      </c>
      <c r="AY692" s="17" t="s">
        <v>253</v>
      </c>
      <c r="BE692" s="149">
        <f>IF(N692="základní",J692,0)</f>
        <v>0</v>
      </c>
      <c r="BF692" s="149">
        <f>IF(N692="snížená",J692,0)</f>
        <v>0</v>
      </c>
      <c r="BG692" s="149">
        <f>IF(N692="zákl. přenesená",J692,0)</f>
        <v>0</v>
      </c>
      <c r="BH692" s="149">
        <f>IF(N692="sníž. přenesená",J692,0)</f>
        <v>0</v>
      </c>
      <c r="BI692" s="149">
        <f>IF(N692="nulová",J692,0)</f>
        <v>0</v>
      </c>
      <c r="BJ692" s="17" t="s">
        <v>85</v>
      </c>
      <c r="BK692" s="149">
        <f>ROUND(I692*H692,2)</f>
        <v>0</v>
      </c>
      <c r="BL692" s="17" t="s">
        <v>260</v>
      </c>
      <c r="BM692" s="148" t="s">
        <v>1266</v>
      </c>
    </row>
    <row r="693" spans="2:65" s="1" customFormat="1" ht="11.25">
      <c r="B693" s="32"/>
      <c r="D693" s="150" t="s">
        <v>262</v>
      </c>
      <c r="F693" s="151" t="s">
        <v>1267</v>
      </c>
      <c r="I693" s="152"/>
      <c r="L693" s="32"/>
      <c r="M693" s="153"/>
      <c r="T693" s="56"/>
      <c r="AT693" s="17" t="s">
        <v>262</v>
      </c>
      <c r="AU693" s="17" t="s">
        <v>87</v>
      </c>
    </row>
    <row r="694" spans="2:65" s="14" customFormat="1" ht="11.25">
      <c r="B694" s="169"/>
      <c r="D694" s="155" t="s">
        <v>264</v>
      </c>
      <c r="E694" s="170" t="s">
        <v>1</v>
      </c>
      <c r="F694" s="171" t="s">
        <v>1250</v>
      </c>
      <c r="H694" s="170" t="s">
        <v>1</v>
      </c>
      <c r="I694" s="172"/>
      <c r="L694" s="169"/>
      <c r="M694" s="173"/>
      <c r="T694" s="174"/>
      <c r="AT694" s="170" t="s">
        <v>264</v>
      </c>
      <c r="AU694" s="170" t="s">
        <v>87</v>
      </c>
      <c r="AV694" s="14" t="s">
        <v>85</v>
      </c>
      <c r="AW694" s="14" t="s">
        <v>32</v>
      </c>
      <c r="AX694" s="14" t="s">
        <v>77</v>
      </c>
      <c r="AY694" s="170" t="s">
        <v>253</v>
      </c>
    </row>
    <row r="695" spans="2:65" s="14" customFormat="1" ht="11.25">
      <c r="B695" s="169"/>
      <c r="D695" s="155" t="s">
        <v>264</v>
      </c>
      <c r="E695" s="170" t="s">
        <v>1</v>
      </c>
      <c r="F695" s="171" t="s">
        <v>880</v>
      </c>
      <c r="H695" s="170" t="s">
        <v>1</v>
      </c>
      <c r="I695" s="172"/>
      <c r="L695" s="169"/>
      <c r="M695" s="173"/>
      <c r="T695" s="174"/>
      <c r="AT695" s="170" t="s">
        <v>264</v>
      </c>
      <c r="AU695" s="170" t="s">
        <v>87</v>
      </c>
      <c r="AV695" s="14" t="s">
        <v>85</v>
      </c>
      <c r="AW695" s="14" t="s">
        <v>32</v>
      </c>
      <c r="AX695" s="14" t="s">
        <v>77</v>
      </c>
      <c r="AY695" s="170" t="s">
        <v>253</v>
      </c>
    </row>
    <row r="696" spans="2:65" s="12" customFormat="1" ht="11.25">
      <c r="B696" s="154"/>
      <c r="D696" s="155" t="s">
        <v>264</v>
      </c>
      <c r="E696" s="156" t="s">
        <v>1</v>
      </c>
      <c r="F696" s="157" t="s">
        <v>3795</v>
      </c>
      <c r="H696" s="158">
        <v>5.1920000000000002</v>
      </c>
      <c r="I696" s="159"/>
      <c r="L696" s="154"/>
      <c r="M696" s="160"/>
      <c r="T696" s="161"/>
      <c r="AT696" s="156" t="s">
        <v>264</v>
      </c>
      <c r="AU696" s="156" t="s">
        <v>87</v>
      </c>
      <c r="AV696" s="12" t="s">
        <v>87</v>
      </c>
      <c r="AW696" s="12" t="s">
        <v>32</v>
      </c>
      <c r="AX696" s="12" t="s">
        <v>77</v>
      </c>
      <c r="AY696" s="156" t="s">
        <v>253</v>
      </c>
    </row>
    <row r="697" spans="2:65" s="15" customFormat="1" ht="11.25">
      <c r="B697" s="175"/>
      <c r="D697" s="155" t="s">
        <v>264</v>
      </c>
      <c r="E697" s="176" t="s">
        <v>1</v>
      </c>
      <c r="F697" s="177" t="s">
        <v>322</v>
      </c>
      <c r="H697" s="178">
        <v>5.1920000000000002</v>
      </c>
      <c r="I697" s="179"/>
      <c r="L697" s="175"/>
      <c r="M697" s="180"/>
      <c r="T697" s="181"/>
      <c r="AT697" s="176" t="s">
        <v>264</v>
      </c>
      <c r="AU697" s="176" t="s">
        <v>87</v>
      </c>
      <c r="AV697" s="15" t="s">
        <v>97</v>
      </c>
      <c r="AW697" s="15" t="s">
        <v>32</v>
      </c>
      <c r="AX697" s="15" t="s">
        <v>77</v>
      </c>
      <c r="AY697" s="176" t="s">
        <v>253</v>
      </c>
    </row>
    <row r="698" spans="2:65" s="14" customFormat="1" ht="11.25">
      <c r="B698" s="169"/>
      <c r="D698" s="155" t="s">
        <v>264</v>
      </c>
      <c r="E698" s="170" t="s">
        <v>1</v>
      </c>
      <c r="F698" s="171" t="s">
        <v>1256</v>
      </c>
      <c r="H698" s="170" t="s">
        <v>1</v>
      </c>
      <c r="I698" s="172"/>
      <c r="L698" s="169"/>
      <c r="M698" s="173"/>
      <c r="T698" s="174"/>
      <c r="AT698" s="170" t="s">
        <v>264</v>
      </c>
      <c r="AU698" s="170" t="s">
        <v>87</v>
      </c>
      <c r="AV698" s="14" t="s">
        <v>85</v>
      </c>
      <c r="AW698" s="14" t="s">
        <v>32</v>
      </c>
      <c r="AX698" s="14" t="s">
        <v>77</v>
      </c>
      <c r="AY698" s="170" t="s">
        <v>253</v>
      </c>
    </row>
    <row r="699" spans="2:65" s="14" customFormat="1" ht="11.25">
      <c r="B699" s="169"/>
      <c r="D699" s="155" t="s">
        <v>264</v>
      </c>
      <c r="E699" s="170" t="s">
        <v>1</v>
      </c>
      <c r="F699" s="171" t="s">
        <v>3692</v>
      </c>
      <c r="H699" s="170" t="s">
        <v>1</v>
      </c>
      <c r="I699" s="172"/>
      <c r="L699" s="169"/>
      <c r="M699" s="173"/>
      <c r="T699" s="174"/>
      <c r="AT699" s="170" t="s">
        <v>264</v>
      </c>
      <c r="AU699" s="170" t="s">
        <v>87</v>
      </c>
      <c r="AV699" s="14" t="s">
        <v>85</v>
      </c>
      <c r="AW699" s="14" t="s">
        <v>32</v>
      </c>
      <c r="AX699" s="14" t="s">
        <v>77</v>
      </c>
      <c r="AY699" s="170" t="s">
        <v>253</v>
      </c>
    </row>
    <row r="700" spans="2:65" s="12" customFormat="1" ht="11.25">
      <c r="B700" s="154"/>
      <c r="D700" s="155" t="s">
        <v>264</v>
      </c>
      <c r="E700" s="156" t="s">
        <v>1</v>
      </c>
      <c r="F700" s="157" t="s">
        <v>3796</v>
      </c>
      <c r="H700" s="158">
        <v>1.792</v>
      </c>
      <c r="I700" s="159"/>
      <c r="L700" s="154"/>
      <c r="M700" s="160"/>
      <c r="T700" s="161"/>
      <c r="AT700" s="156" t="s">
        <v>264</v>
      </c>
      <c r="AU700" s="156" t="s">
        <v>87</v>
      </c>
      <c r="AV700" s="12" t="s">
        <v>87</v>
      </c>
      <c r="AW700" s="12" t="s">
        <v>32</v>
      </c>
      <c r="AX700" s="12" t="s">
        <v>77</v>
      </c>
      <c r="AY700" s="156" t="s">
        <v>253</v>
      </c>
    </row>
    <row r="701" spans="2:65" s="15" customFormat="1" ht="11.25">
      <c r="B701" s="175"/>
      <c r="D701" s="155" t="s">
        <v>264</v>
      </c>
      <c r="E701" s="176" t="s">
        <v>1</v>
      </c>
      <c r="F701" s="177" t="s">
        <v>322</v>
      </c>
      <c r="H701" s="178">
        <v>1.792</v>
      </c>
      <c r="I701" s="179"/>
      <c r="L701" s="175"/>
      <c r="M701" s="180"/>
      <c r="T701" s="181"/>
      <c r="AT701" s="176" t="s">
        <v>264</v>
      </c>
      <c r="AU701" s="176" t="s">
        <v>87</v>
      </c>
      <c r="AV701" s="15" t="s">
        <v>97</v>
      </c>
      <c r="AW701" s="15" t="s">
        <v>32</v>
      </c>
      <c r="AX701" s="15" t="s">
        <v>77</v>
      </c>
      <c r="AY701" s="176" t="s">
        <v>253</v>
      </c>
    </row>
    <row r="702" spans="2:65" s="13" customFormat="1" ht="11.25">
      <c r="B702" s="162"/>
      <c r="D702" s="155" t="s">
        <v>264</v>
      </c>
      <c r="E702" s="163" t="s">
        <v>1</v>
      </c>
      <c r="F702" s="164" t="s">
        <v>266</v>
      </c>
      <c r="H702" s="165">
        <v>6.984</v>
      </c>
      <c r="I702" s="166"/>
      <c r="L702" s="162"/>
      <c r="M702" s="167"/>
      <c r="T702" s="168"/>
      <c r="AT702" s="163" t="s">
        <v>264</v>
      </c>
      <c r="AU702" s="163" t="s">
        <v>87</v>
      </c>
      <c r="AV702" s="13" t="s">
        <v>260</v>
      </c>
      <c r="AW702" s="13" t="s">
        <v>32</v>
      </c>
      <c r="AX702" s="13" t="s">
        <v>85</v>
      </c>
      <c r="AY702" s="163" t="s">
        <v>253</v>
      </c>
    </row>
    <row r="703" spans="2:65" s="1" customFormat="1" ht="24.2" customHeight="1">
      <c r="B703" s="32"/>
      <c r="C703" s="137" t="s">
        <v>705</v>
      </c>
      <c r="D703" s="137" t="s">
        <v>255</v>
      </c>
      <c r="E703" s="138" t="s">
        <v>1268</v>
      </c>
      <c r="F703" s="139" t="s">
        <v>1269</v>
      </c>
      <c r="G703" s="140" t="s">
        <v>202</v>
      </c>
      <c r="H703" s="141">
        <v>1.26</v>
      </c>
      <c r="I703" s="142"/>
      <c r="J703" s="143">
        <f>ROUND(I703*H703,2)</f>
        <v>0</v>
      </c>
      <c r="K703" s="139" t="s">
        <v>259</v>
      </c>
      <c r="L703" s="32"/>
      <c r="M703" s="144" t="s">
        <v>1</v>
      </c>
      <c r="N703" s="145" t="s">
        <v>42</v>
      </c>
      <c r="P703" s="146">
        <f>O703*H703</f>
        <v>0</v>
      </c>
      <c r="Q703" s="146">
        <v>0</v>
      </c>
      <c r="R703" s="146">
        <f>Q703*H703</f>
        <v>0</v>
      </c>
      <c r="S703" s="146">
        <v>0</v>
      </c>
      <c r="T703" s="147">
        <f>S703*H703</f>
        <v>0</v>
      </c>
      <c r="AR703" s="148" t="s">
        <v>260</v>
      </c>
      <c r="AT703" s="148" t="s">
        <v>255</v>
      </c>
      <c r="AU703" s="148" t="s">
        <v>87</v>
      </c>
      <c r="AY703" s="17" t="s">
        <v>253</v>
      </c>
      <c r="BE703" s="149">
        <f>IF(N703="základní",J703,0)</f>
        <v>0</v>
      </c>
      <c r="BF703" s="149">
        <f>IF(N703="snížená",J703,0)</f>
        <v>0</v>
      </c>
      <c r="BG703" s="149">
        <f>IF(N703="zákl. přenesená",J703,0)</f>
        <v>0</v>
      </c>
      <c r="BH703" s="149">
        <f>IF(N703="sníž. přenesená",J703,0)</f>
        <v>0</v>
      </c>
      <c r="BI703" s="149">
        <f>IF(N703="nulová",J703,0)</f>
        <v>0</v>
      </c>
      <c r="BJ703" s="17" t="s">
        <v>85</v>
      </c>
      <c r="BK703" s="149">
        <f>ROUND(I703*H703,2)</f>
        <v>0</v>
      </c>
      <c r="BL703" s="17" t="s">
        <v>260</v>
      </c>
      <c r="BM703" s="148" t="s">
        <v>3799</v>
      </c>
    </row>
    <row r="704" spans="2:65" s="1" customFormat="1" ht="11.25">
      <c r="B704" s="32"/>
      <c r="D704" s="150" t="s">
        <v>262</v>
      </c>
      <c r="F704" s="151" t="s">
        <v>1271</v>
      </c>
      <c r="I704" s="152"/>
      <c r="L704" s="32"/>
      <c r="M704" s="153"/>
      <c r="T704" s="56"/>
      <c r="AT704" s="17" t="s">
        <v>262</v>
      </c>
      <c r="AU704" s="17" t="s">
        <v>87</v>
      </c>
    </row>
    <row r="705" spans="2:65" s="14" customFormat="1" ht="11.25">
      <c r="B705" s="169"/>
      <c r="D705" s="155" t="s">
        <v>264</v>
      </c>
      <c r="E705" s="170" t="s">
        <v>1</v>
      </c>
      <c r="F705" s="171" t="s">
        <v>1262</v>
      </c>
      <c r="H705" s="170" t="s">
        <v>1</v>
      </c>
      <c r="I705" s="172"/>
      <c r="L705" s="169"/>
      <c r="M705" s="173"/>
      <c r="T705" s="174"/>
      <c r="AT705" s="170" t="s">
        <v>264</v>
      </c>
      <c r="AU705" s="170" t="s">
        <v>87</v>
      </c>
      <c r="AV705" s="14" t="s">
        <v>85</v>
      </c>
      <c r="AW705" s="14" t="s">
        <v>32</v>
      </c>
      <c r="AX705" s="14" t="s">
        <v>77</v>
      </c>
      <c r="AY705" s="170" t="s">
        <v>253</v>
      </c>
    </row>
    <row r="706" spans="2:65" s="12" customFormat="1" ht="11.25">
      <c r="B706" s="154"/>
      <c r="D706" s="155" t="s">
        <v>264</v>
      </c>
      <c r="E706" s="156" t="s">
        <v>1</v>
      </c>
      <c r="F706" s="157" t="s">
        <v>3798</v>
      </c>
      <c r="H706" s="158">
        <v>1.26</v>
      </c>
      <c r="I706" s="159"/>
      <c r="L706" s="154"/>
      <c r="M706" s="160"/>
      <c r="T706" s="161"/>
      <c r="AT706" s="156" t="s">
        <v>264</v>
      </c>
      <c r="AU706" s="156" t="s">
        <v>87</v>
      </c>
      <c r="AV706" s="12" t="s">
        <v>87</v>
      </c>
      <c r="AW706" s="12" t="s">
        <v>32</v>
      </c>
      <c r="AX706" s="12" t="s">
        <v>77</v>
      </c>
      <c r="AY706" s="156" t="s">
        <v>253</v>
      </c>
    </row>
    <row r="707" spans="2:65" s="13" customFormat="1" ht="11.25">
      <c r="B707" s="162"/>
      <c r="D707" s="155" t="s">
        <v>264</v>
      </c>
      <c r="E707" s="163" t="s">
        <v>1</v>
      </c>
      <c r="F707" s="164" t="s">
        <v>266</v>
      </c>
      <c r="H707" s="165">
        <v>1.26</v>
      </c>
      <c r="I707" s="166"/>
      <c r="L707" s="162"/>
      <c r="M707" s="167"/>
      <c r="T707" s="168"/>
      <c r="AT707" s="163" t="s">
        <v>264</v>
      </c>
      <c r="AU707" s="163" t="s">
        <v>87</v>
      </c>
      <c r="AV707" s="13" t="s">
        <v>260</v>
      </c>
      <c r="AW707" s="13" t="s">
        <v>32</v>
      </c>
      <c r="AX707" s="13" t="s">
        <v>85</v>
      </c>
      <c r="AY707" s="163" t="s">
        <v>253</v>
      </c>
    </row>
    <row r="708" spans="2:65" s="1" customFormat="1" ht="16.5" customHeight="1">
      <c r="B708" s="32"/>
      <c r="C708" s="137" t="s">
        <v>710</v>
      </c>
      <c r="D708" s="137" t="s">
        <v>255</v>
      </c>
      <c r="E708" s="138" t="s">
        <v>1272</v>
      </c>
      <c r="F708" s="139" t="s">
        <v>1273</v>
      </c>
      <c r="G708" s="140" t="s">
        <v>418</v>
      </c>
      <c r="H708" s="141">
        <v>7.8E-2</v>
      </c>
      <c r="I708" s="142"/>
      <c r="J708" s="143">
        <f>ROUND(I708*H708,2)</f>
        <v>0</v>
      </c>
      <c r="K708" s="139" t="s">
        <v>259</v>
      </c>
      <c r="L708" s="32"/>
      <c r="M708" s="144" t="s">
        <v>1</v>
      </c>
      <c r="N708" s="145" t="s">
        <v>42</v>
      </c>
      <c r="P708" s="146">
        <f>O708*H708</f>
        <v>0</v>
      </c>
      <c r="Q708" s="146">
        <v>1.06277</v>
      </c>
      <c r="R708" s="146">
        <f>Q708*H708</f>
        <v>8.2896059999999994E-2</v>
      </c>
      <c r="S708" s="146">
        <v>0</v>
      </c>
      <c r="T708" s="147">
        <f>S708*H708</f>
        <v>0</v>
      </c>
      <c r="AR708" s="148" t="s">
        <v>260</v>
      </c>
      <c r="AT708" s="148" t="s">
        <v>255</v>
      </c>
      <c r="AU708" s="148" t="s">
        <v>87</v>
      </c>
      <c r="AY708" s="17" t="s">
        <v>253</v>
      </c>
      <c r="BE708" s="149">
        <f>IF(N708="základní",J708,0)</f>
        <v>0</v>
      </c>
      <c r="BF708" s="149">
        <f>IF(N708="snížená",J708,0)</f>
        <v>0</v>
      </c>
      <c r="BG708" s="149">
        <f>IF(N708="zákl. přenesená",J708,0)</f>
        <v>0</v>
      </c>
      <c r="BH708" s="149">
        <f>IF(N708="sníž. přenesená",J708,0)</f>
        <v>0</v>
      </c>
      <c r="BI708" s="149">
        <f>IF(N708="nulová",J708,0)</f>
        <v>0</v>
      </c>
      <c r="BJ708" s="17" t="s">
        <v>85</v>
      </c>
      <c r="BK708" s="149">
        <f>ROUND(I708*H708,2)</f>
        <v>0</v>
      </c>
      <c r="BL708" s="17" t="s">
        <v>260</v>
      </c>
      <c r="BM708" s="148" t="s">
        <v>1274</v>
      </c>
    </row>
    <row r="709" spans="2:65" s="1" customFormat="1" ht="11.25">
      <c r="B709" s="32"/>
      <c r="D709" s="150" t="s">
        <v>262</v>
      </c>
      <c r="F709" s="151" t="s">
        <v>1275</v>
      </c>
      <c r="I709" s="152"/>
      <c r="L709" s="32"/>
      <c r="M709" s="153"/>
      <c r="T709" s="56"/>
      <c r="AT709" s="17" t="s">
        <v>262</v>
      </c>
      <c r="AU709" s="17" t="s">
        <v>87</v>
      </c>
    </row>
    <row r="710" spans="2:65" s="14" customFormat="1" ht="11.25">
      <c r="B710" s="169"/>
      <c r="D710" s="155" t="s">
        <v>264</v>
      </c>
      <c r="E710" s="170" t="s">
        <v>1</v>
      </c>
      <c r="F710" s="171" t="s">
        <v>1276</v>
      </c>
      <c r="H710" s="170" t="s">
        <v>1</v>
      </c>
      <c r="I710" s="172"/>
      <c r="L710" s="169"/>
      <c r="M710" s="173"/>
      <c r="T710" s="174"/>
      <c r="AT710" s="170" t="s">
        <v>264</v>
      </c>
      <c r="AU710" s="170" t="s">
        <v>87</v>
      </c>
      <c r="AV710" s="14" t="s">
        <v>85</v>
      </c>
      <c r="AW710" s="14" t="s">
        <v>32</v>
      </c>
      <c r="AX710" s="14" t="s">
        <v>77</v>
      </c>
      <c r="AY710" s="170" t="s">
        <v>253</v>
      </c>
    </row>
    <row r="711" spans="2:65" s="14" customFormat="1" ht="11.25">
      <c r="B711" s="169"/>
      <c r="D711" s="155" t="s">
        <v>264</v>
      </c>
      <c r="E711" s="170" t="s">
        <v>1</v>
      </c>
      <c r="F711" s="171" t="s">
        <v>3692</v>
      </c>
      <c r="H711" s="170" t="s">
        <v>1</v>
      </c>
      <c r="I711" s="172"/>
      <c r="L711" s="169"/>
      <c r="M711" s="173"/>
      <c r="T711" s="174"/>
      <c r="AT711" s="170" t="s">
        <v>264</v>
      </c>
      <c r="AU711" s="170" t="s">
        <v>87</v>
      </c>
      <c r="AV711" s="14" t="s">
        <v>85</v>
      </c>
      <c r="AW711" s="14" t="s">
        <v>32</v>
      </c>
      <c r="AX711" s="14" t="s">
        <v>77</v>
      </c>
      <c r="AY711" s="170" t="s">
        <v>253</v>
      </c>
    </row>
    <row r="712" spans="2:65" s="12" customFormat="1" ht="11.25">
      <c r="B712" s="154"/>
      <c r="D712" s="155" t="s">
        <v>264</v>
      </c>
      <c r="E712" s="156" t="s">
        <v>1</v>
      </c>
      <c r="F712" s="157" t="s">
        <v>3800</v>
      </c>
      <c r="H712" s="158">
        <v>7.8E-2</v>
      </c>
      <c r="I712" s="159"/>
      <c r="L712" s="154"/>
      <c r="M712" s="160"/>
      <c r="T712" s="161"/>
      <c r="AT712" s="156" t="s">
        <v>264</v>
      </c>
      <c r="AU712" s="156" t="s">
        <v>87</v>
      </c>
      <c r="AV712" s="12" t="s">
        <v>87</v>
      </c>
      <c r="AW712" s="12" t="s">
        <v>32</v>
      </c>
      <c r="AX712" s="12" t="s">
        <v>77</v>
      </c>
      <c r="AY712" s="156" t="s">
        <v>253</v>
      </c>
    </row>
    <row r="713" spans="2:65" s="13" customFormat="1" ht="11.25">
      <c r="B713" s="162"/>
      <c r="D713" s="155" t="s">
        <v>264</v>
      </c>
      <c r="E713" s="163" t="s">
        <v>1</v>
      </c>
      <c r="F713" s="164" t="s">
        <v>266</v>
      </c>
      <c r="H713" s="165">
        <v>7.8E-2</v>
      </c>
      <c r="I713" s="166"/>
      <c r="L713" s="162"/>
      <c r="M713" s="167"/>
      <c r="T713" s="168"/>
      <c r="AT713" s="163" t="s">
        <v>264</v>
      </c>
      <c r="AU713" s="163" t="s">
        <v>87</v>
      </c>
      <c r="AV713" s="13" t="s">
        <v>260</v>
      </c>
      <c r="AW713" s="13" t="s">
        <v>32</v>
      </c>
      <c r="AX713" s="13" t="s">
        <v>85</v>
      </c>
      <c r="AY713" s="163" t="s">
        <v>253</v>
      </c>
    </row>
    <row r="714" spans="2:65" s="1" customFormat="1" ht="24.2" customHeight="1">
      <c r="B714" s="32"/>
      <c r="C714" s="137" t="s">
        <v>715</v>
      </c>
      <c r="D714" s="137" t="s">
        <v>255</v>
      </c>
      <c r="E714" s="138" t="s">
        <v>1278</v>
      </c>
      <c r="F714" s="139" t="s">
        <v>1279</v>
      </c>
      <c r="G714" s="140" t="s">
        <v>258</v>
      </c>
      <c r="H714" s="141">
        <v>104.9</v>
      </c>
      <c r="I714" s="142"/>
      <c r="J714" s="143">
        <f>ROUND(I714*H714,2)</f>
        <v>0</v>
      </c>
      <c r="K714" s="139" t="s">
        <v>259</v>
      </c>
      <c r="L714" s="32"/>
      <c r="M714" s="144" t="s">
        <v>1</v>
      </c>
      <c r="N714" s="145" t="s">
        <v>42</v>
      </c>
      <c r="P714" s="146">
        <f>O714*H714</f>
        <v>0</v>
      </c>
      <c r="Q714" s="146">
        <v>0.11</v>
      </c>
      <c r="R714" s="146">
        <f>Q714*H714</f>
        <v>11.539000000000001</v>
      </c>
      <c r="S714" s="146">
        <v>0</v>
      </c>
      <c r="T714" s="147">
        <f>S714*H714</f>
        <v>0</v>
      </c>
      <c r="AR714" s="148" t="s">
        <v>260</v>
      </c>
      <c r="AT714" s="148" t="s">
        <v>255</v>
      </c>
      <c r="AU714" s="148" t="s">
        <v>87</v>
      </c>
      <c r="AY714" s="17" t="s">
        <v>253</v>
      </c>
      <c r="BE714" s="149">
        <f>IF(N714="základní",J714,0)</f>
        <v>0</v>
      </c>
      <c r="BF714" s="149">
        <f>IF(N714="snížená",J714,0)</f>
        <v>0</v>
      </c>
      <c r="BG714" s="149">
        <f>IF(N714="zákl. přenesená",J714,0)</f>
        <v>0</v>
      </c>
      <c r="BH714" s="149">
        <f>IF(N714="sníž. přenesená",J714,0)</f>
        <v>0</v>
      </c>
      <c r="BI714" s="149">
        <f>IF(N714="nulová",J714,0)</f>
        <v>0</v>
      </c>
      <c r="BJ714" s="17" t="s">
        <v>85</v>
      </c>
      <c r="BK714" s="149">
        <f>ROUND(I714*H714,2)</f>
        <v>0</v>
      </c>
      <c r="BL714" s="17" t="s">
        <v>260</v>
      </c>
      <c r="BM714" s="148" t="s">
        <v>1280</v>
      </c>
    </row>
    <row r="715" spans="2:65" s="1" customFormat="1" ht="11.25">
      <c r="B715" s="32"/>
      <c r="D715" s="150" t="s">
        <v>262</v>
      </c>
      <c r="F715" s="151" t="s">
        <v>1281</v>
      </c>
      <c r="I715" s="152"/>
      <c r="L715" s="32"/>
      <c r="M715" s="153"/>
      <c r="T715" s="56"/>
      <c r="AT715" s="17" t="s">
        <v>262</v>
      </c>
      <c r="AU715" s="17" t="s">
        <v>87</v>
      </c>
    </row>
    <row r="716" spans="2:65" s="14" customFormat="1" ht="11.25">
      <c r="B716" s="169"/>
      <c r="D716" s="155" t="s">
        <v>264</v>
      </c>
      <c r="E716" s="170" t="s">
        <v>1</v>
      </c>
      <c r="F716" s="171" t="s">
        <v>1282</v>
      </c>
      <c r="H716" s="170" t="s">
        <v>1</v>
      </c>
      <c r="I716" s="172"/>
      <c r="L716" s="169"/>
      <c r="M716" s="173"/>
      <c r="T716" s="174"/>
      <c r="AT716" s="170" t="s">
        <v>264</v>
      </c>
      <c r="AU716" s="170" t="s">
        <v>87</v>
      </c>
      <c r="AV716" s="14" t="s">
        <v>85</v>
      </c>
      <c r="AW716" s="14" t="s">
        <v>32</v>
      </c>
      <c r="AX716" s="14" t="s">
        <v>77</v>
      </c>
      <c r="AY716" s="170" t="s">
        <v>253</v>
      </c>
    </row>
    <row r="717" spans="2:65" s="14" customFormat="1" ht="11.25">
      <c r="B717" s="169"/>
      <c r="D717" s="155" t="s">
        <v>264</v>
      </c>
      <c r="E717" s="170" t="s">
        <v>1</v>
      </c>
      <c r="F717" s="171" t="s">
        <v>3692</v>
      </c>
      <c r="H717" s="170" t="s">
        <v>1</v>
      </c>
      <c r="I717" s="172"/>
      <c r="L717" s="169"/>
      <c r="M717" s="173"/>
      <c r="T717" s="174"/>
      <c r="AT717" s="170" t="s">
        <v>264</v>
      </c>
      <c r="AU717" s="170" t="s">
        <v>87</v>
      </c>
      <c r="AV717" s="14" t="s">
        <v>85</v>
      </c>
      <c r="AW717" s="14" t="s">
        <v>32</v>
      </c>
      <c r="AX717" s="14" t="s">
        <v>77</v>
      </c>
      <c r="AY717" s="170" t="s">
        <v>253</v>
      </c>
    </row>
    <row r="718" spans="2:65" s="12" customFormat="1" ht="11.25">
      <c r="B718" s="154"/>
      <c r="D718" s="155" t="s">
        <v>264</v>
      </c>
      <c r="E718" s="156" t="s">
        <v>1</v>
      </c>
      <c r="F718" s="157" t="s">
        <v>3801</v>
      </c>
      <c r="H718" s="158">
        <v>96.8</v>
      </c>
      <c r="I718" s="159"/>
      <c r="L718" s="154"/>
      <c r="M718" s="160"/>
      <c r="T718" s="161"/>
      <c r="AT718" s="156" t="s">
        <v>264</v>
      </c>
      <c r="AU718" s="156" t="s">
        <v>87</v>
      </c>
      <c r="AV718" s="12" t="s">
        <v>87</v>
      </c>
      <c r="AW718" s="12" t="s">
        <v>32</v>
      </c>
      <c r="AX718" s="12" t="s">
        <v>77</v>
      </c>
      <c r="AY718" s="156" t="s">
        <v>253</v>
      </c>
    </row>
    <row r="719" spans="2:65" s="12" customFormat="1" ht="11.25">
      <c r="B719" s="154"/>
      <c r="D719" s="155" t="s">
        <v>264</v>
      </c>
      <c r="E719" s="156" t="s">
        <v>1</v>
      </c>
      <c r="F719" s="157" t="s">
        <v>3802</v>
      </c>
      <c r="H719" s="158">
        <v>7.9</v>
      </c>
      <c r="I719" s="159"/>
      <c r="L719" s="154"/>
      <c r="M719" s="160"/>
      <c r="T719" s="161"/>
      <c r="AT719" s="156" t="s">
        <v>264</v>
      </c>
      <c r="AU719" s="156" t="s">
        <v>87</v>
      </c>
      <c r="AV719" s="12" t="s">
        <v>87</v>
      </c>
      <c r="AW719" s="12" t="s">
        <v>32</v>
      </c>
      <c r="AX719" s="12" t="s">
        <v>77</v>
      </c>
      <c r="AY719" s="156" t="s">
        <v>253</v>
      </c>
    </row>
    <row r="720" spans="2:65" s="12" customFormat="1" ht="11.25">
      <c r="B720" s="154"/>
      <c r="D720" s="155" t="s">
        <v>264</v>
      </c>
      <c r="E720" s="156" t="s">
        <v>1</v>
      </c>
      <c r="F720" s="157" t="s">
        <v>3803</v>
      </c>
      <c r="H720" s="158">
        <v>0.2</v>
      </c>
      <c r="I720" s="159"/>
      <c r="L720" s="154"/>
      <c r="M720" s="160"/>
      <c r="T720" s="161"/>
      <c r="AT720" s="156" t="s">
        <v>264</v>
      </c>
      <c r="AU720" s="156" t="s">
        <v>87</v>
      </c>
      <c r="AV720" s="12" t="s">
        <v>87</v>
      </c>
      <c r="AW720" s="12" t="s">
        <v>32</v>
      </c>
      <c r="AX720" s="12" t="s">
        <v>77</v>
      </c>
      <c r="AY720" s="156" t="s">
        <v>253</v>
      </c>
    </row>
    <row r="721" spans="2:65" s="13" customFormat="1" ht="11.25">
      <c r="B721" s="162"/>
      <c r="D721" s="155" t="s">
        <v>264</v>
      </c>
      <c r="E721" s="163" t="s">
        <v>1</v>
      </c>
      <c r="F721" s="164" t="s">
        <v>266</v>
      </c>
      <c r="H721" s="165">
        <v>104.9</v>
      </c>
      <c r="I721" s="166"/>
      <c r="L721" s="162"/>
      <c r="M721" s="167"/>
      <c r="T721" s="168"/>
      <c r="AT721" s="163" t="s">
        <v>264</v>
      </c>
      <c r="AU721" s="163" t="s">
        <v>87</v>
      </c>
      <c r="AV721" s="13" t="s">
        <v>260</v>
      </c>
      <c r="AW721" s="13" t="s">
        <v>32</v>
      </c>
      <c r="AX721" s="13" t="s">
        <v>85</v>
      </c>
      <c r="AY721" s="163" t="s">
        <v>253</v>
      </c>
    </row>
    <row r="722" spans="2:65" s="1" customFormat="1" ht="24.2" customHeight="1">
      <c r="B722" s="32"/>
      <c r="C722" s="137" t="s">
        <v>720</v>
      </c>
      <c r="D722" s="137" t="s">
        <v>255</v>
      </c>
      <c r="E722" s="138" t="s">
        <v>1292</v>
      </c>
      <c r="F722" s="139" t="s">
        <v>1293</v>
      </c>
      <c r="G722" s="140" t="s">
        <v>313</v>
      </c>
      <c r="H722" s="141">
        <v>7.4</v>
      </c>
      <c r="I722" s="142"/>
      <c r="J722" s="143">
        <f>ROUND(I722*H722,2)</f>
        <v>0</v>
      </c>
      <c r="K722" s="139" t="s">
        <v>259</v>
      </c>
      <c r="L722" s="32"/>
      <c r="M722" s="144" t="s">
        <v>1</v>
      </c>
      <c r="N722" s="145" t="s">
        <v>42</v>
      </c>
      <c r="P722" s="146">
        <f>O722*H722</f>
        <v>0</v>
      </c>
      <c r="Q722" s="146">
        <v>1.115E-2</v>
      </c>
      <c r="R722" s="146">
        <f>Q722*H722</f>
        <v>8.251E-2</v>
      </c>
      <c r="S722" s="146">
        <v>0</v>
      </c>
      <c r="T722" s="147">
        <f>S722*H722</f>
        <v>0</v>
      </c>
      <c r="AR722" s="148" t="s">
        <v>260</v>
      </c>
      <c r="AT722" s="148" t="s">
        <v>255</v>
      </c>
      <c r="AU722" s="148" t="s">
        <v>87</v>
      </c>
      <c r="AY722" s="17" t="s">
        <v>253</v>
      </c>
      <c r="BE722" s="149">
        <f>IF(N722="základní",J722,0)</f>
        <v>0</v>
      </c>
      <c r="BF722" s="149">
        <f>IF(N722="snížená",J722,0)</f>
        <v>0</v>
      </c>
      <c r="BG722" s="149">
        <f>IF(N722="zákl. přenesená",J722,0)</f>
        <v>0</v>
      </c>
      <c r="BH722" s="149">
        <f>IF(N722="sníž. přenesená",J722,0)</f>
        <v>0</v>
      </c>
      <c r="BI722" s="149">
        <f>IF(N722="nulová",J722,0)</f>
        <v>0</v>
      </c>
      <c r="BJ722" s="17" t="s">
        <v>85</v>
      </c>
      <c r="BK722" s="149">
        <f>ROUND(I722*H722,2)</f>
        <v>0</v>
      </c>
      <c r="BL722" s="17" t="s">
        <v>260</v>
      </c>
      <c r="BM722" s="148" t="s">
        <v>1294</v>
      </c>
    </row>
    <row r="723" spans="2:65" s="1" customFormat="1" ht="11.25">
      <c r="B723" s="32"/>
      <c r="D723" s="150" t="s">
        <v>262</v>
      </c>
      <c r="F723" s="151" t="s">
        <v>1295</v>
      </c>
      <c r="I723" s="152"/>
      <c r="L723" s="32"/>
      <c r="M723" s="153"/>
      <c r="T723" s="56"/>
      <c r="AT723" s="17" t="s">
        <v>262</v>
      </c>
      <c r="AU723" s="17" t="s">
        <v>87</v>
      </c>
    </row>
    <row r="724" spans="2:65" s="12" customFormat="1" ht="11.25">
      <c r="B724" s="154"/>
      <c r="D724" s="155" t="s">
        <v>264</v>
      </c>
      <c r="E724" s="156" t="s">
        <v>1</v>
      </c>
      <c r="F724" s="157" t="s">
        <v>1296</v>
      </c>
      <c r="H724" s="158">
        <v>3.4</v>
      </c>
      <c r="I724" s="159"/>
      <c r="L724" s="154"/>
      <c r="M724" s="160"/>
      <c r="T724" s="161"/>
      <c r="AT724" s="156" t="s">
        <v>264</v>
      </c>
      <c r="AU724" s="156" t="s">
        <v>87</v>
      </c>
      <c r="AV724" s="12" t="s">
        <v>87</v>
      </c>
      <c r="AW724" s="12" t="s">
        <v>32</v>
      </c>
      <c r="AX724" s="12" t="s">
        <v>77</v>
      </c>
      <c r="AY724" s="156" t="s">
        <v>253</v>
      </c>
    </row>
    <row r="725" spans="2:65" s="12" customFormat="1" ht="11.25">
      <c r="B725" s="154"/>
      <c r="D725" s="155" t="s">
        <v>264</v>
      </c>
      <c r="E725" s="156" t="s">
        <v>1</v>
      </c>
      <c r="F725" s="157" t="s">
        <v>3804</v>
      </c>
      <c r="H725" s="158">
        <v>1</v>
      </c>
      <c r="I725" s="159"/>
      <c r="L725" s="154"/>
      <c r="M725" s="160"/>
      <c r="T725" s="161"/>
      <c r="AT725" s="156" t="s">
        <v>264</v>
      </c>
      <c r="AU725" s="156" t="s">
        <v>87</v>
      </c>
      <c r="AV725" s="12" t="s">
        <v>87</v>
      </c>
      <c r="AW725" s="12" t="s">
        <v>32</v>
      </c>
      <c r="AX725" s="12" t="s">
        <v>77</v>
      </c>
      <c r="AY725" s="156" t="s">
        <v>253</v>
      </c>
    </row>
    <row r="726" spans="2:65" s="12" customFormat="1" ht="11.25">
      <c r="B726" s="154"/>
      <c r="D726" s="155" t="s">
        <v>264</v>
      </c>
      <c r="E726" s="156" t="s">
        <v>1</v>
      </c>
      <c r="F726" s="157" t="s">
        <v>1298</v>
      </c>
      <c r="H726" s="158">
        <v>2.4</v>
      </c>
      <c r="I726" s="159"/>
      <c r="L726" s="154"/>
      <c r="M726" s="160"/>
      <c r="T726" s="161"/>
      <c r="AT726" s="156" t="s">
        <v>264</v>
      </c>
      <c r="AU726" s="156" t="s">
        <v>87</v>
      </c>
      <c r="AV726" s="12" t="s">
        <v>87</v>
      </c>
      <c r="AW726" s="12" t="s">
        <v>32</v>
      </c>
      <c r="AX726" s="12" t="s">
        <v>77</v>
      </c>
      <c r="AY726" s="156" t="s">
        <v>253</v>
      </c>
    </row>
    <row r="727" spans="2:65" s="12" customFormat="1" ht="11.25">
      <c r="B727" s="154"/>
      <c r="D727" s="155" t="s">
        <v>264</v>
      </c>
      <c r="E727" s="156" t="s">
        <v>1</v>
      </c>
      <c r="F727" s="157" t="s">
        <v>1299</v>
      </c>
      <c r="H727" s="158">
        <v>0.6</v>
      </c>
      <c r="I727" s="159"/>
      <c r="L727" s="154"/>
      <c r="M727" s="160"/>
      <c r="T727" s="161"/>
      <c r="AT727" s="156" t="s">
        <v>264</v>
      </c>
      <c r="AU727" s="156" t="s">
        <v>87</v>
      </c>
      <c r="AV727" s="12" t="s">
        <v>87</v>
      </c>
      <c r="AW727" s="12" t="s">
        <v>32</v>
      </c>
      <c r="AX727" s="12" t="s">
        <v>77</v>
      </c>
      <c r="AY727" s="156" t="s">
        <v>253</v>
      </c>
    </row>
    <row r="728" spans="2:65" s="13" customFormat="1" ht="11.25">
      <c r="B728" s="162"/>
      <c r="D728" s="155" t="s">
        <v>264</v>
      </c>
      <c r="E728" s="163" t="s">
        <v>1</v>
      </c>
      <c r="F728" s="164" t="s">
        <v>266</v>
      </c>
      <c r="H728" s="165">
        <v>7.4</v>
      </c>
      <c r="I728" s="166"/>
      <c r="L728" s="162"/>
      <c r="M728" s="167"/>
      <c r="T728" s="168"/>
      <c r="AT728" s="163" t="s">
        <v>264</v>
      </c>
      <c r="AU728" s="163" t="s">
        <v>87</v>
      </c>
      <c r="AV728" s="13" t="s">
        <v>260</v>
      </c>
      <c r="AW728" s="13" t="s">
        <v>32</v>
      </c>
      <c r="AX728" s="13" t="s">
        <v>85</v>
      </c>
      <c r="AY728" s="163" t="s">
        <v>253</v>
      </c>
    </row>
    <row r="729" spans="2:65" s="1" customFormat="1" ht="21.75" customHeight="1">
      <c r="B729" s="32"/>
      <c r="C729" s="185" t="s">
        <v>727</v>
      </c>
      <c r="D729" s="185" t="s">
        <v>1052</v>
      </c>
      <c r="E729" s="186" t="s">
        <v>1300</v>
      </c>
      <c r="F729" s="187" t="s">
        <v>1301</v>
      </c>
      <c r="G729" s="188" t="s">
        <v>313</v>
      </c>
      <c r="H729" s="189">
        <v>7.4</v>
      </c>
      <c r="I729" s="190"/>
      <c r="J729" s="191">
        <f>ROUND(I729*H729,2)</f>
        <v>0</v>
      </c>
      <c r="K729" s="187" t="s">
        <v>1</v>
      </c>
      <c r="L729" s="192"/>
      <c r="M729" s="193" t="s">
        <v>1</v>
      </c>
      <c r="N729" s="194" t="s">
        <v>42</v>
      </c>
      <c r="P729" s="146">
        <f>O729*H729</f>
        <v>0</v>
      </c>
      <c r="Q729" s="146">
        <v>4.0000000000000001E-3</v>
      </c>
      <c r="R729" s="146">
        <f>Q729*H729</f>
        <v>2.9600000000000001E-2</v>
      </c>
      <c r="S729" s="146">
        <v>0</v>
      </c>
      <c r="T729" s="147">
        <f>S729*H729</f>
        <v>0</v>
      </c>
      <c r="AR729" s="148" t="s">
        <v>303</v>
      </c>
      <c r="AT729" s="148" t="s">
        <v>1052</v>
      </c>
      <c r="AU729" s="148" t="s">
        <v>87</v>
      </c>
      <c r="AY729" s="17" t="s">
        <v>253</v>
      </c>
      <c r="BE729" s="149">
        <f>IF(N729="základní",J729,0)</f>
        <v>0</v>
      </c>
      <c r="BF729" s="149">
        <f>IF(N729="snížená",J729,0)</f>
        <v>0</v>
      </c>
      <c r="BG729" s="149">
        <f>IF(N729="zákl. přenesená",J729,0)</f>
        <v>0</v>
      </c>
      <c r="BH729" s="149">
        <f>IF(N729="sníž. přenesená",J729,0)</f>
        <v>0</v>
      </c>
      <c r="BI729" s="149">
        <f>IF(N729="nulová",J729,0)</f>
        <v>0</v>
      </c>
      <c r="BJ729" s="17" t="s">
        <v>85</v>
      </c>
      <c r="BK729" s="149">
        <f>ROUND(I729*H729,2)</f>
        <v>0</v>
      </c>
      <c r="BL729" s="17" t="s">
        <v>260</v>
      </c>
      <c r="BM729" s="148" t="s">
        <v>1302</v>
      </c>
    </row>
    <row r="730" spans="2:65" s="12" customFormat="1" ht="11.25">
      <c r="B730" s="154"/>
      <c r="D730" s="155" t="s">
        <v>264</v>
      </c>
      <c r="E730" s="156" t="s">
        <v>1</v>
      </c>
      <c r="F730" s="157" t="s">
        <v>1296</v>
      </c>
      <c r="H730" s="158">
        <v>3.4</v>
      </c>
      <c r="I730" s="159"/>
      <c r="L730" s="154"/>
      <c r="M730" s="160"/>
      <c r="T730" s="161"/>
      <c r="AT730" s="156" t="s">
        <v>264</v>
      </c>
      <c r="AU730" s="156" t="s">
        <v>87</v>
      </c>
      <c r="AV730" s="12" t="s">
        <v>87</v>
      </c>
      <c r="AW730" s="12" t="s">
        <v>32</v>
      </c>
      <c r="AX730" s="12" t="s">
        <v>77</v>
      </c>
      <c r="AY730" s="156" t="s">
        <v>253</v>
      </c>
    </row>
    <row r="731" spans="2:65" s="12" customFormat="1" ht="11.25">
      <c r="B731" s="154"/>
      <c r="D731" s="155" t="s">
        <v>264</v>
      </c>
      <c r="E731" s="156" t="s">
        <v>1</v>
      </c>
      <c r="F731" s="157" t="s">
        <v>3804</v>
      </c>
      <c r="H731" s="158">
        <v>1</v>
      </c>
      <c r="I731" s="159"/>
      <c r="L731" s="154"/>
      <c r="M731" s="160"/>
      <c r="T731" s="161"/>
      <c r="AT731" s="156" t="s">
        <v>264</v>
      </c>
      <c r="AU731" s="156" t="s">
        <v>87</v>
      </c>
      <c r="AV731" s="12" t="s">
        <v>87</v>
      </c>
      <c r="AW731" s="12" t="s">
        <v>32</v>
      </c>
      <c r="AX731" s="12" t="s">
        <v>77</v>
      </c>
      <c r="AY731" s="156" t="s">
        <v>253</v>
      </c>
    </row>
    <row r="732" spans="2:65" s="12" customFormat="1" ht="11.25">
      <c r="B732" s="154"/>
      <c r="D732" s="155" t="s">
        <v>264</v>
      </c>
      <c r="E732" s="156" t="s">
        <v>1</v>
      </c>
      <c r="F732" s="157" t="s">
        <v>1298</v>
      </c>
      <c r="H732" s="158">
        <v>2.4</v>
      </c>
      <c r="I732" s="159"/>
      <c r="L732" s="154"/>
      <c r="M732" s="160"/>
      <c r="T732" s="161"/>
      <c r="AT732" s="156" t="s">
        <v>264</v>
      </c>
      <c r="AU732" s="156" t="s">
        <v>87</v>
      </c>
      <c r="AV732" s="12" t="s">
        <v>87</v>
      </c>
      <c r="AW732" s="12" t="s">
        <v>32</v>
      </c>
      <c r="AX732" s="12" t="s">
        <v>77</v>
      </c>
      <c r="AY732" s="156" t="s">
        <v>253</v>
      </c>
    </row>
    <row r="733" spans="2:65" s="12" customFormat="1" ht="11.25">
      <c r="B733" s="154"/>
      <c r="D733" s="155" t="s">
        <v>264</v>
      </c>
      <c r="E733" s="156" t="s">
        <v>1</v>
      </c>
      <c r="F733" s="157" t="s">
        <v>1299</v>
      </c>
      <c r="H733" s="158">
        <v>0.6</v>
      </c>
      <c r="I733" s="159"/>
      <c r="L733" s="154"/>
      <c r="M733" s="160"/>
      <c r="T733" s="161"/>
      <c r="AT733" s="156" t="s">
        <v>264</v>
      </c>
      <c r="AU733" s="156" t="s">
        <v>87</v>
      </c>
      <c r="AV733" s="12" t="s">
        <v>87</v>
      </c>
      <c r="AW733" s="12" t="s">
        <v>32</v>
      </c>
      <c r="AX733" s="12" t="s">
        <v>77</v>
      </c>
      <c r="AY733" s="156" t="s">
        <v>253</v>
      </c>
    </row>
    <row r="734" spans="2:65" s="13" customFormat="1" ht="11.25">
      <c r="B734" s="162"/>
      <c r="D734" s="155" t="s">
        <v>264</v>
      </c>
      <c r="E734" s="163" t="s">
        <v>1</v>
      </c>
      <c r="F734" s="164" t="s">
        <v>266</v>
      </c>
      <c r="H734" s="165">
        <v>7.4</v>
      </c>
      <c r="I734" s="166"/>
      <c r="L734" s="162"/>
      <c r="M734" s="167"/>
      <c r="T734" s="168"/>
      <c r="AT734" s="163" t="s">
        <v>264</v>
      </c>
      <c r="AU734" s="163" t="s">
        <v>87</v>
      </c>
      <c r="AV734" s="13" t="s">
        <v>260</v>
      </c>
      <c r="AW734" s="13" t="s">
        <v>32</v>
      </c>
      <c r="AX734" s="13" t="s">
        <v>85</v>
      </c>
      <c r="AY734" s="163" t="s">
        <v>253</v>
      </c>
    </row>
    <row r="735" spans="2:65" s="11" customFormat="1" ht="22.9" customHeight="1">
      <c r="B735" s="125"/>
      <c r="D735" s="126" t="s">
        <v>76</v>
      </c>
      <c r="E735" s="135" t="s">
        <v>310</v>
      </c>
      <c r="F735" s="135" t="s">
        <v>454</v>
      </c>
      <c r="I735" s="128"/>
      <c r="J735" s="136">
        <f>BK735</f>
        <v>0</v>
      </c>
      <c r="L735" s="125"/>
      <c r="M735" s="130"/>
      <c r="P735" s="131">
        <f>SUM(P736:P837)</f>
        <v>0</v>
      </c>
      <c r="R735" s="131">
        <f>SUM(R736:R837)</f>
        <v>6.3868800000000003E-2</v>
      </c>
      <c r="T735" s="132">
        <f>SUM(T736:T837)</f>
        <v>0</v>
      </c>
      <c r="AR735" s="126" t="s">
        <v>85</v>
      </c>
      <c r="AT735" s="133" t="s">
        <v>76</v>
      </c>
      <c r="AU735" s="133" t="s">
        <v>85</v>
      </c>
      <c r="AY735" s="126" t="s">
        <v>253</v>
      </c>
      <c r="BK735" s="134">
        <f>SUM(BK736:BK837)</f>
        <v>0</v>
      </c>
    </row>
    <row r="736" spans="2:65" s="1" customFormat="1" ht="37.9" customHeight="1">
      <c r="B736" s="32"/>
      <c r="C736" s="137" t="s">
        <v>734</v>
      </c>
      <c r="D736" s="137" t="s">
        <v>255</v>
      </c>
      <c r="E736" s="138" t="s">
        <v>1303</v>
      </c>
      <c r="F736" s="139" t="s">
        <v>1304</v>
      </c>
      <c r="G736" s="140" t="s">
        <v>258</v>
      </c>
      <c r="H736" s="141">
        <v>207.268</v>
      </c>
      <c r="I736" s="142"/>
      <c r="J736" s="143">
        <f>ROUND(I736*H736,2)</f>
        <v>0</v>
      </c>
      <c r="K736" s="139" t="s">
        <v>259</v>
      </c>
      <c r="L736" s="32"/>
      <c r="M736" s="144" t="s">
        <v>1</v>
      </c>
      <c r="N736" s="145" t="s">
        <v>42</v>
      </c>
      <c r="P736" s="146">
        <f>O736*H736</f>
        <v>0</v>
      </c>
      <c r="Q736" s="146">
        <v>0</v>
      </c>
      <c r="R736" s="146">
        <f>Q736*H736</f>
        <v>0</v>
      </c>
      <c r="S736" s="146">
        <v>0</v>
      </c>
      <c r="T736" s="147">
        <f>S736*H736</f>
        <v>0</v>
      </c>
      <c r="AR736" s="148" t="s">
        <v>260</v>
      </c>
      <c r="AT736" s="148" t="s">
        <v>255</v>
      </c>
      <c r="AU736" s="148" t="s">
        <v>87</v>
      </c>
      <c r="AY736" s="17" t="s">
        <v>253</v>
      </c>
      <c r="BE736" s="149">
        <f>IF(N736="základní",J736,0)</f>
        <v>0</v>
      </c>
      <c r="BF736" s="149">
        <f>IF(N736="snížená",J736,0)</f>
        <v>0</v>
      </c>
      <c r="BG736" s="149">
        <f>IF(N736="zákl. přenesená",J736,0)</f>
        <v>0</v>
      </c>
      <c r="BH736" s="149">
        <f>IF(N736="sníž. přenesená",J736,0)</f>
        <v>0</v>
      </c>
      <c r="BI736" s="149">
        <f>IF(N736="nulová",J736,0)</f>
        <v>0</v>
      </c>
      <c r="BJ736" s="17" t="s">
        <v>85</v>
      </c>
      <c r="BK736" s="149">
        <f>ROUND(I736*H736,2)</f>
        <v>0</v>
      </c>
      <c r="BL736" s="17" t="s">
        <v>260</v>
      </c>
      <c r="BM736" s="148" t="s">
        <v>1305</v>
      </c>
    </row>
    <row r="737" spans="2:65" s="1" customFormat="1" ht="11.25">
      <c r="B737" s="32"/>
      <c r="D737" s="150" t="s">
        <v>262</v>
      </c>
      <c r="F737" s="151" t="s">
        <v>1306</v>
      </c>
      <c r="I737" s="152"/>
      <c r="L737" s="32"/>
      <c r="M737" s="153"/>
      <c r="T737" s="56"/>
      <c r="AT737" s="17" t="s">
        <v>262</v>
      </c>
      <c r="AU737" s="17" t="s">
        <v>87</v>
      </c>
    </row>
    <row r="738" spans="2:65" s="12" customFormat="1" ht="11.25">
      <c r="B738" s="154"/>
      <c r="D738" s="155" t="s">
        <v>264</v>
      </c>
      <c r="E738" s="156" t="s">
        <v>1</v>
      </c>
      <c r="F738" s="157" t="s">
        <v>3805</v>
      </c>
      <c r="H738" s="158">
        <v>207.268</v>
      </c>
      <c r="I738" s="159"/>
      <c r="L738" s="154"/>
      <c r="M738" s="160"/>
      <c r="T738" s="161"/>
      <c r="AT738" s="156" t="s">
        <v>264</v>
      </c>
      <c r="AU738" s="156" t="s">
        <v>87</v>
      </c>
      <c r="AV738" s="12" t="s">
        <v>87</v>
      </c>
      <c r="AW738" s="12" t="s">
        <v>32</v>
      </c>
      <c r="AX738" s="12" t="s">
        <v>77</v>
      </c>
      <c r="AY738" s="156" t="s">
        <v>253</v>
      </c>
    </row>
    <row r="739" spans="2:65" s="15" customFormat="1" ht="11.25">
      <c r="B739" s="175"/>
      <c r="D739" s="155" t="s">
        <v>264</v>
      </c>
      <c r="E739" s="176" t="s">
        <v>781</v>
      </c>
      <c r="F739" s="177" t="s">
        <v>322</v>
      </c>
      <c r="H739" s="178">
        <v>207.268</v>
      </c>
      <c r="I739" s="179"/>
      <c r="L739" s="175"/>
      <c r="M739" s="180"/>
      <c r="T739" s="181"/>
      <c r="AT739" s="176" t="s">
        <v>264</v>
      </c>
      <c r="AU739" s="176" t="s">
        <v>87</v>
      </c>
      <c r="AV739" s="15" t="s">
        <v>97</v>
      </c>
      <c r="AW739" s="15" t="s">
        <v>32</v>
      </c>
      <c r="AX739" s="15" t="s">
        <v>77</v>
      </c>
      <c r="AY739" s="176" t="s">
        <v>253</v>
      </c>
    </row>
    <row r="740" spans="2:65" s="13" customFormat="1" ht="11.25">
      <c r="B740" s="162"/>
      <c r="D740" s="155" t="s">
        <v>264</v>
      </c>
      <c r="E740" s="163" t="s">
        <v>1</v>
      </c>
      <c r="F740" s="164" t="s">
        <v>266</v>
      </c>
      <c r="H740" s="165">
        <v>207.268</v>
      </c>
      <c r="I740" s="166"/>
      <c r="L740" s="162"/>
      <c r="M740" s="167"/>
      <c r="T740" s="168"/>
      <c r="AT740" s="163" t="s">
        <v>264</v>
      </c>
      <c r="AU740" s="163" t="s">
        <v>87</v>
      </c>
      <c r="AV740" s="13" t="s">
        <v>260</v>
      </c>
      <c r="AW740" s="13" t="s">
        <v>32</v>
      </c>
      <c r="AX740" s="13" t="s">
        <v>85</v>
      </c>
      <c r="AY740" s="163" t="s">
        <v>253</v>
      </c>
    </row>
    <row r="741" spans="2:65" s="1" customFormat="1" ht="37.9" customHeight="1">
      <c r="B741" s="32"/>
      <c r="C741" s="137" t="s">
        <v>738</v>
      </c>
      <c r="D741" s="137" t="s">
        <v>255</v>
      </c>
      <c r="E741" s="138" t="s">
        <v>1308</v>
      </c>
      <c r="F741" s="139" t="s">
        <v>1309</v>
      </c>
      <c r="G741" s="140" t="s">
        <v>258</v>
      </c>
      <c r="H741" s="141">
        <v>19275.923999999999</v>
      </c>
      <c r="I741" s="142"/>
      <c r="J741" s="143">
        <f>ROUND(I741*H741,2)</f>
        <v>0</v>
      </c>
      <c r="K741" s="139" t="s">
        <v>259</v>
      </c>
      <c r="L741" s="32"/>
      <c r="M741" s="144" t="s">
        <v>1</v>
      </c>
      <c r="N741" s="145" t="s">
        <v>42</v>
      </c>
      <c r="P741" s="146">
        <f>O741*H741</f>
        <v>0</v>
      </c>
      <c r="Q741" s="146">
        <v>0</v>
      </c>
      <c r="R741" s="146">
        <f>Q741*H741</f>
        <v>0</v>
      </c>
      <c r="S741" s="146">
        <v>0</v>
      </c>
      <c r="T741" s="147">
        <f>S741*H741</f>
        <v>0</v>
      </c>
      <c r="AR741" s="148" t="s">
        <v>260</v>
      </c>
      <c r="AT741" s="148" t="s">
        <v>255</v>
      </c>
      <c r="AU741" s="148" t="s">
        <v>87</v>
      </c>
      <c r="AY741" s="17" t="s">
        <v>253</v>
      </c>
      <c r="BE741" s="149">
        <f>IF(N741="základní",J741,0)</f>
        <v>0</v>
      </c>
      <c r="BF741" s="149">
        <f>IF(N741="snížená",J741,0)</f>
        <v>0</v>
      </c>
      <c r="BG741" s="149">
        <f>IF(N741="zákl. přenesená",J741,0)</f>
        <v>0</v>
      </c>
      <c r="BH741" s="149">
        <f>IF(N741="sníž. přenesená",J741,0)</f>
        <v>0</v>
      </c>
      <c r="BI741" s="149">
        <f>IF(N741="nulová",J741,0)</f>
        <v>0</v>
      </c>
      <c r="BJ741" s="17" t="s">
        <v>85</v>
      </c>
      <c r="BK741" s="149">
        <f>ROUND(I741*H741,2)</f>
        <v>0</v>
      </c>
      <c r="BL741" s="17" t="s">
        <v>260</v>
      </c>
      <c r="BM741" s="148" t="s">
        <v>1310</v>
      </c>
    </row>
    <row r="742" spans="2:65" s="1" customFormat="1" ht="11.25">
      <c r="B742" s="32"/>
      <c r="D742" s="150" t="s">
        <v>262</v>
      </c>
      <c r="F742" s="151" t="s">
        <v>1311</v>
      </c>
      <c r="I742" s="152"/>
      <c r="L742" s="32"/>
      <c r="M742" s="153"/>
      <c r="T742" s="56"/>
      <c r="AT742" s="17" t="s">
        <v>262</v>
      </c>
      <c r="AU742" s="17" t="s">
        <v>87</v>
      </c>
    </row>
    <row r="743" spans="2:65" s="12" customFormat="1" ht="11.25">
      <c r="B743" s="154"/>
      <c r="D743" s="155" t="s">
        <v>264</v>
      </c>
      <c r="E743" s="156" t="s">
        <v>1</v>
      </c>
      <c r="F743" s="157" t="s">
        <v>1312</v>
      </c>
      <c r="H743" s="158">
        <v>19275.923999999999</v>
      </c>
      <c r="I743" s="159"/>
      <c r="L743" s="154"/>
      <c r="M743" s="160"/>
      <c r="T743" s="161"/>
      <c r="AT743" s="156" t="s">
        <v>264</v>
      </c>
      <c r="AU743" s="156" t="s">
        <v>87</v>
      </c>
      <c r="AV743" s="12" t="s">
        <v>87</v>
      </c>
      <c r="AW743" s="12" t="s">
        <v>32</v>
      </c>
      <c r="AX743" s="12" t="s">
        <v>85</v>
      </c>
      <c r="AY743" s="156" t="s">
        <v>253</v>
      </c>
    </row>
    <row r="744" spans="2:65" s="1" customFormat="1" ht="44.25" customHeight="1">
      <c r="B744" s="32"/>
      <c r="C744" s="137" t="s">
        <v>742</v>
      </c>
      <c r="D744" s="137" t="s">
        <v>255</v>
      </c>
      <c r="E744" s="138" t="s">
        <v>1313</v>
      </c>
      <c r="F744" s="139" t="s">
        <v>1314</v>
      </c>
      <c r="G744" s="140" t="s">
        <v>269</v>
      </c>
      <c r="H744" s="141">
        <v>1</v>
      </c>
      <c r="I744" s="142"/>
      <c r="J744" s="143">
        <f>ROUND(I744*H744,2)</f>
        <v>0</v>
      </c>
      <c r="K744" s="139" t="s">
        <v>259</v>
      </c>
      <c r="L744" s="32"/>
      <c r="M744" s="144" t="s">
        <v>1</v>
      </c>
      <c r="N744" s="145" t="s">
        <v>42</v>
      </c>
      <c r="P744" s="146">
        <f>O744*H744</f>
        <v>0</v>
      </c>
      <c r="Q744" s="146">
        <v>0</v>
      </c>
      <c r="R744" s="146">
        <f>Q744*H744</f>
        <v>0</v>
      </c>
      <c r="S744" s="146">
        <v>0</v>
      </c>
      <c r="T744" s="147">
        <f>S744*H744</f>
        <v>0</v>
      </c>
      <c r="AR744" s="148" t="s">
        <v>260</v>
      </c>
      <c r="AT744" s="148" t="s">
        <v>255</v>
      </c>
      <c r="AU744" s="148" t="s">
        <v>87</v>
      </c>
      <c r="AY744" s="17" t="s">
        <v>253</v>
      </c>
      <c r="BE744" s="149">
        <f>IF(N744="základní",J744,0)</f>
        <v>0</v>
      </c>
      <c r="BF744" s="149">
        <f>IF(N744="snížená",J744,0)</f>
        <v>0</v>
      </c>
      <c r="BG744" s="149">
        <f>IF(N744="zákl. přenesená",J744,0)</f>
        <v>0</v>
      </c>
      <c r="BH744" s="149">
        <f>IF(N744="sníž. přenesená",J744,0)</f>
        <v>0</v>
      </c>
      <c r="BI744" s="149">
        <f>IF(N744="nulová",J744,0)</f>
        <v>0</v>
      </c>
      <c r="BJ744" s="17" t="s">
        <v>85</v>
      </c>
      <c r="BK744" s="149">
        <f>ROUND(I744*H744,2)</f>
        <v>0</v>
      </c>
      <c r="BL744" s="17" t="s">
        <v>260</v>
      </c>
      <c r="BM744" s="148" t="s">
        <v>3806</v>
      </c>
    </row>
    <row r="745" spans="2:65" s="1" customFormat="1" ht="11.25">
      <c r="B745" s="32"/>
      <c r="D745" s="150" t="s">
        <v>262</v>
      </c>
      <c r="F745" s="151" t="s">
        <v>1316</v>
      </c>
      <c r="I745" s="152"/>
      <c r="L745" s="32"/>
      <c r="M745" s="153"/>
      <c r="T745" s="56"/>
      <c r="AT745" s="17" t="s">
        <v>262</v>
      </c>
      <c r="AU745" s="17" t="s">
        <v>87</v>
      </c>
    </row>
    <row r="746" spans="2:65" s="1" customFormat="1" ht="37.9" customHeight="1">
      <c r="B746" s="32"/>
      <c r="C746" s="137" t="s">
        <v>746</v>
      </c>
      <c r="D746" s="137" t="s">
        <v>255</v>
      </c>
      <c r="E746" s="138" t="s">
        <v>1317</v>
      </c>
      <c r="F746" s="139" t="s">
        <v>1318</v>
      </c>
      <c r="G746" s="140" t="s">
        <v>258</v>
      </c>
      <c r="H746" s="141">
        <v>207.268</v>
      </c>
      <c r="I746" s="142"/>
      <c r="J746" s="143">
        <f>ROUND(I746*H746,2)</f>
        <v>0</v>
      </c>
      <c r="K746" s="139" t="s">
        <v>259</v>
      </c>
      <c r="L746" s="32"/>
      <c r="M746" s="144" t="s">
        <v>1</v>
      </c>
      <c r="N746" s="145" t="s">
        <v>42</v>
      </c>
      <c r="P746" s="146">
        <f>O746*H746</f>
        <v>0</v>
      </c>
      <c r="Q746" s="146">
        <v>0</v>
      </c>
      <c r="R746" s="146">
        <f>Q746*H746</f>
        <v>0</v>
      </c>
      <c r="S746" s="146">
        <v>0</v>
      </c>
      <c r="T746" s="147">
        <f>S746*H746</f>
        <v>0</v>
      </c>
      <c r="AR746" s="148" t="s">
        <v>260</v>
      </c>
      <c r="AT746" s="148" t="s">
        <v>255</v>
      </c>
      <c r="AU746" s="148" t="s">
        <v>87</v>
      </c>
      <c r="AY746" s="17" t="s">
        <v>253</v>
      </c>
      <c r="BE746" s="149">
        <f>IF(N746="základní",J746,0)</f>
        <v>0</v>
      </c>
      <c r="BF746" s="149">
        <f>IF(N746="snížená",J746,0)</f>
        <v>0</v>
      </c>
      <c r="BG746" s="149">
        <f>IF(N746="zákl. přenesená",J746,0)</f>
        <v>0</v>
      </c>
      <c r="BH746" s="149">
        <f>IF(N746="sníž. přenesená",J746,0)</f>
        <v>0</v>
      </c>
      <c r="BI746" s="149">
        <f>IF(N746="nulová",J746,0)</f>
        <v>0</v>
      </c>
      <c r="BJ746" s="17" t="s">
        <v>85</v>
      </c>
      <c r="BK746" s="149">
        <f>ROUND(I746*H746,2)</f>
        <v>0</v>
      </c>
      <c r="BL746" s="17" t="s">
        <v>260</v>
      </c>
      <c r="BM746" s="148" t="s">
        <v>1319</v>
      </c>
    </row>
    <row r="747" spans="2:65" s="1" customFormat="1" ht="11.25">
      <c r="B747" s="32"/>
      <c r="D747" s="150" t="s">
        <v>262</v>
      </c>
      <c r="F747" s="151" t="s">
        <v>1320</v>
      </c>
      <c r="I747" s="152"/>
      <c r="L747" s="32"/>
      <c r="M747" s="153"/>
      <c r="T747" s="56"/>
      <c r="AT747" s="17" t="s">
        <v>262</v>
      </c>
      <c r="AU747" s="17" t="s">
        <v>87</v>
      </c>
    </row>
    <row r="748" spans="2:65" s="12" customFormat="1" ht="11.25">
      <c r="B748" s="154"/>
      <c r="D748" s="155" t="s">
        <v>264</v>
      </c>
      <c r="E748" s="156" t="s">
        <v>1</v>
      </c>
      <c r="F748" s="157" t="s">
        <v>781</v>
      </c>
      <c r="H748" s="158">
        <v>207.268</v>
      </c>
      <c r="I748" s="159"/>
      <c r="L748" s="154"/>
      <c r="M748" s="160"/>
      <c r="T748" s="161"/>
      <c r="AT748" s="156" t="s">
        <v>264</v>
      </c>
      <c r="AU748" s="156" t="s">
        <v>87</v>
      </c>
      <c r="AV748" s="12" t="s">
        <v>87</v>
      </c>
      <c r="AW748" s="12" t="s">
        <v>32</v>
      </c>
      <c r="AX748" s="12" t="s">
        <v>85</v>
      </c>
      <c r="AY748" s="156" t="s">
        <v>253</v>
      </c>
    </row>
    <row r="749" spans="2:65" s="1" customFormat="1" ht="16.5" customHeight="1">
      <c r="B749" s="32"/>
      <c r="C749" s="137" t="s">
        <v>750</v>
      </c>
      <c r="D749" s="137" t="s">
        <v>255</v>
      </c>
      <c r="E749" s="138" t="s">
        <v>1321</v>
      </c>
      <c r="F749" s="139" t="s">
        <v>1322</v>
      </c>
      <c r="G749" s="140" t="s">
        <v>258</v>
      </c>
      <c r="H749" s="141">
        <v>207.268</v>
      </c>
      <c r="I749" s="142"/>
      <c r="J749" s="143">
        <f>ROUND(I749*H749,2)</f>
        <v>0</v>
      </c>
      <c r="K749" s="139" t="s">
        <v>259</v>
      </c>
      <c r="L749" s="32"/>
      <c r="M749" s="144" t="s">
        <v>1</v>
      </c>
      <c r="N749" s="145" t="s">
        <v>42</v>
      </c>
      <c r="P749" s="146">
        <f>O749*H749</f>
        <v>0</v>
      </c>
      <c r="Q749" s="146">
        <v>0</v>
      </c>
      <c r="R749" s="146">
        <f>Q749*H749</f>
        <v>0</v>
      </c>
      <c r="S749" s="146">
        <v>0</v>
      </c>
      <c r="T749" s="147">
        <f>S749*H749</f>
        <v>0</v>
      </c>
      <c r="AR749" s="148" t="s">
        <v>260</v>
      </c>
      <c r="AT749" s="148" t="s">
        <v>255</v>
      </c>
      <c r="AU749" s="148" t="s">
        <v>87</v>
      </c>
      <c r="AY749" s="17" t="s">
        <v>253</v>
      </c>
      <c r="BE749" s="149">
        <f>IF(N749="základní",J749,0)</f>
        <v>0</v>
      </c>
      <c r="BF749" s="149">
        <f>IF(N749="snížená",J749,0)</f>
        <v>0</v>
      </c>
      <c r="BG749" s="149">
        <f>IF(N749="zákl. přenesená",J749,0)</f>
        <v>0</v>
      </c>
      <c r="BH749" s="149">
        <f>IF(N749="sníž. přenesená",J749,0)</f>
        <v>0</v>
      </c>
      <c r="BI749" s="149">
        <f>IF(N749="nulová",J749,0)</f>
        <v>0</v>
      </c>
      <c r="BJ749" s="17" t="s">
        <v>85</v>
      </c>
      <c r="BK749" s="149">
        <f>ROUND(I749*H749,2)</f>
        <v>0</v>
      </c>
      <c r="BL749" s="17" t="s">
        <v>260</v>
      </c>
      <c r="BM749" s="148" t="s">
        <v>3807</v>
      </c>
    </row>
    <row r="750" spans="2:65" s="1" customFormat="1" ht="11.25">
      <c r="B750" s="32"/>
      <c r="D750" s="150" t="s">
        <v>262</v>
      </c>
      <c r="F750" s="151" t="s">
        <v>1324</v>
      </c>
      <c r="I750" s="152"/>
      <c r="L750" s="32"/>
      <c r="M750" s="153"/>
      <c r="T750" s="56"/>
      <c r="AT750" s="17" t="s">
        <v>262</v>
      </c>
      <c r="AU750" s="17" t="s">
        <v>87</v>
      </c>
    </row>
    <row r="751" spans="2:65" s="12" customFormat="1" ht="11.25">
      <c r="B751" s="154"/>
      <c r="D751" s="155" t="s">
        <v>264</v>
      </c>
      <c r="E751" s="156" t="s">
        <v>1</v>
      </c>
      <c r="F751" s="157" t="s">
        <v>781</v>
      </c>
      <c r="H751" s="158">
        <v>207.268</v>
      </c>
      <c r="I751" s="159"/>
      <c r="L751" s="154"/>
      <c r="M751" s="160"/>
      <c r="T751" s="161"/>
      <c r="AT751" s="156" t="s">
        <v>264</v>
      </c>
      <c r="AU751" s="156" t="s">
        <v>87</v>
      </c>
      <c r="AV751" s="12" t="s">
        <v>87</v>
      </c>
      <c r="AW751" s="12" t="s">
        <v>32</v>
      </c>
      <c r="AX751" s="12" t="s">
        <v>85</v>
      </c>
      <c r="AY751" s="156" t="s">
        <v>253</v>
      </c>
    </row>
    <row r="752" spans="2:65" s="1" customFormat="1" ht="16.5" customHeight="1">
      <c r="B752" s="32"/>
      <c r="C752" s="137" t="s">
        <v>754</v>
      </c>
      <c r="D752" s="137" t="s">
        <v>255</v>
      </c>
      <c r="E752" s="138" t="s">
        <v>1325</v>
      </c>
      <c r="F752" s="139" t="s">
        <v>1326</v>
      </c>
      <c r="G752" s="140" t="s">
        <v>258</v>
      </c>
      <c r="H752" s="141">
        <v>207.268</v>
      </c>
      <c r="I752" s="142"/>
      <c r="J752" s="143">
        <f>ROUND(I752*H752,2)</f>
        <v>0</v>
      </c>
      <c r="K752" s="139" t="s">
        <v>259</v>
      </c>
      <c r="L752" s="32"/>
      <c r="M752" s="144" t="s">
        <v>1</v>
      </c>
      <c r="N752" s="145" t="s">
        <v>42</v>
      </c>
      <c r="P752" s="146">
        <f>O752*H752</f>
        <v>0</v>
      </c>
      <c r="Q752" s="146">
        <v>0</v>
      </c>
      <c r="R752" s="146">
        <f>Q752*H752</f>
        <v>0</v>
      </c>
      <c r="S752" s="146">
        <v>0</v>
      </c>
      <c r="T752" s="147">
        <f>S752*H752</f>
        <v>0</v>
      </c>
      <c r="AR752" s="148" t="s">
        <v>260</v>
      </c>
      <c r="AT752" s="148" t="s">
        <v>255</v>
      </c>
      <c r="AU752" s="148" t="s">
        <v>87</v>
      </c>
      <c r="AY752" s="17" t="s">
        <v>253</v>
      </c>
      <c r="BE752" s="149">
        <f>IF(N752="základní",J752,0)</f>
        <v>0</v>
      </c>
      <c r="BF752" s="149">
        <f>IF(N752="snížená",J752,0)</f>
        <v>0</v>
      </c>
      <c r="BG752" s="149">
        <f>IF(N752="zákl. přenesená",J752,0)</f>
        <v>0</v>
      </c>
      <c r="BH752" s="149">
        <f>IF(N752="sníž. přenesená",J752,0)</f>
        <v>0</v>
      </c>
      <c r="BI752" s="149">
        <f>IF(N752="nulová",J752,0)</f>
        <v>0</v>
      </c>
      <c r="BJ752" s="17" t="s">
        <v>85</v>
      </c>
      <c r="BK752" s="149">
        <f>ROUND(I752*H752,2)</f>
        <v>0</v>
      </c>
      <c r="BL752" s="17" t="s">
        <v>260</v>
      </c>
      <c r="BM752" s="148" t="s">
        <v>3808</v>
      </c>
    </row>
    <row r="753" spans="2:65" s="1" customFormat="1" ht="11.25">
      <c r="B753" s="32"/>
      <c r="D753" s="150" t="s">
        <v>262</v>
      </c>
      <c r="F753" s="151" t="s">
        <v>1328</v>
      </c>
      <c r="I753" s="152"/>
      <c r="L753" s="32"/>
      <c r="M753" s="153"/>
      <c r="T753" s="56"/>
      <c r="AT753" s="17" t="s">
        <v>262</v>
      </c>
      <c r="AU753" s="17" t="s">
        <v>87</v>
      </c>
    </row>
    <row r="754" spans="2:65" s="12" customFormat="1" ht="11.25">
      <c r="B754" s="154"/>
      <c r="D754" s="155" t="s">
        <v>264</v>
      </c>
      <c r="E754" s="156" t="s">
        <v>1</v>
      </c>
      <c r="F754" s="157" t="s">
        <v>781</v>
      </c>
      <c r="H754" s="158">
        <v>207.268</v>
      </c>
      <c r="I754" s="159"/>
      <c r="L754" s="154"/>
      <c r="M754" s="160"/>
      <c r="T754" s="161"/>
      <c r="AT754" s="156" t="s">
        <v>264</v>
      </c>
      <c r="AU754" s="156" t="s">
        <v>87</v>
      </c>
      <c r="AV754" s="12" t="s">
        <v>87</v>
      </c>
      <c r="AW754" s="12" t="s">
        <v>32</v>
      </c>
      <c r="AX754" s="12" t="s">
        <v>85</v>
      </c>
      <c r="AY754" s="156" t="s">
        <v>253</v>
      </c>
    </row>
    <row r="755" spans="2:65" s="1" customFormat="1" ht="21.75" customHeight="1">
      <c r="B755" s="32"/>
      <c r="C755" s="137" t="s">
        <v>758</v>
      </c>
      <c r="D755" s="137" t="s">
        <v>255</v>
      </c>
      <c r="E755" s="138" t="s">
        <v>1329</v>
      </c>
      <c r="F755" s="139" t="s">
        <v>1330</v>
      </c>
      <c r="G755" s="140" t="s">
        <v>258</v>
      </c>
      <c r="H755" s="141">
        <v>207.268</v>
      </c>
      <c r="I755" s="142"/>
      <c r="J755" s="143">
        <f>ROUND(I755*H755,2)</f>
        <v>0</v>
      </c>
      <c r="K755" s="139" t="s">
        <v>259</v>
      </c>
      <c r="L755" s="32"/>
      <c r="M755" s="144" t="s">
        <v>1</v>
      </c>
      <c r="N755" s="145" t="s">
        <v>42</v>
      </c>
      <c r="P755" s="146">
        <f>O755*H755</f>
        <v>0</v>
      </c>
      <c r="Q755" s="146">
        <v>0</v>
      </c>
      <c r="R755" s="146">
        <f>Q755*H755</f>
        <v>0</v>
      </c>
      <c r="S755" s="146">
        <v>0</v>
      </c>
      <c r="T755" s="147">
        <f>S755*H755</f>
        <v>0</v>
      </c>
      <c r="AR755" s="148" t="s">
        <v>260</v>
      </c>
      <c r="AT755" s="148" t="s">
        <v>255</v>
      </c>
      <c r="AU755" s="148" t="s">
        <v>87</v>
      </c>
      <c r="AY755" s="17" t="s">
        <v>253</v>
      </c>
      <c r="BE755" s="149">
        <f>IF(N755="základní",J755,0)</f>
        <v>0</v>
      </c>
      <c r="BF755" s="149">
        <f>IF(N755="snížená",J755,0)</f>
        <v>0</v>
      </c>
      <c r="BG755" s="149">
        <f>IF(N755="zákl. přenesená",J755,0)</f>
        <v>0</v>
      </c>
      <c r="BH755" s="149">
        <f>IF(N755="sníž. přenesená",J755,0)</f>
        <v>0</v>
      </c>
      <c r="BI755" s="149">
        <f>IF(N755="nulová",J755,0)</f>
        <v>0</v>
      </c>
      <c r="BJ755" s="17" t="s">
        <v>85</v>
      </c>
      <c r="BK755" s="149">
        <f>ROUND(I755*H755,2)</f>
        <v>0</v>
      </c>
      <c r="BL755" s="17" t="s">
        <v>260</v>
      </c>
      <c r="BM755" s="148" t="s">
        <v>3809</v>
      </c>
    </row>
    <row r="756" spans="2:65" s="1" customFormat="1" ht="11.25">
      <c r="B756" s="32"/>
      <c r="D756" s="150" t="s">
        <v>262</v>
      </c>
      <c r="F756" s="151" t="s">
        <v>1332</v>
      </c>
      <c r="I756" s="152"/>
      <c r="L756" s="32"/>
      <c r="M756" s="153"/>
      <c r="T756" s="56"/>
      <c r="AT756" s="17" t="s">
        <v>262</v>
      </c>
      <c r="AU756" s="17" t="s">
        <v>87</v>
      </c>
    </row>
    <row r="757" spans="2:65" s="12" customFormat="1" ht="11.25">
      <c r="B757" s="154"/>
      <c r="D757" s="155" t="s">
        <v>264</v>
      </c>
      <c r="E757" s="156" t="s">
        <v>1</v>
      </c>
      <c r="F757" s="157" t="s">
        <v>781</v>
      </c>
      <c r="H757" s="158">
        <v>207.268</v>
      </c>
      <c r="I757" s="159"/>
      <c r="L757" s="154"/>
      <c r="M757" s="160"/>
      <c r="T757" s="161"/>
      <c r="AT757" s="156" t="s">
        <v>264</v>
      </c>
      <c r="AU757" s="156" t="s">
        <v>87</v>
      </c>
      <c r="AV757" s="12" t="s">
        <v>87</v>
      </c>
      <c r="AW757" s="12" t="s">
        <v>32</v>
      </c>
      <c r="AX757" s="12" t="s">
        <v>85</v>
      </c>
      <c r="AY757" s="156" t="s">
        <v>253</v>
      </c>
    </row>
    <row r="758" spans="2:65" s="1" customFormat="1" ht="37.9" customHeight="1">
      <c r="B758" s="32"/>
      <c r="C758" s="137" t="s">
        <v>762</v>
      </c>
      <c r="D758" s="137" t="s">
        <v>255</v>
      </c>
      <c r="E758" s="138" t="s">
        <v>1333</v>
      </c>
      <c r="F758" s="139" t="s">
        <v>1334</v>
      </c>
      <c r="G758" s="140" t="s">
        <v>258</v>
      </c>
      <c r="H758" s="141">
        <v>130.30000000000001</v>
      </c>
      <c r="I758" s="142"/>
      <c r="J758" s="143">
        <f>ROUND(I758*H758,2)</f>
        <v>0</v>
      </c>
      <c r="K758" s="139" t="s">
        <v>259</v>
      </c>
      <c r="L758" s="32"/>
      <c r="M758" s="144" t="s">
        <v>1</v>
      </c>
      <c r="N758" s="145" t="s">
        <v>42</v>
      </c>
      <c r="P758" s="146">
        <f>O758*H758</f>
        <v>0</v>
      </c>
      <c r="Q758" s="146">
        <v>2.1000000000000001E-4</v>
      </c>
      <c r="R758" s="146">
        <f>Q758*H758</f>
        <v>2.7363000000000002E-2</v>
      </c>
      <c r="S758" s="146">
        <v>0</v>
      </c>
      <c r="T758" s="147">
        <f>S758*H758</f>
        <v>0</v>
      </c>
      <c r="AR758" s="148" t="s">
        <v>260</v>
      </c>
      <c r="AT758" s="148" t="s">
        <v>255</v>
      </c>
      <c r="AU758" s="148" t="s">
        <v>87</v>
      </c>
      <c r="AY758" s="17" t="s">
        <v>253</v>
      </c>
      <c r="BE758" s="149">
        <f>IF(N758="základní",J758,0)</f>
        <v>0</v>
      </c>
      <c r="BF758" s="149">
        <f>IF(N758="snížená",J758,0)</f>
        <v>0</v>
      </c>
      <c r="BG758" s="149">
        <f>IF(N758="zákl. přenesená",J758,0)</f>
        <v>0</v>
      </c>
      <c r="BH758" s="149">
        <f>IF(N758="sníž. přenesená",J758,0)</f>
        <v>0</v>
      </c>
      <c r="BI758" s="149">
        <f>IF(N758="nulová",J758,0)</f>
        <v>0</v>
      </c>
      <c r="BJ758" s="17" t="s">
        <v>85</v>
      </c>
      <c r="BK758" s="149">
        <f>ROUND(I758*H758,2)</f>
        <v>0</v>
      </c>
      <c r="BL758" s="17" t="s">
        <v>260</v>
      </c>
      <c r="BM758" s="148" t="s">
        <v>1335</v>
      </c>
    </row>
    <row r="759" spans="2:65" s="1" customFormat="1" ht="11.25">
      <c r="B759" s="32"/>
      <c r="D759" s="150" t="s">
        <v>262</v>
      </c>
      <c r="F759" s="151" t="s">
        <v>1336</v>
      </c>
      <c r="I759" s="152"/>
      <c r="L759" s="32"/>
      <c r="M759" s="153"/>
      <c r="T759" s="56"/>
      <c r="AT759" s="17" t="s">
        <v>262</v>
      </c>
      <c r="AU759" s="17" t="s">
        <v>87</v>
      </c>
    </row>
    <row r="760" spans="2:65" s="12" customFormat="1" ht="11.25">
      <c r="B760" s="154"/>
      <c r="D760" s="155" t="s">
        <v>264</v>
      </c>
      <c r="E760" s="156" t="s">
        <v>1</v>
      </c>
      <c r="F760" s="157" t="s">
        <v>3810</v>
      </c>
      <c r="H760" s="158">
        <v>130.30000000000001</v>
      </c>
      <c r="I760" s="159"/>
      <c r="L760" s="154"/>
      <c r="M760" s="160"/>
      <c r="T760" s="161"/>
      <c r="AT760" s="156" t="s">
        <v>264</v>
      </c>
      <c r="AU760" s="156" t="s">
        <v>87</v>
      </c>
      <c r="AV760" s="12" t="s">
        <v>87</v>
      </c>
      <c r="AW760" s="12" t="s">
        <v>32</v>
      </c>
      <c r="AX760" s="12" t="s">
        <v>77</v>
      </c>
      <c r="AY760" s="156" t="s">
        <v>253</v>
      </c>
    </row>
    <row r="761" spans="2:65" s="13" customFormat="1" ht="11.25">
      <c r="B761" s="162"/>
      <c r="D761" s="155" t="s">
        <v>264</v>
      </c>
      <c r="E761" s="163" t="s">
        <v>1</v>
      </c>
      <c r="F761" s="164" t="s">
        <v>266</v>
      </c>
      <c r="H761" s="165">
        <v>130.30000000000001</v>
      </c>
      <c r="I761" s="166"/>
      <c r="L761" s="162"/>
      <c r="M761" s="167"/>
      <c r="T761" s="168"/>
      <c r="AT761" s="163" t="s">
        <v>264</v>
      </c>
      <c r="AU761" s="163" t="s">
        <v>87</v>
      </c>
      <c r="AV761" s="13" t="s">
        <v>260</v>
      </c>
      <c r="AW761" s="13" t="s">
        <v>32</v>
      </c>
      <c r="AX761" s="13" t="s">
        <v>85</v>
      </c>
      <c r="AY761" s="163" t="s">
        <v>253</v>
      </c>
    </row>
    <row r="762" spans="2:65" s="1" customFormat="1" ht="24.2" customHeight="1">
      <c r="B762" s="32"/>
      <c r="C762" s="137" t="s">
        <v>766</v>
      </c>
      <c r="D762" s="137" t="s">
        <v>255</v>
      </c>
      <c r="E762" s="138" t="s">
        <v>1338</v>
      </c>
      <c r="F762" s="139" t="s">
        <v>1339</v>
      </c>
      <c r="G762" s="140" t="s">
        <v>258</v>
      </c>
      <c r="H762" s="141">
        <v>130.30000000000001</v>
      </c>
      <c r="I762" s="142"/>
      <c r="J762" s="143">
        <f>ROUND(I762*H762,2)</f>
        <v>0</v>
      </c>
      <c r="K762" s="139" t="s">
        <v>259</v>
      </c>
      <c r="L762" s="32"/>
      <c r="M762" s="144" t="s">
        <v>1</v>
      </c>
      <c r="N762" s="145" t="s">
        <v>42</v>
      </c>
      <c r="P762" s="146">
        <f>O762*H762</f>
        <v>0</v>
      </c>
      <c r="Q762" s="146">
        <v>4.0000000000000003E-5</v>
      </c>
      <c r="R762" s="146">
        <f>Q762*H762</f>
        <v>5.2120000000000005E-3</v>
      </c>
      <c r="S762" s="146">
        <v>0</v>
      </c>
      <c r="T762" s="147">
        <f>S762*H762</f>
        <v>0</v>
      </c>
      <c r="AR762" s="148" t="s">
        <v>260</v>
      </c>
      <c r="AT762" s="148" t="s">
        <v>255</v>
      </c>
      <c r="AU762" s="148" t="s">
        <v>87</v>
      </c>
      <c r="AY762" s="17" t="s">
        <v>253</v>
      </c>
      <c r="BE762" s="149">
        <f>IF(N762="základní",J762,0)</f>
        <v>0</v>
      </c>
      <c r="BF762" s="149">
        <f>IF(N762="snížená",J762,0)</f>
        <v>0</v>
      </c>
      <c r="BG762" s="149">
        <f>IF(N762="zákl. přenesená",J762,0)</f>
        <v>0</v>
      </c>
      <c r="BH762" s="149">
        <f>IF(N762="sníž. přenesená",J762,0)</f>
        <v>0</v>
      </c>
      <c r="BI762" s="149">
        <f>IF(N762="nulová",J762,0)</f>
        <v>0</v>
      </c>
      <c r="BJ762" s="17" t="s">
        <v>85</v>
      </c>
      <c r="BK762" s="149">
        <f>ROUND(I762*H762,2)</f>
        <v>0</v>
      </c>
      <c r="BL762" s="17" t="s">
        <v>260</v>
      </c>
      <c r="BM762" s="148" t="s">
        <v>1340</v>
      </c>
    </row>
    <row r="763" spans="2:65" s="1" customFormat="1" ht="11.25">
      <c r="B763" s="32"/>
      <c r="D763" s="150" t="s">
        <v>262</v>
      </c>
      <c r="F763" s="151" t="s">
        <v>1341</v>
      </c>
      <c r="I763" s="152"/>
      <c r="L763" s="32"/>
      <c r="M763" s="153"/>
      <c r="T763" s="56"/>
      <c r="AT763" s="17" t="s">
        <v>262</v>
      </c>
      <c r="AU763" s="17" t="s">
        <v>87</v>
      </c>
    </row>
    <row r="764" spans="2:65" s="12" customFormat="1" ht="11.25">
      <c r="B764" s="154"/>
      <c r="D764" s="155" t="s">
        <v>264</v>
      </c>
      <c r="E764" s="156" t="s">
        <v>1</v>
      </c>
      <c r="F764" s="157" t="s">
        <v>3810</v>
      </c>
      <c r="H764" s="158">
        <v>130.30000000000001</v>
      </c>
      <c r="I764" s="159"/>
      <c r="L764" s="154"/>
      <c r="M764" s="160"/>
      <c r="T764" s="161"/>
      <c r="AT764" s="156" t="s">
        <v>264</v>
      </c>
      <c r="AU764" s="156" t="s">
        <v>87</v>
      </c>
      <c r="AV764" s="12" t="s">
        <v>87</v>
      </c>
      <c r="AW764" s="12" t="s">
        <v>32</v>
      </c>
      <c r="AX764" s="12" t="s">
        <v>77</v>
      </c>
      <c r="AY764" s="156" t="s">
        <v>253</v>
      </c>
    </row>
    <row r="765" spans="2:65" s="13" customFormat="1" ht="11.25">
      <c r="B765" s="162"/>
      <c r="D765" s="155" t="s">
        <v>264</v>
      </c>
      <c r="E765" s="163" t="s">
        <v>1</v>
      </c>
      <c r="F765" s="164" t="s">
        <v>266</v>
      </c>
      <c r="H765" s="165">
        <v>130.30000000000001</v>
      </c>
      <c r="I765" s="166"/>
      <c r="L765" s="162"/>
      <c r="M765" s="167"/>
      <c r="T765" s="168"/>
      <c r="AT765" s="163" t="s">
        <v>264</v>
      </c>
      <c r="AU765" s="163" t="s">
        <v>87</v>
      </c>
      <c r="AV765" s="13" t="s">
        <v>260</v>
      </c>
      <c r="AW765" s="13" t="s">
        <v>32</v>
      </c>
      <c r="AX765" s="13" t="s">
        <v>85</v>
      </c>
      <c r="AY765" s="163" t="s">
        <v>253</v>
      </c>
    </row>
    <row r="766" spans="2:65" s="1" customFormat="1" ht="55.5" customHeight="1">
      <c r="B766" s="32"/>
      <c r="C766" s="137" t="s">
        <v>771</v>
      </c>
      <c r="D766" s="137" t="s">
        <v>255</v>
      </c>
      <c r="E766" s="138" t="s">
        <v>1343</v>
      </c>
      <c r="F766" s="139" t="s">
        <v>1344</v>
      </c>
      <c r="G766" s="140" t="s">
        <v>258</v>
      </c>
      <c r="H766" s="141">
        <v>1.26</v>
      </c>
      <c r="I766" s="142"/>
      <c r="J766" s="143">
        <f>ROUND(I766*H766,2)</f>
        <v>0</v>
      </c>
      <c r="K766" s="139" t="s">
        <v>1</v>
      </c>
      <c r="L766" s="32"/>
      <c r="M766" s="144" t="s">
        <v>1</v>
      </c>
      <c r="N766" s="145" t="s">
        <v>42</v>
      </c>
      <c r="P766" s="146">
        <f>O766*H766</f>
        <v>0</v>
      </c>
      <c r="Q766" s="146">
        <v>8.3000000000000001E-4</v>
      </c>
      <c r="R766" s="146">
        <f>Q766*H766</f>
        <v>1.0457999999999999E-3</v>
      </c>
      <c r="S766" s="146">
        <v>0</v>
      </c>
      <c r="T766" s="147">
        <f>S766*H766</f>
        <v>0</v>
      </c>
      <c r="AR766" s="148" t="s">
        <v>369</v>
      </c>
      <c r="AT766" s="148" t="s">
        <v>255</v>
      </c>
      <c r="AU766" s="148" t="s">
        <v>87</v>
      </c>
      <c r="AY766" s="17" t="s">
        <v>253</v>
      </c>
      <c r="BE766" s="149">
        <f>IF(N766="základní",J766,0)</f>
        <v>0</v>
      </c>
      <c r="BF766" s="149">
        <f>IF(N766="snížená",J766,0)</f>
        <v>0</v>
      </c>
      <c r="BG766" s="149">
        <f>IF(N766="zákl. přenesená",J766,0)</f>
        <v>0</v>
      </c>
      <c r="BH766" s="149">
        <f>IF(N766="sníž. přenesená",J766,0)</f>
        <v>0</v>
      </c>
      <c r="BI766" s="149">
        <f>IF(N766="nulová",J766,0)</f>
        <v>0</v>
      </c>
      <c r="BJ766" s="17" t="s">
        <v>85</v>
      </c>
      <c r="BK766" s="149">
        <f>ROUND(I766*H766,2)</f>
        <v>0</v>
      </c>
      <c r="BL766" s="17" t="s">
        <v>369</v>
      </c>
      <c r="BM766" s="148" t="s">
        <v>1345</v>
      </c>
    </row>
    <row r="767" spans="2:65" s="1" customFormat="1" ht="48.75">
      <c r="B767" s="32"/>
      <c r="D767" s="155" t="s">
        <v>1346</v>
      </c>
      <c r="F767" s="195" t="s">
        <v>1347</v>
      </c>
      <c r="I767" s="152"/>
      <c r="L767" s="32"/>
      <c r="M767" s="153"/>
      <c r="T767" s="56"/>
      <c r="AT767" s="17" t="s">
        <v>1346</v>
      </c>
      <c r="AU767" s="17" t="s">
        <v>87</v>
      </c>
    </row>
    <row r="768" spans="2:65" s="14" customFormat="1" ht="11.25">
      <c r="B768" s="169"/>
      <c r="D768" s="155" t="s">
        <v>264</v>
      </c>
      <c r="E768" s="170" t="s">
        <v>1</v>
      </c>
      <c r="F768" s="171" t="s">
        <v>1348</v>
      </c>
      <c r="H768" s="170" t="s">
        <v>1</v>
      </c>
      <c r="I768" s="172"/>
      <c r="L768" s="169"/>
      <c r="M768" s="173"/>
      <c r="T768" s="174"/>
      <c r="AT768" s="170" t="s">
        <v>264</v>
      </c>
      <c r="AU768" s="170" t="s">
        <v>87</v>
      </c>
      <c r="AV768" s="14" t="s">
        <v>85</v>
      </c>
      <c r="AW768" s="14" t="s">
        <v>32</v>
      </c>
      <c r="AX768" s="14" t="s">
        <v>77</v>
      </c>
      <c r="AY768" s="170" t="s">
        <v>253</v>
      </c>
    </row>
    <row r="769" spans="2:65" s="12" customFormat="1" ht="11.25">
      <c r="B769" s="154"/>
      <c r="D769" s="155" t="s">
        <v>264</v>
      </c>
      <c r="E769" s="156" t="s">
        <v>1</v>
      </c>
      <c r="F769" s="157" t="s">
        <v>3798</v>
      </c>
      <c r="H769" s="158">
        <v>1.26</v>
      </c>
      <c r="I769" s="159"/>
      <c r="L769" s="154"/>
      <c r="M769" s="160"/>
      <c r="T769" s="161"/>
      <c r="AT769" s="156" t="s">
        <v>264</v>
      </c>
      <c r="AU769" s="156" t="s">
        <v>87</v>
      </c>
      <c r="AV769" s="12" t="s">
        <v>87</v>
      </c>
      <c r="AW769" s="12" t="s">
        <v>32</v>
      </c>
      <c r="AX769" s="12" t="s">
        <v>77</v>
      </c>
      <c r="AY769" s="156" t="s">
        <v>253</v>
      </c>
    </row>
    <row r="770" spans="2:65" s="13" customFormat="1" ht="11.25">
      <c r="B770" s="162"/>
      <c r="D770" s="155" t="s">
        <v>264</v>
      </c>
      <c r="E770" s="163" t="s">
        <v>1</v>
      </c>
      <c r="F770" s="164" t="s">
        <v>266</v>
      </c>
      <c r="H770" s="165">
        <v>1.26</v>
      </c>
      <c r="I770" s="166"/>
      <c r="L770" s="162"/>
      <c r="M770" s="167"/>
      <c r="T770" s="168"/>
      <c r="AT770" s="163" t="s">
        <v>264</v>
      </c>
      <c r="AU770" s="163" t="s">
        <v>87</v>
      </c>
      <c r="AV770" s="13" t="s">
        <v>260</v>
      </c>
      <c r="AW770" s="13" t="s">
        <v>32</v>
      </c>
      <c r="AX770" s="13" t="s">
        <v>85</v>
      </c>
      <c r="AY770" s="163" t="s">
        <v>253</v>
      </c>
    </row>
    <row r="771" spans="2:65" s="1" customFormat="1" ht="66.75" customHeight="1">
      <c r="B771" s="32"/>
      <c r="C771" s="137" t="s">
        <v>776</v>
      </c>
      <c r="D771" s="137" t="s">
        <v>255</v>
      </c>
      <c r="E771" s="138" t="s">
        <v>1351</v>
      </c>
      <c r="F771" s="139" t="s">
        <v>1352</v>
      </c>
      <c r="G771" s="140" t="s">
        <v>258</v>
      </c>
      <c r="H771" s="141">
        <v>1.6</v>
      </c>
      <c r="I771" s="142"/>
      <c r="J771" s="143">
        <f>ROUND(I771*H771,2)</f>
        <v>0</v>
      </c>
      <c r="K771" s="139" t="s">
        <v>1</v>
      </c>
      <c r="L771" s="32"/>
      <c r="M771" s="144" t="s">
        <v>1</v>
      </c>
      <c r="N771" s="145" t="s">
        <v>42</v>
      </c>
      <c r="P771" s="146">
        <f>O771*H771</f>
        <v>0</v>
      </c>
      <c r="Q771" s="146">
        <v>8.3000000000000001E-4</v>
      </c>
      <c r="R771" s="146">
        <f>Q771*H771</f>
        <v>1.3280000000000002E-3</v>
      </c>
      <c r="S771" s="146">
        <v>0</v>
      </c>
      <c r="T771" s="147">
        <f>S771*H771</f>
        <v>0</v>
      </c>
      <c r="AR771" s="148" t="s">
        <v>369</v>
      </c>
      <c r="AT771" s="148" t="s">
        <v>255</v>
      </c>
      <c r="AU771" s="148" t="s">
        <v>87</v>
      </c>
      <c r="AY771" s="17" t="s">
        <v>253</v>
      </c>
      <c r="BE771" s="149">
        <f>IF(N771="základní",J771,0)</f>
        <v>0</v>
      </c>
      <c r="BF771" s="149">
        <f>IF(N771="snížená",J771,0)</f>
        <v>0</v>
      </c>
      <c r="BG771" s="149">
        <f>IF(N771="zákl. přenesená",J771,0)</f>
        <v>0</v>
      </c>
      <c r="BH771" s="149">
        <f>IF(N771="sníž. přenesená",J771,0)</f>
        <v>0</v>
      </c>
      <c r="BI771" s="149">
        <f>IF(N771="nulová",J771,0)</f>
        <v>0</v>
      </c>
      <c r="BJ771" s="17" t="s">
        <v>85</v>
      </c>
      <c r="BK771" s="149">
        <f>ROUND(I771*H771,2)</f>
        <v>0</v>
      </c>
      <c r="BL771" s="17" t="s">
        <v>369</v>
      </c>
      <c r="BM771" s="148" t="s">
        <v>1353</v>
      </c>
    </row>
    <row r="772" spans="2:65" s="1" customFormat="1" ht="48.75">
      <c r="B772" s="32"/>
      <c r="D772" s="155" t="s">
        <v>1346</v>
      </c>
      <c r="F772" s="195" t="s">
        <v>1354</v>
      </c>
      <c r="I772" s="152"/>
      <c r="L772" s="32"/>
      <c r="M772" s="153"/>
      <c r="T772" s="56"/>
      <c r="AT772" s="17" t="s">
        <v>1346</v>
      </c>
      <c r="AU772" s="17" t="s">
        <v>87</v>
      </c>
    </row>
    <row r="773" spans="2:65" s="14" customFormat="1" ht="11.25">
      <c r="B773" s="169"/>
      <c r="D773" s="155" t="s">
        <v>264</v>
      </c>
      <c r="E773" s="170" t="s">
        <v>1</v>
      </c>
      <c r="F773" s="171" t="s">
        <v>1355</v>
      </c>
      <c r="H773" s="170" t="s">
        <v>1</v>
      </c>
      <c r="I773" s="172"/>
      <c r="L773" s="169"/>
      <c r="M773" s="173"/>
      <c r="T773" s="174"/>
      <c r="AT773" s="170" t="s">
        <v>264</v>
      </c>
      <c r="AU773" s="170" t="s">
        <v>87</v>
      </c>
      <c r="AV773" s="14" t="s">
        <v>85</v>
      </c>
      <c r="AW773" s="14" t="s">
        <v>32</v>
      </c>
      <c r="AX773" s="14" t="s">
        <v>77</v>
      </c>
      <c r="AY773" s="170" t="s">
        <v>253</v>
      </c>
    </row>
    <row r="774" spans="2:65" s="12" customFormat="1" ht="11.25">
      <c r="B774" s="154"/>
      <c r="D774" s="155" t="s">
        <v>264</v>
      </c>
      <c r="E774" s="156" t="s">
        <v>1</v>
      </c>
      <c r="F774" s="157" t="s">
        <v>3811</v>
      </c>
      <c r="H774" s="158">
        <v>1.6</v>
      </c>
      <c r="I774" s="159"/>
      <c r="L774" s="154"/>
      <c r="M774" s="160"/>
      <c r="T774" s="161"/>
      <c r="AT774" s="156" t="s">
        <v>264</v>
      </c>
      <c r="AU774" s="156" t="s">
        <v>87</v>
      </c>
      <c r="AV774" s="12" t="s">
        <v>87</v>
      </c>
      <c r="AW774" s="12" t="s">
        <v>32</v>
      </c>
      <c r="AX774" s="12" t="s">
        <v>77</v>
      </c>
      <c r="AY774" s="156" t="s">
        <v>253</v>
      </c>
    </row>
    <row r="775" spans="2:65" s="13" customFormat="1" ht="11.25">
      <c r="B775" s="162"/>
      <c r="D775" s="155" t="s">
        <v>264</v>
      </c>
      <c r="E775" s="163" t="s">
        <v>1</v>
      </c>
      <c r="F775" s="164" t="s">
        <v>266</v>
      </c>
      <c r="H775" s="165">
        <v>1.6</v>
      </c>
      <c r="I775" s="166"/>
      <c r="L775" s="162"/>
      <c r="M775" s="167"/>
      <c r="T775" s="168"/>
      <c r="AT775" s="163" t="s">
        <v>264</v>
      </c>
      <c r="AU775" s="163" t="s">
        <v>87</v>
      </c>
      <c r="AV775" s="13" t="s">
        <v>260</v>
      </c>
      <c r="AW775" s="13" t="s">
        <v>32</v>
      </c>
      <c r="AX775" s="13" t="s">
        <v>85</v>
      </c>
      <c r="AY775" s="163" t="s">
        <v>253</v>
      </c>
    </row>
    <row r="776" spans="2:65" s="1" customFormat="1" ht="16.5" customHeight="1">
      <c r="B776" s="32"/>
      <c r="C776" s="137" t="s">
        <v>1342</v>
      </c>
      <c r="D776" s="137" t="s">
        <v>255</v>
      </c>
      <c r="E776" s="138" t="s">
        <v>1359</v>
      </c>
      <c r="F776" s="139" t="s">
        <v>1360</v>
      </c>
      <c r="G776" s="140" t="s">
        <v>269</v>
      </c>
      <c r="H776" s="141">
        <v>1</v>
      </c>
      <c r="I776" s="142"/>
      <c r="J776" s="143">
        <f>ROUND(I776*H776,2)</f>
        <v>0</v>
      </c>
      <c r="K776" s="139" t="s">
        <v>259</v>
      </c>
      <c r="L776" s="32"/>
      <c r="M776" s="144" t="s">
        <v>1</v>
      </c>
      <c r="N776" s="145" t="s">
        <v>42</v>
      </c>
      <c r="P776" s="146">
        <f>O776*H776</f>
        <v>0</v>
      </c>
      <c r="Q776" s="146">
        <v>1.8000000000000001E-4</v>
      </c>
      <c r="R776" s="146">
        <f>Q776*H776</f>
        <v>1.8000000000000001E-4</v>
      </c>
      <c r="S776" s="146">
        <v>0</v>
      </c>
      <c r="T776" s="147">
        <f>S776*H776</f>
        <v>0</v>
      </c>
      <c r="AR776" s="148" t="s">
        <v>260</v>
      </c>
      <c r="AT776" s="148" t="s">
        <v>255</v>
      </c>
      <c r="AU776" s="148" t="s">
        <v>87</v>
      </c>
      <c r="AY776" s="17" t="s">
        <v>253</v>
      </c>
      <c r="BE776" s="149">
        <f>IF(N776="základní",J776,0)</f>
        <v>0</v>
      </c>
      <c r="BF776" s="149">
        <f>IF(N776="snížená",J776,0)</f>
        <v>0</v>
      </c>
      <c r="BG776" s="149">
        <f>IF(N776="zákl. přenesená",J776,0)</f>
        <v>0</v>
      </c>
      <c r="BH776" s="149">
        <f>IF(N776="sníž. přenesená",J776,0)</f>
        <v>0</v>
      </c>
      <c r="BI776" s="149">
        <f>IF(N776="nulová",J776,0)</f>
        <v>0</v>
      </c>
      <c r="BJ776" s="17" t="s">
        <v>85</v>
      </c>
      <c r="BK776" s="149">
        <f>ROUND(I776*H776,2)</f>
        <v>0</v>
      </c>
      <c r="BL776" s="17" t="s">
        <v>260</v>
      </c>
      <c r="BM776" s="148" t="s">
        <v>1361</v>
      </c>
    </row>
    <row r="777" spans="2:65" s="1" customFormat="1" ht="11.25">
      <c r="B777" s="32"/>
      <c r="D777" s="150" t="s">
        <v>262</v>
      </c>
      <c r="F777" s="151" t="s">
        <v>1362</v>
      </c>
      <c r="I777" s="152"/>
      <c r="L777" s="32"/>
      <c r="M777" s="153"/>
      <c r="T777" s="56"/>
      <c r="AT777" s="17" t="s">
        <v>262</v>
      </c>
      <c r="AU777" s="17" t="s">
        <v>87</v>
      </c>
    </row>
    <row r="778" spans="2:65" s="1" customFormat="1" ht="16.5" customHeight="1">
      <c r="B778" s="32"/>
      <c r="C778" s="185" t="s">
        <v>1350</v>
      </c>
      <c r="D778" s="185" t="s">
        <v>1052</v>
      </c>
      <c r="E778" s="186" t="s">
        <v>1364</v>
      </c>
      <c r="F778" s="187" t="s">
        <v>1365</v>
      </c>
      <c r="G778" s="188" t="s">
        <v>269</v>
      </c>
      <c r="H778" s="189">
        <v>1</v>
      </c>
      <c r="I778" s="190"/>
      <c r="J778" s="191">
        <f>ROUND(I778*H778,2)</f>
        <v>0</v>
      </c>
      <c r="K778" s="187" t="s">
        <v>1</v>
      </c>
      <c r="L778" s="192"/>
      <c r="M778" s="193" t="s">
        <v>1</v>
      </c>
      <c r="N778" s="194" t="s">
        <v>42</v>
      </c>
      <c r="P778" s="146">
        <f>O778*H778</f>
        <v>0</v>
      </c>
      <c r="Q778" s="146">
        <v>1.2E-2</v>
      </c>
      <c r="R778" s="146">
        <f>Q778*H778</f>
        <v>1.2E-2</v>
      </c>
      <c r="S778" s="146">
        <v>0</v>
      </c>
      <c r="T778" s="147">
        <f>S778*H778</f>
        <v>0</v>
      </c>
      <c r="AR778" s="148" t="s">
        <v>303</v>
      </c>
      <c r="AT778" s="148" t="s">
        <v>1052</v>
      </c>
      <c r="AU778" s="148" t="s">
        <v>87</v>
      </c>
      <c r="AY778" s="17" t="s">
        <v>253</v>
      </c>
      <c r="BE778" s="149">
        <f>IF(N778="základní",J778,0)</f>
        <v>0</v>
      </c>
      <c r="BF778" s="149">
        <f>IF(N778="snížená",J778,0)</f>
        <v>0</v>
      </c>
      <c r="BG778" s="149">
        <f>IF(N778="zákl. přenesená",J778,0)</f>
        <v>0</v>
      </c>
      <c r="BH778" s="149">
        <f>IF(N778="sníž. přenesená",J778,0)</f>
        <v>0</v>
      </c>
      <c r="BI778" s="149">
        <f>IF(N778="nulová",J778,0)</f>
        <v>0</v>
      </c>
      <c r="BJ778" s="17" t="s">
        <v>85</v>
      </c>
      <c r="BK778" s="149">
        <f>ROUND(I778*H778,2)</f>
        <v>0</v>
      </c>
      <c r="BL778" s="17" t="s">
        <v>260</v>
      </c>
      <c r="BM778" s="148" t="s">
        <v>1366</v>
      </c>
    </row>
    <row r="779" spans="2:65" s="1" customFormat="1" ht="39">
      <c r="B779" s="32"/>
      <c r="D779" s="155" t="s">
        <v>1346</v>
      </c>
      <c r="F779" s="195" t="s">
        <v>1367</v>
      </c>
      <c r="I779" s="152"/>
      <c r="L779" s="32"/>
      <c r="M779" s="153"/>
      <c r="T779" s="56"/>
      <c r="AT779" s="17" t="s">
        <v>1346</v>
      </c>
      <c r="AU779" s="17" t="s">
        <v>87</v>
      </c>
    </row>
    <row r="780" spans="2:65" s="14" customFormat="1" ht="11.25">
      <c r="B780" s="169"/>
      <c r="D780" s="155" t="s">
        <v>264</v>
      </c>
      <c r="E780" s="170" t="s">
        <v>1</v>
      </c>
      <c r="F780" s="171" t="s">
        <v>1368</v>
      </c>
      <c r="H780" s="170" t="s">
        <v>1</v>
      </c>
      <c r="I780" s="172"/>
      <c r="L780" s="169"/>
      <c r="M780" s="173"/>
      <c r="T780" s="174"/>
      <c r="AT780" s="170" t="s">
        <v>264</v>
      </c>
      <c r="AU780" s="170" t="s">
        <v>87</v>
      </c>
      <c r="AV780" s="14" t="s">
        <v>85</v>
      </c>
      <c r="AW780" s="14" t="s">
        <v>32</v>
      </c>
      <c r="AX780" s="14" t="s">
        <v>77</v>
      </c>
      <c r="AY780" s="170" t="s">
        <v>253</v>
      </c>
    </row>
    <row r="781" spans="2:65" s="12" customFormat="1" ht="11.25">
      <c r="B781" s="154"/>
      <c r="D781" s="155" t="s">
        <v>264</v>
      </c>
      <c r="E781" s="156" t="s">
        <v>1</v>
      </c>
      <c r="F781" s="157" t="s">
        <v>1369</v>
      </c>
      <c r="H781" s="158">
        <v>1</v>
      </c>
      <c r="I781" s="159"/>
      <c r="L781" s="154"/>
      <c r="M781" s="160"/>
      <c r="T781" s="161"/>
      <c r="AT781" s="156" t="s">
        <v>264</v>
      </c>
      <c r="AU781" s="156" t="s">
        <v>87</v>
      </c>
      <c r="AV781" s="12" t="s">
        <v>87</v>
      </c>
      <c r="AW781" s="12" t="s">
        <v>32</v>
      </c>
      <c r="AX781" s="12" t="s">
        <v>77</v>
      </c>
      <c r="AY781" s="156" t="s">
        <v>253</v>
      </c>
    </row>
    <row r="782" spans="2:65" s="13" customFormat="1" ht="11.25">
      <c r="B782" s="162"/>
      <c r="D782" s="155" t="s">
        <v>264</v>
      </c>
      <c r="E782" s="163" t="s">
        <v>1</v>
      </c>
      <c r="F782" s="164" t="s">
        <v>266</v>
      </c>
      <c r="H782" s="165">
        <v>1</v>
      </c>
      <c r="I782" s="166"/>
      <c r="L782" s="162"/>
      <c r="M782" s="167"/>
      <c r="T782" s="168"/>
      <c r="AT782" s="163" t="s">
        <v>264</v>
      </c>
      <c r="AU782" s="163" t="s">
        <v>87</v>
      </c>
      <c r="AV782" s="13" t="s">
        <v>260</v>
      </c>
      <c r="AW782" s="13" t="s">
        <v>32</v>
      </c>
      <c r="AX782" s="13" t="s">
        <v>85</v>
      </c>
      <c r="AY782" s="163" t="s">
        <v>253</v>
      </c>
    </row>
    <row r="783" spans="2:65" s="1" customFormat="1" ht="24.2" customHeight="1">
      <c r="B783" s="32"/>
      <c r="C783" s="137" t="s">
        <v>1358</v>
      </c>
      <c r="D783" s="137" t="s">
        <v>255</v>
      </c>
      <c r="E783" s="138" t="s">
        <v>1371</v>
      </c>
      <c r="F783" s="139" t="s">
        <v>1372</v>
      </c>
      <c r="G783" s="140" t="s">
        <v>269</v>
      </c>
      <c r="H783" s="141">
        <v>100</v>
      </c>
      <c r="I783" s="142"/>
      <c r="J783" s="143">
        <f>ROUND(I783*H783,2)</f>
        <v>0</v>
      </c>
      <c r="K783" s="139" t="s">
        <v>259</v>
      </c>
      <c r="L783" s="32"/>
      <c r="M783" s="144" t="s">
        <v>1</v>
      </c>
      <c r="N783" s="145" t="s">
        <v>42</v>
      </c>
      <c r="P783" s="146">
        <f>O783*H783</f>
        <v>0</v>
      </c>
      <c r="Q783" s="146">
        <v>1.0000000000000001E-5</v>
      </c>
      <c r="R783" s="146">
        <f>Q783*H783</f>
        <v>1E-3</v>
      </c>
      <c r="S783" s="146">
        <v>0</v>
      </c>
      <c r="T783" s="147">
        <f>S783*H783</f>
        <v>0</v>
      </c>
      <c r="AR783" s="148" t="s">
        <v>260</v>
      </c>
      <c r="AT783" s="148" t="s">
        <v>255</v>
      </c>
      <c r="AU783" s="148" t="s">
        <v>87</v>
      </c>
      <c r="AY783" s="17" t="s">
        <v>253</v>
      </c>
      <c r="BE783" s="149">
        <f>IF(N783="základní",J783,0)</f>
        <v>0</v>
      </c>
      <c r="BF783" s="149">
        <f>IF(N783="snížená",J783,0)</f>
        <v>0</v>
      </c>
      <c r="BG783" s="149">
        <f>IF(N783="zákl. přenesená",J783,0)</f>
        <v>0</v>
      </c>
      <c r="BH783" s="149">
        <f>IF(N783="sníž. přenesená",J783,0)</f>
        <v>0</v>
      </c>
      <c r="BI783" s="149">
        <f>IF(N783="nulová",J783,0)</f>
        <v>0</v>
      </c>
      <c r="BJ783" s="17" t="s">
        <v>85</v>
      </c>
      <c r="BK783" s="149">
        <f>ROUND(I783*H783,2)</f>
        <v>0</v>
      </c>
      <c r="BL783" s="17" t="s">
        <v>260</v>
      </c>
      <c r="BM783" s="148" t="s">
        <v>3812</v>
      </c>
    </row>
    <row r="784" spans="2:65" s="1" customFormat="1" ht="11.25">
      <c r="B784" s="32"/>
      <c r="D784" s="150" t="s">
        <v>262</v>
      </c>
      <c r="F784" s="151" t="s">
        <v>1374</v>
      </c>
      <c r="I784" s="152"/>
      <c r="L784" s="32"/>
      <c r="M784" s="153"/>
      <c r="T784" s="56"/>
      <c r="AT784" s="17" t="s">
        <v>262</v>
      </c>
      <c r="AU784" s="17" t="s">
        <v>87</v>
      </c>
    </row>
    <row r="785" spans="2:65" s="12" customFormat="1" ht="11.25">
      <c r="B785" s="154"/>
      <c r="D785" s="155" t="s">
        <v>264</v>
      </c>
      <c r="E785" s="156" t="s">
        <v>1</v>
      </c>
      <c r="F785" s="157" t="s">
        <v>3813</v>
      </c>
      <c r="H785" s="158">
        <v>64</v>
      </c>
      <c r="I785" s="159"/>
      <c r="L785" s="154"/>
      <c r="M785" s="160"/>
      <c r="T785" s="161"/>
      <c r="AT785" s="156" t="s">
        <v>264</v>
      </c>
      <c r="AU785" s="156" t="s">
        <v>87</v>
      </c>
      <c r="AV785" s="12" t="s">
        <v>87</v>
      </c>
      <c r="AW785" s="12" t="s">
        <v>32</v>
      </c>
      <c r="AX785" s="12" t="s">
        <v>77</v>
      </c>
      <c r="AY785" s="156" t="s">
        <v>253</v>
      </c>
    </row>
    <row r="786" spans="2:65" s="12" customFormat="1" ht="11.25">
      <c r="B786" s="154"/>
      <c r="D786" s="155" t="s">
        <v>264</v>
      </c>
      <c r="E786" s="156" t="s">
        <v>1</v>
      </c>
      <c r="F786" s="157" t="s">
        <v>1376</v>
      </c>
      <c r="H786" s="158">
        <v>24</v>
      </c>
      <c r="I786" s="159"/>
      <c r="L786" s="154"/>
      <c r="M786" s="160"/>
      <c r="T786" s="161"/>
      <c r="AT786" s="156" t="s">
        <v>264</v>
      </c>
      <c r="AU786" s="156" t="s">
        <v>87</v>
      </c>
      <c r="AV786" s="12" t="s">
        <v>87</v>
      </c>
      <c r="AW786" s="12" t="s">
        <v>32</v>
      </c>
      <c r="AX786" s="12" t="s">
        <v>77</v>
      </c>
      <c r="AY786" s="156" t="s">
        <v>253</v>
      </c>
    </row>
    <row r="787" spans="2:65" s="12" customFormat="1" ht="11.25">
      <c r="B787" s="154"/>
      <c r="D787" s="155" t="s">
        <v>264</v>
      </c>
      <c r="E787" s="156" t="s">
        <v>1</v>
      </c>
      <c r="F787" s="157" t="s">
        <v>1377</v>
      </c>
      <c r="H787" s="158">
        <v>8</v>
      </c>
      <c r="I787" s="159"/>
      <c r="L787" s="154"/>
      <c r="M787" s="160"/>
      <c r="T787" s="161"/>
      <c r="AT787" s="156" t="s">
        <v>264</v>
      </c>
      <c r="AU787" s="156" t="s">
        <v>87</v>
      </c>
      <c r="AV787" s="12" t="s">
        <v>87</v>
      </c>
      <c r="AW787" s="12" t="s">
        <v>32</v>
      </c>
      <c r="AX787" s="12" t="s">
        <v>77</v>
      </c>
      <c r="AY787" s="156" t="s">
        <v>253</v>
      </c>
    </row>
    <row r="788" spans="2:65" s="12" customFormat="1" ht="11.25">
      <c r="B788" s="154"/>
      <c r="D788" s="155" t="s">
        <v>264</v>
      </c>
      <c r="E788" s="156" t="s">
        <v>1</v>
      </c>
      <c r="F788" s="157" t="s">
        <v>1378</v>
      </c>
      <c r="H788" s="158">
        <v>4</v>
      </c>
      <c r="I788" s="159"/>
      <c r="L788" s="154"/>
      <c r="M788" s="160"/>
      <c r="T788" s="161"/>
      <c r="AT788" s="156" t="s">
        <v>264</v>
      </c>
      <c r="AU788" s="156" t="s">
        <v>87</v>
      </c>
      <c r="AV788" s="12" t="s">
        <v>87</v>
      </c>
      <c r="AW788" s="12" t="s">
        <v>32</v>
      </c>
      <c r="AX788" s="12" t="s">
        <v>77</v>
      </c>
      <c r="AY788" s="156" t="s">
        <v>253</v>
      </c>
    </row>
    <row r="789" spans="2:65" s="13" customFormat="1" ht="11.25">
      <c r="B789" s="162"/>
      <c r="D789" s="155" t="s">
        <v>264</v>
      </c>
      <c r="E789" s="163" t="s">
        <v>1</v>
      </c>
      <c r="F789" s="164" t="s">
        <v>266</v>
      </c>
      <c r="H789" s="165">
        <v>100</v>
      </c>
      <c r="I789" s="166"/>
      <c r="L789" s="162"/>
      <c r="M789" s="167"/>
      <c r="T789" s="168"/>
      <c r="AT789" s="163" t="s">
        <v>264</v>
      </c>
      <c r="AU789" s="163" t="s">
        <v>87</v>
      </c>
      <c r="AV789" s="13" t="s">
        <v>260</v>
      </c>
      <c r="AW789" s="13" t="s">
        <v>32</v>
      </c>
      <c r="AX789" s="13" t="s">
        <v>85</v>
      </c>
      <c r="AY789" s="163" t="s">
        <v>253</v>
      </c>
    </row>
    <row r="790" spans="2:65" s="1" customFormat="1" ht="24.2" customHeight="1">
      <c r="B790" s="32"/>
      <c r="C790" s="137" t="s">
        <v>1363</v>
      </c>
      <c r="D790" s="137" t="s">
        <v>255</v>
      </c>
      <c r="E790" s="138" t="s">
        <v>1380</v>
      </c>
      <c r="F790" s="139" t="s">
        <v>1381</v>
      </c>
      <c r="G790" s="140" t="s">
        <v>269</v>
      </c>
      <c r="H790" s="141">
        <v>64</v>
      </c>
      <c r="I790" s="142"/>
      <c r="J790" s="143">
        <f>ROUND(I790*H790,2)</f>
        <v>0</v>
      </c>
      <c r="K790" s="139" t="s">
        <v>259</v>
      </c>
      <c r="L790" s="32"/>
      <c r="M790" s="144" t="s">
        <v>1</v>
      </c>
      <c r="N790" s="145" t="s">
        <v>42</v>
      </c>
      <c r="P790" s="146">
        <f>O790*H790</f>
        <v>0</v>
      </c>
      <c r="Q790" s="146">
        <v>2.0000000000000002E-5</v>
      </c>
      <c r="R790" s="146">
        <f>Q790*H790</f>
        <v>1.2800000000000001E-3</v>
      </c>
      <c r="S790" s="146">
        <v>0</v>
      </c>
      <c r="T790" s="147">
        <f>S790*H790</f>
        <v>0</v>
      </c>
      <c r="AR790" s="148" t="s">
        <v>260</v>
      </c>
      <c r="AT790" s="148" t="s">
        <v>255</v>
      </c>
      <c r="AU790" s="148" t="s">
        <v>87</v>
      </c>
      <c r="AY790" s="17" t="s">
        <v>253</v>
      </c>
      <c r="BE790" s="149">
        <f>IF(N790="základní",J790,0)</f>
        <v>0</v>
      </c>
      <c r="BF790" s="149">
        <f>IF(N790="snížená",J790,0)</f>
        <v>0</v>
      </c>
      <c r="BG790" s="149">
        <f>IF(N790="zákl. přenesená",J790,0)</f>
        <v>0</v>
      </c>
      <c r="BH790" s="149">
        <f>IF(N790="sníž. přenesená",J790,0)</f>
        <v>0</v>
      </c>
      <c r="BI790" s="149">
        <f>IF(N790="nulová",J790,0)</f>
        <v>0</v>
      </c>
      <c r="BJ790" s="17" t="s">
        <v>85</v>
      </c>
      <c r="BK790" s="149">
        <f>ROUND(I790*H790,2)</f>
        <v>0</v>
      </c>
      <c r="BL790" s="17" t="s">
        <v>260</v>
      </c>
      <c r="BM790" s="148" t="s">
        <v>3814</v>
      </c>
    </row>
    <row r="791" spans="2:65" s="1" customFormat="1" ht="11.25">
      <c r="B791" s="32"/>
      <c r="D791" s="150" t="s">
        <v>262</v>
      </c>
      <c r="F791" s="151" t="s">
        <v>1383</v>
      </c>
      <c r="I791" s="152"/>
      <c r="L791" s="32"/>
      <c r="M791" s="153"/>
      <c r="T791" s="56"/>
      <c r="AT791" s="17" t="s">
        <v>262</v>
      </c>
      <c r="AU791" s="17" t="s">
        <v>87</v>
      </c>
    </row>
    <row r="792" spans="2:65" s="12" customFormat="1" ht="11.25">
      <c r="B792" s="154"/>
      <c r="D792" s="155" t="s">
        <v>264</v>
      </c>
      <c r="E792" s="156" t="s">
        <v>1</v>
      </c>
      <c r="F792" s="157" t="s">
        <v>3815</v>
      </c>
      <c r="H792" s="158">
        <v>64</v>
      </c>
      <c r="I792" s="159"/>
      <c r="L792" s="154"/>
      <c r="M792" s="160"/>
      <c r="T792" s="161"/>
      <c r="AT792" s="156" t="s">
        <v>264</v>
      </c>
      <c r="AU792" s="156" t="s">
        <v>87</v>
      </c>
      <c r="AV792" s="12" t="s">
        <v>87</v>
      </c>
      <c r="AW792" s="12" t="s">
        <v>32</v>
      </c>
      <c r="AX792" s="12" t="s">
        <v>77</v>
      </c>
      <c r="AY792" s="156" t="s">
        <v>253</v>
      </c>
    </row>
    <row r="793" spans="2:65" s="13" customFormat="1" ht="11.25">
      <c r="B793" s="162"/>
      <c r="D793" s="155" t="s">
        <v>264</v>
      </c>
      <c r="E793" s="163" t="s">
        <v>1</v>
      </c>
      <c r="F793" s="164" t="s">
        <v>266</v>
      </c>
      <c r="H793" s="165">
        <v>64</v>
      </c>
      <c r="I793" s="166"/>
      <c r="L793" s="162"/>
      <c r="M793" s="167"/>
      <c r="T793" s="168"/>
      <c r="AT793" s="163" t="s">
        <v>264</v>
      </c>
      <c r="AU793" s="163" t="s">
        <v>87</v>
      </c>
      <c r="AV793" s="13" t="s">
        <v>260</v>
      </c>
      <c r="AW793" s="13" t="s">
        <v>32</v>
      </c>
      <c r="AX793" s="13" t="s">
        <v>85</v>
      </c>
      <c r="AY793" s="163" t="s">
        <v>253</v>
      </c>
    </row>
    <row r="794" spans="2:65" s="1" customFormat="1" ht="21.75" customHeight="1">
      <c r="B794" s="32"/>
      <c r="C794" s="137" t="s">
        <v>1370</v>
      </c>
      <c r="D794" s="137" t="s">
        <v>255</v>
      </c>
      <c r="E794" s="138" t="s">
        <v>1386</v>
      </c>
      <c r="F794" s="139" t="s">
        <v>1387</v>
      </c>
      <c r="G794" s="140" t="s">
        <v>269</v>
      </c>
      <c r="H794" s="141">
        <v>62</v>
      </c>
      <c r="I794" s="142"/>
      <c r="J794" s="143">
        <f>ROUND(I794*H794,2)</f>
        <v>0</v>
      </c>
      <c r="K794" s="139" t="s">
        <v>259</v>
      </c>
      <c r="L794" s="32"/>
      <c r="M794" s="144" t="s">
        <v>1</v>
      </c>
      <c r="N794" s="145" t="s">
        <v>42</v>
      </c>
      <c r="P794" s="146">
        <f>O794*H794</f>
        <v>0</v>
      </c>
      <c r="Q794" s="146">
        <v>1.2999999999999999E-4</v>
      </c>
      <c r="R794" s="146">
        <f>Q794*H794</f>
        <v>8.0599999999999995E-3</v>
      </c>
      <c r="S794" s="146">
        <v>0</v>
      </c>
      <c r="T794" s="147">
        <f>S794*H794</f>
        <v>0</v>
      </c>
      <c r="AR794" s="148" t="s">
        <v>260</v>
      </c>
      <c r="AT794" s="148" t="s">
        <v>255</v>
      </c>
      <c r="AU794" s="148" t="s">
        <v>87</v>
      </c>
      <c r="AY794" s="17" t="s">
        <v>253</v>
      </c>
      <c r="BE794" s="149">
        <f>IF(N794="základní",J794,0)</f>
        <v>0</v>
      </c>
      <c r="BF794" s="149">
        <f>IF(N794="snížená",J794,0)</f>
        <v>0</v>
      </c>
      <c r="BG794" s="149">
        <f>IF(N794="zákl. přenesená",J794,0)</f>
        <v>0</v>
      </c>
      <c r="BH794" s="149">
        <f>IF(N794="sníž. přenesená",J794,0)</f>
        <v>0</v>
      </c>
      <c r="BI794" s="149">
        <f>IF(N794="nulová",J794,0)</f>
        <v>0</v>
      </c>
      <c r="BJ794" s="17" t="s">
        <v>85</v>
      </c>
      <c r="BK794" s="149">
        <f>ROUND(I794*H794,2)</f>
        <v>0</v>
      </c>
      <c r="BL794" s="17" t="s">
        <v>260</v>
      </c>
      <c r="BM794" s="148" t="s">
        <v>3816</v>
      </c>
    </row>
    <row r="795" spans="2:65" s="1" customFormat="1" ht="11.25">
      <c r="B795" s="32"/>
      <c r="D795" s="150" t="s">
        <v>262</v>
      </c>
      <c r="F795" s="151" t="s">
        <v>1389</v>
      </c>
      <c r="I795" s="152"/>
      <c r="L795" s="32"/>
      <c r="M795" s="153"/>
      <c r="T795" s="56"/>
      <c r="AT795" s="17" t="s">
        <v>262</v>
      </c>
      <c r="AU795" s="17" t="s">
        <v>87</v>
      </c>
    </row>
    <row r="796" spans="2:65" s="12" customFormat="1" ht="11.25">
      <c r="B796" s="154"/>
      <c r="D796" s="155" t="s">
        <v>264</v>
      </c>
      <c r="E796" s="156" t="s">
        <v>1</v>
      </c>
      <c r="F796" s="157" t="s">
        <v>3817</v>
      </c>
      <c r="H796" s="158">
        <v>32</v>
      </c>
      <c r="I796" s="159"/>
      <c r="L796" s="154"/>
      <c r="M796" s="160"/>
      <c r="T796" s="161"/>
      <c r="AT796" s="156" t="s">
        <v>264</v>
      </c>
      <c r="AU796" s="156" t="s">
        <v>87</v>
      </c>
      <c r="AV796" s="12" t="s">
        <v>87</v>
      </c>
      <c r="AW796" s="12" t="s">
        <v>32</v>
      </c>
      <c r="AX796" s="12" t="s">
        <v>77</v>
      </c>
      <c r="AY796" s="156" t="s">
        <v>253</v>
      </c>
    </row>
    <row r="797" spans="2:65" s="12" customFormat="1" ht="11.25">
      <c r="B797" s="154"/>
      <c r="D797" s="155" t="s">
        <v>264</v>
      </c>
      <c r="E797" s="156" t="s">
        <v>1</v>
      </c>
      <c r="F797" s="157" t="s">
        <v>1376</v>
      </c>
      <c r="H797" s="158">
        <v>24</v>
      </c>
      <c r="I797" s="159"/>
      <c r="L797" s="154"/>
      <c r="M797" s="160"/>
      <c r="T797" s="161"/>
      <c r="AT797" s="156" t="s">
        <v>264</v>
      </c>
      <c r="AU797" s="156" t="s">
        <v>87</v>
      </c>
      <c r="AV797" s="12" t="s">
        <v>87</v>
      </c>
      <c r="AW797" s="12" t="s">
        <v>32</v>
      </c>
      <c r="AX797" s="12" t="s">
        <v>77</v>
      </c>
      <c r="AY797" s="156" t="s">
        <v>253</v>
      </c>
    </row>
    <row r="798" spans="2:65" s="12" customFormat="1" ht="11.25">
      <c r="B798" s="154"/>
      <c r="D798" s="155" t="s">
        <v>264</v>
      </c>
      <c r="E798" s="156" t="s">
        <v>1</v>
      </c>
      <c r="F798" s="157" t="s">
        <v>1391</v>
      </c>
      <c r="H798" s="158">
        <v>4</v>
      </c>
      <c r="I798" s="159"/>
      <c r="L798" s="154"/>
      <c r="M798" s="160"/>
      <c r="T798" s="161"/>
      <c r="AT798" s="156" t="s">
        <v>264</v>
      </c>
      <c r="AU798" s="156" t="s">
        <v>87</v>
      </c>
      <c r="AV798" s="12" t="s">
        <v>87</v>
      </c>
      <c r="AW798" s="12" t="s">
        <v>32</v>
      </c>
      <c r="AX798" s="12" t="s">
        <v>77</v>
      </c>
      <c r="AY798" s="156" t="s">
        <v>253</v>
      </c>
    </row>
    <row r="799" spans="2:65" s="12" customFormat="1" ht="11.25">
      <c r="B799" s="154"/>
      <c r="D799" s="155" t="s">
        <v>264</v>
      </c>
      <c r="E799" s="156" t="s">
        <v>1</v>
      </c>
      <c r="F799" s="157" t="s">
        <v>1392</v>
      </c>
      <c r="H799" s="158">
        <v>2</v>
      </c>
      <c r="I799" s="159"/>
      <c r="L799" s="154"/>
      <c r="M799" s="160"/>
      <c r="T799" s="161"/>
      <c r="AT799" s="156" t="s">
        <v>264</v>
      </c>
      <c r="AU799" s="156" t="s">
        <v>87</v>
      </c>
      <c r="AV799" s="12" t="s">
        <v>87</v>
      </c>
      <c r="AW799" s="12" t="s">
        <v>32</v>
      </c>
      <c r="AX799" s="12" t="s">
        <v>77</v>
      </c>
      <c r="AY799" s="156" t="s">
        <v>253</v>
      </c>
    </row>
    <row r="800" spans="2:65" s="13" customFormat="1" ht="11.25">
      <c r="B800" s="162"/>
      <c r="D800" s="155" t="s">
        <v>264</v>
      </c>
      <c r="E800" s="163" t="s">
        <v>1</v>
      </c>
      <c r="F800" s="164" t="s">
        <v>266</v>
      </c>
      <c r="H800" s="165">
        <v>62</v>
      </c>
      <c r="I800" s="166"/>
      <c r="L800" s="162"/>
      <c r="M800" s="167"/>
      <c r="T800" s="168"/>
      <c r="AT800" s="163" t="s">
        <v>264</v>
      </c>
      <c r="AU800" s="163" t="s">
        <v>87</v>
      </c>
      <c r="AV800" s="13" t="s">
        <v>260</v>
      </c>
      <c r="AW800" s="13" t="s">
        <v>32</v>
      </c>
      <c r="AX800" s="13" t="s">
        <v>85</v>
      </c>
      <c r="AY800" s="163" t="s">
        <v>253</v>
      </c>
    </row>
    <row r="801" spans="2:65" s="1" customFormat="1" ht="21.75" customHeight="1">
      <c r="B801" s="32"/>
      <c r="C801" s="137" t="s">
        <v>1379</v>
      </c>
      <c r="D801" s="137" t="s">
        <v>255</v>
      </c>
      <c r="E801" s="138" t="s">
        <v>1394</v>
      </c>
      <c r="F801" s="139" t="s">
        <v>1395</v>
      </c>
      <c r="G801" s="140" t="s">
        <v>269</v>
      </c>
      <c r="H801" s="141">
        <v>6</v>
      </c>
      <c r="I801" s="142"/>
      <c r="J801" s="143">
        <f>ROUND(I801*H801,2)</f>
        <v>0</v>
      </c>
      <c r="K801" s="139" t="s">
        <v>259</v>
      </c>
      <c r="L801" s="32"/>
      <c r="M801" s="144" t="s">
        <v>1</v>
      </c>
      <c r="N801" s="145" t="s">
        <v>42</v>
      </c>
      <c r="P801" s="146">
        <f>O801*H801</f>
        <v>0</v>
      </c>
      <c r="Q801" s="146">
        <v>2.0000000000000001E-4</v>
      </c>
      <c r="R801" s="146">
        <f>Q801*H801</f>
        <v>1.2000000000000001E-3</v>
      </c>
      <c r="S801" s="146">
        <v>0</v>
      </c>
      <c r="T801" s="147">
        <f>S801*H801</f>
        <v>0</v>
      </c>
      <c r="AR801" s="148" t="s">
        <v>260</v>
      </c>
      <c r="AT801" s="148" t="s">
        <v>255</v>
      </c>
      <c r="AU801" s="148" t="s">
        <v>87</v>
      </c>
      <c r="AY801" s="17" t="s">
        <v>253</v>
      </c>
      <c r="BE801" s="149">
        <f>IF(N801="základní",J801,0)</f>
        <v>0</v>
      </c>
      <c r="BF801" s="149">
        <f>IF(N801="snížená",J801,0)</f>
        <v>0</v>
      </c>
      <c r="BG801" s="149">
        <f>IF(N801="zákl. přenesená",J801,0)</f>
        <v>0</v>
      </c>
      <c r="BH801" s="149">
        <f>IF(N801="sníž. přenesená",J801,0)</f>
        <v>0</v>
      </c>
      <c r="BI801" s="149">
        <f>IF(N801="nulová",J801,0)</f>
        <v>0</v>
      </c>
      <c r="BJ801" s="17" t="s">
        <v>85</v>
      </c>
      <c r="BK801" s="149">
        <f>ROUND(I801*H801,2)</f>
        <v>0</v>
      </c>
      <c r="BL801" s="17" t="s">
        <v>260</v>
      </c>
      <c r="BM801" s="148" t="s">
        <v>3818</v>
      </c>
    </row>
    <row r="802" spans="2:65" s="1" customFormat="1" ht="11.25">
      <c r="B802" s="32"/>
      <c r="D802" s="150" t="s">
        <v>262</v>
      </c>
      <c r="F802" s="151" t="s">
        <v>1397</v>
      </c>
      <c r="I802" s="152"/>
      <c r="L802" s="32"/>
      <c r="M802" s="153"/>
      <c r="T802" s="56"/>
      <c r="AT802" s="17" t="s">
        <v>262</v>
      </c>
      <c r="AU802" s="17" t="s">
        <v>87</v>
      </c>
    </row>
    <row r="803" spans="2:65" s="12" customFormat="1" ht="11.25">
      <c r="B803" s="154"/>
      <c r="D803" s="155" t="s">
        <v>264</v>
      </c>
      <c r="E803" s="156" t="s">
        <v>1</v>
      </c>
      <c r="F803" s="157" t="s">
        <v>1391</v>
      </c>
      <c r="H803" s="158">
        <v>4</v>
      </c>
      <c r="I803" s="159"/>
      <c r="L803" s="154"/>
      <c r="M803" s="160"/>
      <c r="T803" s="161"/>
      <c r="AT803" s="156" t="s">
        <v>264</v>
      </c>
      <c r="AU803" s="156" t="s">
        <v>87</v>
      </c>
      <c r="AV803" s="12" t="s">
        <v>87</v>
      </c>
      <c r="AW803" s="12" t="s">
        <v>32</v>
      </c>
      <c r="AX803" s="12" t="s">
        <v>77</v>
      </c>
      <c r="AY803" s="156" t="s">
        <v>253</v>
      </c>
    </row>
    <row r="804" spans="2:65" s="12" customFormat="1" ht="11.25">
      <c r="B804" s="154"/>
      <c r="D804" s="155" t="s">
        <v>264</v>
      </c>
      <c r="E804" s="156" t="s">
        <v>1</v>
      </c>
      <c r="F804" s="157" t="s">
        <v>1392</v>
      </c>
      <c r="H804" s="158">
        <v>2</v>
      </c>
      <c r="I804" s="159"/>
      <c r="L804" s="154"/>
      <c r="M804" s="160"/>
      <c r="T804" s="161"/>
      <c r="AT804" s="156" t="s">
        <v>264</v>
      </c>
      <c r="AU804" s="156" t="s">
        <v>87</v>
      </c>
      <c r="AV804" s="12" t="s">
        <v>87</v>
      </c>
      <c r="AW804" s="12" t="s">
        <v>32</v>
      </c>
      <c r="AX804" s="12" t="s">
        <v>77</v>
      </c>
      <c r="AY804" s="156" t="s">
        <v>253</v>
      </c>
    </row>
    <row r="805" spans="2:65" s="13" customFormat="1" ht="11.25">
      <c r="B805" s="162"/>
      <c r="D805" s="155" t="s">
        <v>264</v>
      </c>
      <c r="E805" s="163" t="s">
        <v>1</v>
      </c>
      <c r="F805" s="164" t="s">
        <v>266</v>
      </c>
      <c r="H805" s="165">
        <v>6</v>
      </c>
      <c r="I805" s="166"/>
      <c r="L805" s="162"/>
      <c r="M805" s="167"/>
      <c r="T805" s="168"/>
      <c r="AT805" s="163" t="s">
        <v>264</v>
      </c>
      <c r="AU805" s="163" t="s">
        <v>87</v>
      </c>
      <c r="AV805" s="13" t="s">
        <v>260</v>
      </c>
      <c r="AW805" s="13" t="s">
        <v>32</v>
      </c>
      <c r="AX805" s="13" t="s">
        <v>85</v>
      </c>
      <c r="AY805" s="163" t="s">
        <v>253</v>
      </c>
    </row>
    <row r="806" spans="2:65" s="1" customFormat="1" ht="21.75" customHeight="1">
      <c r="B806" s="32"/>
      <c r="C806" s="137" t="s">
        <v>1385</v>
      </c>
      <c r="D806" s="137" t="s">
        <v>255</v>
      </c>
      <c r="E806" s="138" t="s">
        <v>1399</v>
      </c>
      <c r="F806" s="139" t="s">
        <v>1400</v>
      </c>
      <c r="G806" s="140" t="s">
        <v>269</v>
      </c>
      <c r="H806" s="141">
        <v>16</v>
      </c>
      <c r="I806" s="142"/>
      <c r="J806" s="143">
        <f>ROUND(I806*H806,2)</f>
        <v>0</v>
      </c>
      <c r="K806" s="139" t="s">
        <v>259</v>
      </c>
      <c r="L806" s="32"/>
      <c r="M806" s="144" t="s">
        <v>1</v>
      </c>
      <c r="N806" s="145" t="s">
        <v>42</v>
      </c>
      <c r="P806" s="146">
        <f>O806*H806</f>
        <v>0</v>
      </c>
      <c r="Q806" s="146">
        <v>2.7999999999999998E-4</v>
      </c>
      <c r="R806" s="146">
        <f>Q806*H806</f>
        <v>4.4799999999999996E-3</v>
      </c>
      <c r="S806" s="146">
        <v>0</v>
      </c>
      <c r="T806" s="147">
        <f>S806*H806</f>
        <v>0</v>
      </c>
      <c r="AR806" s="148" t="s">
        <v>260</v>
      </c>
      <c r="AT806" s="148" t="s">
        <v>255</v>
      </c>
      <c r="AU806" s="148" t="s">
        <v>87</v>
      </c>
      <c r="AY806" s="17" t="s">
        <v>253</v>
      </c>
      <c r="BE806" s="149">
        <f>IF(N806="základní",J806,0)</f>
        <v>0</v>
      </c>
      <c r="BF806" s="149">
        <f>IF(N806="snížená",J806,0)</f>
        <v>0</v>
      </c>
      <c r="BG806" s="149">
        <f>IF(N806="zákl. přenesená",J806,0)</f>
        <v>0</v>
      </c>
      <c r="BH806" s="149">
        <f>IF(N806="sníž. přenesená",J806,0)</f>
        <v>0</v>
      </c>
      <c r="BI806" s="149">
        <f>IF(N806="nulová",J806,0)</f>
        <v>0</v>
      </c>
      <c r="BJ806" s="17" t="s">
        <v>85</v>
      </c>
      <c r="BK806" s="149">
        <f>ROUND(I806*H806,2)</f>
        <v>0</v>
      </c>
      <c r="BL806" s="17" t="s">
        <v>260</v>
      </c>
      <c r="BM806" s="148" t="s">
        <v>3819</v>
      </c>
    </row>
    <row r="807" spans="2:65" s="1" customFormat="1" ht="11.25">
      <c r="B807" s="32"/>
      <c r="D807" s="150" t="s">
        <v>262</v>
      </c>
      <c r="F807" s="151" t="s">
        <v>1402</v>
      </c>
      <c r="I807" s="152"/>
      <c r="L807" s="32"/>
      <c r="M807" s="153"/>
      <c r="T807" s="56"/>
      <c r="AT807" s="17" t="s">
        <v>262</v>
      </c>
      <c r="AU807" s="17" t="s">
        <v>87</v>
      </c>
    </row>
    <row r="808" spans="2:65" s="12" customFormat="1" ht="11.25">
      <c r="B808" s="154"/>
      <c r="D808" s="155" t="s">
        <v>264</v>
      </c>
      <c r="E808" s="156" t="s">
        <v>1</v>
      </c>
      <c r="F808" s="157" t="s">
        <v>3820</v>
      </c>
      <c r="H808" s="158">
        <v>16</v>
      </c>
      <c r="I808" s="159"/>
      <c r="L808" s="154"/>
      <c r="M808" s="160"/>
      <c r="T808" s="161"/>
      <c r="AT808" s="156" t="s">
        <v>264</v>
      </c>
      <c r="AU808" s="156" t="s">
        <v>87</v>
      </c>
      <c r="AV808" s="12" t="s">
        <v>87</v>
      </c>
      <c r="AW808" s="12" t="s">
        <v>32</v>
      </c>
      <c r="AX808" s="12" t="s">
        <v>77</v>
      </c>
      <c r="AY808" s="156" t="s">
        <v>253</v>
      </c>
    </row>
    <row r="809" spans="2:65" s="13" customFormat="1" ht="11.25">
      <c r="B809" s="162"/>
      <c r="D809" s="155" t="s">
        <v>264</v>
      </c>
      <c r="E809" s="163" t="s">
        <v>1</v>
      </c>
      <c r="F809" s="164" t="s">
        <v>266</v>
      </c>
      <c r="H809" s="165">
        <v>16</v>
      </c>
      <c r="I809" s="166"/>
      <c r="L809" s="162"/>
      <c r="M809" s="167"/>
      <c r="T809" s="168"/>
      <c r="AT809" s="163" t="s">
        <v>264</v>
      </c>
      <c r="AU809" s="163" t="s">
        <v>87</v>
      </c>
      <c r="AV809" s="13" t="s">
        <v>260</v>
      </c>
      <c r="AW809" s="13" t="s">
        <v>32</v>
      </c>
      <c r="AX809" s="13" t="s">
        <v>85</v>
      </c>
      <c r="AY809" s="163" t="s">
        <v>253</v>
      </c>
    </row>
    <row r="810" spans="2:65" s="1" customFormat="1" ht="44.25" customHeight="1">
      <c r="B810" s="32"/>
      <c r="C810" s="137" t="s">
        <v>1393</v>
      </c>
      <c r="D810" s="137" t="s">
        <v>255</v>
      </c>
      <c r="E810" s="138" t="s">
        <v>3821</v>
      </c>
      <c r="F810" s="139" t="s">
        <v>3822</v>
      </c>
      <c r="G810" s="140" t="s">
        <v>447</v>
      </c>
      <c r="H810" s="141">
        <v>1</v>
      </c>
      <c r="I810" s="142"/>
      <c r="J810" s="143">
        <f t="shared" ref="J810:J828" si="0">ROUND(I810*H810,2)</f>
        <v>0</v>
      </c>
      <c r="K810" s="139" t="s">
        <v>1</v>
      </c>
      <c r="L810" s="32"/>
      <c r="M810" s="144" t="s">
        <v>1</v>
      </c>
      <c r="N810" s="145" t="s">
        <v>42</v>
      </c>
      <c r="P810" s="146">
        <f t="shared" ref="P810:P828" si="1">O810*H810</f>
        <v>0</v>
      </c>
      <c r="Q810" s="146">
        <v>0</v>
      </c>
      <c r="R810" s="146">
        <f t="shared" ref="R810:R828" si="2">Q810*H810</f>
        <v>0</v>
      </c>
      <c r="S810" s="146">
        <v>0</v>
      </c>
      <c r="T810" s="147">
        <f t="shared" ref="T810:T828" si="3">S810*H810</f>
        <v>0</v>
      </c>
      <c r="AR810" s="148" t="s">
        <v>260</v>
      </c>
      <c r="AT810" s="148" t="s">
        <v>255</v>
      </c>
      <c r="AU810" s="148" t="s">
        <v>87</v>
      </c>
      <c r="AY810" s="17" t="s">
        <v>253</v>
      </c>
      <c r="BE810" s="149">
        <f t="shared" ref="BE810:BE828" si="4">IF(N810="základní",J810,0)</f>
        <v>0</v>
      </c>
      <c r="BF810" s="149">
        <f t="shared" ref="BF810:BF828" si="5">IF(N810="snížená",J810,0)</f>
        <v>0</v>
      </c>
      <c r="BG810" s="149">
        <f t="shared" ref="BG810:BG828" si="6">IF(N810="zákl. přenesená",J810,0)</f>
        <v>0</v>
      </c>
      <c r="BH810" s="149">
        <f t="shared" ref="BH810:BH828" si="7">IF(N810="sníž. přenesená",J810,0)</f>
        <v>0</v>
      </c>
      <c r="BI810" s="149">
        <f t="shared" ref="BI810:BI828" si="8">IF(N810="nulová",J810,0)</f>
        <v>0</v>
      </c>
      <c r="BJ810" s="17" t="s">
        <v>85</v>
      </c>
      <c r="BK810" s="149">
        <f t="shared" ref="BK810:BK828" si="9">ROUND(I810*H810,2)</f>
        <v>0</v>
      </c>
      <c r="BL810" s="17" t="s">
        <v>260</v>
      </c>
      <c r="BM810" s="148" t="s">
        <v>3823</v>
      </c>
    </row>
    <row r="811" spans="2:65" s="1" customFormat="1" ht="44.25" customHeight="1">
      <c r="B811" s="32"/>
      <c r="C811" s="137" t="s">
        <v>1398</v>
      </c>
      <c r="D811" s="137" t="s">
        <v>255</v>
      </c>
      <c r="E811" s="138" t="s">
        <v>3824</v>
      </c>
      <c r="F811" s="139" t="s">
        <v>3825</v>
      </c>
      <c r="G811" s="140" t="s">
        <v>447</v>
      </c>
      <c r="H811" s="141">
        <v>1</v>
      </c>
      <c r="I811" s="142"/>
      <c r="J811" s="143">
        <f t="shared" si="0"/>
        <v>0</v>
      </c>
      <c r="K811" s="139" t="s">
        <v>1</v>
      </c>
      <c r="L811" s="32"/>
      <c r="M811" s="144" t="s">
        <v>1</v>
      </c>
      <c r="N811" s="145" t="s">
        <v>42</v>
      </c>
      <c r="P811" s="146">
        <f t="shared" si="1"/>
        <v>0</v>
      </c>
      <c r="Q811" s="146">
        <v>0</v>
      </c>
      <c r="R811" s="146">
        <f t="shared" si="2"/>
        <v>0</v>
      </c>
      <c r="S811" s="146">
        <v>0</v>
      </c>
      <c r="T811" s="147">
        <f t="shared" si="3"/>
        <v>0</v>
      </c>
      <c r="AR811" s="148" t="s">
        <v>260</v>
      </c>
      <c r="AT811" s="148" t="s">
        <v>255</v>
      </c>
      <c r="AU811" s="148" t="s">
        <v>87</v>
      </c>
      <c r="AY811" s="17" t="s">
        <v>253</v>
      </c>
      <c r="BE811" s="149">
        <f t="shared" si="4"/>
        <v>0</v>
      </c>
      <c r="BF811" s="149">
        <f t="shared" si="5"/>
        <v>0</v>
      </c>
      <c r="BG811" s="149">
        <f t="shared" si="6"/>
        <v>0</v>
      </c>
      <c r="BH811" s="149">
        <f t="shared" si="7"/>
        <v>0</v>
      </c>
      <c r="BI811" s="149">
        <f t="shared" si="8"/>
        <v>0</v>
      </c>
      <c r="BJ811" s="17" t="s">
        <v>85</v>
      </c>
      <c r="BK811" s="149">
        <f t="shared" si="9"/>
        <v>0</v>
      </c>
      <c r="BL811" s="17" t="s">
        <v>260</v>
      </c>
      <c r="BM811" s="148" t="s">
        <v>3826</v>
      </c>
    </row>
    <row r="812" spans="2:65" s="1" customFormat="1" ht="49.15" customHeight="1">
      <c r="B812" s="32"/>
      <c r="C812" s="137" t="s">
        <v>1404</v>
      </c>
      <c r="D812" s="137" t="s">
        <v>255</v>
      </c>
      <c r="E812" s="138" t="s">
        <v>3827</v>
      </c>
      <c r="F812" s="139" t="s">
        <v>3828</v>
      </c>
      <c r="G812" s="140" t="s">
        <v>447</v>
      </c>
      <c r="H812" s="141">
        <v>1</v>
      </c>
      <c r="I812" s="142"/>
      <c r="J812" s="143">
        <f t="shared" si="0"/>
        <v>0</v>
      </c>
      <c r="K812" s="139" t="s">
        <v>1</v>
      </c>
      <c r="L812" s="32"/>
      <c r="M812" s="144" t="s">
        <v>1</v>
      </c>
      <c r="N812" s="145" t="s">
        <v>42</v>
      </c>
      <c r="P812" s="146">
        <f t="shared" si="1"/>
        <v>0</v>
      </c>
      <c r="Q812" s="146">
        <v>0</v>
      </c>
      <c r="R812" s="146">
        <f t="shared" si="2"/>
        <v>0</v>
      </c>
      <c r="S812" s="146">
        <v>0</v>
      </c>
      <c r="T812" s="147">
        <f t="shared" si="3"/>
        <v>0</v>
      </c>
      <c r="AR812" s="148" t="s">
        <v>260</v>
      </c>
      <c r="AT812" s="148" t="s">
        <v>255</v>
      </c>
      <c r="AU812" s="148" t="s">
        <v>87</v>
      </c>
      <c r="AY812" s="17" t="s">
        <v>253</v>
      </c>
      <c r="BE812" s="149">
        <f t="shared" si="4"/>
        <v>0</v>
      </c>
      <c r="BF812" s="149">
        <f t="shared" si="5"/>
        <v>0</v>
      </c>
      <c r="BG812" s="149">
        <f t="shared" si="6"/>
        <v>0</v>
      </c>
      <c r="BH812" s="149">
        <f t="shared" si="7"/>
        <v>0</v>
      </c>
      <c r="BI812" s="149">
        <f t="shared" si="8"/>
        <v>0</v>
      </c>
      <c r="BJ812" s="17" t="s">
        <v>85</v>
      </c>
      <c r="BK812" s="149">
        <f t="shared" si="9"/>
        <v>0</v>
      </c>
      <c r="BL812" s="17" t="s">
        <v>260</v>
      </c>
      <c r="BM812" s="148" t="s">
        <v>3829</v>
      </c>
    </row>
    <row r="813" spans="2:65" s="1" customFormat="1" ht="49.15" customHeight="1">
      <c r="B813" s="32"/>
      <c r="C813" s="137" t="s">
        <v>1408</v>
      </c>
      <c r="D813" s="137" t="s">
        <v>255</v>
      </c>
      <c r="E813" s="138" t="s">
        <v>3830</v>
      </c>
      <c r="F813" s="139" t="s">
        <v>3831</v>
      </c>
      <c r="G813" s="140" t="s">
        <v>447</v>
      </c>
      <c r="H813" s="141">
        <v>1</v>
      </c>
      <c r="I813" s="142"/>
      <c r="J813" s="143">
        <f t="shared" si="0"/>
        <v>0</v>
      </c>
      <c r="K813" s="139" t="s">
        <v>1</v>
      </c>
      <c r="L813" s="32"/>
      <c r="M813" s="144" t="s">
        <v>1</v>
      </c>
      <c r="N813" s="145" t="s">
        <v>42</v>
      </c>
      <c r="P813" s="146">
        <f t="shared" si="1"/>
        <v>0</v>
      </c>
      <c r="Q813" s="146">
        <v>0</v>
      </c>
      <c r="R813" s="146">
        <f t="shared" si="2"/>
        <v>0</v>
      </c>
      <c r="S813" s="146">
        <v>0</v>
      </c>
      <c r="T813" s="147">
        <f t="shared" si="3"/>
        <v>0</v>
      </c>
      <c r="AR813" s="148" t="s">
        <v>260</v>
      </c>
      <c r="AT813" s="148" t="s">
        <v>255</v>
      </c>
      <c r="AU813" s="148" t="s">
        <v>87</v>
      </c>
      <c r="AY813" s="17" t="s">
        <v>253</v>
      </c>
      <c r="BE813" s="149">
        <f t="shared" si="4"/>
        <v>0</v>
      </c>
      <c r="BF813" s="149">
        <f t="shared" si="5"/>
        <v>0</v>
      </c>
      <c r="BG813" s="149">
        <f t="shared" si="6"/>
        <v>0</v>
      </c>
      <c r="BH813" s="149">
        <f t="shared" si="7"/>
        <v>0</v>
      </c>
      <c r="BI813" s="149">
        <f t="shared" si="8"/>
        <v>0</v>
      </c>
      <c r="BJ813" s="17" t="s">
        <v>85</v>
      </c>
      <c r="BK813" s="149">
        <f t="shared" si="9"/>
        <v>0</v>
      </c>
      <c r="BL813" s="17" t="s">
        <v>260</v>
      </c>
      <c r="BM813" s="148" t="s">
        <v>3832</v>
      </c>
    </row>
    <row r="814" spans="2:65" s="1" customFormat="1" ht="44.25" customHeight="1">
      <c r="B814" s="32"/>
      <c r="C814" s="137" t="s">
        <v>1412</v>
      </c>
      <c r="D814" s="137" t="s">
        <v>255</v>
      </c>
      <c r="E814" s="138" t="s">
        <v>3833</v>
      </c>
      <c r="F814" s="139" t="s">
        <v>3834</v>
      </c>
      <c r="G814" s="140" t="s">
        <v>447</v>
      </c>
      <c r="H814" s="141">
        <v>1</v>
      </c>
      <c r="I814" s="142"/>
      <c r="J814" s="143">
        <f t="shared" si="0"/>
        <v>0</v>
      </c>
      <c r="K814" s="139" t="s">
        <v>1</v>
      </c>
      <c r="L814" s="32"/>
      <c r="M814" s="144" t="s">
        <v>1</v>
      </c>
      <c r="N814" s="145" t="s">
        <v>42</v>
      </c>
      <c r="P814" s="146">
        <f t="shared" si="1"/>
        <v>0</v>
      </c>
      <c r="Q814" s="146">
        <v>0</v>
      </c>
      <c r="R814" s="146">
        <f t="shared" si="2"/>
        <v>0</v>
      </c>
      <c r="S814" s="146">
        <v>0</v>
      </c>
      <c r="T814" s="147">
        <f t="shared" si="3"/>
        <v>0</v>
      </c>
      <c r="AR814" s="148" t="s">
        <v>260</v>
      </c>
      <c r="AT814" s="148" t="s">
        <v>255</v>
      </c>
      <c r="AU814" s="148" t="s">
        <v>87</v>
      </c>
      <c r="AY814" s="17" t="s">
        <v>253</v>
      </c>
      <c r="BE814" s="149">
        <f t="shared" si="4"/>
        <v>0</v>
      </c>
      <c r="BF814" s="149">
        <f t="shared" si="5"/>
        <v>0</v>
      </c>
      <c r="BG814" s="149">
        <f t="shared" si="6"/>
        <v>0</v>
      </c>
      <c r="BH814" s="149">
        <f t="shared" si="7"/>
        <v>0</v>
      </c>
      <c r="BI814" s="149">
        <f t="shared" si="8"/>
        <v>0</v>
      </c>
      <c r="BJ814" s="17" t="s">
        <v>85</v>
      </c>
      <c r="BK814" s="149">
        <f t="shared" si="9"/>
        <v>0</v>
      </c>
      <c r="BL814" s="17" t="s">
        <v>260</v>
      </c>
      <c r="BM814" s="148" t="s">
        <v>3835</v>
      </c>
    </row>
    <row r="815" spans="2:65" s="1" customFormat="1" ht="55.5" customHeight="1">
      <c r="B815" s="32"/>
      <c r="C815" s="137" t="s">
        <v>1416</v>
      </c>
      <c r="D815" s="137" t="s">
        <v>255</v>
      </c>
      <c r="E815" s="138" t="s">
        <v>3836</v>
      </c>
      <c r="F815" s="139" t="s">
        <v>3837</v>
      </c>
      <c r="G815" s="140" t="s">
        <v>447</v>
      </c>
      <c r="H815" s="141">
        <v>1</v>
      </c>
      <c r="I815" s="142"/>
      <c r="J815" s="143">
        <f t="shared" si="0"/>
        <v>0</v>
      </c>
      <c r="K815" s="139" t="s">
        <v>1</v>
      </c>
      <c r="L815" s="32"/>
      <c r="M815" s="144" t="s">
        <v>1</v>
      </c>
      <c r="N815" s="145" t="s">
        <v>42</v>
      </c>
      <c r="P815" s="146">
        <f t="shared" si="1"/>
        <v>0</v>
      </c>
      <c r="Q815" s="146">
        <v>0</v>
      </c>
      <c r="R815" s="146">
        <f t="shared" si="2"/>
        <v>0</v>
      </c>
      <c r="S815" s="146">
        <v>0</v>
      </c>
      <c r="T815" s="147">
        <f t="shared" si="3"/>
        <v>0</v>
      </c>
      <c r="AR815" s="148" t="s">
        <v>260</v>
      </c>
      <c r="AT815" s="148" t="s">
        <v>255</v>
      </c>
      <c r="AU815" s="148" t="s">
        <v>87</v>
      </c>
      <c r="AY815" s="17" t="s">
        <v>253</v>
      </c>
      <c r="BE815" s="149">
        <f t="shared" si="4"/>
        <v>0</v>
      </c>
      <c r="BF815" s="149">
        <f t="shared" si="5"/>
        <v>0</v>
      </c>
      <c r="BG815" s="149">
        <f t="shared" si="6"/>
        <v>0</v>
      </c>
      <c r="BH815" s="149">
        <f t="shared" si="7"/>
        <v>0</v>
      </c>
      <c r="BI815" s="149">
        <f t="shared" si="8"/>
        <v>0</v>
      </c>
      <c r="BJ815" s="17" t="s">
        <v>85</v>
      </c>
      <c r="BK815" s="149">
        <f t="shared" si="9"/>
        <v>0</v>
      </c>
      <c r="BL815" s="17" t="s">
        <v>260</v>
      </c>
      <c r="BM815" s="148" t="s">
        <v>3838</v>
      </c>
    </row>
    <row r="816" spans="2:65" s="1" customFormat="1" ht="55.5" customHeight="1">
      <c r="B816" s="32"/>
      <c r="C816" s="137" t="s">
        <v>1420</v>
      </c>
      <c r="D816" s="137" t="s">
        <v>255</v>
      </c>
      <c r="E816" s="138" t="s">
        <v>3839</v>
      </c>
      <c r="F816" s="139" t="s">
        <v>3840</v>
      </c>
      <c r="G816" s="140" t="s">
        <v>447</v>
      </c>
      <c r="H816" s="141">
        <v>1</v>
      </c>
      <c r="I816" s="142"/>
      <c r="J816" s="143">
        <f t="shared" si="0"/>
        <v>0</v>
      </c>
      <c r="K816" s="139" t="s">
        <v>1</v>
      </c>
      <c r="L816" s="32"/>
      <c r="M816" s="144" t="s">
        <v>1</v>
      </c>
      <c r="N816" s="145" t="s">
        <v>42</v>
      </c>
      <c r="P816" s="146">
        <f t="shared" si="1"/>
        <v>0</v>
      </c>
      <c r="Q816" s="146">
        <v>0</v>
      </c>
      <c r="R816" s="146">
        <f t="shared" si="2"/>
        <v>0</v>
      </c>
      <c r="S816" s="146">
        <v>0</v>
      </c>
      <c r="T816" s="147">
        <f t="shared" si="3"/>
        <v>0</v>
      </c>
      <c r="AR816" s="148" t="s">
        <v>260</v>
      </c>
      <c r="AT816" s="148" t="s">
        <v>255</v>
      </c>
      <c r="AU816" s="148" t="s">
        <v>87</v>
      </c>
      <c r="AY816" s="17" t="s">
        <v>253</v>
      </c>
      <c r="BE816" s="149">
        <f t="shared" si="4"/>
        <v>0</v>
      </c>
      <c r="BF816" s="149">
        <f t="shared" si="5"/>
        <v>0</v>
      </c>
      <c r="BG816" s="149">
        <f t="shared" si="6"/>
        <v>0</v>
      </c>
      <c r="BH816" s="149">
        <f t="shared" si="7"/>
        <v>0</v>
      </c>
      <c r="BI816" s="149">
        <f t="shared" si="8"/>
        <v>0</v>
      </c>
      <c r="BJ816" s="17" t="s">
        <v>85</v>
      </c>
      <c r="BK816" s="149">
        <f t="shared" si="9"/>
        <v>0</v>
      </c>
      <c r="BL816" s="17" t="s">
        <v>260</v>
      </c>
      <c r="BM816" s="148" t="s">
        <v>3841</v>
      </c>
    </row>
    <row r="817" spans="2:65" s="1" customFormat="1" ht="55.5" customHeight="1">
      <c r="B817" s="32"/>
      <c r="C817" s="137" t="s">
        <v>1424</v>
      </c>
      <c r="D817" s="137" t="s">
        <v>255</v>
      </c>
      <c r="E817" s="138" t="s">
        <v>3842</v>
      </c>
      <c r="F817" s="139" t="s">
        <v>3843</v>
      </c>
      <c r="G817" s="140" t="s">
        <v>447</v>
      </c>
      <c r="H817" s="141">
        <v>1</v>
      </c>
      <c r="I817" s="142"/>
      <c r="J817" s="143">
        <f t="shared" si="0"/>
        <v>0</v>
      </c>
      <c r="K817" s="139" t="s">
        <v>1</v>
      </c>
      <c r="L817" s="32"/>
      <c r="M817" s="144" t="s">
        <v>1</v>
      </c>
      <c r="N817" s="145" t="s">
        <v>42</v>
      </c>
      <c r="P817" s="146">
        <f t="shared" si="1"/>
        <v>0</v>
      </c>
      <c r="Q817" s="146">
        <v>0</v>
      </c>
      <c r="R817" s="146">
        <f t="shared" si="2"/>
        <v>0</v>
      </c>
      <c r="S817" s="146">
        <v>0</v>
      </c>
      <c r="T817" s="147">
        <f t="shared" si="3"/>
        <v>0</v>
      </c>
      <c r="AR817" s="148" t="s">
        <v>260</v>
      </c>
      <c r="AT817" s="148" t="s">
        <v>255</v>
      </c>
      <c r="AU817" s="148" t="s">
        <v>87</v>
      </c>
      <c r="AY817" s="17" t="s">
        <v>253</v>
      </c>
      <c r="BE817" s="149">
        <f t="shared" si="4"/>
        <v>0</v>
      </c>
      <c r="BF817" s="149">
        <f t="shared" si="5"/>
        <v>0</v>
      </c>
      <c r="BG817" s="149">
        <f t="shared" si="6"/>
        <v>0</v>
      </c>
      <c r="BH817" s="149">
        <f t="shared" si="7"/>
        <v>0</v>
      </c>
      <c r="BI817" s="149">
        <f t="shared" si="8"/>
        <v>0</v>
      </c>
      <c r="BJ817" s="17" t="s">
        <v>85</v>
      </c>
      <c r="BK817" s="149">
        <f t="shared" si="9"/>
        <v>0</v>
      </c>
      <c r="BL817" s="17" t="s">
        <v>260</v>
      </c>
      <c r="BM817" s="148" t="s">
        <v>3844</v>
      </c>
    </row>
    <row r="818" spans="2:65" s="1" customFormat="1" ht="55.5" customHeight="1">
      <c r="B818" s="32"/>
      <c r="C818" s="137" t="s">
        <v>1428</v>
      </c>
      <c r="D818" s="137" t="s">
        <v>255</v>
      </c>
      <c r="E818" s="138" t="s">
        <v>3845</v>
      </c>
      <c r="F818" s="139" t="s">
        <v>3846</v>
      </c>
      <c r="G818" s="140" t="s">
        <v>447</v>
      </c>
      <c r="H818" s="141">
        <v>1</v>
      </c>
      <c r="I818" s="142"/>
      <c r="J818" s="143">
        <f t="shared" si="0"/>
        <v>0</v>
      </c>
      <c r="K818" s="139" t="s">
        <v>1</v>
      </c>
      <c r="L818" s="32"/>
      <c r="M818" s="144" t="s">
        <v>1</v>
      </c>
      <c r="N818" s="145" t="s">
        <v>42</v>
      </c>
      <c r="P818" s="146">
        <f t="shared" si="1"/>
        <v>0</v>
      </c>
      <c r="Q818" s="146">
        <v>0</v>
      </c>
      <c r="R818" s="146">
        <f t="shared" si="2"/>
        <v>0</v>
      </c>
      <c r="S818" s="146">
        <v>0</v>
      </c>
      <c r="T818" s="147">
        <f t="shared" si="3"/>
        <v>0</v>
      </c>
      <c r="AR818" s="148" t="s">
        <v>260</v>
      </c>
      <c r="AT818" s="148" t="s">
        <v>255</v>
      </c>
      <c r="AU818" s="148" t="s">
        <v>87</v>
      </c>
      <c r="AY818" s="17" t="s">
        <v>253</v>
      </c>
      <c r="BE818" s="149">
        <f t="shared" si="4"/>
        <v>0</v>
      </c>
      <c r="BF818" s="149">
        <f t="shared" si="5"/>
        <v>0</v>
      </c>
      <c r="BG818" s="149">
        <f t="shared" si="6"/>
        <v>0</v>
      </c>
      <c r="BH818" s="149">
        <f t="shared" si="7"/>
        <v>0</v>
      </c>
      <c r="BI818" s="149">
        <f t="shared" si="8"/>
        <v>0</v>
      </c>
      <c r="BJ818" s="17" t="s">
        <v>85</v>
      </c>
      <c r="BK818" s="149">
        <f t="shared" si="9"/>
        <v>0</v>
      </c>
      <c r="BL818" s="17" t="s">
        <v>260</v>
      </c>
      <c r="BM818" s="148" t="s">
        <v>3847</v>
      </c>
    </row>
    <row r="819" spans="2:65" s="1" customFormat="1" ht="44.25" customHeight="1">
      <c r="B819" s="32"/>
      <c r="C819" s="137" t="s">
        <v>1432</v>
      </c>
      <c r="D819" s="137" t="s">
        <v>255</v>
      </c>
      <c r="E819" s="138" t="s">
        <v>3848</v>
      </c>
      <c r="F819" s="139" t="s">
        <v>3849</v>
      </c>
      <c r="G819" s="140" t="s">
        <v>447</v>
      </c>
      <c r="H819" s="141">
        <v>1</v>
      </c>
      <c r="I819" s="142"/>
      <c r="J819" s="143">
        <f t="shared" si="0"/>
        <v>0</v>
      </c>
      <c r="K819" s="139" t="s">
        <v>1</v>
      </c>
      <c r="L819" s="32"/>
      <c r="M819" s="144" t="s">
        <v>1</v>
      </c>
      <c r="N819" s="145" t="s">
        <v>42</v>
      </c>
      <c r="P819" s="146">
        <f t="shared" si="1"/>
        <v>0</v>
      </c>
      <c r="Q819" s="146">
        <v>0</v>
      </c>
      <c r="R819" s="146">
        <f t="shared" si="2"/>
        <v>0</v>
      </c>
      <c r="S819" s="146">
        <v>0</v>
      </c>
      <c r="T819" s="147">
        <f t="shared" si="3"/>
        <v>0</v>
      </c>
      <c r="AR819" s="148" t="s">
        <v>260</v>
      </c>
      <c r="AT819" s="148" t="s">
        <v>255</v>
      </c>
      <c r="AU819" s="148" t="s">
        <v>87</v>
      </c>
      <c r="AY819" s="17" t="s">
        <v>253</v>
      </c>
      <c r="BE819" s="149">
        <f t="shared" si="4"/>
        <v>0</v>
      </c>
      <c r="BF819" s="149">
        <f t="shared" si="5"/>
        <v>0</v>
      </c>
      <c r="BG819" s="149">
        <f t="shared" si="6"/>
        <v>0</v>
      </c>
      <c r="BH819" s="149">
        <f t="shared" si="7"/>
        <v>0</v>
      </c>
      <c r="BI819" s="149">
        <f t="shared" si="8"/>
        <v>0</v>
      </c>
      <c r="BJ819" s="17" t="s">
        <v>85</v>
      </c>
      <c r="BK819" s="149">
        <f t="shared" si="9"/>
        <v>0</v>
      </c>
      <c r="BL819" s="17" t="s">
        <v>260</v>
      </c>
      <c r="BM819" s="148" t="s">
        <v>3850</v>
      </c>
    </row>
    <row r="820" spans="2:65" s="1" customFormat="1" ht="44.25" customHeight="1">
      <c r="B820" s="32"/>
      <c r="C820" s="137" t="s">
        <v>1436</v>
      </c>
      <c r="D820" s="137" t="s">
        <v>255</v>
      </c>
      <c r="E820" s="138" t="s">
        <v>3851</v>
      </c>
      <c r="F820" s="139" t="s">
        <v>3852</v>
      </c>
      <c r="G820" s="140" t="s">
        <v>447</v>
      </c>
      <c r="H820" s="141">
        <v>1</v>
      </c>
      <c r="I820" s="142"/>
      <c r="J820" s="143">
        <f t="shared" si="0"/>
        <v>0</v>
      </c>
      <c r="K820" s="139" t="s">
        <v>1</v>
      </c>
      <c r="L820" s="32"/>
      <c r="M820" s="144" t="s">
        <v>1</v>
      </c>
      <c r="N820" s="145" t="s">
        <v>42</v>
      </c>
      <c r="P820" s="146">
        <f t="shared" si="1"/>
        <v>0</v>
      </c>
      <c r="Q820" s="146">
        <v>0</v>
      </c>
      <c r="R820" s="146">
        <f t="shared" si="2"/>
        <v>0</v>
      </c>
      <c r="S820" s="146">
        <v>0</v>
      </c>
      <c r="T820" s="147">
        <f t="shared" si="3"/>
        <v>0</v>
      </c>
      <c r="AR820" s="148" t="s">
        <v>260</v>
      </c>
      <c r="AT820" s="148" t="s">
        <v>255</v>
      </c>
      <c r="AU820" s="148" t="s">
        <v>87</v>
      </c>
      <c r="AY820" s="17" t="s">
        <v>253</v>
      </c>
      <c r="BE820" s="149">
        <f t="shared" si="4"/>
        <v>0</v>
      </c>
      <c r="BF820" s="149">
        <f t="shared" si="5"/>
        <v>0</v>
      </c>
      <c r="BG820" s="149">
        <f t="shared" si="6"/>
        <v>0</v>
      </c>
      <c r="BH820" s="149">
        <f t="shared" si="7"/>
        <v>0</v>
      </c>
      <c r="BI820" s="149">
        <f t="shared" si="8"/>
        <v>0</v>
      </c>
      <c r="BJ820" s="17" t="s">
        <v>85</v>
      </c>
      <c r="BK820" s="149">
        <f t="shared" si="9"/>
        <v>0</v>
      </c>
      <c r="BL820" s="17" t="s">
        <v>260</v>
      </c>
      <c r="BM820" s="148" t="s">
        <v>3853</v>
      </c>
    </row>
    <row r="821" spans="2:65" s="1" customFormat="1" ht="44.25" customHeight="1">
      <c r="B821" s="32"/>
      <c r="C821" s="137" t="s">
        <v>1440</v>
      </c>
      <c r="D821" s="137" t="s">
        <v>255</v>
      </c>
      <c r="E821" s="138" t="s">
        <v>3854</v>
      </c>
      <c r="F821" s="139" t="s">
        <v>3855</v>
      </c>
      <c r="G821" s="140" t="s">
        <v>447</v>
      </c>
      <c r="H821" s="141">
        <v>1</v>
      </c>
      <c r="I821" s="142"/>
      <c r="J821" s="143">
        <f t="shared" si="0"/>
        <v>0</v>
      </c>
      <c r="K821" s="139" t="s">
        <v>1</v>
      </c>
      <c r="L821" s="32"/>
      <c r="M821" s="144" t="s">
        <v>1</v>
      </c>
      <c r="N821" s="145" t="s">
        <v>42</v>
      </c>
      <c r="P821" s="146">
        <f t="shared" si="1"/>
        <v>0</v>
      </c>
      <c r="Q821" s="146">
        <v>0</v>
      </c>
      <c r="R821" s="146">
        <f t="shared" si="2"/>
        <v>0</v>
      </c>
      <c r="S821" s="146">
        <v>0</v>
      </c>
      <c r="T821" s="147">
        <f t="shared" si="3"/>
        <v>0</v>
      </c>
      <c r="AR821" s="148" t="s">
        <v>260</v>
      </c>
      <c r="AT821" s="148" t="s">
        <v>255</v>
      </c>
      <c r="AU821" s="148" t="s">
        <v>87</v>
      </c>
      <c r="AY821" s="17" t="s">
        <v>253</v>
      </c>
      <c r="BE821" s="149">
        <f t="shared" si="4"/>
        <v>0</v>
      </c>
      <c r="BF821" s="149">
        <f t="shared" si="5"/>
        <v>0</v>
      </c>
      <c r="BG821" s="149">
        <f t="shared" si="6"/>
        <v>0</v>
      </c>
      <c r="BH821" s="149">
        <f t="shared" si="7"/>
        <v>0</v>
      </c>
      <c r="BI821" s="149">
        <f t="shared" si="8"/>
        <v>0</v>
      </c>
      <c r="BJ821" s="17" t="s">
        <v>85</v>
      </c>
      <c r="BK821" s="149">
        <f t="shared" si="9"/>
        <v>0</v>
      </c>
      <c r="BL821" s="17" t="s">
        <v>260</v>
      </c>
      <c r="BM821" s="148" t="s">
        <v>3856</v>
      </c>
    </row>
    <row r="822" spans="2:65" s="1" customFormat="1" ht="44.25" customHeight="1">
      <c r="B822" s="32"/>
      <c r="C822" s="137" t="s">
        <v>1444</v>
      </c>
      <c r="D822" s="137" t="s">
        <v>255</v>
      </c>
      <c r="E822" s="138" t="s">
        <v>3857</v>
      </c>
      <c r="F822" s="139" t="s">
        <v>3858</v>
      </c>
      <c r="G822" s="140" t="s">
        <v>447</v>
      </c>
      <c r="H822" s="141">
        <v>1</v>
      </c>
      <c r="I822" s="142"/>
      <c r="J822" s="143">
        <f t="shared" si="0"/>
        <v>0</v>
      </c>
      <c r="K822" s="139" t="s">
        <v>1</v>
      </c>
      <c r="L822" s="32"/>
      <c r="M822" s="144" t="s">
        <v>1</v>
      </c>
      <c r="N822" s="145" t="s">
        <v>42</v>
      </c>
      <c r="P822" s="146">
        <f t="shared" si="1"/>
        <v>0</v>
      </c>
      <c r="Q822" s="146">
        <v>0</v>
      </c>
      <c r="R822" s="146">
        <f t="shared" si="2"/>
        <v>0</v>
      </c>
      <c r="S822" s="146">
        <v>0</v>
      </c>
      <c r="T822" s="147">
        <f t="shared" si="3"/>
        <v>0</v>
      </c>
      <c r="AR822" s="148" t="s">
        <v>260</v>
      </c>
      <c r="AT822" s="148" t="s">
        <v>255</v>
      </c>
      <c r="AU822" s="148" t="s">
        <v>87</v>
      </c>
      <c r="AY822" s="17" t="s">
        <v>253</v>
      </c>
      <c r="BE822" s="149">
        <f t="shared" si="4"/>
        <v>0</v>
      </c>
      <c r="BF822" s="149">
        <f t="shared" si="5"/>
        <v>0</v>
      </c>
      <c r="BG822" s="149">
        <f t="shared" si="6"/>
        <v>0</v>
      </c>
      <c r="BH822" s="149">
        <f t="shared" si="7"/>
        <v>0</v>
      </c>
      <c r="BI822" s="149">
        <f t="shared" si="8"/>
        <v>0</v>
      </c>
      <c r="BJ822" s="17" t="s">
        <v>85</v>
      </c>
      <c r="BK822" s="149">
        <f t="shared" si="9"/>
        <v>0</v>
      </c>
      <c r="BL822" s="17" t="s">
        <v>260</v>
      </c>
      <c r="BM822" s="148" t="s">
        <v>3859</v>
      </c>
    </row>
    <row r="823" spans="2:65" s="1" customFormat="1" ht="44.25" customHeight="1">
      <c r="B823" s="32"/>
      <c r="C823" s="137" t="s">
        <v>1448</v>
      </c>
      <c r="D823" s="137" t="s">
        <v>255</v>
      </c>
      <c r="E823" s="138" t="s">
        <v>3860</v>
      </c>
      <c r="F823" s="139" t="s">
        <v>3861</v>
      </c>
      <c r="G823" s="140" t="s">
        <v>447</v>
      </c>
      <c r="H823" s="141">
        <v>1</v>
      </c>
      <c r="I823" s="142"/>
      <c r="J823" s="143">
        <f t="shared" si="0"/>
        <v>0</v>
      </c>
      <c r="K823" s="139" t="s">
        <v>1</v>
      </c>
      <c r="L823" s="32"/>
      <c r="M823" s="144" t="s">
        <v>1</v>
      </c>
      <c r="N823" s="145" t="s">
        <v>42</v>
      </c>
      <c r="P823" s="146">
        <f t="shared" si="1"/>
        <v>0</v>
      </c>
      <c r="Q823" s="146">
        <v>0</v>
      </c>
      <c r="R823" s="146">
        <f t="shared" si="2"/>
        <v>0</v>
      </c>
      <c r="S823" s="146">
        <v>0</v>
      </c>
      <c r="T823" s="147">
        <f t="shared" si="3"/>
        <v>0</v>
      </c>
      <c r="AR823" s="148" t="s">
        <v>260</v>
      </c>
      <c r="AT823" s="148" t="s">
        <v>255</v>
      </c>
      <c r="AU823" s="148" t="s">
        <v>87</v>
      </c>
      <c r="AY823" s="17" t="s">
        <v>253</v>
      </c>
      <c r="BE823" s="149">
        <f t="shared" si="4"/>
        <v>0</v>
      </c>
      <c r="BF823" s="149">
        <f t="shared" si="5"/>
        <v>0</v>
      </c>
      <c r="BG823" s="149">
        <f t="shared" si="6"/>
        <v>0</v>
      </c>
      <c r="BH823" s="149">
        <f t="shared" si="7"/>
        <v>0</v>
      </c>
      <c r="BI823" s="149">
        <f t="shared" si="8"/>
        <v>0</v>
      </c>
      <c r="BJ823" s="17" t="s">
        <v>85</v>
      </c>
      <c r="BK823" s="149">
        <f t="shared" si="9"/>
        <v>0</v>
      </c>
      <c r="BL823" s="17" t="s">
        <v>260</v>
      </c>
      <c r="BM823" s="148" t="s">
        <v>3862</v>
      </c>
    </row>
    <row r="824" spans="2:65" s="1" customFormat="1" ht="44.25" customHeight="1">
      <c r="B824" s="32"/>
      <c r="C824" s="137" t="s">
        <v>1452</v>
      </c>
      <c r="D824" s="137" t="s">
        <v>255</v>
      </c>
      <c r="E824" s="138" t="s">
        <v>3863</v>
      </c>
      <c r="F824" s="139" t="s">
        <v>3864</v>
      </c>
      <c r="G824" s="140" t="s">
        <v>447</v>
      </c>
      <c r="H824" s="141">
        <v>1</v>
      </c>
      <c r="I824" s="142"/>
      <c r="J824" s="143">
        <f t="shared" si="0"/>
        <v>0</v>
      </c>
      <c r="K824" s="139" t="s">
        <v>1</v>
      </c>
      <c r="L824" s="32"/>
      <c r="M824" s="144" t="s">
        <v>1</v>
      </c>
      <c r="N824" s="145" t="s">
        <v>42</v>
      </c>
      <c r="P824" s="146">
        <f t="shared" si="1"/>
        <v>0</v>
      </c>
      <c r="Q824" s="146">
        <v>0</v>
      </c>
      <c r="R824" s="146">
        <f t="shared" si="2"/>
        <v>0</v>
      </c>
      <c r="S824" s="146">
        <v>0</v>
      </c>
      <c r="T824" s="147">
        <f t="shared" si="3"/>
        <v>0</v>
      </c>
      <c r="AR824" s="148" t="s">
        <v>260</v>
      </c>
      <c r="AT824" s="148" t="s">
        <v>255</v>
      </c>
      <c r="AU824" s="148" t="s">
        <v>87</v>
      </c>
      <c r="AY824" s="17" t="s">
        <v>253</v>
      </c>
      <c r="BE824" s="149">
        <f t="shared" si="4"/>
        <v>0</v>
      </c>
      <c r="BF824" s="149">
        <f t="shared" si="5"/>
        <v>0</v>
      </c>
      <c r="BG824" s="149">
        <f t="shared" si="6"/>
        <v>0</v>
      </c>
      <c r="BH824" s="149">
        <f t="shared" si="7"/>
        <v>0</v>
      </c>
      <c r="BI824" s="149">
        <f t="shared" si="8"/>
        <v>0</v>
      </c>
      <c r="BJ824" s="17" t="s">
        <v>85</v>
      </c>
      <c r="BK824" s="149">
        <f t="shared" si="9"/>
        <v>0</v>
      </c>
      <c r="BL824" s="17" t="s">
        <v>260</v>
      </c>
      <c r="BM824" s="148" t="s">
        <v>3865</v>
      </c>
    </row>
    <row r="825" spans="2:65" s="1" customFormat="1" ht="44.25" customHeight="1">
      <c r="B825" s="32"/>
      <c r="C825" s="137" t="s">
        <v>1456</v>
      </c>
      <c r="D825" s="137" t="s">
        <v>255</v>
      </c>
      <c r="E825" s="138" t="s">
        <v>3866</v>
      </c>
      <c r="F825" s="139" t="s">
        <v>3867</v>
      </c>
      <c r="G825" s="140" t="s">
        <v>447</v>
      </c>
      <c r="H825" s="141">
        <v>1</v>
      </c>
      <c r="I825" s="142"/>
      <c r="J825" s="143">
        <f t="shared" si="0"/>
        <v>0</v>
      </c>
      <c r="K825" s="139" t="s">
        <v>1</v>
      </c>
      <c r="L825" s="32"/>
      <c r="M825" s="144" t="s">
        <v>1</v>
      </c>
      <c r="N825" s="145" t="s">
        <v>42</v>
      </c>
      <c r="P825" s="146">
        <f t="shared" si="1"/>
        <v>0</v>
      </c>
      <c r="Q825" s="146">
        <v>0</v>
      </c>
      <c r="R825" s="146">
        <f t="shared" si="2"/>
        <v>0</v>
      </c>
      <c r="S825" s="146">
        <v>0</v>
      </c>
      <c r="T825" s="147">
        <f t="shared" si="3"/>
        <v>0</v>
      </c>
      <c r="AR825" s="148" t="s">
        <v>260</v>
      </c>
      <c r="AT825" s="148" t="s">
        <v>255</v>
      </c>
      <c r="AU825" s="148" t="s">
        <v>87</v>
      </c>
      <c r="AY825" s="17" t="s">
        <v>253</v>
      </c>
      <c r="BE825" s="149">
        <f t="shared" si="4"/>
        <v>0</v>
      </c>
      <c r="BF825" s="149">
        <f t="shared" si="5"/>
        <v>0</v>
      </c>
      <c r="BG825" s="149">
        <f t="shared" si="6"/>
        <v>0</v>
      </c>
      <c r="BH825" s="149">
        <f t="shared" si="7"/>
        <v>0</v>
      </c>
      <c r="BI825" s="149">
        <f t="shared" si="8"/>
        <v>0</v>
      </c>
      <c r="BJ825" s="17" t="s">
        <v>85</v>
      </c>
      <c r="BK825" s="149">
        <f t="shared" si="9"/>
        <v>0</v>
      </c>
      <c r="BL825" s="17" t="s">
        <v>260</v>
      </c>
      <c r="BM825" s="148" t="s">
        <v>3868</v>
      </c>
    </row>
    <row r="826" spans="2:65" s="1" customFormat="1" ht="37.9" customHeight="1">
      <c r="B826" s="32"/>
      <c r="C826" s="137" t="s">
        <v>1460</v>
      </c>
      <c r="D826" s="137" t="s">
        <v>255</v>
      </c>
      <c r="E826" s="138" t="s">
        <v>3869</v>
      </c>
      <c r="F826" s="139" t="s">
        <v>3870</v>
      </c>
      <c r="G826" s="140" t="s">
        <v>258</v>
      </c>
      <c r="H826" s="141">
        <v>0.55100000000000005</v>
      </c>
      <c r="I826" s="142"/>
      <c r="J826" s="143">
        <f t="shared" si="0"/>
        <v>0</v>
      </c>
      <c r="K826" s="139" t="s">
        <v>1</v>
      </c>
      <c r="L826" s="32"/>
      <c r="M826" s="144" t="s">
        <v>1</v>
      </c>
      <c r="N826" s="145" t="s">
        <v>42</v>
      </c>
      <c r="P826" s="146">
        <f t="shared" si="1"/>
        <v>0</v>
      </c>
      <c r="Q826" s="146">
        <v>0</v>
      </c>
      <c r="R826" s="146">
        <f t="shared" si="2"/>
        <v>0</v>
      </c>
      <c r="S826" s="146">
        <v>0</v>
      </c>
      <c r="T826" s="147">
        <f t="shared" si="3"/>
        <v>0</v>
      </c>
      <c r="AR826" s="148" t="s">
        <v>260</v>
      </c>
      <c r="AT826" s="148" t="s">
        <v>255</v>
      </c>
      <c r="AU826" s="148" t="s">
        <v>87</v>
      </c>
      <c r="AY826" s="17" t="s">
        <v>253</v>
      </c>
      <c r="BE826" s="149">
        <f t="shared" si="4"/>
        <v>0</v>
      </c>
      <c r="BF826" s="149">
        <f t="shared" si="5"/>
        <v>0</v>
      </c>
      <c r="BG826" s="149">
        <f t="shared" si="6"/>
        <v>0</v>
      </c>
      <c r="BH826" s="149">
        <f t="shared" si="7"/>
        <v>0</v>
      </c>
      <c r="BI826" s="149">
        <f t="shared" si="8"/>
        <v>0</v>
      </c>
      <c r="BJ826" s="17" t="s">
        <v>85</v>
      </c>
      <c r="BK826" s="149">
        <f t="shared" si="9"/>
        <v>0</v>
      </c>
      <c r="BL826" s="17" t="s">
        <v>260</v>
      </c>
      <c r="BM826" s="148" t="s">
        <v>3871</v>
      </c>
    </row>
    <row r="827" spans="2:65" s="1" customFormat="1" ht="44.25" customHeight="1">
      <c r="B827" s="32"/>
      <c r="C827" s="137" t="s">
        <v>1470</v>
      </c>
      <c r="D827" s="137" t="s">
        <v>255</v>
      </c>
      <c r="E827" s="138" t="s">
        <v>3872</v>
      </c>
      <c r="F827" s="139" t="s">
        <v>3873</v>
      </c>
      <c r="G827" s="140" t="s">
        <v>447</v>
      </c>
      <c r="H827" s="141">
        <v>1</v>
      </c>
      <c r="I827" s="142"/>
      <c r="J827" s="143">
        <f t="shared" si="0"/>
        <v>0</v>
      </c>
      <c r="K827" s="139" t="s">
        <v>1</v>
      </c>
      <c r="L827" s="32"/>
      <c r="M827" s="144" t="s">
        <v>1</v>
      </c>
      <c r="N827" s="145" t="s">
        <v>42</v>
      </c>
      <c r="P827" s="146">
        <f t="shared" si="1"/>
        <v>0</v>
      </c>
      <c r="Q827" s="146">
        <v>0</v>
      </c>
      <c r="R827" s="146">
        <f t="shared" si="2"/>
        <v>0</v>
      </c>
      <c r="S827" s="146">
        <v>0</v>
      </c>
      <c r="T827" s="147">
        <f t="shared" si="3"/>
        <v>0</v>
      </c>
      <c r="AR827" s="148" t="s">
        <v>260</v>
      </c>
      <c r="AT827" s="148" t="s">
        <v>255</v>
      </c>
      <c r="AU827" s="148" t="s">
        <v>87</v>
      </c>
      <c r="AY827" s="17" t="s">
        <v>253</v>
      </c>
      <c r="BE827" s="149">
        <f t="shared" si="4"/>
        <v>0</v>
      </c>
      <c r="BF827" s="149">
        <f t="shared" si="5"/>
        <v>0</v>
      </c>
      <c r="BG827" s="149">
        <f t="shared" si="6"/>
        <v>0</v>
      </c>
      <c r="BH827" s="149">
        <f t="shared" si="7"/>
        <v>0</v>
      </c>
      <c r="BI827" s="149">
        <f t="shared" si="8"/>
        <v>0</v>
      </c>
      <c r="BJ827" s="17" t="s">
        <v>85</v>
      </c>
      <c r="BK827" s="149">
        <f t="shared" si="9"/>
        <v>0</v>
      </c>
      <c r="BL827" s="17" t="s">
        <v>260</v>
      </c>
      <c r="BM827" s="148" t="s">
        <v>3874</v>
      </c>
    </row>
    <row r="828" spans="2:65" s="1" customFormat="1" ht="33" customHeight="1">
      <c r="B828" s="32"/>
      <c r="C828" s="137" t="s">
        <v>1477</v>
      </c>
      <c r="D828" s="137" t="s">
        <v>255</v>
      </c>
      <c r="E828" s="138" t="s">
        <v>1461</v>
      </c>
      <c r="F828" s="139" t="s">
        <v>1462</v>
      </c>
      <c r="G828" s="140" t="s">
        <v>269</v>
      </c>
      <c r="H828" s="141">
        <v>6</v>
      </c>
      <c r="I828" s="142"/>
      <c r="J828" s="143">
        <f t="shared" si="0"/>
        <v>0</v>
      </c>
      <c r="K828" s="139" t="s">
        <v>259</v>
      </c>
      <c r="L828" s="32"/>
      <c r="M828" s="144" t="s">
        <v>1</v>
      </c>
      <c r="N828" s="145" t="s">
        <v>42</v>
      </c>
      <c r="P828" s="146">
        <f t="shared" si="1"/>
        <v>0</v>
      </c>
      <c r="Q828" s="146">
        <v>9.0000000000000006E-5</v>
      </c>
      <c r="R828" s="146">
        <f t="shared" si="2"/>
        <v>5.4000000000000001E-4</v>
      </c>
      <c r="S828" s="146">
        <v>0</v>
      </c>
      <c r="T828" s="147">
        <f t="shared" si="3"/>
        <v>0</v>
      </c>
      <c r="AR828" s="148" t="s">
        <v>260</v>
      </c>
      <c r="AT828" s="148" t="s">
        <v>255</v>
      </c>
      <c r="AU828" s="148" t="s">
        <v>87</v>
      </c>
      <c r="AY828" s="17" t="s">
        <v>253</v>
      </c>
      <c r="BE828" s="149">
        <f t="shared" si="4"/>
        <v>0</v>
      </c>
      <c r="BF828" s="149">
        <f t="shared" si="5"/>
        <v>0</v>
      </c>
      <c r="BG828" s="149">
        <f t="shared" si="6"/>
        <v>0</v>
      </c>
      <c r="BH828" s="149">
        <f t="shared" si="7"/>
        <v>0</v>
      </c>
      <c r="BI828" s="149">
        <f t="shared" si="8"/>
        <v>0</v>
      </c>
      <c r="BJ828" s="17" t="s">
        <v>85</v>
      </c>
      <c r="BK828" s="149">
        <f t="shared" si="9"/>
        <v>0</v>
      </c>
      <c r="BL828" s="17" t="s">
        <v>260</v>
      </c>
      <c r="BM828" s="148" t="s">
        <v>3875</v>
      </c>
    </row>
    <row r="829" spans="2:65" s="1" customFormat="1" ht="11.25">
      <c r="B829" s="32"/>
      <c r="D829" s="150" t="s">
        <v>262</v>
      </c>
      <c r="F829" s="151" t="s">
        <v>1464</v>
      </c>
      <c r="I829" s="152"/>
      <c r="L829" s="32"/>
      <c r="M829" s="153"/>
      <c r="T829" s="56"/>
      <c r="AT829" s="17" t="s">
        <v>262</v>
      </c>
      <c r="AU829" s="17" t="s">
        <v>87</v>
      </c>
    </row>
    <row r="830" spans="2:65" s="12" customFormat="1" ht="11.25">
      <c r="B830" s="154"/>
      <c r="D830" s="155" t="s">
        <v>264</v>
      </c>
      <c r="E830" s="156" t="s">
        <v>1</v>
      </c>
      <c r="F830" s="157" t="s">
        <v>3876</v>
      </c>
      <c r="H830" s="158">
        <v>0</v>
      </c>
      <c r="I830" s="159"/>
      <c r="L830" s="154"/>
      <c r="M830" s="160"/>
      <c r="T830" s="161"/>
      <c r="AT830" s="156" t="s">
        <v>264</v>
      </c>
      <c r="AU830" s="156" t="s">
        <v>87</v>
      </c>
      <c r="AV830" s="12" t="s">
        <v>87</v>
      </c>
      <c r="AW830" s="12" t="s">
        <v>32</v>
      </c>
      <c r="AX830" s="12" t="s">
        <v>77</v>
      </c>
      <c r="AY830" s="156" t="s">
        <v>253</v>
      </c>
    </row>
    <row r="831" spans="2:65" s="12" customFormat="1" ht="11.25">
      <c r="B831" s="154"/>
      <c r="D831" s="155" t="s">
        <v>264</v>
      </c>
      <c r="E831" s="156" t="s">
        <v>1</v>
      </c>
      <c r="F831" s="157" t="s">
        <v>3877</v>
      </c>
      <c r="H831" s="158">
        <v>6</v>
      </c>
      <c r="I831" s="159"/>
      <c r="L831" s="154"/>
      <c r="M831" s="160"/>
      <c r="T831" s="161"/>
      <c r="AT831" s="156" t="s">
        <v>264</v>
      </c>
      <c r="AU831" s="156" t="s">
        <v>87</v>
      </c>
      <c r="AV831" s="12" t="s">
        <v>87</v>
      </c>
      <c r="AW831" s="12" t="s">
        <v>32</v>
      </c>
      <c r="AX831" s="12" t="s">
        <v>77</v>
      </c>
      <c r="AY831" s="156" t="s">
        <v>253</v>
      </c>
    </row>
    <row r="832" spans="2:65" s="12" customFormat="1" ht="11.25">
      <c r="B832" s="154"/>
      <c r="D832" s="155" t="s">
        <v>264</v>
      </c>
      <c r="E832" s="156" t="s">
        <v>1</v>
      </c>
      <c r="F832" s="157" t="s">
        <v>2982</v>
      </c>
      <c r="H832" s="158">
        <v>0</v>
      </c>
      <c r="I832" s="159"/>
      <c r="L832" s="154"/>
      <c r="M832" s="160"/>
      <c r="T832" s="161"/>
      <c r="AT832" s="156" t="s">
        <v>264</v>
      </c>
      <c r="AU832" s="156" t="s">
        <v>87</v>
      </c>
      <c r="AV832" s="12" t="s">
        <v>87</v>
      </c>
      <c r="AW832" s="12" t="s">
        <v>32</v>
      </c>
      <c r="AX832" s="12" t="s">
        <v>77</v>
      </c>
      <c r="AY832" s="156" t="s">
        <v>253</v>
      </c>
    </row>
    <row r="833" spans="2:65" s="12" customFormat="1" ht="11.25">
      <c r="B833" s="154"/>
      <c r="D833" s="155" t="s">
        <v>264</v>
      </c>
      <c r="E833" s="156" t="s">
        <v>1</v>
      </c>
      <c r="F833" s="157" t="s">
        <v>3878</v>
      </c>
      <c r="H833" s="158">
        <v>0</v>
      </c>
      <c r="I833" s="159"/>
      <c r="L833" s="154"/>
      <c r="M833" s="160"/>
      <c r="T833" s="161"/>
      <c r="AT833" s="156" t="s">
        <v>264</v>
      </c>
      <c r="AU833" s="156" t="s">
        <v>87</v>
      </c>
      <c r="AV833" s="12" t="s">
        <v>87</v>
      </c>
      <c r="AW833" s="12" t="s">
        <v>32</v>
      </c>
      <c r="AX833" s="12" t="s">
        <v>77</v>
      </c>
      <c r="AY833" s="156" t="s">
        <v>253</v>
      </c>
    </row>
    <row r="834" spans="2:65" s="12" customFormat="1" ht="11.25">
      <c r="B834" s="154"/>
      <c r="D834" s="155" t="s">
        <v>264</v>
      </c>
      <c r="E834" s="156" t="s">
        <v>1</v>
      </c>
      <c r="F834" s="157" t="s">
        <v>1469</v>
      </c>
      <c r="H834" s="158">
        <v>0</v>
      </c>
      <c r="I834" s="159"/>
      <c r="L834" s="154"/>
      <c r="M834" s="160"/>
      <c r="T834" s="161"/>
      <c r="AT834" s="156" t="s">
        <v>264</v>
      </c>
      <c r="AU834" s="156" t="s">
        <v>87</v>
      </c>
      <c r="AV834" s="12" t="s">
        <v>87</v>
      </c>
      <c r="AW834" s="12" t="s">
        <v>32</v>
      </c>
      <c r="AX834" s="12" t="s">
        <v>77</v>
      </c>
      <c r="AY834" s="156" t="s">
        <v>253</v>
      </c>
    </row>
    <row r="835" spans="2:65" s="13" customFormat="1" ht="11.25">
      <c r="B835" s="162"/>
      <c r="D835" s="155" t="s">
        <v>264</v>
      </c>
      <c r="E835" s="163" t="s">
        <v>1</v>
      </c>
      <c r="F835" s="164" t="s">
        <v>266</v>
      </c>
      <c r="H835" s="165">
        <v>6</v>
      </c>
      <c r="I835" s="166"/>
      <c r="L835" s="162"/>
      <c r="M835" s="167"/>
      <c r="T835" s="168"/>
      <c r="AT835" s="163" t="s">
        <v>264</v>
      </c>
      <c r="AU835" s="163" t="s">
        <v>87</v>
      </c>
      <c r="AV835" s="13" t="s">
        <v>260</v>
      </c>
      <c r="AW835" s="13" t="s">
        <v>32</v>
      </c>
      <c r="AX835" s="13" t="s">
        <v>85</v>
      </c>
      <c r="AY835" s="163" t="s">
        <v>253</v>
      </c>
    </row>
    <row r="836" spans="2:65" s="1" customFormat="1" ht="21.75" customHeight="1">
      <c r="B836" s="32"/>
      <c r="C836" s="137" t="s">
        <v>1484</v>
      </c>
      <c r="D836" s="137" t="s">
        <v>255</v>
      </c>
      <c r="E836" s="138" t="s">
        <v>1471</v>
      </c>
      <c r="F836" s="139" t="s">
        <v>1472</v>
      </c>
      <c r="G836" s="140" t="s">
        <v>269</v>
      </c>
      <c r="H836" s="141">
        <v>6</v>
      </c>
      <c r="I836" s="142"/>
      <c r="J836" s="143">
        <f>ROUND(I836*H836,2)</f>
        <v>0</v>
      </c>
      <c r="K836" s="139" t="s">
        <v>259</v>
      </c>
      <c r="L836" s="32"/>
      <c r="M836" s="144" t="s">
        <v>1</v>
      </c>
      <c r="N836" s="145" t="s">
        <v>42</v>
      </c>
      <c r="P836" s="146">
        <f>O836*H836</f>
        <v>0</v>
      </c>
      <c r="Q836" s="146">
        <v>3.0000000000000001E-5</v>
      </c>
      <c r="R836" s="146">
        <f>Q836*H836</f>
        <v>1.8000000000000001E-4</v>
      </c>
      <c r="S836" s="146">
        <v>0</v>
      </c>
      <c r="T836" s="147">
        <f>S836*H836</f>
        <v>0</v>
      </c>
      <c r="AR836" s="148" t="s">
        <v>260</v>
      </c>
      <c r="AT836" s="148" t="s">
        <v>255</v>
      </c>
      <c r="AU836" s="148" t="s">
        <v>87</v>
      </c>
      <c r="AY836" s="17" t="s">
        <v>253</v>
      </c>
      <c r="BE836" s="149">
        <f>IF(N836="základní",J836,0)</f>
        <v>0</v>
      </c>
      <c r="BF836" s="149">
        <f>IF(N836="snížená",J836,0)</f>
        <v>0</v>
      </c>
      <c r="BG836" s="149">
        <f>IF(N836="zákl. přenesená",J836,0)</f>
        <v>0</v>
      </c>
      <c r="BH836" s="149">
        <f>IF(N836="sníž. přenesená",J836,0)</f>
        <v>0</v>
      </c>
      <c r="BI836" s="149">
        <f>IF(N836="nulová",J836,0)</f>
        <v>0</v>
      </c>
      <c r="BJ836" s="17" t="s">
        <v>85</v>
      </c>
      <c r="BK836" s="149">
        <f>ROUND(I836*H836,2)</f>
        <v>0</v>
      </c>
      <c r="BL836" s="17" t="s">
        <v>260</v>
      </c>
      <c r="BM836" s="148" t="s">
        <v>3879</v>
      </c>
    </row>
    <row r="837" spans="2:65" s="1" customFormat="1" ht="11.25">
      <c r="B837" s="32"/>
      <c r="D837" s="150" t="s">
        <v>262</v>
      </c>
      <c r="F837" s="151" t="s">
        <v>1474</v>
      </c>
      <c r="I837" s="152"/>
      <c r="L837" s="32"/>
      <c r="M837" s="153"/>
      <c r="T837" s="56"/>
      <c r="AT837" s="17" t="s">
        <v>262</v>
      </c>
      <c r="AU837" s="17" t="s">
        <v>87</v>
      </c>
    </row>
    <row r="838" spans="2:65" s="11" customFormat="1" ht="22.9" customHeight="1">
      <c r="B838" s="125"/>
      <c r="D838" s="126" t="s">
        <v>76</v>
      </c>
      <c r="E838" s="135" t="s">
        <v>1475</v>
      </c>
      <c r="F838" s="135" t="s">
        <v>1476</v>
      </c>
      <c r="I838" s="128"/>
      <c r="J838" s="136">
        <f>BK838</f>
        <v>0</v>
      </c>
      <c r="L838" s="125"/>
      <c r="M838" s="130"/>
      <c r="P838" s="131">
        <f>SUM(P839:P840)</f>
        <v>0</v>
      </c>
      <c r="R838" s="131">
        <f>SUM(R839:R840)</f>
        <v>0</v>
      </c>
      <c r="T838" s="132">
        <f>SUM(T839:T840)</f>
        <v>0</v>
      </c>
      <c r="AR838" s="126" t="s">
        <v>85</v>
      </c>
      <c r="AT838" s="133" t="s">
        <v>76</v>
      </c>
      <c r="AU838" s="133" t="s">
        <v>85</v>
      </c>
      <c r="AY838" s="126" t="s">
        <v>253</v>
      </c>
      <c r="BK838" s="134">
        <f>SUM(BK839:BK840)</f>
        <v>0</v>
      </c>
    </row>
    <row r="839" spans="2:65" s="1" customFormat="1" ht="16.5" customHeight="1">
      <c r="B839" s="32"/>
      <c r="C839" s="137" t="s">
        <v>1489</v>
      </c>
      <c r="D839" s="137" t="s">
        <v>255</v>
      </c>
      <c r="E839" s="138" t="s">
        <v>1478</v>
      </c>
      <c r="F839" s="139" t="s">
        <v>1479</v>
      </c>
      <c r="G839" s="140" t="s">
        <v>418</v>
      </c>
      <c r="H839" s="141">
        <v>203.11699999999999</v>
      </c>
      <c r="I839" s="142"/>
      <c r="J839" s="143">
        <f>ROUND(I839*H839,2)</f>
        <v>0</v>
      </c>
      <c r="K839" s="139" t="s">
        <v>259</v>
      </c>
      <c r="L839" s="32"/>
      <c r="M839" s="144" t="s">
        <v>1</v>
      </c>
      <c r="N839" s="145" t="s">
        <v>42</v>
      </c>
      <c r="P839" s="146">
        <f>O839*H839</f>
        <v>0</v>
      </c>
      <c r="Q839" s="146">
        <v>0</v>
      </c>
      <c r="R839" s="146">
        <f>Q839*H839</f>
        <v>0</v>
      </c>
      <c r="S839" s="146">
        <v>0</v>
      </c>
      <c r="T839" s="147">
        <f>S839*H839</f>
        <v>0</v>
      </c>
      <c r="AR839" s="148" t="s">
        <v>260</v>
      </c>
      <c r="AT839" s="148" t="s">
        <v>255</v>
      </c>
      <c r="AU839" s="148" t="s">
        <v>87</v>
      </c>
      <c r="AY839" s="17" t="s">
        <v>253</v>
      </c>
      <c r="BE839" s="149">
        <f>IF(N839="základní",J839,0)</f>
        <v>0</v>
      </c>
      <c r="BF839" s="149">
        <f>IF(N839="snížená",J839,0)</f>
        <v>0</v>
      </c>
      <c r="BG839" s="149">
        <f>IF(N839="zákl. přenesená",J839,0)</f>
        <v>0</v>
      </c>
      <c r="BH839" s="149">
        <f>IF(N839="sníž. přenesená",J839,0)</f>
        <v>0</v>
      </c>
      <c r="BI839" s="149">
        <f>IF(N839="nulová",J839,0)</f>
        <v>0</v>
      </c>
      <c r="BJ839" s="17" t="s">
        <v>85</v>
      </c>
      <c r="BK839" s="149">
        <f>ROUND(I839*H839,2)</f>
        <v>0</v>
      </c>
      <c r="BL839" s="17" t="s">
        <v>260</v>
      </c>
      <c r="BM839" s="148" t="s">
        <v>1480</v>
      </c>
    </row>
    <row r="840" spans="2:65" s="1" customFormat="1" ht="11.25">
      <c r="B840" s="32"/>
      <c r="D840" s="150" t="s">
        <v>262</v>
      </c>
      <c r="F840" s="151" t="s">
        <v>1481</v>
      </c>
      <c r="I840" s="152"/>
      <c r="L840" s="32"/>
      <c r="M840" s="153"/>
      <c r="T840" s="56"/>
      <c r="AT840" s="17" t="s">
        <v>262</v>
      </c>
      <c r="AU840" s="17" t="s">
        <v>87</v>
      </c>
    </row>
    <row r="841" spans="2:65" s="11" customFormat="1" ht="25.9" customHeight="1">
      <c r="B841" s="125"/>
      <c r="D841" s="126" t="s">
        <v>76</v>
      </c>
      <c r="E841" s="127" t="s">
        <v>609</v>
      </c>
      <c r="F841" s="127" t="s">
        <v>610</v>
      </c>
      <c r="I841" s="128"/>
      <c r="J841" s="129">
        <f>BK841</f>
        <v>0</v>
      </c>
      <c r="L841" s="125"/>
      <c r="M841" s="130"/>
      <c r="P841" s="131">
        <f>P842+P911+P987+P1066+P1085+P1094+P1400+P1447+P1498+P1531+P1592+P1600+P1618+P1695+P1740+P1797+P1848+P1922</f>
        <v>0</v>
      </c>
      <c r="R841" s="131">
        <f>R842+R911+R987+R1066+R1085+R1094+R1400+R1447+R1498+R1531+R1592+R1600+R1618+R1695+R1740+R1797+R1848+R1922</f>
        <v>26.566308109999998</v>
      </c>
      <c r="T841" s="132">
        <f>T842+T911+T987+T1066+T1085+T1094+T1400+T1447+T1498+T1531+T1592+T1600+T1618+T1695+T1740+T1797+T1848+T1922</f>
        <v>0</v>
      </c>
      <c r="AR841" s="126" t="s">
        <v>87</v>
      </c>
      <c r="AT841" s="133" t="s">
        <v>76</v>
      </c>
      <c r="AU841" s="133" t="s">
        <v>77</v>
      </c>
      <c r="AY841" s="126" t="s">
        <v>253</v>
      </c>
      <c r="BK841" s="134">
        <f>BK842+BK911+BK987+BK1066+BK1085+BK1094+BK1400+BK1447+BK1498+BK1531+BK1592+BK1600+BK1618+BK1695+BK1740+BK1797+BK1848+BK1922</f>
        <v>0</v>
      </c>
    </row>
    <row r="842" spans="2:65" s="11" customFormat="1" ht="22.9" customHeight="1">
      <c r="B842" s="125"/>
      <c r="D842" s="126" t="s">
        <v>76</v>
      </c>
      <c r="E842" s="135" t="s">
        <v>1482</v>
      </c>
      <c r="F842" s="135" t="s">
        <v>1483</v>
      </c>
      <c r="I842" s="128"/>
      <c r="J842" s="136">
        <f>BK842</f>
        <v>0</v>
      </c>
      <c r="L842" s="125"/>
      <c r="M842" s="130"/>
      <c r="P842" s="131">
        <f>SUM(P843:P910)</f>
        <v>0</v>
      </c>
      <c r="R842" s="131">
        <f>SUM(R843:R910)</f>
        <v>2.5040702000000006</v>
      </c>
      <c r="T842" s="132">
        <f>SUM(T843:T910)</f>
        <v>0</v>
      </c>
      <c r="AR842" s="126" t="s">
        <v>87</v>
      </c>
      <c r="AT842" s="133" t="s">
        <v>76</v>
      </c>
      <c r="AU842" s="133" t="s">
        <v>85</v>
      </c>
      <c r="AY842" s="126" t="s">
        <v>253</v>
      </c>
      <c r="BK842" s="134">
        <f>SUM(BK843:BK910)</f>
        <v>0</v>
      </c>
    </row>
    <row r="843" spans="2:65" s="1" customFormat="1" ht="24.2" customHeight="1">
      <c r="B843" s="32"/>
      <c r="C843" s="137" t="s">
        <v>1497</v>
      </c>
      <c r="D843" s="137" t="s">
        <v>255</v>
      </c>
      <c r="E843" s="138" t="s">
        <v>1485</v>
      </c>
      <c r="F843" s="139" t="s">
        <v>1486</v>
      </c>
      <c r="G843" s="140" t="s">
        <v>258</v>
      </c>
      <c r="H843" s="141">
        <v>154.47</v>
      </c>
      <c r="I843" s="142"/>
      <c r="J843" s="143">
        <f>ROUND(I843*H843,2)</f>
        <v>0</v>
      </c>
      <c r="K843" s="139" t="s">
        <v>259</v>
      </c>
      <c r="L843" s="32"/>
      <c r="M843" s="144" t="s">
        <v>1</v>
      </c>
      <c r="N843" s="145" t="s">
        <v>42</v>
      </c>
      <c r="P843" s="146">
        <f>O843*H843</f>
        <v>0</v>
      </c>
      <c r="Q843" s="146">
        <v>0</v>
      </c>
      <c r="R843" s="146">
        <f>Q843*H843</f>
        <v>0</v>
      </c>
      <c r="S843" s="146">
        <v>0</v>
      </c>
      <c r="T843" s="147">
        <f>S843*H843</f>
        <v>0</v>
      </c>
      <c r="AR843" s="148" t="s">
        <v>369</v>
      </c>
      <c r="AT843" s="148" t="s">
        <v>255</v>
      </c>
      <c r="AU843" s="148" t="s">
        <v>87</v>
      </c>
      <c r="AY843" s="17" t="s">
        <v>253</v>
      </c>
      <c r="BE843" s="149">
        <f>IF(N843="základní",J843,0)</f>
        <v>0</v>
      </c>
      <c r="BF843" s="149">
        <f>IF(N843="snížená",J843,0)</f>
        <v>0</v>
      </c>
      <c r="BG843" s="149">
        <f>IF(N843="zákl. přenesená",J843,0)</f>
        <v>0</v>
      </c>
      <c r="BH843" s="149">
        <f>IF(N843="sníž. přenesená",J843,0)</f>
        <v>0</v>
      </c>
      <c r="BI843" s="149">
        <f>IF(N843="nulová",J843,0)</f>
        <v>0</v>
      </c>
      <c r="BJ843" s="17" t="s">
        <v>85</v>
      </c>
      <c r="BK843" s="149">
        <f>ROUND(I843*H843,2)</f>
        <v>0</v>
      </c>
      <c r="BL843" s="17" t="s">
        <v>369</v>
      </c>
      <c r="BM843" s="148" t="s">
        <v>1487</v>
      </c>
    </row>
    <row r="844" spans="2:65" s="1" customFormat="1" ht="11.25">
      <c r="B844" s="32"/>
      <c r="D844" s="150" t="s">
        <v>262</v>
      </c>
      <c r="F844" s="151" t="s">
        <v>1488</v>
      </c>
      <c r="I844" s="152"/>
      <c r="L844" s="32"/>
      <c r="M844" s="153"/>
      <c r="T844" s="56"/>
      <c r="AT844" s="17" t="s">
        <v>262</v>
      </c>
      <c r="AU844" s="17" t="s">
        <v>87</v>
      </c>
    </row>
    <row r="845" spans="2:65" s="1" customFormat="1" ht="16.5" customHeight="1">
      <c r="B845" s="32"/>
      <c r="C845" s="185" t="s">
        <v>1502</v>
      </c>
      <c r="D845" s="185" t="s">
        <v>1052</v>
      </c>
      <c r="E845" s="186" t="s">
        <v>1490</v>
      </c>
      <c r="F845" s="187" t="s">
        <v>1491</v>
      </c>
      <c r="G845" s="188" t="s">
        <v>1492</v>
      </c>
      <c r="H845" s="189">
        <v>61.787999999999997</v>
      </c>
      <c r="I845" s="190"/>
      <c r="J845" s="191">
        <f>ROUND(I845*H845,2)</f>
        <v>0</v>
      </c>
      <c r="K845" s="187" t="s">
        <v>259</v>
      </c>
      <c r="L845" s="192"/>
      <c r="M845" s="193" t="s">
        <v>1</v>
      </c>
      <c r="N845" s="194" t="s">
        <v>42</v>
      </c>
      <c r="P845" s="146">
        <f>O845*H845</f>
        <v>0</v>
      </c>
      <c r="Q845" s="146">
        <v>1E-3</v>
      </c>
      <c r="R845" s="146">
        <f>Q845*H845</f>
        <v>6.1787999999999996E-2</v>
      </c>
      <c r="S845" s="146">
        <v>0</v>
      </c>
      <c r="T845" s="147">
        <f>S845*H845</f>
        <v>0</v>
      </c>
      <c r="AR845" s="148" t="s">
        <v>455</v>
      </c>
      <c r="AT845" s="148" t="s">
        <v>1052</v>
      </c>
      <c r="AU845" s="148" t="s">
        <v>87</v>
      </c>
      <c r="AY845" s="17" t="s">
        <v>253</v>
      </c>
      <c r="BE845" s="149">
        <f>IF(N845="základní",J845,0)</f>
        <v>0</v>
      </c>
      <c r="BF845" s="149">
        <f>IF(N845="snížená",J845,0)</f>
        <v>0</v>
      </c>
      <c r="BG845" s="149">
        <f>IF(N845="zákl. přenesená",J845,0)</f>
        <v>0</v>
      </c>
      <c r="BH845" s="149">
        <f>IF(N845="sníž. přenesená",J845,0)</f>
        <v>0</v>
      </c>
      <c r="BI845" s="149">
        <f>IF(N845="nulová",J845,0)</f>
        <v>0</v>
      </c>
      <c r="BJ845" s="17" t="s">
        <v>85</v>
      </c>
      <c r="BK845" s="149">
        <f>ROUND(I845*H845,2)</f>
        <v>0</v>
      </c>
      <c r="BL845" s="17" t="s">
        <v>369</v>
      </c>
      <c r="BM845" s="148" t="s">
        <v>1493</v>
      </c>
    </row>
    <row r="846" spans="2:65" s="14" customFormat="1" ht="11.25">
      <c r="B846" s="169"/>
      <c r="D846" s="155" t="s">
        <v>264</v>
      </c>
      <c r="E846" s="170" t="s">
        <v>1</v>
      </c>
      <c r="F846" s="171" t="s">
        <v>1494</v>
      </c>
      <c r="H846" s="170" t="s">
        <v>1</v>
      </c>
      <c r="I846" s="172"/>
      <c r="L846" s="169"/>
      <c r="M846" s="173"/>
      <c r="T846" s="174"/>
      <c r="AT846" s="170" t="s">
        <v>264</v>
      </c>
      <c r="AU846" s="170" t="s">
        <v>87</v>
      </c>
      <c r="AV846" s="14" t="s">
        <v>85</v>
      </c>
      <c r="AW846" s="14" t="s">
        <v>32</v>
      </c>
      <c r="AX846" s="14" t="s">
        <v>77</v>
      </c>
      <c r="AY846" s="170" t="s">
        <v>253</v>
      </c>
    </row>
    <row r="847" spans="2:65" s="12" customFormat="1" ht="11.25">
      <c r="B847" s="154"/>
      <c r="D847" s="155" t="s">
        <v>264</v>
      </c>
      <c r="E847" s="156" t="s">
        <v>1</v>
      </c>
      <c r="F847" s="157" t="s">
        <v>3880</v>
      </c>
      <c r="H847" s="158">
        <v>154.47</v>
      </c>
      <c r="I847" s="159"/>
      <c r="L847" s="154"/>
      <c r="M847" s="160"/>
      <c r="T847" s="161"/>
      <c r="AT847" s="156" t="s">
        <v>264</v>
      </c>
      <c r="AU847" s="156" t="s">
        <v>87</v>
      </c>
      <c r="AV847" s="12" t="s">
        <v>87</v>
      </c>
      <c r="AW847" s="12" t="s">
        <v>32</v>
      </c>
      <c r="AX847" s="12" t="s">
        <v>77</v>
      </c>
      <c r="AY847" s="156" t="s">
        <v>253</v>
      </c>
    </row>
    <row r="848" spans="2:65" s="13" customFormat="1" ht="11.25">
      <c r="B848" s="162"/>
      <c r="D848" s="155" t="s">
        <v>264</v>
      </c>
      <c r="E848" s="163" t="s">
        <v>1</v>
      </c>
      <c r="F848" s="164" t="s">
        <v>266</v>
      </c>
      <c r="H848" s="165">
        <v>154.47</v>
      </c>
      <c r="I848" s="166"/>
      <c r="L848" s="162"/>
      <c r="M848" s="167"/>
      <c r="T848" s="168"/>
      <c r="AT848" s="163" t="s">
        <v>264</v>
      </c>
      <c r="AU848" s="163" t="s">
        <v>87</v>
      </c>
      <c r="AV848" s="13" t="s">
        <v>260</v>
      </c>
      <c r="AW848" s="13" t="s">
        <v>32</v>
      </c>
      <c r="AX848" s="13" t="s">
        <v>85</v>
      </c>
      <c r="AY848" s="163" t="s">
        <v>253</v>
      </c>
    </row>
    <row r="849" spans="2:65" s="12" customFormat="1" ht="11.25">
      <c r="B849" s="154"/>
      <c r="D849" s="155" t="s">
        <v>264</v>
      </c>
      <c r="F849" s="157" t="s">
        <v>1496</v>
      </c>
      <c r="H849" s="158">
        <v>61.787999999999997</v>
      </c>
      <c r="I849" s="159"/>
      <c r="L849" s="154"/>
      <c r="M849" s="160"/>
      <c r="T849" s="161"/>
      <c r="AT849" s="156" t="s">
        <v>264</v>
      </c>
      <c r="AU849" s="156" t="s">
        <v>87</v>
      </c>
      <c r="AV849" s="12" t="s">
        <v>87</v>
      </c>
      <c r="AW849" s="12" t="s">
        <v>4</v>
      </c>
      <c r="AX849" s="12" t="s">
        <v>85</v>
      </c>
      <c r="AY849" s="156" t="s">
        <v>253</v>
      </c>
    </row>
    <row r="850" spans="2:65" s="1" customFormat="1" ht="24.2" customHeight="1">
      <c r="B850" s="32"/>
      <c r="C850" s="137" t="s">
        <v>1510</v>
      </c>
      <c r="D850" s="137" t="s">
        <v>255</v>
      </c>
      <c r="E850" s="138" t="s">
        <v>1498</v>
      </c>
      <c r="F850" s="139" t="s">
        <v>1499</v>
      </c>
      <c r="G850" s="140" t="s">
        <v>258</v>
      </c>
      <c r="H850" s="141">
        <v>40.191000000000003</v>
      </c>
      <c r="I850" s="142"/>
      <c r="J850" s="143">
        <f>ROUND(I850*H850,2)</f>
        <v>0</v>
      </c>
      <c r="K850" s="139" t="s">
        <v>259</v>
      </c>
      <c r="L850" s="32"/>
      <c r="M850" s="144" t="s">
        <v>1</v>
      </c>
      <c r="N850" s="145" t="s">
        <v>42</v>
      </c>
      <c r="P850" s="146">
        <f>O850*H850</f>
        <v>0</v>
      </c>
      <c r="Q850" s="146">
        <v>0</v>
      </c>
      <c r="R850" s="146">
        <f>Q850*H850</f>
        <v>0</v>
      </c>
      <c r="S850" s="146">
        <v>0</v>
      </c>
      <c r="T850" s="147">
        <f>S850*H850</f>
        <v>0</v>
      </c>
      <c r="AR850" s="148" t="s">
        <v>369</v>
      </c>
      <c r="AT850" s="148" t="s">
        <v>255</v>
      </c>
      <c r="AU850" s="148" t="s">
        <v>87</v>
      </c>
      <c r="AY850" s="17" t="s">
        <v>253</v>
      </c>
      <c r="BE850" s="149">
        <f>IF(N850="základní",J850,0)</f>
        <v>0</v>
      </c>
      <c r="BF850" s="149">
        <f>IF(N850="snížená",J850,0)</f>
        <v>0</v>
      </c>
      <c r="BG850" s="149">
        <f>IF(N850="zákl. přenesená",J850,0)</f>
        <v>0</v>
      </c>
      <c r="BH850" s="149">
        <f>IF(N850="sníž. přenesená",J850,0)</f>
        <v>0</v>
      </c>
      <c r="BI850" s="149">
        <f>IF(N850="nulová",J850,0)</f>
        <v>0</v>
      </c>
      <c r="BJ850" s="17" t="s">
        <v>85</v>
      </c>
      <c r="BK850" s="149">
        <f>ROUND(I850*H850,2)</f>
        <v>0</v>
      </c>
      <c r="BL850" s="17" t="s">
        <v>369</v>
      </c>
      <c r="BM850" s="148" t="s">
        <v>1500</v>
      </c>
    </row>
    <row r="851" spans="2:65" s="1" customFormat="1" ht="11.25">
      <c r="B851" s="32"/>
      <c r="D851" s="150" t="s">
        <v>262</v>
      </c>
      <c r="F851" s="151" t="s">
        <v>1501</v>
      </c>
      <c r="I851" s="152"/>
      <c r="L851" s="32"/>
      <c r="M851" s="153"/>
      <c r="T851" s="56"/>
      <c r="AT851" s="17" t="s">
        <v>262</v>
      </c>
      <c r="AU851" s="17" t="s">
        <v>87</v>
      </c>
    </row>
    <row r="852" spans="2:65" s="1" customFormat="1" ht="16.5" customHeight="1">
      <c r="B852" s="32"/>
      <c r="C852" s="185" t="s">
        <v>1515</v>
      </c>
      <c r="D852" s="185" t="s">
        <v>1052</v>
      </c>
      <c r="E852" s="186" t="s">
        <v>1490</v>
      </c>
      <c r="F852" s="187" t="s">
        <v>1491</v>
      </c>
      <c r="G852" s="188" t="s">
        <v>1492</v>
      </c>
      <c r="H852" s="189">
        <v>16.076000000000001</v>
      </c>
      <c r="I852" s="190"/>
      <c r="J852" s="191">
        <f>ROUND(I852*H852,2)</f>
        <v>0</v>
      </c>
      <c r="K852" s="187" t="s">
        <v>259</v>
      </c>
      <c r="L852" s="192"/>
      <c r="M852" s="193" t="s">
        <v>1</v>
      </c>
      <c r="N852" s="194" t="s">
        <v>42</v>
      </c>
      <c r="P852" s="146">
        <f>O852*H852</f>
        <v>0</v>
      </c>
      <c r="Q852" s="146">
        <v>1E-3</v>
      </c>
      <c r="R852" s="146">
        <f>Q852*H852</f>
        <v>1.6076E-2</v>
      </c>
      <c r="S852" s="146">
        <v>0</v>
      </c>
      <c r="T852" s="147">
        <f>S852*H852</f>
        <v>0</v>
      </c>
      <c r="AR852" s="148" t="s">
        <v>455</v>
      </c>
      <c r="AT852" s="148" t="s">
        <v>1052</v>
      </c>
      <c r="AU852" s="148" t="s">
        <v>87</v>
      </c>
      <c r="AY852" s="17" t="s">
        <v>253</v>
      </c>
      <c r="BE852" s="149">
        <f>IF(N852="základní",J852,0)</f>
        <v>0</v>
      </c>
      <c r="BF852" s="149">
        <f>IF(N852="snížená",J852,0)</f>
        <v>0</v>
      </c>
      <c r="BG852" s="149">
        <f>IF(N852="zákl. přenesená",J852,0)</f>
        <v>0</v>
      </c>
      <c r="BH852" s="149">
        <f>IF(N852="sníž. přenesená",J852,0)</f>
        <v>0</v>
      </c>
      <c r="BI852" s="149">
        <f>IF(N852="nulová",J852,0)</f>
        <v>0</v>
      </c>
      <c r="BJ852" s="17" t="s">
        <v>85</v>
      </c>
      <c r="BK852" s="149">
        <f>ROUND(I852*H852,2)</f>
        <v>0</v>
      </c>
      <c r="BL852" s="17" t="s">
        <v>369</v>
      </c>
      <c r="BM852" s="148" t="s">
        <v>1503</v>
      </c>
    </row>
    <row r="853" spans="2:65" s="14" customFormat="1" ht="11.25">
      <c r="B853" s="169"/>
      <c r="D853" s="155" t="s">
        <v>264</v>
      </c>
      <c r="E853" s="170" t="s">
        <v>1</v>
      </c>
      <c r="F853" s="171" t="s">
        <v>1504</v>
      </c>
      <c r="H853" s="170" t="s">
        <v>1</v>
      </c>
      <c r="I853" s="172"/>
      <c r="L853" s="169"/>
      <c r="M853" s="173"/>
      <c r="T853" s="174"/>
      <c r="AT853" s="170" t="s">
        <v>264</v>
      </c>
      <c r="AU853" s="170" t="s">
        <v>87</v>
      </c>
      <c r="AV853" s="14" t="s">
        <v>85</v>
      </c>
      <c r="AW853" s="14" t="s">
        <v>32</v>
      </c>
      <c r="AX853" s="14" t="s">
        <v>77</v>
      </c>
      <c r="AY853" s="170" t="s">
        <v>253</v>
      </c>
    </row>
    <row r="854" spans="2:65" s="14" customFormat="1" ht="11.25">
      <c r="B854" s="169"/>
      <c r="D854" s="155" t="s">
        <v>264</v>
      </c>
      <c r="E854" s="170" t="s">
        <v>1</v>
      </c>
      <c r="F854" s="171" t="s">
        <v>1505</v>
      </c>
      <c r="H854" s="170" t="s">
        <v>1</v>
      </c>
      <c r="I854" s="172"/>
      <c r="L854" s="169"/>
      <c r="M854" s="173"/>
      <c r="T854" s="174"/>
      <c r="AT854" s="170" t="s">
        <v>264</v>
      </c>
      <c r="AU854" s="170" t="s">
        <v>87</v>
      </c>
      <c r="AV854" s="14" t="s">
        <v>85</v>
      </c>
      <c r="AW854" s="14" t="s">
        <v>32</v>
      </c>
      <c r="AX854" s="14" t="s">
        <v>77</v>
      </c>
      <c r="AY854" s="170" t="s">
        <v>253</v>
      </c>
    </row>
    <row r="855" spans="2:65" s="12" customFormat="1" ht="11.25">
      <c r="B855" s="154"/>
      <c r="D855" s="155" t="s">
        <v>264</v>
      </c>
      <c r="E855" s="156" t="s">
        <v>1</v>
      </c>
      <c r="F855" s="157" t="s">
        <v>3881</v>
      </c>
      <c r="H855" s="158">
        <v>10.206</v>
      </c>
      <c r="I855" s="159"/>
      <c r="L855" s="154"/>
      <c r="M855" s="160"/>
      <c r="T855" s="161"/>
      <c r="AT855" s="156" t="s">
        <v>264</v>
      </c>
      <c r="AU855" s="156" t="s">
        <v>87</v>
      </c>
      <c r="AV855" s="12" t="s">
        <v>87</v>
      </c>
      <c r="AW855" s="12" t="s">
        <v>32</v>
      </c>
      <c r="AX855" s="12" t="s">
        <v>77</v>
      </c>
      <c r="AY855" s="156" t="s">
        <v>253</v>
      </c>
    </row>
    <row r="856" spans="2:65" s="15" customFormat="1" ht="11.25">
      <c r="B856" s="175"/>
      <c r="D856" s="155" t="s">
        <v>264</v>
      </c>
      <c r="E856" s="176" t="s">
        <v>1</v>
      </c>
      <c r="F856" s="177" t="s">
        <v>322</v>
      </c>
      <c r="H856" s="178">
        <v>10.206</v>
      </c>
      <c r="I856" s="179"/>
      <c r="L856" s="175"/>
      <c r="M856" s="180"/>
      <c r="T856" s="181"/>
      <c r="AT856" s="176" t="s">
        <v>264</v>
      </c>
      <c r="AU856" s="176" t="s">
        <v>87</v>
      </c>
      <c r="AV856" s="15" t="s">
        <v>97</v>
      </c>
      <c r="AW856" s="15" t="s">
        <v>32</v>
      </c>
      <c r="AX856" s="15" t="s">
        <v>77</v>
      </c>
      <c r="AY856" s="176" t="s">
        <v>253</v>
      </c>
    </row>
    <row r="857" spans="2:65" s="14" customFormat="1" ht="11.25">
      <c r="B857" s="169"/>
      <c r="D857" s="155" t="s">
        <v>264</v>
      </c>
      <c r="E857" s="170" t="s">
        <v>1</v>
      </c>
      <c r="F857" s="171" t="s">
        <v>1504</v>
      </c>
      <c r="H857" s="170" t="s">
        <v>1</v>
      </c>
      <c r="I857" s="172"/>
      <c r="L857" s="169"/>
      <c r="M857" s="173"/>
      <c r="T857" s="174"/>
      <c r="AT857" s="170" t="s">
        <v>264</v>
      </c>
      <c r="AU857" s="170" t="s">
        <v>87</v>
      </c>
      <c r="AV857" s="14" t="s">
        <v>85</v>
      </c>
      <c r="AW857" s="14" t="s">
        <v>32</v>
      </c>
      <c r="AX857" s="14" t="s">
        <v>77</v>
      </c>
      <c r="AY857" s="170" t="s">
        <v>253</v>
      </c>
    </row>
    <row r="858" spans="2:65" s="14" customFormat="1" ht="11.25">
      <c r="B858" s="169"/>
      <c r="D858" s="155" t="s">
        <v>264</v>
      </c>
      <c r="E858" s="170" t="s">
        <v>1</v>
      </c>
      <c r="F858" s="171" t="s">
        <v>1507</v>
      </c>
      <c r="H858" s="170" t="s">
        <v>1</v>
      </c>
      <c r="I858" s="172"/>
      <c r="L858" s="169"/>
      <c r="M858" s="173"/>
      <c r="T858" s="174"/>
      <c r="AT858" s="170" t="s">
        <v>264</v>
      </c>
      <c r="AU858" s="170" t="s">
        <v>87</v>
      </c>
      <c r="AV858" s="14" t="s">
        <v>85</v>
      </c>
      <c r="AW858" s="14" t="s">
        <v>32</v>
      </c>
      <c r="AX858" s="14" t="s">
        <v>77</v>
      </c>
      <c r="AY858" s="170" t="s">
        <v>253</v>
      </c>
    </row>
    <row r="859" spans="2:65" s="12" customFormat="1" ht="33.75">
      <c r="B859" s="154"/>
      <c r="D859" s="155" t="s">
        <v>264</v>
      </c>
      <c r="E859" s="156" t="s">
        <v>1</v>
      </c>
      <c r="F859" s="157" t="s">
        <v>3882</v>
      </c>
      <c r="H859" s="158">
        <v>29.984999999999999</v>
      </c>
      <c r="I859" s="159"/>
      <c r="L859" s="154"/>
      <c r="M859" s="160"/>
      <c r="T859" s="161"/>
      <c r="AT859" s="156" t="s">
        <v>264</v>
      </c>
      <c r="AU859" s="156" t="s">
        <v>87</v>
      </c>
      <c r="AV859" s="12" t="s">
        <v>87</v>
      </c>
      <c r="AW859" s="12" t="s">
        <v>32</v>
      </c>
      <c r="AX859" s="12" t="s">
        <v>77</v>
      </c>
      <c r="AY859" s="156" t="s">
        <v>253</v>
      </c>
    </row>
    <row r="860" spans="2:65" s="15" customFormat="1" ht="11.25">
      <c r="B860" s="175"/>
      <c r="D860" s="155" t="s">
        <v>264</v>
      </c>
      <c r="E860" s="176" t="s">
        <v>1</v>
      </c>
      <c r="F860" s="177" t="s">
        <v>322</v>
      </c>
      <c r="H860" s="178">
        <v>29.984999999999999</v>
      </c>
      <c r="I860" s="179"/>
      <c r="L860" s="175"/>
      <c r="M860" s="180"/>
      <c r="T860" s="181"/>
      <c r="AT860" s="176" t="s">
        <v>264</v>
      </c>
      <c r="AU860" s="176" t="s">
        <v>87</v>
      </c>
      <c r="AV860" s="15" t="s">
        <v>97</v>
      </c>
      <c r="AW860" s="15" t="s">
        <v>32</v>
      </c>
      <c r="AX860" s="15" t="s">
        <v>77</v>
      </c>
      <c r="AY860" s="176" t="s">
        <v>253</v>
      </c>
    </row>
    <row r="861" spans="2:65" s="13" customFormat="1" ht="11.25">
      <c r="B861" s="162"/>
      <c r="D861" s="155" t="s">
        <v>264</v>
      </c>
      <c r="E861" s="163" t="s">
        <v>1</v>
      </c>
      <c r="F861" s="164" t="s">
        <v>266</v>
      </c>
      <c r="H861" s="165">
        <v>40.191000000000003</v>
      </c>
      <c r="I861" s="166"/>
      <c r="L861" s="162"/>
      <c r="M861" s="167"/>
      <c r="T861" s="168"/>
      <c r="AT861" s="163" t="s">
        <v>264</v>
      </c>
      <c r="AU861" s="163" t="s">
        <v>87</v>
      </c>
      <c r="AV861" s="13" t="s">
        <v>260</v>
      </c>
      <c r="AW861" s="13" t="s">
        <v>32</v>
      </c>
      <c r="AX861" s="13" t="s">
        <v>85</v>
      </c>
      <c r="AY861" s="163" t="s">
        <v>253</v>
      </c>
    </row>
    <row r="862" spans="2:65" s="12" customFormat="1" ht="11.25">
      <c r="B862" s="154"/>
      <c r="D862" s="155" t="s">
        <v>264</v>
      </c>
      <c r="F862" s="157" t="s">
        <v>3883</v>
      </c>
      <c r="H862" s="158">
        <v>16.076000000000001</v>
      </c>
      <c r="I862" s="159"/>
      <c r="L862" s="154"/>
      <c r="M862" s="160"/>
      <c r="T862" s="161"/>
      <c r="AT862" s="156" t="s">
        <v>264</v>
      </c>
      <c r="AU862" s="156" t="s">
        <v>87</v>
      </c>
      <c r="AV862" s="12" t="s">
        <v>87</v>
      </c>
      <c r="AW862" s="12" t="s">
        <v>4</v>
      </c>
      <c r="AX862" s="12" t="s">
        <v>85</v>
      </c>
      <c r="AY862" s="156" t="s">
        <v>253</v>
      </c>
    </row>
    <row r="863" spans="2:65" s="1" customFormat="1" ht="24.2" customHeight="1">
      <c r="B863" s="32"/>
      <c r="C863" s="137" t="s">
        <v>1523</v>
      </c>
      <c r="D863" s="137" t="s">
        <v>255</v>
      </c>
      <c r="E863" s="138" t="s">
        <v>1511</v>
      </c>
      <c r="F863" s="139" t="s">
        <v>1512</v>
      </c>
      <c r="G863" s="140" t="s">
        <v>258</v>
      </c>
      <c r="H863" s="141">
        <v>312.94</v>
      </c>
      <c r="I863" s="142"/>
      <c r="J863" s="143">
        <f>ROUND(I863*H863,2)</f>
        <v>0</v>
      </c>
      <c r="K863" s="139" t="s">
        <v>259</v>
      </c>
      <c r="L863" s="32"/>
      <c r="M863" s="144" t="s">
        <v>1</v>
      </c>
      <c r="N863" s="145" t="s">
        <v>42</v>
      </c>
      <c r="P863" s="146">
        <f>O863*H863</f>
        <v>0</v>
      </c>
      <c r="Q863" s="146">
        <v>4.0000000000000002E-4</v>
      </c>
      <c r="R863" s="146">
        <f>Q863*H863</f>
        <v>0.12517600000000001</v>
      </c>
      <c r="S863" s="146">
        <v>0</v>
      </c>
      <c r="T863" s="147">
        <f>S863*H863</f>
        <v>0</v>
      </c>
      <c r="AR863" s="148" t="s">
        <v>369</v>
      </c>
      <c r="AT863" s="148" t="s">
        <v>255</v>
      </c>
      <c r="AU863" s="148" t="s">
        <v>87</v>
      </c>
      <c r="AY863" s="17" t="s">
        <v>253</v>
      </c>
      <c r="BE863" s="149">
        <f>IF(N863="základní",J863,0)</f>
        <v>0</v>
      </c>
      <c r="BF863" s="149">
        <f>IF(N863="snížená",J863,0)</f>
        <v>0</v>
      </c>
      <c r="BG863" s="149">
        <f>IF(N863="zákl. přenesená",J863,0)</f>
        <v>0</v>
      </c>
      <c r="BH863" s="149">
        <f>IF(N863="sníž. přenesená",J863,0)</f>
        <v>0</v>
      </c>
      <c r="BI863" s="149">
        <f>IF(N863="nulová",J863,0)</f>
        <v>0</v>
      </c>
      <c r="BJ863" s="17" t="s">
        <v>85</v>
      </c>
      <c r="BK863" s="149">
        <f>ROUND(I863*H863,2)</f>
        <v>0</v>
      </c>
      <c r="BL863" s="17" t="s">
        <v>369</v>
      </c>
      <c r="BM863" s="148" t="s">
        <v>1513</v>
      </c>
    </row>
    <row r="864" spans="2:65" s="1" customFormat="1" ht="11.25">
      <c r="B864" s="32"/>
      <c r="D864" s="150" t="s">
        <v>262</v>
      </c>
      <c r="F864" s="151" t="s">
        <v>1514</v>
      </c>
      <c r="I864" s="152"/>
      <c r="L864" s="32"/>
      <c r="M864" s="153"/>
      <c r="T864" s="56"/>
      <c r="AT864" s="17" t="s">
        <v>262</v>
      </c>
      <c r="AU864" s="17" t="s">
        <v>87</v>
      </c>
    </row>
    <row r="865" spans="2:65" s="1" customFormat="1" ht="49.15" customHeight="1">
      <c r="B865" s="32"/>
      <c r="C865" s="185" t="s">
        <v>1528</v>
      </c>
      <c r="D865" s="185" t="s">
        <v>1052</v>
      </c>
      <c r="E865" s="186" t="s">
        <v>1516</v>
      </c>
      <c r="F865" s="187" t="s">
        <v>1517</v>
      </c>
      <c r="G865" s="188" t="s">
        <v>258</v>
      </c>
      <c r="H865" s="189">
        <v>364.73200000000003</v>
      </c>
      <c r="I865" s="190"/>
      <c r="J865" s="191">
        <f>ROUND(I865*H865,2)</f>
        <v>0</v>
      </c>
      <c r="K865" s="187" t="s">
        <v>259</v>
      </c>
      <c r="L865" s="192"/>
      <c r="M865" s="193" t="s">
        <v>1</v>
      </c>
      <c r="N865" s="194" t="s">
        <v>42</v>
      </c>
      <c r="P865" s="146">
        <f>O865*H865</f>
        <v>0</v>
      </c>
      <c r="Q865" s="146">
        <v>4.7000000000000002E-3</v>
      </c>
      <c r="R865" s="146">
        <f>Q865*H865</f>
        <v>1.7142404000000002</v>
      </c>
      <c r="S865" s="146">
        <v>0</v>
      </c>
      <c r="T865" s="147">
        <f>S865*H865</f>
        <v>0</v>
      </c>
      <c r="AR865" s="148" t="s">
        <v>455</v>
      </c>
      <c r="AT865" s="148" t="s">
        <v>1052</v>
      </c>
      <c r="AU865" s="148" t="s">
        <v>87</v>
      </c>
      <c r="AY865" s="17" t="s">
        <v>253</v>
      </c>
      <c r="BE865" s="149">
        <f>IF(N865="základní",J865,0)</f>
        <v>0</v>
      </c>
      <c r="BF865" s="149">
        <f>IF(N865="snížená",J865,0)</f>
        <v>0</v>
      </c>
      <c r="BG865" s="149">
        <f>IF(N865="zákl. přenesená",J865,0)</f>
        <v>0</v>
      </c>
      <c r="BH865" s="149">
        <f>IF(N865="sníž. přenesená",J865,0)</f>
        <v>0</v>
      </c>
      <c r="BI865" s="149">
        <f>IF(N865="nulová",J865,0)</f>
        <v>0</v>
      </c>
      <c r="BJ865" s="17" t="s">
        <v>85</v>
      </c>
      <c r="BK865" s="149">
        <f>ROUND(I865*H865,2)</f>
        <v>0</v>
      </c>
      <c r="BL865" s="17" t="s">
        <v>369</v>
      </c>
      <c r="BM865" s="148" t="s">
        <v>3884</v>
      </c>
    </row>
    <row r="866" spans="2:65" s="14" customFormat="1" ht="11.25">
      <c r="B866" s="169"/>
      <c r="D866" s="155" t="s">
        <v>264</v>
      </c>
      <c r="E866" s="170" t="s">
        <v>1</v>
      </c>
      <c r="F866" s="171" t="s">
        <v>1519</v>
      </c>
      <c r="H866" s="170" t="s">
        <v>1</v>
      </c>
      <c r="I866" s="172"/>
      <c r="L866" s="169"/>
      <c r="M866" s="173"/>
      <c r="T866" s="174"/>
      <c r="AT866" s="170" t="s">
        <v>264</v>
      </c>
      <c r="AU866" s="170" t="s">
        <v>87</v>
      </c>
      <c r="AV866" s="14" t="s">
        <v>85</v>
      </c>
      <c r="AW866" s="14" t="s">
        <v>32</v>
      </c>
      <c r="AX866" s="14" t="s">
        <v>77</v>
      </c>
      <c r="AY866" s="170" t="s">
        <v>253</v>
      </c>
    </row>
    <row r="867" spans="2:65" s="12" customFormat="1" ht="11.25">
      <c r="B867" s="154"/>
      <c r="D867" s="155" t="s">
        <v>264</v>
      </c>
      <c r="E867" s="156" t="s">
        <v>1</v>
      </c>
      <c r="F867" s="157" t="s">
        <v>3885</v>
      </c>
      <c r="H867" s="158">
        <v>308.94</v>
      </c>
      <c r="I867" s="159"/>
      <c r="L867" s="154"/>
      <c r="M867" s="160"/>
      <c r="T867" s="161"/>
      <c r="AT867" s="156" t="s">
        <v>264</v>
      </c>
      <c r="AU867" s="156" t="s">
        <v>87</v>
      </c>
      <c r="AV867" s="12" t="s">
        <v>87</v>
      </c>
      <c r="AW867" s="12" t="s">
        <v>32</v>
      </c>
      <c r="AX867" s="12" t="s">
        <v>77</v>
      </c>
      <c r="AY867" s="156" t="s">
        <v>253</v>
      </c>
    </row>
    <row r="868" spans="2:65" s="12" customFormat="1" ht="11.25">
      <c r="B868" s="154"/>
      <c r="D868" s="155" t="s">
        <v>264</v>
      </c>
      <c r="E868" s="156" t="s">
        <v>1</v>
      </c>
      <c r="F868" s="157" t="s">
        <v>1521</v>
      </c>
      <c r="H868" s="158">
        <v>4</v>
      </c>
      <c r="I868" s="159"/>
      <c r="L868" s="154"/>
      <c r="M868" s="160"/>
      <c r="T868" s="161"/>
      <c r="AT868" s="156" t="s">
        <v>264</v>
      </c>
      <c r="AU868" s="156" t="s">
        <v>87</v>
      </c>
      <c r="AV868" s="12" t="s">
        <v>87</v>
      </c>
      <c r="AW868" s="12" t="s">
        <v>32</v>
      </c>
      <c r="AX868" s="12" t="s">
        <v>77</v>
      </c>
      <c r="AY868" s="156" t="s">
        <v>253</v>
      </c>
    </row>
    <row r="869" spans="2:65" s="13" customFormat="1" ht="11.25">
      <c r="B869" s="162"/>
      <c r="D869" s="155" t="s">
        <v>264</v>
      </c>
      <c r="E869" s="163" t="s">
        <v>1</v>
      </c>
      <c r="F869" s="164" t="s">
        <v>266</v>
      </c>
      <c r="H869" s="165">
        <v>312.94</v>
      </c>
      <c r="I869" s="166"/>
      <c r="L869" s="162"/>
      <c r="M869" s="167"/>
      <c r="T869" s="168"/>
      <c r="AT869" s="163" t="s">
        <v>264</v>
      </c>
      <c r="AU869" s="163" t="s">
        <v>87</v>
      </c>
      <c r="AV869" s="13" t="s">
        <v>260</v>
      </c>
      <c r="AW869" s="13" t="s">
        <v>32</v>
      </c>
      <c r="AX869" s="13" t="s">
        <v>85</v>
      </c>
      <c r="AY869" s="163" t="s">
        <v>253</v>
      </c>
    </row>
    <row r="870" spans="2:65" s="12" customFormat="1" ht="11.25">
      <c r="B870" s="154"/>
      <c r="D870" s="155" t="s">
        <v>264</v>
      </c>
      <c r="F870" s="157" t="s">
        <v>1522</v>
      </c>
      <c r="H870" s="158">
        <v>364.73200000000003</v>
      </c>
      <c r="I870" s="159"/>
      <c r="L870" s="154"/>
      <c r="M870" s="160"/>
      <c r="T870" s="161"/>
      <c r="AT870" s="156" t="s">
        <v>264</v>
      </c>
      <c r="AU870" s="156" t="s">
        <v>87</v>
      </c>
      <c r="AV870" s="12" t="s">
        <v>87</v>
      </c>
      <c r="AW870" s="12" t="s">
        <v>4</v>
      </c>
      <c r="AX870" s="12" t="s">
        <v>85</v>
      </c>
      <c r="AY870" s="156" t="s">
        <v>253</v>
      </c>
    </row>
    <row r="871" spans="2:65" s="1" customFormat="1" ht="24.2" customHeight="1">
      <c r="B871" s="32"/>
      <c r="C871" s="137" t="s">
        <v>1535</v>
      </c>
      <c r="D871" s="137" t="s">
        <v>255</v>
      </c>
      <c r="E871" s="138" t="s">
        <v>1524</v>
      </c>
      <c r="F871" s="139" t="s">
        <v>1525</v>
      </c>
      <c r="G871" s="140" t="s">
        <v>258</v>
      </c>
      <c r="H871" s="141">
        <v>80.382999999999996</v>
      </c>
      <c r="I871" s="142"/>
      <c r="J871" s="143">
        <f>ROUND(I871*H871,2)</f>
        <v>0</v>
      </c>
      <c r="K871" s="139" t="s">
        <v>259</v>
      </c>
      <c r="L871" s="32"/>
      <c r="M871" s="144" t="s">
        <v>1</v>
      </c>
      <c r="N871" s="145" t="s">
        <v>42</v>
      </c>
      <c r="P871" s="146">
        <f>O871*H871</f>
        <v>0</v>
      </c>
      <c r="Q871" s="146">
        <v>4.0000000000000002E-4</v>
      </c>
      <c r="R871" s="146">
        <f>Q871*H871</f>
        <v>3.21532E-2</v>
      </c>
      <c r="S871" s="146">
        <v>0</v>
      </c>
      <c r="T871" s="147">
        <f>S871*H871</f>
        <v>0</v>
      </c>
      <c r="AR871" s="148" t="s">
        <v>369</v>
      </c>
      <c r="AT871" s="148" t="s">
        <v>255</v>
      </c>
      <c r="AU871" s="148" t="s">
        <v>87</v>
      </c>
      <c r="AY871" s="17" t="s">
        <v>253</v>
      </c>
      <c r="BE871" s="149">
        <f>IF(N871="základní",J871,0)</f>
        <v>0</v>
      </c>
      <c r="BF871" s="149">
        <f>IF(N871="snížená",J871,0)</f>
        <v>0</v>
      </c>
      <c r="BG871" s="149">
        <f>IF(N871="zákl. přenesená",J871,0)</f>
        <v>0</v>
      </c>
      <c r="BH871" s="149">
        <f>IF(N871="sníž. přenesená",J871,0)</f>
        <v>0</v>
      </c>
      <c r="BI871" s="149">
        <f>IF(N871="nulová",J871,0)</f>
        <v>0</v>
      </c>
      <c r="BJ871" s="17" t="s">
        <v>85</v>
      </c>
      <c r="BK871" s="149">
        <f>ROUND(I871*H871,2)</f>
        <v>0</v>
      </c>
      <c r="BL871" s="17" t="s">
        <v>369</v>
      </c>
      <c r="BM871" s="148" t="s">
        <v>1526</v>
      </c>
    </row>
    <row r="872" spans="2:65" s="1" customFormat="1" ht="11.25">
      <c r="B872" s="32"/>
      <c r="D872" s="150" t="s">
        <v>262</v>
      </c>
      <c r="F872" s="151" t="s">
        <v>1527</v>
      </c>
      <c r="I872" s="152"/>
      <c r="L872" s="32"/>
      <c r="M872" s="153"/>
      <c r="T872" s="56"/>
      <c r="AT872" s="17" t="s">
        <v>262</v>
      </c>
      <c r="AU872" s="17" t="s">
        <v>87</v>
      </c>
    </row>
    <row r="873" spans="2:65" s="1" customFormat="1" ht="49.15" customHeight="1">
      <c r="B873" s="32"/>
      <c r="C873" s="185" t="s">
        <v>1540</v>
      </c>
      <c r="D873" s="185" t="s">
        <v>1052</v>
      </c>
      <c r="E873" s="186" t="s">
        <v>1516</v>
      </c>
      <c r="F873" s="187" t="s">
        <v>1517</v>
      </c>
      <c r="G873" s="188" t="s">
        <v>258</v>
      </c>
      <c r="H873" s="189">
        <v>98.147999999999996</v>
      </c>
      <c r="I873" s="190"/>
      <c r="J873" s="191">
        <f>ROUND(I873*H873,2)</f>
        <v>0</v>
      </c>
      <c r="K873" s="187" t="s">
        <v>259</v>
      </c>
      <c r="L873" s="192"/>
      <c r="M873" s="193" t="s">
        <v>1</v>
      </c>
      <c r="N873" s="194" t="s">
        <v>42</v>
      </c>
      <c r="P873" s="146">
        <f>O873*H873</f>
        <v>0</v>
      </c>
      <c r="Q873" s="146">
        <v>4.7000000000000002E-3</v>
      </c>
      <c r="R873" s="146">
        <f>Q873*H873</f>
        <v>0.46129559999999997</v>
      </c>
      <c r="S873" s="146">
        <v>0</v>
      </c>
      <c r="T873" s="147">
        <f>S873*H873</f>
        <v>0</v>
      </c>
      <c r="AR873" s="148" t="s">
        <v>455</v>
      </c>
      <c r="AT873" s="148" t="s">
        <v>1052</v>
      </c>
      <c r="AU873" s="148" t="s">
        <v>87</v>
      </c>
      <c r="AY873" s="17" t="s">
        <v>253</v>
      </c>
      <c r="BE873" s="149">
        <f>IF(N873="základní",J873,0)</f>
        <v>0</v>
      </c>
      <c r="BF873" s="149">
        <f>IF(N873="snížená",J873,0)</f>
        <v>0</v>
      </c>
      <c r="BG873" s="149">
        <f>IF(N873="zákl. přenesená",J873,0)</f>
        <v>0</v>
      </c>
      <c r="BH873" s="149">
        <f>IF(N873="sníž. přenesená",J873,0)</f>
        <v>0</v>
      </c>
      <c r="BI873" s="149">
        <f>IF(N873="nulová",J873,0)</f>
        <v>0</v>
      </c>
      <c r="BJ873" s="17" t="s">
        <v>85</v>
      </c>
      <c r="BK873" s="149">
        <f>ROUND(I873*H873,2)</f>
        <v>0</v>
      </c>
      <c r="BL873" s="17" t="s">
        <v>369</v>
      </c>
      <c r="BM873" s="148" t="s">
        <v>3886</v>
      </c>
    </row>
    <row r="874" spans="2:65" s="14" customFormat="1" ht="11.25">
      <c r="B874" s="169"/>
      <c r="D874" s="155" t="s">
        <v>264</v>
      </c>
      <c r="E874" s="170" t="s">
        <v>1</v>
      </c>
      <c r="F874" s="171" t="s">
        <v>1530</v>
      </c>
      <c r="H874" s="170" t="s">
        <v>1</v>
      </c>
      <c r="I874" s="172"/>
      <c r="L874" s="169"/>
      <c r="M874" s="173"/>
      <c r="T874" s="174"/>
      <c r="AT874" s="170" t="s">
        <v>264</v>
      </c>
      <c r="AU874" s="170" t="s">
        <v>87</v>
      </c>
      <c r="AV874" s="14" t="s">
        <v>85</v>
      </c>
      <c r="AW874" s="14" t="s">
        <v>32</v>
      </c>
      <c r="AX874" s="14" t="s">
        <v>77</v>
      </c>
      <c r="AY874" s="170" t="s">
        <v>253</v>
      </c>
    </row>
    <row r="875" spans="2:65" s="14" customFormat="1" ht="11.25">
      <c r="B875" s="169"/>
      <c r="D875" s="155" t="s">
        <v>264</v>
      </c>
      <c r="E875" s="170" t="s">
        <v>1</v>
      </c>
      <c r="F875" s="171" t="s">
        <v>1505</v>
      </c>
      <c r="H875" s="170" t="s">
        <v>1</v>
      </c>
      <c r="I875" s="172"/>
      <c r="L875" s="169"/>
      <c r="M875" s="173"/>
      <c r="T875" s="174"/>
      <c r="AT875" s="170" t="s">
        <v>264</v>
      </c>
      <c r="AU875" s="170" t="s">
        <v>87</v>
      </c>
      <c r="AV875" s="14" t="s">
        <v>85</v>
      </c>
      <c r="AW875" s="14" t="s">
        <v>32</v>
      </c>
      <c r="AX875" s="14" t="s">
        <v>77</v>
      </c>
      <c r="AY875" s="170" t="s">
        <v>253</v>
      </c>
    </row>
    <row r="876" spans="2:65" s="12" customFormat="1" ht="11.25">
      <c r="B876" s="154"/>
      <c r="D876" s="155" t="s">
        <v>264</v>
      </c>
      <c r="E876" s="156" t="s">
        <v>1</v>
      </c>
      <c r="F876" s="157" t="s">
        <v>3887</v>
      </c>
      <c r="H876" s="158">
        <v>20.411999999999999</v>
      </c>
      <c r="I876" s="159"/>
      <c r="L876" s="154"/>
      <c r="M876" s="160"/>
      <c r="T876" s="161"/>
      <c r="AT876" s="156" t="s">
        <v>264</v>
      </c>
      <c r="AU876" s="156" t="s">
        <v>87</v>
      </c>
      <c r="AV876" s="12" t="s">
        <v>87</v>
      </c>
      <c r="AW876" s="12" t="s">
        <v>32</v>
      </c>
      <c r="AX876" s="12" t="s">
        <v>77</v>
      </c>
      <c r="AY876" s="156" t="s">
        <v>253</v>
      </c>
    </row>
    <row r="877" spans="2:65" s="15" customFormat="1" ht="11.25">
      <c r="B877" s="175"/>
      <c r="D877" s="155" t="s">
        <v>264</v>
      </c>
      <c r="E877" s="176" t="s">
        <v>1</v>
      </c>
      <c r="F877" s="177" t="s">
        <v>322</v>
      </c>
      <c r="H877" s="178">
        <v>20.411999999999999</v>
      </c>
      <c r="I877" s="179"/>
      <c r="L877" s="175"/>
      <c r="M877" s="180"/>
      <c r="T877" s="181"/>
      <c r="AT877" s="176" t="s">
        <v>264</v>
      </c>
      <c r="AU877" s="176" t="s">
        <v>87</v>
      </c>
      <c r="AV877" s="15" t="s">
        <v>97</v>
      </c>
      <c r="AW877" s="15" t="s">
        <v>32</v>
      </c>
      <c r="AX877" s="15" t="s">
        <v>77</v>
      </c>
      <c r="AY877" s="176" t="s">
        <v>253</v>
      </c>
    </row>
    <row r="878" spans="2:65" s="14" customFormat="1" ht="11.25">
      <c r="B878" s="169"/>
      <c r="D878" s="155" t="s">
        <v>264</v>
      </c>
      <c r="E878" s="170" t="s">
        <v>1</v>
      </c>
      <c r="F878" s="171" t="s">
        <v>1532</v>
      </c>
      <c r="H878" s="170" t="s">
        <v>1</v>
      </c>
      <c r="I878" s="172"/>
      <c r="L878" s="169"/>
      <c r="M878" s="173"/>
      <c r="T878" s="174"/>
      <c r="AT878" s="170" t="s">
        <v>264</v>
      </c>
      <c r="AU878" s="170" t="s">
        <v>87</v>
      </c>
      <c r="AV878" s="14" t="s">
        <v>85</v>
      </c>
      <c r="AW878" s="14" t="s">
        <v>32</v>
      </c>
      <c r="AX878" s="14" t="s">
        <v>77</v>
      </c>
      <c r="AY878" s="170" t="s">
        <v>253</v>
      </c>
    </row>
    <row r="879" spans="2:65" s="14" customFormat="1" ht="11.25">
      <c r="B879" s="169"/>
      <c r="D879" s="155" t="s">
        <v>264</v>
      </c>
      <c r="E879" s="170" t="s">
        <v>1</v>
      </c>
      <c r="F879" s="171" t="s">
        <v>1507</v>
      </c>
      <c r="H879" s="170" t="s">
        <v>1</v>
      </c>
      <c r="I879" s="172"/>
      <c r="L879" s="169"/>
      <c r="M879" s="173"/>
      <c r="T879" s="174"/>
      <c r="AT879" s="170" t="s">
        <v>264</v>
      </c>
      <c r="AU879" s="170" t="s">
        <v>87</v>
      </c>
      <c r="AV879" s="14" t="s">
        <v>85</v>
      </c>
      <c r="AW879" s="14" t="s">
        <v>32</v>
      </c>
      <c r="AX879" s="14" t="s">
        <v>77</v>
      </c>
      <c r="AY879" s="170" t="s">
        <v>253</v>
      </c>
    </row>
    <row r="880" spans="2:65" s="12" customFormat="1" ht="33.75">
      <c r="B880" s="154"/>
      <c r="D880" s="155" t="s">
        <v>264</v>
      </c>
      <c r="E880" s="156" t="s">
        <v>1</v>
      </c>
      <c r="F880" s="157" t="s">
        <v>3888</v>
      </c>
      <c r="H880" s="158">
        <v>59.970999999999997</v>
      </c>
      <c r="I880" s="159"/>
      <c r="L880" s="154"/>
      <c r="M880" s="160"/>
      <c r="T880" s="161"/>
      <c r="AT880" s="156" t="s">
        <v>264</v>
      </c>
      <c r="AU880" s="156" t="s">
        <v>87</v>
      </c>
      <c r="AV880" s="12" t="s">
        <v>87</v>
      </c>
      <c r="AW880" s="12" t="s">
        <v>32</v>
      </c>
      <c r="AX880" s="12" t="s">
        <v>77</v>
      </c>
      <c r="AY880" s="156" t="s">
        <v>253</v>
      </c>
    </row>
    <row r="881" spans="2:65" s="15" customFormat="1" ht="11.25">
      <c r="B881" s="175"/>
      <c r="D881" s="155" t="s">
        <v>264</v>
      </c>
      <c r="E881" s="176" t="s">
        <v>1</v>
      </c>
      <c r="F881" s="177" t="s">
        <v>322</v>
      </c>
      <c r="H881" s="178">
        <v>59.970999999999997</v>
      </c>
      <c r="I881" s="179"/>
      <c r="L881" s="175"/>
      <c r="M881" s="180"/>
      <c r="T881" s="181"/>
      <c r="AT881" s="176" t="s">
        <v>264</v>
      </c>
      <c r="AU881" s="176" t="s">
        <v>87</v>
      </c>
      <c r="AV881" s="15" t="s">
        <v>97</v>
      </c>
      <c r="AW881" s="15" t="s">
        <v>32</v>
      </c>
      <c r="AX881" s="15" t="s">
        <v>77</v>
      </c>
      <c r="AY881" s="176" t="s">
        <v>253</v>
      </c>
    </row>
    <row r="882" spans="2:65" s="13" customFormat="1" ht="11.25">
      <c r="B882" s="162"/>
      <c r="D882" s="155" t="s">
        <v>264</v>
      </c>
      <c r="E882" s="163" t="s">
        <v>1</v>
      </c>
      <c r="F882" s="164" t="s">
        <v>266</v>
      </c>
      <c r="H882" s="165">
        <v>80.382999999999996</v>
      </c>
      <c r="I882" s="166"/>
      <c r="L882" s="162"/>
      <c r="M882" s="167"/>
      <c r="T882" s="168"/>
      <c r="AT882" s="163" t="s">
        <v>264</v>
      </c>
      <c r="AU882" s="163" t="s">
        <v>87</v>
      </c>
      <c r="AV882" s="13" t="s">
        <v>260</v>
      </c>
      <c r="AW882" s="13" t="s">
        <v>32</v>
      </c>
      <c r="AX882" s="13" t="s">
        <v>85</v>
      </c>
      <c r="AY882" s="163" t="s">
        <v>253</v>
      </c>
    </row>
    <row r="883" spans="2:65" s="12" customFormat="1" ht="11.25">
      <c r="B883" s="154"/>
      <c r="D883" s="155" t="s">
        <v>264</v>
      </c>
      <c r="F883" s="157" t="s">
        <v>3889</v>
      </c>
      <c r="H883" s="158">
        <v>98.147999999999996</v>
      </c>
      <c r="I883" s="159"/>
      <c r="L883" s="154"/>
      <c r="M883" s="160"/>
      <c r="T883" s="161"/>
      <c r="AT883" s="156" t="s">
        <v>264</v>
      </c>
      <c r="AU883" s="156" t="s">
        <v>87</v>
      </c>
      <c r="AV883" s="12" t="s">
        <v>87</v>
      </c>
      <c r="AW883" s="12" t="s">
        <v>4</v>
      </c>
      <c r="AX883" s="12" t="s">
        <v>85</v>
      </c>
      <c r="AY883" s="156" t="s">
        <v>253</v>
      </c>
    </row>
    <row r="884" spans="2:65" s="1" customFormat="1" ht="33" customHeight="1">
      <c r="B884" s="32"/>
      <c r="C884" s="137" t="s">
        <v>1546</v>
      </c>
      <c r="D884" s="137" t="s">
        <v>255</v>
      </c>
      <c r="E884" s="138" t="s">
        <v>1536</v>
      </c>
      <c r="F884" s="139" t="s">
        <v>1537</v>
      </c>
      <c r="G884" s="140" t="s">
        <v>258</v>
      </c>
      <c r="H884" s="141">
        <v>10</v>
      </c>
      <c r="I884" s="142"/>
      <c r="J884" s="143">
        <f>ROUND(I884*H884,2)</f>
        <v>0</v>
      </c>
      <c r="K884" s="139" t="s">
        <v>259</v>
      </c>
      <c r="L884" s="32"/>
      <c r="M884" s="144" t="s">
        <v>1</v>
      </c>
      <c r="N884" s="145" t="s">
        <v>42</v>
      </c>
      <c r="P884" s="146">
        <f>O884*H884</f>
        <v>0</v>
      </c>
      <c r="Q884" s="146">
        <v>0</v>
      </c>
      <c r="R884" s="146">
        <f>Q884*H884</f>
        <v>0</v>
      </c>
      <c r="S884" s="146">
        <v>0</v>
      </c>
      <c r="T884" s="147">
        <f>S884*H884</f>
        <v>0</v>
      </c>
      <c r="AR884" s="148" t="s">
        <v>369</v>
      </c>
      <c r="AT884" s="148" t="s">
        <v>255</v>
      </c>
      <c r="AU884" s="148" t="s">
        <v>87</v>
      </c>
      <c r="AY884" s="17" t="s">
        <v>253</v>
      </c>
      <c r="BE884" s="149">
        <f>IF(N884="základní",J884,0)</f>
        <v>0</v>
      </c>
      <c r="BF884" s="149">
        <f>IF(N884="snížená",J884,0)</f>
        <v>0</v>
      </c>
      <c r="BG884" s="149">
        <f>IF(N884="zákl. přenesená",J884,0)</f>
        <v>0</v>
      </c>
      <c r="BH884" s="149">
        <f>IF(N884="sníž. přenesená",J884,0)</f>
        <v>0</v>
      </c>
      <c r="BI884" s="149">
        <f>IF(N884="nulová",J884,0)</f>
        <v>0</v>
      </c>
      <c r="BJ884" s="17" t="s">
        <v>85</v>
      </c>
      <c r="BK884" s="149">
        <f>ROUND(I884*H884,2)</f>
        <v>0</v>
      </c>
      <c r="BL884" s="17" t="s">
        <v>369</v>
      </c>
      <c r="BM884" s="148" t="s">
        <v>3890</v>
      </c>
    </row>
    <row r="885" spans="2:65" s="1" customFormat="1" ht="11.25">
      <c r="B885" s="32"/>
      <c r="D885" s="150" t="s">
        <v>262</v>
      </c>
      <c r="F885" s="151" t="s">
        <v>1539</v>
      </c>
      <c r="I885" s="152"/>
      <c r="L885" s="32"/>
      <c r="M885" s="153"/>
      <c r="T885" s="56"/>
      <c r="AT885" s="17" t="s">
        <v>262</v>
      </c>
      <c r="AU885" s="17" t="s">
        <v>87</v>
      </c>
    </row>
    <row r="886" spans="2:65" s="1" customFormat="1" ht="24.2" customHeight="1">
      <c r="B886" s="32"/>
      <c r="C886" s="185" t="s">
        <v>1551</v>
      </c>
      <c r="D886" s="185" t="s">
        <v>1052</v>
      </c>
      <c r="E886" s="186" t="s">
        <v>1541</v>
      </c>
      <c r="F886" s="187" t="s">
        <v>1542</v>
      </c>
      <c r="G886" s="188" t="s">
        <v>1543</v>
      </c>
      <c r="H886" s="189">
        <v>35</v>
      </c>
      <c r="I886" s="190"/>
      <c r="J886" s="191">
        <f>ROUND(I886*H886,2)</f>
        <v>0</v>
      </c>
      <c r="K886" s="187" t="s">
        <v>259</v>
      </c>
      <c r="L886" s="192"/>
      <c r="M886" s="193" t="s">
        <v>1</v>
      </c>
      <c r="N886" s="194" t="s">
        <v>42</v>
      </c>
      <c r="P886" s="146">
        <f>O886*H886</f>
        <v>0</v>
      </c>
      <c r="Q886" s="146">
        <v>1E-3</v>
      </c>
      <c r="R886" s="146">
        <f>Q886*H886</f>
        <v>3.5000000000000003E-2</v>
      </c>
      <c r="S886" s="146">
        <v>0</v>
      </c>
      <c r="T886" s="147">
        <f>S886*H886</f>
        <v>0</v>
      </c>
      <c r="AR886" s="148" t="s">
        <v>455</v>
      </c>
      <c r="AT886" s="148" t="s">
        <v>1052</v>
      </c>
      <c r="AU886" s="148" t="s">
        <v>87</v>
      </c>
      <c r="AY886" s="17" t="s">
        <v>253</v>
      </c>
      <c r="BE886" s="149">
        <f>IF(N886="základní",J886,0)</f>
        <v>0</v>
      </c>
      <c r="BF886" s="149">
        <f>IF(N886="snížená",J886,0)</f>
        <v>0</v>
      </c>
      <c r="BG886" s="149">
        <f>IF(N886="zákl. přenesená",J886,0)</f>
        <v>0</v>
      </c>
      <c r="BH886" s="149">
        <f>IF(N886="sníž. přenesená",J886,0)</f>
        <v>0</v>
      </c>
      <c r="BI886" s="149">
        <f>IF(N886="nulová",J886,0)</f>
        <v>0</v>
      </c>
      <c r="BJ886" s="17" t="s">
        <v>85</v>
      </c>
      <c r="BK886" s="149">
        <f>ROUND(I886*H886,2)</f>
        <v>0</v>
      </c>
      <c r="BL886" s="17" t="s">
        <v>369</v>
      </c>
      <c r="BM886" s="148" t="s">
        <v>3891</v>
      </c>
    </row>
    <row r="887" spans="2:65" s="12" customFormat="1" ht="11.25">
      <c r="B887" s="154"/>
      <c r="D887" s="155" t="s">
        <v>264</v>
      </c>
      <c r="E887" s="156" t="s">
        <v>1</v>
      </c>
      <c r="F887" s="157" t="s">
        <v>317</v>
      </c>
      <c r="H887" s="158">
        <v>10</v>
      </c>
      <c r="I887" s="159"/>
      <c r="L887" s="154"/>
      <c r="M887" s="160"/>
      <c r="T887" s="161"/>
      <c r="AT887" s="156" t="s">
        <v>264</v>
      </c>
      <c r="AU887" s="156" t="s">
        <v>87</v>
      </c>
      <c r="AV887" s="12" t="s">
        <v>87</v>
      </c>
      <c r="AW887" s="12" t="s">
        <v>32</v>
      </c>
      <c r="AX887" s="12" t="s">
        <v>85</v>
      </c>
      <c r="AY887" s="156" t="s">
        <v>253</v>
      </c>
    </row>
    <row r="888" spans="2:65" s="12" customFormat="1" ht="11.25">
      <c r="B888" s="154"/>
      <c r="D888" s="155" t="s">
        <v>264</v>
      </c>
      <c r="F888" s="157" t="s">
        <v>1545</v>
      </c>
      <c r="H888" s="158">
        <v>35</v>
      </c>
      <c r="I888" s="159"/>
      <c r="L888" s="154"/>
      <c r="M888" s="160"/>
      <c r="T888" s="161"/>
      <c r="AT888" s="156" t="s">
        <v>264</v>
      </c>
      <c r="AU888" s="156" t="s">
        <v>87</v>
      </c>
      <c r="AV888" s="12" t="s">
        <v>87</v>
      </c>
      <c r="AW888" s="12" t="s">
        <v>4</v>
      </c>
      <c r="AX888" s="12" t="s">
        <v>85</v>
      </c>
      <c r="AY888" s="156" t="s">
        <v>253</v>
      </c>
    </row>
    <row r="889" spans="2:65" s="1" customFormat="1" ht="24.2" customHeight="1">
      <c r="B889" s="32"/>
      <c r="C889" s="137" t="s">
        <v>1557</v>
      </c>
      <c r="D889" s="137" t="s">
        <v>255</v>
      </c>
      <c r="E889" s="138" t="s">
        <v>1547</v>
      </c>
      <c r="F889" s="139" t="s">
        <v>1548</v>
      </c>
      <c r="G889" s="140" t="s">
        <v>258</v>
      </c>
      <c r="H889" s="141">
        <v>129.81</v>
      </c>
      <c r="I889" s="142"/>
      <c r="J889" s="143">
        <f>ROUND(I889*H889,2)</f>
        <v>0</v>
      </c>
      <c r="K889" s="139" t="s">
        <v>259</v>
      </c>
      <c r="L889" s="32"/>
      <c r="M889" s="144" t="s">
        <v>1</v>
      </c>
      <c r="N889" s="145" t="s">
        <v>42</v>
      </c>
      <c r="P889" s="146">
        <f>O889*H889</f>
        <v>0</v>
      </c>
      <c r="Q889" s="146">
        <v>0</v>
      </c>
      <c r="R889" s="146">
        <f>Q889*H889</f>
        <v>0</v>
      </c>
      <c r="S889" s="146">
        <v>0</v>
      </c>
      <c r="T889" s="147">
        <f>S889*H889</f>
        <v>0</v>
      </c>
      <c r="AR889" s="148" t="s">
        <v>369</v>
      </c>
      <c r="AT889" s="148" t="s">
        <v>255</v>
      </c>
      <c r="AU889" s="148" t="s">
        <v>87</v>
      </c>
      <c r="AY889" s="17" t="s">
        <v>253</v>
      </c>
      <c r="BE889" s="149">
        <f>IF(N889="základní",J889,0)</f>
        <v>0</v>
      </c>
      <c r="BF889" s="149">
        <f>IF(N889="snížená",J889,0)</f>
        <v>0</v>
      </c>
      <c r="BG889" s="149">
        <f>IF(N889="zákl. přenesená",J889,0)</f>
        <v>0</v>
      </c>
      <c r="BH889" s="149">
        <f>IF(N889="sníž. přenesená",J889,0)</f>
        <v>0</v>
      </c>
      <c r="BI889" s="149">
        <f>IF(N889="nulová",J889,0)</f>
        <v>0</v>
      </c>
      <c r="BJ889" s="17" t="s">
        <v>85</v>
      </c>
      <c r="BK889" s="149">
        <f>ROUND(I889*H889,2)</f>
        <v>0</v>
      </c>
      <c r="BL889" s="17" t="s">
        <v>369</v>
      </c>
      <c r="BM889" s="148" t="s">
        <v>1549</v>
      </c>
    </row>
    <row r="890" spans="2:65" s="1" customFormat="1" ht="11.25">
      <c r="B890" s="32"/>
      <c r="D890" s="150" t="s">
        <v>262</v>
      </c>
      <c r="F890" s="151" t="s">
        <v>1550</v>
      </c>
      <c r="I890" s="152"/>
      <c r="L890" s="32"/>
      <c r="M890" s="153"/>
      <c r="T890" s="56"/>
      <c r="AT890" s="17" t="s">
        <v>262</v>
      </c>
      <c r="AU890" s="17" t="s">
        <v>87</v>
      </c>
    </row>
    <row r="891" spans="2:65" s="1" customFormat="1" ht="16.5" customHeight="1">
      <c r="B891" s="32"/>
      <c r="C891" s="185" t="s">
        <v>1562</v>
      </c>
      <c r="D891" s="185" t="s">
        <v>1052</v>
      </c>
      <c r="E891" s="186" t="s">
        <v>1552</v>
      </c>
      <c r="F891" s="187" t="s">
        <v>1553</v>
      </c>
      <c r="G891" s="188" t="s">
        <v>258</v>
      </c>
      <c r="H891" s="189">
        <v>136.30099999999999</v>
      </c>
      <c r="I891" s="190"/>
      <c r="J891" s="191">
        <f>ROUND(I891*H891,2)</f>
        <v>0</v>
      </c>
      <c r="K891" s="187" t="s">
        <v>259</v>
      </c>
      <c r="L891" s="192"/>
      <c r="M891" s="193" t="s">
        <v>1</v>
      </c>
      <c r="N891" s="194" t="s">
        <v>42</v>
      </c>
      <c r="P891" s="146">
        <f>O891*H891</f>
        <v>0</v>
      </c>
      <c r="Q891" s="146">
        <v>2.9999999999999997E-4</v>
      </c>
      <c r="R891" s="146">
        <f>Q891*H891</f>
        <v>4.0890299999999991E-2</v>
      </c>
      <c r="S891" s="146">
        <v>0</v>
      </c>
      <c r="T891" s="147">
        <f>S891*H891</f>
        <v>0</v>
      </c>
      <c r="AR891" s="148" t="s">
        <v>455</v>
      </c>
      <c r="AT891" s="148" t="s">
        <v>1052</v>
      </c>
      <c r="AU891" s="148" t="s">
        <v>87</v>
      </c>
      <c r="AY891" s="17" t="s">
        <v>253</v>
      </c>
      <c r="BE891" s="149">
        <f>IF(N891="základní",J891,0)</f>
        <v>0</v>
      </c>
      <c r="BF891" s="149">
        <f>IF(N891="snížená",J891,0)</f>
        <v>0</v>
      </c>
      <c r="BG891" s="149">
        <f>IF(N891="zákl. přenesená",J891,0)</f>
        <v>0</v>
      </c>
      <c r="BH891" s="149">
        <f>IF(N891="sníž. přenesená",J891,0)</f>
        <v>0</v>
      </c>
      <c r="BI891" s="149">
        <f>IF(N891="nulová",J891,0)</f>
        <v>0</v>
      </c>
      <c r="BJ891" s="17" t="s">
        <v>85</v>
      </c>
      <c r="BK891" s="149">
        <f>ROUND(I891*H891,2)</f>
        <v>0</v>
      </c>
      <c r="BL891" s="17" t="s">
        <v>369</v>
      </c>
      <c r="BM891" s="148" t="s">
        <v>1554</v>
      </c>
    </row>
    <row r="892" spans="2:65" s="14" customFormat="1" ht="11.25">
      <c r="B892" s="169"/>
      <c r="D892" s="155" t="s">
        <v>264</v>
      </c>
      <c r="E892" s="170" t="s">
        <v>1</v>
      </c>
      <c r="F892" s="171" t="s">
        <v>1555</v>
      </c>
      <c r="H892" s="170" t="s">
        <v>1</v>
      </c>
      <c r="I892" s="172"/>
      <c r="L892" s="169"/>
      <c r="M892" s="173"/>
      <c r="T892" s="174"/>
      <c r="AT892" s="170" t="s">
        <v>264</v>
      </c>
      <c r="AU892" s="170" t="s">
        <v>87</v>
      </c>
      <c r="AV892" s="14" t="s">
        <v>85</v>
      </c>
      <c r="AW892" s="14" t="s">
        <v>32</v>
      </c>
      <c r="AX892" s="14" t="s">
        <v>77</v>
      </c>
      <c r="AY892" s="170" t="s">
        <v>253</v>
      </c>
    </row>
    <row r="893" spans="2:65" s="14" customFormat="1" ht="11.25">
      <c r="B893" s="169"/>
      <c r="D893" s="155" t="s">
        <v>264</v>
      </c>
      <c r="E893" s="170" t="s">
        <v>1</v>
      </c>
      <c r="F893" s="171" t="s">
        <v>880</v>
      </c>
      <c r="H893" s="170" t="s">
        <v>1</v>
      </c>
      <c r="I893" s="172"/>
      <c r="L893" s="169"/>
      <c r="M893" s="173"/>
      <c r="T893" s="174"/>
      <c r="AT893" s="170" t="s">
        <v>264</v>
      </c>
      <c r="AU893" s="170" t="s">
        <v>87</v>
      </c>
      <c r="AV893" s="14" t="s">
        <v>85</v>
      </c>
      <c r="AW893" s="14" t="s">
        <v>32</v>
      </c>
      <c r="AX893" s="14" t="s">
        <v>77</v>
      </c>
      <c r="AY893" s="170" t="s">
        <v>253</v>
      </c>
    </row>
    <row r="894" spans="2:65" s="12" customFormat="1" ht="11.25">
      <c r="B894" s="154"/>
      <c r="D894" s="155" t="s">
        <v>264</v>
      </c>
      <c r="E894" s="156" t="s">
        <v>1</v>
      </c>
      <c r="F894" s="157" t="s">
        <v>3892</v>
      </c>
      <c r="H894" s="158">
        <v>129.81</v>
      </c>
      <c r="I894" s="159"/>
      <c r="L894" s="154"/>
      <c r="M894" s="160"/>
      <c r="T894" s="161"/>
      <c r="AT894" s="156" t="s">
        <v>264</v>
      </c>
      <c r="AU894" s="156" t="s">
        <v>87</v>
      </c>
      <c r="AV894" s="12" t="s">
        <v>87</v>
      </c>
      <c r="AW894" s="12" t="s">
        <v>32</v>
      </c>
      <c r="AX894" s="12" t="s">
        <v>77</v>
      </c>
      <c r="AY894" s="156" t="s">
        <v>253</v>
      </c>
    </row>
    <row r="895" spans="2:65" s="13" customFormat="1" ht="11.25">
      <c r="B895" s="162"/>
      <c r="D895" s="155" t="s">
        <v>264</v>
      </c>
      <c r="E895" s="163" t="s">
        <v>1</v>
      </c>
      <c r="F895" s="164" t="s">
        <v>266</v>
      </c>
      <c r="H895" s="165">
        <v>129.81</v>
      </c>
      <c r="I895" s="166"/>
      <c r="L895" s="162"/>
      <c r="M895" s="167"/>
      <c r="T895" s="168"/>
      <c r="AT895" s="163" t="s">
        <v>264</v>
      </c>
      <c r="AU895" s="163" t="s">
        <v>87</v>
      </c>
      <c r="AV895" s="13" t="s">
        <v>260</v>
      </c>
      <c r="AW895" s="13" t="s">
        <v>32</v>
      </c>
      <c r="AX895" s="13" t="s">
        <v>85</v>
      </c>
      <c r="AY895" s="163" t="s">
        <v>253</v>
      </c>
    </row>
    <row r="896" spans="2:65" s="12" customFormat="1" ht="11.25">
      <c r="B896" s="154"/>
      <c r="D896" s="155" t="s">
        <v>264</v>
      </c>
      <c r="F896" s="157" t="s">
        <v>3893</v>
      </c>
      <c r="H896" s="158">
        <v>136.30099999999999</v>
      </c>
      <c r="I896" s="159"/>
      <c r="L896" s="154"/>
      <c r="M896" s="160"/>
      <c r="T896" s="161"/>
      <c r="AT896" s="156" t="s">
        <v>264</v>
      </c>
      <c r="AU896" s="156" t="s">
        <v>87</v>
      </c>
      <c r="AV896" s="12" t="s">
        <v>87</v>
      </c>
      <c r="AW896" s="12" t="s">
        <v>4</v>
      </c>
      <c r="AX896" s="12" t="s">
        <v>85</v>
      </c>
      <c r="AY896" s="156" t="s">
        <v>253</v>
      </c>
    </row>
    <row r="897" spans="2:65" s="1" customFormat="1" ht="24.2" customHeight="1">
      <c r="B897" s="32"/>
      <c r="C897" s="137" t="s">
        <v>1568</v>
      </c>
      <c r="D897" s="137" t="s">
        <v>255</v>
      </c>
      <c r="E897" s="138" t="s">
        <v>1558</v>
      </c>
      <c r="F897" s="139" t="s">
        <v>1559</v>
      </c>
      <c r="G897" s="140" t="s">
        <v>258</v>
      </c>
      <c r="H897" s="141">
        <v>47.78</v>
      </c>
      <c r="I897" s="142"/>
      <c r="J897" s="143">
        <f>ROUND(I897*H897,2)</f>
        <v>0</v>
      </c>
      <c r="K897" s="139" t="s">
        <v>259</v>
      </c>
      <c r="L897" s="32"/>
      <c r="M897" s="144" t="s">
        <v>1</v>
      </c>
      <c r="N897" s="145" t="s">
        <v>42</v>
      </c>
      <c r="P897" s="146">
        <f>O897*H897</f>
        <v>0</v>
      </c>
      <c r="Q897" s="146">
        <v>0</v>
      </c>
      <c r="R897" s="146">
        <f>Q897*H897</f>
        <v>0</v>
      </c>
      <c r="S897" s="146">
        <v>0</v>
      </c>
      <c r="T897" s="147">
        <f>S897*H897</f>
        <v>0</v>
      </c>
      <c r="AR897" s="148" t="s">
        <v>369</v>
      </c>
      <c r="AT897" s="148" t="s">
        <v>255</v>
      </c>
      <c r="AU897" s="148" t="s">
        <v>87</v>
      </c>
      <c r="AY897" s="17" t="s">
        <v>253</v>
      </c>
      <c r="BE897" s="149">
        <f>IF(N897="základní",J897,0)</f>
        <v>0</v>
      </c>
      <c r="BF897" s="149">
        <f>IF(N897="snížená",J897,0)</f>
        <v>0</v>
      </c>
      <c r="BG897" s="149">
        <f>IF(N897="zákl. přenesená",J897,0)</f>
        <v>0</v>
      </c>
      <c r="BH897" s="149">
        <f>IF(N897="sníž. přenesená",J897,0)</f>
        <v>0</v>
      </c>
      <c r="BI897" s="149">
        <f>IF(N897="nulová",J897,0)</f>
        <v>0</v>
      </c>
      <c r="BJ897" s="17" t="s">
        <v>85</v>
      </c>
      <c r="BK897" s="149">
        <f>ROUND(I897*H897,2)</f>
        <v>0</v>
      </c>
      <c r="BL897" s="17" t="s">
        <v>369</v>
      </c>
      <c r="BM897" s="148" t="s">
        <v>1560</v>
      </c>
    </row>
    <row r="898" spans="2:65" s="1" customFormat="1" ht="11.25">
      <c r="B898" s="32"/>
      <c r="D898" s="150" t="s">
        <v>262</v>
      </c>
      <c r="F898" s="151" t="s">
        <v>1561</v>
      </c>
      <c r="I898" s="152"/>
      <c r="L898" s="32"/>
      <c r="M898" s="153"/>
      <c r="T898" s="56"/>
      <c r="AT898" s="17" t="s">
        <v>262</v>
      </c>
      <c r="AU898" s="17" t="s">
        <v>87</v>
      </c>
    </row>
    <row r="899" spans="2:65" s="1" customFormat="1" ht="16.5" customHeight="1">
      <c r="B899" s="32"/>
      <c r="C899" s="185" t="s">
        <v>1573</v>
      </c>
      <c r="D899" s="185" t="s">
        <v>1052</v>
      </c>
      <c r="E899" s="186" t="s">
        <v>1552</v>
      </c>
      <c r="F899" s="187" t="s">
        <v>1553</v>
      </c>
      <c r="G899" s="188" t="s">
        <v>258</v>
      </c>
      <c r="H899" s="189">
        <v>50.168999999999997</v>
      </c>
      <c r="I899" s="190"/>
      <c r="J899" s="191">
        <f>ROUND(I899*H899,2)</f>
        <v>0</v>
      </c>
      <c r="K899" s="187" t="s">
        <v>259</v>
      </c>
      <c r="L899" s="192"/>
      <c r="M899" s="193" t="s">
        <v>1</v>
      </c>
      <c r="N899" s="194" t="s">
        <v>42</v>
      </c>
      <c r="P899" s="146">
        <f>O899*H899</f>
        <v>0</v>
      </c>
      <c r="Q899" s="146">
        <v>2.9999999999999997E-4</v>
      </c>
      <c r="R899" s="146">
        <f>Q899*H899</f>
        <v>1.5050699999999998E-2</v>
      </c>
      <c r="S899" s="146">
        <v>0</v>
      </c>
      <c r="T899" s="147">
        <f>S899*H899</f>
        <v>0</v>
      </c>
      <c r="AR899" s="148" t="s">
        <v>455</v>
      </c>
      <c r="AT899" s="148" t="s">
        <v>1052</v>
      </c>
      <c r="AU899" s="148" t="s">
        <v>87</v>
      </c>
      <c r="AY899" s="17" t="s">
        <v>253</v>
      </c>
      <c r="BE899" s="149">
        <f>IF(N899="základní",J899,0)</f>
        <v>0</v>
      </c>
      <c r="BF899" s="149">
        <f>IF(N899="snížená",J899,0)</f>
        <v>0</v>
      </c>
      <c r="BG899" s="149">
        <f>IF(N899="zákl. přenesená",J899,0)</f>
        <v>0</v>
      </c>
      <c r="BH899" s="149">
        <f>IF(N899="sníž. přenesená",J899,0)</f>
        <v>0</v>
      </c>
      <c r="BI899" s="149">
        <f>IF(N899="nulová",J899,0)</f>
        <v>0</v>
      </c>
      <c r="BJ899" s="17" t="s">
        <v>85</v>
      </c>
      <c r="BK899" s="149">
        <f>ROUND(I899*H899,2)</f>
        <v>0</v>
      </c>
      <c r="BL899" s="17" t="s">
        <v>369</v>
      </c>
      <c r="BM899" s="148" t="s">
        <v>1563</v>
      </c>
    </row>
    <row r="900" spans="2:65" s="14" customFormat="1" ht="11.25">
      <c r="B900" s="169"/>
      <c r="D900" s="155" t="s">
        <v>264</v>
      </c>
      <c r="E900" s="170" t="s">
        <v>1</v>
      </c>
      <c r="F900" s="171" t="s">
        <v>1564</v>
      </c>
      <c r="H900" s="170" t="s">
        <v>1</v>
      </c>
      <c r="I900" s="172"/>
      <c r="L900" s="169"/>
      <c r="M900" s="173"/>
      <c r="T900" s="174"/>
      <c r="AT900" s="170" t="s">
        <v>264</v>
      </c>
      <c r="AU900" s="170" t="s">
        <v>87</v>
      </c>
      <c r="AV900" s="14" t="s">
        <v>85</v>
      </c>
      <c r="AW900" s="14" t="s">
        <v>32</v>
      </c>
      <c r="AX900" s="14" t="s">
        <v>77</v>
      </c>
      <c r="AY900" s="170" t="s">
        <v>253</v>
      </c>
    </row>
    <row r="901" spans="2:65" s="14" customFormat="1" ht="11.25">
      <c r="B901" s="169"/>
      <c r="D901" s="155" t="s">
        <v>264</v>
      </c>
      <c r="E901" s="170" t="s">
        <v>1</v>
      </c>
      <c r="F901" s="171" t="s">
        <v>1082</v>
      </c>
      <c r="H901" s="170" t="s">
        <v>1</v>
      </c>
      <c r="I901" s="172"/>
      <c r="L901" s="169"/>
      <c r="M901" s="173"/>
      <c r="T901" s="174"/>
      <c r="AT901" s="170" t="s">
        <v>264</v>
      </c>
      <c r="AU901" s="170" t="s">
        <v>87</v>
      </c>
      <c r="AV901" s="14" t="s">
        <v>85</v>
      </c>
      <c r="AW901" s="14" t="s">
        <v>32</v>
      </c>
      <c r="AX901" s="14" t="s">
        <v>77</v>
      </c>
      <c r="AY901" s="170" t="s">
        <v>253</v>
      </c>
    </row>
    <row r="902" spans="2:65" s="12" customFormat="1" ht="22.5">
      <c r="B902" s="154"/>
      <c r="D902" s="155" t="s">
        <v>264</v>
      </c>
      <c r="E902" s="156" t="s">
        <v>1</v>
      </c>
      <c r="F902" s="157" t="s">
        <v>3894</v>
      </c>
      <c r="H902" s="158">
        <v>40.78</v>
      </c>
      <c r="I902" s="159"/>
      <c r="L902" s="154"/>
      <c r="M902" s="160"/>
      <c r="T902" s="161"/>
      <c r="AT902" s="156" t="s">
        <v>264</v>
      </c>
      <c r="AU902" s="156" t="s">
        <v>87</v>
      </c>
      <c r="AV902" s="12" t="s">
        <v>87</v>
      </c>
      <c r="AW902" s="12" t="s">
        <v>32</v>
      </c>
      <c r="AX902" s="12" t="s">
        <v>77</v>
      </c>
      <c r="AY902" s="156" t="s">
        <v>253</v>
      </c>
    </row>
    <row r="903" spans="2:65" s="12" customFormat="1" ht="11.25">
      <c r="B903" s="154"/>
      <c r="D903" s="155" t="s">
        <v>264</v>
      </c>
      <c r="E903" s="156" t="s">
        <v>1</v>
      </c>
      <c r="F903" s="157" t="s">
        <v>3895</v>
      </c>
      <c r="H903" s="158">
        <v>7</v>
      </c>
      <c r="I903" s="159"/>
      <c r="L903" s="154"/>
      <c r="M903" s="160"/>
      <c r="T903" s="161"/>
      <c r="AT903" s="156" t="s">
        <v>264</v>
      </c>
      <c r="AU903" s="156" t="s">
        <v>87</v>
      </c>
      <c r="AV903" s="12" t="s">
        <v>87</v>
      </c>
      <c r="AW903" s="12" t="s">
        <v>32</v>
      </c>
      <c r="AX903" s="12" t="s">
        <v>77</v>
      </c>
      <c r="AY903" s="156" t="s">
        <v>253</v>
      </c>
    </row>
    <row r="904" spans="2:65" s="15" customFormat="1" ht="11.25">
      <c r="B904" s="175"/>
      <c r="D904" s="155" t="s">
        <v>264</v>
      </c>
      <c r="E904" s="176" t="s">
        <v>1</v>
      </c>
      <c r="F904" s="177" t="s">
        <v>322</v>
      </c>
      <c r="H904" s="178">
        <v>47.78</v>
      </c>
      <c r="I904" s="179"/>
      <c r="L904" s="175"/>
      <c r="M904" s="180"/>
      <c r="T904" s="181"/>
      <c r="AT904" s="176" t="s">
        <v>264</v>
      </c>
      <c r="AU904" s="176" t="s">
        <v>87</v>
      </c>
      <c r="AV904" s="15" t="s">
        <v>97</v>
      </c>
      <c r="AW904" s="15" t="s">
        <v>32</v>
      </c>
      <c r="AX904" s="15" t="s">
        <v>77</v>
      </c>
      <c r="AY904" s="176" t="s">
        <v>253</v>
      </c>
    </row>
    <row r="905" spans="2:65" s="13" customFormat="1" ht="11.25">
      <c r="B905" s="162"/>
      <c r="D905" s="155" t="s">
        <v>264</v>
      </c>
      <c r="E905" s="163" t="s">
        <v>1</v>
      </c>
      <c r="F905" s="164" t="s">
        <v>266</v>
      </c>
      <c r="H905" s="165">
        <v>47.78</v>
      </c>
      <c r="I905" s="166"/>
      <c r="L905" s="162"/>
      <c r="M905" s="167"/>
      <c r="T905" s="168"/>
      <c r="AT905" s="163" t="s">
        <v>264</v>
      </c>
      <c r="AU905" s="163" t="s">
        <v>87</v>
      </c>
      <c r="AV905" s="13" t="s">
        <v>260</v>
      </c>
      <c r="AW905" s="13" t="s">
        <v>32</v>
      </c>
      <c r="AX905" s="13" t="s">
        <v>85</v>
      </c>
      <c r="AY905" s="163" t="s">
        <v>253</v>
      </c>
    </row>
    <row r="906" spans="2:65" s="12" customFormat="1" ht="11.25">
      <c r="B906" s="154"/>
      <c r="D906" s="155" t="s">
        <v>264</v>
      </c>
      <c r="F906" s="157" t="s">
        <v>3896</v>
      </c>
      <c r="H906" s="158">
        <v>50.168999999999997</v>
      </c>
      <c r="I906" s="159"/>
      <c r="L906" s="154"/>
      <c r="M906" s="160"/>
      <c r="T906" s="161"/>
      <c r="AT906" s="156" t="s">
        <v>264</v>
      </c>
      <c r="AU906" s="156" t="s">
        <v>87</v>
      </c>
      <c r="AV906" s="12" t="s">
        <v>87</v>
      </c>
      <c r="AW906" s="12" t="s">
        <v>4</v>
      </c>
      <c r="AX906" s="12" t="s">
        <v>85</v>
      </c>
      <c r="AY906" s="156" t="s">
        <v>253</v>
      </c>
    </row>
    <row r="907" spans="2:65" s="1" customFormat="1" ht="24.2" customHeight="1">
      <c r="B907" s="32"/>
      <c r="C907" s="137" t="s">
        <v>1581</v>
      </c>
      <c r="D907" s="137" t="s">
        <v>255</v>
      </c>
      <c r="E907" s="138" t="s">
        <v>1569</v>
      </c>
      <c r="F907" s="139" t="s">
        <v>1570</v>
      </c>
      <c r="G907" s="140" t="s">
        <v>269</v>
      </c>
      <c r="H907" s="141">
        <v>8</v>
      </c>
      <c r="I907" s="142"/>
      <c r="J907" s="143">
        <f>ROUND(I907*H907,2)</f>
        <v>0</v>
      </c>
      <c r="K907" s="139" t="s">
        <v>259</v>
      </c>
      <c r="L907" s="32"/>
      <c r="M907" s="144" t="s">
        <v>1</v>
      </c>
      <c r="N907" s="145" t="s">
        <v>42</v>
      </c>
      <c r="P907" s="146">
        <f>O907*H907</f>
        <v>0</v>
      </c>
      <c r="Q907" s="146">
        <v>2.9999999999999997E-4</v>
      </c>
      <c r="R907" s="146">
        <f>Q907*H907</f>
        <v>2.3999999999999998E-3</v>
      </c>
      <c r="S907" s="146">
        <v>0</v>
      </c>
      <c r="T907" s="147">
        <f>S907*H907</f>
        <v>0</v>
      </c>
      <c r="AR907" s="148" t="s">
        <v>369</v>
      </c>
      <c r="AT907" s="148" t="s">
        <v>255</v>
      </c>
      <c r="AU907" s="148" t="s">
        <v>87</v>
      </c>
      <c r="AY907" s="17" t="s">
        <v>253</v>
      </c>
      <c r="BE907" s="149">
        <f>IF(N907="základní",J907,0)</f>
        <v>0</v>
      </c>
      <c r="BF907" s="149">
        <f>IF(N907="snížená",J907,0)</f>
        <v>0</v>
      </c>
      <c r="BG907" s="149">
        <f>IF(N907="zákl. přenesená",J907,0)</f>
        <v>0</v>
      </c>
      <c r="BH907" s="149">
        <f>IF(N907="sníž. přenesená",J907,0)</f>
        <v>0</v>
      </c>
      <c r="BI907" s="149">
        <f>IF(N907="nulová",J907,0)</f>
        <v>0</v>
      </c>
      <c r="BJ907" s="17" t="s">
        <v>85</v>
      </c>
      <c r="BK907" s="149">
        <f>ROUND(I907*H907,2)</f>
        <v>0</v>
      </c>
      <c r="BL907" s="17" t="s">
        <v>369</v>
      </c>
      <c r="BM907" s="148" t="s">
        <v>3897</v>
      </c>
    </row>
    <row r="908" spans="2:65" s="1" customFormat="1" ht="11.25">
      <c r="B908" s="32"/>
      <c r="D908" s="150" t="s">
        <v>262</v>
      </c>
      <c r="F908" s="151" t="s">
        <v>1572</v>
      </c>
      <c r="I908" s="152"/>
      <c r="L908" s="32"/>
      <c r="M908" s="153"/>
      <c r="T908" s="56"/>
      <c r="AT908" s="17" t="s">
        <v>262</v>
      </c>
      <c r="AU908" s="17" t="s">
        <v>87</v>
      </c>
    </row>
    <row r="909" spans="2:65" s="1" customFormat="1" ht="24.2" customHeight="1">
      <c r="B909" s="32"/>
      <c r="C909" s="137" t="s">
        <v>1586</v>
      </c>
      <c r="D909" s="137" t="s">
        <v>255</v>
      </c>
      <c r="E909" s="138" t="s">
        <v>1574</v>
      </c>
      <c r="F909" s="139" t="s">
        <v>1575</v>
      </c>
      <c r="G909" s="140" t="s">
        <v>1576</v>
      </c>
      <c r="H909" s="196"/>
      <c r="I909" s="142"/>
      <c r="J909" s="143">
        <f>ROUND(I909*H909,2)</f>
        <v>0</v>
      </c>
      <c r="K909" s="139" t="s">
        <v>259</v>
      </c>
      <c r="L909" s="32"/>
      <c r="M909" s="144" t="s">
        <v>1</v>
      </c>
      <c r="N909" s="145" t="s">
        <v>42</v>
      </c>
      <c r="P909" s="146">
        <f>O909*H909</f>
        <v>0</v>
      </c>
      <c r="Q909" s="146">
        <v>0</v>
      </c>
      <c r="R909" s="146">
        <f>Q909*H909</f>
        <v>0</v>
      </c>
      <c r="S909" s="146">
        <v>0</v>
      </c>
      <c r="T909" s="147">
        <f>S909*H909</f>
        <v>0</v>
      </c>
      <c r="AR909" s="148" t="s">
        <v>369</v>
      </c>
      <c r="AT909" s="148" t="s">
        <v>255</v>
      </c>
      <c r="AU909" s="148" t="s">
        <v>87</v>
      </c>
      <c r="AY909" s="17" t="s">
        <v>253</v>
      </c>
      <c r="BE909" s="149">
        <f>IF(N909="základní",J909,0)</f>
        <v>0</v>
      </c>
      <c r="BF909" s="149">
        <f>IF(N909="snížená",J909,0)</f>
        <v>0</v>
      </c>
      <c r="BG909" s="149">
        <f>IF(N909="zákl. přenesená",J909,0)</f>
        <v>0</v>
      </c>
      <c r="BH909" s="149">
        <f>IF(N909="sníž. přenesená",J909,0)</f>
        <v>0</v>
      </c>
      <c r="BI909" s="149">
        <f>IF(N909="nulová",J909,0)</f>
        <v>0</v>
      </c>
      <c r="BJ909" s="17" t="s">
        <v>85</v>
      </c>
      <c r="BK909" s="149">
        <f>ROUND(I909*H909,2)</f>
        <v>0</v>
      </c>
      <c r="BL909" s="17" t="s">
        <v>369</v>
      </c>
      <c r="BM909" s="148" t="s">
        <v>1577</v>
      </c>
    </row>
    <row r="910" spans="2:65" s="1" customFormat="1" ht="11.25">
      <c r="B910" s="32"/>
      <c r="D910" s="150" t="s">
        <v>262</v>
      </c>
      <c r="F910" s="151" t="s">
        <v>1578</v>
      </c>
      <c r="I910" s="152"/>
      <c r="L910" s="32"/>
      <c r="M910" s="153"/>
      <c r="T910" s="56"/>
      <c r="AT910" s="17" t="s">
        <v>262</v>
      </c>
      <c r="AU910" s="17" t="s">
        <v>87</v>
      </c>
    </row>
    <row r="911" spans="2:65" s="11" customFormat="1" ht="22.9" customHeight="1">
      <c r="B911" s="125"/>
      <c r="D911" s="126" t="s">
        <v>76</v>
      </c>
      <c r="E911" s="135" t="s">
        <v>1579</v>
      </c>
      <c r="F911" s="135" t="s">
        <v>1580</v>
      </c>
      <c r="I911" s="128"/>
      <c r="J911" s="136">
        <f>BK911</f>
        <v>0</v>
      </c>
      <c r="L911" s="125"/>
      <c r="M911" s="130"/>
      <c r="P911" s="131">
        <f>SUM(P912:P986)</f>
        <v>0</v>
      </c>
      <c r="R911" s="131">
        <f>SUM(R912:R986)</f>
        <v>1.2331173600000003</v>
      </c>
      <c r="T911" s="132">
        <f>SUM(T912:T986)</f>
        <v>0</v>
      </c>
      <c r="AR911" s="126" t="s">
        <v>87</v>
      </c>
      <c r="AT911" s="133" t="s">
        <v>76</v>
      </c>
      <c r="AU911" s="133" t="s">
        <v>85</v>
      </c>
      <c r="AY911" s="126" t="s">
        <v>253</v>
      </c>
      <c r="BK911" s="134">
        <f>SUM(BK912:BK986)</f>
        <v>0</v>
      </c>
    </row>
    <row r="912" spans="2:65" s="1" customFormat="1" ht="24.2" customHeight="1">
      <c r="B912" s="32"/>
      <c r="C912" s="137" t="s">
        <v>1592</v>
      </c>
      <c r="D912" s="137" t="s">
        <v>255</v>
      </c>
      <c r="E912" s="138" t="s">
        <v>1582</v>
      </c>
      <c r="F912" s="139" t="s">
        <v>1583</v>
      </c>
      <c r="G912" s="140" t="s">
        <v>258</v>
      </c>
      <c r="H912" s="141">
        <v>23.167000000000002</v>
      </c>
      <c r="I912" s="142"/>
      <c r="J912" s="143">
        <f>ROUND(I912*H912,2)</f>
        <v>0</v>
      </c>
      <c r="K912" s="139" t="s">
        <v>259</v>
      </c>
      <c r="L912" s="32"/>
      <c r="M912" s="144" t="s">
        <v>1</v>
      </c>
      <c r="N912" s="145" t="s">
        <v>42</v>
      </c>
      <c r="P912" s="146">
        <f>O912*H912</f>
        <v>0</v>
      </c>
      <c r="Q912" s="146">
        <v>0</v>
      </c>
      <c r="R912" s="146">
        <f>Q912*H912</f>
        <v>0</v>
      </c>
      <c r="S912" s="146">
        <v>0</v>
      </c>
      <c r="T912" s="147">
        <f>S912*H912</f>
        <v>0</v>
      </c>
      <c r="AR912" s="148" t="s">
        <v>369</v>
      </c>
      <c r="AT912" s="148" t="s">
        <v>255</v>
      </c>
      <c r="AU912" s="148" t="s">
        <v>87</v>
      </c>
      <c r="AY912" s="17" t="s">
        <v>253</v>
      </c>
      <c r="BE912" s="149">
        <f>IF(N912="základní",J912,0)</f>
        <v>0</v>
      </c>
      <c r="BF912" s="149">
        <f>IF(N912="snížená",J912,0)</f>
        <v>0</v>
      </c>
      <c r="BG912" s="149">
        <f>IF(N912="zákl. přenesená",J912,0)</f>
        <v>0</v>
      </c>
      <c r="BH912" s="149">
        <f>IF(N912="sníž. přenesená",J912,0)</f>
        <v>0</v>
      </c>
      <c r="BI912" s="149">
        <f>IF(N912="nulová",J912,0)</f>
        <v>0</v>
      </c>
      <c r="BJ912" s="17" t="s">
        <v>85</v>
      </c>
      <c r="BK912" s="149">
        <f>ROUND(I912*H912,2)</f>
        <v>0</v>
      </c>
      <c r="BL912" s="17" t="s">
        <v>369</v>
      </c>
      <c r="BM912" s="148" t="s">
        <v>3898</v>
      </c>
    </row>
    <row r="913" spans="2:65" s="1" customFormat="1" ht="11.25">
      <c r="B913" s="32"/>
      <c r="D913" s="150" t="s">
        <v>262</v>
      </c>
      <c r="F913" s="151" t="s">
        <v>1585</v>
      </c>
      <c r="I913" s="152"/>
      <c r="L913" s="32"/>
      <c r="M913" s="153"/>
      <c r="T913" s="56"/>
      <c r="AT913" s="17" t="s">
        <v>262</v>
      </c>
      <c r="AU913" s="17" t="s">
        <v>87</v>
      </c>
    </row>
    <row r="914" spans="2:65" s="1" customFormat="1" ht="16.5" customHeight="1">
      <c r="B914" s="32"/>
      <c r="C914" s="185" t="s">
        <v>1597</v>
      </c>
      <c r="D914" s="185" t="s">
        <v>1052</v>
      </c>
      <c r="E914" s="186" t="s">
        <v>1490</v>
      </c>
      <c r="F914" s="187" t="s">
        <v>1491</v>
      </c>
      <c r="G914" s="188" t="s">
        <v>1492</v>
      </c>
      <c r="H914" s="189">
        <v>9.2669999999999995</v>
      </c>
      <c r="I914" s="190"/>
      <c r="J914" s="191">
        <f>ROUND(I914*H914,2)</f>
        <v>0</v>
      </c>
      <c r="K914" s="187" t="s">
        <v>259</v>
      </c>
      <c r="L914" s="192"/>
      <c r="M914" s="193" t="s">
        <v>1</v>
      </c>
      <c r="N914" s="194" t="s">
        <v>42</v>
      </c>
      <c r="P914" s="146">
        <f>O914*H914</f>
        <v>0</v>
      </c>
      <c r="Q914" s="146">
        <v>1E-3</v>
      </c>
      <c r="R914" s="146">
        <f>Q914*H914</f>
        <v>9.2669999999999992E-3</v>
      </c>
      <c r="S914" s="146">
        <v>0</v>
      </c>
      <c r="T914" s="147">
        <f>S914*H914</f>
        <v>0</v>
      </c>
      <c r="AR914" s="148" t="s">
        <v>455</v>
      </c>
      <c r="AT914" s="148" t="s">
        <v>1052</v>
      </c>
      <c r="AU914" s="148" t="s">
        <v>87</v>
      </c>
      <c r="AY914" s="17" t="s">
        <v>253</v>
      </c>
      <c r="BE914" s="149">
        <f>IF(N914="základní",J914,0)</f>
        <v>0</v>
      </c>
      <c r="BF914" s="149">
        <f>IF(N914="snížená",J914,0)</f>
        <v>0</v>
      </c>
      <c r="BG914" s="149">
        <f>IF(N914="zákl. přenesená",J914,0)</f>
        <v>0</v>
      </c>
      <c r="BH914" s="149">
        <f>IF(N914="sníž. přenesená",J914,0)</f>
        <v>0</v>
      </c>
      <c r="BI914" s="149">
        <f>IF(N914="nulová",J914,0)</f>
        <v>0</v>
      </c>
      <c r="BJ914" s="17" t="s">
        <v>85</v>
      </c>
      <c r="BK914" s="149">
        <f>ROUND(I914*H914,2)</f>
        <v>0</v>
      </c>
      <c r="BL914" s="17" t="s">
        <v>369</v>
      </c>
      <c r="BM914" s="148" t="s">
        <v>3899</v>
      </c>
    </row>
    <row r="915" spans="2:65" s="14" customFormat="1" ht="11.25">
      <c r="B915" s="169"/>
      <c r="D915" s="155" t="s">
        <v>264</v>
      </c>
      <c r="E915" s="170" t="s">
        <v>1</v>
      </c>
      <c r="F915" s="171" t="s">
        <v>1588</v>
      </c>
      <c r="H915" s="170" t="s">
        <v>1</v>
      </c>
      <c r="I915" s="172"/>
      <c r="L915" s="169"/>
      <c r="M915" s="173"/>
      <c r="T915" s="174"/>
      <c r="AT915" s="170" t="s">
        <v>264</v>
      </c>
      <c r="AU915" s="170" t="s">
        <v>87</v>
      </c>
      <c r="AV915" s="14" t="s">
        <v>85</v>
      </c>
      <c r="AW915" s="14" t="s">
        <v>32</v>
      </c>
      <c r="AX915" s="14" t="s">
        <v>77</v>
      </c>
      <c r="AY915" s="170" t="s">
        <v>253</v>
      </c>
    </row>
    <row r="916" spans="2:65" s="12" customFormat="1" ht="11.25">
      <c r="B916" s="154"/>
      <c r="D916" s="155" t="s">
        <v>264</v>
      </c>
      <c r="E916" s="156" t="s">
        <v>1</v>
      </c>
      <c r="F916" s="157" t="s">
        <v>1589</v>
      </c>
      <c r="H916" s="158">
        <v>12.321999999999999</v>
      </c>
      <c r="I916" s="159"/>
      <c r="L916" s="154"/>
      <c r="M916" s="160"/>
      <c r="T916" s="161"/>
      <c r="AT916" s="156" t="s">
        <v>264</v>
      </c>
      <c r="AU916" s="156" t="s">
        <v>87</v>
      </c>
      <c r="AV916" s="12" t="s">
        <v>87</v>
      </c>
      <c r="AW916" s="12" t="s">
        <v>32</v>
      </c>
      <c r="AX916" s="12" t="s">
        <v>77</v>
      </c>
      <c r="AY916" s="156" t="s">
        <v>253</v>
      </c>
    </row>
    <row r="917" spans="2:65" s="12" customFormat="1" ht="11.25">
      <c r="B917" s="154"/>
      <c r="D917" s="155" t="s">
        <v>264</v>
      </c>
      <c r="E917" s="156" t="s">
        <v>1</v>
      </c>
      <c r="F917" s="157" t="s">
        <v>1590</v>
      </c>
      <c r="H917" s="158">
        <v>10.845000000000001</v>
      </c>
      <c r="I917" s="159"/>
      <c r="L917" s="154"/>
      <c r="M917" s="160"/>
      <c r="T917" s="161"/>
      <c r="AT917" s="156" t="s">
        <v>264</v>
      </c>
      <c r="AU917" s="156" t="s">
        <v>87</v>
      </c>
      <c r="AV917" s="12" t="s">
        <v>87</v>
      </c>
      <c r="AW917" s="12" t="s">
        <v>32</v>
      </c>
      <c r="AX917" s="12" t="s">
        <v>77</v>
      </c>
      <c r="AY917" s="156" t="s">
        <v>253</v>
      </c>
    </row>
    <row r="918" spans="2:65" s="13" customFormat="1" ht="11.25">
      <c r="B918" s="162"/>
      <c r="D918" s="155" t="s">
        <v>264</v>
      </c>
      <c r="E918" s="163" t="s">
        <v>1</v>
      </c>
      <c r="F918" s="164" t="s">
        <v>266</v>
      </c>
      <c r="H918" s="165">
        <v>23.167000000000002</v>
      </c>
      <c r="I918" s="166"/>
      <c r="L918" s="162"/>
      <c r="M918" s="167"/>
      <c r="T918" s="168"/>
      <c r="AT918" s="163" t="s">
        <v>264</v>
      </c>
      <c r="AU918" s="163" t="s">
        <v>87</v>
      </c>
      <c r="AV918" s="13" t="s">
        <v>260</v>
      </c>
      <c r="AW918" s="13" t="s">
        <v>32</v>
      </c>
      <c r="AX918" s="13" t="s">
        <v>85</v>
      </c>
      <c r="AY918" s="163" t="s">
        <v>253</v>
      </c>
    </row>
    <row r="919" spans="2:65" s="12" customFormat="1" ht="11.25">
      <c r="B919" s="154"/>
      <c r="D919" s="155" t="s">
        <v>264</v>
      </c>
      <c r="F919" s="157" t="s">
        <v>1591</v>
      </c>
      <c r="H919" s="158">
        <v>9.2669999999999995</v>
      </c>
      <c r="I919" s="159"/>
      <c r="L919" s="154"/>
      <c r="M919" s="160"/>
      <c r="T919" s="161"/>
      <c r="AT919" s="156" t="s">
        <v>264</v>
      </c>
      <c r="AU919" s="156" t="s">
        <v>87</v>
      </c>
      <c r="AV919" s="12" t="s">
        <v>87</v>
      </c>
      <c r="AW919" s="12" t="s">
        <v>4</v>
      </c>
      <c r="AX919" s="12" t="s">
        <v>85</v>
      </c>
      <c r="AY919" s="156" t="s">
        <v>253</v>
      </c>
    </row>
    <row r="920" spans="2:65" s="1" customFormat="1" ht="24.2" customHeight="1">
      <c r="B920" s="32"/>
      <c r="C920" s="137" t="s">
        <v>1605</v>
      </c>
      <c r="D920" s="137" t="s">
        <v>255</v>
      </c>
      <c r="E920" s="138" t="s">
        <v>1593</v>
      </c>
      <c r="F920" s="139" t="s">
        <v>1594</v>
      </c>
      <c r="G920" s="140" t="s">
        <v>258</v>
      </c>
      <c r="H920" s="141">
        <v>173.62799999999999</v>
      </c>
      <c r="I920" s="142"/>
      <c r="J920" s="143">
        <f>ROUND(I920*H920,2)</f>
        <v>0</v>
      </c>
      <c r="K920" s="139" t="s">
        <v>259</v>
      </c>
      <c r="L920" s="32"/>
      <c r="M920" s="144" t="s">
        <v>1</v>
      </c>
      <c r="N920" s="145" t="s">
        <v>42</v>
      </c>
      <c r="P920" s="146">
        <f>O920*H920</f>
        <v>0</v>
      </c>
      <c r="Q920" s="146">
        <v>0</v>
      </c>
      <c r="R920" s="146">
        <f>Q920*H920</f>
        <v>0</v>
      </c>
      <c r="S920" s="146">
        <v>0</v>
      </c>
      <c r="T920" s="147">
        <f>S920*H920</f>
        <v>0</v>
      </c>
      <c r="AR920" s="148" t="s">
        <v>369</v>
      </c>
      <c r="AT920" s="148" t="s">
        <v>255</v>
      </c>
      <c r="AU920" s="148" t="s">
        <v>87</v>
      </c>
      <c r="AY920" s="17" t="s">
        <v>253</v>
      </c>
      <c r="BE920" s="149">
        <f>IF(N920="základní",J920,0)</f>
        <v>0</v>
      </c>
      <c r="BF920" s="149">
        <f>IF(N920="snížená",J920,0)</f>
        <v>0</v>
      </c>
      <c r="BG920" s="149">
        <f>IF(N920="zákl. přenesená",J920,0)</f>
        <v>0</v>
      </c>
      <c r="BH920" s="149">
        <f>IF(N920="sníž. přenesená",J920,0)</f>
        <v>0</v>
      </c>
      <c r="BI920" s="149">
        <f>IF(N920="nulová",J920,0)</f>
        <v>0</v>
      </c>
      <c r="BJ920" s="17" t="s">
        <v>85</v>
      </c>
      <c r="BK920" s="149">
        <f>ROUND(I920*H920,2)</f>
        <v>0</v>
      </c>
      <c r="BL920" s="17" t="s">
        <v>369</v>
      </c>
      <c r="BM920" s="148" t="s">
        <v>3900</v>
      </c>
    </row>
    <row r="921" spans="2:65" s="1" customFormat="1" ht="11.25">
      <c r="B921" s="32"/>
      <c r="D921" s="150" t="s">
        <v>262</v>
      </c>
      <c r="F921" s="151" t="s">
        <v>1596</v>
      </c>
      <c r="I921" s="152"/>
      <c r="L921" s="32"/>
      <c r="M921" s="153"/>
      <c r="T921" s="56"/>
      <c r="AT921" s="17" t="s">
        <v>262</v>
      </c>
      <c r="AU921" s="17" t="s">
        <v>87</v>
      </c>
    </row>
    <row r="922" spans="2:65" s="1" customFormat="1" ht="49.15" customHeight="1">
      <c r="B922" s="32"/>
      <c r="C922" s="185" t="s">
        <v>1610</v>
      </c>
      <c r="D922" s="185" t="s">
        <v>1052</v>
      </c>
      <c r="E922" s="186" t="s">
        <v>1598</v>
      </c>
      <c r="F922" s="187" t="s">
        <v>1599</v>
      </c>
      <c r="G922" s="188" t="s">
        <v>258</v>
      </c>
      <c r="H922" s="189">
        <v>202.363</v>
      </c>
      <c r="I922" s="190"/>
      <c r="J922" s="191">
        <f>ROUND(I922*H922,2)</f>
        <v>0</v>
      </c>
      <c r="K922" s="187" t="s">
        <v>259</v>
      </c>
      <c r="L922" s="192"/>
      <c r="M922" s="193" t="s">
        <v>1</v>
      </c>
      <c r="N922" s="194" t="s">
        <v>42</v>
      </c>
      <c r="P922" s="146">
        <f>O922*H922</f>
        <v>0</v>
      </c>
      <c r="Q922" s="146">
        <v>4.0000000000000001E-3</v>
      </c>
      <c r="R922" s="146">
        <f>Q922*H922</f>
        <v>0.80945200000000006</v>
      </c>
      <c r="S922" s="146">
        <v>0</v>
      </c>
      <c r="T922" s="147">
        <f>S922*H922</f>
        <v>0</v>
      </c>
      <c r="AR922" s="148" t="s">
        <v>455</v>
      </c>
      <c r="AT922" s="148" t="s">
        <v>1052</v>
      </c>
      <c r="AU922" s="148" t="s">
        <v>87</v>
      </c>
      <c r="AY922" s="17" t="s">
        <v>253</v>
      </c>
      <c r="BE922" s="149">
        <f>IF(N922="základní",J922,0)</f>
        <v>0</v>
      </c>
      <c r="BF922" s="149">
        <f>IF(N922="snížená",J922,0)</f>
        <v>0</v>
      </c>
      <c r="BG922" s="149">
        <f>IF(N922="zákl. přenesená",J922,0)</f>
        <v>0</v>
      </c>
      <c r="BH922" s="149">
        <f>IF(N922="sníž. přenesená",J922,0)</f>
        <v>0</v>
      </c>
      <c r="BI922" s="149">
        <f>IF(N922="nulová",J922,0)</f>
        <v>0</v>
      </c>
      <c r="BJ922" s="17" t="s">
        <v>85</v>
      </c>
      <c r="BK922" s="149">
        <f>ROUND(I922*H922,2)</f>
        <v>0</v>
      </c>
      <c r="BL922" s="17" t="s">
        <v>369</v>
      </c>
      <c r="BM922" s="148" t="s">
        <v>1600</v>
      </c>
    </row>
    <row r="923" spans="2:65" s="14" customFormat="1" ht="11.25">
      <c r="B923" s="169"/>
      <c r="D923" s="155" t="s">
        <v>264</v>
      </c>
      <c r="E923" s="170" t="s">
        <v>1</v>
      </c>
      <c r="F923" s="171" t="s">
        <v>1601</v>
      </c>
      <c r="H923" s="170" t="s">
        <v>1</v>
      </c>
      <c r="I923" s="172"/>
      <c r="L923" s="169"/>
      <c r="M923" s="173"/>
      <c r="T923" s="174"/>
      <c r="AT923" s="170" t="s">
        <v>264</v>
      </c>
      <c r="AU923" s="170" t="s">
        <v>87</v>
      </c>
      <c r="AV923" s="14" t="s">
        <v>85</v>
      </c>
      <c r="AW923" s="14" t="s">
        <v>32</v>
      </c>
      <c r="AX923" s="14" t="s">
        <v>77</v>
      </c>
      <c r="AY923" s="170" t="s">
        <v>253</v>
      </c>
    </row>
    <row r="924" spans="2:65" s="12" customFormat="1" ht="11.25">
      <c r="B924" s="154"/>
      <c r="D924" s="155" t="s">
        <v>264</v>
      </c>
      <c r="E924" s="156" t="s">
        <v>1</v>
      </c>
      <c r="F924" s="157" t="s">
        <v>3901</v>
      </c>
      <c r="H924" s="158">
        <v>154.50800000000001</v>
      </c>
      <c r="I924" s="159"/>
      <c r="L924" s="154"/>
      <c r="M924" s="160"/>
      <c r="T924" s="161"/>
      <c r="AT924" s="156" t="s">
        <v>264</v>
      </c>
      <c r="AU924" s="156" t="s">
        <v>87</v>
      </c>
      <c r="AV924" s="12" t="s">
        <v>87</v>
      </c>
      <c r="AW924" s="12" t="s">
        <v>32</v>
      </c>
      <c r="AX924" s="12" t="s">
        <v>77</v>
      </c>
      <c r="AY924" s="156" t="s">
        <v>253</v>
      </c>
    </row>
    <row r="925" spans="2:65" s="15" customFormat="1" ht="11.25">
      <c r="B925" s="175"/>
      <c r="D925" s="155" t="s">
        <v>264</v>
      </c>
      <c r="E925" s="176" t="s">
        <v>1</v>
      </c>
      <c r="F925" s="177" t="s">
        <v>322</v>
      </c>
      <c r="H925" s="178">
        <v>154.50800000000001</v>
      </c>
      <c r="I925" s="179"/>
      <c r="L925" s="175"/>
      <c r="M925" s="180"/>
      <c r="T925" s="181"/>
      <c r="AT925" s="176" t="s">
        <v>264</v>
      </c>
      <c r="AU925" s="176" t="s">
        <v>87</v>
      </c>
      <c r="AV925" s="15" t="s">
        <v>97</v>
      </c>
      <c r="AW925" s="15" t="s">
        <v>32</v>
      </c>
      <c r="AX925" s="15" t="s">
        <v>77</v>
      </c>
      <c r="AY925" s="176" t="s">
        <v>253</v>
      </c>
    </row>
    <row r="926" spans="2:65" s="12" customFormat="1" ht="11.25">
      <c r="B926" s="154"/>
      <c r="D926" s="155" t="s">
        <v>264</v>
      </c>
      <c r="E926" s="156" t="s">
        <v>1</v>
      </c>
      <c r="F926" s="157" t="s">
        <v>3902</v>
      </c>
      <c r="H926" s="158">
        <v>19.12</v>
      </c>
      <c r="I926" s="159"/>
      <c r="L926" s="154"/>
      <c r="M926" s="160"/>
      <c r="T926" s="161"/>
      <c r="AT926" s="156" t="s">
        <v>264</v>
      </c>
      <c r="AU926" s="156" t="s">
        <v>87</v>
      </c>
      <c r="AV926" s="12" t="s">
        <v>87</v>
      </c>
      <c r="AW926" s="12" t="s">
        <v>32</v>
      </c>
      <c r="AX926" s="12" t="s">
        <v>77</v>
      </c>
      <c r="AY926" s="156" t="s">
        <v>253</v>
      </c>
    </row>
    <row r="927" spans="2:65" s="15" customFormat="1" ht="11.25">
      <c r="B927" s="175"/>
      <c r="D927" s="155" t="s">
        <v>264</v>
      </c>
      <c r="E927" s="176" t="s">
        <v>1</v>
      </c>
      <c r="F927" s="177" t="s">
        <v>322</v>
      </c>
      <c r="H927" s="178">
        <v>19.12</v>
      </c>
      <c r="I927" s="179"/>
      <c r="L927" s="175"/>
      <c r="M927" s="180"/>
      <c r="T927" s="181"/>
      <c r="AT927" s="176" t="s">
        <v>264</v>
      </c>
      <c r="AU927" s="176" t="s">
        <v>87</v>
      </c>
      <c r="AV927" s="15" t="s">
        <v>97</v>
      </c>
      <c r="AW927" s="15" t="s">
        <v>32</v>
      </c>
      <c r="AX927" s="15" t="s">
        <v>77</v>
      </c>
      <c r="AY927" s="176" t="s">
        <v>253</v>
      </c>
    </row>
    <row r="928" spans="2:65" s="13" customFormat="1" ht="11.25">
      <c r="B928" s="162"/>
      <c r="D928" s="155" t="s">
        <v>264</v>
      </c>
      <c r="E928" s="163" t="s">
        <v>1</v>
      </c>
      <c r="F928" s="164" t="s">
        <v>266</v>
      </c>
      <c r="H928" s="165">
        <v>173.62799999999999</v>
      </c>
      <c r="I928" s="166"/>
      <c r="L928" s="162"/>
      <c r="M928" s="167"/>
      <c r="T928" s="168"/>
      <c r="AT928" s="163" t="s">
        <v>264</v>
      </c>
      <c r="AU928" s="163" t="s">
        <v>87</v>
      </c>
      <c r="AV928" s="13" t="s">
        <v>260</v>
      </c>
      <c r="AW928" s="13" t="s">
        <v>32</v>
      </c>
      <c r="AX928" s="13" t="s">
        <v>85</v>
      </c>
      <c r="AY928" s="163" t="s">
        <v>253</v>
      </c>
    </row>
    <row r="929" spans="2:65" s="12" customFormat="1" ht="11.25">
      <c r="B929" s="154"/>
      <c r="D929" s="155" t="s">
        <v>264</v>
      </c>
      <c r="F929" s="157" t="s">
        <v>1604</v>
      </c>
      <c r="H929" s="158">
        <v>202.363</v>
      </c>
      <c r="I929" s="159"/>
      <c r="L929" s="154"/>
      <c r="M929" s="160"/>
      <c r="T929" s="161"/>
      <c r="AT929" s="156" t="s">
        <v>264</v>
      </c>
      <c r="AU929" s="156" t="s">
        <v>87</v>
      </c>
      <c r="AV929" s="12" t="s">
        <v>87</v>
      </c>
      <c r="AW929" s="12" t="s">
        <v>4</v>
      </c>
      <c r="AX929" s="12" t="s">
        <v>85</v>
      </c>
      <c r="AY929" s="156" t="s">
        <v>253</v>
      </c>
    </row>
    <row r="930" spans="2:65" s="1" customFormat="1" ht="24.2" customHeight="1">
      <c r="B930" s="32"/>
      <c r="C930" s="137" t="s">
        <v>1615</v>
      </c>
      <c r="D930" s="137" t="s">
        <v>255</v>
      </c>
      <c r="E930" s="138" t="s">
        <v>1606</v>
      </c>
      <c r="F930" s="139" t="s">
        <v>1607</v>
      </c>
      <c r="G930" s="140" t="s">
        <v>258</v>
      </c>
      <c r="H930" s="141">
        <v>23.167000000000002</v>
      </c>
      <c r="I930" s="142"/>
      <c r="J930" s="143">
        <f>ROUND(I930*H930,2)</f>
        <v>0</v>
      </c>
      <c r="K930" s="139" t="s">
        <v>259</v>
      </c>
      <c r="L930" s="32"/>
      <c r="M930" s="144" t="s">
        <v>1</v>
      </c>
      <c r="N930" s="145" t="s">
        <v>42</v>
      </c>
      <c r="P930" s="146">
        <f>O930*H930</f>
        <v>0</v>
      </c>
      <c r="Q930" s="146">
        <v>8.8000000000000003E-4</v>
      </c>
      <c r="R930" s="146">
        <f>Q930*H930</f>
        <v>2.0386960000000003E-2</v>
      </c>
      <c r="S930" s="146">
        <v>0</v>
      </c>
      <c r="T930" s="147">
        <f>S930*H930</f>
        <v>0</v>
      </c>
      <c r="AR930" s="148" t="s">
        <v>369</v>
      </c>
      <c r="AT930" s="148" t="s">
        <v>255</v>
      </c>
      <c r="AU930" s="148" t="s">
        <v>87</v>
      </c>
      <c r="AY930" s="17" t="s">
        <v>253</v>
      </c>
      <c r="BE930" s="149">
        <f>IF(N930="základní",J930,0)</f>
        <v>0</v>
      </c>
      <c r="BF930" s="149">
        <f>IF(N930="snížená",J930,0)</f>
        <v>0</v>
      </c>
      <c r="BG930" s="149">
        <f>IF(N930="zákl. přenesená",J930,0)</f>
        <v>0</v>
      </c>
      <c r="BH930" s="149">
        <f>IF(N930="sníž. přenesená",J930,0)</f>
        <v>0</v>
      </c>
      <c r="BI930" s="149">
        <f>IF(N930="nulová",J930,0)</f>
        <v>0</v>
      </c>
      <c r="BJ930" s="17" t="s">
        <v>85</v>
      </c>
      <c r="BK930" s="149">
        <f>ROUND(I930*H930,2)</f>
        <v>0</v>
      </c>
      <c r="BL930" s="17" t="s">
        <v>369</v>
      </c>
      <c r="BM930" s="148" t="s">
        <v>3903</v>
      </c>
    </row>
    <row r="931" spans="2:65" s="1" customFormat="1" ht="11.25">
      <c r="B931" s="32"/>
      <c r="D931" s="150" t="s">
        <v>262</v>
      </c>
      <c r="F931" s="151" t="s">
        <v>1609</v>
      </c>
      <c r="I931" s="152"/>
      <c r="L931" s="32"/>
      <c r="M931" s="153"/>
      <c r="T931" s="56"/>
      <c r="AT931" s="17" t="s">
        <v>262</v>
      </c>
      <c r="AU931" s="17" t="s">
        <v>87</v>
      </c>
    </row>
    <row r="932" spans="2:65" s="1" customFormat="1" ht="49.15" customHeight="1">
      <c r="B932" s="32"/>
      <c r="C932" s="185" t="s">
        <v>1622</v>
      </c>
      <c r="D932" s="185" t="s">
        <v>1052</v>
      </c>
      <c r="E932" s="186" t="s">
        <v>1611</v>
      </c>
      <c r="F932" s="187" t="s">
        <v>1612</v>
      </c>
      <c r="G932" s="188" t="s">
        <v>258</v>
      </c>
      <c r="H932" s="189">
        <v>27.001000000000001</v>
      </c>
      <c r="I932" s="190"/>
      <c r="J932" s="191">
        <f>ROUND(I932*H932,2)</f>
        <v>0</v>
      </c>
      <c r="K932" s="187" t="s">
        <v>259</v>
      </c>
      <c r="L932" s="192"/>
      <c r="M932" s="193" t="s">
        <v>1</v>
      </c>
      <c r="N932" s="194" t="s">
        <v>42</v>
      </c>
      <c r="P932" s="146">
        <f>O932*H932</f>
        <v>0</v>
      </c>
      <c r="Q932" s="146">
        <v>5.4000000000000003E-3</v>
      </c>
      <c r="R932" s="146">
        <f>Q932*H932</f>
        <v>0.1458054</v>
      </c>
      <c r="S932" s="146">
        <v>0</v>
      </c>
      <c r="T932" s="147">
        <f>S932*H932</f>
        <v>0</v>
      </c>
      <c r="AR932" s="148" t="s">
        <v>455</v>
      </c>
      <c r="AT932" s="148" t="s">
        <v>1052</v>
      </c>
      <c r="AU932" s="148" t="s">
        <v>87</v>
      </c>
      <c r="AY932" s="17" t="s">
        <v>253</v>
      </c>
      <c r="BE932" s="149">
        <f>IF(N932="základní",J932,0)</f>
        <v>0</v>
      </c>
      <c r="BF932" s="149">
        <f>IF(N932="snížená",J932,0)</f>
        <v>0</v>
      </c>
      <c r="BG932" s="149">
        <f>IF(N932="zákl. přenesená",J932,0)</f>
        <v>0</v>
      </c>
      <c r="BH932" s="149">
        <f>IF(N932="sníž. přenesená",J932,0)</f>
        <v>0</v>
      </c>
      <c r="BI932" s="149">
        <f>IF(N932="nulová",J932,0)</f>
        <v>0</v>
      </c>
      <c r="BJ932" s="17" t="s">
        <v>85</v>
      </c>
      <c r="BK932" s="149">
        <f>ROUND(I932*H932,2)</f>
        <v>0</v>
      </c>
      <c r="BL932" s="17" t="s">
        <v>369</v>
      </c>
      <c r="BM932" s="148" t="s">
        <v>3904</v>
      </c>
    </row>
    <row r="933" spans="2:65" s="14" customFormat="1" ht="11.25">
      <c r="B933" s="169"/>
      <c r="D933" s="155" t="s">
        <v>264</v>
      </c>
      <c r="E933" s="170" t="s">
        <v>1</v>
      </c>
      <c r="F933" s="171" t="s">
        <v>1588</v>
      </c>
      <c r="H933" s="170" t="s">
        <v>1</v>
      </c>
      <c r="I933" s="172"/>
      <c r="L933" s="169"/>
      <c r="M933" s="173"/>
      <c r="T933" s="174"/>
      <c r="AT933" s="170" t="s">
        <v>264</v>
      </c>
      <c r="AU933" s="170" t="s">
        <v>87</v>
      </c>
      <c r="AV933" s="14" t="s">
        <v>85</v>
      </c>
      <c r="AW933" s="14" t="s">
        <v>32</v>
      </c>
      <c r="AX933" s="14" t="s">
        <v>77</v>
      </c>
      <c r="AY933" s="170" t="s">
        <v>253</v>
      </c>
    </row>
    <row r="934" spans="2:65" s="12" customFormat="1" ht="11.25">
      <c r="B934" s="154"/>
      <c r="D934" s="155" t="s">
        <v>264</v>
      </c>
      <c r="E934" s="156" t="s">
        <v>1</v>
      </c>
      <c r="F934" s="157" t="s">
        <v>1589</v>
      </c>
      <c r="H934" s="158">
        <v>12.321999999999999</v>
      </c>
      <c r="I934" s="159"/>
      <c r="L934" s="154"/>
      <c r="M934" s="160"/>
      <c r="T934" s="161"/>
      <c r="AT934" s="156" t="s">
        <v>264</v>
      </c>
      <c r="AU934" s="156" t="s">
        <v>87</v>
      </c>
      <c r="AV934" s="12" t="s">
        <v>87</v>
      </c>
      <c r="AW934" s="12" t="s">
        <v>32</v>
      </c>
      <c r="AX934" s="12" t="s">
        <v>77</v>
      </c>
      <c r="AY934" s="156" t="s">
        <v>253</v>
      </c>
    </row>
    <row r="935" spans="2:65" s="12" customFormat="1" ht="11.25">
      <c r="B935" s="154"/>
      <c r="D935" s="155" t="s">
        <v>264</v>
      </c>
      <c r="E935" s="156" t="s">
        <v>1</v>
      </c>
      <c r="F935" s="157" t="s">
        <v>1590</v>
      </c>
      <c r="H935" s="158">
        <v>10.845000000000001</v>
      </c>
      <c r="I935" s="159"/>
      <c r="L935" s="154"/>
      <c r="M935" s="160"/>
      <c r="T935" s="161"/>
      <c r="AT935" s="156" t="s">
        <v>264</v>
      </c>
      <c r="AU935" s="156" t="s">
        <v>87</v>
      </c>
      <c r="AV935" s="12" t="s">
        <v>87</v>
      </c>
      <c r="AW935" s="12" t="s">
        <v>32</v>
      </c>
      <c r="AX935" s="12" t="s">
        <v>77</v>
      </c>
      <c r="AY935" s="156" t="s">
        <v>253</v>
      </c>
    </row>
    <row r="936" spans="2:65" s="13" customFormat="1" ht="11.25">
      <c r="B936" s="162"/>
      <c r="D936" s="155" t="s">
        <v>264</v>
      </c>
      <c r="E936" s="163" t="s">
        <v>1</v>
      </c>
      <c r="F936" s="164" t="s">
        <v>266</v>
      </c>
      <c r="H936" s="165">
        <v>23.167000000000002</v>
      </c>
      <c r="I936" s="166"/>
      <c r="L936" s="162"/>
      <c r="M936" s="167"/>
      <c r="T936" s="168"/>
      <c r="AT936" s="163" t="s">
        <v>264</v>
      </c>
      <c r="AU936" s="163" t="s">
        <v>87</v>
      </c>
      <c r="AV936" s="13" t="s">
        <v>260</v>
      </c>
      <c r="AW936" s="13" t="s">
        <v>32</v>
      </c>
      <c r="AX936" s="13" t="s">
        <v>85</v>
      </c>
      <c r="AY936" s="163" t="s">
        <v>253</v>
      </c>
    </row>
    <row r="937" spans="2:65" s="12" customFormat="1" ht="11.25">
      <c r="B937" s="154"/>
      <c r="D937" s="155" t="s">
        <v>264</v>
      </c>
      <c r="F937" s="157" t="s">
        <v>1614</v>
      </c>
      <c r="H937" s="158">
        <v>27.001000000000001</v>
      </c>
      <c r="I937" s="159"/>
      <c r="L937" s="154"/>
      <c r="M937" s="160"/>
      <c r="T937" s="161"/>
      <c r="AT937" s="156" t="s">
        <v>264</v>
      </c>
      <c r="AU937" s="156" t="s">
        <v>87</v>
      </c>
      <c r="AV937" s="12" t="s">
        <v>87</v>
      </c>
      <c r="AW937" s="12" t="s">
        <v>4</v>
      </c>
      <c r="AX937" s="12" t="s">
        <v>85</v>
      </c>
      <c r="AY937" s="156" t="s">
        <v>253</v>
      </c>
    </row>
    <row r="938" spans="2:65" s="1" customFormat="1" ht="37.9" customHeight="1">
      <c r="B938" s="32"/>
      <c r="C938" s="137" t="s">
        <v>1629</v>
      </c>
      <c r="D938" s="137" t="s">
        <v>255</v>
      </c>
      <c r="E938" s="138" t="s">
        <v>1623</v>
      </c>
      <c r="F938" s="139" t="s">
        <v>1624</v>
      </c>
      <c r="G938" s="140" t="s">
        <v>313</v>
      </c>
      <c r="H938" s="141">
        <v>30</v>
      </c>
      <c r="I938" s="142"/>
      <c r="J938" s="143">
        <f>ROUND(I938*H938,2)</f>
        <v>0</v>
      </c>
      <c r="K938" s="139" t="s">
        <v>1</v>
      </c>
      <c r="L938" s="32"/>
      <c r="M938" s="144" t="s">
        <v>1</v>
      </c>
      <c r="N938" s="145" t="s">
        <v>42</v>
      </c>
      <c r="P938" s="146">
        <f>O938*H938</f>
        <v>0</v>
      </c>
      <c r="Q938" s="146">
        <v>8.3000000000000001E-4</v>
      </c>
      <c r="R938" s="146">
        <f>Q938*H938</f>
        <v>2.4899999999999999E-2</v>
      </c>
      <c r="S938" s="146">
        <v>0</v>
      </c>
      <c r="T938" s="147">
        <f>S938*H938</f>
        <v>0</v>
      </c>
      <c r="AR938" s="148" t="s">
        <v>369</v>
      </c>
      <c r="AT938" s="148" t="s">
        <v>255</v>
      </c>
      <c r="AU938" s="148" t="s">
        <v>87</v>
      </c>
      <c r="AY938" s="17" t="s">
        <v>253</v>
      </c>
      <c r="BE938" s="149">
        <f>IF(N938="základní",J938,0)</f>
        <v>0</v>
      </c>
      <c r="BF938" s="149">
        <f>IF(N938="snížená",J938,0)</f>
        <v>0</v>
      </c>
      <c r="BG938" s="149">
        <f>IF(N938="zákl. přenesená",J938,0)</f>
        <v>0</v>
      </c>
      <c r="BH938" s="149">
        <f>IF(N938="sníž. přenesená",J938,0)</f>
        <v>0</v>
      </c>
      <c r="BI938" s="149">
        <f>IF(N938="nulová",J938,0)</f>
        <v>0</v>
      </c>
      <c r="BJ938" s="17" t="s">
        <v>85</v>
      </c>
      <c r="BK938" s="149">
        <f>ROUND(I938*H938,2)</f>
        <v>0</v>
      </c>
      <c r="BL938" s="17" t="s">
        <v>369</v>
      </c>
      <c r="BM938" s="148" t="s">
        <v>1625</v>
      </c>
    </row>
    <row r="939" spans="2:65" s="1" customFormat="1" ht="68.25">
      <c r="B939" s="32"/>
      <c r="D939" s="155" t="s">
        <v>1346</v>
      </c>
      <c r="F939" s="195" t="s">
        <v>1626</v>
      </c>
      <c r="I939" s="152"/>
      <c r="L939" s="32"/>
      <c r="M939" s="153"/>
      <c r="T939" s="56"/>
      <c r="AT939" s="17" t="s">
        <v>1346</v>
      </c>
      <c r="AU939" s="17" t="s">
        <v>87</v>
      </c>
    </row>
    <row r="940" spans="2:65" s="14" customFormat="1" ht="33.75">
      <c r="B940" s="169"/>
      <c r="D940" s="155" t="s">
        <v>264</v>
      </c>
      <c r="E940" s="170" t="s">
        <v>1</v>
      </c>
      <c r="F940" s="171" t="s">
        <v>1627</v>
      </c>
      <c r="H940" s="170" t="s">
        <v>1</v>
      </c>
      <c r="I940" s="172"/>
      <c r="L940" s="169"/>
      <c r="M940" s="173"/>
      <c r="T940" s="174"/>
      <c r="AT940" s="170" t="s">
        <v>264</v>
      </c>
      <c r="AU940" s="170" t="s">
        <v>87</v>
      </c>
      <c r="AV940" s="14" t="s">
        <v>85</v>
      </c>
      <c r="AW940" s="14" t="s">
        <v>32</v>
      </c>
      <c r="AX940" s="14" t="s">
        <v>77</v>
      </c>
      <c r="AY940" s="170" t="s">
        <v>253</v>
      </c>
    </row>
    <row r="941" spans="2:65" s="12" customFormat="1" ht="11.25">
      <c r="B941" s="154"/>
      <c r="D941" s="155" t="s">
        <v>264</v>
      </c>
      <c r="E941" s="156" t="s">
        <v>1</v>
      </c>
      <c r="F941" s="157" t="s">
        <v>3905</v>
      </c>
      <c r="H941" s="158">
        <v>30</v>
      </c>
      <c r="I941" s="159"/>
      <c r="L941" s="154"/>
      <c r="M941" s="160"/>
      <c r="T941" s="161"/>
      <c r="AT941" s="156" t="s">
        <v>264</v>
      </c>
      <c r="AU941" s="156" t="s">
        <v>87</v>
      </c>
      <c r="AV941" s="12" t="s">
        <v>87</v>
      </c>
      <c r="AW941" s="12" t="s">
        <v>32</v>
      </c>
      <c r="AX941" s="12" t="s">
        <v>77</v>
      </c>
      <c r="AY941" s="156" t="s">
        <v>253</v>
      </c>
    </row>
    <row r="942" spans="2:65" s="13" customFormat="1" ht="11.25">
      <c r="B942" s="162"/>
      <c r="D942" s="155" t="s">
        <v>264</v>
      </c>
      <c r="E942" s="163" t="s">
        <v>1</v>
      </c>
      <c r="F942" s="164" t="s">
        <v>266</v>
      </c>
      <c r="H942" s="165">
        <v>30</v>
      </c>
      <c r="I942" s="166"/>
      <c r="L942" s="162"/>
      <c r="M942" s="167"/>
      <c r="T942" s="168"/>
      <c r="AT942" s="163" t="s">
        <v>264</v>
      </c>
      <c r="AU942" s="163" t="s">
        <v>87</v>
      </c>
      <c r="AV942" s="13" t="s">
        <v>260</v>
      </c>
      <c r="AW942" s="13" t="s">
        <v>32</v>
      </c>
      <c r="AX942" s="13" t="s">
        <v>85</v>
      </c>
      <c r="AY942" s="163" t="s">
        <v>253</v>
      </c>
    </row>
    <row r="943" spans="2:65" s="1" customFormat="1" ht="37.9" customHeight="1">
      <c r="B943" s="32"/>
      <c r="C943" s="137" t="s">
        <v>1636</v>
      </c>
      <c r="D943" s="137" t="s">
        <v>255</v>
      </c>
      <c r="E943" s="138" t="s">
        <v>1637</v>
      </c>
      <c r="F943" s="139" t="s">
        <v>1638</v>
      </c>
      <c r="G943" s="140" t="s">
        <v>313</v>
      </c>
      <c r="H943" s="141">
        <v>4</v>
      </c>
      <c r="I943" s="142"/>
      <c r="J943" s="143">
        <f>ROUND(I943*H943,2)</f>
        <v>0</v>
      </c>
      <c r="K943" s="139" t="s">
        <v>1</v>
      </c>
      <c r="L943" s="32"/>
      <c r="M943" s="144" t="s">
        <v>1</v>
      </c>
      <c r="N943" s="145" t="s">
        <v>42</v>
      </c>
      <c r="P943" s="146">
        <f>O943*H943</f>
        <v>0</v>
      </c>
      <c r="Q943" s="146">
        <v>8.3000000000000001E-4</v>
      </c>
      <c r="R943" s="146">
        <f>Q943*H943</f>
        <v>3.32E-3</v>
      </c>
      <c r="S943" s="146">
        <v>0</v>
      </c>
      <c r="T943" s="147">
        <f>S943*H943</f>
        <v>0</v>
      </c>
      <c r="AR943" s="148" t="s">
        <v>369</v>
      </c>
      <c r="AT943" s="148" t="s">
        <v>255</v>
      </c>
      <c r="AU943" s="148" t="s">
        <v>87</v>
      </c>
      <c r="AY943" s="17" t="s">
        <v>253</v>
      </c>
      <c r="BE943" s="149">
        <f>IF(N943="základní",J943,0)</f>
        <v>0</v>
      </c>
      <c r="BF943" s="149">
        <f>IF(N943="snížená",J943,0)</f>
        <v>0</v>
      </c>
      <c r="BG943" s="149">
        <f>IF(N943="zákl. přenesená",J943,0)</f>
        <v>0</v>
      </c>
      <c r="BH943" s="149">
        <f>IF(N943="sníž. přenesená",J943,0)</f>
        <v>0</v>
      </c>
      <c r="BI943" s="149">
        <f>IF(N943="nulová",J943,0)</f>
        <v>0</v>
      </c>
      <c r="BJ943" s="17" t="s">
        <v>85</v>
      </c>
      <c r="BK943" s="149">
        <f>ROUND(I943*H943,2)</f>
        <v>0</v>
      </c>
      <c r="BL943" s="17" t="s">
        <v>369</v>
      </c>
      <c r="BM943" s="148" t="s">
        <v>1639</v>
      </c>
    </row>
    <row r="944" spans="2:65" s="1" customFormat="1" ht="48.75">
      <c r="B944" s="32"/>
      <c r="D944" s="155" t="s">
        <v>1346</v>
      </c>
      <c r="F944" s="195" t="s">
        <v>1640</v>
      </c>
      <c r="I944" s="152"/>
      <c r="L944" s="32"/>
      <c r="M944" s="153"/>
      <c r="T944" s="56"/>
      <c r="AT944" s="17" t="s">
        <v>1346</v>
      </c>
      <c r="AU944" s="17" t="s">
        <v>87</v>
      </c>
    </row>
    <row r="945" spans="2:65" s="12" customFormat="1" ht="11.25">
      <c r="B945" s="154"/>
      <c r="D945" s="155" t="s">
        <v>264</v>
      </c>
      <c r="E945" s="156" t="s">
        <v>1</v>
      </c>
      <c r="F945" s="157" t="s">
        <v>1641</v>
      </c>
      <c r="H945" s="158">
        <v>4</v>
      </c>
      <c r="I945" s="159"/>
      <c r="L945" s="154"/>
      <c r="M945" s="160"/>
      <c r="T945" s="161"/>
      <c r="AT945" s="156" t="s">
        <v>264</v>
      </c>
      <c r="AU945" s="156" t="s">
        <v>87</v>
      </c>
      <c r="AV945" s="12" t="s">
        <v>87</v>
      </c>
      <c r="AW945" s="12" t="s">
        <v>32</v>
      </c>
      <c r="AX945" s="12" t="s">
        <v>77</v>
      </c>
      <c r="AY945" s="156" t="s">
        <v>253</v>
      </c>
    </row>
    <row r="946" spans="2:65" s="13" customFormat="1" ht="11.25">
      <c r="B946" s="162"/>
      <c r="D946" s="155" t="s">
        <v>264</v>
      </c>
      <c r="E946" s="163" t="s">
        <v>1</v>
      </c>
      <c r="F946" s="164" t="s">
        <v>266</v>
      </c>
      <c r="H946" s="165">
        <v>4</v>
      </c>
      <c r="I946" s="166"/>
      <c r="L946" s="162"/>
      <c r="M946" s="167"/>
      <c r="T946" s="168"/>
      <c r="AT946" s="163" t="s">
        <v>264</v>
      </c>
      <c r="AU946" s="163" t="s">
        <v>87</v>
      </c>
      <c r="AV946" s="13" t="s">
        <v>260</v>
      </c>
      <c r="AW946" s="13" t="s">
        <v>32</v>
      </c>
      <c r="AX946" s="13" t="s">
        <v>85</v>
      </c>
      <c r="AY946" s="163" t="s">
        <v>253</v>
      </c>
    </row>
    <row r="947" spans="2:65" s="1" customFormat="1" ht="37.9" customHeight="1">
      <c r="B947" s="32"/>
      <c r="C947" s="137" t="s">
        <v>1642</v>
      </c>
      <c r="D947" s="137" t="s">
        <v>255</v>
      </c>
      <c r="E947" s="138" t="s">
        <v>1643</v>
      </c>
      <c r="F947" s="139" t="s">
        <v>1644</v>
      </c>
      <c r="G947" s="140" t="s">
        <v>313</v>
      </c>
      <c r="H947" s="141">
        <v>31</v>
      </c>
      <c r="I947" s="142"/>
      <c r="J947" s="143">
        <f>ROUND(I947*H947,2)</f>
        <v>0</v>
      </c>
      <c r="K947" s="139" t="s">
        <v>1</v>
      </c>
      <c r="L947" s="32"/>
      <c r="M947" s="144" t="s">
        <v>1</v>
      </c>
      <c r="N947" s="145" t="s">
        <v>42</v>
      </c>
      <c r="P947" s="146">
        <f>O947*H947</f>
        <v>0</v>
      </c>
      <c r="Q947" s="146">
        <v>8.3000000000000001E-4</v>
      </c>
      <c r="R947" s="146">
        <f>Q947*H947</f>
        <v>2.5729999999999999E-2</v>
      </c>
      <c r="S947" s="146">
        <v>0</v>
      </c>
      <c r="T947" s="147">
        <f>S947*H947</f>
        <v>0</v>
      </c>
      <c r="AR947" s="148" t="s">
        <v>369</v>
      </c>
      <c r="AT947" s="148" t="s">
        <v>255</v>
      </c>
      <c r="AU947" s="148" t="s">
        <v>87</v>
      </c>
      <c r="AY947" s="17" t="s">
        <v>253</v>
      </c>
      <c r="BE947" s="149">
        <f>IF(N947="základní",J947,0)</f>
        <v>0</v>
      </c>
      <c r="BF947" s="149">
        <f>IF(N947="snížená",J947,0)</f>
        <v>0</v>
      </c>
      <c r="BG947" s="149">
        <f>IF(N947="zákl. přenesená",J947,0)</f>
        <v>0</v>
      </c>
      <c r="BH947" s="149">
        <f>IF(N947="sníž. přenesená",J947,0)</f>
        <v>0</v>
      </c>
      <c r="BI947" s="149">
        <f>IF(N947="nulová",J947,0)</f>
        <v>0</v>
      </c>
      <c r="BJ947" s="17" t="s">
        <v>85</v>
      </c>
      <c r="BK947" s="149">
        <f>ROUND(I947*H947,2)</f>
        <v>0</v>
      </c>
      <c r="BL947" s="17" t="s">
        <v>369</v>
      </c>
      <c r="BM947" s="148" t="s">
        <v>1645</v>
      </c>
    </row>
    <row r="948" spans="2:65" s="1" customFormat="1" ht="68.25">
      <c r="B948" s="32"/>
      <c r="D948" s="155" t="s">
        <v>1346</v>
      </c>
      <c r="F948" s="195" t="s">
        <v>1646</v>
      </c>
      <c r="I948" s="152"/>
      <c r="L948" s="32"/>
      <c r="M948" s="153"/>
      <c r="T948" s="56"/>
      <c r="AT948" s="17" t="s">
        <v>1346</v>
      </c>
      <c r="AU948" s="17" t="s">
        <v>87</v>
      </c>
    </row>
    <row r="949" spans="2:65" s="14" customFormat="1" ht="33.75">
      <c r="B949" s="169"/>
      <c r="D949" s="155" t="s">
        <v>264</v>
      </c>
      <c r="E949" s="170" t="s">
        <v>1</v>
      </c>
      <c r="F949" s="171" t="s">
        <v>1647</v>
      </c>
      <c r="H949" s="170" t="s">
        <v>1</v>
      </c>
      <c r="I949" s="172"/>
      <c r="L949" s="169"/>
      <c r="M949" s="173"/>
      <c r="T949" s="174"/>
      <c r="AT949" s="170" t="s">
        <v>264</v>
      </c>
      <c r="AU949" s="170" t="s">
        <v>87</v>
      </c>
      <c r="AV949" s="14" t="s">
        <v>85</v>
      </c>
      <c r="AW949" s="14" t="s">
        <v>32</v>
      </c>
      <c r="AX949" s="14" t="s">
        <v>77</v>
      </c>
      <c r="AY949" s="170" t="s">
        <v>253</v>
      </c>
    </row>
    <row r="950" spans="2:65" s="12" customFormat="1" ht="11.25">
      <c r="B950" s="154"/>
      <c r="D950" s="155" t="s">
        <v>264</v>
      </c>
      <c r="E950" s="156" t="s">
        <v>1</v>
      </c>
      <c r="F950" s="157" t="s">
        <v>3906</v>
      </c>
      <c r="H950" s="158">
        <v>31</v>
      </c>
      <c r="I950" s="159"/>
      <c r="L950" s="154"/>
      <c r="M950" s="160"/>
      <c r="T950" s="161"/>
      <c r="AT950" s="156" t="s">
        <v>264</v>
      </c>
      <c r="AU950" s="156" t="s">
        <v>87</v>
      </c>
      <c r="AV950" s="12" t="s">
        <v>87</v>
      </c>
      <c r="AW950" s="12" t="s">
        <v>32</v>
      </c>
      <c r="AX950" s="12" t="s">
        <v>77</v>
      </c>
      <c r="AY950" s="156" t="s">
        <v>253</v>
      </c>
    </row>
    <row r="951" spans="2:65" s="13" customFormat="1" ht="11.25">
      <c r="B951" s="162"/>
      <c r="D951" s="155" t="s">
        <v>264</v>
      </c>
      <c r="E951" s="163" t="s">
        <v>1</v>
      </c>
      <c r="F951" s="164" t="s">
        <v>266</v>
      </c>
      <c r="H951" s="165">
        <v>31</v>
      </c>
      <c r="I951" s="166"/>
      <c r="L951" s="162"/>
      <c r="M951" s="167"/>
      <c r="T951" s="168"/>
      <c r="AT951" s="163" t="s">
        <v>264</v>
      </c>
      <c r="AU951" s="163" t="s">
        <v>87</v>
      </c>
      <c r="AV951" s="13" t="s">
        <v>260</v>
      </c>
      <c r="AW951" s="13" t="s">
        <v>32</v>
      </c>
      <c r="AX951" s="13" t="s">
        <v>85</v>
      </c>
      <c r="AY951" s="163" t="s">
        <v>253</v>
      </c>
    </row>
    <row r="952" spans="2:65" s="1" customFormat="1" ht="24.2" customHeight="1">
      <c r="B952" s="32"/>
      <c r="C952" s="137" t="s">
        <v>1649</v>
      </c>
      <c r="D952" s="137" t="s">
        <v>255</v>
      </c>
      <c r="E952" s="138" t="s">
        <v>1650</v>
      </c>
      <c r="F952" s="139" t="s">
        <v>1651</v>
      </c>
      <c r="G952" s="140" t="s">
        <v>447</v>
      </c>
      <c r="H952" s="141">
        <v>1</v>
      </c>
      <c r="I952" s="142"/>
      <c r="J952" s="143">
        <f>ROUND(I952*H952,2)</f>
        <v>0</v>
      </c>
      <c r="K952" s="139" t="s">
        <v>1</v>
      </c>
      <c r="L952" s="32"/>
      <c r="M952" s="144" t="s">
        <v>1</v>
      </c>
      <c r="N952" s="145" t="s">
        <v>42</v>
      </c>
      <c r="P952" s="146">
        <f>O952*H952</f>
        <v>0</v>
      </c>
      <c r="Q952" s="146">
        <v>8.3000000000000001E-4</v>
      </c>
      <c r="R952" s="146">
        <f>Q952*H952</f>
        <v>8.3000000000000001E-4</v>
      </c>
      <c r="S952" s="146">
        <v>0</v>
      </c>
      <c r="T952" s="147">
        <f>S952*H952</f>
        <v>0</v>
      </c>
      <c r="AR952" s="148" t="s">
        <v>369</v>
      </c>
      <c r="AT952" s="148" t="s">
        <v>255</v>
      </c>
      <c r="AU952" s="148" t="s">
        <v>87</v>
      </c>
      <c r="AY952" s="17" t="s">
        <v>253</v>
      </c>
      <c r="BE952" s="149">
        <f>IF(N952="základní",J952,0)</f>
        <v>0</v>
      </c>
      <c r="BF952" s="149">
        <f>IF(N952="snížená",J952,0)</f>
        <v>0</v>
      </c>
      <c r="BG952" s="149">
        <f>IF(N952="zákl. přenesená",J952,0)</f>
        <v>0</v>
      </c>
      <c r="BH952" s="149">
        <f>IF(N952="sníž. přenesená",J952,0)</f>
        <v>0</v>
      </c>
      <c r="BI952" s="149">
        <f>IF(N952="nulová",J952,0)</f>
        <v>0</v>
      </c>
      <c r="BJ952" s="17" t="s">
        <v>85</v>
      </c>
      <c r="BK952" s="149">
        <f>ROUND(I952*H952,2)</f>
        <v>0</v>
      </c>
      <c r="BL952" s="17" t="s">
        <v>369</v>
      </c>
      <c r="BM952" s="148" t="s">
        <v>1652</v>
      </c>
    </row>
    <row r="953" spans="2:65" s="1" customFormat="1" ht="48.75">
      <c r="B953" s="32"/>
      <c r="D953" s="155" t="s">
        <v>1346</v>
      </c>
      <c r="F953" s="195" t="s">
        <v>1653</v>
      </c>
      <c r="I953" s="152"/>
      <c r="L953" s="32"/>
      <c r="M953" s="153"/>
      <c r="T953" s="56"/>
      <c r="AT953" s="17" t="s">
        <v>1346</v>
      </c>
      <c r="AU953" s="17" t="s">
        <v>87</v>
      </c>
    </row>
    <row r="954" spans="2:65" s="14" customFormat="1" ht="11.25">
      <c r="B954" s="169"/>
      <c r="D954" s="155" t="s">
        <v>264</v>
      </c>
      <c r="E954" s="170" t="s">
        <v>1</v>
      </c>
      <c r="F954" s="171" t="s">
        <v>1654</v>
      </c>
      <c r="H954" s="170" t="s">
        <v>1</v>
      </c>
      <c r="I954" s="172"/>
      <c r="L954" s="169"/>
      <c r="M954" s="173"/>
      <c r="T954" s="174"/>
      <c r="AT954" s="170" t="s">
        <v>264</v>
      </c>
      <c r="AU954" s="170" t="s">
        <v>87</v>
      </c>
      <c r="AV954" s="14" t="s">
        <v>85</v>
      </c>
      <c r="AW954" s="14" t="s">
        <v>32</v>
      </c>
      <c r="AX954" s="14" t="s">
        <v>77</v>
      </c>
      <c r="AY954" s="170" t="s">
        <v>253</v>
      </c>
    </row>
    <row r="955" spans="2:65" s="12" customFormat="1" ht="22.5">
      <c r="B955" s="154"/>
      <c r="D955" s="155" t="s">
        <v>264</v>
      </c>
      <c r="E955" s="156" t="s">
        <v>1</v>
      </c>
      <c r="F955" s="157" t="s">
        <v>3907</v>
      </c>
      <c r="H955" s="158">
        <v>1</v>
      </c>
      <c r="I955" s="159"/>
      <c r="L955" s="154"/>
      <c r="M955" s="160"/>
      <c r="T955" s="161"/>
      <c r="AT955" s="156" t="s">
        <v>264</v>
      </c>
      <c r="AU955" s="156" t="s">
        <v>87</v>
      </c>
      <c r="AV955" s="12" t="s">
        <v>87</v>
      </c>
      <c r="AW955" s="12" t="s">
        <v>32</v>
      </c>
      <c r="AX955" s="12" t="s">
        <v>77</v>
      </c>
      <c r="AY955" s="156" t="s">
        <v>253</v>
      </c>
    </row>
    <row r="956" spans="2:65" s="13" customFormat="1" ht="11.25">
      <c r="B956" s="162"/>
      <c r="D956" s="155" t="s">
        <v>264</v>
      </c>
      <c r="E956" s="163" t="s">
        <v>1</v>
      </c>
      <c r="F956" s="164" t="s">
        <v>266</v>
      </c>
      <c r="H956" s="165">
        <v>1</v>
      </c>
      <c r="I956" s="166"/>
      <c r="L956" s="162"/>
      <c r="M956" s="167"/>
      <c r="T956" s="168"/>
      <c r="AT956" s="163" t="s">
        <v>264</v>
      </c>
      <c r="AU956" s="163" t="s">
        <v>87</v>
      </c>
      <c r="AV956" s="13" t="s">
        <v>260</v>
      </c>
      <c r="AW956" s="13" t="s">
        <v>32</v>
      </c>
      <c r="AX956" s="13" t="s">
        <v>85</v>
      </c>
      <c r="AY956" s="163" t="s">
        <v>253</v>
      </c>
    </row>
    <row r="957" spans="2:65" s="1" customFormat="1" ht="55.5" customHeight="1">
      <c r="B957" s="32"/>
      <c r="C957" s="137" t="s">
        <v>1657</v>
      </c>
      <c r="D957" s="137" t="s">
        <v>255</v>
      </c>
      <c r="E957" s="138" t="s">
        <v>1658</v>
      </c>
      <c r="F957" s="139" t="s">
        <v>1659</v>
      </c>
      <c r="G957" s="140" t="s">
        <v>447</v>
      </c>
      <c r="H957" s="141">
        <v>1</v>
      </c>
      <c r="I957" s="142"/>
      <c r="J957" s="143">
        <f>ROUND(I957*H957,2)</f>
        <v>0</v>
      </c>
      <c r="K957" s="139" t="s">
        <v>1</v>
      </c>
      <c r="L957" s="32"/>
      <c r="M957" s="144" t="s">
        <v>1</v>
      </c>
      <c r="N957" s="145" t="s">
        <v>42</v>
      </c>
      <c r="P957" s="146">
        <f>O957*H957</f>
        <v>0</v>
      </c>
      <c r="Q957" s="146">
        <v>8.3000000000000001E-4</v>
      </c>
      <c r="R957" s="146">
        <f>Q957*H957</f>
        <v>8.3000000000000001E-4</v>
      </c>
      <c r="S957" s="146">
        <v>0</v>
      </c>
      <c r="T957" s="147">
        <f>S957*H957</f>
        <v>0</v>
      </c>
      <c r="AR957" s="148" t="s">
        <v>369</v>
      </c>
      <c r="AT957" s="148" t="s">
        <v>255</v>
      </c>
      <c r="AU957" s="148" t="s">
        <v>87</v>
      </c>
      <c r="AY957" s="17" t="s">
        <v>253</v>
      </c>
      <c r="BE957" s="149">
        <f>IF(N957="základní",J957,0)</f>
        <v>0</v>
      </c>
      <c r="BF957" s="149">
        <f>IF(N957="snížená",J957,0)</f>
        <v>0</v>
      </c>
      <c r="BG957" s="149">
        <f>IF(N957="zákl. přenesená",J957,0)</f>
        <v>0</v>
      </c>
      <c r="BH957" s="149">
        <f>IF(N957="sníž. přenesená",J957,0)</f>
        <v>0</v>
      </c>
      <c r="BI957" s="149">
        <f>IF(N957="nulová",J957,0)</f>
        <v>0</v>
      </c>
      <c r="BJ957" s="17" t="s">
        <v>85</v>
      </c>
      <c r="BK957" s="149">
        <f>ROUND(I957*H957,2)</f>
        <v>0</v>
      </c>
      <c r="BL957" s="17" t="s">
        <v>369</v>
      </c>
      <c r="BM957" s="148" t="s">
        <v>1660</v>
      </c>
    </row>
    <row r="958" spans="2:65" s="1" customFormat="1" ht="48.75">
      <c r="B958" s="32"/>
      <c r="D958" s="155" t="s">
        <v>1346</v>
      </c>
      <c r="F958" s="195" t="s">
        <v>1661</v>
      </c>
      <c r="I958" s="152"/>
      <c r="L958" s="32"/>
      <c r="M958" s="153"/>
      <c r="T958" s="56"/>
      <c r="AT958" s="17" t="s">
        <v>1346</v>
      </c>
      <c r="AU958" s="17" t="s">
        <v>87</v>
      </c>
    </row>
    <row r="959" spans="2:65" s="12" customFormat="1" ht="11.25">
      <c r="B959" s="154"/>
      <c r="D959" s="155" t="s">
        <v>264</v>
      </c>
      <c r="E959" s="156" t="s">
        <v>1</v>
      </c>
      <c r="F959" s="157" t="s">
        <v>1662</v>
      </c>
      <c r="H959" s="158">
        <v>1</v>
      </c>
      <c r="I959" s="159"/>
      <c r="L959" s="154"/>
      <c r="M959" s="160"/>
      <c r="T959" s="161"/>
      <c r="AT959" s="156" t="s">
        <v>264</v>
      </c>
      <c r="AU959" s="156" t="s">
        <v>87</v>
      </c>
      <c r="AV959" s="12" t="s">
        <v>87</v>
      </c>
      <c r="AW959" s="12" t="s">
        <v>32</v>
      </c>
      <c r="AX959" s="12" t="s">
        <v>77</v>
      </c>
      <c r="AY959" s="156" t="s">
        <v>253</v>
      </c>
    </row>
    <row r="960" spans="2:65" s="13" customFormat="1" ht="11.25">
      <c r="B960" s="162"/>
      <c r="D960" s="155" t="s">
        <v>264</v>
      </c>
      <c r="E960" s="163" t="s">
        <v>1</v>
      </c>
      <c r="F960" s="164" t="s">
        <v>266</v>
      </c>
      <c r="H960" s="165">
        <v>1</v>
      </c>
      <c r="I960" s="166"/>
      <c r="L960" s="162"/>
      <c r="M960" s="167"/>
      <c r="T960" s="168"/>
      <c r="AT960" s="163" t="s">
        <v>264</v>
      </c>
      <c r="AU960" s="163" t="s">
        <v>87</v>
      </c>
      <c r="AV960" s="13" t="s">
        <v>260</v>
      </c>
      <c r="AW960" s="13" t="s">
        <v>32</v>
      </c>
      <c r="AX960" s="13" t="s">
        <v>85</v>
      </c>
      <c r="AY960" s="163" t="s">
        <v>253</v>
      </c>
    </row>
    <row r="961" spans="2:65" s="1" customFormat="1" ht="66.75" customHeight="1">
      <c r="B961" s="32"/>
      <c r="C961" s="137" t="s">
        <v>1663</v>
      </c>
      <c r="D961" s="137" t="s">
        <v>255</v>
      </c>
      <c r="E961" s="138" t="s">
        <v>1664</v>
      </c>
      <c r="F961" s="139" t="s">
        <v>1665</v>
      </c>
      <c r="G961" s="140" t="s">
        <v>258</v>
      </c>
      <c r="H961" s="141">
        <v>177.64</v>
      </c>
      <c r="I961" s="142"/>
      <c r="J961" s="143">
        <f>ROUND(I961*H961,2)</f>
        <v>0</v>
      </c>
      <c r="K961" s="139" t="s">
        <v>1</v>
      </c>
      <c r="L961" s="32"/>
      <c r="M961" s="144" t="s">
        <v>1</v>
      </c>
      <c r="N961" s="145" t="s">
        <v>42</v>
      </c>
      <c r="P961" s="146">
        <f>O961*H961</f>
        <v>0</v>
      </c>
      <c r="Q961" s="146">
        <v>8.3000000000000001E-4</v>
      </c>
      <c r="R961" s="146">
        <f>Q961*H961</f>
        <v>0.14744119999999999</v>
      </c>
      <c r="S961" s="146">
        <v>0</v>
      </c>
      <c r="T961" s="147">
        <f>S961*H961</f>
        <v>0</v>
      </c>
      <c r="AR961" s="148" t="s">
        <v>369</v>
      </c>
      <c r="AT961" s="148" t="s">
        <v>255</v>
      </c>
      <c r="AU961" s="148" t="s">
        <v>87</v>
      </c>
      <c r="AY961" s="17" t="s">
        <v>253</v>
      </c>
      <c r="BE961" s="149">
        <f>IF(N961="základní",J961,0)</f>
        <v>0</v>
      </c>
      <c r="BF961" s="149">
        <f>IF(N961="snížená",J961,0)</f>
        <v>0</v>
      </c>
      <c r="BG961" s="149">
        <f>IF(N961="zákl. přenesená",J961,0)</f>
        <v>0</v>
      </c>
      <c r="BH961" s="149">
        <f>IF(N961="sníž. přenesená",J961,0)</f>
        <v>0</v>
      </c>
      <c r="BI961" s="149">
        <f>IF(N961="nulová",J961,0)</f>
        <v>0</v>
      </c>
      <c r="BJ961" s="17" t="s">
        <v>85</v>
      </c>
      <c r="BK961" s="149">
        <f>ROUND(I961*H961,2)</f>
        <v>0</v>
      </c>
      <c r="BL961" s="17" t="s">
        <v>369</v>
      </c>
      <c r="BM961" s="148" t="s">
        <v>3908</v>
      </c>
    </row>
    <row r="962" spans="2:65" s="1" customFormat="1" ht="29.25">
      <c r="B962" s="32"/>
      <c r="D962" s="155" t="s">
        <v>1346</v>
      </c>
      <c r="F962" s="195" t="s">
        <v>1667</v>
      </c>
      <c r="I962" s="152"/>
      <c r="L962" s="32"/>
      <c r="M962" s="153"/>
      <c r="T962" s="56"/>
      <c r="AT962" s="17" t="s">
        <v>1346</v>
      </c>
      <c r="AU962" s="17" t="s">
        <v>87</v>
      </c>
    </row>
    <row r="963" spans="2:65" s="14" customFormat="1" ht="11.25">
      <c r="B963" s="169"/>
      <c r="D963" s="155" t="s">
        <v>264</v>
      </c>
      <c r="E963" s="170" t="s">
        <v>1</v>
      </c>
      <c r="F963" s="171" t="s">
        <v>1668</v>
      </c>
      <c r="H963" s="170" t="s">
        <v>1</v>
      </c>
      <c r="I963" s="172"/>
      <c r="L963" s="169"/>
      <c r="M963" s="173"/>
      <c r="T963" s="174"/>
      <c r="AT963" s="170" t="s">
        <v>264</v>
      </c>
      <c r="AU963" s="170" t="s">
        <v>87</v>
      </c>
      <c r="AV963" s="14" t="s">
        <v>85</v>
      </c>
      <c r="AW963" s="14" t="s">
        <v>32</v>
      </c>
      <c r="AX963" s="14" t="s">
        <v>77</v>
      </c>
      <c r="AY963" s="170" t="s">
        <v>253</v>
      </c>
    </row>
    <row r="964" spans="2:65" s="14" customFormat="1" ht="11.25">
      <c r="B964" s="169"/>
      <c r="D964" s="155" t="s">
        <v>264</v>
      </c>
      <c r="E964" s="170" t="s">
        <v>1</v>
      </c>
      <c r="F964" s="171" t="s">
        <v>1669</v>
      </c>
      <c r="H964" s="170" t="s">
        <v>1</v>
      </c>
      <c r="I964" s="172"/>
      <c r="L964" s="169"/>
      <c r="M964" s="173"/>
      <c r="T964" s="174"/>
      <c r="AT964" s="170" t="s">
        <v>264</v>
      </c>
      <c r="AU964" s="170" t="s">
        <v>87</v>
      </c>
      <c r="AV964" s="14" t="s">
        <v>85</v>
      </c>
      <c r="AW964" s="14" t="s">
        <v>32</v>
      </c>
      <c r="AX964" s="14" t="s">
        <v>77</v>
      </c>
      <c r="AY964" s="170" t="s">
        <v>253</v>
      </c>
    </row>
    <row r="965" spans="2:65" s="12" customFormat="1" ht="11.25">
      <c r="B965" s="154"/>
      <c r="D965" s="155" t="s">
        <v>264</v>
      </c>
      <c r="E965" s="156" t="s">
        <v>1</v>
      </c>
      <c r="F965" s="157" t="s">
        <v>3901</v>
      </c>
      <c r="H965" s="158">
        <v>154.50800000000001</v>
      </c>
      <c r="I965" s="159"/>
      <c r="L965" s="154"/>
      <c r="M965" s="160"/>
      <c r="T965" s="161"/>
      <c r="AT965" s="156" t="s">
        <v>264</v>
      </c>
      <c r="AU965" s="156" t="s">
        <v>87</v>
      </c>
      <c r="AV965" s="12" t="s">
        <v>87</v>
      </c>
      <c r="AW965" s="12" t="s">
        <v>32</v>
      </c>
      <c r="AX965" s="12" t="s">
        <v>77</v>
      </c>
      <c r="AY965" s="156" t="s">
        <v>253</v>
      </c>
    </row>
    <row r="966" spans="2:65" s="15" customFormat="1" ht="11.25">
      <c r="B966" s="175"/>
      <c r="D966" s="155" t="s">
        <v>264</v>
      </c>
      <c r="E966" s="176" t="s">
        <v>1</v>
      </c>
      <c r="F966" s="177" t="s">
        <v>322</v>
      </c>
      <c r="H966" s="178">
        <v>154.50800000000001</v>
      </c>
      <c r="I966" s="179"/>
      <c r="L966" s="175"/>
      <c r="M966" s="180"/>
      <c r="T966" s="181"/>
      <c r="AT966" s="176" t="s">
        <v>264</v>
      </c>
      <c r="AU966" s="176" t="s">
        <v>87</v>
      </c>
      <c r="AV966" s="15" t="s">
        <v>97</v>
      </c>
      <c r="AW966" s="15" t="s">
        <v>32</v>
      </c>
      <c r="AX966" s="15" t="s">
        <v>77</v>
      </c>
      <c r="AY966" s="176" t="s">
        <v>253</v>
      </c>
    </row>
    <row r="967" spans="2:65" s="12" customFormat="1" ht="11.25">
      <c r="B967" s="154"/>
      <c r="D967" s="155" t="s">
        <v>264</v>
      </c>
      <c r="E967" s="156" t="s">
        <v>1</v>
      </c>
      <c r="F967" s="157" t="s">
        <v>3909</v>
      </c>
      <c r="H967" s="158">
        <v>23.132000000000001</v>
      </c>
      <c r="I967" s="159"/>
      <c r="L967" s="154"/>
      <c r="M967" s="160"/>
      <c r="T967" s="161"/>
      <c r="AT967" s="156" t="s">
        <v>264</v>
      </c>
      <c r="AU967" s="156" t="s">
        <v>87</v>
      </c>
      <c r="AV967" s="12" t="s">
        <v>87</v>
      </c>
      <c r="AW967" s="12" t="s">
        <v>32</v>
      </c>
      <c r="AX967" s="12" t="s">
        <v>77</v>
      </c>
      <c r="AY967" s="156" t="s">
        <v>253</v>
      </c>
    </row>
    <row r="968" spans="2:65" s="15" customFormat="1" ht="11.25">
      <c r="B968" s="175"/>
      <c r="D968" s="155" t="s">
        <v>264</v>
      </c>
      <c r="E968" s="176" t="s">
        <v>1</v>
      </c>
      <c r="F968" s="177" t="s">
        <v>322</v>
      </c>
      <c r="H968" s="178">
        <v>23.132000000000001</v>
      </c>
      <c r="I968" s="179"/>
      <c r="L968" s="175"/>
      <c r="M968" s="180"/>
      <c r="T968" s="181"/>
      <c r="AT968" s="176" t="s">
        <v>264</v>
      </c>
      <c r="AU968" s="176" t="s">
        <v>87</v>
      </c>
      <c r="AV968" s="15" t="s">
        <v>97</v>
      </c>
      <c r="AW968" s="15" t="s">
        <v>32</v>
      </c>
      <c r="AX968" s="15" t="s">
        <v>77</v>
      </c>
      <c r="AY968" s="176" t="s">
        <v>253</v>
      </c>
    </row>
    <row r="969" spans="2:65" s="13" customFormat="1" ht="11.25">
      <c r="B969" s="162"/>
      <c r="D969" s="155" t="s">
        <v>264</v>
      </c>
      <c r="E969" s="163" t="s">
        <v>1</v>
      </c>
      <c r="F969" s="164" t="s">
        <v>266</v>
      </c>
      <c r="H969" s="165">
        <v>177.64</v>
      </c>
      <c r="I969" s="166"/>
      <c r="L969" s="162"/>
      <c r="M969" s="167"/>
      <c r="T969" s="168"/>
      <c r="AT969" s="163" t="s">
        <v>264</v>
      </c>
      <c r="AU969" s="163" t="s">
        <v>87</v>
      </c>
      <c r="AV969" s="13" t="s">
        <v>260</v>
      </c>
      <c r="AW969" s="13" t="s">
        <v>32</v>
      </c>
      <c r="AX969" s="13" t="s">
        <v>85</v>
      </c>
      <c r="AY969" s="163" t="s">
        <v>253</v>
      </c>
    </row>
    <row r="970" spans="2:65" s="1" customFormat="1" ht="24.2" customHeight="1">
      <c r="B970" s="32"/>
      <c r="C970" s="137" t="s">
        <v>1671</v>
      </c>
      <c r="D970" s="137" t="s">
        <v>255</v>
      </c>
      <c r="E970" s="138" t="s">
        <v>3017</v>
      </c>
      <c r="F970" s="139" t="s">
        <v>3018</v>
      </c>
      <c r="G970" s="140" t="s">
        <v>258</v>
      </c>
      <c r="H970" s="141">
        <v>186.68199999999999</v>
      </c>
      <c r="I970" s="142"/>
      <c r="J970" s="143">
        <f>ROUND(I970*H970,2)</f>
        <v>0</v>
      </c>
      <c r="K970" s="139" t="s">
        <v>259</v>
      </c>
      <c r="L970" s="32"/>
      <c r="M970" s="144" t="s">
        <v>1</v>
      </c>
      <c r="N970" s="145" t="s">
        <v>42</v>
      </c>
      <c r="P970" s="146">
        <f>O970*H970</f>
        <v>0</v>
      </c>
      <c r="Q970" s="146">
        <v>0</v>
      </c>
      <c r="R970" s="146">
        <f>Q970*H970</f>
        <v>0</v>
      </c>
      <c r="S970" s="146">
        <v>0</v>
      </c>
      <c r="T970" s="147">
        <f>S970*H970</f>
        <v>0</v>
      </c>
      <c r="AR970" s="148" t="s">
        <v>369</v>
      </c>
      <c r="AT970" s="148" t="s">
        <v>255</v>
      </c>
      <c r="AU970" s="148" t="s">
        <v>87</v>
      </c>
      <c r="AY970" s="17" t="s">
        <v>253</v>
      </c>
      <c r="BE970" s="149">
        <f>IF(N970="základní",J970,0)</f>
        <v>0</v>
      </c>
      <c r="BF970" s="149">
        <f>IF(N970="snížená",J970,0)</f>
        <v>0</v>
      </c>
      <c r="BG970" s="149">
        <f>IF(N970="zákl. přenesená",J970,0)</f>
        <v>0</v>
      </c>
      <c r="BH970" s="149">
        <f>IF(N970="sníž. přenesená",J970,0)</f>
        <v>0</v>
      </c>
      <c r="BI970" s="149">
        <f>IF(N970="nulová",J970,0)</f>
        <v>0</v>
      </c>
      <c r="BJ970" s="17" t="s">
        <v>85</v>
      </c>
      <c r="BK970" s="149">
        <f>ROUND(I970*H970,2)</f>
        <v>0</v>
      </c>
      <c r="BL970" s="17" t="s">
        <v>369</v>
      </c>
      <c r="BM970" s="148" t="s">
        <v>3019</v>
      </c>
    </row>
    <row r="971" spans="2:65" s="1" customFormat="1" ht="11.25">
      <c r="B971" s="32"/>
      <c r="D971" s="150" t="s">
        <v>262</v>
      </c>
      <c r="F971" s="151" t="s">
        <v>3020</v>
      </c>
      <c r="I971" s="152"/>
      <c r="L971" s="32"/>
      <c r="M971" s="153"/>
      <c r="T971" s="56"/>
      <c r="AT971" s="17" t="s">
        <v>262</v>
      </c>
      <c r="AU971" s="17" t="s">
        <v>87</v>
      </c>
    </row>
    <row r="972" spans="2:65" s="1" customFormat="1" ht="16.5" customHeight="1">
      <c r="B972" s="32"/>
      <c r="C972" s="185" t="s">
        <v>1676</v>
      </c>
      <c r="D972" s="185" t="s">
        <v>1052</v>
      </c>
      <c r="E972" s="186" t="s">
        <v>1677</v>
      </c>
      <c r="F972" s="187" t="s">
        <v>1678</v>
      </c>
      <c r="G972" s="188" t="s">
        <v>258</v>
      </c>
      <c r="H972" s="189">
        <v>195.30600000000001</v>
      </c>
      <c r="I972" s="190"/>
      <c r="J972" s="191">
        <f>ROUND(I972*H972,2)</f>
        <v>0</v>
      </c>
      <c r="K972" s="187" t="s">
        <v>259</v>
      </c>
      <c r="L972" s="192"/>
      <c r="M972" s="193" t="s">
        <v>1</v>
      </c>
      <c r="N972" s="194" t="s">
        <v>42</v>
      </c>
      <c r="P972" s="146">
        <f>O972*H972</f>
        <v>0</v>
      </c>
      <c r="Q972" s="146">
        <v>2.0000000000000001E-4</v>
      </c>
      <c r="R972" s="146">
        <f>Q972*H972</f>
        <v>3.9061200000000004E-2</v>
      </c>
      <c r="S972" s="146">
        <v>0</v>
      </c>
      <c r="T972" s="147">
        <f>S972*H972</f>
        <v>0</v>
      </c>
      <c r="AR972" s="148" t="s">
        <v>455</v>
      </c>
      <c r="AT972" s="148" t="s">
        <v>1052</v>
      </c>
      <c r="AU972" s="148" t="s">
        <v>87</v>
      </c>
      <c r="AY972" s="17" t="s">
        <v>253</v>
      </c>
      <c r="BE972" s="149">
        <f>IF(N972="základní",J972,0)</f>
        <v>0</v>
      </c>
      <c r="BF972" s="149">
        <f>IF(N972="snížená",J972,0)</f>
        <v>0</v>
      </c>
      <c r="BG972" s="149">
        <f>IF(N972="zákl. přenesená",J972,0)</f>
        <v>0</v>
      </c>
      <c r="BH972" s="149">
        <f>IF(N972="sníž. přenesená",J972,0)</f>
        <v>0</v>
      </c>
      <c r="BI972" s="149">
        <f>IF(N972="nulová",J972,0)</f>
        <v>0</v>
      </c>
      <c r="BJ972" s="17" t="s">
        <v>85</v>
      </c>
      <c r="BK972" s="149">
        <f>ROUND(I972*H972,2)</f>
        <v>0</v>
      </c>
      <c r="BL972" s="17" t="s">
        <v>369</v>
      </c>
      <c r="BM972" s="148" t="s">
        <v>1679</v>
      </c>
    </row>
    <row r="973" spans="2:65" s="14" customFormat="1" ht="11.25">
      <c r="B973" s="169"/>
      <c r="D973" s="155" t="s">
        <v>264</v>
      </c>
      <c r="E973" s="170" t="s">
        <v>1</v>
      </c>
      <c r="F973" s="171" t="s">
        <v>1668</v>
      </c>
      <c r="H973" s="170" t="s">
        <v>1</v>
      </c>
      <c r="I973" s="172"/>
      <c r="L973" s="169"/>
      <c r="M973" s="173"/>
      <c r="T973" s="174"/>
      <c r="AT973" s="170" t="s">
        <v>264</v>
      </c>
      <c r="AU973" s="170" t="s">
        <v>87</v>
      </c>
      <c r="AV973" s="14" t="s">
        <v>85</v>
      </c>
      <c r="AW973" s="14" t="s">
        <v>32</v>
      </c>
      <c r="AX973" s="14" t="s">
        <v>77</v>
      </c>
      <c r="AY973" s="170" t="s">
        <v>253</v>
      </c>
    </row>
    <row r="974" spans="2:65" s="14" customFormat="1" ht="11.25">
      <c r="B974" s="169"/>
      <c r="D974" s="155" t="s">
        <v>264</v>
      </c>
      <c r="E974" s="170" t="s">
        <v>1</v>
      </c>
      <c r="F974" s="171" t="s">
        <v>1680</v>
      </c>
      <c r="H974" s="170" t="s">
        <v>1</v>
      </c>
      <c r="I974" s="172"/>
      <c r="L974" s="169"/>
      <c r="M974" s="173"/>
      <c r="T974" s="174"/>
      <c r="AT974" s="170" t="s">
        <v>264</v>
      </c>
      <c r="AU974" s="170" t="s">
        <v>87</v>
      </c>
      <c r="AV974" s="14" t="s">
        <v>85</v>
      </c>
      <c r="AW974" s="14" t="s">
        <v>32</v>
      </c>
      <c r="AX974" s="14" t="s">
        <v>77</v>
      </c>
      <c r="AY974" s="170" t="s">
        <v>253</v>
      </c>
    </row>
    <row r="975" spans="2:65" s="12" customFormat="1" ht="11.25">
      <c r="B975" s="154"/>
      <c r="D975" s="155" t="s">
        <v>264</v>
      </c>
      <c r="E975" s="156" t="s">
        <v>1</v>
      </c>
      <c r="F975" s="157" t="s">
        <v>3901</v>
      </c>
      <c r="H975" s="158">
        <v>154.50800000000001</v>
      </c>
      <c r="I975" s="159"/>
      <c r="L975" s="154"/>
      <c r="M975" s="160"/>
      <c r="T975" s="161"/>
      <c r="AT975" s="156" t="s">
        <v>264</v>
      </c>
      <c r="AU975" s="156" t="s">
        <v>87</v>
      </c>
      <c r="AV975" s="12" t="s">
        <v>87</v>
      </c>
      <c r="AW975" s="12" t="s">
        <v>32</v>
      </c>
      <c r="AX975" s="12" t="s">
        <v>77</v>
      </c>
      <c r="AY975" s="156" t="s">
        <v>253</v>
      </c>
    </row>
    <row r="976" spans="2:65" s="15" customFormat="1" ht="11.25">
      <c r="B976" s="175"/>
      <c r="D976" s="155" t="s">
        <v>264</v>
      </c>
      <c r="E976" s="176" t="s">
        <v>1</v>
      </c>
      <c r="F976" s="177" t="s">
        <v>322</v>
      </c>
      <c r="H976" s="178">
        <v>154.50800000000001</v>
      </c>
      <c r="I976" s="179"/>
      <c r="L976" s="175"/>
      <c r="M976" s="180"/>
      <c r="T976" s="181"/>
      <c r="AT976" s="176" t="s">
        <v>264</v>
      </c>
      <c r="AU976" s="176" t="s">
        <v>87</v>
      </c>
      <c r="AV976" s="15" t="s">
        <v>97</v>
      </c>
      <c r="AW976" s="15" t="s">
        <v>32</v>
      </c>
      <c r="AX976" s="15" t="s">
        <v>77</v>
      </c>
      <c r="AY976" s="176" t="s">
        <v>253</v>
      </c>
    </row>
    <row r="977" spans="2:65" s="12" customFormat="1" ht="11.25">
      <c r="B977" s="154"/>
      <c r="D977" s="155" t="s">
        <v>264</v>
      </c>
      <c r="E977" s="156" t="s">
        <v>1</v>
      </c>
      <c r="F977" s="157" t="s">
        <v>3910</v>
      </c>
      <c r="H977" s="158">
        <v>14.587999999999999</v>
      </c>
      <c r="I977" s="159"/>
      <c r="L977" s="154"/>
      <c r="M977" s="160"/>
      <c r="T977" s="161"/>
      <c r="AT977" s="156" t="s">
        <v>264</v>
      </c>
      <c r="AU977" s="156" t="s">
        <v>87</v>
      </c>
      <c r="AV977" s="12" t="s">
        <v>87</v>
      </c>
      <c r="AW977" s="12" t="s">
        <v>32</v>
      </c>
      <c r="AX977" s="12" t="s">
        <v>77</v>
      </c>
      <c r="AY977" s="156" t="s">
        <v>253</v>
      </c>
    </row>
    <row r="978" spans="2:65" s="15" customFormat="1" ht="11.25">
      <c r="B978" s="175"/>
      <c r="D978" s="155" t="s">
        <v>264</v>
      </c>
      <c r="E978" s="176" t="s">
        <v>1</v>
      </c>
      <c r="F978" s="177" t="s">
        <v>322</v>
      </c>
      <c r="H978" s="178">
        <v>14.587999999999999</v>
      </c>
      <c r="I978" s="179"/>
      <c r="L978" s="175"/>
      <c r="M978" s="180"/>
      <c r="T978" s="181"/>
      <c r="AT978" s="176" t="s">
        <v>264</v>
      </c>
      <c r="AU978" s="176" t="s">
        <v>87</v>
      </c>
      <c r="AV978" s="15" t="s">
        <v>97</v>
      </c>
      <c r="AW978" s="15" t="s">
        <v>32</v>
      </c>
      <c r="AX978" s="15" t="s">
        <v>77</v>
      </c>
      <c r="AY978" s="176" t="s">
        <v>253</v>
      </c>
    </row>
    <row r="979" spans="2:65" s="13" customFormat="1" ht="11.25">
      <c r="B979" s="162"/>
      <c r="D979" s="155" t="s">
        <v>264</v>
      </c>
      <c r="E979" s="163" t="s">
        <v>1</v>
      </c>
      <c r="F979" s="164" t="s">
        <v>266</v>
      </c>
      <c r="H979" s="165">
        <v>169.096</v>
      </c>
      <c r="I979" s="166"/>
      <c r="L979" s="162"/>
      <c r="M979" s="167"/>
      <c r="T979" s="168"/>
      <c r="AT979" s="163" t="s">
        <v>264</v>
      </c>
      <c r="AU979" s="163" t="s">
        <v>87</v>
      </c>
      <c r="AV979" s="13" t="s">
        <v>260</v>
      </c>
      <c r="AW979" s="13" t="s">
        <v>32</v>
      </c>
      <c r="AX979" s="13" t="s">
        <v>85</v>
      </c>
      <c r="AY979" s="163" t="s">
        <v>253</v>
      </c>
    </row>
    <row r="980" spans="2:65" s="12" customFormat="1" ht="11.25">
      <c r="B980" s="154"/>
      <c r="D980" s="155" t="s">
        <v>264</v>
      </c>
      <c r="F980" s="157" t="s">
        <v>3911</v>
      </c>
      <c r="H980" s="158">
        <v>195.30600000000001</v>
      </c>
      <c r="I980" s="159"/>
      <c r="L980" s="154"/>
      <c r="M980" s="160"/>
      <c r="T980" s="161"/>
      <c r="AT980" s="156" t="s">
        <v>264</v>
      </c>
      <c r="AU980" s="156" t="s">
        <v>87</v>
      </c>
      <c r="AV980" s="12" t="s">
        <v>87</v>
      </c>
      <c r="AW980" s="12" t="s">
        <v>4</v>
      </c>
      <c r="AX980" s="12" t="s">
        <v>85</v>
      </c>
      <c r="AY980" s="156" t="s">
        <v>253</v>
      </c>
    </row>
    <row r="981" spans="2:65" s="1" customFormat="1" ht="16.5" customHeight="1">
      <c r="B981" s="32"/>
      <c r="C981" s="185" t="s">
        <v>608</v>
      </c>
      <c r="D981" s="185" t="s">
        <v>1052</v>
      </c>
      <c r="E981" s="186" t="s">
        <v>1552</v>
      </c>
      <c r="F981" s="187" t="s">
        <v>1553</v>
      </c>
      <c r="G981" s="188" t="s">
        <v>258</v>
      </c>
      <c r="H981" s="189">
        <v>20.312000000000001</v>
      </c>
      <c r="I981" s="190"/>
      <c r="J981" s="191">
        <f>ROUND(I981*H981,2)</f>
        <v>0</v>
      </c>
      <c r="K981" s="187" t="s">
        <v>259</v>
      </c>
      <c r="L981" s="192"/>
      <c r="M981" s="193" t="s">
        <v>1</v>
      </c>
      <c r="N981" s="194" t="s">
        <v>42</v>
      </c>
      <c r="P981" s="146">
        <f>O981*H981</f>
        <v>0</v>
      </c>
      <c r="Q981" s="146">
        <v>2.9999999999999997E-4</v>
      </c>
      <c r="R981" s="146">
        <f>Q981*H981</f>
        <v>6.0936000000000002E-3</v>
      </c>
      <c r="S981" s="146">
        <v>0</v>
      </c>
      <c r="T981" s="147">
        <f>S981*H981</f>
        <v>0</v>
      </c>
      <c r="AR981" s="148" t="s">
        <v>455</v>
      </c>
      <c r="AT981" s="148" t="s">
        <v>1052</v>
      </c>
      <c r="AU981" s="148" t="s">
        <v>87</v>
      </c>
      <c r="AY981" s="17" t="s">
        <v>253</v>
      </c>
      <c r="BE981" s="149">
        <f>IF(N981="základní",J981,0)</f>
        <v>0</v>
      </c>
      <c r="BF981" s="149">
        <f>IF(N981="snížená",J981,0)</f>
        <v>0</v>
      </c>
      <c r="BG981" s="149">
        <f>IF(N981="zákl. přenesená",J981,0)</f>
        <v>0</v>
      </c>
      <c r="BH981" s="149">
        <f>IF(N981="sníž. přenesená",J981,0)</f>
        <v>0</v>
      </c>
      <c r="BI981" s="149">
        <f>IF(N981="nulová",J981,0)</f>
        <v>0</v>
      </c>
      <c r="BJ981" s="17" t="s">
        <v>85</v>
      </c>
      <c r="BK981" s="149">
        <f>ROUND(I981*H981,2)</f>
        <v>0</v>
      </c>
      <c r="BL981" s="17" t="s">
        <v>369</v>
      </c>
      <c r="BM981" s="148" t="s">
        <v>3912</v>
      </c>
    </row>
    <row r="982" spans="2:65" s="12" customFormat="1" ht="22.5">
      <c r="B982" s="154"/>
      <c r="D982" s="155" t="s">
        <v>264</v>
      </c>
      <c r="E982" s="156" t="s">
        <v>1</v>
      </c>
      <c r="F982" s="157" t="s">
        <v>1684</v>
      </c>
      <c r="H982" s="158">
        <v>17.585999999999999</v>
      </c>
      <c r="I982" s="159"/>
      <c r="L982" s="154"/>
      <c r="M982" s="160"/>
      <c r="T982" s="161"/>
      <c r="AT982" s="156" t="s">
        <v>264</v>
      </c>
      <c r="AU982" s="156" t="s">
        <v>87</v>
      </c>
      <c r="AV982" s="12" t="s">
        <v>87</v>
      </c>
      <c r="AW982" s="12" t="s">
        <v>32</v>
      </c>
      <c r="AX982" s="12" t="s">
        <v>77</v>
      </c>
      <c r="AY982" s="156" t="s">
        <v>253</v>
      </c>
    </row>
    <row r="983" spans="2:65" s="13" customFormat="1" ht="11.25">
      <c r="B983" s="162"/>
      <c r="D983" s="155" t="s">
        <v>264</v>
      </c>
      <c r="E983" s="163" t="s">
        <v>1</v>
      </c>
      <c r="F983" s="164" t="s">
        <v>266</v>
      </c>
      <c r="H983" s="165">
        <v>17.585999999999999</v>
      </c>
      <c r="I983" s="166"/>
      <c r="L983" s="162"/>
      <c r="M983" s="167"/>
      <c r="T983" s="168"/>
      <c r="AT983" s="163" t="s">
        <v>264</v>
      </c>
      <c r="AU983" s="163" t="s">
        <v>87</v>
      </c>
      <c r="AV983" s="13" t="s">
        <v>260</v>
      </c>
      <c r="AW983" s="13" t="s">
        <v>32</v>
      </c>
      <c r="AX983" s="13" t="s">
        <v>85</v>
      </c>
      <c r="AY983" s="163" t="s">
        <v>253</v>
      </c>
    </row>
    <row r="984" spans="2:65" s="12" customFormat="1" ht="11.25">
      <c r="B984" s="154"/>
      <c r="D984" s="155" t="s">
        <v>264</v>
      </c>
      <c r="F984" s="157" t="s">
        <v>1685</v>
      </c>
      <c r="H984" s="158">
        <v>20.312000000000001</v>
      </c>
      <c r="I984" s="159"/>
      <c r="L984" s="154"/>
      <c r="M984" s="160"/>
      <c r="T984" s="161"/>
      <c r="AT984" s="156" t="s">
        <v>264</v>
      </c>
      <c r="AU984" s="156" t="s">
        <v>87</v>
      </c>
      <c r="AV984" s="12" t="s">
        <v>87</v>
      </c>
      <c r="AW984" s="12" t="s">
        <v>4</v>
      </c>
      <c r="AX984" s="12" t="s">
        <v>85</v>
      </c>
      <c r="AY984" s="156" t="s">
        <v>253</v>
      </c>
    </row>
    <row r="985" spans="2:65" s="1" customFormat="1" ht="24.2" customHeight="1">
      <c r="B985" s="32"/>
      <c r="C985" s="137" t="s">
        <v>1686</v>
      </c>
      <c r="D985" s="137" t="s">
        <v>255</v>
      </c>
      <c r="E985" s="138" t="s">
        <v>1687</v>
      </c>
      <c r="F985" s="139" t="s">
        <v>1688</v>
      </c>
      <c r="G985" s="140" t="s">
        <v>1576</v>
      </c>
      <c r="H985" s="196"/>
      <c r="I985" s="142"/>
      <c r="J985" s="143">
        <f>ROUND(I985*H985,2)</f>
        <v>0</v>
      </c>
      <c r="K985" s="139" t="s">
        <v>259</v>
      </c>
      <c r="L985" s="32"/>
      <c r="M985" s="144" t="s">
        <v>1</v>
      </c>
      <c r="N985" s="145" t="s">
        <v>42</v>
      </c>
      <c r="P985" s="146">
        <f>O985*H985</f>
        <v>0</v>
      </c>
      <c r="Q985" s="146">
        <v>0</v>
      </c>
      <c r="R985" s="146">
        <f>Q985*H985</f>
        <v>0</v>
      </c>
      <c r="S985" s="146">
        <v>0</v>
      </c>
      <c r="T985" s="147">
        <f>S985*H985</f>
        <v>0</v>
      </c>
      <c r="AR985" s="148" t="s">
        <v>369</v>
      </c>
      <c r="AT985" s="148" t="s">
        <v>255</v>
      </c>
      <c r="AU985" s="148" t="s">
        <v>87</v>
      </c>
      <c r="AY985" s="17" t="s">
        <v>253</v>
      </c>
      <c r="BE985" s="149">
        <f>IF(N985="základní",J985,0)</f>
        <v>0</v>
      </c>
      <c r="BF985" s="149">
        <f>IF(N985="snížená",J985,0)</f>
        <v>0</v>
      </c>
      <c r="BG985" s="149">
        <f>IF(N985="zákl. přenesená",J985,0)</f>
        <v>0</v>
      </c>
      <c r="BH985" s="149">
        <f>IF(N985="sníž. přenesená",J985,0)</f>
        <v>0</v>
      </c>
      <c r="BI985" s="149">
        <f>IF(N985="nulová",J985,0)</f>
        <v>0</v>
      </c>
      <c r="BJ985" s="17" t="s">
        <v>85</v>
      </c>
      <c r="BK985" s="149">
        <f>ROUND(I985*H985,2)</f>
        <v>0</v>
      </c>
      <c r="BL985" s="17" t="s">
        <v>369</v>
      </c>
      <c r="BM985" s="148" t="s">
        <v>1689</v>
      </c>
    </row>
    <row r="986" spans="2:65" s="1" customFormat="1" ht="11.25">
      <c r="B986" s="32"/>
      <c r="D986" s="150" t="s">
        <v>262</v>
      </c>
      <c r="F986" s="151" t="s">
        <v>1690</v>
      </c>
      <c r="I986" s="152"/>
      <c r="L986" s="32"/>
      <c r="M986" s="153"/>
      <c r="T986" s="56"/>
      <c r="AT986" s="17" t="s">
        <v>262</v>
      </c>
      <c r="AU986" s="17" t="s">
        <v>87</v>
      </c>
    </row>
    <row r="987" spans="2:65" s="11" customFormat="1" ht="22.9" customHeight="1">
      <c r="B987" s="125"/>
      <c r="D987" s="126" t="s">
        <v>76</v>
      </c>
      <c r="E987" s="135" t="s">
        <v>1691</v>
      </c>
      <c r="F987" s="135" t="s">
        <v>1692</v>
      </c>
      <c r="I987" s="128"/>
      <c r="J987" s="136">
        <f>BK987</f>
        <v>0</v>
      </c>
      <c r="L987" s="125"/>
      <c r="M987" s="130"/>
      <c r="P987" s="131">
        <f>SUM(P988:P1065)</f>
        <v>0</v>
      </c>
      <c r="R987" s="131">
        <f>SUM(R988:R1065)</f>
        <v>2.3367734499999999</v>
      </c>
      <c r="T987" s="132">
        <f>SUM(T988:T1065)</f>
        <v>0</v>
      </c>
      <c r="AR987" s="126" t="s">
        <v>87</v>
      </c>
      <c r="AT987" s="133" t="s">
        <v>76</v>
      </c>
      <c r="AU987" s="133" t="s">
        <v>85</v>
      </c>
      <c r="AY987" s="126" t="s">
        <v>253</v>
      </c>
      <c r="BK987" s="134">
        <f>SUM(BK988:BK1065)</f>
        <v>0</v>
      </c>
    </row>
    <row r="988" spans="2:65" s="1" customFormat="1" ht="24.2" customHeight="1">
      <c r="B988" s="32"/>
      <c r="C988" s="137" t="s">
        <v>1693</v>
      </c>
      <c r="D988" s="137" t="s">
        <v>255</v>
      </c>
      <c r="E988" s="138" t="s">
        <v>1694</v>
      </c>
      <c r="F988" s="139" t="s">
        <v>1695</v>
      </c>
      <c r="G988" s="140" t="s">
        <v>258</v>
      </c>
      <c r="H988" s="141">
        <v>261</v>
      </c>
      <c r="I988" s="142"/>
      <c r="J988" s="143">
        <f>ROUND(I988*H988,2)</f>
        <v>0</v>
      </c>
      <c r="K988" s="139" t="s">
        <v>259</v>
      </c>
      <c r="L988" s="32"/>
      <c r="M988" s="144" t="s">
        <v>1</v>
      </c>
      <c r="N988" s="145" t="s">
        <v>42</v>
      </c>
      <c r="P988" s="146">
        <f>O988*H988</f>
        <v>0</v>
      </c>
      <c r="Q988" s="146">
        <v>0</v>
      </c>
      <c r="R988" s="146">
        <f>Q988*H988</f>
        <v>0</v>
      </c>
      <c r="S988" s="146">
        <v>0</v>
      </c>
      <c r="T988" s="147">
        <f>S988*H988</f>
        <v>0</v>
      </c>
      <c r="AR988" s="148" t="s">
        <v>369</v>
      </c>
      <c r="AT988" s="148" t="s">
        <v>255</v>
      </c>
      <c r="AU988" s="148" t="s">
        <v>87</v>
      </c>
      <c r="AY988" s="17" t="s">
        <v>253</v>
      </c>
      <c r="BE988" s="149">
        <f>IF(N988="základní",J988,0)</f>
        <v>0</v>
      </c>
      <c r="BF988" s="149">
        <f>IF(N988="snížená",J988,0)</f>
        <v>0</v>
      </c>
      <c r="BG988" s="149">
        <f>IF(N988="zákl. přenesená",J988,0)</f>
        <v>0</v>
      </c>
      <c r="BH988" s="149">
        <f>IF(N988="sníž. přenesená",J988,0)</f>
        <v>0</v>
      </c>
      <c r="BI988" s="149">
        <f>IF(N988="nulová",J988,0)</f>
        <v>0</v>
      </c>
      <c r="BJ988" s="17" t="s">
        <v>85</v>
      </c>
      <c r="BK988" s="149">
        <f>ROUND(I988*H988,2)</f>
        <v>0</v>
      </c>
      <c r="BL988" s="17" t="s">
        <v>369</v>
      </c>
      <c r="BM988" s="148" t="s">
        <v>1696</v>
      </c>
    </row>
    <row r="989" spans="2:65" s="1" customFormat="1" ht="11.25">
      <c r="B989" s="32"/>
      <c r="D989" s="150" t="s">
        <v>262</v>
      </c>
      <c r="F989" s="151" t="s">
        <v>1697</v>
      </c>
      <c r="I989" s="152"/>
      <c r="L989" s="32"/>
      <c r="M989" s="153"/>
      <c r="T989" s="56"/>
      <c r="AT989" s="17" t="s">
        <v>262</v>
      </c>
      <c r="AU989" s="17" t="s">
        <v>87</v>
      </c>
    </row>
    <row r="990" spans="2:65" s="1" customFormat="1" ht="24.2" customHeight="1">
      <c r="B990" s="32"/>
      <c r="C990" s="185" t="s">
        <v>1698</v>
      </c>
      <c r="D990" s="185" t="s">
        <v>1052</v>
      </c>
      <c r="E990" s="186" t="s">
        <v>1699</v>
      </c>
      <c r="F990" s="187" t="s">
        <v>1700</v>
      </c>
      <c r="G990" s="188" t="s">
        <v>258</v>
      </c>
      <c r="H990" s="189">
        <v>137.02500000000001</v>
      </c>
      <c r="I990" s="190"/>
      <c r="J990" s="191">
        <f>ROUND(I990*H990,2)</f>
        <v>0</v>
      </c>
      <c r="K990" s="187" t="s">
        <v>259</v>
      </c>
      <c r="L990" s="192"/>
      <c r="M990" s="193" t="s">
        <v>1</v>
      </c>
      <c r="N990" s="194" t="s">
        <v>42</v>
      </c>
      <c r="P990" s="146">
        <f>O990*H990</f>
        <v>0</v>
      </c>
      <c r="Q990" s="146">
        <v>3.8999999999999999E-4</v>
      </c>
      <c r="R990" s="146">
        <f>Q990*H990</f>
        <v>5.3439750000000001E-2</v>
      </c>
      <c r="S990" s="146">
        <v>0</v>
      </c>
      <c r="T990" s="147">
        <f>S990*H990</f>
        <v>0</v>
      </c>
      <c r="AR990" s="148" t="s">
        <v>455</v>
      </c>
      <c r="AT990" s="148" t="s">
        <v>1052</v>
      </c>
      <c r="AU990" s="148" t="s">
        <v>87</v>
      </c>
      <c r="AY990" s="17" t="s">
        <v>253</v>
      </c>
      <c r="BE990" s="149">
        <f>IF(N990="základní",J990,0)</f>
        <v>0</v>
      </c>
      <c r="BF990" s="149">
        <f>IF(N990="snížená",J990,0)</f>
        <v>0</v>
      </c>
      <c r="BG990" s="149">
        <f>IF(N990="zákl. přenesená",J990,0)</f>
        <v>0</v>
      </c>
      <c r="BH990" s="149">
        <f>IF(N990="sníž. přenesená",J990,0)</f>
        <v>0</v>
      </c>
      <c r="BI990" s="149">
        <f>IF(N990="nulová",J990,0)</f>
        <v>0</v>
      </c>
      <c r="BJ990" s="17" t="s">
        <v>85</v>
      </c>
      <c r="BK990" s="149">
        <f>ROUND(I990*H990,2)</f>
        <v>0</v>
      </c>
      <c r="BL990" s="17" t="s">
        <v>369</v>
      </c>
      <c r="BM990" s="148" t="s">
        <v>1701</v>
      </c>
    </row>
    <row r="991" spans="2:65" s="14" customFormat="1" ht="11.25">
      <c r="B991" s="169"/>
      <c r="D991" s="155" t="s">
        <v>264</v>
      </c>
      <c r="E991" s="170" t="s">
        <v>1</v>
      </c>
      <c r="F991" s="171" t="s">
        <v>1702</v>
      </c>
      <c r="H991" s="170" t="s">
        <v>1</v>
      </c>
      <c r="I991" s="172"/>
      <c r="L991" s="169"/>
      <c r="M991" s="173"/>
      <c r="T991" s="174"/>
      <c r="AT991" s="170" t="s">
        <v>264</v>
      </c>
      <c r="AU991" s="170" t="s">
        <v>87</v>
      </c>
      <c r="AV991" s="14" t="s">
        <v>85</v>
      </c>
      <c r="AW991" s="14" t="s">
        <v>32</v>
      </c>
      <c r="AX991" s="14" t="s">
        <v>77</v>
      </c>
      <c r="AY991" s="170" t="s">
        <v>253</v>
      </c>
    </row>
    <row r="992" spans="2:65" s="14" customFormat="1" ht="11.25">
      <c r="B992" s="169"/>
      <c r="D992" s="155" t="s">
        <v>264</v>
      </c>
      <c r="E992" s="170" t="s">
        <v>1</v>
      </c>
      <c r="F992" s="171" t="s">
        <v>3692</v>
      </c>
      <c r="H992" s="170" t="s">
        <v>1</v>
      </c>
      <c r="I992" s="172"/>
      <c r="L992" s="169"/>
      <c r="M992" s="173"/>
      <c r="T992" s="174"/>
      <c r="AT992" s="170" t="s">
        <v>264</v>
      </c>
      <c r="AU992" s="170" t="s">
        <v>87</v>
      </c>
      <c r="AV992" s="14" t="s">
        <v>85</v>
      </c>
      <c r="AW992" s="14" t="s">
        <v>32</v>
      </c>
      <c r="AX992" s="14" t="s">
        <v>77</v>
      </c>
      <c r="AY992" s="170" t="s">
        <v>253</v>
      </c>
    </row>
    <row r="993" spans="2:65" s="12" customFormat="1" ht="11.25">
      <c r="B993" s="154"/>
      <c r="D993" s="155" t="s">
        <v>264</v>
      </c>
      <c r="E993" s="156" t="s">
        <v>1</v>
      </c>
      <c r="F993" s="157" t="s">
        <v>3913</v>
      </c>
      <c r="H993" s="158">
        <v>96.8</v>
      </c>
      <c r="I993" s="159"/>
      <c r="L993" s="154"/>
      <c r="M993" s="160"/>
      <c r="T993" s="161"/>
      <c r="AT993" s="156" t="s">
        <v>264</v>
      </c>
      <c r="AU993" s="156" t="s">
        <v>87</v>
      </c>
      <c r="AV993" s="12" t="s">
        <v>87</v>
      </c>
      <c r="AW993" s="12" t="s">
        <v>32</v>
      </c>
      <c r="AX993" s="12" t="s">
        <v>77</v>
      </c>
      <c r="AY993" s="156" t="s">
        <v>253</v>
      </c>
    </row>
    <row r="994" spans="2:65" s="12" customFormat="1" ht="11.25">
      <c r="B994" s="154"/>
      <c r="D994" s="155" t="s">
        <v>264</v>
      </c>
      <c r="E994" s="156" t="s">
        <v>1</v>
      </c>
      <c r="F994" s="157" t="s">
        <v>3914</v>
      </c>
      <c r="H994" s="158">
        <v>25.6</v>
      </c>
      <c r="I994" s="159"/>
      <c r="L994" s="154"/>
      <c r="M994" s="160"/>
      <c r="T994" s="161"/>
      <c r="AT994" s="156" t="s">
        <v>264</v>
      </c>
      <c r="AU994" s="156" t="s">
        <v>87</v>
      </c>
      <c r="AV994" s="12" t="s">
        <v>87</v>
      </c>
      <c r="AW994" s="12" t="s">
        <v>32</v>
      </c>
      <c r="AX994" s="12" t="s">
        <v>77</v>
      </c>
      <c r="AY994" s="156" t="s">
        <v>253</v>
      </c>
    </row>
    <row r="995" spans="2:65" s="12" customFormat="1" ht="11.25">
      <c r="B995" s="154"/>
      <c r="D995" s="155" t="s">
        <v>264</v>
      </c>
      <c r="E995" s="156" t="s">
        <v>1</v>
      </c>
      <c r="F995" s="157" t="s">
        <v>3802</v>
      </c>
      <c r="H995" s="158">
        <v>7.9</v>
      </c>
      <c r="I995" s="159"/>
      <c r="L995" s="154"/>
      <c r="M995" s="160"/>
      <c r="T995" s="161"/>
      <c r="AT995" s="156" t="s">
        <v>264</v>
      </c>
      <c r="AU995" s="156" t="s">
        <v>87</v>
      </c>
      <c r="AV995" s="12" t="s">
        <v>87</v>
      </c>
      <c r="AW995" s="12" t="s">
        <v>32</v>
      </c>
      <c r="AX995" s="12" t="s">
        <v>77</v>
      </c>
      <c r="AY995" s="156" t="s">
        <v>253</v>
      </c>
    </row>
    <row r="996" spans="2:65" s="12" customFormat="1" ht="11.25">
      <c r="B996" s="154"/>
      <c r="D996" s="155" t="s">
        <v>264</v>
      </c>
      <c r="E996" s="156" t="s">
        <v>1</v>
      </c>
      <c r="F996" s="157" t="s">
        <v>3803</v>
      </c>
      <c r="H996" s="158">
        <v>0.2</v>
      </c>
      <c r="I996" s="159"/>
      <c r="L996" s="154"/>
      <c r="M996" s="160"/>
      <c r="T996" s="161"/>
      <c r="AT996" s="156" t="s">
        <v>264</v>
      </c>
      <c r="AU996" s="156" t="s">
        <v>87</v>
      </c>
      <c r="AV996" s="12" t="s">
        <v>87</v>
      </c>
      <c r="AW996" s="12" t="s">
        <v>32</v>
      </c>
      <c r="AX996" s="12" t="s">
        <v>77</v>
      </c>
      <c r="AY996" s="156" t="s">
        <v>253</v>
      </c>
    </row>
    <row r="997" spans="2:65" s="13" customFormat="1" ht="11.25">
      <c r="B997" s="162"/>
      <c r="D997" s="155" t="s">
        <v>264</v>
      </c>
      <c r="E997" s="163" t="s">
        <v>1</v>
      </c>
      <c r="F997" s="164" t="s">
        <v>266</v>
      </c>
      <c r="H997" s="165">
        <v>130.5</v>
      </c>
      <c r="I997" s="166"/>
      <c r="L997" s="162"/>
      <c r="M997" s="167"/>
      <c r="T997" s="168"/>
      <c r="AT997" s="163" t="s">
        <v>264</v>
      </c>
      <c r="AU997" s="163" t="s">
        <v>87</v>
      </c>
      <c r="AV997" s="13" t="s">
        <v>260</v>
      </c>
      <c r="AW997" s="13" t="s">
        <v>32</v>
      </c>
      <c r="AX997" s="13" t="s">
        <v>85</v>
      </c>
      <c r="AY997" s="163" t="s">
        <v>253</v>
      </c>
    </row>
    <row r="998" spans="2:65" s="12" customFormat="1" ht="11.25">
      <c r="B998" s="154"/>
      <c r="D998" s="155" t="s">
        <v>264</v>
      </c>
      <c r="F998" s="157" t="s">
        <v>3915</v>
      </c>
      <c r="H998" s="158">
        <v>137.02500000000001</v>
      </c>
      <c r="I998" s="159"/>
      <c r="L998" s="154"/>
      <c r="M998" s="160"/>
      <c r="T998" s="161"/>
      <c r="AT998" s="156" t="s">
        <v>264</v>
      </c>
      <c r="AU998" s="156" t="s">
        <v>87</v>
      </c>
      <c r="AV998" s="12" t="s">
        <v>87</v>
      </c>
      <c r="AW998" s="12" t="s">
        <v>4</v>
      </c>
      <c r="AX998" s="12" t="s">
        <v>85</v>
      </c>
      <c r="AY998" s="156" t="s">
        <v>253</v>
      </c>
    </row>
    <row r="999" spans="2:65" s="1" customFormat="1" ht="24.2" customHeight="1">
      <c r="B999" s="32"/>
      <c r="C999" s="185" t="s">
        <v>1705</v>
      </c>
      <c r="D999" s="185" t="s">
        <v>1052</v>
      </c>
      <c r="E999" s="186" t="s">
        <v>1706</v>
      </c>
      <c r="F999" s="187" t="s">
        <v>1707</v>
      </c>
      <c r="G999" s="188" t="s">
        <v>258</v>
      </c>
      <c r="H999" s="189">
        <v>110.145</v>
      </c>
      <c r="I999" s="190"/>
      <c r="J999" s="191">
        <f>ROUND(I999*H999,2)</f>
        <v>0</v>
      </c>
      <c r="K999" s="187" t="s">
        <v>259</v>
      </c>
      <c r="L999" s="192"/>
      <c r="M999" s="193" t="s">
        <v>1</v>
      </c>
      <c r="N999" s="194" t="s">
        <v>42</v>
      </c>
      <c r="P999" s="146">
        <f>O999*H999</f>
        <v>0</v>
      </c>
      <c r="Q999" s="146">
        <v>4.5500000000000002E-3</v>
      </c>
      <c r="R999" s="146">
        <f>Q999*H999</f>
        <v>0.50115975000000001</v>
      </c>
      <c r="S999" s="146">
        <v>0</v>
      </c>
      <c r="T999" s="147">
        <f>S999*H999</f>
        <v>0</v>
      </c>
      <c r="AR999" s="148" t="s">
        <v>455</v>
      </c>
      <c r="AT999" s="148" t="s">
        <v>1052</v>
      </c>
      <c r="AU999" s="148" t="s">
        <v>87</v>
      </c>
      <c r="AY999" s="17" t="s">
        <v>253</v>
      </c>
      <c r="BE999" s="149">
        <f>IF(N999="základní",J999,0)</f>
        <v>0</v>
      </c>
      <c r="BF999" s="149">
        <f>IF(N999="snížená",J999,0)</f>
        <v>0</v>
      </c>
      <c r="BG999" s="149">
        <f>IF(N999="zákl. přenesená",J999,0)</f>
        <v>0</v>
      </c>
      <c r="BH999" s="149">
        <f>IF(N999="sníž. přenesená",J999,0)</f>
        <v>0</v>
      </c>
      <c r="BI999" s="149">
        <f>IF(N999="nulová",J999,0)</f>
        <v>0</v>
      </c>
      <c r="BJ999" s="17" t="s">
        <v>85</v>
      </c>
      <c r="BK999" s="149">
        <f>ROUND(I999*H999,2)</f>
        <v>0</v>
      </c>
      <c r="BL999" s="17" t="s">
        <v>369</v>
      </c>
      <c r="BM999" s="148" t="s">
        <v>1708</v>
      </c>
    </row>
    <row r="1000" spans="2:65" s="14" customFormat="1" ht="11.25">
      <c r="B1000" s="169"/>
      <c r="D1000" s="155" t="s">
        <v>264</v>
      </c>
      <c r="E1000" s="170" t="s">
        <v>1</v>
      </c>
      <c r="F1000" s="171" t="s">
        <v>1709</v>
      </c>
      <c r="H1000" s="170" t="s">
        <v>1</v>
      </c>
      <c r="I1000" s="172"/>
      <c r="L1000" s="169"/>
      <c r="M1000" s="173"/>
      <c r="T1000" s="174"/>
      <c r="AT1000" s="170" t="s">
        <v>264</v>
      </c>
      <c r="AU1000" s="170" t="s">
        <v>87</v>
      </c>
      <c r="AV1000" s="14" t="s">
        <v>85</v>
      </c>
      <c r="AW1000" s="14" t="s">
        <v>32</v>
      </c>
      <c r="AX1000" s="14" t="s">
        <v>77</v>
      </c>
      <c r="AY1000" s="170" t="s">
        <v>253</v>
      </c>
    </row>
    <row r="1001" spans="2:65" s="14" customFormat="1" ht="11.25">
      <c r="B1001" s="169"/>
      <c r="D1001" s="155" t="s">
        <v>264</v>
      </c>
      <c r="E1001" s="170" t="s">
        <v>1</v>
      </c>
      <c r="F1001" s="171" t="s">
        <v>3692</v>
      </c>
      <c r="H1001" s="170" t="s">
        <v>1</v>
      </c>
      <c r="I1001" s="172"/>
      <c r="L1001" s="169"/>
      <c r="M1001" s="173"/>
      <c r="T1001" s="174"/>
      <c r="AT1001" s="170" t="s">
        <v>264</v>
      </c>
      <c r="AU1001" s="170" t="s">
        <v>87</v>
      </c>
      <c r="AV1001" s="14" t="s">
        <v>85</v>
      </c>
      <c r="AW1001" s="14" t="s">
        <v>32</v>
      </c>
      <c r="AX1001" s="14" t="s">
        <v>77</v>
      </c>
      <c r="AY1001" s="170" t="s">
        <v>253</v>
      </c>
    </row>
    <row r="1002" spans="2:65" s="12" customFormat="1" ht="11.25">
      <c r="B1002" s="154"/>
      <c r="D1002" s="155" t="s">
        <v>264</v>
      </c>
      <c r="E1002" s="156" t="s">
        <v>1</v>
      </c>
      <c r="F1002" s="157" t="s">
        <v>3801</v>
      </c>
      <c r="H1002" s="158">
        <v>96.8</v>
      </c>
      <c r="I1002" s="159"/>
      <c r="L1002" s="154"/>
      <c r="M1002" s="160"/>
      <c r="T1002" s="161"/>
      <c r="AT1002" s="156" t="s">
        <v>264</v>
      </c>
      <c r="AU1002" s="156" t="s">
        <v>87</v>
      </c>
      <c r="AV1002" s="12" t="s">
        <v>87</v>
      </c>
      <c r="AW1002" s="12" t="s">
        <v>32</v>
      </c>
      <c r="AX1002" s="12" t="s">
        <v>77</v>
      </c>
      <c r="AY1002" s="156" t="s">
        <v>253</v>
      </c>
    </row>
    <row r="1003" spans="2:65" s="12" customFormat="1" ht="11.25">
      <c r="B1003" s="154"/>
      <c r="D1003" s="155" t="s">
        <v>264</v>
      </c>
      <c r="E1003" s="156" t="s">
        <v>1</v>
      </c>
      <c r="F1003" s="157" t="s">
        <v>3802</v>
      </c>
      <c r="H1003" s="158">
        <v>7.9</v>
      </c>
      <c r="I1003" s="159"/>
      <c r="L1003" s="154"/>
      <c r="M1003" s="160"/>
      <c r="T1003" s="161"/>
      <c r="AT1003" s="156" t="s">
        <v>264</v>
      </c>
      <c r="AU1003" s="156" t="s">
        <v>87</v>
      </c>
      <c r="AV1003" s="12" t="s">
        <v>87</v>
      </c>
      <c r="AW1003" s="12" t="s">
        <v>32</v>
      </c>
      <c r="AX1003" s="12" t="s">
        <v>77</v>
      </c>
      <c r="AY1003" s="156" t="s">
        <v>253</v>
      </c>
    </row>
    <row r="1004" spans="2:65" s="12" customFormat="1" ht="11.25">
      <c r="B1004" s="154"/>
      <c r="D1004" s="155" t="s">
        <v>264</v>
      </c>
      <c r="E1004" s="156" t="s">
        <v>1</v>
      </c>
      <c r="F1004" s="157" t="s">
        <v>3803</v>
      </c>
      <c r="H1004" s="158">
        <v>0.2</v>
      </c>
      <c r="I1004" s="159"/>
      <c r="L1004" s="154"/>
      <c r="M1004" s="160"/>
      <c r="T1004" s="161"/>
      <c r="AT1004" s="156" t="s">
        <v>264</v>
      </c>
      <c r="AU1004" s="156" t="s">
        <v>87</v>
      </c>
      <c r="AV1004" s="12" t="s">
        <v>87</v>
      </c>
      <c r="AW1004" s="12" t="s">
        <v>32</v>
      </c>
      <c r="AX1004" s="12" t="s">
        <v>77</v>
      </c>
      <c r="AY1004" s="156" t="s">
        <v>253</v>
      </c>
    </row>
    <row r="1005" spans="2:65" s="13" customFormat="1" ht="11.25">
      <c r="B1005" s="162"/>
      <c r="D1005" s="155" t="s">
        <v>264</v>
      </c>
      <c r="E1005" s="163" t="s">
        <v>1</v>
      </c>
      <c r="F1005" s="164" t="s">
        <v>266</v>
      </c>
      <c r="H1005" s="165">
        <v>104.9</v>
      </c>
      <c r="I1005" s="166"/>
      <c r="L1005" s="162"/>
      <c r="M1005" s="167"/>
      <c r="T1005" s="168"/>
      <c r="AT1005" s="163" t="s">
        <v>264</v>
      </c>
      <c r="AU1005" s="163" t="s">
        <v>87</v>
      </c>
      <c r="AV1005" s="13" t="s">
        <v>260</v>
      </c>
      <c r="AW1005" s="13" t="s">
        <v>32</v>
      </c>
      <c r="AX1005" s="13" t="s">
        <v>85</v>
      </c>
      <c r="AY1005" s="163" t="s">
        <v>253</v>
      </c>
    </row>
    <row r="1006" spans="2:65" s="12" customFormat="1" ht="11.25">
      <c r="B1006" s="154"/>
      <c r="D1006" s="155" t="s">
        <v>264</v>
      </c>
      <c r="F1006" s="157" t="s">
        <v>3916</v>
      </c>
      <c r="H1006" s="158">
        <v>110.145</v>
      </c>
      <c r="I1006" s="159"/>
      <c r="L1006" s="154"/>
      <c r="M1006" s="160"/>
      <c r="T1006" s="161"/>
      <c r="AT1006" s="156" t="s">
        <v>264</v>
      </c>
      <c r="AU1006" s="156" t="s">
        <v>87</v>
      </c>
      <c r="AV1006" s="12" t="s">
        <v>87</v>
      </c>
      <c r="AW1006" s="12" t="s">
        <v>4</v>
      </c>
      <c r="AX1006" s="12" t="s">
        <v>85</v>
      </c>
      <c r="AY1006" s="156" t="s">
        <v>253</v>
      </c>
    </row>
    <row r="1007" spans="2:65" s="1" customFormat="1" ht="24.2" customHeight="1">
      <c r="B1007" s="32"/>
      <c r="C1007" s="185" t="s">
        <v>1711</v>
      </c>
      <c r="D1007" s="185" t="s">
        <v>1052</v>
      </c>
      <c r="E1007" s="186" t="s">
        <v>1712</v>
      </c>
      <c r="F1007" s="187" t="s">
        <v>1713</v>
      </c>
      <c r="G1007" s="188" t="s">
        <v>258</v>
      </c>
      <c r="H1007" s="189">
        <v>8.7149999999999999</v>
      </c>
      <c r="I1007" s="190"/>
      <c r="J1007" s="191">
        <f>ROUND(I1007*H1007,2)</f>
        <v>0</v>
      </c>
      <c r="K1007" s="187" t="s">
        <v>259</v>
      </c>
      <c r="L1007" s="192"/>
      <c r="M1007" s="193" t="s">
        <v>1</v>
      </c>
      <c r="N1007" s="194" t="s">
        <v>42</v>
      </c>
      <c r="P1007" s="146">
        <f>O1007*H1007</f>
        <v>0</v>
      </c>
      <c r="Q1007" s="146">
        <v>3.8500000000000001E-3</v>
      </c>
      <c r="R1007" s="146">
        <f>Q1007*H1007</f>
        <v>3.3552749999999999E-2</v>
      </c>
      <c r="S1007" s="146">
        <v>0</v>
      </c>
      <c r="T1007" s="147">
        <f>S1007*H1007</f>
        <v>0</v>
      </c>
      <c r="AR1007" s="148" t="s">
        <v>455</v>
      </c>
      <c r="AT1007" s="148" t="s">
        <v>1052</v>
      </c>
      <c r="AU1007" s="148" t="s">
        <v>87</v>
      </c>
      <c r="AY1007" s="17" t="s">
        <v>253</v>
      </c>
      <c r="BE1007" s="149">
        <f>IF(N1007="základní",J1007,0)</f>
        <v>0</v>
      </c>
      <c r="BF1007" s="149">
        <f>IF(N1007="snížená",J1007,0)</f>
        <v>0</v>
      </c>
      <c r="BG1007" s="149">
        <f>IF(N1007="zákl. přenesená",J1007,0)</f>
        <v>0</v>
      </c>
      <c r="BH1007" s="149">
        <f>IF(N1007="sníž. přenesená",J1007,0)</f>
        <v>0</v>
      </c>
      <c r="BI1007" s="149">
        <f>IF(N1007="nulová",J1007,0)</f>
        <v>0</v>
      </c>
      <c r="BJ1007" s="17" t="s">
        <v>85</v>
      </c>
      <c r="BK1007" s="149">
        <f>ROUND(I1007*H1007,2)</f>
        <v>0</v>
      </c>
      <c r="BL1007" s="17" t="s">
        <v>369</v>
      </c>
      <c r="BM1007" s="148" t="s">
        <v>1714</v>
      </c>
    </row>
    <row r="1008" spans="2:65" s="14" customFormat="1" ht="11.25">
      <c r="B1008" s="169"/>
      <c r="D1008" s="155" t="s">
        <v>264</v>
      </c>
      <c r="E1008" s="170" t="s">
        <v>1</v>
      </c>
      <c r="F1008" s="171" t="s">
        <v>1709</v>
      </c>
      <c r="H1008" s="170" t="s">
        <v>1</v>
      </c>
      <c r="I1008" s="172"/>
      <c r="L1008" s="169"/>
      <c r="M1008" s="173"/>
      <c r="T1008" s="174"/>
      <c r="AT1008" s="170" t="s">
        <v>264</v>
      </c>
      <c r="AU1008" s="170" t="s">
        <v>87</v>
      </c>
      <c r="AV1008" s="14" t="s">
        <v>85</v>
      </c>
      <c r="AW1008" s="14" t="s">
        <v>32</v>
      </c>
      <c r="AX1008" s="14" t="s">
        <v>77</v>
      </c>
      <c r="AY1008" s="170" t="s">
        <v>253</v>
      </c>
    </row>
    <row r="1009" spans="2:65" s="14" customFormat="1" ht="11.25">
      <c r="B1009" s="169"/>
      <c r="D1009" s="155" t="s">
        <v>264</v>
      </c>
      <c r="E1009" s="170" t="s">
        <v>1</v>
      </c>
      <c r="F1009" s="171" t="s">
        <v>3692</v>
      </c>
      <c r="H1009" s="170" t="s">
        <v>1</v>
      </c>
      <c r="I1009" s="172"/>
      <c r="L1009" s="169"/>
      <c r="M1009" s="173"/>
      <c r="T1009" s="174"/>
      <c r="AT1009" s="170" t="s">
        <v>264</v>
      </c>
      <c r="AU1009" s="170" t="s">
        <v>87</v>
      </c>
      <c r="AV1009" s="14" t="s">
        <v>85</v>
      </c>
      <c r="AW1009" s="14" t="s">
        <v>32</v>
      </c>
      <c r="AX1009" s="14" t="s">
        <v>77</v>
      </c>
      <c r="AY1009" s="170" t="s">
        <v>253</v>
      </c>
    </row>
    <row r="1010" spans="2:65" s="12" customFormat="1" ht="11.25">
      <c r="B1010" s="154"/>
      <c r="D1010" s="155" t="s">
        <v>264</v>
      </c>
      <c r="E1010" s="156" t="s">
        <v>1</v>
      </c>
      <c r="F1010" s="157" t="s">
        <v>3917</v>
      </c>
      <c r="H1010" s="158">
        <v>8.3000000000000007</v>
      </c>
      <c r="I1010" s="159"/>
      <c r="L1010" s="154"/>
      <c r="M1010" s="160"/>
      <c r="T1010" s="161"/>
      <c r="AT1010" s="156" t="s">
        <v>264</v>
      </c>
      <c r="AU1010" s="156" t="s">
        <v>87</v>
      </c>
      <c r="AV1010" s="12" t="s">
        <v>87</v>
      </c>
      <c r="AW1010" s="12" t="s">
        <v>32</v>
      </c>
      <c r="AX1010" s="12" t="s">
        <v>77</v>
      </c>
      <c r="AY1010" s="156" t="s">
        <v>253</v>
      </c>
    </row>
    <row r="1011" spans="2:65" s="13" customFormat="1" ht="11.25">
      <c r="B1011" s="162"/>
      <c r="D1011" s="155" t="s">
        <v>264</v>
      </c>
      <c r="E1011" s="163" t="s">
        <v>1</v>
      </c>
      <c r="F1011" s="164" t="s">
        <v>266</v>
      </c>
      <c r="H1011" s="165">
        <v>8.3000000000000007</v>
      </c>
      <c r="I1011" s="166"/>
      <c r="L1011" s="162"/>
      <c r="M1011" s="167"/>
      <c r="T1011" s="168"/>
      <c r="AT1011" s="163" t="s">
        <v>264</v>
      </c>
      <c r="AU1011" s="163" t="s">
        <v>87</v>
      </c>
      <c r="AV1011" s="13" t="s">
        <v>260</v>
      </c>
      <c r="AW1011" s="13" t="s">
        <v>32</v>
      </c>
      <c r="AX1011" s="13" t="s">
        <v>85</v>
      </c>
      <c r="AY1011" s="163" t="s">
        <v>253</v>
      </c>
    </row>
    <row r="1012" spans="2:65" s="12" customFormat="1" ht="11.25">
      <c r="B1012" s="154"/>
      <c r="D1012" s="155" t="s">
        <v>264</v>
      </c>
      <c r="F1012" s="157" t="s">
        <v>3918</v>
      </c>
      <c r="H1012" s="158">
        <v>8.7149999999999999</v>
      </c>
      <c r="I1012" s="159"/>
      <c r="L1012" s="154"/>
      <c r="M1012" s="160"/>
      <c r="T1012" s="161"/>
      <c r="AT1012" s="156" t="s">
        <v>264</v>
      </c>
      <c r="AU1012" s="156" t="s">
        <v>87</v>
      </c>
      <c r="AV1012" s="12" t="s">
        <v>87</v>
      </c>
      <c r="AW1012" s="12" t="s">
        <v>4</v>
      </c>
      <c r="AX1012" s="12" t="s">
        <v>85</v>
      </c>
      <c r="AY1012" s="156" t="s">
        <v>253</v>
      </c>
    </row>
    <row r="1013" spans="2:65" s="1" customFormat="1" ht="24.2" customHeight="1">
      <c r="B1013" s="32"/>
      <c r="C1013" s="185" t="s">
        <v>1716</v>
      </c>
      <c r="D1013" s="185" t="s">
        <v>1052</v>
      </c>
      <c r="E1013" s="186" t="s">
        <v>3919</v>
      </c>
      <c r="F1013" s="187" t="s">
        <v>3920</v>
      </c>
      <c r="G1013" s="188" t="s">
        <v>258</v>
      </c>
      <c r="H1013" s="189">
        <v>18.164999999999999</v>
      </c>
      <c r="I1013" s="190"/>
      <c r="J1013" s="191">
        <f>ROUND(I1013*H1013,2)</f>
        <v>0</v>
      </c>
      <c r="K1013" s="187" t="s">
        <v>259</v>
      </c>
      <c r="L1013" s="192"/>
      <c r="M1013" s="193" t="s">
        <v>1</v>
      </c>
      <c r="N1013" s="194" t="s">
        <v>42</v>
      </c>
      <c r="P1013" s="146">
        <f>O1013*H1013</f>
        <v>0</v>
      </c>
      <c r="Q1013" s="146">
        <v>3.5999999999999999E-3</v>
      </c>
      <c r="R1013" s="146">
        <f>Q1013*H1013</f>
        <v>6.5393999999999994E-2</v>
      </c>
      <c r="S1013" s="146">
        <v>0</v>
      </c>
      <c r="T1013" s="147">
        <f>S1013*H1013</f>
        <v>0</v>
      </c>
      <c r="AR1013" s="148" t="s">
        <v>455</v>
      </c>
      <c r="AT1013" s="148" t="s">
        <v>1052</v>
      </c>
      <c r="AU1013" s="148" t="s">
        <v>87</v>
      </c>
      <c r="AY1013" s="17" t="s">
        <v>253</v>
      </c>
      <c r="BE1013" s="149">
        <f>IF(N1013="základní",J1013,0)</f>
        <v>0</v>
      </c>
      <c r="BF1013" s="149">
        <f>IF(N1013="snížená",J1013,0)</f>
        <v>0</v>
      </c>
      <c r="BG1013" s="149">
        <f>IF(N1013="zákl. přenesená",J1013,0)</f>
        <v>0</v>
      </c>
      <c r="BH1013" s="149">
        <f>IF(N1013="sníž. přenesená",J1013,0)</f>
        <v>0</v>
      </c>
      <c r="BI1013" s="149">
        <f>IF(N1013="nulová",J1013,0)</f>
        <v>0</v>
      </c>
      <c r="BJ1013" s="17" t="s">
        <v>85</v>
      </c>
      <c r="BK1013" s="149">
        <f>ROUND(I1013*H1013,2)</f>
        <v>0</v>
      </c>
      <c r="BL1013" s="17" t="s">
        <v>369</v>
      </c>
      <c r="BM1013" s="148" t="s">
        <v>3921</v>
      </c>
    </row>
    <row r="1014" spans="2:65" s="14" customFormat="1" ht="11.25">
      <c r="B1014" s="169"/>
      <c r="D1014" s="155" t="s">
        <v>264</v>
      </c>
      <c r="E1014" s="170" t="s">
        <v>1</v>
      </c>
      <c r="F1014" s="171" t="s">
        <v>3922</v>
      </c>
      <c r="H1014" s="170" t="s">
        <v>1</v>
      </c>
      <c r="I1014" s="172"/>
      <c r="L1014" s="169"/>
      <c r="M1014" s="173"/>
      <c r="T1014" s="174"/>
      <c r="AT1014" s="170" t="s">
        <v>264</v>
      </c>
      <c r="AU1014" s="170" t="s">
        <v>87</v>
      </c>
      <c r="AV1014" s="14" t="s">
        <v>85</v>
      </c>
      <c r="AW1014" s="14" t="s">
        <v>32</v>
      </c>
      <c r="AX1014" s="14" t="s">
        <v>77</v>
      </c>
      <c r="AY1014" s="170" t="s">
        <v>253</v>
      </c>
    </row>
    <row r="1015" spans="2:65" s="14" customFormat="1" ht="11.25">
      <c r="B1015" s="169"/>
      <c r="D1015" s="155" t="s">
        <v>264</v>
      </c>
      <c r="E1015" s="170" t="s">
        <v>1</v>
      </c>
      <c r="F1015" s="171" t="s">
        <v>3692</v>
      </c>
      <c r="H1015" s="170" t="s">
        <v>1</v>
      </c>
      <c r="I1015" s="172"/>
      <c r="L1015" s="169"/>
      <c r="M1015" s="173"/>
      <c r="T1015" s="174"/>
      <c r="AT1015" s="170" t="s">
        <v>264</v>
      </c>
      <c r="AU1015" s="170" t="s">
        <v>87</v>
      </c>
      <c r="AV1015" s="14" t="s">
        <v>85</v>
      </c>
      <c r="AW1015" s="14" t="s">
        <v>32</v>
      </c>
      <c r="AX1015" s="14" t="s">
        <v>77</v>
      </c>
      <c r="AY1015" s="170" t="s">
        <v>253</v>
      </c>
    </row>
    <row r="1016" spans="2:65" s="12" customFormat="1" ht="11.25">
      <c r="B1016" s="154"/>
      <c r="D1016" s="155" t="s">
        <v>264</v>
      </c>
      <c r="E1016" s="156" t="s">
        <v>1</v>
      </c>
      <c r="F1016" s="157" t="s">
        <v>3923</v>
      </c>
      <c r="H1016" s="158">
        <v>17.3</v>
      </c>
      <c r="I1016" s="159"/>
      <c r="L1016" s="154"/>
      <c r="M1016" s="160"/>
      <c r="T1016" s="161"/>
      <c r="AT1016" s="156" t="s">
        <v>264</v>
      </c>
      <c r="AU1016" s="156" t="s">
        <v>87</v>
      </c>
      <c r="AV1016" s="12" t="s">
        <v>87</v>
      </c>
      <c r="AW1016" s="12" t="s">
        <v>32</v>
      </c>
      <c r="AX1016" s="12" t="s">
        <v>77</v>
      </c>
      <c r="AY1016" s="156" t="s">
        <v>253</v>
      </c>
    </row>
    <row r="1017" spans="2:65" s="13" customFormat="1" ht="11.25">
      <c r="B1017" s="162"/>
      <c r="D1017" s="155" t="s">
        <v>264</v>
      </c>
      <c r="E1017" s="163" t="s">
        <v>1</v>
      </c>
      <c r="F1017" s="164" t="s">
        <v>266</v>
      </c>
      <c r="H1017" s="165">
        <v>17.3</v>
      </c>
      <c r="I1017" s="166"/>
      <c r="L1017" s="162"/>
      <c r="M1017" s="167"/>
      <c r="T1017" s="168"/>
      <c r="AT1017" s="163" t="s">
        <v>264</v>
      </c>
      <c r="AU1017" s="163" t="s">
        <v>87</v>
      </c>
      <c r="AV1017" s="13" t="s">
        <v>260</v>
      </c>
      <c r="AW1017" s="13" t="s">
        <v>32</v>
      </c>
      <c r="AX1017" s="13" t="s">
        <v>85</v>
      </c>
      <c r="AY1017" s="163" t="s">
        <v>253</v>
      </c>
    </row>
    <row r="1018" spans="2:65" s="12" customFormat="1" ht="11.25">
      <c r="B1018" s="154"/>
      <c r="D1018" s="155" t="s">
        <v>264</v>
      </c>
      <c r="F1018" s="157" t="s">
        <v>3924</v>
      </c>
      <c r="H1018" s="158">
        <v>18.164999999999999</v>
      </c>
      <c r="I1018" s="159"/>
      <c r="L1018" s="154"/>
      <c r="M1018" s="160"/>
      <c r="T1018" s="161"/>
      <c r="AT1018" s="156" t="s">
        <v>264</v>
      </c>
      <c r="AU1018" s="156" t="s">
        <v>87</v>
      </c>
      <c r="AV1018" s="12" t="s">
        <v>87</v>
      </c>
      <c r="AW1018" s="12" t="s">
        <v>4</v>
      </c>
      <c r="AX1018" s="12" t="s">
        <v>85</v>
      </c>
      <c r="AY1018" s="156" t="s">
        <v>253</v>
      </c>
    </row>
    <row r="1019" spans="2:65" s="1" customFormat="1" ht="24.2" customHeight="1">
      <c r="B1019" s="32"/>
      <c r="C1019" s="137" t="s">
        <v>1721</v>
      </c>
      <c r="D1019" s="137" t="s">
        <v>255</v>
      </c>
      <c r="E1019" s="138" t="s">
        <v>1717</v>
      </c>
      <c r="F1019" s="139" t="s">
        <v>1718</v>
      </c>
      <c r="G1019" s="140" t="s">
        <v>258</v>
      </c>
      <c r="H1019" s="141">
        <v>53.898000000000003</v>
      </c>
      <c r="I1019" s="142"/>
      <c r="J1019" s="143">
        <f>ROUND(I1019*H1019,2)</f>
        <v>0</v>
      </c>
      <c r="K1019" s="139" t="s">
        <v>259</v>
      </c>
      <c r="L1019" s="32"/>
      <c r="M1019" s="144" t="s">
        <v>1</v>
      </c>
      <c r="N1019" s="145" t="s">
        <v>42</v>
      </c>
      <c r="P1019" s="146">
        <f>O1019*H1019</f>
        <v>0</v>
      </c>
      <c r="Q1019" s="146">
        <v>6.0000000000000001E-3</v>
      </c>
      <c r="R1019" s="146">
        <f>Q1019*H1019</f>
        <v>0.32338800000000001</v>
      </c>
      <c r="S1019" s="146">
        <v>0</v>
      </c>
      <c r="T1019" s="147">
        <f>S1019*H1019</f>
        <v>0</v>
      </c>
      <c r="AR1019" s="148" t="s">
        <v>369</v>
      </c>
      <c r="AT1019" s="148" t="s">
        <v>255</v>
      </c>
      <c r="AU1019" s="148" t="s">
        <v>87</v>
      </c>
      <c r="AY1019" s="17" t="s">
        <v>253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85</v>
      </c>
      <c r="BK1019" s="149">
        <f>ROUND(I1019*H1019,2)</f>
        <v>0</v>
      </c>
      <c r="BL1019" s="17" t="s">
        <v>369</v>
      </c>
      <c r="BM1019" s="148" t="s">
        <v>1719</v>
      </c>
    </row>
    <row r="1020" spans="2:65" s="1" customFormat="1" ht="11.25">
      <c r="B1020" s="32"/>
      <c r="D1020" s="150" t="s">
        <v>262</v>
      </c>
      <c r="F1020" s="151" t="s">
        <v>1720</v>
      </c>
      <c r="I1020" s="152"/>
      <c r="L1020" s="32"/>
      <c r="M1020" s="153"/>
      <c r="T1020" s="56"/>
      <c r="AT1020" s="17" t="s">
        <v>262</v>
      </c>
      <c r="AU1020" s="17" t="s">
        <v>87</v>
      </c>
    </row>
    <row r="1021" spans="2:65" s="1" customFormat="1" ht="24.2" customHeight="1">
      <c r="B1021" s="32"/>
      <c r="C1021" s="185" t="s">
        <v>1726</v>
      </c>
      <c r="D1021" s="185" t="s">
        <v>1052</v>
      </c>
      <c r="E1021" s="186" t="s">
        <v>1722</v>
      </c>
      <c r="F1021" s="187" t="s">
        <v>1067</v>
      </c>
      <c r="G1021" s="188" t="s">
        <v>258</v>
      </c>
      <c r="H1021" s="189">
        <v>52.374000000000002</v>
      </c>
      <c r="I1021" s="190"/>
      <c r="J1021" s="191">
        <f>ROUND(I1021*H1021,2)</f>
        <v>0</v>
      </c>
      <c r="K1021" s="187" t="s">
        <v>1</v>
      </c>
      <c r="L1021" s="192"/>
      <c r="M1021" s="193" t="s">
        <v>1</v>
      </c>
      <c r="N1021" s="194" t="s">
        <v>42</v>
      </c>
      <c r="P1021" s="146">
        <f>O1021*H1021</f>
        <v>0</v>
      </c>
      <c r="Q1021" s="146">
        <v>6.3E-3</v>
      </c>
      <c r="R1021" s="146">
        <f>Q1021*H1021</f>
        <v>0.32995620000000003</v>
      </c>
      <c r="S1021" s="146">
        <v>0</v>
      </c>
      <c r="T1021" s="147">
        <f>S1021*H1021</f>
        <v>0</v>
      </c>
      <c r="AR1021" s="148" t="s">
        <v>455</v>
      </c>
      <c r="AT1021" s="148" t="s">
        <v>1052</v>
      </c>
      <c r="AU1021" s="148" t="s">
        <v>87</v>
      </c>
      <c r="AY1021" s="17" t="s">
        <v>253</v>
      </c>
      <c r="BE1021" s="149">
        <f>IF(N1021="základní",J1021,0)</f>
        <v>0</v>
      </c>
      <c r="BF1021" s="149">
        <f>IF(N1021="snížená",J1021,0)</f>
        <v>0</v>
      </c>
      <c r="BG1021" s="149">
        <f>IF(N1021="zákl. přenesená",J1021,0)</f>
        <v>0</v>
      </c>
      <c r="BH1021" s="149">
        <f>IF(N1021="sníž. přenesená",J1021,0)</f>
        <v>0</v>
      </c>
      <c r="BI1021" s="149">
        <f>IF(N1021="nulová",J1021,0)</f>
        <v>0</v>
      </c>
      <c r="BJ1021" s="17" t="s">
        <v>85</v>
      </c>
      <c r="BK1021" s="149">
        <f>ROUND(I1021*H1021,2)</f>
        <v>0</v>
      </c>
      <c r="BL1021" s="17" t="s">
        <v>369</v>
      </c>
      <c r="BM1021" s="148" t="s">
        <v>1723</v>
      </c>
    </row>
    <row r="1022" spans="2:65" s="14" customFormat="1" ht="11.25">
      <c r="B1022" s="169"/>
      <c r="D1022" s="155" t="s">
        <v>264</v>
      </c>
      <c r="E1022" s="170" t="s">
        <v>1</v>
      </c>
      <c r="F1022" s="171" t="s">
        <v>1564</v>
      </c>
      <c r="H1022" s="170" t="s">
        <v>1</v>
      </c>
      <c r="I1022" s="172"/>
      <c r="L1022" s="169"/>
      <c r="M1022" s="173"/>
      <c r="T1022" s="174"/>
      <c r="AT1022" s="170" t="s">
        <v>264</v>
      </c>
      <c r="AU1022" s="170" t="s">
        <v>87</v>
      </c>
      <c r="AV1022" s="14" t="s">
        <v>85</v>
      </c>
      <c r="AW1022" s="14" t="s">
        <v>32</v>
      </c>
      <c r="AX1022" s="14" t="s">
        <v>77</v>
      </c>
      <c r="AY1022" s="170" t="s">
        <v>253</v>
      </c>
    </row>
    <row r="1023" spans="2:65" s="12" customFormat="1" ht="22.5">
      <c r="B1023" s="154"/>
      <c r="D1023" s="155" t="s">
        <v>264</v>
      </c>
      <c r="E1023" s="156" t="s">
        <v>1</v>
      </c>
      <c r="F1023" s="157" t="s">
        <v>3894</v>
      </c>
      <c r="H1023" s="158">
        <v>40.78</v>
      </c>
      <c r="I1023" s="159"/>
      <c r="L1023" s="154"/>
      <c r="M1023" s="160"/>
      <c r="T1023" s="161"/>
      <c r="AT1023" s="156" t="s">
        <v>264</v>
      </c>
      <c r="AU1023" s="156" t="s">
        <v>87</v>
      </c>
      <c r="AV1023" s="12" t="s">
        <v>87</v>
      </c>
      <c r="AW1023" s="12" t="s">
        <v>32</v>
      </c>
      <c r="AX1023" s="12" t="s">
        <v>77</v>
      </c>
      <c r="AY1023" s="156" t="s">
        <v>253</v>
      </c>
    </row>
    <row r="1024" spans="2:65" s="12" customFormat="1" ht="11.25">
      <c r="B1024" s="154"/>
      <c r="D1024" s="155" t="s">
        <v>264</v>
      </c>
      <c r="E1024" s="156" t="s">
        <v>1</v>
      </c>
      <c r="F1024" s="157" t="s">
        <v>3895</v>
      </c>
      <c r="H1024" s="158">
        <v>7</v>
      </c>
      <c r="I1024" s="159"/>
      <c r="L1024" s="154"/>
      <c r="M1024" s="160"/>
      <c r="T1024" s="161"/>
      <c r="AT1024" s="156" t="s">
        <v>264</v>
      </c>
      <c r="AU1024" s="156" t="s">
        <v>87</v>
      </c>
      <c r="AV1024" s="12" t="s">
        <v>87</v>
      </c>
      <c r="AW1024" s="12" t="s">
        <v>32</v>
      </c>
      <c r="AX1024" s="12" t="s">
        <v>77</v>
      </c>
      <c r="AY1024" s="156" t="s">
        <v>253</v>
      </c>
    </row>
    <row r="1025" spans="2:65" s="12" customFormat="1" ht="11.25">
      <c r="B1025" s="154"/>
      <c r="D1025" s="155" t="s">
        <v>264</v>
      </c>
      <c r="E1025" s="156" t="s">
        <v>1</v>
      </c>
      <c r="F1025" s="157" t="s">
        <v>1724</v>
      </c>
      <c r="H1025" s="158">
        <v>2.1</v>
      </c>
      <c r="I1025" s="159"/>
      <c r="L1025" s="154"/>
      <c r="M1025" s="160"/>
      <c r="T1025" s="161"/>
      <c r="AT1025" s="156" t="s">
        <v>264</v>
      </c>
      <c r="AU1025" s="156" t="s">
        <v>87</v>
      </c>
      <c r="AV1025" s="12" t="s">
        <v>87</v>
      </c>
      <c r="AW1025" s="12" t="s">
        <v>32</v>
      </c>
      <c r="AX1025" s="12" t="s">
        <v>77</v>
      </c>
      <c r="AY1025" s="156" t="s">
        <v>253</v>
      </c>
    </row>
    <row r="1026" spans="2:65" s="13" customFormat="1" ht="11.25">
      <c r="B1026" s="162"/>
      <c r="D1026" s="155" t="s">
        <v>264</v>
      </c>
      <c r="E1026" s="163" t="s">
        <v>1</v>
      </c>
      <c r="F1026" s="164" t="s">
        <v>266</v>
      </c>
      <c r="H1026" s="165">
        <v>49.88</v>
      </c>
      <c r="I1026" s="166"/>
      <c r="L1026" s="162"/>
      <c r="M1026" s="167"/>
      <c r="T1026" s="168"/>
      <c r="AT1026" s="163" t="s">
        <v>264</v>
      </c>
      <c r="AU1026" s="163" t="s">
        <v>87</v>
      </c>
      <c r="AV1026" s="13" t="s">
        <v>260</v>
      </c>
      <c r="AW1026" s="13" t="s">
        <v>32</v>
      </c>
      <c r="AX1026" s="13" t="s">
        <v>85</v>
      </c>
      <c r="AY1026" s="163" t="s">
        <v>253</v>
      </c>
    </row>
    <row r="1027" spans="2:65" s="12" customFormat="1" ht="11.25">
      <c r="B1027" s="154"/>
      <c r="D1027" s="155" t="s">
        <v>264</v>
      </c>
      <c r="F1027" s="157" t="s">
        <v>3925</v>
      </c>
      <c r="H1027" s="158">
        <v>52.374000000000002</v>
      </c>
      <c r="I1027" s="159"/>
      <c r="L1027" s="154"/>
      <c r="M1027" s="160"/>
      <c r="T1027" s="161"/>
      <c r="AT1027" s="156" t="s">
        <v>264</v>
      </c>
      <c r="AU1027" s="156" t="s">
        <v>87</v>
      </c>
      <c r="AV1027" s="12" t="s">
        <v>87</v>
      </c>
      <c r="AW1027" s="12" t="s">
        <v>4</v>
      </c>
      <c r="AX1027" s="12" t="s">
        <v>85</v>
      </c>
      <c r="AY1027" s="156" t="s">
        <v>253</v>
      </c>
    </row>
    <row r="1028" spans="2:65" s="1" customFormat="1" ht="24.2" customHeight="1">
      <c r="B1028" s="32"/>
      <c r="C1028" s="185" t="s">
        <v>1732</v>
      </c>
      <c r="D1028" s="185" t="s">
        <v>1052</v>
      </c>
      <c r="E1028" s="186" t="s">
        <v>1727</v>
      </c>
      <c r="F1028" s="187" t="s">
        <v>1728</v>
      </c>
      <c r="G1028" s="188" t="s">
        <v>258</v>
      </c>
      <c r="H1028" s="189">
        <v>4.2190000000000003</v>
      </c>
      <c r="I1028" s="190"/>
      <c r="J1028" s="191">
        <f>ROUND(I1028*H1028,2)</f>
        <v>0</v>
      </c>
      <c r="K1028" s="187" t="s">
        <v>1729</v>
      </c>
      <c r="L1028" s="192"/>
      <c r="M1028" s="193" t="s">
        <v>1</v>
      </c>
      <c r="N1028" s="194" t="s">
        <v>42</v>
      </c>
      <c r="P1028" s="146">
        <f>O1028*H1028</f>
        <v>0</v>
      </c>
      <c r="Q1028" s="146">
        <v>6.9999999999999999E-4</v>
      </c>
      <c r="R1028" s="146">
        <f>Q1028*H1028</f>
        <v>2.9533000000000003E-3</v>
      </c>
      <c r="S1028" s="146">
        <v>0</v>
      </c>
      <c r="T1028" s="147">
        <f>S1028*H1028</f>
        <v>0</v>
      </c>
      <c r="AR1028" s="148" t="s">
        <v>455</v>
      </c>
      <c r="AT1028" s="148" t="s">
        <v>1052</v>
      </c>
      <c r="AU1028" s="148" t="s">
        <v>87</v>
      </c>
      <c r="AY1028" s="17" t="s">
        <v>253</v>
      </c>
      <c r="BE1028" s="149">
        <f>IF(N1028="základní",J1028,0)</f>
        <v>0</v>
      </c>
      <c r="BF1028" s="149">
        <f>IF(N1028="snížená",J1028,0)</f>
        <v>0</v>
      </c>
      <c r="BG1028" s="149">
        <f>IF(N1028="zákl. přenesená",J1028,0)</f>
        <v>0</v>
      </c>
      <c r="BH1028" s="149">
        <f>IF(N1028="sníž. přenesená",J1028,0)</f>
        <v>0</v>
      </c>
      <c r="BI1028" s="149">
        <f>IF(N1028="nulová",J1028,0)</f>
        <v>0</v>
      </c>
      <c r="BJ1028" s="17" t="s">
        <v>85</v>
      </c>
      <c r="BK1028" s="149">
        <f>ROUND(I1028*H1028,2)</f>
        <v>0</v>
      </c>
      <c r="BL1028" s="17" t="s">
        <v>369</v>
      </c>
      <c r="BM1028" s="148" t="s">
        <v>1730</v>
      </c>
    </row>
    <row r="1029" spans="2:65" s="14" customFormat="1" ht="11.25">
      <c r="B1029" s="169"/>
      <c r="D1029" s="155" t="s">
        <v>264</v>
      </c>
      <c r="E1029" s="170" t="s">
        <v>1</v>
      </c>
      <c r="F1029" s="171" t="s">
        <v>1087</v>
      </c>
      <c r="H1029" s="170" t="s">
        <v>1</v>
      </c>
      <c r="I1029" s="172"/>
      <c r="L1029" s="169"/>
      <c r="M1029" s="173"/>
      <c r="T1029" s="174"/>
      <c r="AT1029" s="170" t="s">
        <v>264</v>
      </c>
      <c r="AU1029" s="170" t="s">
        <v>87</v>
      </c>
      <c r="AV1029" s="14" t="s">
        <v>85</v>
      </c>
      <c r="AW1029" s="14" t="s">
        <v>32</v>
      </c>
      <c r="AX1029" s="14" t="s">
        <v>77</v>
      </c>
      <c r="AY1029" s="170" t="s">
        <v>253</v>
      </c>
    </row>
    <row r="1030" spans="2:65" s="12" customFormat="1" ht="11.25">
      <c r="B1030" s="154"/>
      <c r="D1030" s="155" t="s">
        <v>264</v>
      </c>
      <c r="E1030" s="156" t="s">
        <v>1</v>
      </c>
      <c r="F1030" s="157" t="s">
        <v>3754</v>
      </c>
      <c r="H1030" s="158">
        <v>4.0179999999999998</v>
      </c>
      <c r="I1030" s="159"/>
      <c r="L1030" s="154"/>
      <c r="M1030" s="160"/>
      <c r="T1030" s="161"/>
      <c r="AT1030" s="156" t="s">
        <v>264</v>
      </c>
      <c r="AU1030" s="156" t="s">
        <v>87</v>
      </c>
      <c r="AV1030" s="12" t="s">
        <v>87</v>
      </c>
      <c r="AW1030" s="12" t="s">
        <v>32</v>
      </c>
      <c r="AX1030" s="12" t="s">
        <v>77</v>
      </c>
      <c r="AY1030" s="156" t="s">
        <v>253</v>
      </c>
    </row>
    <row r="1031" spans="2:65" s="13" customFormat="1" ht="11.25">
      <c r="B1031" s="162"/>
      <c r="D1031" s="155" t="s">
        <v>264</v>
      </c>
      <c r="E1031" s="163" t="s">
        <v>1</v>
      </c>
      <c r="F1031" s="164" t="s">
        <v>266</v>
      </c>
      <c r="H1031" s="165">
        <v>4.0179999999999998</v>
      </c>
      <c r="I1031" s="166"/>
      <c r="L1031" s="162"/>
      <c r="M1031" s="167"/>
      <c r="T1031" s="168"/>
      <c r="AT1031" s="163" t="s">
        <v>264</v>
      </c>
      <c r="AU1031" s="163" t="s">
        <v>87</v>
      </c>
      <c r="AV1031" s="13" t="s">
        <v>260</v>
      </c>
      <c r="AW1031" s="13" t="s">
        <v>32</v>
      </c>
      <c r="AX1031" s="13" t="s">
        <v>85</v>
      </c>
      <c r="AY1031" s="163" t="s">
        <v>253</v>
      </c>
    </row>
    <row r="1032" spans="2:65" s="12" customFormat="1" ht="11.25">
      <c r="B1032" s="154"/>
      <c r="D1032" s="155" t="s">
        <v>264</v>
      </c>
      <c r="F1032" s="157" t="s">
        <v>3926</v>
      </c>
      <c r="H1032" s="158">
        <v>4.2190000000000003</v>
      </c>
      <c r="I1032" s="159"/>
      <c r="L1032" s="154"/>
      <c r="M1032" s="160"/>
      <c r="T1032" s="161"/>
      <c r="AT1032" s="156" t="s">
        <v>264</v>
      </c>
      <c r="AU1032" s="156" t="s">
        <v>87</v>
      </c>
      <c r="AV1032" s="12" t="s">
        <v>87</v>
      </c>
      <c r="AW1032" s="12" t="s">
        <v>4</v>
      </c>
      <c r="AX1032" s="12" t="s">
        <v>85</v>
      </c>
      <c r="AY1032" s="156" t="s">
        <v>253</v>
      </c>
    </row>
    <row r="1033" spans="2:65" s="1" customFormat="1" ht="24.2" customHeight="1">
      <c r="B1033" s="32"/>
      <c r="C1033" s="137" t="s">
        <v>1738</v>
      </c>
      <c r="D1033" s="137" t="s">
        <v>255</v>
      </c>
      <c r="E1033" s="138" t="s">
        <v>1733</v>
      </c>
      <c r="F1033" s="139" t="s">
        <v>1734</v>
      </c>
      <c r="G1033" s="140" t="s">
        <v>313</v>
      </c>
      <c r="H1033" s="141">
        <v>21.324999999999999</v>
      </c>
      <c r="I1033" s="142"/>
      <c r="J1033" s="143">
        <f>ROUND(I1033*H1033,2)</f>
        <v>0</v>
      </c>
      <c r="K1033" s="139" t="s">
        <v>259</v>
      </c>
      <c r="L1033" s="32"/>
      <c r="M1033" s="144" t="s">
        <v>1</v>
      </c>
      <c r="N1033" s="145" t="s">
        <v>42</v>
      </c>
      <c r="P1033" s="146">
        <f>O1033*H1033</f>
        <v>0</v>
      </c>
      <c r="Q1033" s="146">
        <v>1.6000000000000001E-4</v>
      </c>
      <c r="R1033" s="146">
        <f>Q1033*H1033</f>
        <v>3.4120000000000001E-3</v>
      </c>
      <c r="S1033" s="146">
        <v>0</v>
      </c>
      <c r="T1033" s="147">
        <f>S1033*H1033</f>
        <v>0</v>
      </c>
      <c r="AR1033" s="148" t="s">
        <v>369</v>
      </c>
      <c r="AT1033" s="148" t="s">
        <v>255</v>
      </c>
      <c r="AU1033" s="148" t="s">
        <v>87</v>
      </c>
      <c r="AY1033" s="17" t="s">
        <v>253</v>
      </c>
      <c r="BE1033" s="149">
        <f>IF(N1033="základní",J1033,0)</f>
        <v>0</v>
      </c>
      <c r="BF1033" s="149">
        <f>IF(N1033="snížená",J1033,0)</f>
        <v>0</v>
      </c>
      <c r="BG1033" s="149">
        <f>IF(N1033="zákl. přenesená",J1033,0)</f>
        <v>0</v>
      </c>
      <c r="BH1033" s="149">
        <f>IF(N1033="sníž. přenesená",J1033,0)</f>
        <v>0</v>
      </c>
      <c r="BI1033" s="149">
        <f>IF(N1033="nulová",J1033,0)</f>
        <v>0</v>
      </c>
      <c r="BJ1033" s="17" t="s">
        <v>85</v>
      </c>
      <c r="BK1033" s="149">
        <f>ROUND(I1033*H1033,2)</f>
        <v>0</v>
      </c>
      <c r="BL1033" s="17" t="s">
        <v>369</v>
      </c>
      <c r="BM1033" s="148" t="s">
        <v>1735</v>
      </c>
    </row>
    <row r="1034" spans="2:65" s="1" customFormat="1" ht="11.25">
      <c r="B1034" s="32"/>
      <c r="D1034" s="150" t="s">
        <v>262</v>
      </c>
      <c r="F1034" s="151" t="s">
        <v>1736</v>
      </c>
      <c r="I1034" s="152"/>
      <c r="L1034" s="32"/>
      <c r="M1034" s="153"/>
      <c r="T1034" s="56"/>
      <c r="AT1034" s="17" t="s">
        <v>262</v>
      </c>
      <c r="AU1034" s="17" t="s">
        <v>87</v>
      </c>
    </row>
    <row r="1035" spans="2:65" s="14" customFormat="1" ht="11.25">
      <c r="B1035" s="169"/>
      <c r="D1035" s="155" t="s">
        <v>264</v>
      </c>
      <c r="E1035" s="170" t="s">
        <v>1</v>
      </c>
      <c r="F1035" s="171" t="s">
        <v>1737</v>
      </c>
      <c r="H1035" s="170" t="s">
        <v>1</v>
      </c>
      <c r="I1035" s="172"/>
      <c r="L1035" s="169"/>
      <c r="M1035" s="173"/>
      <c r="T1035" s="174"/>
      <c r="AT1035" s="170" t="s">
        <v>264</v>
      </c>
      <c r="AU1035" s="170" t="s">
        <v>87</v>
      </c>
      <c r="AV1035" s="14" t="s">
        <v>85</v>
      </c>
      <c r="AW1035" s="14" t="s">
        <v>32</v>
      </c>
      <c r="AX1035" s="14" t="s">
        <v>77</v>
      </c>
      <c r="AY1035" s="170" t="s">
        <v>253</v>
      </c>
    </row>
    <row r="1036" spans="2:65" s="12" customFormat="1" ht="11.25">
      <c r="B1036" s="154"/>
      <c r="D1036" s="155" t="s">
        <v>264</v>
      </c>
      <c r="E1036" s="156" t="s">
        <v>1</v>
      </c>
      <c r="F1036" s="157" t="s">
        <v>3793</v>
      </c>
      <c r="H1036" s="158">
        <v>21.324999999999999</v>
      </c>
      <c r="I1036" s="159"/>
      <c r="L1036" s="154"/>
      <c r="M1036" s="160"/>
      <c r="T1036" s="161"/>
      <c r="AT1036" s="156" t="s">
        <v>264</v>
      </c>
      <c r="AU1036" s="156" t="s">
        <v>87</v>
      </c>
      <c r="AV1036" s="12" t="s">
        <v>87</v>
      </c>
      <c r="AW1036" s="12" t="s">
        <v>32</v>
      </c>
      <c r="AX1036" s="12" t="s">
        <v>77</v>
      </c>
      <c r="AY1036" s="156" t="s">
        <v>253</v>
      </c>
    </row>
    <row r="1037" spans="2:65" s="13" customFormat="1" ht="11.25">
      <c r="B1037" s="162"/>
      <c r="D1037" s="155" t="s">
        <v>264</v>
      </c>
      <c r="E1037" s="163" t="s">
        <v>1</v>
      </c>
      <c r="F1037" s="164" t="s">
        <v>266</v>
      </c>
      <c r="H1037" s="165">
        <v>21.324999999999999</v>
      </c>
      <c r="I1037" s="166"/>
      <c r="L1037" s="162"/>
      <c r="M1037" s="167"/>
      <c r="T1037" s="168"/>
      <c r="AT1037" s="163" t="s">
        <v>264</v>
      </c>
      <c r="AU1037" s="163" t="s">
        <v>87</v>
      </c>
      <c r="AV1037" s="13" t="s">
        <v>260</v>
      </c>
      <c r="AW1037" s="13" t="s">
        <v>32</v>
      </c>
      <c r="AX1037" s="13" t="s">
        <v>85</v>
      </c>
      <c r="AY1037" s="163" t="s">
        <v>253</v>
      </c>
    </row>
    <row r="1038" spans="2:65" s="1" customFormat="1" ht="24.2" customHeight="1">
      <c r="B1038" s="32"/>
      <c r="C1038" s="185" t="s">
        <v>1744</v>
      </c>
      <c r="D1038" s="185" t="s">
        <v>1052</v>
      </c>
      <c r="E1038" s="186" t="s">
        <v>1739</v>
      </c>
      <c r="F1038" s="187" t="s">
        <v>1740</v>
      </c>
      <c r="G1038" s="188" t="s">
        <v>258</v>
      </c>
      <c r="H1038" s="189">
        <v>4.4779999999999998</v>
      </c>
      <c r="I1038" s="190"/>
      <c r="J1038" s="191">
        <f>ROUND(I1038*H1038,2)</f>
        <v>0</v>
      </c>
      <c r="K1038" s="187" t="s">
        <v>259</v>
      </c>
      <c r="L1038" s="192"/>
      <c r="M1038" s="193" t="s">
        <v>1</v>
      </c>
      <c r="N1038" s="194" t="s">
        <v>42</v>
      </c>
      <c r="P1038" s="146">
        <f>O1038*H1038</f>
        <v>0</v>
      </c>
      <c r="Q1038" s="146">
        <v>5.1999999999999998E-3</v>
      </c>
      <c r="R1038" s="146">
        <f>Q1038*H1038</f>
        <v>2.3285599999999997E-2</v>
      </c>
      <c r="S1038" s="146">
        <v>0</v>
      </c>
      <c r="T1038" s="147">
        <f>S1038*H1038</f>
        <v>0</v>
      </c>
      <c r="AR1038" s="148" t="s">
        <v>455</v>
      </c>
      <c r="AT1038" s="148" t="s">
        <v>1052</v>
      </c>
      <c r="AU1038" s="148" t="s">
        <v>87</v>
      </c>
      <c r="AY1038" s="17" t="s">
        <v>253</v>
      </c>
      <c r="BE1038" s="149">
        <f>IF(N1038="základní",J1038,0)</f>
        <v>0</v>
      </c>
      <c r="BF1038" s="149">
        <f>IF(N1038="snížená",J1038,0)</f>
        <v>0</v>
      </c>
      <c r="BG1038" s="149">
        <f>IF(N1038="zákl. přenesená",J1038,0)</f>
        <v>0</v>
      </c>
      <c r="BH1038" s="149">
        <f>IF(N1038="sníž. přenesená",J1038,0)</f>
        <v>0</v>
      </c>
      <c r="BI1038" s="149">
        <f>IF(N1038="nulová",J1038,0)</f>
        <v>0</v>
      </c>
      <c r="BJ1038" s="17" t="s">
        <v>85</v>
      </c>
      <c r="BK1038" s="149">
        <f>ROUND(I1038*H1038,2)</f>
        <v>0</v>
      </c>
      <c r="BL1038" s="17" t="s">
        <v>369</v>
      </c>
      <c r="BM1038" s="148" t="s">
        <v>1741</v>
      </c>
    </row>
    <row r="1039" spans="2:65" s="14" customFormat="1" ht="11.25">
      <c r="B1039" s="169"/>
      <c r="D1039" s="155" t="s">
        <v>264</v>
      </c>
      <c r="E1039" s="170" t="s">
        <v>1</v>
      </c>
      <c r="F1039" s="171" t="s">
        <v>1737</v>
      </c>
      <c r="H1039" s="170" t="s">
        <v>1</v>
      </c>
      <c r="I1039" s="172"/>
      <c r="L1039" s="169"/>
      <c r="M1039" s="173"/>
      <c r="T1039" s="174"/>
      <c r="AT1039" s="170" t="s">
        <v>264</v>
      </c>
      <c r="AU1039" s="170" t="s">
        <v>87</v>
      </c>
      <c r="AV1039" s="14" t="s">
        <v>85</v>
      </c>
      <c r="AW1039" s="14" t="s">
        <v>32</v>
      </c>
      <c r="AX1039" s="14" t="s">
        <v>77</v>
      </c>
      <c r="AY1039" s="170" t="s">
        <v>253</v>
      </c>
    </row>
    <row r="1040" spans="2:65" s="12" customFormat="1" ht="11.25">
      <c r="B1040" s="154"/>
      <c r="D1040" s="155" t="s">
        <v>264</v>
      </c>
      <c r="E1040" s="156" t="s">
        <v>1</v>
      </c>
      <c r="F1040" s="157" t="s">
        <v>3927</v>
      </c>
      <c r="H1040" s="158">
        <v>4.2649999999999997</v>
      </c>
      <c r="I1040" s="159"/>
      <c r="L1040" s="154"/>
      <c r="M1040" s="160"/>
      <c r="T1040" s="161"/>
      <c r="AT1040" s="156" t="s">
        <v>264</v>
      </c>
      <c r="AU1040" s="156" t="s">
        <v>87</v>
      </c>
      <c r="AV1040" s="12" t="s">
        <v>87</v>
      </c>
      <c r="AW1040" s="12" t="s">
        <v>32</v>
      </c>
      <c r="AX1040" s="12" t="s">
        <v>77</v>
      </c>
      <c r="AY1040" s="156" t="s">
        <v>253</v>
      </c>
    </row>
    <row r="1041" spans="2:65" s="13" customFormat="1" ht="11.25">
      <c r="B1041" s="162"/>
      <c r="D1041" s="155" t="s">
        <v>264</v>
      </c>
      <c r="E1041" s="163" t="s">
        <v>1</v>
      </c>
      <c r="F1041" s="164" t="s">
        <v>266</v>
      </c>
      <c r="H1041" s="165">
        <v>4.2649999999999997</v>
      </c>
      <c r="I1041" s="166"/>
      <c r="L1041" s="162"/>
      <c r="M1041" s="167"/>
      <c r="T1041" s="168"/>
      <c r="AT1041" s="163" t="s">
        <v>264</v>
      </c>
      <c r="AU1041" s="163" t="s">
        <v>87</v>
      </c>
      <c r="AV1041" s="13" t="s">
        <v>260</v>
      </c>
      <c r="AW1041" s="13" t="s">
        <v>32</v>
      </c>
      <c r="AX1041" s="13" t="s">
        <v>85</v>
      </c>
      <c r="AY1041" s="163" t="s">
        <v>253</v>
      </c>
    </row>
    <row r="1042" spans="2:65" s="12" customFormat="1" ht="11.25">
      <c r="B1042" s="154"/>
      <c r="D1042" s="155" t="s">
        <v>264</v>
      </c>
      <c r="F1042" s="157" t="s">
        <v>1743</v>
      </c>
      <c r="H1042" s="158">
        <v>4.4779999999999998</v>
      </c>
      <c r="I1042" s="159"/>
      <c r="L1042" s="154"/>
      <c r="M1042" s="160"/>
      <c r="T1042" s="161"/>
      <c r="AT1042" s="156" t="s">
        <v>264</v>
      </c>
      <c r="AU1042" s="156" t="s">
        <v>87</v>
      </c>
      <c r="AV1042" s="12" t="s">
        <v>87</v>
      </c>
      <c r="AW1042" s="12" t="s">
        <v>4</v>
      </c>
      <c r="AX1042" s="12" t="s">
        <v>85</v>
      </c>
      <c r="AY1042" s="156" t="s">
        <v>253</v>
      </c>
    </row>
    <row r="1043" spans="2:65" s="1" customFormat="1" ht="33" customHeight="1">
      <c r="B1043" s="32"/>
      <c r="C1043" s="137" t="s">
        <v>1749</v>
      </c>
      <c r="D1043" s="137" t="s">
        <v>255</v>
      </c>
      <c r="E1043" s="138" t="s">
        <v>1745</v>
      </c>
      <c r="F1043" s="139" t="s">
        <v>1746</v>
      </c>
      <c r="G1043" s="140" t="s">
        <v>258</v>
      </c>
      <c r="H1043" s="141">
        <v>4.2649999999999997</v>
      </c>
      <c r="I1043" s="142"/>
      <c r="J1043" s="143">
        <f>ROUND(I1043*H1043,2)</f>
        <v>0</v>
      </c>
      <c r="K1043" s="139" t="s">
        <v>259</v>
      </c>
      <c r="L1043" s="32"/>
      <c r="M1043" s="144" t="s">
        <v>1</v>
      </c>
      <c r="N1043" s="145" t="s">
        <v>42</v>
      </c>
      <c r="P1043" s="146">
        <f>O1043*H1043</f>
        <v>0</v>
      </c>
      <c r="Q1043" s="146">
        <v>1.9000000000000001E-4</v>
      </c>
      <c r="R1043" s="146">
        <f>Q1043*H1043</f>
        <v>8.1034999999999994E-4</v>
      </c>
      <c r="S1043" s="146">
        <v>0</v>
      </c>
      <c r="T1043" s="147">
        <f>S1043*H1043</f>
        <v>0</v>
      </c>
      <c r="AR1043" s="148" t="s">
        <v>369</v>
      </c>
      <c r="AT1043" s="148" t="s">
        <v>255</v>
      </c>
      <c r="AU1043" s="148" t="s">
        <v>87</v>
      </c>
      <c r="AY1043" s="17" t="s">
        <v>253</v>
      </c>
      <c r="BE1043" s="149">
        <f>IF(N1043="základní",J1043,0)</f>
        <v>0</v>
      </c>
      <c r="BF1043" s="149">
        <f>IF(N1043="snížená",J1043,0)</f>
        <v>0</v>
      </c>
      <c r="BG1043" s="149">
        <f>IF(N1043="zákl. přenesená",J1043,0)</f>
        <v>0</v>
      </c>
      <c r="BH1043" s="149">
        <f>IF(N1043="sníž. přenesená",J1043,0)</f>
        <v>0</v>
      </c>
      <c r="BI1043" s="149">
        <f>IF(N1043="nulová",J1043,0)</f>
        <v>0</v>
      </c>
      <c r="BJ1043" s="17" t="s">
        <v>85</v>
      </c>
      <c r="BK1043" s="149">
        <f>ROUND(I1043*H1043,2)</f>
        <v>0</v>
      </c>
      <c r="BL1043" s="17" t="s">
        <v>369</v>
      </c>
      <c r="BM1043" s="148" t="s">
        <v>1747</v>
      </c>
    </row>
    <row r="1044" spans="2:65" s="1" customFormat="1" ht="11.25">
      <c r="B1044" s="32"/>
      <c r="D1044" s="150" t="s">
        <v>262</v>
      </c>
      <c r="F1044" s="151" t="s">
        <v>1748</v>
      </c>
      <c r="I1044" s="152"/>
      <c r="L1044" s="32"/>
      <c r="M1044" s="153"/>
      <c r="T1044" s="56"/>
      <c r="AT1044" s="17" t="s">
        <v>262</v>
      </c>
      <c r="AU1044" s="17" t="s">
        <v>87</v>
      </c>
    </row>
    <row r="1045" spans="2:65" s="1" customFormat="1" ht="24.2" customHeight="1">
      <c r="B1045" s="32"/>
      <c r="C1045" s="185" t="s">
        <v>1753</v>
      </c>
      <c r="D1045" s="185" t="s">
        <v>1052</v>
      </c>
      <c r="E1045" s="186" t="s">
        <v>1750</v>
      </c>
      <c r="F1045" s="187" t="s">
        <v>1751</v>
      </c>
      <c r="G1045" s="188" t="s">
        <v>258</v>
      </c>
      <c r="H1045" s="189">
        <v>4.4779999999999998</v>
      </c>
      <c r="I1045" s="190"/>
      <c r="J1045" s="191">
        <f>ROUND(I1045*H1045,2)</f>
        <v>0</v>
      </c>
      <c r="K1045" s="187" t="s">
        <v>259</v>
      </c>
      <c r="L1045" s="192"/>
      <c r="M1045" s="193" t="s">
        <v>1</v>
      </c>
      <c r="N1045" s="194" t="s">
        <v>42</v>
      </c>
      <c r="P1045" s="146">
        <f>O1045*H1045</f>
        <v>0</v>
      </c>
      <c r="Q1045" s="146">
        <v>4.1000000000000003E-3</v>
      </c>
      <c r="R1045" s="146">
        <f>Q1045*H1045</f>
        <v>1.8359799999999999E-2</v>
      </c>
      <c r="S1045" s="146">
        <v>0</v>
      </c>
      <c r="T1045" s="147">
        <f>S1045*H1045</f>
        <v>0</v>
      </c>
      <c r="AR1045" s="148" t="s">
        <v>455</v>
      </c>
      <c r="AT1045" s="148" t="s">
        <v>1052</v>
      </c>
      <c r="AU1045" s="148" t="s">
        <v>87</v>
      </c>
      <c r="AY1045" s="17" t="s">
        <v>253</v>
      </c>
      <c r="BE1045" s="149">
        <f>IF(N1045="základní",J1045,0)</f>
        <v>0</v>
      </c>
      <c r="BF1045" s="149">
        <f>IF(N1045="snížená",J1045,0)</f>
        <v>0</v>
      </c>
      <c r="BG1045" s="149">
        <f>IF(N1045="zákl. přenesená",J1045,0)</f>
        <v>0</v>
      </c>
      <c r="BH1045" s="149">
        <f>IF(N1045="sníž. přenesená",J1045,0)</f>
        <v>0</v>
      </c>
      <c r="BI1045" s="149">
        <f>IF(N1045="nulová",J1045,0)</f>
        <v>0</v>
      </c>
      <c r="BJ1045" s="17" t="s">
        <v>85</v>
      </c>
      <c r="BK1045" s="149">
        <f>ROUND(I1045*H1045,2)</f>
        <v>0</v>
      </c>
      <c r="BL1045" s="17" t="s">
        <v>369</v>
      </c>
      <c r="BM1045" s="148" t="s">
        <v>1752</v>
      </c>
    </row>
    <row r="1046" spans="2:65" s="14" customFormat="1" ht="11.25">
      <c r="B1046" s="169"/>
      <c r="D1046" s="155" t="s">
        <v>264</v>
      </c>
      <c r="E1046" s="170" t="s">
        <v>1</v>
      </c>
      <c r="F1046" s="171" t="s">
        <v>1737</v>
      </c>
      <c r="H1046" s="170" t="s">
        <v>1</v>
      </c>
      <c r="I1046" s="172"/>
      <c r="L1046" s="169"/>
      <c r="M1046" s="173"/>
      <c r="T1046" s="174"/>
      <c r="AT1046" s="170" t="s">
        <v>264</v>
      </c>
      <c r="AU1046" s="170" t="s">
        <v>87</v>
      </c>
      <c r="AV1046" s="14" t="s">
        <v>85</v>
      </c>
      <c r="AW1046" s="14" t="s">
        <v>32</v>
      </c>
      <c r="AX1046" s="14" t="s">
        <v>77</v>
      </c>
      <c r="AY1046" s="170" t="s">
        <v>253</v>
      </c>
    </row>
    <row r="1047" spans="2:65" s="12" customFormat="1" ht="11.25">
      <c r="B1047" s="154"/>
      <c r="D1047" s="155" t="s">
        <v>264</v>
      </c>
      <c r="E1047" s="156" t="s">
        <v>1</v>
      </c>
      <c r="F1047" s="157" t="s">
        <v>3927</v>
      </c>
      <c r="H1047" s="158">
        <v>4.2649999999999997</v>
      </c>
      <c r="I1047" s="159"/>
      <c r="L1047" s="154"/>
      <c r="M1047" s="160"/>
      <c r="T1047" s="161"/>
      <c r="AT1047" s="156" t="s">
        <v>264</v>
      </c>
      <c r="AU1047" s="156" t="s">
        <v>87</v>
      </c>
      <c r="AV1047" s="12" t="s">
        <v>87</v>
      </c>
      <c r="AW1047" s="12" t="s">
        <v>32</v>
      </c>
      <c r="AX1047" s="12" t="s">
        <v>77</v>
      </c>
      <c r="AY1047" s="156" t="s">
        <v>253</v>
      </c>
    </row>
    <row r="1048" spans="2:65" s="13" customFormat="1" ht="11.25">
      <c r="B1048" s="162"/>
      <c r="D1048" s="155" t="s">
        <v>264</v>
      </c>
      <c r="E1048" s="163" t="s">
        <v>1</v>
      </c>
      <c r="F1048" s="164" t="s">
        <v>266</v>
      </c>
      <c r="H1048" s="165">
        <v>4.2649999999999997</v>
      </c>
      <c r="I1048" s="166"/>
      <c r="L1048" s="162"/>
      <c r="M1048" s="167"/>
      <c r="T1048" s="168"/>
      <c r="AT1048" s="163" t="s">
        <v>264</v>
      </c>
      <c r="AU1048" s="163" t="s">
        <v>87</v>
      </c>
      <c r="AV1048" s="13" t="s">
        <v>260</v>
      </c>
      <c r="AW1048" s="13" t="s">
        <v>32</v>
      </c>
      <c r="AX1048" s="13" t="s">
        <v>85</v>
      </c>
      <c r="AY1048" s="163" t="s">
        <v>253</v>
      </c>
    </row>
    <row r="1049" spans="2:65" s="12" customFormat="1" ht="11.25">
      <c r="B1049" s="154"/>
      <c r="D1049" s="155" t="s">
        <v>264</v>
      </c>
      <c r="F1049" s="157" t="s">
        <v>1743</v>
      </c>
      <c r="H1049" s="158">
        <v>4.4779999999999998</v>
      </c>
      <c r="I1049" s="159"/>
      <c r="L1049" s="154"/>
      <c r="M1049" s="160"/>
      <c r="T1049" s="161"/>
      <c r="AT1049" s="156" t="s">
        <v>264</v>
      </c>
      <c r="AU1049" s="156" t="s">
        <v>87</v>
      </c>
      <c r="AV1049" s="12" t="s">
        <v>87</v>
      </c>
      <c r="AW1049" s="12" t="s">
        <v>4</v>
      </c>
      <c r="AX1049" s="12" t="s">
        <v>85</v>
      </c>
      <c r="AY1049" s="156" t="s">
        <v>253</v>
      </c>
    </row>
    <row r="1050" spans="2:65" s="1" customFormat="1" ht="33" customHeight="1">
      <c r="B1050" s="32"/>
      <c r="C1050" s="137" t="s">
        <v>1758</v>
      </c>
      <c r="D1050" s="137" t="s">
        <v>255</v>
      </c>
      <c r="E1050" s="138" t="s">
        <v>1754</v>
      </c>
      <c r="F1050" s="139" t="s">
        <v>1755</v>
      </c>
      <c r="G1050" s="140" t="s">
        <v>258</v>
      </c>
      <c r="H1050" s="141">
        <v>154.50800000000001</v>
      </c>
      <c r="I1050" s="142"/>
      <c r="J1050" s="143">
        <f>ROUND(I1050*H1050,2)</f>
        <v>0</v>
      </c>
      <c r="K1050" s="139" t="s">
        <v>259</v>
      </c>
      <c r="L1050" s="32"/>
      <c r="M1050" s="144" t="s">
        <v>1</v>
      </c>
      <c r="N1050" s="145" t="s">
        <v>42</v>
      </c>
      <c r="P1050" s="146">
        <f>O1050*H1050</f>
        <v>0</v>
      </c>
      <c r="Q1050" s="146">
        <v>0</v>
      </c>
      <c r="R1050" s="146">
        <f>Q1050*H1050</f>
        <v>0</v>
      </c>
      <c r="S1050" s="146">
        <v>0</v>
      </c>
      <c r="T1050" s="147">
        <f>S1050*H1050</f>
        <v>0</v>
      </c>
      <c r="AR1050" s="148" t="s">
        <v>369</v>
      </c>
      <c r="AT1050" s="148" t="s">
        <v>255</v>
      </c>
      <c r="AU1050" s="148" t="s">
        <v>87</v>
      </c>
      <c r="AY1050" s="17" t="s">
        <v>253</v>
      </c>
      <c r="BE1050" s="149">
        <f>IF(N1050="základní",J1050,0)</f>
        <v>0</v>
      </c>
      <c r="BF1050" s="149">
        <f>IF(N1050="snížená",J1050,0)</f>
        <v>0</v>
      </c>
      <c r="BG1050" s="149">
        <f>IF(N1050="zákl. přenesená",J1050,0)</f>
        <v>0</v>
      </c>
      <c r="BH1050" s="149">
        <f>IF(N1050="sníž. přenesená",J1050,0)</f>
        <v>0</v>
      </c>
      <c r="BI1050" s="149">
        <f>IF(N1050="nulová",J1050,0)</f>
        <v>0</v>
      </c>
      <c r="BJ1050" s="17" t="s">
        <v>85</v>
      </c>
      <c r="BK1050" s="149">
        <f>ROUND(I1050*H1050,2)</f>
        <v>0</v>
      </c>
      <c r="BL1050" s="17" t="s">
        <v>369</v>
      </c>
      <c r="BM1050" s="148" t="s">
        <v>1756</v>
      </c>
    </row>
    <row r="1051" spans="2:65" s="1" customFormat="1" ht="11.25">
      <c r="B1051" s="32"/>
      <c r="D1051" s="150" t="s">
        <v>262</v>
      </c>
      <c r="F1051" s="151" t="s">
        <v>1757</v>
      </c>
      <c r="I1051" s="152"/>
      <c r="L1051" s="32"/>
      <c r="M1051" s="153"/>
      <c r="T1051" s="56"/>
      <c r="AT1051" s="17" t="s">
        <v>262</v>
      </c>
      <c r="AU1051" s="17" t="s">
        <v>87</v>
      </c>
    </row>
    <row r="1052" spans="2:65" s="1" customFormat="1" ht="37.9" customHeight="1">
      <c r="B1052" s="32"/>
      <c r="C1052" s="185" t="s">
        <v>1763</v>
      </c>
      <c r="D1052" s="185" t="s">
        <v>1052</v>
      </c>
      <c r="E1052" s="186" t="s">
        <v>1759</v>
      </c>
      <c r="F1052" s="187" t="s">
        <v>1760</v>
      </c>
      <c r="G1052" s="188" t="s">
        <v>258</v>
      </c>
      <c r="H1052" s="189">
        <v>162.233</v>
      </c>
      <c r="I1052" s="190"/>
      <c r="J1052" s="191">
        <f>ROUND(I1052*H1052,2)</f>
        <v>0</v>
      </c>
      <c r="K1052" s="187" t="s">
        <v>259</v>
      </c>
      <c r="L1052" s="192"/>
      <c r="M1052" s="193" t="s">
        <v>1</v>
      </c>
      <c r="N1052" s="194" t="s">
        <v>42</v>
      </c>
      <c r="P1052" s="146">
        <f>O1052*H1052</f>
        <v>0</v>
      </c>
      <c r="Q1052" s="146">
        <v>6.0000000000000001E-3</v>
      </c>
      <c r="R1052" s="146">
        <f>Q1052*H1052</f>
        <v>0.9733980000000001</v>
      </c>
      <c r="S1052" s="146">
        <v>0</v>
      </c>
      <c r="T1052" s="147">
        <f>S1052*H1052</f>
        <v>0</v>
      </c>
      <c r="AR1052" s="148" t="s">
        <v>455</v>
      </c>
      <c r="AT1052" s="148" t="s">
        <v>1052</v>
      </c>
      <c r="AU1052" s="148" t="s">
        <v>87</v>
      </c>
      <c r="AY1052" s="17" t="s">
        <v>253</v>
      </c>
      <c r="BE1052" s="149">
        <f>IF(N1052="základní",J1052,0)</f>
        <v>0</v>
      </c>
      <c r="BF1052" s="149">
        <f>IF(N1052="snížená",J1052,0)</f>
        <v>0</v>
      </c>
      <c r="BG1052" s="149">
        <f>IF(N1052="zákl. přenesená",J1052,0)</f>
        <v>0</v>
      </c>
      <c r="BH1052" s="149">
        <f>IF(N1052="sníž. přenesená",J1052,0)</f>
        <v>0</v>
      </c>
      <c r="BI1052" s="149">
        <f>IF(N1052="nulová",J1052,0)</f>
        <v>0</v>
      </c>
      <c r="BJ1052" s="17" t="s">
        <v>85</v>
      </c>
      <c r="BK1052" s="149">
        <f>ROUND(I1052*H1052,2)</f>
        <v>0</v>
      </c>
      <c r="BL1052" s="17" t="s">
        <v>369</v>
      </c>
      <c r="BM1052" s="148" t="s">
        <v>1761</v>
      </c>
    </row>
    <row r="1053" spans="2:65" s="14" customFormat="1" ht="11.25">
      <c r="B1053" s="169"/>
      <c r="D1053" s="155" t="s">
        <v>264</v>
      </c>
      <c r="E1053" s="170" t="s">
        <v>1</v>
      </c>
      <c r="F1053" s="171" t="s">
        <v>1669</v>
      </c>
      <c r="H1053" s="170" t="s">
        <v>1</v>
      </c>
      <c r="I1053" s="172"/>
      <c r="L1053" s="169"/>
      <c r="M1053" s="173"/>
      <c r="T1053" s="174"/>
      <c r="AT1053" s="170" t="s">
        <v>264</v>
      </c>
      <c r="AU1053" s="170" t="s">
        <v>87</v>
      </c>
      <c r="AV1053" s="14" t="s">
        <v>85</v>
      </c>
      <c r="AW1053" s="14" t="s">
        <v>32</v>
      </c>
      <c r="AX1053" s="14" t="s">
        <v>77</v>
      </c>
      <c r="AY1053" s="170" t="s">
        <v>253</v>
      </c>
    </row>
    <row r="1054" spans="2:65" s="12" customFormat="1" ht="11.25">
      <c r="B1054" s="154"/>
      <c r="D1054" s="155" t="s">
        <v>264</v>
      </c>
      <c r="E1054" s="156" t="s">
        <v>1</v>
      </c>
      <c r="F1054" s="157" t="s">
        <v>3901</v>
      </c>
      <c r="H1054" s="158">
        <v>154.50800000000001</v>
      </c>
      <c r="I1054" s="159"/>
      <c r="L1054" s="154"/>
      <c r="M1054" s="160"/>
      <c r="T1054" s="161"/>
      <c r="AT1054" s="156" t="s">
        <v>264</v>
      </c>
      <c r="AU1054" s="156" t="s">
        <v>87</v>
      </c>
      <c r="AV1054" s="12" t="s">
        <v>87</v>
      </c>
      <c r="AW1054" s="12" t="s">
        <v>32</v>
      </c>
      <c r="AX1054" s="12" t="s">
        <v>77</v>
      </c>
      <c r="AY1054" s="156" t="s">
        <v>253</v>
      </c>
    </row>
    <row r="1055" spans="2:65" s="13" customFormat="1" ht="11.25">
      <c r="B1055" s="162"/>
      <c r="D1055" s="155" t="s">
        <v>264</v>
      </c>
      <c r="E1055" s="163" t="s">
        <v>1</v>
      </c>
      <c r="F1055" s="164" t="s">
        <v>266</v>
      </c>
      <c r="H1055" s="165">
        <v>154.50800000000001</v>
      </c>
      <c r="I1055" s="166"/>
      <c r="L1055" s="162"/>
      <c r="M1055" s="167"/>
      <c r="T1055" s="168"/>
      <c r="AT1055" s="163" t="s">
        <v>264</v>
      </c>
      <c r="AU1055" s="163" t="s">
        <v>87</v>
      </c>
      <c r="AV1055" s="13" t="s">
        <v>260</v>
      </c>
      <c r="AW1055" s="13" t="s">
        <v>32</v>
      </c>
      <c r="AX1055" s="13" t="s">
        <v>85</v>
      </c>
      <c r="AY1055" s="163" t="s">
        <v>253</v>
      </c>
    </row>
    <row r="1056" spans="2:65" s="12" customFormat="1" ht="11.25">
      <c r="B1056" s="154"/>
      <c r="D1056" s="155" t="s">
        <v>264</v>
      </c>
      <c r="F1056" s="157" t="s">
        <v>1762</v>
      </c>
      <c r="H1056" s="158">
        <v>162.233</v>
      </c>
      <c r="I1056" s="159"/>
      <c r="L1056" s="154"/>
      <c r="M1056" s="160"/>
      <c r="T1056" s="161"/>
      <c r="AT1056" s="156" t="s">
        <v>264</v>
      </c>
      <c r="AU1056" s="156" t="s">
        <v>87</v>
      </c>
      <c r="AV1056" s="12" t="s">
        <v>87</v>
      </c>
      <c r="AW1056" s="12" t="s">
        <v>4</v>
      </c>
      <c r="AX1056" s="12" t="s">
        <v>85</v>
      </c>
      <c r="AY1056" s="156" t="s">
        <v>253</v>
      </c>
    </row>
    <row r="1057" spans="2:65" s="1" customFormat="1" ht="24.2" customHeight="1">
      <c r="B1057" s="32"/>
      <c r="C1057" s="137" t="s">
        <v>1768</v>
      </c>
      <c r="D1057" s="137" t="s">
        <v>255</v>
      </c>
      <c r="E1057" s="138" t="s">
        <v>1764</v>
      </c>
      <c r="F1057" s="139" t="s">
        <v>1765</v>
      </c>
      <c r="G1057" s="140" t="s">
        <v>258</v>
      </c>
      <c r="H1057" s="141">
        <v>5.9779999999999998</v>
      </c>
      <c r="I1057" s="142"/>
      <c r="J1057" s="143">
        <f>ROUND(I1057*H1057,2)</f>
        <v>0</v>
      </c>
      <c r="K1057" s="139" t="s">
        <v>259</v>
      </c>
      <c r="L1057" s="32"/>
      <c r="M1057" s="144" t="s">
        <v>1</v>
      </c>
      <c r="N1057" s="145" t="s">
        <v>42</v>
      </c>
      <c r="P1057" s="146">
        <f>O1057*H1057</f>
        <v>0</v>
      </c>
      <c r="Q1057" s="146">
        <v>0</v>
      </c>
      <c r="R1057" s="146">
        <f>Q1057*H1057</f>
        <v>0</v>
      </c>
      <c r="S1057" s="146">
        <v>0</v>
      </c>
      <c r="T1057" s="147">
        <f>S1057*H1057</f>
        <v>0</v>
      </c>
      <c r="AR1057" s="148" t="s">
        <v>369</v>
      </c>
      <c r="AT1057" s="148" t="s">
        <v>255</v>
      </c>
      <c r="AU1057" s="148" t="s">
        <v>87</v>
      </c>
      <c r="AY1057" s="17" t="s">
        <v>253</v>
      </c>
      <c r="BE1057" s="149">
        <f>IF(N1057="základní",J1057,0)</f>
        <v>0</v>
      </c>
      <c r="BF1057" s="149">
        <f>IF(N1057="snížená",J1057,0)</f>
        <v>0</v>
      </c>
      <c r="BG1057" s="149">
        <f>IF(N1057="zákl. přenesená",J1057,0)</f>
        <v>0</v>
      </c>
      <c r="BH1057" s="149">
        <f>IF(N1057="sníž. přenesená",J1057,0)</f>
        <v>0</v>
      </c>
      <c r="BI1057" s="149">
        <f>IF(N1057="nulová",J1057,0)</f>
        <v>0</v>
      </c>
      <c r="BJ1057" s="17" t="s">
        <v>85</v>
      </c>
      <c r="BK1057" s="149">
        <f>ROUND(I1057*H1057,2)</f>
        <v>0</v>
      </c>
      <c r="BL1057" s="17" t="s">
        <v>369</v>
      </c>
      <c r="BM1057" s="148" t="s">
        <v>3928</v>
      </c>
    </row>
    <row r="1058" spans="2:65" s="1" customFormat="1" ht="11.25">
      <c r="B1058" s="32"/>
      <c r="D1058" s="150" t="s">
        <v>262</v>
      </c>
      <c r="F1058" s="151" t="s">
        <v>1767</v>
      </c>
      <c r="I1058" s="152"/>
      <c r="L1058" s="32"/>
      <c r="M1058" s="153"/>
      <c r="T1058" s="56"/>
      <c r="AT1058" s="17" t="s">
        <v>262</v>
      </c>
      <c r="AU1058" s="17" t="s">
        <v>87</v>
      </c>
    </row>
    <row r="1059" spans="2:65" s="1" customFormat="1" ht="37.9" customHeight="1">
      <c r="B1059" s="32"/>
      <c r="C1059" s="185" t="s">
        <v>1775</v>
      </c>
      <c r="D1059" s="185" t="s">
        <v>1052</v>
      </c>
      <c r="E1059" s="186" t="s">
        <v>1769</v>
      </c>
      <c r="F1059" s="187" t="s">
        <v>1770</v>
      </c>
      <c r="G1059" s="188" t="s">
        <v>258</v>
      </c>
      <c r="H1059" s="189">
        <v>7.2990000000000004</v>
      </c>
      <c r="I1059" s="190"/>
      <c r="J1059" s="191">
        <f>ROUND(I1059*H1059,2)</f>
        <v>0</v>
      </c>
      <c r="K1059" s="187" t="s">
        <v>1</v>
      </c>
      <c r="L1059" s="192"/>
      <c r="M1059" s="193" t="s">
        <v>1</v>
      </c>
      <c r="N1059" s="194" t="s">
        <v>42</v>
      </c>
      <c r="P1059" s="146">
        <f>O1059*H1059</f>
        <v>0</v>
      </c>
      <c r="Q1059" s="146">
        <v>1.0499999999999999E-3</v>
      </c>
      <c r="R1059" s="146">
        <f>Q1059*H1059</f>
        <v>7.6639500000000001E-3</v>
      </c>
      <c r="S1059" s="146">
        <v>0</v>
      </c>
      <c r="T1059" s="147">
        <f>S1059*H1059</f>
        <v>0</v>
      </c>
      <c r="AR1059" s="148" t="s">
        <v>455</v>
      </c>
      <c r="AT1059" s="148" t="s">
        <v>1052</v>
      </c>
      <c r="AU1059" s="148" t="s">
        <v>87</v>
      </c>
      <c r="AY1059" s="17" t="s">
        <v>253</v>
      </c>
      <c r="BE1059" s="149">
        <f>IF(N1059="základní",J1059,0)</f>
        <v>0</v>
      </c>
      <c r="BF1059" s="149">
        <f>IF(N1059="snížená",J1059,0)</f>
        <v>0</v>
      </c>
      <c r="BG1059" s="149">
        <f>IF(N1059="zákl. přenesená",J1059,0)</f>
        <v>0</v>
      </c>
      <c r="BH1059" s="149">
        <f>IF(N1059="sníž. přenesená",J1059,0)</f>
        <v>0</v>
      </c>
      <c r="BI1059" s="149">
        <f>IF(N1059="nulová",J1059,0)</f>
        <v>0</v>
      </c>
      <c r="BJ1059" s="17" t="s">
        <v>85</v>
      </c>
      <c r="BK1059" s="149">
        <f>ROUND(I1059*H1059,2)</f>
        <v>0</v>
      </c>
      <c r="BL1059" s="17" t="s">
        <v>369</v>
      </c>
      <c r="BM1059" s="148" t="s">
        <v>3929</v>
      </c>
    </row>
    <row r="1060" spans="2:65" s="14" customFormat="1" ht="11.25">
      <c r="B1060" s="169"/>
      <c r="D1060" s="155" t="s">
        <v>264</v>
      </c>
      <c r="E1060" s="170" t="s">
        <v>1</v>
      </c>
      <c r="F1060" s="171" t="s">
        <v>1772</v>
      </c>
      <c r="H1060" s="170" t="s">
        <v>1</v>
      </c>
      <c r="I1060" s="172"/>
      <c r="L1060" s="169"/>
      <c r="M1060" s="173"/>
      <c r="T1060" s="174"/>
      <c r="AT1060" s="170" t="s">
        <v>264</v>
      </c>
      <c r="AU1060" s="170" t="s">
        <v>87</v>
      </c>
      <c r="AV1060" s="14" t="s">
        <v>85</v>
      </c>
      <c r="AW1060" s="14" t="s">
        <v>32</v>
      </c>
      <c r="AX1060" s="14" t="s">
        <v>77</v>
      </c>
      <c r="AY1060" s="170" t="s">
        <v>253</v>
      </c>
    </row>
    <row r="1061" spans="2:65" s="12" customFormat="1" ht="11.25">
      <c r="B1061" s="154"/>
      <c r="D1061" s="155" t="s">
        <v>264</v>
      </c>
      <c r="E1061" s="156" t="s">
        <v>1</v>
      </c>
      <c r="F1061" s="157" t="s">
        <v>3930</v>
      </c>
      <c r="H1061" s="158">
        <v>5.9779999999999998</v>
      </c>
      <c r="I1061" s="159"/>
      <c r="L1061" s="154"/>
      <c r="M1061" s="160"/>
      <c r="T1061" s="161"/>
      <c r="AT1061" s="156" t="s">
        <v>264</v>
      </c>
      <c r="AU1061" s="156" t="s">
        <v>87</v>
      </c>
      <c r="AV1061" s="12" t="s">
        <v>87</v>
      </c>
      <c r="AW1061" s="12" t="s">
        <v>32</v>
      </c>
      <c r="AX1061" s="12" t="s">
        <v>77</v>
      </c>
      <c r="AY1061" s="156" t="s">
        <v>253</v>
      </c>
    </row>
    <row r="1062" spans="2:65" s="13" customFormat="1" ht="11.25">
      <c r="B1062" s="162"/>
      <c r="D1062" s="155" t="s">
        <v>264</v>
      </c>
      <c r="E1062" s="163" t="s">
        <v>1</v>
      </c>
      <c r="F1062" s="164" t="s">
        <v>266</v>
      </c>
      <c r="H1062" s="165">
        <v>5.9779999999999998</v>
      </c>
      <c r="I1062" s="166"/>
      <c r="L1062" s="162"/>
      <c r="M1062" s="167"/>
      <c r="T1062" s="168"/>
      <c r="AT1062" s="163" t="s">
        <v>264</v>
      </c>
      <c r="AU1062" s="163" t="s">
        <v>87</v>
      </c>
      <c r="AV1062" s="13" t="s">
        <v>260</v>
      </c>
      <c r="AW1062" s="13" t="s">
        <v>32</v>
      </c>
      <c r="AX1062" s="13" t="s">
        <v>85</v>
      </c>
      <c r="AY1062" s="163" t="s">
        <v>253</v>
      </c>
    </row>
    <row r="1063" spans="2:65" s="12" customFormat="1" ht="11.25">
      <c r="B1063" s="154"/>
      <c r="D1063" s="155" t="s">
        <v>264</v>
      </c>
      <c r="F1063" s="157" t="s">
        <v>3931</v>
      </c>
      <c r="H1063" s="158">
        <v>7.2990000000000004</v>
      </c>
      <c r="I1063" s="159"/>
      <c r="L1063" s="154"/>
      <c r="M1063" s="160"/>
      <c r="T1063" s="161"/>
      <c r="AT1063" s="156" t="s">
        <v>264</v>
      </c>
      <c r="AU1063" s="156" t="s">
        <v>87</v>
      </c>
      <c r="AV1063" s="12" t="s">
        <v>87</v>
      </c>
      <c r="AW1063" s="12" t="s">
        <v>4</v>
      </c>
      <c r="AX1063" s="12" t="s">
        <v>85</v>
      </c>
      <c r="AY1063" s="156" t="s">
        <v>253</v>
      </c>
    </row>
    <row r="1064" spans="2:65" s="1" customFormat="1" ht="24.2" customHeight="1">
      <c r="B1064" s="32"/>
      <c r="C1064" s="137" t="s">
        <v>1782</v>
      </c>
      <c r="D1064" s="137" t="s">
        <v>255</v>
      </c>
      <c r="E1064" s="138" t="s">
        <v>1776</v>
      </c>
      <c r="F1064" s="139" t="s">
        <v>1777</v>
      </c>
      <c r="G1064" s="140" t="s">
        <v>1576</v>
      </c>
      <c r="H1064" s="196"/>
      <c r="I1064" s="142"/>
      <c r="J1064" s="143">
        <f>ROUND(I1064*H1064,2)</f>
        <v>0</v>
      </c>
      <c r="K1064" s="139" t="s">
        <v>259</v>
      </c>
      <c r="L1064" s="32"/>
      <c r="M1064" s="144" t="s">
        <v>1</v>
      </c>
      <c r="N1064" s="145" t="s">
        <v>42</v>
      </c>
      <c r="P1064" s="146">
        <f>O1064*H1064</f>
        <v>0</v>
      </c>
      <c r="Q1064" s="146">
        <v>0</v>
      </c>
      <c r="R1064" s="146">
        <f>Q1064*H1064</f>
        <v>0</v>
      </c>
      <c r="S1064" s="146">
        <v>0</v>
      </c>
      <c r="T1064" s="147">
        <f>S1064*H1064</f>
        <v>0</v>
      </c>
      <c r="AR1064" s="148" t="s">
        <v>369</v>
      </c>
      <c r="AT1064" s="148" t="s">
        <v>255</v>
      </c>
      <c r="AU1064" s="148" t="s">
        <v>87</v>
      </c>
      <c r="AY1064" s="17" t="s">
        <v>253</v>
      </c>
      <c r="BE1064" s="149">
        <f>IF(N1064="základní",J1064,0)</f>
        <v>0</v>
      </c>
      <c r="BF1064" s="149">
        <f>IF(N1064="snížená",J1064,0)</f>
        <v>0</v>
      </c>
      <c r="BG1064" s="149">
        <f>IF(N1064="zákl. přenesená",J1064,0)</f>
        <v>0</v>
      </c>
      <c r="BH1064" s="149">
        <f>IF(N1064="sníž. přenesená",J1064,0)</f>
        <v>0</v>
      </c>
      <c r="BI1064" s="149">
        <f>IF(N1064="nulová",J1064,0)</f>
        <v>0</v>
      </c>
      <c r="BJ1064" s="17" t="s">
        <v>85</v>
      </c>
      <c r="BK1064" s="149">
        <f>ROUND(I1064*H1064,2)</f>
        <v>0</v>
      </c>
      <c r="BL1064" s="17" t="s">
        <v>369</v>
      </c>
      <c r="BM1064" s="148" t="s">
        <v>1778</v>
      </c>
    </row>
    <row r="1065" spans="2:65" s="1" customFormat="1" ht="11.25">
      <c r="B1065" s="32"/>
      <c r="D1065" s="150" t="s">
        <v>262</v>
      </c>
      <c r="F1065" s="151" t="s">
        <v>1779</v>
      </c>
      <c r="I1065" s="152"/>
      <c r="L1065" s="32"/>
      <c r="M1065" s="153"/>
      <c r="T1065" s="56"/>
      <c r="AT1065" s="17" t="s">
        <v>262</v>
      </c>
      <c r="AU1065" s="17" t="s">
        <v>87</v>
      </c>
    </row>
    <row r="1066" spans="2:65" s="11" customFormat="1" ht="22.9" customHeight="1">
      <c r="B1066" s="125"/>
      <c r="D1066" s="126" t="s">
        <v>76</v>
      </c>
      <c r="E1066" s="135" t="s">
        <v>1780</v>
      </c>
      <c r="F1066" s="135" t="s">
        <v>1781</v>
      </c>
      <c r="I1066" s="128"/>
      <c r="J1066" s="136">
        <f>BK1066</f>
        <v>0</v>
      </c>
      <c r="L1066" s="125"/>
      <c r="M1066" s="130"/>
      <c r="P1066" s="131">
        <f>SUM(P1067:P1084)</f>
        <v>0</v>
      </c>
      <c r="R1066" s="131">
        <f>SUM(R1067:R1084)</f>
        <v>3.32E-3</v>
      </c>
      <c r="T1066" s="132">
        <f>SUM(T1067:T1084)</f>
        <v>0</v>
      </c>
      <c r="AR1066" s="126" t="s">
        <v>87</v>
      </c>
      <c r="AT1066" s="133" t="s">
        <v>76</v>
      </c>
      <c r="AU1066" s="133" t="s">
        <v>85</v>
      </c>
      <c r="AY1066" s="126" t="s">
        <v>253</v>
      </c>
      <c r="BK1066" s="134">
        <f>SUM(BK1067:BK1084)</f>
        <v>0</v>
      </c>
    </row>
    <row r="1067" spans="2:65" s="1" customFormat="1" ht="62.65" customHeight="1">
      <c r="B1067" s="32"/>
      <c r="C1067" s="137" t="s">
        <v>1788</v>
      </c>
      <c r="D1067" s="137" t="s">
        <v>255</v>
      </c>
      <c r="E1067" s="138" t="s">
        <v>1783</v>
      </c>
      <c r="F1067" s="139" t="s">
        <v>1784</v>
      </c>
      <c r="G1067" s="140" t="s">
        <v>692</v>
      </c>
      <c r="H1067" s="141">
        <v>1</v>
      </c>
      <c r="I1067" s="142"/>
      <c r="J1067" s="143">
        <f>ROUND(I1067*H1067,2)</f>
        <v>0</v>
      </c>
      <c r="K1067" s="139" t="s">
        <v>1</v>
      </c>
      <c r="L1067" s="32"/>
      <c r="M1067" s="144" t="s">
        <v>1</v>
      </c>
      <c r="N1067" s="145" t="s">
        <v>42</v>
      </c>
      <c r="P1067" s="146">
        <f>O1067*H1067</f>
        <v>0</v>
      </c>
      <c r="Q1067" s="146">
        <v>8.3000000000000001E-4</v>
      </c>
      <c r="R1067" s="146">
        <f>Q1067*H1067</f>
        <v>8.3000000000000001E-4</v>
      </c>
      <c r="S1067" s="146">
        <v>0</v>
      </c>
      <c r="T1067" s="147">
        <f>S1067*H1067</f>
        <v>0</v>
      </c>
      <c r="AR1067" s="148" t="s">
        <v>369</v>
      </c>
      <c r="AT1067" s="148" t="s">
        <v>255</v>
      </c>
      <c r="AU1067" s="148" t="s">
        <v>87</v>
      </c>
      <c r="AY1067" s="17" t="s">
        <v>253</v>
      </c>
      <c r="BE1067" s="149">
        <f>IF(N1067="základní",J1067,0)</f>
        <v>0</v>
      </c>
      <c r="BF1067" s="149">
        <f>IF(N1067="snížená",J1067,0)</f>
        <v>0</v>
      </c>
      <c r="BG1067" s="149">
        <f>IF(N1067="zákl. přenesená",J1067,0)</f>
        <v>0</v>
      </c>
      <c r="BH1067" s="149">
        <f>IF(N1067="sníž. přenesená",J1067,0)</f>
        <v>0</v>
      </c>
      <c r="BI1067" s="149">
        <f>IF(N1067="nulová",J1067,0)</f>
        <v>0</v>
      </c>
      <c r="BJ1067" s="17" t="s">
        <v>85</v>
      </c>
      <c r="BK1067" s="149">
        <f>ROUND(I1067*H1067,2)</f>
        <v>0</v>
      </c>
      <c r="BL1067" s="17" t="s">
        <v>369</v>
      </c>
      <c r="BM1067" s="148" t="s">
        <v>1785</v>
      </c>
    </row>
    <row r="1068" spans="2:65" s="1" customFormat="1" ht="68.25">
      <c r="B1068" s="32"/>
      <c r="D1068" s="155" t="s">
        <v>1346</v>
      </c>
      <c r="F1068" s="195" t="s">
        <v>1786</v>
      </c>
      <c r="I1068" s="152"/>
      <c r="L1068" s="32"/>
      <c r="M1068" s="153"/>
      <c r="T1068" s="56"/>
      <c r="AT1068" s="17" t="s">
        <v>1346</v>
      </c>
      <c r="AU1068" s="17" t="s">
        <v>87</v>
      </c>
    </row>
    <row r="1069" spans="2:65" s="12" customFormat="1" ht="11.25">
      <c r="B1069" s="154"/>
      <c r="D1069" s="155" t="s">
        <v>264</v>
      </c>
      <c r="E1069" s="156" t="s">
        <v>1</v>
      </c>
      <c r="F1069" s="157" t="s">
        <v>1787</v>
      </c>
      <c r="H1069" s="158">
        <v>1</v>
      </c>
      <c r="I1069" s="159"/>
      <c r="L1069" s="154"/>
      <c r="M1069" s="160"/>
      <c r="T1069" s="161"/>
      <c r="AT1069" s="156" t="s">
        <v>264</v>
      </c>
      <c r="AU1069" s="156" t="s">
        <v>87</v>
      </c>
      <c r="AV1069" s="12" t="s">
        <v>87</v>
      </c>
      <c r="AW1069" s="12" t="s">
        <v>32</v>
      </c>
      <c r="AX1069" s="12" t="s">
        <v>77</v>
      </c>
      <c r="AY1069" s="156" t="s">
        <v>253</v>
      </c>
    </row>
    <row r="1070" spans="2:65" s="13" customFormat="1" ht="11.25">
      <c r="B1070" s="162"/>
      <c r="D1070" s="155" t="s">
        <v>264</v>
      </c>
      <c r="E1070" s="163" t="s">
        <v>1</v>
      </c>
      <c r="F1070" s="164" t="s">
        <v>266</v>
      </c>
      <c r="H1070" s="165">
        <v>1</v>
      </c>
      <c r="I1070" s="166"/>
      <c r="L1070" s="162"/>
      <c r="M1070" s="167"/>
      <c r="T1070" s="168"/>
      <c r="AT1070" s="163" t="s">
        <v>264</v>
      </c>
      <c r="AU1070" s="163" t="s">
        <v>87</v>
      </c>
      <c r="AV1070" s="13" t="s">
        <v>260</v>
      </c>
      <c r="AW1070" s="13" t="s">
        <v>32</v>
      </c>
      <c r="AX1070" s="13" t="s">
        <v>85</v>
      </c>
      <c r="AY1070" s="163" t="s">
        <v>253</v>
      </c>
    </row>
    <row r="1071" spans="2:65" s="1" customFormat="1" ht="49.15" customHeight="1">
      <c r="B1071" s="32"/>
      <c r="C1071" s="137" t="s">
        <v>1794</v>
      </c>
      <c r="D1071" s="137" t="s">
        <v>255</v>
      </c>
      <c r="E1071" s="138" t="s">
        <v>1789</v>
      </c>
      <c r="F1071" s="139" t="s">
        <v>1790</v>
      </c>
      <c r="G1071" s="140" t="s">
        <v>692</v>
      </c>
      <c r="H1071" s="141">
        <v>1</v>
      </c>
      <c r="I1071" s="142"/>
      <c r="J1071" s="143">
        <f>ROUND(I1071*H1071,2)</f>
        <v>0</v>
      </c>
      <c r="K1071" s="139" t="s">
        <v>1</v>
      </c>
      <c r="L1071" s="32"/>
      <c r="M1071" s="144" t="s">
        <v>1</v>
      </c>
      <c r="N1071" s="145" t="s">
        <v>42</v>
      </c>
      <c r="P1071" s="146">
        <f>O1071*H1071</f>
        <v>0</v>
      </c>
      <c r="Q1071" s="146">
        <v>8.3000000000000001E-4</v>
      </c>
      <c r="R1071" s="146">
        <f>Q1071*H1071</f>
        <v>8.3000000000000001E-4</v>
      </c>
      <c r="S1071" s="146">
        <v>0</v>
      </c>
      <c r="T1071" s="147">
        <f>S1071*H1071</f>
        <v>0</v>
      </c>
      <c r="AR1071" s="148" t="s">
        <v>369</v>
      </c>
      <c r="AT1071" s="148" t="s">
        <v>255</v>
      </c>
      <c r="AU1071" s="148" t="s">
        <v>87</v>
      </c>
      <c r="AY1071" s="17" t="s">
        <v>253</v>
      </c>
      <c r="BE1071" s="149">
        <f>IF(N1071="základní",J1071,0)</f>
        <v>0</v>
      </c>
      <c r="BF1071" s="149">
        <f>IF(N1071="snížená",J1071,0)</f>
        <v>0</v>
      </c>
      <c r="BG1071" s="149">
        <f>IF(N1071="zákl. přenesená",J1071,0)</f>
        <v>0</v>
      </c>
      <c r="BH1071" s="149">
        <f>IF(N1071="sníž. přenesená",J1071,0)</f>
        <v>0</v>
      </c>
      <c r="BI1071" s="149">
        <f>IF(N1071="nulová",J1071,0)</f>
        <v>0</v>
      </c>
      <c r="BJ1071" s="17" t="s">
        <v>85</v>
      </c>
      <c r="BK1071" s="149">
        <f>ROUND(I1071*H1071,2)</f>
        <v>0</v>
      </c>
      <c r="BL1071" s="17" t="s">
        <v>369</v>
      </c>
      <c r="BM1071" s="148" t="s">
        <v>1791</v>
      </c>
    </row>
    <row r="1072" spans="2:65" s="1" customFormat="1" ht="78">
      <c r="B1072" s="32"/>
      <c r="D1072" s="155" t="s">
        <v>1346</v>
      </c>
      <c r="F1072" s="195" t="s">
        <v>3038</v>
      </c>
      <c r="I1072" s="152"/>
      <c r="L1072" s="32"/>
      <c r="M1072" s="153"/>
      <c r="T1072" s="56"/>
      <c r="AT1072" s="17" t="s">
        <v>1346</v>
      </c>
      <c r="AU1072" s="17" t="s">
        <v>87</v>
      </c>
    </row>
    <row r="1073" spans="2:65" s="12" customFormat="1" ht="22.5">
      <c r="B1073" s="154"/>
      <c r="D1073" s="155" t="s">
        <v>264</v>
      </c>
      <c r="E1073" s="156" t="s">
        <v>1</v>
      </c>
      <c r="F1073" s="157" t="s">
        <v>1793</v>
      </c>
      <c r="H1073" s="158">
        <v>1</v>
      </c>
      <c r="I1073" s="159"/>
      <c r="L1073" s="154"/>
      <c r="M1073" s="160"/>
      <c r="T1073" s="161"/>
      <c r="AT1073" s="156" t="s">
        <v>264</v>
      </c>
      <c r="AU1073" s="156" t="s">
        <v>87</v>
      </c>
      <c r="AV1073" s="12" t="s">
        <v>87</v>
      </c>
      <c r="AW1073" s="12" t="s">
        <v>32</v>
      </c>
      <c r="AX1073" s="12" t="s">
        <v>77</v>
      </c>
      <c r="AY1073" s="156" t="s">
        <v>253</v>
      </c>
    </row>
    <row r="1074" spans="2:65" s="13" customFormat="1" ht="11.25">
      <c r="B1074" s="162"/>
      <c r="D1074" s="155" t="s">
        <v>264</v>
      </c>
      <c r="E1074" s="163" t="s">
        <v>1</v>
      </c>
      <c r="F1074" s="164" t="s">
        <v>266</v>
      </c>
      <c r="H1074" s="165">
        <v>1</v>
      </c>
      <c r="I1074" s="166"/>
      <c r="L1074" s="162"/>
      <c r="M1074" s="167"/>
      <c r="T1074" s="168"/>
      <c r="AT1074" s="163" t="s">
        <v>264</v>
      </c>
      <c r="AU1074" s="163" t="s">
        <v>87</v>
      </c>
      <c r="AV1074" s="13" t="s">
        <v>260</v>
      </c>
      <c r="AW1074" s="13" t="s">
        <v>32</v>
      </c>
      <c r="AX1074" s="13" t="s">
        <v>85</v>
      </c>
      <c r="AY1074" s="163" t="s">
        <v>253</v>
      </c>
    </row>
    <row r="1075" spans="2:65" s="1" customFormat="1" ht="44.25" customHeight="1">
      <c r="B1075" s="32"/>
      <c r="C1075" s="137" t="s">
        <v>1800</v>
      </c>
      <c r="D1075" s="137" t="s">
        <v>255</v>
      </c>
      <c r="E1075" s="138" t="s">
        <v>1795</v>
      </c>
      <c r="F1075" s="139" t="s">
        <v>1796</v>
      </c>
      <c r="G1075" s="140" t="s">
        <v>692</v>
      </c>
      <c r="H1075" s="141">
        <v>1</v>
      </c>
      <c r="I1075" s="142"/>
      <c r="J1075" s="143">
        <f>ROUND(I1075*H1075,2)</f>
        <v>0</v>
      </c>
      <c r="K1075" s="139" t="s">
        <v>1</v>
      </c>
      <c r="L1075" s="32"/>
      <c r="M1075" s="144" t="s">
        <v>1</v>
      </c>
      <c r="N1075" s="145" t="s">
        <v>42</v>
      </c>
      <c r="P1075" s="146">
        <f>O1075*H1075</f>
        <v>0</v>
      </c>
      <c r="Q1075" s="146">
        <v>8.3000000000000001E-4</v>
      </c>
      <c r="R1075" s="146">
        <f>Q1075*H1075</f>
        <v>8.3000000000000001E-4</v>
      </c>
      <c r="S1075" s="146">
        <v>0</v>
      </c>
      <c r="T1075" s="147">
        <f>S1075*H1075</f>
        <v>0</v>
      </c>
      <c r="AR1075" s="148" t="s">
        <v>369</v>
      </c>
      <c r="AT1075" s="148" t="s">
        <v>255</v>
      </c>
      <c r="AU1075" s="148" t="s">
        <v>87</v>
      </c>
      <c r="AY1075" s="17" t="s">
        <v>253</v>
      </c>
      <c r="BE1075" s="149">
        <f>IF(N1075="základní",J1075,0)</f>
        <v>0</v>
      </c>
      <c r="BF1075" s="149">
        <f>IF(N1075="snížená",J1075,0)</f>
        <v>0</v>
      </c>
      <c r="BG1075" s="149">
        <f>IF(N1075="zákl. přenesená",J1075,0)</f>
        <v>0</v>
      </c>
      <c r="BH1075" s="149">
        <f>IF(N1075="sníž. přenesená",J1075,0)</f>
        <v>0</v>
      </c>
      <c r="BI1075" s="149">
        <f>IF(N1075="nulová",J1075,0)</f>
        <v>0</v>
      </c>
      <c r="BJ1075" s="17" t="s">
        <v>85</v>
      </c>
      <c r="BK1075" s="149">
        <f>ROUND(I1075*H1075,2)</f>
        <v>0</v>
      </c>
      <c r="BL1075" s="17" t="s">
        <v>369</v>
      </c>
      <c r="BM1075" s="148" t="s">
        <v>1797</v>
      </c>
    </row>
    <row r="1076" spans="2:65" s="1" customFormat="1" ht="68.25">
      <c r="B1076" s="32"/>
      <c r="D1076" s="155" t="s">
        <v>1346</v>
      </c>
      <c r="F1076" s="195" t="s">
        <v>1798</v>
      </c>
      <c r="I1076" s="152"/>
      <c r="L1076" s="32"/>
      <c r="M1076" s="153"/>
      <c r="T1076" s="56"/>
      <c r="AT1076" s="17" t="s">
        <v>1346</v>
      </c>
      <c r="AU1076" s="17" t="s">
        <v>87</v>
      </c>
    </row>
    <row r="1077" spans="2:65" s="12" customFormat="1" ht="11.25">
      <c r="B1077" s="154"/>
      <c r="D1077" s="155" t="s">
        <v>264</v>
      </c>
      <c r="E1077" s="156" t="s">
        <v>1</v>
      </c>
      <c r="F1077" s="157" t="s">
        <v>1799</v>
      </c>
      <c r="H1077" s="158">
        <v>1</v>
      </c>
      <c r="I1077" s="159"/>
      <c r="L1077" s="154"/>
      <c r="M1077" s="160"/>
      <c r="T1077" s="161"/>
      <c r="AT1077" s="156" t="s">
        <v>264</v>
      </c>
      <c r="AU1077" s="156" t="s">
        <v>87</v>
      </c>
      <c r="AV1077" s="12" t="s">
        <v>87</v>
      </c>
      <c r="AW1077" s="12" t="s">
        <v>32</v>
      </c>
      <c r="AX1077" s="12" t="s">
        <v>77</v>
      </c>
      <c r="AY1077" s="156" t="s">
        <v>253</v>
      </c>
    </row>
    <row r="1078" spans="2:65" s="13" customFormat="1" ht="11.25">
      <c r="B1078" s="162"/>
      <c r="D1078" s="155" t="s">
        <v>264</v>
      </c>
      <c r="E1078" s="163" t="s">
        <v>1</v>
      </c>
      <c r="F1078" s="164" t="s">
        <v>266</v>
      </c>
      <c r="H1078" s="165">
        <v>1</v>
      </c>
      <c r="I1078" s="166"/>
      <c r="L1078" s="162"/>
      <c r="M1078" s="167"/>
      <c r="T1078" s="168"/>
      <c r="AT1078" s="163" t="s">
        <v>264</v>
      </c>
      <c r="AU1078" s="163" t="s">
        <v>87</v>
      </c>
      <c r="AV1078" s="13" t="s">
        <v>260</v>
      </c>
      <c r="AW1078" s="13" t="s">
        <v>32</v>
      </c>
      <c r="AX1078" s="13" t="s">
        <v>85</v>
      </c>
      <c r="AY1078" s="163" t="s">
        <v>253</v>
      </c>
    </row>
    <row r="1079" spans="2:65" s="1" customFormat="1" ht="44.25" customHeight="1">
      <c r="B1079" s="32"/>
      <c r="C1079" s="137" t="s">
        <v>1806</v>
      </c>
      <c r="D1079" s="137" t="s">
        <v>255</v>
      </c>
      <c r="E1079" s="138" t="s">
        <v>1801</v>
      </c>
      <c r="F1079" s="139" t="s">
        <v>1802</v>
      </c>
      <c r="G1079" s="140" t="s">
        <v>692</v>
      </c>
      <c r="H1079" s="141">
        <v>1</v>
      </c>
      <c r="I1079" s="142"/>
      <c r="J1079" s="143">
        <f>ROUND(I1079*H1079,2)</f>
        <v>0</v>
      </c>
      <c r="K1079" s="139" t="s">
        <v>1</v>
      </c>
      <c r="L1079" s="32"/>
      <c r="M1079" s="144" t="s">
        <v>1</v>
      </c>
      <c r="N1079" s="145" t="s">
        <v>42</v>
      </c>
      <c r="P1079" s="146">
        <f>O1079*H1079</f>
        <v>0</v>
      </c>
      <c r="Q1079" s="146">
        <v>8.3000000000000001E-4</v>
      </c>
      <c r="R1079" s="146">
        <f>Q1079*H1079</f>
        <v>8.3000000000000001E-4</v>
      </c>
      <c r="S1079" s="146">
        <v>0</v>
      </c>
      <c r="T1079" s="147">
        <f>S1079*H1079</f>
        <v>0</v>
      </c>
      <c r="AR1079" s="148" t="s">
        <v>369</v>
      </c>
      <c r="AT1079" s="148" t="s">
        <v>255</v>
      </c>
      <c r="AU1079" s="148" t="s">
        <v>87</v>
      </c>
      <c r="AY1079" s="17" t="s">
        <v>253</v>
      </c>
      <c r="BE1079" s="149">
        <f>IF(N1079="základní",J1079,0)</f>
        <v>0</v>
      </c>
      <c r="BF1079" s="149">
        <f>IF(N1079="snížená",J1079,0)</f>
        <v>0</v>
      </c>
      <c r="BG1079" s="149">
        <f>IF(N1079="zákl. přenesená",J1079,0)</f>
        <v>0</v>
      </c>
      <c r="BH1079" s="149">
        <f>IF(N1079="sníž. přenesená",J1079,0)</f>
        <v>0</v>
      </c>
      <c r="BI1079" s="149">
        <f>IF(N1079="nulová",J1079,0)</f>
        <v>0</v>
      </c>
      <c r="BJ1079" s="17" t="s">
        <v>85</v>
      </c>
      <c r="BK1079" s="149">
        <f>ROUND(I1079*H1079,2)</f>
        <v>0</v>
      </c>
      <c r="BL1079" s="17" t="s">
        <v>369</v>
      </c>
      <c r="BM1079" s="148" t="s">
        <v>1803</v>
      </c>
    </row>
    <row r="1080" spans="2:65" s="1" customFormat="1" ht="58.5">
      <c r="B1080" s="32"/>
      <c r="D1080" s="155" t="s">
        <v>1346</v>
      </c>
      <c r="F1080" s="195" t="s">
        <v>1804</v>
      </c>
      <c r="I1080" s="152"/>
      <c r="L1080" s="32"/>
      <c r="M1080" s="153"/>
      <c r="T1080" s="56"/>
      <c r="AT1080" s="17" t="s">
        <v>1346</v>
      </c>
      <c r="AU1080" s="17" t="s">
        <v>87</v>
      </c>
    </row>
    <row r="1081" spans="2:65" s="12" customFormat="1" ht="11.25">
      <c r="B1081" s="154"/>
      <c r="D1081" s="155" t="s">
        <v>264</v>
      </c>
      <c r="E1081" s="156" t="s">
        <v>1</v>
      </c>
      <c r="F1081" s="157" t="s">
        <v>1805</v>
      </c>
      <c r="H1081" s="158">
        <v>1</v>
      </c>
      <c r="I1081" s="159"/>
      <c r="L1081" s="154"/>
      <c r="M1081" s="160"/>
      <c r="T1081" s="161"/>
      <c r="AT1081" s="156" t="s">
        <v>264</v>
      </c>
      <c r="AU1081" s="156" t="s">
        <v>87</v>
      </c>
      <c r="AV1081" s="12" t="s">
        <v>87</v>
      </c>
      <c r="AW1081" s="12" t="s">
        <v>32</v>
      </c>
      <c r="AX1081" s="12" t="s">
        <v>77</v>
      </c>
      <c r="AY1081" s="156" t="s">
        <v>253</v>
      </c>
    </row>
    <row r="1082" spans="2:65" s="13" customFormat="1" ht="11.25">
      <c r="B1082" s="162"/>
      <c r="D1082" s="155" t="s">
        <v>264</v>
      </c>
      <c r="E1082" s="163" t="s">
        <v>1</v>
      </c>
      <c r="F1082" s="164" t="s">
        <v>266</v>
      </c>
      <c r="H1082" s="165">
        <v>1</v>
      </c>
      <c r="I1082" s="166"/>
      <c r="L1082" s="162"/>
      <c r="M1082" s="167"/>
      <c r="T1082" s="168"/>
      <c r="AT1082" s="163" t="s">
        <v>264</v>
      </c>
      <c r="AU1082" s="163" t="s">
        <v>87</v>
      </c>
      <c r="AV1082" s="13" t="s">
        <v>260</v>
      </c>
      <c r="AW1082" s="13" t="s">
        <v>32</v>
      </c>
      <c r="AX1082" s="13" t="s">
        <v>85</v>
      </c>
      <c r="AY1082" s="163" t="s">
        <v>253</v>
      </c>
    </row>
    <row r="1083" spans="2:65" s="1" customFormat="1" ht="24.2" customHeight="1">
      <c r="B1083" s="32"/>
      <c r="C1083" s="137" t="s">
        <v>1812</v>
      </c>
      <c r="D1083" s="137" t="s">
        <v>255</v>
      </c>
      <c r="E1083" s="138" t="s">
        <v>1807</v>
      </c>
      <c r="F1083" s="139" t="s">
        <v>1808</v>
      </c>
      <c r="G1083" s="140" t="s">
        <v>1576</v>
      </c>
      <c r="H1083" s="196"/>
      <c r="I1083" s="142"/>
      <c r="J1083" s="143">
        <f>ROUND(I1083*H1083,2)</f>
        <v>0</v>
      </c>
      <c r="K1083" s="139" t="s">
        <v>259</v>
      </c>
      <c r="L1083" s="32"/>
      <c r="M1083" s="144" t="s">
        <v>1</v>
      </c>
      <c r="N1083" s="145" t="s">
        <v>42</v>
      </c>
      <c r="P1083" s="146">
        <f>O1083*H1083</f>
        <v>0</v>
      </c>
      <c r="Q1083" s="146">
        <v>0</v>
      </c>
      <c r="R1083" s="146">
        <f>Q1083*H1083</f>
        <v>0</v>
      </c>
      <c r="S1083" s="146">
        <v>0</v>
      </c>
      <c r="T1083" s="147">
        <f>S1083*H1083</f>
        <v>0</v>
      </c>
      <c r="AR1083" s="148" t="s">
        <v>369</v>
      </c>
      <c r="AT1083" s="148" t="s">
        <v>255</v>
      </c>
      <c r="AU1083" s="148" t="s">
        <v>87</v>
      </c>
      <c r="AY1083" s="17" t="s">
        <v>253</v>
      </c>
      <c r="BE1083" s="149">
        <f>IF(N1083="základní",J1083,0)</f>
        <v>0</v>
      </c>
      <c r="BF1083" s="149">
        <f>IF(N1083="snížená",J1083,0)</f>
        <v>0</v>
      </c>
      <c r="BG1083" s="149">
        <f>IF(N1083="zákl. přenesená",J1083,0)</f>
        <v>0</v>
      </c>
      <c r="BH1083" s="149">
        <f>IF(N1083="sníž. přenesená",J1083,0)</f>
        <v>0</v>
      </c>
      <c r="BI1083" s="149">
        <f>IF(N1083="nulová",J1083,0)</f>
        <v>0</v>
      </c>
      <c r="BJ1083" s="17" t="s">
        <v>85</v>
      </c>
      <c r="BK1083" s="149">
        <f>ROUND(I1083*H1083,2)</f>
        <v>0</v>
      </c>
      <c r="BL1083" s="17" t="s">
        <v>369</v>
      </c>
      <c r="BM1083" s="148" t="s">
        <v>1809</v>
      </c>
    </row>
    <row r="1084" spans="2:65" s="1" customFormat="1" ht="11.25">
      <c r="B1084" s="32"/>
      <c r="D1084" s="150" t="s">
        <v>262</v>
      </c>
      <c r="F1084" s="151" t="s">
        <v>1810</v>
      </c>
      <c r="I1084" s="152"/>
      <c r="L1084" s="32"/>
      <c r="M1084" s="153"/>
      <c r="T1084" s="56"/>
      <c r="AT1084" s="17" t="s">
        <v>262</v>
      </c>
      <c r="AU1084" s="17" t="s">
        <v>87</v>
      </c>
    </row>
    <row r="1085" spans="2:65" s="11" customFormat="1" ht="22.9" customHeight="1">
      <c r="B1085" s="125"/>
      <c r="D1085" s="126" t="s">
        <v>76</v>
      </c>
      <c r="E1085" s="135" t="s">
        <v>1811</v>
      </c>
      <c r="F1085" s="135" t="s">
        <v>126</v>
      </c>
      <c r="I1085" s="128"/>
      <c r="J1085" s="136">
        <f>BK1085</f>
        <v>0</v>
      </c>
      <c r="L1085" s="125"/>
      <c r="M1085" s="130"/>
      <c r="P1085" s="131">
        <f>SUM(P1086:P1093)</f>
        <v>0</v>
      </c>
      <c r="R1085" s="131">
        <f>SUM(R1086:R1093)</f>
        <v>4.1000000000000003E-3</v>
      </c>
      <c r="T1085" s="132">
        <f>SUM(T1086:T1093)</f>
        <v>0</v>
      </c>
      <c r="AR1085" s="126" t="s">
        <v>87</v>
      </c>
      <c r="AT1085" s="133" t="s">
        <v>76</v>
      </c>
      <c r="AU1085" s="133" t="s">
        <v>85</v>
      </c>
      <c r="AY1085" s="126" t="s">
        <v>253</v>
      </c>
      <c r="BK1085" s="134">
        <f>SUM(BK1086:BK1093)</f>
        <v>0</v>
      </c>
    </row>
    <row r="1086" spans="2:65" s="1" customFormat="1" ht="24.2" customHeight="1">
      <c r="B1086" s="32"/>
      <c r="C1086" s="137" t="s">
        <v>1817</v>
      </c>
      <c r="D1086" s="137" t="s">
        <v>255</v>
      </c>
      <c r="E1086" s="138" t="s">
        <v>1824</v>
      </c>
      <c r="F1086" s="139" t="s">
        <v>1825</v>
      </c>
      <c r="G1086" s="140" t="s">
        <v>269</v>
      </c>
      <c r="H1086" s="141">
        <v>1</v>
      </c>
      <c r="I1086" s="142"/>
      <c r="J1086" s="143">
        <f>ROUND(I1086*H1086,2)</f>
        <v>0</v>
      </c>
      <c r="K1086" s="139" t="s">
        <v>259</v>
      </c>
      <c r="L1086" s="32"/>
      <c r="M1086" s="144" t="s">
        <v>1</v>
      </c>
      <c r="N1086" s="145" t="s">
        <v>42</v>
      </c>
      <c r="P1086" s="146">
        <f>O1086*H1086</f>
        <v>0</v>
      </c>
      <c r="Q1086" s="146">
        <v>0</v>
      </c>
      <c r="R1086" s="146">
        <f>Q1086*H1086</f>
        <v>0</v>
      </c>
      <c r="S1086" s="146">
        <v>0</v>
      </c>
      <c r="T1086" s="147">
        <f>S1086*H1086</f>
        <v>0</v>
      </c>
      <c r="AR1086" s="148" t="s">
        <v>369</v>
      </c>
      <c r="AT1086" s="148" t="s">
        <v>255</v>
      </c>
      <c r="AU1086" s="148" t="s">
        <v>87</v>
      </c>
      <c r="AY1086" s="17" t="s">
        <v>253</v>
      </c>
      <c r="BE1086" s="149">
        <f>IF(N1086="základní",J1086,0)</f>
        <v>0</v>
      </c>
      <c r="BF1086" s="149">
        <f>IF(N1086="snížená",J1086,0)</f>
        <v>0</v>
      </c>
      <c r="BG1086" s="149">
        <f>IF(N1086="zákl. přenesená",J1086,0)</f>
        <v>0</v>
      </c>
      <c r="BH1086" s="149">
        <f>IF(N1086="sníž. přenesená",J1086,0)</f>
        <v>0</v>
      </c>
      <c r="BI1086" s="149">
        <f>IF(N1086="nulová",J1086,0)</f>
        <v>0</v>
      </c>
      <c r="BJ1086" s="17" t="s">
        <v>85</v>
      </c>
      <c r="BK1086" s="149">
        <f>ROUND(I1086*H1086,2)</f>
        <v>0</v>
      </c>
      <c r="BL1086" s="17" t="s">
        <v>369</v>
      </c>
      <c r="BM1086" s="148" t="s">
        <v>1826</v>
      </c>
    </row>
    <row r="1087" spans="2:65" s="1" customFormat="1" ht="11.25">
      <c r="B1087" s="32"/>
      <c r="D1087" s="150" t="s">
        <v>262</v>
      </c>
      <c r="F1087" s="151" t="s">
        <v>1827</v>
      </c>
      <c r="I1087" s="152"/>
      <c r="L1087" s="32"/>
      <c r="M1087" s="153"/>
      <c r="T1087" s="56"/>
      <c r="AT1087" s="17" t="s">
        <v>262</v>
      </c>
      <c r="AU1087" s="17" t="s">
        <v>87</v>
      </c>
    </row>
    <row r="1088" spans="2:65" s="1" customFormat="1" ht="55.5" customHeight="1">
      <c r="B1088" s="32"/>
      <c r="C1088" s="185" t="s">
        <v>1823</v>
      </c>
      <c r="D1088" s="185" t="s">
        <v>1052</v>
      </c>
      <c r="E1088" s="186" t="s">
        <v>1829</v>
      </c>
      <c r="F1088" s="187" t="s">
        <v>1830</v>
      </c>
      <c r="G1088" s="188" t="s">
        <v>269</v>
      </c>
      <c r="H1088" s="189">
        <v>1</v>
      </c>
      <c r="I1088" s="190"/>
      <c r="J1088" s="191">
        <f>ROUND(I1088*H1088,2)</f>
        <v>0</v>
      </c>
      <c r="K1088" s="187" t="s">
        <v>1</v>
      </c>
      <c r="L1088" s="192"/>
      <c r="M1088" s="193" t="s">
        <v>1</v>
      </c>
      <c r="N1088" s="194" t="s">
        <v>42</v>
      </c>
      <c r="P1088" s="146">
        <f>O1088*H1088</f>
        <v>0</v>
      </c>
      <c r="Q1088" s="146">
        <v>4.1000000000000003E-3</v>
      </c>
      <c r="R1088" s="146">
        <f>Q1088*H1088</f>
        <v>4.1000000000000003E-3</v>
      </c>
      <c r="S1088" s="146">
        <v>0</v>
      </c>
      <c r="T1088" s="147">
        <f>S1088*H1088</f>
        <v>0</v>
      </c>
      <c r="AR1088" s="148" t="s">
        <v>455</v>
      </c>
      <c r="AT1088" s="148" t="s">
        <v>1052</v>
      </c>
      <c r="AU1088" s="148" t="s">
        <v>87</v>
      </c>
      <c r="AY1088" s="17" t="s">
        <v>253</v>
      </c>
      <c r="BE1088" s="149">
        <f>IF(N1088="základní",J1088,0)</f>
        <v>0</v>
      </c>
      <c r="BF1088" s="149">
        <f>IF(N1088="snížená",J1088,0)</f>
        <v>0</v>
      </c>
      <c r="BG1088" s="149">
        <f>IF(N1088="zákl. přenesená",J1088,0)</f>
        <v>0</v>
      </c>
      <c r="BH1088" s="149">
        <f>IF(N1088="sníž. přenesená",J1088,0)</f>
        <v>0</v>
      </c>
      <c r="BI1088" s="149">
        <f>IF(N1088="nulová",J1088,0)</f>
        <v>0</v>
      </c>
      <c r="BJ1088" s="17" t="s">
        <v>85</v>
      </c>
      <c r="BK1088" s="149">
        <f>ROUND(I1088*H1088,2)</f>
        <v>0</v>
      </c>
      <c r="BL1088" s="17" t="s">
        <v>369</v>
      </c>
      <c r="BM1088" s="148" t="s">
        <v>1831</v>
      </c>
    </row>
    <row r="1089" spans="2:65" s="1" customFormat="1" ht="48.75">
      <c r="B1089" s="32"/>
      <c r="D1089" s="155" t="s">
        <v>1346</v>
      </c>
      <c r="F1089" s="195" t="s">
        <v>1821</v>
      </c>
      <c r="I1089" s="152"/>
      <c r="L1089" s="32"/>
      <c r="M1089" s="153"/>
      <c r="T1089" s="56"/>
      <c r="AT1089" s="17" t="s">
        <v>1346</v>
      </c>
      <c r="AU1089" s="17" t="s">
        <v>87</v>
      </c>
    </row>
    <row r="1090" spans="2:65" s="12" customFormat="1" ht="11.25">
      <c r="B1090" s="154"/>
      <c r="D1090" s="155" t="s">
        <v>264</v>
      </c>
      <c r="E1090" s="156" t="s">
        <v>1</v>
      </c>
      <c r="F1090" s="157" t="s">
        <v>1832</v>
      </c>
      <c r="H1090" s="158">
        <v>1</v>
      </c>
      <c r="I1090" s="159"/>
      <c r="L1090" s="154"/>
      <c r="M1090" s="160"/>
      <c r="T1090" s="161"/>
      <c r="AT1090" s="156" t="s">
        <v>264</v>
      </c>
      <c r="AU1090" s="156" t="s">
        <v>87</v>
      </c>
      <c r="AV1090" s="12" t="s">
        <v>87</v>
      </c>
      <c r="AW1090" s="12" t="s">
        <v>32</v>
      </c>
      <c r="AX1090" s="12" t="s">
        <v>77</v>
      </c>
      <c r="AY1090" s="156" t="s">
        <v>253</v>
      </c>
    </row>
    <row r="1091" spans="2:65" s="13" customFormat="1" ht="11.25">
      <c r="B1091" s="162"/>
      <c r="D1091" s="155" t="s">
        <v>264</v>
      </c>
      <c r="E1091" s="163" t="s">
        <v>1</v>
      </c>
      <c r="F1091" s="164" t="s">
        <v>266</v>
      </c>
      <c r="H1091" s="165">
        <v>1</v>
      </c>
      <c r="I1091" s="166"/>
      <c r="L1091" s="162"/>
      <c r="M1091" s="167"/>
      <c r="T1091" s="168"/>
      <c r="AT1091" s="163" t="s">
        <v>264</v>
      </c>
      <c r="AU1091" s="163" t="s">
        <v>87</v>
      </c>
      <c r="AV1091" s="13" t="s">
        <v>260</v>
      </c>
      <c r="AW1091" s="13" t="s">
        <v>32</v>
      </c>
      <c r="AX1091" s="13" t="s">
        <v>85</v>
      </c>
      <c r="AY1091" s="163" t="s">
        <v>253</v>
      </c>
    </row>
    <row r="1092" spans="2:65" s="1" customFormat="1" ht="24.2" customHeight="1">
      <c r="B1092" s="32"/>
      <c r="C1092" s="137" t="s">
        <v>1828</v>
      </c>
      <c r="D1092" s="137" t="s">
        <v>255</v>
      </c>
      <c r="E1092" s="138" t="s">
        <v>1834</v>
      </c>
      <c r="F1092" s="139" t="s">
        <v>1835</v>
      </c>
      <c r="G1092" s="140" t="s">
        <v>1576</v>
      </c>
      <c r="H1092" s="196"/>
      <c r="I1092" s="142"/>
      <c r="J1092" s="143">
        <f>ROUND(I1092*H1092,2)</f>
        <v>0</v>
      </c>
      <c r="K1092" s="139" t="s">
        <v>259</v>
      </c>
      <c r="L1092" s="32"/>
      <c r="M1092" s="144" t="s">
        <v>1</v>
      </c>
      <c r="N1092" s="145" t="s">
        <v>42</v>
      </c>
      <c r="P1092" s="146">
        <f>O1092*H1092</f>
        <v>0</v>
      </c>
      <c r="Q1092" s="146">
        <v>0</v>
      </c>
      <c r="R1092" s="146">
        <f>Q1092*H1092</f>
        <v>0</v>
      </c>
      <c r="S1092" s="146">
        <v>0</v>
      </c>
      <c r="T1092" s="147">
        <f>S1092*H1092</f>
        <v>0</v>
      </c>
      <c r="AR1092" s="148" t="s">
        <v>369</v>
      </c>
      <c r="AT1092" s="148" t="s">
        <v>255</v>
      </c>
      <c r="AU1092" s="148" t="s">
        <v>87</v>
      </c>
      <c r="AY1092" s="17" t="s">
        <v>253</v>
      </c>
      <c r="BE1092" s="149">
        <f>IF(N1092="základní",J1092,0)</f>
        <v>0</v>
      </c>
      <c r="BF1092" s="149">
        <f>IF(N1092="snížená",J1092,0)</f>
        <v>0</v>
      </c>
      <c r="BG1092" s="149">
        <f>IF(N1092="zákl. přenesená",J1092,0)</f>
        <v>0</v>
      </c>
      <c r="BH1092" s="149">
        <f>IF(N1092="sníž. přenesená",J1092,0)</f>
        <v>0</v>
      </c>
      <c r="BI1092" s="149">
        <f>IF(N1092="nulová",J1092,0)</f>
        <v>0</v>
      </c>
      <c r="BJ1092" s="17" t="s">
        <v>85</v>
      </c>
      <c r="BK1092" s="149">
        <f>ROUND(I1092*H1092,2)</f>
        <v>0</v>
      </c>
      <c r="BL1092" s="17" t="s">
        <v>369</v>
      </c>
      <c r="BM1092" s="148" t="s">
        <v>1836</v>
      </c>
    </row>
    <row r="1093" spans="2:65" s="1" customFormat="1" ht="11.25">
      <c r="B1093" s="32"/>
      <c r="D1093" s="150" t="s">
        <v>262</v>
      </c>
      <c r="F1093" s="151" t="s">
        <v>1837</v>
      </c>
      <c r="I1093" s="152"/>
      <c r="L1093" s="32"/>
      <c r="M1093" s="153"/>
      <c r="T1093" s="56"/>
      <c r="AT1093" s="17" t="s">
        <v>262</v>
      </c>
      <c r="AU1093" s="17" t="s">
        <v>87</v>
      </c>
    </row>
    <row r="1094" spans="2:65" s="11" customFormat="1" ht="22.9" customHeight="1">
      <c r="B1094" s="125"/>
      <c r="D1094" s="126" t="s">
        <v>76</v>
      </c>
      <c r="E1094" s="135" t="s">
        <v>1838</v>
      </c>
      <c r="F1094" s="135" t="s">
        <v>1839</v>
      </c>
      <c r="I1094" s="128"/>
      <c r="J1094" s="136">
        <f>BK1094</f>
        <v>0</v>
      </c>
      <c r="L1094" s="125"/>
      <c r="M1094" s="130"/>
      <c r="P1094" s="131">
        <f>SUM(P1095:P1399)</f>
        <v>0</v>
      </c>
      <c r="R1094" s="131">
        <f>SUM(R1095:R1399)</f>
        <v>9.2785738599999981</v>
      </c>
      <c r="T1094" s="132">
        <f>SUM(T1095:T1399)</f>
        <v>0</v>
      </c>
      <c r="AR1094" s="126" t="s">
        <v>87</v>
      </c>
      <c r="AT1094" s="133" t="s">
        <v>76</v>
      </c>
      <c r="AU1094" s="133" t="s">
        <v>85</v>
      </c>
      <c r="AY1094" s="126" t="s">
        <v>253</v>
      </c>
      <c r="BK1094" s="134">
        <f>SUM(BK1095:BK1399)</f>
        <v>0</v>
      </c>
    </row>
    <row r="1095" spans="2:65" s="1" customFormat="1" ht="16.5" customHeight="1">
      <c r="B1095" s="32"/>
      <c r="C1095" s="137" t="s">
        <v>1833</v>
      </c>
      <c r="D1095" s="137" t="s">
        <v>255</v>
      </c>
      <c r="E1095" s="138" t="s">
        <v>1841</v>
      </c>
      <c r="F1095" s="139" t="s">
        <v>1842</v>
      </c>
      <c r="G1095" s="140" t="s">
        <v>202</v>
      </c>
      <c r="H1095" s="141">
        <v>9.7870000000000008</v>
      </c>
      <c r="I1095" s="142"/>
      <c r="J1095" s="143">
        <f>ROUND(I1095*H1095,2)</f>
        <v>0</v>
      </c>
      <c r="K1095" s="139" t="s">
        <v>259</v>
      </c>
      <c r="L1095" s="32"/>
      <c r="M1095" s="144" t="s">
        <v>1</v>
      </c>
      <c r="N1095" s="145" t="s">
        <v>42</v>
      </c>
      <c r="P1095" s="146">
        <f>O1095*H1095</f>
        <v>0</v>
      </c>
      <c r="Q1095" s="146">
        <v>0</v>
      </c>
      <c r="R1095" s="146">
        <f>Q1095*H1095</f>
        <v>0</v>
      </c>
      <c r="S1095" s="146">
        <v>0</v>
      </c>
      <c r="T1095" s="147">
        <f>S1095*H1095</f>
        <v>0</v>
      </c>
      <c r="AR1095" s="148" t="s">
        <v>369</v>
      </c>
      <c r="AT1095" s="148" t="s">
        <v>255</v>
      </c>
      <c r="AU1095" s="148" t="s">
        <v>87</v>
      </c>
      <c r="AY1095" s="17" t="s">
        <v>253</v>
      </c>
      <c r="BE1095" s="149">
        <f>IF(N1095="základní",J1095,0)</f>
        <v>0</v>
      </c>
      <c r="BF1095" s="149">
        <f>IF(N1095="snížená",J1095,0)</f>
        <v>0</v>
      </c>
      <c r="BG1095" s="149">
        <f>IF(N1095="zákl. přenesená",J1095,0)</f>
        <v>0</v>
      </c>
      <c r="BH1095" s="149">
        <f>IF(N1095="sníž. přenesená",J1095,0)</f>
        <v>0</v>
      </c>
      <c r="BI1095" s="149">
        <f>IF(N1095="nulová",J1095,0)</f>
        <v>0</v>
      </c>
      <c r="BJ1095" s="17" t="s">
        <v>85</v>
      </c>
      <c r="BK1095" s="149">
        <f>ROUND(I1095*H1095,2)</f>
        <v>0</v>
      </c>
      <c r="BL1095" s="17" t="s">
        <v>369</v>
      </c>
      <c r="BM1095" s="148" t="s">
        <v>3932</v>
      </c>
    </row>
    <row r="1096" spans="2:65" s="1" customFormat="1" ht="11.25">
      <c r="B1096" s="32"/>
      <c r="D1096" s="150" t="s">
        <v>262</v>
      </c>
      <c r="F1096" s="151" t="s">
        <v>1844</v>
      </c>
      <c r="I1096" s="152"/>
      <c r="L1096" s="32"/>
      <c r="M1096" s="153"/>
      <c r="T1096" s="56"/>
      <c r="AT1096" s="17" t="s">
        <v>262</v>
      </c>
      <c r="AU1096" s="17" t="s">
        <v>87</v>
      </c>
    </row>
    <row r="1097" spans="2:65" s="14" customFormat="1" ht="11.25">
      <c r="B1097" s="169"/>
      <c r="D1097" s="155" t="s">
        <v>264</v>
      </c>
      <c r="E1097" s="170" t="s">
        <v>1</v>
      </c>
      <c r="F1097" s="171" t="s">
        <v>1845</v>
      </c>
      <c r="H1097" s="170" t="s">
        <v>1</v>
      </c>
      <c r="I1097" s="172"/>
      <c r="L1097" s="169"/>
      <c r="M1097" s="173"/>
      <c r="T1097" s="174"/>
      <c r="AT1097" s="170" t="s">
        <v>264</v>
      </c>
      <c r="AU1097" s="170" t="s">
        <v>87</v>
      </c>
      <c r="AV1097" s="14" t="s">
        <v>85</v>
      </c>
      <c r="AW1097" s="14" t="s">
        <v>32</v>
      </c>
      <c r="AX1097" s="14" t="s">
        <v>77</v>
      </c>
      <c r="AY1097" s="170" t="s">
        <v>253</v>
      </c>
    </row>
    <row r="1098" spans="2:65" s="12" customFormat="1" ht="11.25">
      <c r="B1098" s="154"/>
      <c r="D1098" s="155" t="s">
        <v>264</v>
      </c>
      <c r="E1098" s="156" t="s">
        <v>1</v>
      </c>
      <c r="F1098" s="157" t="s">
        <v>3933</v>
      </c>
      <c r="H1098" s="158">
        <v>2.706</v>
      </c>
      <c r="I1098" s="159"/>
      <c r="L1098" s="154"/>
      <c r="M1098" s="160"/>
      <c r="T1098" s="161"/>
      <c r="AT1098" s="156" t="s">
        <v>264</v>
      </c>
      <c r="AU1098" s="156" t="s">
        <v>87</v>
      </c>
      <c r="AV1098" s="12" t="s">
        <v>87</v>
      </c>
      <c r="AW1098" s="12" t="s">
        <v>32</v>
      </c>
      <c r="AX1098" s="12" t="s">
        <v>77</v>
      </c>
      <c r="AY1098" s="156" t="s">
        <v>253</v>
      </c>
    </row>
    <row r="1099" spans="2:65" s="12" customFormat="1" ht="11.25">
      <c r="B1099" s="154"/>
      <c r="D1099" s="155" t="s">
        <v>264</v>
      </c>
      <c r="E1099" s="156" t="s">
        <v>1</v>
      </c>
      <c r="F1099" s="157" t="s">
        <v>3934</v>
      </c>
      <c r="H1099" s="158">
        <v>0.251</v>
      </c>
      <c r="I1099" s="159"/>
      <c r="L1099" s="154"/>
      <c r="M1099" s="160"/>
      <c r="T1099" s="161"/>
      <c r="AT1099" s="156" t="s">
        <v>264</v>
      </c>
      <c r="AU1099" s="156" t="s">
        <v>87</v>
      </c>
      <c r="AV1099" s="12" t="s">
        <v>87</v>
      </c>
      <c r="AW1099" s="12" t="s">
        <v>32</v>
      </c>
      <c r="AX1099" s="12" t="s">
        <v>77</v>
      </c>
      <c r="AY1099" s="156" t="s">
        <v>253</v>
      </c>
    </row>
    <row r="1100" spans="2:65" s="12" customFormat="1" ht="11.25">
      <c r="B1100" s="154"/>
      <c r="D1100" s="155" t="s">
        <v>264</v>
      </c>
      <c r="E1100" s="156" t="s">
        <v>1</v>
      </c>
      <c r="F1100" s="157" t="s">
        <v>3935</v>
      </c>
      <c r="H1100" s="158">
        <v>0.48499999999999999</v>
      </c>
      <c r="I1100" s="159"/>
      <c r="L1100" s="154"/>
      <c r="M1100" s="160"/>
      <c r="T1100" s="161"/>
      <c r="AT1100" s="156" t="s">
        <v>264</v>
      </c>
      <c r="AU1100" s="156" t="s">
        <v>87</v>
      </c>
      <c r="AV1100" s="12" t="s">
        <v>87</v>
      </c>
      <c r="AW1100" s="12" t="s">
        <v>32</v>
      </c>
      <c r="AX1100" s="12" t="s">
        <v>77</v>
      </c>
      <c r="AY1100" s="156" t="s">
        <v>253</v>
      </c>
    </row>
    <row r="1101" spans="2:65" s="12" customFormat="1" ht="11.25">
      <c r="B1101" s="154"/>
      <c r="D1101" s="155" t="s">
        <v>264</v>
      </c>
      <c r="E1101" s="156" t="s">
        <v>1</v>
      </c>
      <c r="F1101" s="157" t="s">
        <v>3936</v>
      </c>
      <c r="H1101" s="158">
        <v>0.36599999999999999</v>
      </c>
      <c r="I1101" s="159"/>
      <c r="L1101" s="154"/>
      <c r="M1101" s="160"/>
      <c r="T1101" s="161"/>
      <c r="AT1101" s="156" t="s">
        <v>264</v>
      </c>
      <c r="AU1101" s="156" t="s">
        <v>87</v>
      </c>
      <c r="AV1101" s="12" t="s">
        <v>87</v>
      </c>
      <c r="AW1101" s="12" t="s">
        <v>32</v>
      </c>
      <c r="AX1101" s="12" t="s">
        <v>77</v>
      </c>
      <c r="AY1101" s="156" t="s">
        <v>253</v>
      </c>
    </row>
    <row r="1102" spans="2:65" s="12" customFormat="1" ht="11.25">
      <c r="B1102" s="154"/>
      <c r="D1102" s="155" t="s">
        <v>264</v>
      </c>
      <c r="E1102" s="156" t="s">
        <v>1</v>
      </c>
      <c r="F1102" s="157" t="s">
        <v>3937</v>
      </c>
      <c r="H1102" s="158">
        <v>0.82</v>
      </c>
      <c r="I1102" s="159"/>
      <c r="L1102" s="154"/>
      <c r="M1102" s="160"/>
      <c r="T1102" s="161"/>
      <c r="AT1102" s="156" t="s">
        <v>264</v>
      </c>
      <c r="AU1102" s="156" t="s">
        <v>87</v>
      </c>
      <c r="AV1102" s="12" t="s">
        <v>87</v>
      </c>
      <c r="AW1102" s="12" t="s">
        <v>32</v>
      </c>
      <c r="AX1102" s="12" t="s">
        <v>77</v>
      </c>
      <c r="AY1102" s="156" t="s">
        <v>253</v>
      </c>
    </row>
    <row r="1103" spans="2:65" s="12" customFormat="1" ht="11.25">
      <c r="B1103" s="154"/>
      <c r="D1103" s="155" t="s">
        <v>264</v>
      </c>
      <c r="E1103" s="156" t="s">
        <v>1</v>
      </c>
      <c r="F1103" s="157" t="s">
        <v>3938</v>
      </c>
      <c r="H1103" s="158">
        <v>1.0489999999999999</v>
      </c>
      <c r="I1103" s="159"/>
      <c r="L1103" s="154"/>
      <c r="M1103" s="160"/>
      <c r="T1103" s="161"/>
      <c r="AT1103" s="156" t="s">
        <v>264</v>
      </c>
      <c r="AU1103" s="156" t="s">
        <v>87</v>
      </c>
      <c r="AV1103" s="12" t="s">
        <v>87</v>
      </c>
      <c r="AW1103" s="12" t="s">
        <v>32</v>
      </c>
      <c r="AX1103" s="12" t="s">
        <v>77</v>
      </c>
      <c r="AY1103" s="156" t="s">
        <v>253</v>
      </c>
    </row>
    <row r="1104" spans="2:65" s="12" customFormat="1" ht="11.25">
      <c r="B1104" s="154"/>
      <c r="D1104" s="155" t="s">
        <v>264</v>
      </c>
      <c r="E1104" s="156" t="s">
        <v>1</v>
      </c>
      <c r="F1104" s="157" t="s">
        <v>3939</v>
      </c>
      <c r="H1104" s="158">
        <v>2.8010000000000002</v>
      </c>
      <c r="I1104" s="159"/>
      <c r="L1104" s="154"/>
      <c r="M1104" s="160"/>
      <c r="T1104" s="161"/>
      <c r="AT1104" s="156" t="s">
        <v>264</v>
      </c>
      <c r="AU1104" s="156" t="s">
        <v>87</v>
      </c>
      <c r="AV1104" s="12" t="s">
        <v>87</v>
      </c>
      <c r="AW1104" s="12" t="s">
        <v>32</v>
      </c>
      <c r="AX1104" s="12" t="s">
        <v>77</v>
      </c>
      <c r="AY1104" s="156" t="s">
        <v>253</v>
      </c>
    </row>
    <row r="1105" spans="2:65" s="12" customFormat="1" ht="11.25">
      <c r="B1105" s="154"/>
      <c r="D1105" s="155" t="s">
        <v>264</v>
      </c>
      <c r="E1105" s="156" t="s">
        <v>1</v>
      </c>
      <c r="F1105" s="157" t="s">
        <v>1853</v>
      </c>
      <c r="H1105" s="158">
        <v>3.2000000000000001E-2</v>
      </c>
      <c r="I1105" s="159"/>
      <c r="L1105" s="154"/>
      <c r="M1105" s="160"/>
      <c r="T1105" s="161"/>
      <c r="AT1105" s="156" t="s">
        <v>264</v>
      </c>
      <c r="AU1105" s="156" t="s">
        <v>87</v>
      </c>
      <c r="AV1105" s="12" t="s">
        <v>87</v>
      </c>
      <c r="AW1105" s="12" t="s">
        <v>32</v>
      </c>
      <c r="AX1105" s="12" t="s">
        <v>77</v>
      </c>
      <c r="AY1105" s="156" t="s">
        <v>253</v>
      </c>
    </row>
    <row r="1106" spans="2:65" s="13" customFormat="1" ht="11.25">
      <c r="B1106" s="162"/>
      <c r="D1106" s="155" t="s">
        <v>264</v>
      </c>
      <c r="E1106" s="163" t="s">
        <v>1</v>
      </c>
      <c r="F1106" s="164" t="s">
        <v>266</v>
      </c>
      <c r="H1106" s="165">
        <v>8.51</v>
      </c>
      <c r="I1106" s="166"/>
      <c r="L1106" s="162"/>
      <c r="M1106" s="167"/>
      <c r="T1106" s="168"/>
      <c r="AT1106" s="163" t="s">
        <v>264</v>
      </c>
      <c r="AU1106" s="163" t="s">
        <v>87</v>
      </c>
      <c r="AV1106" s="13" t="s">
        <v>260</v>
      </c>
      <c r="AW1106" s="13" t="s">
        <v>32</v>
      </c>
      <c r="AX1106" s="13" t="s">
        <v>85</v>
      </c>
      <c r="AY1106" s="163" t="s">
        <v>253</v>
      </c>
    </row>
    <row r="1107" spans="2:65" s="12" customFormat="1" ht="11.25">
      <c r="B1107" s="154"/>
      <c r="D1107" s="155" t="s">
        <v>264</v>
      </c>
      <c r="F1107" s="157" t="s">
        <v>3940</v>
      </c>
      <c r="H1107" s="158">
        <v>9.7870000000000008</v>
      </c>
      <c r="I1107" s="159"/>
      <c r="L1107" s="154"/>
      <c r="M1107" s="160"/>
      <c r="T1107" s="161"/>
      <c r="AT1107" s="156" t="s">
        <v>264</v>
      </c>
      <c r="AU1107" s="156" t="s">
        <v>87</v>
      </c>
      <c r="AV1107" s="12" t="s">
        <v>87</v>
      </c>
      <c r="AW1107" s="12" t="s">
        <v>4</v>
      </c>
      <c r="AX1107" s="12" t="s">
        <v>85</v>
      </c>
      <c r="AY1107" s="156" t="s">
        <v>253</v>
      </c>
    </row>
    <row r="1108" spans="2:65" s="1" customFormat="1" ht="24.2" customHeight="1">
      <c r="B1108" s="32"/>
      <c r="C1108" s="137" t="s">
        <v>1840</v>
      </c>
      <c r="D1108" s="137" t="s">
        <v>255</v>
      </c>
      <c r="E1108" s="138" t="s">
        <v>1856</v>
      </c>
      <c r="F1108" s="139" t="s">
        <v>1857</v>
      </c>
      <c r="G1108" s="140" t="s">
        <v>202</v>
      </c>
      <c r="H1108" s="141">
        <v>12.327999999999999</v>
      </c>
      <c r="I1108" s="142"/>
      <c r="J1108" s="143">
        <f>ROUND(I1108*H1108,2)</f>
        <v>0</v>
      </c>
      <c r="K1108" s="139" t="s">
        <v>259</v>
      </c>
      <c r="L1108" s="32"/>
      <c r="M1108" s="144" t="s">
        <v>1</v>
      </c>
      <c r="N1108" s="145" t="s">
        <v>42</v>
      </c>
      <c r="P1108" s="146">
        <f>O1108*H1108</f>
        <v>0</v>
      </c>
      <c r="Q1108" s="146">
        <v>1.2199999999999999E-3</v>
      </c>
      <c r="R1108" s="146">
        <f>Q1108*H1108</f>
        <v>1.5040159999999999E-2</v>
      </c>
      <c r="S1108" s="146">
        <v>0</v>
      </c>
      <c r="T1108" s="147">
        <f>S1108*H1108</f>
        <v>0</v>
      </c>
      <c r="AR1108" s="148" t="s">
        <v>369</v>
      </c>
      <c r="AT1108" s="148" t="s">
        <v>255</v>
      </c>
      <c r="AU1108" s="148" t="s">
        <v>87</v>
      </c>
      <c r="AY1108" s="17" t="s">
        <v>253</v>
      </c>
      <c r="BE1108" s="149">
        <f>IF(N1108="základní",J1108,0)</f>
        <v>0</v>
      </c>
      <c r="BF1108" s="149">
        <f>IF(N1108="snížená",J1108,0)</f>
        <v>0</v>
      </c>
      <c r="BG1108" s="149">
        <f>IF(N1108="zákl. přenesená",J1108,0)</f>
        <v>0</v>
      </c>
      <c r="BH1108" s="149">
        <f>IF(N1108="sníž. přenesená",J1108,0)</f>
        <v>0</v>
      </c>
      <c r="BI1108" s="149">
        <f>IF(N1108="nulová",J1108,0)</f>
        <v>0</v>
      </c>
      <c r="BJ1108" s="17" t="s">
        <v>85</v>
      </c>
      <c r="BK1108" s="149">
        <f>ROUND(I1108*H1108,2)</f>
        <v>0</v>
      </c>
      <c r="BL1108" s="17" t="s">
        <v>369</v>
      </c>
      <c r="BM1108" s="148" t="s">
        <v>1858</v>
      </c>
    </row>
    <row r="1109" spans="2:65" s="1" customFormat="1" ht="11.25">
      <c r="B1109" s="32"/>
      <c r="D1109" s="150" t="s">
        <v>262</v>
      </c>
      <c r="F1109" s="151" t="s">
        <v>1859</v>
      </c>
      <c r="I1109" s="152"/>
      <c r="L1109" s="32"/>
      <c r="M1109" s="153"/>
      <c r="T1109" s="56"/>
      <c r="AT1109" s="17" t="s">
        <v>262</v>
      </c>
      <c r="AU1109" s="17" t="s">
        <v>87</v>
      </c>
    </row>
    <row r="1110" spans="2:65" s="14" customFormat="1" ht="11.25">
      <c r="B1110" s="169"/>
      <c r="D1110" s="155" t="s">
        <v>264</v>
      </c>
      <c r="E1110" s="170" t="s">
        <v>1</v>
      </c>
      <c r="F1110" s="171" t="s">
        <v>1845</v>
      </c>
      <c r="H1110" s="170" t="s">
        <v>1</v>
      </c>
      <c r="I1110" s="172"/>
      <c r="L1110" s="169"/>
      <c r="M1110" s="173"/>
      <c r="T1110" s="174"/>
      <c r="AT1110" s="170" t="s">
        <v>264</v>
      </c>
      <c r="AU1110" s="170" t="s">
        <v>87</v>
      </c>
      <c r="AV1110" s="14" t="s">
        <v>85</v>
      </c>
      <c r="AW1110" s="14" t="s">
        <v>32</v>
      </c>
      <c r="AX1110" s="14" t="s">
        <v>77</v>
      </c>
      <c r="AY1110" s="170" t="s">
        <v>253</v>
      </c>
    </row>
    <row r="1111" spans="2:65" s="12" customFormat="1" ht="11.25">
      <c r="B1111" s="154"/>
      <c r="D1111" s="155" t="s">
        <v>264</v>
      </c>
      <c r="E1111" s="156" t="s">
        <v>1</v>
      </c>
      <c r="F1111" s="157" t="s">
        <v>3933</v>
      </c>
      <c r="H1111" s="158">
        <v>2.706</v>
      </c>
      <c r="I1111" s="159"/>
      <c r="L1111" s="154"/>
      <c r="M1111" s="160"/>
      <c r="T1111" s="161"/>
      <c r="AT1111" s="156" t="s">
        <v>264</v>
      </c>
      <c r="AU1111" s="156" t="s">
        <v>87</v>
      </c>
      <c r="AV1111" s="12" t="s">
        <v>87</v>
      </c>
      <c r="AW1111" s="12" t="s">
        <v>32</v>
      </c>
      <c r="AX1111" s="12" t="s">
        <v>77</v>
      </c>
      <c r="AY1111" s="156" t="s">
        <v>253</v>
      </c>
    </row>
    <row r="1112" spans="2:65" s="12" customFormat="1" ht="11.25">
      <c r="B1112" s="154"/>
      <c r="D1112" s="155" t="s">
        <v>264</v>
      </c>
      <c r="E1112" s="156" t="s">
        <v>1</v>
      </c>
      <c r="F1112" s="157" t="s">
        <v>3934</v>
      </c>
      <c r="H1112" s="158">
        <v>0.251</v>
      </c>
      <c r="I1112" s="159"/>
      <c r="L1112" s="154"/>
      <c r="M1112" s="160"/>
      <c r="T1112" s="161"/>
      <c r="AT1112" s="156" t="s">
        <v>264</v>
      </c>
      <c r="AU1112" s="156" t="s">
        <v>87</v>
      </c>
      <c r="AV1112" s="12" t="s">
        <v>87</v>
      </c>
      <c r="AW1112" s="12" t="s">
        <v>32</v>
      </c>
      <c r="AX1112" s="12" t="s">
        <v>77</v>
      </c>
      <c r="AY1112" s="156" t="s">
        <v>253</v>
      </c>
    </row>
    <row r="1113" spans="2:65" s="12" customFormat="1" ht="11.25">
      <c r="B1113" s="154"/>
      <c r="D1113" s="155" t="s">
        <v>264</v>
      </c>
      <c r="E1113" s="156" t="s">
        <v>1</v>
      </c>
      <c r="F1113" s="157" t="s">
        <v>3935</v>
      </c>
      <c r="H1113" s="158">
        <v>0.48499999999999999</v>
      </c>
      <c r="I1113" s="159"/>
      <c r="L1113" s="154"/>
      <c r="M1113" s="160"/>
      <c r="T1113" s="161"/>
      <c r="AT1113" s="156" t="s">
        <v>264</v>
      </c>
      <c r="AU1113" s="156" t="s">
        <v>87</v>
      </c>
      <c r="AV1113" s="12" t="s">
        <v>87</v>
      </c>
      <c r="AW1113" s="12" t="s">
        <v>32</v>
      </c>
      <c r="AX1113" s="12" t="s">
        <v>77</v>
      </c>
      <c r="AY1113" s="156" t="s">
        <v>253</v>
      </c>
    </row>
    <row r="1114" spans="2:65" s="12" customFormat="1" ht="11.25">
      <c r="B1114" s="154"/>
      <c r="D1114" s="155" t="s">
        <v>264</v>
      </c>
      <c r="E1114" s="156" t="s">
        <v>1</v>
      </c>
      <c r="F1114" s="157" t="s">
        <v>3936</v>
      </c>
      <c r="H1114" s="158">
        <v>0.36599999999999999</v>
      </c>
      <c r="I1114" s="159"/>
      <c r="L1114" s="154"/>
      <c r="M1114" s="160"/>
      <c r="T1114" s="161"/>
      <c r="AT1114" s="156" t="s">
        <v>264</v>
      </c>
      <c r="AU1114" s="156" t="s">
        <v>87</v>
      </c>
      <c r="AV1114" s="12" t="s">
        <v>87</v>
      </c>
      <c r="AW1114" s="12" t="s">
        <v>32</v>
      </c>
      <c r="AX1114" s="12" t="s">
        <v>77</v>
      </c>
      <c r="AY1114" s="156" t="s">
        <v>253</v>
      </c>
    </row>
    <row r="1115" spans="2:65" s="12" customFormat="1" ht="11.25">
      <c r="B1115" s="154"/>
      <c r="D1115" s="155" t="s">
        <v>264</v>
      </c>
      <c r="E1115" s="156" t="s">
        <v>1</v>
      </c>
      <c r="F1115" s="157" t="s">
        <v>3937</v>
      </c>
      <c r="H1115" s="158">
        <v>0.82</v>
      </c>
      <c r="I1115" s="159"/>
      <c r="L1115" s="154"/>
      <c r="M1115" s="160"/>
      <c r="T1115" s="161"/>
      <c r="AT1115" s="156" t="s">
        <v>264</v>
      </c>
      <c r="AU1115" s="156" t="s">
        <v>87</v>
      </c>
      <c r="AV1115" s="12" t="s">
        <v>87</v>
      </c>
      <c r="AW1115" s="12" t="s">
        <v>32</v>
      </c>
      <c r="AX1115" s="12" t="s">
        <v>77</v>
      </c>
      <c r="AY1115" s="156" t="s">
        <v>253</v>
      </c>
    </row>
    <row r="1116" spans="2:65" s="12" customFormat="1" ht="11.25">
      <c r="B1116" s="154"/>
      <c r="D1116" s="155" t="s">
        <v>264</v>
      </c>
      <c r="E1116" s="156" t="s">
        <v>1</v>
      </c>
      <c r="F1116" s="157" t="s">
        <v>3938</v>
      </c>
      <c r="H1116" s="158">
        <v>1.0489999999999999</v>
      </c>
      <c r="I1116" s="159"/>
      <c r="L1116" s="154"/>
      <c r="M1116" s="160"/>
      <c r="T1116" s="161"/>
      <c r="AT1116" s="156" t="s">
        <v>264</v>
      </c>
      <c r="AU1116" s="156" t="s">
        <v>87</v>
      </c>
      <c r="AV1116" s="12" t="s">
        <v>87</v>
      </c>
      <c r="AW1116" s="12" t="s">
        <v>32</v>
      </c>
      <c r="AX1116" s="12" t="s">
        <v>77</v>
      </c>
      <c r="AY1116" s="156" t="s">
        <v>253</v>
      </c>
    </row>
    <row r="1117" spans="2:65" s="12" customFormat="1" ht="11.25">
      <c r="B1117" s="154"/>
      <c r="D1117" s="155" t="s">
        <v>264</v>
      </c>
      <c r="E1117" s="156" t="s">
        <v>1</v>
      </c>
      <c r="F1117" s="157" t="s">
        <v>3939</v>
      </c>
      <c r="H1117" s="158">
        <v>2.8010000000000002</v>
      </c>
      <c r="I1117" s="159"/>
      <c r="L1117" s="154"/>
      <c r="M1117" s="160"/>
      <c r="T1117" s="161"/>
      <c r="AT1117" s="156" t="s">
        <v>264</v>
      </c>
      <c r="AU1117" s="156" t="s">
        <v>87</v>
      </c>
      <c r="AV1117" s="12" t="s">
        <v>87</v>
      </c>
      <c r="AW1117" s="12" t="s">
        <v>32</v>
      </c>
      <c r="AX1117" s="12" t="s">
        <v>77</v>
      </c>
      <c r="AY1117" s="156" t="s">
        <v>253</v>
      </c>
    </row>
    <row r="1118" spans="2:65" s="12" customFormat="1" ht="11.25">
      <c r="B1118" s="154"/>
      <c r="D1118" s="155" t="s">
        <v>264</v>
      </c>
      <c r="E1118" s="156" t="s">
        <v>1</v>
      </c>
      <c r="F1118" s="157" t="s">
        <v>1853</v>
      </c>
      <c r="H1118" s="158">
        <v>3.2000000000000001E-2</v>
      </c>
      <c r="I1118" s="159"/>
      <c r="L1118" s="154"/>
      <c r="M1118" s="160"/>
      <c r="T1118" s="161"/>
      <c r="AT1118" s="156" t="s">
        <v>264</v>
      </c>
      <c r="AU1118" s="156" t="s">
        <v>87</v>
      </c>
      <c r="AV1118" s="12" t="s">
        <v>87</v>
      </c>
      <c r="AW1118" s="12" t="s">
        <v>32</v>
      </c>
      <c r="AX1118" s="12" t="s">
        <v>77</v>
      </c>
      <c r="AY1118" s="156" t="s">
        <v>253</v>
      </c>
    </row>
    <row r="1119" spans="2:65" s="15" customFormat="1" ht="11.25">
      <c r="B1119" s="175"/>
      <c r="D1119" s="155" t="s">
        <v>264</v>
      </c>
      <c r="E1119" s="176" t="s">
        <v>1</v>
      </c>
      <c r="F1119" s="177" t="s">
        <v>322</v>
      </c>
      <c r="H1119" s="178">
        <v>8.51</v>
      </c>
      <c r="I1119" s="179"/>
      <c r="L1119" s="175"/>
      <c r="M1119" s="180"/>
      <c r="T1119" s="181"/>
      <c r="AT1119" s="176" t="s">
        <v>264</v>
      </c>
      <c r="AU1119" s="176" t="s">
        <v>87</v>
      </c>
      <c r="AV1119" s="15" t="s">
        <v>97</v>
      </c>
      <c r="AW1119" s="15" t="s">
        <v>32</v>
      </c>
      <c r="AX1119" s="15" t="s">
        <v>77</v>
      </c>
      <c r="AY1119" s="176" t="s">
        <v>253</v>
      </c>
    </row>
    <row r="1120" spans="2:65" s="14" customFormat="1" ht="11.25">
      <c r="B1120" s="169"/>
      <c r="D1120" s="155" t="s">
        <v>264</v>
      </c>
      <c r="E1120" s="170" t="s">
        <v>1</v>
      </c>
      <c r="F1120" s="171" t="s">
        <v>1860</v>
      </c>
      <c r="H1120" s="170" t="s">
        <v>1</v>
      </c>
      <c r="I1120" s="172"/>
      <c r="L1120" s="169"/>
      <c r="M1120" s="173"/>
      <c r="T1120" s="174"/>
      <c r="AT1120" s="170" t="s">
        <v>264</v>
      </c>
      <c r="AU1120" s="170" t="s">
        <v>87</v>
      </c>
      <c r="AV1120" s="14" t="s">
        <v>85</v>
      </c>
      <c r="AW1120" s="14" t="s">
        <v>32</v>
      </c>
      <c r="AX1120" s="14" t="s">
        <v>77</v>
      </c>
      <c r="AY1120" s="170" t="s">
        <v>253</v>
      </c>
    </row>
    <row r="1121" spans="2:65" s="12" customFormat="1" ht="22.5">
      <c r="B1121" s="154"/>
      <c r="D1121" s="155" t="s">
        <v>264</v>
      </c>
      <c r="E1121" s="156" t="s">
        <v>1</v>
      </c>
      <c r="F1121" s="157" t="s">
        <v>3941</v>
      </c>
      <c r="H1121" s="158">
        <v>1.8069999999999999</v>
      </c>
      <c r="I1121" s="159"/>
      <c r="L1121" s="154"/>
      <c r="M1121" s="160"/>
      <c r="T1121" s="161"/>
      <c r="AT1121" s="156" t="s">
        <v>264</v>
      </c>
      <c r="AU1121" s="156" t="s">
        <v>87</v>
      </c>
      <c r="AV1121" s="12" t="s">
        <v>87</v>
      </c>
      <c r="AW1121" s="12" t="s">
        <v>32</v>
      </c>
      <c r="AX1121" s="12" t="s">
        <v>77</v>
      </c>
      <c r="AY1121" s="156" t="s">
        <v>253</v>
      </c>
    </row>
    <row r="1122" spans="2:65" s="15" customFormat="1" ht="11.25">
      <c r="B1122" s="175"/>
      <c r="D1122" s="155" t="s">
        <v>264</v>
      </c>
      <c r="E1122" s="176" t="s">
        <v>1</v>
      </c>
      <c r="F1122" s="177" t="s">
        <v>322</v>
      </c>
      <c r="H1122" s="178">
        <v>1.8069999999999999</v>
      </c>
      <c r="I1122" s="179"/>
      <c r="L1122" s="175"/>
      <c r="M1122" s="180"/>
      <c r="T1122" s="181"/>
      <c r="AT1122" s="176" t="s">
        <v>264</v>
      </c>
      <c r="AU1122" s="176" t="s">
        <v>87</v>
      </c>
      <c r="AV1122" s="15" t="s">
        <v>97</v>
      </c>
      <c r="AW1122" s="15" t="s">
        <v>32</v>
      </c>
      <c r="AX1122" s="15" t="s">
        <v>77</v>
      </c>
      <c r="AY1122" s="176" t="s">
        <v>253</v>
      </c>
    </row>
    <row r="1123" spans="2:65" s="14" customFormat="1" ht="11.25">
      <c r="B1123" s="169"/>
      <c r="D1123" s="155" t="s">
        <v>264</v>
      </c>
      <c r="E1123" s="170" t="s">
        <v>1</v>
      </c>
      <c r="F1123" s="171" t="s">
        <v>1862</v>
      </c>
      <c r="H1123" s="170" t="s">
        <v>1</v>
      </c>
      <c r="I1123" s="172"/>
      <c r="L1123" s="169"/>
      <c r="M1123" s="173"/>
      <c r="T1123" s="174"/>
      <c r="AT1123" s="170" t="s">
        <v>264</v>
      </c>
      <c r="AU1123" s="170" t="s">
        <v>87</v>
      </c>
      <c r="AV1123" s="14" t="s">
        <v>85</v>
      </c>
      <c r="AW1123" s="14" t="s">
        <v>32</v>
      </c>
      <c r="AX1123" s="14" t="s">
        <v>77</v>
      </c>
      <c r="AY1123" s="170" t="s">
        <v>253</v>
      </c>
    </row>
    <row r="1124" spans="2:65" s="12" customFormat="1" ht="11.25">
      <c r="B1124" s="154"/>
      <c r="D1124" s="155" t="s">
        <v>264</v>
      </c>
      <c r="E1124" s="156" t="s">
        <v>1</v>
      </c>
      <c r="F1124" s="157" t="s">
        <v>3942</v>
      </c>
      <c r="H1124" s="158">
        <v>0.40300000000000002</v>
      </c>
      <c r="I1124" s="159"/>
      <c r="L1124" s="154"/>
      <c r="M1124" s="160"/>
      <c r="T1124" s="161"/>
      <c r="AT1124" s="156" t="s">
        <v>264</v>
      </c>
      <c r="AU1124" s="156" t="s">
        <v>87</v>
      </c>
      <c r="AV1124" s="12" t="s">
        <v>87</v>
      </c>
      <c r="AW1124" s="12" t="s">
        <v>32</v>
      </c>
      <c r="AX1124" s="12" t="s">
        <v>77</v>
      </c>
      <c r="AY1124" s="156" t="s">
        <v>253</v>
      </c>
    </row>
    <row r="1125" spans="2:65" s="15" customFormat="1" ht="11.25">
      <c r="B1125" s="175"/>
      <c r="D1125" s="155" t="s">
        <v>264</v>
      </c>
      <c r="E1125" s="176" t="s">
        <v>1</v>
      </c>
      <c r="F1125" s="177" t="s">
        <v>322</v>
      </c>
      <c r="H1125" s="178">
        <v>0.40300000000000002</v>
      </c>
      <c r="I1125" s="179"/>
      <c r="L1125" s="175"/>
      <c r="M1125" s="180"/>
      <c r="T1125" s="181"/>
      <c r="AT1125" s="176" t="s">
        <v>264</v>
      </c>
      <c r="AU1125" s="176" t="s">
        <v>87</v>
      </c>
      <c r="AV1125" s="15" t="s">
        <v>97</v>
      </c>
      <c r="AW1125" s="15" t="s">
        <v>32</v>
      </c>
      <c r="AX1125" s="15" t="s">
        <v>77</v>
      </c>
      <c r="AY1125" s="176" t="s">
        <v>253</v>
      </c>
    </row>
    <row r="1126" spans="2:65" s="13" customFormat="1" ht="11.25">
      <c r="B1126" s="162"/>
      <c r="D1126" s="155" t="s">
        <v>264</v>
      </c>
      <c r="E1126" s="163" t="s">
        <v>1</v>
      </c>
      <c r="F1126" s="164" t="s">
        <v>266</v>
      </c>
      <c r="H1126" s="165">
        <v>10.72</v>
      </c>
      <c r="I1126" s="166"/>
      <c r="L1126" s="162"/>
      <c r="M1126" s="167"/>
      <c r="T1126" s="168"/>
      <c r="AT1126" s="163" t="s">
        <v>264</v>
      </c>
      <c r="AU1126" s="163" t="s">
        <v>87</v>
      </c>
      <c r="AV1126" s="13" t="s">
        <v>260</v>
      </c>
      <c r="AW1126" s="13" t="s">
        <v>32</v>
      </c>
      <c r="AX1126" s="13" t="s">
        <v>85</v>
      </c>
      <c r="AY1126" s="163" t="s">
        <v>253</v>
      </c>
    </row>
    <row r="1127" spans="2:65" s="12" customFormat="1" ht="11.25">
      <c r="B1127" s="154"/>
      <c r="D1127" s="155" t="s">
        <v>264</v>
      </c>
      <c r="F1127" s="157" t="s">
        <v>3943</v>
      </c>
      <c r="H1127" s="158">
        <v>12.327999999999999</v>
      </c>
      <c r="I1127" s="159"/>
      <c r="L1127" s="154"/>
      <c r="M1127" s="160"/>
      <c r="T1127" s="161"/>
      <c r="AT1127" s="156" t="s">
        <v>264</v>
      </c>
      <c r="AU1127" s="156" t="s">
        <v>87</v>
      </c>
      <c r="AV1127" s="12" t="s">
        <v>87</v>
      </c>
      <c r="AW1127" s="12" t="s">
        <v>4</v>
      </c>
      <c r="AX1127" s="12" t="s">
        <v>85</v>
      </c>
      <c r="AY1127" s="156" t="s">
        <v>253</v>
      </c>
    </row>
    <row r="1128" spans="2:65" s="1" customFormat="1" ht="16.5" customHeight="1">
      <c r="B1128" s="32"/>
      <c r="C1128" s="137" t="s">
        <v>1855</v>
      </c>
      <c r="D1128" s="137" t="s">
        <v>255</v>
      </c>
      <c r="E1128" s="138" t="s">
        <v>1866</v>
      </c>
      <c r="F1128" s="139" t="s">
        <v>1867</v>
      </c>
      <c r="G1128" s="140" t="s">
        <v>269</v>
      </c>
      <c r="H1128" s="141">
        <v>2184</v>
      </c>
      <c r="I1128" s="142"/>
      <c r="J1128" s="143">
        <f>ROUND(I1128*H1128,2)</f>
        <v>0</v>
      </c>
      <c r="K1128" s="139" t="s">
        <v>259</v>
      </c>
      <c r="L1128" s="32"/>
      <c r="M1128" s="144" t="s">
        <v>1</v>
      </c>
      <c r="N1128" s="145" t="s">
        <v>42</v>
      </c>
      <c r="P1128" s="146">
        <f>O1128*H1128</f>
        <v>0</v>
      </c>
      <c r="Q1128" s="146">
        <v>0</v>
      </c>
      <c r="R1128" s="146">
        <f>Q1128*H1128</f>
        <v>0</v>
      </c>
      <c r="S1128" s="146">
        <v>0</v>
      </c>
      <c r="T1128" s="147">
        <f>S1128*H1128</f>
        <v>0</v>
      </c>
      <c r="AR1128" s="148" t="s">
        <v>369</v>
      </c>
      <c r="AT1128" s="148" t="s">
        <v>255</v>
      </c>
      <c r="AU1128" s="148" t="s">
        <v>87</v>
      </c>
      <c r="AY1128" s="17" t="s">
        <v>253</v>
      </c>
      <c r="BE1128" s="149">
        <f>IF(N1128="základní",J1128,0)</f>
        <v>0</v>
      </c>
      <c r="BF1128" s="149">
        <f>IF(N1128="snížená",J1128,0)</f>
        <v>0</v>
      </c>
      <c r="BG1128" s="149">
        <f>IF(N1128="zákl. přenesená",J1128,0)</f>
        <v>0</v>
      </c>
      <c r="BH1128" s="149">
        <f>IF(N1128="sníž. přenesená",J1128,0)</f>
        <v>0</v>
      </c>
      <c r="BI1128" s="149">
        <f>IF(N1128="nulová",J1128,0)</f>
        <v>0</v>
      </c>
      <c r="BJ1128" s="17" t="s">
        <v>85</v>
      </c>
      <c r="BK1128" s="149">
        <f>ROUND(I1128*H1128,2)</f>
        <v>0</v>
      </c>
      <c r="BL1128" s="17" t="s">
        <v>369</v>
      </c>
      <c r="BM1128" s="148" t="s">
        <v>3944</v>
      </c>
    </row>
    <row r="1129" spans="2:65" s="1" customFormat="1" ht="11.25">
      <c r="B1129" s="32"/>
      <c r="D1129" s="150" t="s">
        <v>262</v>
      </c>
      <c r="F1129" s="151" t="s">
        <v>1869</v>
      </c>
      <c r="I1129" s="152"/>
      <c r="L1129" s="32"/>
      <c r="M1129" s="153"/>
      <c r="T1129" s="56"/>
      <c r="AT1129" s="17" t="s">
        <v>262</v>
      </c>
      <c r="AU1129" s="17" t="s">
        <v>87</v>
      </c>
    </row>
    <row r="1130" spans="2:65" s="12" customFormat="1" ht="11.25">
      <c r="B1130" s="154"/>
      <c r="D1130" s="155" t="s">
        <v>264</v>
      </c>
      <c r="E1130" s="156" t="s">
        <v>1</v>
      </c>
      <c r="F1130" s="157" t="s">
        <v>1870</v>
      </c>
      <c r="H1130" s="158">
        <v>392</v>
      </c>
      <c r="I1130" s="159"/>
      <c r="L1130" s="154"/>
      <c r="M1130" s="160"/>
      <c r="T1130" s="161"/>
      <c r="AT1130" s="156" t="s">
        <v>264</v>
      </c>
      <c r="AU1130" s="156" t="s">
        <v>87</v>
      </c>
      <c r="AV1130" s="12" t="s">
        <v>87</v>
      </c>
      <c r="AW1130" s="12" t="s">
        <v>32</v>
      </c>
      <c r="AX1130" s="12" t="s">
        <v>77</v>
      </c>
      <c r="AY1130" s="156" t="s">
        <v>253</v>
      </c>
    </row>
    <row r="1131" spans="2:65" s="12" customFormat="1" ht="11.25">
      <c r="B1131" s="154"/>
      <c r="D1131" s="155" t="s">
        <v>264</v>
      </c>
      <c r="E1131" s="156" t="s">
        <v>1</v>
      </c>
      <c r="F1131" s="157" t="s">
        <v>1871</v>
      </c>
      <c r="H1131" s="158">
        <v>112</v>
      </c>
      <c r="I1131" s="159"/>
      <c r="L1131" s="154"/>
      <c r="M1131" s="160"/>
      <c r="T1131" s="161"/>
      <c r="AT1131" s="156" t="s">
        <v>264</v>
      </c>
      <c r="AU1131" s="156" t="s">
        <v>87</v>
      </c>
      <c r="AV1131" s="12" t="s">
        <v>87</v>
      </c>
      <c r="AW1131" s="12" t="s">
        <v>32</v>
      </c>
      <c r="AX1131" s="12" t="s">
        <v>77</v>
      </c>
      <c r="AY1131" s="156" t="s">
        <v>253</v>
      </c>
    </row>
    <row r="1132" spans="2:65" s="12" customFormat="1" ht="11.25">
      <c r="B1132" s="154"/>
      <c r="D1132" s="155" t="s">
        <v>264</v>
      </c>
      <c r="E1132" s="156" t="s">
        <v>1</v>
      </c>
      <c r="F1132" s="157" t="s">
        <v>1872</v>
      </c>
      <c r="H1132" s="158">
        <v>336</v>
      </c>
      <c r="I1132" s="159"/>
      <c r="L1132" s="154"/>
      <c r="M1132" s="160"/>
      <c r="T1132" s="161"/>
      <c r="AT1132" s="156" t="s">
        <v>264</v>
      </c>
      <c r="AU1132" s="156" t="s">
        <v>87</v>
      </c>
      <c r="AV1132" s="12" t="s">
        <v>87</v>
      </c>
      <c r="AW1132" s="12" t="s">
        <v>32</v>
      </c>
      <c r="AX1132" s="12" t="s">
        <v>77</v>
      </c>
      <c r="AY1132" s="156" t="s">
        <v>253</v>
      </c>
    </row>
    <row r="1133" spans="2:65" s="12" customFormat="1" ht="11.25">
      <c r="B1133" s="154"/>
      <c r="D1133" s="155" t="s">
        <v>264</v>
      </c>
      <c r="E1133" s="156" t="s">
        <v>1</v>
      </c>
      <c r="F1133" s="157" t="s">
        <v>1873</v>
      </c>
      <c r="H1133" s="158">
        <v>112</v>
      </c>
      <c r="I1133" s="159"/>
      <c r="L1133" s="154"/>
      <c r="M1133" s="160"/>
      <c r="T1133" s="161"/>
      <c r="AT1133" s="156" t="s">
        <v>264</v>
      </c>
      <c r="AU1133" s="156" t="s">
        <v>87</v>
      </c>
      <c r="AV1133" s="12" t="s">
        <v>87</v>
      </c>
      <c r="AW1133" s="12" t="s">
        <v>32</v>
      </c>
      <c r="AX1133" s="12" t="s">
        <v>77</v>
      </c>
      <c r="AY1133" s="156" t="s">
        <v>253</v>
      </c>
    </row>
    <row r="1134" spans="2:65" s="12" customFormat="1" ht="11.25">
      <c r="B1134" s="154"/>
      <c r="D1134" s="155" t="s">
        <v>264</v>
      </c>
      <c r="E1134" s="156" t="s">
        <v>1</v>
      </c>
      <c r="F1134" s="157" t="s">
        <v>1874</v>
      </c>
      <c r="H1134" s="158">
        <v>644</v>
      </c>
      <c r="I1134" s="159"/>
      <c r="L1134" s="154"/>
      <c r="M1134" s="160"/>
      <c r="T1134" s="161"/>
      <c r="AT1134" s="156" t="s">
        <v>264</v>
      </c>
      <c r="AU1134" s="156" t="s">
        <v>87</v>
      </c>
      <c r="AV1134" s="12" t="s">
        <v>87</v>
      </c>
      <c r="AW1134" s="12" t="s">
        <v>32</v>
      </c>
      <c r="AX1134" s="12" t="s">
        <v>77</v>
      </c>
      <c r="AY1134" s="156" t="s">
        <v>253</v>
      </c>
    </row>
    <row r="1135" spans="2:65" s="12" customFormat="1" ht="11.25">
      <c r="B1135" s="154"/>
      <c r="D1135" s="155" t="s">
        <v>264</v>
      </c>
      <c r="E1135" s="156" t="s">
        <v>1</v>
      </c>
      <c r="F1135" s="157" t="s">
        <v>1875</v>
      </c>
      <c r="H1135" s="158">
        <v>392</v>
      </c>
      <c r="I1135" s="159"/>
      <c r="L1135" s="154"/>
      <c r="M1135" s="160"/>
      <c r="T1135" s="161"/>
      <c r="AT1135" s="156" t="s">
        <v>264</v>
      </c>
      <c r="AU1135" s="156" t="s">
        <v>87</v>
      </c>
      <c r="AV1135" s="12" t="s">
        <v>87</v>
      </c>
      <c r="AW1135" s="12" t="s">
        <v>32</v>
      </c>
      <c r="AX1135" s="12" t="s">
        <v>77</v>
      </c>
      <c r="AY1135" s="156" t="s">
        <v>253</v>
      </c>
    </row>
    <row r="1136" spans="2:65" s="12" customFormat="1" ht="11.25">
      <c r="B1136" s="154"/>
      <c r="D1136" s="155" t="s">
        <v>264</v>
      </c>
      <c r="E1136" s="156" t="s">
        <v>1</v>
      </c>
      <c r="F1136" s="157" t="s">
        <v>1876</v>
      </c>
      <c r="H1136" s="158">
        <v>112</v>
      </c>
      <c r="I1136" s="159"/>
      <c r="L1136" s="154"/>
      <c r="M1136" s="160"/>
      <c r="T1136" s="161"/>
      <c r="AT1136" s="156" t="s">
        <v>264</v>
      </c>
      <c r="AU1136" s="156" t="s">
        <v>87</v>
      </c>
      <c r="AV1136" s="12" t="s">
        <v>87</v>
      </c>
      <c r="AW1136" s="12" t="s">
        <v>32</v>
      </c>
      <c r="AX1136" s="12" t="s">
        <v>77</v>
      </c>
      <c r="AY1136" s="156" t="s">
        <v>253</v>
      </c>
    </row>
    <row r="1137" spans="2:65" s="15" customFormat="1" ht="11.25">
      <c r="B1137" s="175"/>
      <c r="D1137" s="155" t="s">
        <v>264</v>
      </c>
      <c r="E1137" s="176" t="s">
        <v>1</v>
      </c>
      <c r="F1137" s="177" t="s">
        <v>322</v>
      </c>
      <c r="H1137" s="178">
        <v>2100</v>
      </c>
      <c r="I1137" s="179"/>
      <c r="L1137" s="175"/>
      <c r="M1137" s="180"/>
      <c r="T1137" s="181"/>
      <c r="AT1137" s="176" t="s">
        <v>264</v>
      </c>
      <c r="AU1137" s="176" t="s">
        <v>87</v>
      </c>
      <c r="AV1137" s="15" t="s">
        <v>97</v>
      </c>
      <c r="AW1137" s="15" t="s">
        <v>32</v>
      </c>
      <c r="AX1137" s="15" t="s">
        <v>77</v>
      </c>
      <c r="AY1137" s="176" t="s">
        <v>253</v>
      </c>
    </row>
    <row r="1138" spans="2:65" s="12" customFormat="1" ht="11.25">
      <c r="B1138" s="154"/>
      <c r="D1138" s="155" t="s">
        <v>264</v>
      </c>
      <c r="E1138" s="156" t="s">
        <v>1</v>
      </c>
      <c r="F1138" s="157" t="s">
        <v>3817</v>
      </c>
      <c r="H1138" s="158">
        <v>32</v>
      </c>
      <c r="I1138" s="159"/>
      <c r="L1138" s="154"/>
      <c r="M1138" s="160"/>
      <c r="T1138" s="161"/>
      <c r="AT1138" s="156" t="s">
        <v>264</v>
      </c>
      <c r="AU1138" s="156" t="s">
        <v>87</v>
      </c>
      <c r="AV1138" s="12" t="s">
        <v>87</v>
      </c>
      <c r="AW1138" s="12" t="s">
        <v>32</v>
      </c>
      <c r="AX1138" s="12" t="s">
        <v>77</v>
      </c>
      <c r="AY1138" s="156" t="s">
        <v>253</v>
      </c>
    </row>
    <row r="1139" spans="2:65" s="12" customFormat="1" ht="11.25">
      <c r="B1139" s="154"/>
      <c r="D1139" s="155" t="s">
        <v>264</v>
      </c>
      <c r="E1139" s="156" t="s">
        <v>1</v>
      </c>
      <c r="F1139" s="157" t="s">
        <v>1376</v>
      </c>
      <c r="H1139" s="158">
        <v>24</v>
      </c>
      <c r="I1139" s="159"/>
      <c r="L1139" s="154"/>
      <c r="M1139" s="160"/>
      <c r="T1139" s="161"/>
      <c r="AT1139" s="156" t="s">
        <v>264</v>
      </c>
      <c r="AU1139" s="156" t="s">
        <v>87</v>
      </c>
      <c r="AV1139" s="12" t="s">
        <v>87</v>
      </c>
      <c r="AW1139" s="12" t="s">
        <v>32</v>
      </c>
      <c r="AX1139" s="12" t="s">
        <v>77</v>
      </c>
      <c r="AY1139" s="156" t="s">
        <v>253</v>
      </c>
    </row>
    <row r="1140" spans="2:65" s="12" customFormat="1" ht="11.25">
      <c r="B1140" s="154"/>
      <c r="D1140" s="155" t="s">
        <v>264</v>
      </c>
      <c r="E1140" s="156" t="s">
        <v>1</v>
      </c>
      <c r="F1140" s="157" t="s">
        <v>1391</v>
      </c>
      <c r="H1140" s="158">
        <v>4</v>
      </c>
      <c r="I1140" s="159"/>
      <c r="L1140" s="154"/>
      <c r="M1140" s="160"/>
      <c r="T1140" s="161"/>
      <c r="AT1140" s="156" t="s">
        <v>264</v>
      </c>
      <c r="AU1140" s="156" t="s">
        <v>87</v>
      </c>
      <c r="AV1140" s="12" t="s">
        <v>87</v>
      </c>
      <c r="AW1140" s="12" t="s">
        <v>32</v>
      </c>
      <c r="AX1140" s="12" t="s">
        <v>77</v>
      </c>
      <c r="AY1140" s="156" t="s">
        <v>253</v>
      </c>
    </row>
    <row r="1141" spans="2:65" s="12" customFormat="1" ht="11.25">
      <c r="B1141" s="154"/>
      <c r="D1141" s="155" t="s">
        <v>264</v>
      </c>
      <c r="E1141" s="156" t="s">
        <v>1</v>
      </c>
      <c r="F1141" s="157" t="s">
        <v>1392</v>
      </c>
      <c r="H1141" s="158">
        <v>2</v>
      </c>
      <c r="I1141" s="159"/>
      <c r="L1141" s="154"/>
      <c r="M1141" s="160"/>
      <c r="T1141" s="161"/>
      <c r="AT1141" s="156" t="s">
        <v>264</v>
      </c>
      <c r="AU1141" s="156" t="s">
        <v>87</v>
      </c>
      <c r="AV1141" s="12" t="s">
        <v>87</v>
      </c>
      <c r="AW1141" s="12" t="s">
        <v>32</v>
      </c>
      <c r="AX1141" s="12" t="s">
        <v>77</v>
      </c>
      <c r="AY1141" s="156" t="s">
        <v>253</v>
      </c>
    </row>
    <row r="1142" spans="2:65" s="12" customFormat="1" ht="11.25">
      <c r="B1142" s="154"/>
      <c r="D1142" s="155" t="s">
        <v>264</v>
      </c>
      <c r="E1142" s="156" t="s">
        <v>1</v>
      </c>
      <c r="F1142" s="157" t="s">
        <v>1391</v>
      </c>
      <c r="H1142" s="158">
        <v>4</v>
      </c>
      <c r="I1142" s="159"/>
      <c r="L1142" s="154"/>
      <c r="M1142" s="160"/>
      <c r="T1142" s="161"/>
      <c r="AT1142" s="156" t="s">
        <v>264</v>
      </c>
      <c r="AU1142" s="156" t="s">
        <v>87</v>
      </c>
      <c r="AV1142" s="12" t="s">
        <v>87</v>
      </c>
      <c r="AW1142" s="12" t="s">
        <v>32</v>
      </c>
      <c r="AX1142" s="12" t="s">
        <v>77</v>
      </c>
      <c r="AY1142" s="156" t="s">
        <v>253</v>
      </c>
    </row>
    <row r="1143" spans="2:65" s="12" customFormat="1" ht="11.25">
      <c r="B1143" s="154"/>
      <c r="D1143" s="155" t="s">
        <v>264</v>
      </c>
      <c r="E1143" s="156" t="s">
        <v>1</v>
      </c>
      <c r="F1143" s="157" t="s">
        <v>1392</v>
      </c>
      <c r="H1143" s="158">
        <v>2</v>
      </c>
      <c r="I1143" s="159"/>
      <c r="L1143" s="154"/>
      <c r="M1143" s="160"/>
      <c r="T1143" s="161"/>
      <c r="AT1143" s="156" t="s">
        <v>264</v>
      </c>
      <c r="AU1143" s="156" t="s">
        <v>87</v>
      </c>
      <c r="AV1143" s="12" t="s">
        <v>87</v>
      </c>
      <c r="AW1143" s="12" t="s">
        <v>32</v>
      </c>
      <c r="AX1143" s="12" t="s">
        <v>77</v>
      </c>
      <c r="AY1143" s="156" t="s">
        <v>253</v>
      </c>
    </row>
    <row r="1144" spans="2:65" s="12" customFormat="1" ht="11.25">
      <c r="B1144" s="154"/>
      <c r="D1144" s="155" t="s">
        <v>264</v>
      </c>
      <c r="E1144" s="156" t="s">
        <v>1</v>
      </c>
      <c r="F1144" s="157" t="s">
        <v>3820</v>
      </c>
      <c r="H1144" s="158">
        <v>16</v>
      </c>
      <c r="I1144" s="159"/>
      <c r="L1144" s="154"/>
      <c r="M1144" s="160"/>
      <c r="T1144" s="161"/>
      <c r="AT1144" s="156" t="s">
        <v>264</v>
      </c>
      <c r="AU1144" s="156" t="s">
        <v>87</v>
      </c>
      <c r="AV1144" s="12" t="s">
        <v>87</v>
      </c>
      <c r="AW1144" s="12" t="s">
        <v>32</v>
      </c>
      <c r="AX1144" s="12" t="s">
        <v>77</v>
      </c>
      <c r="AY1144" s="156" t="s">
        <v>253</v>
      </c>
    </row>
    <row r="1145" spans="2:65" s="15" customFormat="1" ht="11.25">
      <c r="B1145" s="175"/>
      <c r="D1145" s="155" t="s">
        <v>264</v>
      </c>
      <c r="E1145" s="176" t="s">
        <v>1</v>
      </c>
      <c r="F1145" s="177" t="s">
        <v>322</v>
      </c>
      <c r="H1145" s="178">
        <v>84</v>
      </c>
      <c r="I1145" s="179"/>
      <c r="L1145" s="175"/>
      <c r="M1145" s="180"/>
      <c r="T1145" s="181"/>
      <c r="AT1145" s="176" t="s">
        <v>264</v>
      </c>
      <c r="AU1145" s="176" t="s">
        <v>87</v>
      </c>
      <c r="AV1145" s="15" t="s">
        <v>97</v>
      </c>
      <c r="AW1145" s="15" t="s">
        <v>32</v>
      </c>
      <c r="AX1145" s="15" t="s">
        <v>77</v>
      </c>
      <c r="AY1145" s="176" t="s">
        <v>253</v>
      </c>
    </row>
    <row r="1146" spans="2:65" s="13" customFormat="1" ht="11.25">
      <c r="B1146" s="162"/>
      <c r="D1146" s="155" t="s">
        <v>264</v>
      </c>
      <c r="E1146" s="163" t="s">
        <v>1</v>
      </c>
      <c r="F1146" s="164" t="s">
        <v>266</v>
      </c>
      <c r="H1146" s="165">
        <v>2184</v>
      </c>
      <c r="I1146" s="166"/>
      <c r="L1146" s="162"/>
      <c r="M1146" s="167"/>
      <c r="T1146" s="168"/>
      <c r="AT1146" s="163" t="s">
        <v>264</v>
      </c>
      <c r="AU1146" s="163" t="s">
        <v>87</v>
      </c>
      <c r="AV1146" s="13" t="s">
        <v>260</v>
      </c>
      <c r="AW1146" s="13" t="s">
        <v>32</v>
      </c>
      <c r="AX1146" s="13" t="s">
        <v>85</v>
      </c>
      <c r="AY1146" s="163" t="s">
        <v>253</v>
      </c>
    </row>
    <row r="1147" spans="2:65" s="1" customFormat="1" ht="16.5" customHeight="1">
      <c r="B1147" s="32"/>
      <c r="C1147" s="185" t="s">
        <v>1865</v>
      </c>
      <c r="D1147" s="185" t="s">
        <v>1052</v>
      </c>
      <c r="E1147" s="186" t="s">
        <v>1878</v>
      </c>
      <c r="F1147" s="187" t="s">
        <v>1879</v>
      </c>
      <c r="G1147" s="188" t="s">
        <v>269</v>
      </c>
      <c r="H1147" s="189">
        <v>303.52</v>
      </c>
      <c r="I1147" s="190"/>
      <c r="J1147" s="191">
        <f>ROUND(I1147*H1147,2)</f>
        <v>0</v>
      </c>
      <c r="K1147" s="187" t="s">
        <v>1</v>
      </c>
      <c r="L1147" s="192"/>
      <c r="M1147" s="193" t="s">
        <v>1</v>
      </c>
      <c r="N1147" s="194" t="s">
        <v>42</v>
      </c>
      <c r="P1147" s="146">
        <f>O1147*H1147</f>
        <v>0</v>
      </c>
      <c r="Q1147" s="146">
        <v>0</v>
      </c>
      <c r="R1147" s="146">
        <f>Q1147*H1147</f>
        <v>0</v>
      </c>
      <c r="S1147" s="146">
        <v>0</v>
      </c>
      <c r="T1147" s="147">
        <f>S1147*H1147</f>
        <v>0</v>
      </c>
      <c r="AR1147" s="148" t="s">
        <v>455</v>
      </c>
      <c r="AT1147" s="148" t="s">
        <v>1052</v>
      </c>
      <c r="AU1147" s="148" t="s">
        <v>87</v>
      </c>
      <c r="AY1147" s="17" t="s">
        <v>253</v>
      </c>
      <c r="BE1147" s="149">
        <f>IF(N1147="základní",J1147,0)</f>
        <v>0</v>
      </c>
      <c r="BF1147" s="149">
        <f>IF(N1147="snížená",J1147,0)</f>
        <v>0</v>
      </c>
      <c r="BG1147" s="149">
        <f>IF(N1147="zákl. přenesená",J1147,0)</f>
        <v>0</v>
      </c>
      <c r="BH1147" s="149">
        <f>IF(N1147="sníž. přenesená",J1147,0)</f>
        <v>0</v>
      </c>
      <c r="BI1147" s="149">
        <f>IF(N1147="nulová",J1147,0)</f>
        <v>0</v>
      </c>
      <c r="BJ1147" s="17" t="s">
        <v>85</v>
      </c>
      <c r="BK1147" s="149">
        <f>ROUND(I1147*H1147,2)</f>
        <v>0</v>
      </c>
      <c r="BL1147" s="17" t="s">
        <v>369</v>
      </c>
      <c r="BM1147" s="148" t="s">
        <v>3945</v>
      </c>
    </row>
    <row r="1148" spans="2:65" s="12" customFormat="1" ht="11.25">
      <c r="B1148" s="154"/>
      <c r="D1148" s="155" t="s">
        <v>264</v>
      </c>
      <c r="E1148" s="156" t="s">
        <v>1</v>
      </c>
      <c r="F1148" s="157" t="s">
        <v>1870</v>
      </c>
      <c r="H1148" s="158">
        <v>392</v>
      </c>
      <c r="I1148" s="159"/>
      <c r="L1148" s="154"/>
      <c r="M1148" s="160"/>
      <c r="T1148" s="161"/>
      <c r="AT1148" s="156" t="s">
        <v>264</v>
      </c>
      <c r="AU1148" s="156" t="s">
        <v>87</v>
      </c>
      <c r="AV1148" s="12" t="s">
        <v>87</v>
      </c>
      <c r="AW1148" s="12" t="s">
        <v>32</v>
      </c>
      <c r="AX1148" s="12" t="s">
        <v>77</v>
      </c>
      <c r="AY1148" s="156" t="s">
        <v>253</v>
      </c>
    </row>
    <row r="1149" spans="2:65" s="12" customFormat="1" ht="11.25">
      <c r="B1149" s="154"/>
      <c r="D1149" s="155" t="s">
        <v>264</v>
      </c>
      <c r="E1149" s="156" t="s">
        <v>1</v>
      </c>
      <c r="F1149" s="157" t="s">
        <v>1871</v>
      </c>
      <c r="H1149" s="158">
        <v>112</v>
      </c>
      <c r="I1149" s="159"/>
      <c r="L1149" s="154"/>
      <c r="M1149" s="160"/>
      <c r="T1149" s="161"/>
      <c r="AT1149" s="156" t="s">
        <v>264</v>
      </c>
      <c r="AU1149" s="156" t="s">
        <v>87</v>
      </c>
      <c r="AV1149" s="12" t="s">
        <v>87</v>
      </c>
      <c r="AW1149" s="12" t="s">
        <v>32</v>
      </c>
      <c r="AX1149" s="12" t="s">
        <v>77</v>
      </c>
      <c r="AY1149" s="156" t="s">
        <v>253</v>
      </c>
    </row>
    <row r="1150" spans="2:65" s="12" customFormat="1" ht="11.25">
      <c r="B1150" s="154"/>
      <c r="D1150" s="155" t="s">
        <v>264</v>
      </c>
      <c r="E1150" s="156" t="s">
        <v>1</v>
      </c>
      <c r="F1150" s="157" t="s">
        <v>1872</v>
      </c>
      <c r="H1150" s="158">
        <v>336</v>
      </c>
      <c r="I1150" s="159"/>
      <c r="L1150" s="154"/>
      <c r="M1150" s="160"/>
      <c r="T1150" s="161"/>
      <c r="AT1150" s="156" t="s">
        <v>264</v>
      </c>
      <c r="AU1150" s="156" t="s">
        <v>87</v>
      </c>
      <c r="AV1150" s="12" t="s">
        <v>87</v>
      </c>
      <c r="AW1150" s="12" t="s">
        <v>32</v>
      </c>
      <c r="AX1150" s="12" t="s">
        <v>77</v>
      </c>
      <c r="AY1150" s="156" t="s">
        <v>253</v>
      </c>
    </row>
    <row r="1151" spans="2:65" s="12" customFormat="1" ht="11.25">
      <c r="B1151" s="154"/>
      <c r="D1151" s="155" t="s">
        <v>264</v>
      </c>
      <c r="E1151" s="156" t="s">
        <v>1</v>
      </c>
      <c r="F1151" s="157" t="s">
        <v>1873</v>
      </c>
      <c r="H1151" s="158">
        <v>112</v>
      </c>
      <c r="I1151" s="159"/>
      <c r="L1151" s="154"/>
      <c r="M1151" s="160"/>
      <c r="T1151" s="161"/>
      <c r="AT1151" s="156" t="s">
        <v>264</v>
      </c>
      <c r="AU1151" s="156" t="s">
        <v>87</v>
      </c>
      <c r="AV1151" s="12" t="s">
        <v>87</v>
      </c>
      <c r="AW1151" s="12" t="s">
        <v>32</v>
      </c>
      <c r="AX1151" s="12" t="s">
        <v>77</v>
      </c>
      <c r="AY1151" s="156" t="s">
        <v>253</v>
      </c>
    </row>
    <row r="1152" spans="2:65" s="12" customFormat="1" ht="11.25">
      <c r="B1152" s="154"/>
      <c r="D1152" s="155" t="s">
        <v>264</v>
      </c>
      <c r="E1152" s="156" t="s">
        <v>1</v>
      </c>
      <c r="F1152" s="157" t="s">
        <v>1874</v>
      </c>
      <c r="H1152" s="158">
        <v>644</v>
      </c>
      <c r="I1152" s="159"/>
      <c r="L1152" s="154"/>
      <c r="M1152" s="160"/>
      <c r="T1152" s="161"/>
      <c r="AT1152" s="156" t="s">
        <v>264</v>
      </c>
      <c r="AU1152" s="156" t="s">
        <v>87</v>
      </c>
      <c r="AV1152" s="12" t="s">
        <v>87</v>
      </c>
      <c r="AW1152" s="12" t="s">
        <v>32</v>
      </c>
      <c r="AX1152" s="12" t="s">
        <v>77</v>
      </c>
      <c r="AY1152" s="156" t="s">
        <v>253</v>
      </c>
    </row>
    <row r="1153" spans="2:65" s="12" customFormat="1" ht="11.25">
      <c r="B1153" s="154"/>
      <c r="D1153" s="155" t="s">
        <v>264</v>
      </c>
      <c r="E1153" s="156" t="s">
        <v>1</v>
      </c>
      <c r="F1153" s="157" t="s">
        <v>1875</v>
      </c>
      <c r="H1153" s="158">
        <v>392</v>
      </c>
      <c r="I1153" s="159"/>
      <c r="L1153" s="154"/>
      <c r="M1153" s="160"/>
      <c r="T1153" s="161"/>
      <c r="AT1153" s="156" t="s">
        <v>264</v>
      </c>
      <c r="AU1153" s="156" t="s">
        <v>87</v>
      </c>
      <c r="AV1153" s="12" t="s">
        <v>87</v>
      </c>
      <c r="AW1153" s="12" t="s">
        <v>32</v>
      </c>
      <c r="AX1153" s="12" t="s">
        <v>77</v>
      </c>
      <c r="AY1153" s="156" t="s">
        <v>253</v>
      </c>
    </row>
    <row r="1154" spans="2:65" s="12" customFormat="1" ht="11.25">
      <c r="B1154" s="154"/>
      <c r="D1154" s="155" t="s">
        <v>264</v>
      </c>
      <c r="E1154" s="156" t="s">
        <v>1</v>
      </c>
      <c r="F1154" s="157" t="s">
        <v>1876</v>
      </c>
      <c r="H1154" s="158">
        <v>112</v>
      </c>
      <c r="I1154" s="159"/>
      <c r="L1154" s="154"/>
      <c r="M1154" s="160"/>
      <c r="T1154" s="161"/>
      <c r="AT1154" s="156" t="s">
        <v>264</v>
      </c>
      <c r="AU1154" s="156" t="s">
        <v>87</v>
      </c>
      <c r="AV1154" s="12" t="s">
        <v>87</v>
      </c>
      <c r="AW1154" s="12" t="s">
        <v>32</v>
      </c>
      <c r="AX1154" s="12" t="s">
        <v>77</v>
      </c>
      <c r="AY1154" s="156" t="s">
        <v>253</v>
      </c>
    </row>
    <row r="1155" spans="2:65" s="15" customFormat="1" ht="11.25">
      <c r="B1155" s="175"/>
      <c r="D1155" s="155" t="s">
        <v>264</v>
      </c>
      <c r="E1155" s="176" t="s">
        <v>1</v>
      </c>
      <c r="F1155" s="177" t="s">
        <v>322</v>
      </c>
      <c r="H1155" s="178">
        <v>2100</v>
      </c>
      <c r="I1155" s="179"/>
      <c r="L1155" s="175"/>
      <c r="M1155" s="180"/>
      <c r="T1155" s="181"/>
      <c r="AT1155" s="176" t="s">
        <v>264</v>
      </c>
      <c r="AU1155" s="176" t="s">
        <v>87</v>
      </c>
      <c r="AV1155" s="15" t="s">
        <v>97</v>
      </c>
      <c r="AW1155" s="15" t="s">
        <v>32</v>
      </c>
      <c r="AX1155" s="15" t="s">
        <v>77</v>
      </c>
      <c r="AY1155" s="176" t="s">
        <v>253</v>
      </c>
    </row>
    <row r="1156" spans="2:65" s="12" customFormat="1" ht="11.25">
      <c r="B1156" s="154"/>
      <c r="D1156" s="155" t="s">
        <v>264</v>
      </c>
      <c r="E1156" s="156" t="s">
        <v>1</v>
      </c>
      <c r="F1156" s="157" t="s">
        <v>3817</v>
      </c>
      <c r="H1156" s="158">
        <v>32</v>
      </c>
      <c r="I1156" s="159"/>
      <c r="L1156" s="154"/>
      <c r="M1156" s="160"/>
      <c r="T1156" s="161"/>
      <c r="AT1156" s="156" t="s">
        <v>264</v>
      </c>
      <c r="AU1156" s="156" t="s">
        <v>87</v>
      </c>
      <c r="AV1156" s="12" t="s">
        <v>87</v>
      </c>
      <c r="AW1156" s="12" t="s">
        <v>32</v>
      </c>
      <c r="AX1156" s="12" t="s">
        <v>77</v>
      </c>
      <c r="AY1156" s="156" t="s">
        <v>253</v>
      </c>
    </row>
    <row r="1157" spans="2:65" s="12" customFormat="1" ht="11.25">
      <c r="B1157" s="154"/>
      <c r="D1157" s="155" t="s">
        <v>264</v>
      </c>
      <c r="E1157" s="156" t="s">
        <v>1</v>
      </c>
      <c r="F1157" s="157" t="s">
        <v>1376</v>
      </c>
      <c r="H1157" s="158">
        <v>24</v>
      </c>
      <c r="I1157" s="159"/>
      <c r="L1157" s="154"/>
      <c r="M1157" s="160"/>
      <c r="T1157" s="161"/>
      <c r="AT1157" s="156" t="s">
        <v>264</v>
      </c>
      <c r="AU1157" s="156" t="s">
        <v>87</v>
      </c>
      <c r="AV1157" s="12" t="s">
        <v>87</v>
      </c>
      <c r="AW1157" s="12" t="s">
        <v>32</v>
      </c>
      <c r="AX1157" s="12" t="s">
        <v>77</v>
      </c>
      <c r="AY1157" s="156" t="s">
        <v>253</v>
      </c>
    </row>
    <row r="1158" spans="2:65" s="12" customFormat="1" ht="11.25">
      <c r="B1158" s="154"/>
      <c r="D1158" s="155" t="s">
        <v>264</v>
      </c>
      <c r="E1158" s="156" t="s">
        <v>1</v>
      </c>
      <c r="F1158" s="157" t="s">
        <v>1391</v>
      </c>
      <c r="H1158" s="158">
        <v>4</v>
      </c>
      <c r="I1158" s="159"/>
      <c r="L1158" s="154"/>
      <c r="M1158" s="160"/>
      <c r="T1158" s="161"/>
      <c r="AT1158" s="156" t="s">
        <v>264</v>
      </c>
      <c r="AU1158" s="156" t="s">
        <v>87</v>
      </c>
      <c r="AV1158" s="12" t="s">
        <v>87</v>
      </c>
      <c r="AW1158" s="12" t="s">
        <v>32</v>
      </c>
      <c r="AX1158" s="12" t="s">
        <v>77</v>
      </c>
      <c r="AY1158" s="156" t="s">
        <v>253</v>
      </c>
    </row>
    <row r="1159" spans="2:65" s="12" customFormat="1" ht="11.25">
      <c r="B1159" s="154"/>
      <c r="D1159" s="155" t="s">
        <v>264</v>
      </c>
      <c r="E1159" s="156" t="s">
        <v>1</v>
      </c>
      <c r="F1159" s="157" t="s">
        <v>1392</v>
      </c>
      <c r="H1159" s="158">
        <v>2</v>
      </c>
      <c r="I1159" s="159"/>
      <c r="L1159" s="154"/>
      <c r="M1159" s="160"/>
      <c r="T1159" s="161"/>
      <c r="AT1159" s="156" t="s">
        <v>264</v>
      </c>
      <c r="AU1159" s="156" t="s">
        <v>87</v>
      </c>
      <c r="AV1159" s="12" t="s">
        <v>87</v>
      </c>
      <c r="AW1159" s="12" t="s">
        <v>32</v>
      </c>
      <c r="AX1159" s="12" t="s">
        <v>77</v>
      </c>
      <c r="AY1159" s="156" t="s">
        <v>253</v>
      </c>
    </row>
    <row r="1160" spans="2:65" s="12" customFormat="1" ht="11.25">
      <c r="B1160" s="154"/>
      <c r="D1160" s="155" t="s">
        <v>264</v>
      </c>
      <c r="E1160" s="156" t="s">
        <v>1</v>
      </c>
      <c r="F1160" s="157" t="s">
        <v>1391</v>
      </c>
      <c r="H1160" s="158">
        <v>4</v>
      </c>
      <c r="I1160" s="159"/>
      <c r="L1160" s="154"/>
      <c r="M1160" s="160"/>
      <c r="T1160" s="161"/>
      <c r="AT1160" s="156" t="s">
        <v>264</v>
      </c>
      <c r="AU1160" s="156" t="s">
        <v>87</v>
      </c>
      <c r="AV1160" s="12" t="s">
        <v>87</v>
      </c>
      <c r="AW1160" s="12" t="s">
        <v>32</v>
      </c>
      <c r="AX1160" s="12" t="s">
        <v>77</v>
      </c>
      <c r="AY1160" s="156" t="s">
        <v>253</v>
      </c>
    </row>
    <row r="1161" spans="2:65" s="12" customFormat="1" ht="11.25">
      <c r="B1161" s="154"/>
      <c r="D1161" s="155" t="s">
        <v>264</v>
      </c>
      <c r="E1161" s="156" t="s">
        <v>1</v>
      </c>
      <c r="F1161" s="157" t="s">
        <v>1392</v>
      </c>
      <c r="H1161" s="158">
        <v>2</v>
      </c>
      <c r="I1161" s="159"/>
      <c r="L1161" s="154"/>
      <c r="M1161" s="160"/>
      <c r="T1161" s="161"/>
      <c r="AT1161" s="156" t="s">
        <v>264</v>
      </c>
      <c r="AU1161" s="156" t="s">
        <v>87</v>
      </c>
      <c r="AV1161" s="12" t="s">
        <v>87</v>
      </c>
      <c r="AW1161" s="12" t="s">
        <v>32</v>
      </c>
      <c r="AX1161" s="12" t="s">
        <v>77</v>
      </c>
      <c r="AY1161" s="156" t="s">
        <v>253</v>
      </c>
    </row>
    <row r="1162" spans="2:65" s="15" customFormat="1" ht="11.25">
      <c r="B1162" s="175"/>
      <c r="D1162" s="155" t="s">
        <v>264</v>
      </c>
      <c r="E1162" s="176" t="s">
        <v>1</v>
      </c>
      <c r="F1162" s="177" t="s">
        <v>322</v>
      </c>
      <c r="H1162" s="178">
        <v>68</v>
      </c>
      <c r="I1162" s="179"/>
      <c r="L1162" s="175"/>
      <c r="M1162" s="180"/>
      <c r="T1162" s="181"/>
      <c r="AT1162" s="176" t="s">
        <v>264</v>
      </c>
      <c r="AU1162" s="176" t="s">
        <v>87</v>
      </c>
      <c r="AV1162" s="15" t="s">
        <v>97</v>
      </c>
      <c r="AW1162" s="15" t="s">
        <v>32</v>
      </c>
      <c r="AX1162" s="15" t="s">
        <v>77</v>
      </c>
      <c r="AY1162" s="176" t="s">
        <v>253</v>
      </c>
    </row>
    <row r="1163" spans="2:65" s="13" customFormat="1" ht="11.25">
      <c r="B1163" s="162"/>
      <c r="D1163" s="155" t="s">
        <v>264</v>
      </c>
      <c r="E1163" s="163" t="s">
        <v>1</v>
      </c>
      <c r="F1163" s="164" t="s">
        <v>266</v>
      </c>
      <c r="H1163" s="165">
        <v>2168</v>
      </c>
      <c r="I1163" s="166"/>
      <c r="L1163" s="162"/>
      <c r="M1163" s="167"/>
      <c r="T1163" s="168"/>
      <c r="AT1163" s="163" t="s">
        <v>264</v>
      </c>
      <c r="AU1163" s="163" t="s">
        <v>87</v>
      </c>
      <c r="AV1163" s="13" t="s">
        <v>260</v>
      </c>
      <c r="AW1163" s="13" t="s">
        <v>32</v>
      </c>
      <c r="AX1163" s="13" t="s">
        <v>85</v>
      </c>
      <c r="AY1163" s="163" t="s">
        <v>253</v>
      </c>
    </row>
    <row r="1164" spans="2:65" s="12" customFormat="1" ht="11.25">
      <c r="B1164" s="154"/>
      <c r="D1164" s="155" t="s">
        <v>264</v>
      </c>
      <c r="F1164" s="157" t="s">
        <v>3946</v>
      </c>
      <c r="H1164" s="158">
        <v>303.52</v>
      </c>
      <c r="I1164" s="159"/>
      <c r="L1164" s="154"/>
      <c r="M1164" s="160"/>
      <c r="T1164" s="161"/>
      <c r="AT1164" s="156" t="s">
        <v>264</v>
      </c>
      <c r="AU1164" s="156" t="s">
        <v>87</v>
      </c>
      <c r="AV1164" s="12" t="s">
        <v>87</v>
      </c>
      <c r="AW1164" s="12" t="s">
        <v>4</v>
      </c>
      <c r="AX1164" s="12" t="s">
        <v>85</v>
      </c>
      <c r="AY1164" s="156" t="s">
        <v>253</v>
      </c>
    </row>
    <row r="1165" spans="2:65" s="1" customFormat="1" ht="16.5" customHeight="1">
      <c r="B1165" s="32"/>
      <c r="C1165" s="185" t="s">
        <v>1877</v>
      </c>
      <c r="D1165" s="185" t="s">
        <v>1052</v>
      </c>
      <c r="E1165" s="186" t="s">
        <v>1883</v>
      </c>
      <c r="F1165" s="187" t="s">
        <v>1884</v>
      </c>
      <c r="G1165" s="188" t="s">
        <v>269</v>
      </c>
      <c r="H1165" s="189">
        <v>2.2400000000000002</v>
      </c>
      <c r="I1165" s="190"/>
      <c r="J1165" s="191">
        <f>ROUND(I1165*H1165,2)</f>
        <v>0</v>
      </c>
      <c r="K1165" s="187" t="s">
        <v>1</v>
      </c>
      <c r="L1165" s="192"/>
      <c r="M1165" s="193" t="s">
        <v>1</v>
      </c>
      <c r="N1165" s="194" t="s">
        <v>42</v>
      </c>
      <c r="P1165" s="146">
        <f>O1165*H1165</f>
        <v>0</v>
      </c>
      <c r="Q1165" s="146">
        <v>0</v>
      </c>
      <c r="R1165" s="146">
        <f>Q1165*H1165</f>
        <v>0</v>
      </c>
      <c r="S1165" s="146">
        <v>0</v>
      </c>
      <c r="T1165" s="147">
        <f>S1165*H1165</f>
        <v>0</v>
      </c>
      <c r="AR1165" s="148" t="s">
        <v>455</v>
      </c>
      <c r="AT1165" s="148" t="s">
        <v>1052</v>
      </c>
      <c r="AU1165" s="148" t="s">
        <v>87</v>
      </c>
      <c r="AY1165" s="17" t="s">
        <v>253</v>
      </c>
      <c r="BE1165" s="149">
        <f>IF(N1165="základní",J1165,0)</f>
        <v>0</v>
      </c>
      <c r="BF1165" s="149">
        <f>IF(N1165="snížená",J1165,0)</f>
        <v>0</v>
      </c>
      <c r="BG1165" s="149">
        <f>IF(N1165="zákl. přenesená",J1165,0)</f>
        <v>0</v>
      </c>
      <c r="BH1165" s="149">
        <f>IF(N1165="sníž. přenesená",J1165,0)</f>
        <v>0</v>
      </c>
      <c r="BI1165" s="149">
        <f>IF(N1165="nulová",J1165,0)</f>
        <v>0</v>
      </c>
      <c r="BJ1165" s="17" t="s">
        <v>85</v>
      </c>
      <c r="BK1165" s="149">
        <f>ROUND(I1165*H1165,2)</f>
        <v>0</v>
      </c>
      <c r="BL1165" s="17" t="s">
        <v>369</v>
      </c>
      <c r="BM1165" s="148" t="s">
        <v>3947</v>
      </c>
    </row>
    <row r="1166" spans="2:65" s="12" customFormat="1" ht="11.25">
      <c r="B1166" s="154"/>
      <c r="D1166" s="155" t="s">
        <v>264</v>
      </c>
      <c r="E1166" s="156" t="s">
        <v>1</v>
      </c>
      <c r="F1166" s="157" t="s">
        <v>3820</v>
      </c>
      <c r="H1166" s="158">
        <v>16</v>
      </c>
      <c r="I1166" s="159"/>
      <c r="L1166" s="154"/>
      <c r="M1166" s="160"/>
      <c r="T1166" s="161"/>
      <c r="AT1166" s="156" t="s">
        <v>264</v>
      </c>
      <c r="AU1166" s="156" t="s">
        <v>87</v>
      </c>
      <c r="AV1166" s="12" t="s">
        <v>87</v>
      </c>
      <c r="AW1166" s="12" t="s">
        <v>32</v>
      </c>
      <c r="AX1166" s="12" t="s">
        <v>77</v>
      </c>
      <c r="AY1166" s="156" t="s">
        <v>253</v>
      </c>
    </row>
    <row r="1167" spans="2:65" s="13" customFormat="1" ht="11.25">
      <c r="B1167" s="162"/>
      <c r="D1167" s="155" t="s">
        <v>264</v>
      </c>
      <c r="E1167" s="163" t="s">
        <v>1</v>
      </c>
      <c r="F1167" s="164" t="s">
        <v>266</v>
      </c>
      <c r="H1167" s="165">
        <v>16</v>
      </c>
      <c r="I1167" s="166"/>
      <c r="L1167" s="162"/>
      <c r="M1167" s="167"/>
      <c r="T1167" s="168"/>
      <c r="AT1167" s="163" t="s">
        <v>264</v>
      </c>
      <c r="AU1167" s="163" t="s">
        <v>87</v>
      </c>
      <c r="AV1167" s="13" t="s">
        <v>260</v>
      </c>
      <c r="AW1167" s="13" t="s">
        <v>32</v>
      </c>
      <c r="AX1167" s="13" t="s">
        <v>85</v>
      </c>
      <c r="AY1167" s="163" t="s">
        <v>253</v>
      </c>
    </row>
    <row r="1168" spans="2:65" s="12" customFormat="1" ht="11.25">
      <c r="B1168" s="154"/>
      <c r="D1168" s="155" t="s">
        <v>264</v>
      </c>
      <c r="F1168" s="157" t="s">
        <v>3948</v>
      </c>
      <c r="H1168" s="158">
        <v>2.2400000000000002</v>
      </c>
      <c r="I1168" s="159"/>
      <c r="L1168" s="154"/>
      <c r="M1168" s="160"/>
      <c r="T1168" s="161"/>
      <c r="AT1168" s="156" t="s">
        <v>264</v>
      </c>
      <c r="AU1168" s="156" t="s">
        <v>87</v>
      </c>
      <c r="AV1168" s="12" t="s">
        <v>87</v>
      </c>
      <c r="AW1168" s="12" t="s">
        <v>4</v>
      </c>
      <c r="AX1168" s="12" t="s">
        <v>85</v>
      </c>
      <c r="AY1168" s="156" t="s">
        <v>253</v>
      </c>
    </row>
    <row r="1169" spans="2:65" s="1" customFormat="1" ht="24.2" customHeight="1">
      <c r="B1169" s="32"/>
      <c r="C1169" s="185" t="s">
        <v>1882</v>
      </c>
      <c r="D1169" s="185" t="s">
        <v>1052</v>
      </c>
      <c r="E1169" s="186" t="s">
        <v>1888</v>
      </c>
      <c r="F1169" s="187" t="s">
        <v>1889</v>
      </c>
      <c r="G1169" s="188" t="s">
        <v>1890</v>
      </c>
      <c r="H1169" s="189">
        <v>86.72</v>
      </c>
      <c r="I1169" s="190"/>
      <c r="J1169" s="191">
        <f>ROUND(I1169*H1169,2)</f>
        <v>0</v>
      </c>
      <c r="K1169" s="187" t="s">
        <v>259</v>
      </c>
      <c r="L1169" s="192"/>
      <c r="M1169" s="193" t="s">
        <v>1</v>
      </c>
      <c r="N1169" s="194" t="s">
        <v>42</v>
      </c>
      <c r="P1169" s="146">
        <f>O1169*H1169</f>
        <v>0</v>
      </c>
      <c r="Q1169" s="146">
        <v>1.75E-3</v>
      </c>
      <c r="R1169" s="146">
        <f>Q1169*H1169</f>
        <v>0.15176000000000001</v>
      </c>
      <c r="S1169" s="146">
        <v>0</v>
      </c>
      <c r="T1169" s="147">
        <f>S1169*H1169</f>
        <v>0</v>
      </c>
      <c r="AR1169" s="148" t="s">
        <v>455</v>
      </c>
      <c r="AT1169" s="148" t="s">
        <v>1052</v>
      </c>
      <c r="AU1169" s="148" t="s">
        <v>87</v>
      </c>
      <c r="AY1169" s="17" t="s">
        <v>253</v>
      </c>
      <c r="BE1169" s="149">
        <f>IF(N1169="základní",J1169,0)</f>
        <v>0</v>
      </c>
      <c r="BF1169" s="149">
        <f>IF(N1169="snížená",J1169,0)</f>
        <v>0</v>
      </c>
      <c r="BG1169" s="149">
        <f>IF(N1169="zákl. přenesená",J1169,0)</f>
        <v>0</v>
      </c>
      <c r="BH1169" s="149">
        <f>IF(N1169="sníž. přenesená",J1169,0)</f>
        <v>0</v>
      </c>
      <c r="BI1169" s="149">
        <f>IF(N1169="nulová",J1169,0)</f>
        <v>0</v>
      </c>
      <c r="BJ1169" s="17" t="s">
        <v>85</v>
      </c>
      <c r="BK1169" s="149">
        <f>ROUND(I1169*H1169,2)</f>
        <v>0</v>
      </c>
      <c r="BL1169" s="17" t="s">
        <v>369</v>
      </c>
      <c r="BM1169" s="148" t="s">
        <v>3949</v>
      </c>
    </row>
    <row r="1170" spans="2:65" s="12" customFormat="1" ht="11.25">
      <c r="B1170" s="154"/>
      <c r="D1170" s="155" t="s">
        <v>264</v>
      </c>
      <c r="E1170" s="156" t="s">
        <v>1</v>
      </c>
      <c r="F1170" s="157" t="s">
        <v>1870</v>
      </c>
      <c r="H1170" s="158">
        <v>392</v>
      </c>
      <c r="I1170" s="159"/>
      <c r="L1170" s="154"/>
      <c r="M1170" s="160"/>
      <c r="T1170" s="161"/>
      <c r="AT1170" s="156" t="s">
        <v>264</v>
      </c>
      <c r="AU1170" s="156" t="s">
        <v>87</v>
      </c>
      <c r="AV1170" s="12" t="s">
        <v>87</v>
      </c>
      <c r="AW1170" s="12" t="s">
        <v>32</v>
      </c>
      <c r="AX1170" s="12" t="s">
        <v>77</v>
      </c>
      <c r="AY1170" s="156" t="s">
        <v>253</v>
      </c>
    </row>
    <row r="1171" spans="2:65" s="12" customFormat="1" ht="11.25">
      <c r="B1171" s="154"/>
      <c r="D1171" s="155" t="s">
        <v>264</v>
      </c>
      <c r="E1171" s="156" t="s">
        <v>1</v>
      </c>
      <c r="F1171" s="157" t="s">
        <v>1871</v>
      </c>
      <c r="H1171" s="158">
        <v>112</v>
      </c>
      <c r="I1171" s="159"/>
      <c r="L1171" s="154"/>
      <c r="M1171" s="160"/>
      <c r="T1171" s="161"/>
      <c r="AT1171" s="156" t="s">
        <v>264</v>
      </c>
      <c r="AU1171" s="156" t="s">
        <v>87</v>
      </c>
      <c r="AV1171" s="12" t="s">
        <v>87</v>
      </c>
      <c r="AW1171" s="12" t="s">
        <v>32</v>
      </c>
      <c r="AX1171" s="12" t="s">
        <v>77</v>
      </c>
      <c r="AY1171" s="156" t="s">
        <v>253</v>
      </c>
    </row>
    <row r="1172" spans="2:65" s="12" customFormat="1" ht="11.25">
      <c r="B1172" s="154"/>
      <c r="D1172" s="155" t="s">
        <v>264</v>
      </c>
      <c r="E1172" s="156" t="s">
        <v>1</v>
      </c>
      <c r="F1172" s="157" t="s">
        <v>1872</v>
      </c>
      <c r="H1172" s="158">
        <v>336</v>
      </c>
      <c r="I1172" s="159"/>
      <c r="L1172" s="154"/>
      <c r="M1172" s="160"/>
      <c r="T1172" s="161"/>
      <c r="AT1172" s="156" t="s">
        <v>264</v>
      </c>
      <c r="AU1172" s="156" t="s">
        <v>87</v>
      </c>
      <c r="AV1172" s="12" t="s">
        <v>87</v>
      </c>
      <c r="AW1172" s="12" t="s">
        <v>32</v>
      </c>
      <c r="AX1172" s="12" t="s">
        <v>77</v>
      </c>
      <c r="AY1172" s="156" t="s">
        <v>253</v>
      </c>
    </row>
    <row r="1173" spans="2:65" s="12" customFormat="1" ht="11.25">
      <c r="B1173" s="154"/>
      <c r="D1173" s="155" t="s">
        <v>264</v>
      </c>
      <c r="E1173" s="156" t="s">
        <v>1</v>
      </c>
      <c r="F1173" s="157" t="s">
        <v>1873</v>
      </c>
      <c r="H1173" s="158">
        <v>112</v>
      </c>
      <c r="I1173" s="159"/>
      <c r="L1173" s="154"/>
      <c r="M1173" s="160"/>
      <c r="T1173" s="161"/>
      <c r="AT1173" s="156" t="s">
        <v>264</v>
      </c>
      <c r="AU1173" s="156" t="s">
        <v>87</v>
      </c>
      <c r="AV1173" s="12" t="s">
        <v>87</v>
      </c>
      <c r="AW1173" s="12" t="s">
        <v>32</v>
      </c>
      <c r="AX1173" s="12" t="s">
        <v>77</v>
      </c>
      <c r="AY1173" s="156" t="s">
        <v>253</v>
      </c>
    </row>
    <row r="1174" spans="2:65" s="12" customFormat="1" ht="11.25">
      <c r="B1174" s="154"/>
      <c r="D1174" s="155" t="s">
        <v>264</v>
      </c>
      <c r="E1174" s="156" t="s">
        <v>1</v>
      </c>
      <c r="F1174" s="157" t="s">
        <v>1874</v>
      </c>
      <c r="H1174" s="158">
        <v>644</v>
      </c>
      <c r="I1174" s="159"/>
      <c r="L1174" s="154"/>
      <c r="M1174" s="160"/>
      <c r="T1174" s="161"/>
      <c r="AT1174" s="156" t="s">
        <v>264</v>
      </c>
      <c r="AU1174" s="156" t="s">
        <v>87</v>
      </c>
      <c r="AV1174" s="12" t="s">
        <v>87</v>
      </c>
      <c r="AW1174" s="12" t="s">
        <v>32</v>
      </c>
      <c r="AX1174" s="12" t="s">
        <v>77</v>
      </c>
      <c r="AY1174" s="156" t="s">
        <v>253</v>
      </c>
    </row>
    <row r="1175" spans="2:65" s="12" customFormat="1" ht="11.25">
      <c r="B1175" s="154"/>
      <c r="D1175" s="155" t="s">
        <v>264</v>
      </c>
      <c r="E1175" s="156" t="s">
        <v>1</v>
      </c>
      <c r="F1175" s="157" t="s">
        <v>1875</v>
      </c>
      <c r="H1175" s="158">
        <v>392</v>
      </c>
      <c r="I1175" s="159"/>
      <c r="L1175" s="154"/>
      <c r="M1175" s="160"/>
      <c r="T1175" s="161"/>
      <c r="AT1175" s="156" t="s">
        <v>264</v>
      </c>
      <c r="AU1175" s="156" t="s">
        <v>87</v>
      </c>
      <c r="AV1175" s="12" t="s">
        <v>87</v>
      </c>
      <c r="AW1175" s="12" t="s">
        <v>32</v>
      </c>
      <c r="AX1175" s="12" t="s">
        <v>77</v>
      </c>
      <c r="AY1175" s="156" t="s">
        <v>253</v>
      </c>
    </row>
    <row r="1176" spans="2:65" s="12" customFormat="1" ht="11.25">
      <c r="B1176" s="154"/>
      <c r="D1176" s="155" t="s">
        <v>264</v>
      </c>
      <c r="E1176" s="156" t="s">
        <v>1</v>
      </c>
      <c r="F1176" s="157" t="s">
        <v>1876</v>
      </c>
      <c r="H1176" s="158">
        <v>112</v>
      </c>
      <c r="I1176" s="159"/>
      <c r="L1176" s="154"/>
      <c r="M1176" s="160"/>
      <c r="T1176" s="161"/>
      <c r="AT1176" s="156" t="s">
        <v>264</v>
      </c>
      <c r="AU1176" s="156" t="s">
        <v>87</v>
      </c>
      <c r="AV1176" s="12" t="s">
        <v>87</v>
      </c>
      <c r="AW1176" s="12" t="s">
        <v>32</v>
      </c>
      <c r="AX1176" s="12" t="s">
        <v>77</v>
      </c>
      <c r="AY1176" s="156" t="s">
        <v>253</v>
      </c>
    </row>
    <row r="1177" spans="2:65" s="15" customFormat="1" ht="11.25">
      <c r="B1177" s="175"/>
      <c r="D1177" s="155" t="s">
        <v>264</v>
      </c>
      <c r="E1177" s="176" t="s">
        <v>1</v>
      </c>
      <c r="F1177" s="177" t="s">
        <v>322</v>
      </c>
      <c r="H1177" s="178">
        <v>2100</v>
      </c>
      <c r="I1177" s="179"/>
      <c r="L1177" s="175"/>
      <c r="M1177" s="180"/>
      <c r="T1177" s="181"/>
      <c r="AT1177" s="176" t="s">
        <v>264</v>
      </c>
      <c r="AU1177" s="176" t="s">
        <v>87</v>
      </c>
      <c r="AV1177" s="15" t="s">
        <v>97</v>
      </c>
      <c r="AW1177" s="15" t="s">
        <v>32</v>
      </c>
      <c r="AX1177" s="15" t="s">
        <v>77</v>
      </c>
      <c r="AY1177" s="176" t="s">
        <v>253</v>
      </c>
    </row>
    <row r="1178" spans="2:65" s="12" customFormat="1" ht="11.25">
      <c r="B1178" s="154"/>
      <c r="D1178" s="155" t="s">
        <v>264</v>
      </c>
      <c r="E1178" s="156" t="s">
        <v>1</v>
      </c>
      <c r="F1178" s="157" t="s">
        <v>3817</v>
      </c>
      <c r="H1178" s="158">
        <v>32</v>
      </c>
      <c r="I1178" s="159"/>
      <c r="L1178" s="154"/>
      <c r="M1178" s="160"/>
      <c r="T1178" s="161"/>
      <c r="AT1178" s="156" t="s">
        <v>264</v>
      </c>
      <c r="AU1178" s="156" t="s">
        <v>87</v>
      </c>
      <c r="AV1178" s="12" t="s">
        <v>87</v>
      </c>
      <c r="AW1178" s="12" t="s">
        <v>32</v>
      </c>
      <c r="AX1178" s="12" t="s">
        <v>77</v>
      </c>
      <c r="AY1178" s="156" t="s">
        <v>253</v>
      </c>
    </row>
    <row r="1179" spans="2:65" s="12" customFormat="1" ht="11.25">
      <c r="B1179" s="154"/>
      <c r="D1179" s="155" t="s">
        <v>264</v>
      </c>
      <c r="E1179" s="156" t="s">
        <v>1</v>
      </c>
      <c r="F1179" s="157" t="s">
        <v>1376</v>
      </c>
      <c r="H1179" s="158">
        <v>24</v>
      </c>
      <c r="I1179" s="159"/>
      <c r="L1179" s="154"/>
      <c r="M1179" s="160"/>
      <c r="T1179" s="161"/>
      <c r="AT1179" s="156" t="s">
        <v>264</v>
      </c>
      <c r="AU1179" s="156" t="s">
        <v>87</v>
      </c>
      <c r="AV1179" s="12" t="s">
        <v>87</v>
      </c>
      <c r="AW1179" s="12" t="s">
        <v>32</v>
      </c>
      <c r="AX1179" s="12" t="s">
        <v>77</v>
      </c>
      <c r="AY1179" s="156" t="s">
        <v>253</v>
      </c>
    </row>
    <row r="1180" spans="2:65" s="12" customFormat="1" ht="11.25">
      <c r="B1180" s="154"/>
      <c r="D1180" s="155" t="s">
        <v>264</v>
      </c>
      <c r="E1180" s="156" t="s">
        <v>1</v>
      </c>
      <c r="F1180" s="157" t="s">
        <v>1391</v>
      </c>
      <c r="H1180" s="158">
        <v>4</v>
      </c>
      <c r="I1180" s="159"/>
      <c r="L1180" s="154"/>
      <c r="M1180" s="160"/>
      <c r="T1180" s="161"/>
      <c r="AT1180" s="156" t="s">
        <v>264</v>
      </c>
      <c r="AU1180" s="156" t="s">
        <v>87</v>
      </c>
      <c r="AV1180" s="12" t="s">
        <v>87</v>
      </c>
      <c r="AW1180" s="12" t="s">
        <v>32</v>
      </c>
      <c r="AX1180" s="12" t="s">
        <v>77</v>
      </c>
      <c r="AY1180" s="156" t="s">
        <v>253</v>
      </c>
    </row>
    <row r="1181" spans="2:65" s="12" customFormat="1" ht="11.25">
      <c r="B1181" s="154"/>
      <c r="D1181" s="155" t="s">
        <v>264</v>
      </c>
      <c r="E1181" s="156" t="s">
        <v>1</v>
      </c>
      <c r="F1181" s="157" t="s">
        <v>1392</v>
      </c>
      <c r="H1181" s="158">
        <v>2</v>
      </c>
      <c r="I1181" s="159"/>
      <c r="L1181" s="154"/>
      <c r="M1181" s="160"/>
      <c r="T1181" s="161"/>
      <c r="AT1181" s="156" t="s">
        <v>264</v>
      </c>
      <c r="AU1181" s="156" t="s">
        <v>87</v>
      </c>
      <c r="AV1181" s="12" t="s">
        <v>87</v>
      </c>
      <c r="AW1181" s="12" t="s">
        <v>32</v>
      </c>
      <c r="AX1181" s="12" t="s">
        <v>77</v>
      </c>
      <c r="AY1181" s="156" t="s">
        <v>253</v>
      </c>
    </row>
    <row r="1182" spans="2:65" s="12" customFormat="1" ht="11.25">
      <c r="B1182" s="154"/>
      <c r="D1182" s="155" t="s">
        <v>264</v>
      </c>
      <c r="E1182" s="156" t="s">
        <v>1</v>
      </c>
      <c r="F1182" s="157" t="s">
        <v>1391</v>
      </c>
      <c r="H1182" s="158">
        <v>4</v>
      </c>
      <c r="I1182" s="159"/>
      <c r="L1182" s="154"/>
      <c r="M1182" s="160"/>
      <c r="T1182" s="161"/>
      <c r="AT1182" s="156" t="s">
        <v>264</v>
      </c>
      <c r="AU1182" s="156" t="s">
        <v>87</v>
      </c>
      <c r="AV1182" s="12" t="s">
        <v>87</v>
      </c>
      <c r="AW1182" s="12" t="s">
        <v>32</v>
      </c>
      <c r="AX1182" s="12" t="s">
        <v>77</v>
      </c>
      <c r="AY1182" s="156" t="s">
        <v>253</v>
      </c>
    </row>
    <row r="1183" spans="2:65" s="12" customFormat="1" ht="11.25">
      <c r="B1183" s="154"/>
      <c r="D1183" s="155" t="s">
        <v>264</v>
      </c>
      <c r="E1183" s="156" t="s">
        <v>1</v>
      </c>
      <c r="F1183" s="157" t="s">
        <v>1392</v>
      </c>
      <c r="H1183" s="158">
        <v>2</v>
      </c>
      <c r="I1183" s="159"/>
      <c r="L1183" s="154"/>
      <c r="M1183" s="160"/>
      <c r="T1183" s="161"/>
      <c r="AT1183" s="156" t="s">
        <v>264</v>
      </c>
      <c r="AU1183" s="156" t="s">
        <v>87</v>
      </c>
      <c r="AV1183" s="12" t="s">
        <v>87</v>
      </c>
      <c r="AW1183" s="12" t="s">
        <v>32</v>
      </c>
      <c r="AX1183" s="12" t="s">
        <v>77</v>
      </c>
      <c r="AY1183" s="156" t="s">
        <v>253</v>
      </c>
    </row>
    <row r="1184" spans="2:65" s="15" customFormat="1" ht="11.25">
      <c r="B1184" s="175"/>
      <c r="D1184" s="155" t="s">
        <v>264</v>
      </c>
      <c r="E1184" s="176" t="s">
        <v>1</v>
      </c>
      <c r="F1184" s="177" t="s">
        <v>322</v>
      </c>
      <c r="H1184" s="178">
        <v>68</v>
      </c>
      <c r="I1184" s="179"/>
      <c r="L1184" s="175"/>
      <c r="M1184" s="180"/>
      <c r="T1184" s="181"/>
      <c r="AT1184" s="176" t="s">
        <v>264</v>
      </c>
      <c r="AU1184" s="176" t="s">
        <v>87</v>
      </c>
      <c r="AV1184" s="15" t="s">
        <v>97</v>
      </c>
      <c r="AW1184" s="15" t="s">
        <v>32</v>
      </c>
      <c r="AX1184" s="15" t="s">
        <v>77</v>
      </c>
      <c r="AY1184" s="176" t="s">
        <v>253</v>
      </c>
    </row>
    <row r="1185" spans="2:65" s="13" customFormat="1" ht="11.25">
      <c r="B1185" s="162"/>
      <c r="D1185" s="155" t="s">
        <v>264</v>
      </c>
      <c r="E1185" s="163" t="s">
        <v>1</v>
      </c>
      <c r="F1185" s="164" t="s">
        <v>266</v>
      </c>
      <c r="H1185" s="165">
        <v>2168</v>
      </c>
      <c r="I1185" s="166"/>
      <c r="L1185" s="162"/>
      <c r="M1185" s="167"/>
      <c r="T1185" s="168"/>
      <c r="AT1185" s="163" t="s">
        <v>264</v>
      </c>
      <c r="AU1185" s="163" t="s">
        <v>87</v>
      </c>
      <c r="AV1185" s="13" t="s">
        <v>260</v>
      </c>
      <c r="AW1185" s="13" t="s">
        <v>32</v>
      </c>
      <c r="AX1185" s="13" t="s">
        <v>85</v>
      </c>
      <c r="AY1185" s="163" t="s">
        <v>253</v>
      </c>
    </row>
    <row r="1186" spans="2:65" s="12" customFormat="1" ht="11.25">
      <c r="B1186" s="154"/>
      <c r="D1186" s="155" t="s">
        <v>264</v>
      </c>
      <c r="F1186" s="157" t="s">
        <v>3950</v>
      </c>
      <c r="H1186" s="158">
        <v>86.72</v>
      </c>
      <c r="I1186" s="159"/>
      <c r="L1186" s="154"/>
      <c r="M1186" s="160"/>
      <c r="T1186" s="161"/>
      <c r="AT1186" s="156" t="s">
        <v>264</v>
      </c>
      <c r="AU1186" s="156" t="s">
        <v>87</v>
      </c>
      <c r="AV1186" s="12" t="s">
        <v>87</v>
      </c>
      <c r="AW1186" s="12" t="s">
        <v>4</v>
      </c>
      <c r="AX1186" s="12" t="s">
        <v>85</v>
      </c>
      <c r="AY1186" s="156" t="s">
        <v>253</v>
      </c>
    </row>
    <row r="1187" spans="2:65" s="1" customFormat="1" ht="24.2" customHeight="1">
      <c r="B1187" s="32"/>
      <c r="C1187" s="185" t="s">
        <v>1887</v>
      </c>
      <c r="D1187" s="185" t="s">
        <v>1052</v>
      </c>
      <c r="E1187" s="186" t="s">
        <v>1894</v>
      </c>
      <c r="F1187" s="187" t="s">
        <v>1895</v>
      </c>
      <c r="G1187" s="188" t="s">
        <v>1890</v>
      </c>
      <c r="H1187" s="189">
        <v>0.64</v>
      </c>
      <c r="I1187" s="190"/>
      <c r="J1187" s="191">
        <f>ROUND(I1187*H1187,2)</f>
        <v>0</v>
      </c>
      <c r="K1187" s="187" t="s">
        <v>259</v>
      </c>
      <c r="L1187" s="192"/>
      <c r="M1187" s="193" t="s">
        <v>1</v>
      </c>
      <c r="N1187" s="194" t="s">
        <v>42</v>
      </c>
      <c r="P1187" s="146">
        <f>O1187*H1187</f>
        <v>0</v>
      </c>
      <c r="Q1187" s="146">
        <v>0</v>
      </c>
      <c r="R1187" s="146">
        <f>Q1187*H1187</f>
        <v>0</v>
      </c>
      <c r="S1187" s="146">
        <v>0</v>
      </c>
      <c r="T1187" s="147">
        <f>S1187*H1187</f>
        <v>0</v>
      </c>
      <c r="AR1187" s="148" t="s">
        <v>455</v>
      </c>
      <c r="AT1187" s="148" t="s">
        <v>1052</v>
      </c>
      <c r="AU1187" s="148" t="s">
        <v>87</v>
      </c>
      <c r="AY1187" s="17" t="s">
        <v>253</v>
      </c>
      <c r="BE1187" s="149">
        <f>IF(N1187="základní",J1187,0)</f>
        <v>0</v>
      </c>
      <c r="BF1187" s="149">
        <f>IF(N1187="snížená",J1187,0)</f>
        <v>0</v>
      </c>
      <c r="BG1187" s="149">
        <f>IF(N1187="zákl. přenesená",J1187,0)</f>
        <v>0</v>
      </c>
      <c r="BH1187" s="149">
        <f>IF(N1187="sníž. přenesená",J1187,0)</f>
        <v>0</v>
      </c>
      <c r="BI1187" s="149">
        <f>IF(N1187="nulová",J1187,0)</f>
        <v>0</v>
      </c>
      <c r="BJ1187" s="17" t="s">
        <v>85</v>
      </c>
      <c r="BK1187" s="149">
        <f>ROUND(I1187*H1187,2)</f>
        <v>0</v>
      </c>
      <c r="BL1187" s="17" t="s">
        <v>369</v>
      </c>
      <c r="BM1187" s="148" t="s">
        <v>3951</v>
      </c>
    </row>
    <row r="1188" spans="2:65" s="12" customFormat="1" ht="11.25">
      <c r="B1188" s="154"/>
      <c r="D1188" s="155" t="s">
        <v>264</v>
      </c>
      <c r="E1188" s="156" t="s">
        <v>1</v>
      </c>
      <c r="F1188" s="157" t="s">
        <v>3820</v>
      </c>
      <c r="H1188" s="158">
        <v>16</v>
      </c>
      <c r="I1188" s="159"/>
      <c r="L1188" s="154"/>
      <c r="M1188" s="160"/>
      <c r="T1188" s="161"/>
      <c r="AT1188" s="156" t="s">
        <v>264</v>
      </c>
      <c r="AU1188" s="156" t="s">
        <v>87</v>
      </c>
      <c r="AV1188" s="12" t="s">
        <v>87</v>
      </c>
      <c r="AW1188" s="12" t="s">
        <v>32</v>
      </c>
      <c r="AX1188" s="12" t="s">
        <v>77</v>
      </c>
      <c r="AY1188" s="156" t="s">
        <v>253</v>
      </c>
    </row>
    <row r="1189" spans="2:65" s="13" customFormat="1" ht="11.25">
      <c r="B1189" s="162"/>
      <c r="D1189" s="155" t="s">
        <v>264</v>
      </c>
      <c r="E1189" s="163" t="s">
        <v>1</v>
      </c>
      <c r="F1189" s="164" t="s">
        <v>266</v>
      </c>
      <c r="H1189" s="165">
        <v>16</v>
      </c>
      <c r="I1189" s="166"/>
      <c r="L1189" s="162"/>
      <c r="M1189" s="167"/>
      <c r="T1189" s="168"/>
      <c r="AT1189" s="163" t="s">
        <v>264</v>
      </c>
      <c r="AU1189" s="163" t="s">
        <v>87</v>
      </c>
      <c r="AV1189" s="13" t="s">
        <v>260</v>
      </c>
      <c r="AW1189" s="13" t="s">
        <v>32</v>
      </c>
      <c r="AX1189" s="13" t="s">
        <v>85</v>
      </c>
      <c r="AY1189" s="163" t="s">
        <v>253</v>
      </c>
    </row>
    <row r="1190" spans="2:65" s="12" customFormat="1" ht="11.25">
      <c r="B1190" s="154"/>
      <c r="D1190" s="155" t="s">
        <v>264</v>
      </c>
      <c r="F1190" s="157" t="s">
        <v>3952</v>
      </c>
      <c r="H1190" s="158">
        <v>0.64</v>
      </c>
      <c r="I1190" s="159"/>
      <c r="L1190" s="154"/>
      <c r="M1190" s="160"/>
      <c r="T1190" s="161"/>
      <c r="AT1190" s="156" t="s">
        <v>264</v>
      </c>
      <c r="AU1190" s="156" t="s">
        <v>87</v>
      </c>
      <c r="AV1190" s="12" t="s">
        <v>87</v>
      </c>
      <c r="AW1190" s="12" t="s">
        <v>4</v>
      </c>
      <c r="AX1190" s="12" t="s">
        <v>85</v>
      </c>
      <c r="AY1190" s="156" t="s">
        <v>253</v>
      </c>
    </row>
    <row r="1191" spans="2:65" s="1" customFormat="1" ht="24.2" customHeight="1">
      <c r="B1191" s="32"/>
      <c r="C1191" s="185" t="s">
        <v>1893</v>
      </c>
      <c r="D1191" s="185" t="s">
        <v>1052</v>
      </c>
      <c r="E1191" s="186" t="s">
        <v>1899</v>
      </c>
      <c r="F1191" s="187" t="s">
        <v>1900</v>
      </c>
      <c r="G1191" s="188" t="s">
        <v>1890</v>
      </c>
      <c r="H1191" s="189">
        <v>43.36</v>
      </c>
      <c r="I1191" s="190"/>
      <c r="J1191" s="191">
        <f>ROUND(I1191*H1191,2)</f>
        <v>0</v>
      </c>
      <c r="K1191" s="187" t="s">
        <v>259</v>
      </c>
      <c r="L1191" s="192"/>
      <c r="M1191" s="193" t="s">
        <v>1</v>
      </c>
      <c r="N1191" s="194" t="s">
        <v>42</v>
      </c>
      <c r="P1191" s="146">
        <f>O1191*H1191</f>
        <v>0</v>
      </c>
      <c r="Q1191" s="146">
        <v>6.8000000000000005E-4</v>
      </c>
      <c r="R1191" s="146">
        <f>Q1191*H1191</f>
        <v>2.9484800000000002E-2</v>
      </c>
      <c r="S1191" s="146">
        <v>0</v>
      </c>
      <c r="T1191" s="147">
        <f>S1191*H1191</f>
        <v>0</v>
      </c>
      <c r="AR1191" s="148" t="s">
        <v>455</v>
      </c>
      <c r="AT1191" s="148" t="s">
        <v>1052</v>
      </c>
      <c r="AU1191" s="148" t="s">
        <v>87</v>
      </c>
      <c r="AY1191" s="17" t="s">
        <v>253</v>
      </c>
      <c r="BE1191" s="149">
        <f>IF(N1191="základní",J1191,0)</f>
        <v>0</v>
      </c>
      <c r="BF1191" s="149">
        <f>IF(N1191="snížená",J1191,0)</f>
        <v>0</v>
      </c>
      <c r="BG1191" s="149">
        <f>IF(N1191="zákl. přenesená",J1191,0)</f>
        <v>0</v>
      </c>
      <c r="BH1191" s="149">
        <f>IF(N1191="sníž. přenesená",J1191,0)</f>
        <v>0</v>
      </c>
      <c r="BI1191" s="149">
        <f>IF(N1191="nulová",J1191,0)</f>
        <v>0</v>
      </c>
      <c r="BJ1191" s="17" t="s">
        <v>85</v>
      </c>
      <c r="BK1191" s="149">
        <f>ROUND(I1191*H1191,2)</f>
        <v>0</v>
      </c>
      <c r="BL1191" s="17" t="s">
        <v>369</v>
      </c>
      <c r="BM1191" s="148" t="s">
        <v>3953</v>
      </c>
    </row>
    <row r="1192" spans="2:65" s="12" customFormat="1" ht="11.25">
      <c r="B1192" s="154"/>
      <c r="D1192" s="155" t="s">
        <v>264</v>
      </c>
      <c r="E1192" s="156" t="s">
        <v>1</v>
      </c>
      <c r="F1192" s="157" t="s">
        <v>1870</v>
      </c>
      <c r="H1192" s="158">
        <v>392</v>
      </c>
      <c r="I1192" s="159"/>
      <c r="L1192" s="154"/>
      <c r="M1192" s="160"/>
      <c r="T1192" s="161"/>
      <c r="AT1192" s="156" t="s">
        <v>264</v>
      </c>
      <c r="AU1192" s="156" t="s">
        <v>87</v>
      </c>
      <c r="AV1192" s="12" t="s">
        <v>87</v>
      </c>
      <c r="AW1192" s="12" t="s">
        <v>32</v>
      </c>
      <c r="AX1192" s="12" t="s">
        <v>77</v>
      </c>
      <c r="AY1192" s="156" t="s">
        <v>253</v>
      </c>
    </row>
    <row r="1193" spans="2:65" s="12" customFormat="1" ht="11.25">
      <c r="B1193" s="154"/>
      <c r="D1193" s="155" t="s">
        <v>264</v>
      </c>
      <c r="E1193" s="156" t="s">
        <v>1</v>
      </c>
      <c r="F1193" s="157" t="s">
        <v>1871</v>
      </c>
      <c r="H1193" s="158">
        <v>112</v>
      </c>
      <c r="I1193" s="159"/>
      <c r="L1193" s="154"/>
      <c r="M1193" s="160"/>
      <c r="T1193" s="161"/>
      <c r="AT1193" s="156" t="s">
        <v>264</v>
      </c>
      <c r="AU1193" s="156" t="s">
        <v>87</v>
      </c>
      <c r="AV1193" s="12" t="s">
        <v>87</v>
      </c>
      <c r="AW1193" s="12" t="s">
        <v>32</v>
      </c>
      <c r="AX1193" s="12" t="s">
        <v>77</v>
      </c>
      <c r="AY1193" s="156" t="s">
        <v>253</v>
      </c>
    </row>
    <row r="1194" spans="2:65" s="12" customFormat="1" ht="11.25">
      <c r="B1194" s="154"/>
      <c r="D1194" s="155" t="s">
        <v>264</v>
      </c>
      <c r="E1194" s="156" t="s">
        <v>1</v>
      </c>
      <c r="F1194" s="157" t="s">
        <v>1872</v>
      </c>
      <c r="H1194" s="158">
        <v>336</v>
      </c>
      <c r="I1194" s="159"/>
      <c r="L1194" s="154"/>
      <c r="M1194" s="160"/>
      <c r="T1194" s="161"/>
      <c r="AT1194" s="156" t="s">
        <v>264</v>
      </c>
      <c r="AU1194" s="156" t="s">
        <v>87</v>
      </c>
      <c r="AV1194" s="12" t="s">
        <v>87</v>
      </c>
      <c r="AW1194" s="12" t="s">
        <v>32</v>
      </c>
      <c r="AX1194" s="12" t="s">
        <v>77</v>
      </c>
      <c r="AY1194" s="156" t="s">
        <v>253</v>
      </c>
    </row>
    <row r="1195" spans="2:65" s="12" customFormat="1" ht="11.25">
      <c r="B1195" s="154"/>
      <c r="D1195" s="155" t="s">
        <v>264</v>
      </c>
      <c r="E1195" s="156" t="s">
        <v>1</v>
      </c>
      <c r="F1195" s="157" t="s">
        <v>1873</v>
      </c>
      <c r="H1195" s="158">
        <v>112</v>
      </c>
      <c r="I1195" s="159"/>
      <c r="L1195" s="154"/>
      <c r="M1195" s="160"/>
      <c r="T1195" s="161"/>
      <c r="AT1195" s="156" t="s">
        <v>264</v>
      </c>
      <c r="AU1195" s="156" t="s">
        <v>87</v>
      </c>
      <c r="AV1195" s="12" t="s">
        <v>87</v>
      </c>
      <c r="AW1195" s="12" t="s">
        <v>32</v>
      </c>
      <c r="AX1195" s="12" t="s">
        <v>77</v>
      </c>
      <c r="AY1195" s="156" t="s">
        <v>253</v>
      </c>
    </row>
    <row r="1196" spans="2:65" s="12" customFormat="1" ht="11.25">
      <c r="B1196" s="154"/>
      <c r="D1196" s="155" t="s">
        <v>264</v>
      </c>
      <c r="E1196" s="156" t="s">
        <v>1</v>
      </c>
      <c r="F1196" s="157" t="s">
        <v>1874</v>
      </c>
      <c r="H1196" s="158">
        <v>644</v>
      </c>
      <c r="I1196" s="159"/>
      <c r="L1196" s="154"/>
      <c r="M1196" s="160"/>
      <c r="T1196" s="161"/>
      <c r="AT1196" s="156" t="s">
        <v>264</v>
      </c>
      <c r="AU1196" s="156" t="s">
        <v>87</v>
      </c>
      <c r="AV1196" s="12" t="s">
        <v>87</v>
      </c>
      <c r="AW1196" s="12" t="s">
        <v>32</v>
      </c>
      <c r="AX1196" s="12" t="s">
        <v>77</v>
      </c>
      <c r="AY1196" s="156" t="s">
        <v>253</v>
      </c>
    </row>
    <row r="1197" spans="2:65" s="12" customFormat="1" ht="11.25">
      <c r="B1197" s="154"/>
      <c r="D1197" s="155" t="s">
        <v>264</v>
      </c>
      <c r="E1197" s="156" t="s">
        <v>1</v>
      </c>
      <c r="F1197" s="157" t="s">
        <v>1875</v>
      </c>
      <c r="H1197" s="158">
        <v>392</v>
      </c>
      <c r="I1197" s="159"/>
      <c r="L1197" s="154"/>
      <c r="M1197" s="160"/>
      <c r="T1197" s="161"/>
      <c r="AT1197" s="156" t="s">
        <v>264</v>
      </c>
      <c r="AU1197" s="156" t="s">
        <v>87</v>
      </c>
      <c r="AV1197" s="12" t="s">
        <v>87</v>
      </c>
      <c r="AW1197" s="12" t="s">
        <v>32</v>
      </c>
      <c r="AX1197" s="12" t="s">
        <v>77</v>
      </c>
      <c r="AY1197" s="156" t="s">
        <v>253</v>
      </c>
    </row>
    <row r="1198" spans="2:65" s="12" customFormat="1" ht="11.25">
      <c r="B1198" s="154"/>
      <c r="D1198" s="155" t="s">
        <v>264</v>
      </c>
      <c r="E1198" s="156" t="s">
        <v>1</v>
      </c>
      <c r="F1198" s="157" t="s">
        <v>1876</v>
      </c>
      <c r="H1198" s="158">
        <v>112</v>
      </c>
      <c r="I1198" s="159"/>
      <c r="L1198" s="154"/>
      <c r="M1198" s="160"/>
      <c r="T1198" s="161"/>
      <c r="AT1198" s="156" t="s">
        <v>264</v>
      </c>
      <c r="AU1198" s="156" t="s">
        <v>87</v>
      </c>
      <c r="AV1198" s="12" t="s">
        <v>87</v>
      </c>
      <c r="AW1198" s="12" t="s">
        <v>32</v>
      </c>
      <c r="AX1198" s="12" t="s">
        <v>77</v>
      </c>
      <c r="AY1198" s="156" t="s">
        <v>253</v>
      </c>
    </row>
    <row r="1199" spans="2:65" s="15" customFormat="1" ht="11.25">
      <c r="B1199" s="175"/>
      <c r="D1199" s="155" t="s">
        <v>264</v>
      </c>
      <c r="E1199" s="176" t="s">
        <v>1</v>
      </c>
      <c r="F1199" s="177" t="s">
        <v>322</v>
      </c>
      <c r="H1199" s="178">
        <v>2100</v>
      </c>
      <c r="I1199" s="179"/>
      <c r="L1199" s="175"/>
      <c r="M1199" s="180"/>
      <c r="T1199" s="181"/>
      <c r="AT1199" s="176" t="s">
        <v>264</v>
      </c>
      <c r="AU1199" s="176" t="s">
        <v>87</v>
      </c>
      <c r="AV1199" s="15" t="s">
        <v>97</v>
      </c>
      <c r="AW1199" s="15" t="s">
        <v>32</v>
      </c>
      <c r="AX1199" s="15" t="s">
        <v>77</v>
      </c>
      <c r="AY1199" s="176" t="s">
        <v>253</v>
      </c>
    </row>
    <row r="1200" spans="2:65" s="12" customFormat="1" ht="11.25">
      <c r="B1200" s="154"/>
      <c r="D1200" s="155" t="s">
        <v>264</v>
      </c>
      <c r="E1200" s="156" t="s">
        <v>1</v>
      </c>
      <c r="F1200" s="157" t="s">
        <v>3817</v>
      </c>
      <c r="H1200" s="158">
        <v>32</v>
      </c>
      <c r="I1200" s="159"/>
      <c r="L1200" s="154"/>
      <c r="M1200" s="160"/>
      <c r="T1200" s="161"/>
      <c r="AT1200" s="156" t="s">
        <v>264</v>
      </c>
      <c r="AU1200" s="156" t="s">
        <v>87</v>
      </c>
      <c r="AV1200" s="12" t="s">
        <v>87</v>
      </c>
      <c r="AW1200" s="12" t="s">
        <v>32</v>
      </c>
      <c r="AX1200" s="12" t="s">
        <v>77</v>
      </c>
      <c r="AY1200" s="156" t="s">
        <v>253</v>
      </c>
    </row>
    <row r="1201" spans="2:65" s="12" customFormat="1" ht="11.25">
      <c r="B1201" s="154"/>
      <c r="D1201" s="155" t="s">
        <v>264</v>
      </c>
      <c r="E1201" s="156" t="s">
        <v>1</v>
      </c>
      <c r="F1201" s="157" t="s">
        <v>1376</v>
      </c>
      <c r="H1201" s="158">
        <v>24</v>
      </c>
      <c r="I1201" s="159"/>
      <c r="L1201" s="154"/>
      <c r="M1201" s="160"/>
      <c r="T1201" s="161"/>
      <c r="AT1201" s="156" t="s">
        <v>264</v>
      </c>
      <c r="AU1201" s="156" t="s">
        <v>87</v>
      </c>
      <c r="AV1201" s="12" t="s">
        <v>87</v>
      </c>
      <c r="AW1201" s="12" t="s">
        <v>32</v>
      </c>
      <c r="AX1201" s="12" t="s">
        <v>77</v>
      </c>
      <c r="AY1201" s="156" t="s">
        <v>253</v>
      </c>
    </row>
    <row r="1202" spans="2:65" s="12" customFormat="1" ht="11.25">
      <c r="B1202" s="154"/>
      <c r="D1202" s="155" t="s">
        <v>264</v>
      </c>
      <c r="E1202" s="156" t="s">
        <v>1</v>
      </c>
      <c r="F1202" s="157" t="s">
        <v>1391</v>
      </c>
      <c r="H1202" s="158">
        <v>4</v>
      </c>
      <c r="I1202" s="159"/>
      <c r="L1202" s="154"/>
      <c r="M1202" s="160"/>
      <c r="T1202" s="161"/>
      <c r="AT1202" s="156" t="s">
        <v>264</v>
      </c>
      <c r="AU1202" s="156" t="s">
        <v>87</v>
      </c>
      <c r="AV1202" s="12" t="s">
        <v>87</v>
      </c>
      <c r="AW1202" s="12" t="s">
        <v>32</v>
      </c>
      <c r="AX1202" s="12" t="s">
        <v>77</v>
      </c>
      <c r="AY1202" s="156" t="s">
        <v>253</v>
      </c>
    </row>
    <row r="1203" spans="2:65" s="12" customFormat="1" ht="11.25">
      <c r="B1203" s="154"/>
      <c r="D1203" s="155" t="s">
        <v>264</v>
      </c>
      <c r="E1203" s="156" t="s">
        <v>1</v>
      </c>
      <c r="F1203" s="157" t="s">
        <v>1392</v>
      </c>
      <c r="H1203" s="158">
        <v>2</v>
      </c>
      <c r="I1203" s="159"/>
      <c r="L1203" s="154"/>
      <c r="M1203" s="160"/>
      <c r="T1203" s="161"/>
      <c r="AT1203" s="156" t="s">
        <v>264</v>
      </c>
      <c r="AU1203" s="156" t="s">
        <v>87</v>
      </c>
      <c r="AV1203" s="12" t="s">
        <v>87</v>
      </c>
      <c r="AW1203" s="12" t="s">
        <v>32</v>
      </c>
      <c r="AX1203" s="12" t="s">
        <v>77</v>
      </c>
      <c r="AY1203" s="156" t="s">
        <v>253</v>
      </c>
    </row>
    <row r="1204" spans="2:65" s="12" customFormat="1" ht="11.25">
      <c r="B1204" s="154"/>
      <c r="D1204" s="155" t="s">
        <v>264</v>
      </c>
      <c r="E1204" s="156" t="s">
        <v>1</v>
      </c>
      <c r="F1204" s="157" t="s">
        <v>1391</v>
      </c>
      <c r="H1204" s="158">
        <v>4</v>
      </c>
      <c r="I1204" s="159"/>
      <c r="L1204" s="154"/>
      <c r="M1204" s="160"/>
      <c r="T1204" s="161"/>
      <c r="AT1204" s="156" t="s">
        <v>264</v>
      </c>
      <c r="AU1204" s="156" t="s">
        <v>87</v>
      </c>
      <c r="AV1204" s="12" t="s">
        <v>87</v>
      </c>
      <c r="AW1204" s="12" t="s">
        <v>32</v>
      </c>
      <c r="AX1204" s="12" t="s">
        <v>77</v>
      </c>
      <c r="AY1204" s="156" t="s">
        <v>253</v>
      </c>
    </row>
    <row r="1205" spans="2:65" s="12" customFormat="1" ht="11.25">
      <c r="B1205" s="154"/>
      <c r="D1205" s="155" t="s">
        <v>264</v>
      </c>
      <c r="E1205" s="156" t="s">
        <v>1</v>
      </c>
      <c r="F1205" s="157" t="s">
        <v>1392</v>
      </c>
      <c r="H1205" s="158">
        <v>2</v>
      </c>
      <c r="I1205" s="159"/>
      <c r="L1205" s="154"/>
      <c r="M1205" s="160"/>
      <c r="T1205" s="161"/>
      <c r="AT1205" s="156" t="s">
        <v>264</v>
      </c>
      <c r="AU1205" s="156" t="s">
        <v>87</v>
      </c>
      <c r="AV1205" s="12" t="s">
        <v>87</v>
      </c>
      <c r="AW1205" s="12" t="s">
        <v>32</v>
      </c>
      <c r="AX1205" s="12" t="s">
        <v>77</v>
      </c>
      <c r="AY1205" s="156" t="s">
        <v>253</v>
      </c>
    </row>
    <row r="1206" spans="2:65" s="15" customFormat="1" ht="11.25">
      <c r="B1206" s="175"/>
      <c r="D1206" s="155" t="s">
        <v>264</v>
      </c>
      <c r="E1206" s="176" t="s">
        <v>1</v>
      </c>
      <c r="F1206" s="177" t="s">
        <v>322</v>
      </c>
      <c r="H1206" s="178">
        <v>68</v>
      </c>
      <c r="I1206" s="179"/>
      <c r="L1206" s="175"/>
      <c r="M1206" s="180"/>
      <c r="T1206" s="181"/>
      <c r="AT1206" s="176" t="s">
        <v>264</v>
      </c>
      <c r="AU1206" s="176" t="s">
        <v>87</v>
      </c>
      <c r="AV1206" s="15" t="s">
        <v>97</v>
      </c>
      <c r="AW1206" s="15" t="s">
        <v>32</v>
      </c>
      <c r="AX1206" s="15" t="s">
        <v>77</v>
      </c>
      <c r="AY1206" s="176" t="s">
        <v>253</v>
      </c>
    </row>
    <row r="1207" spans="2:65" s="13" customFormat="1" ht="11.25">
      <c r="B1207" s="162"/>
      <c r="D1207" s="155" t="s">
        <v>264</v>
      </c>
      <c r="E1207" s="163" t="s">
        <v>1</v>
      </c>
      <c r="F1207" s="164" t="s">
        <v>266</v>
      </c>
      <c r="H1207" s="165">
        <v>2168</v>
      </c>
      <c r="I1207" s="166"/>
      <c r="L1207" s="162"/>
      <c r="M1207" s="167"/>
      <c r="T1207" s="168"/>
      <c r="AT1207" s="163" t="s">
        <v>264</v>
      </c>
      <c r="AU1207" s="163" t="s">
        <v>87</v>
      </c>
      <c r="AV1207" s="13" t="s">
        <v>260</v>
      </c>
      <c r="AW1207" s="13" t="s">
        <v>32</v>
      </c>
      <c r="AX1207" s="13" t="s">
        <v>85</v>
      </c>
      <c r="AY1207" s="163" t="s">
        <v>253</v>
      </c>
    </row>
    <row r="1208" spans="2:65" s="12" customFormat="1" ht="11.25">
      <c r="B1208" s="154"/>
      <c r="D1208" s="155" t="s">
        <v>264</v>
      </c>
      <c r="F1208" s="157" t="s">
        <v>3954</v>
      </c>
      <c r="H1208" s="158">
        <v>43.36</v>
      </c>
      <c r="I1208" s="159"/>
      <c r="L1208" s="154"/>
      <c r="M1208" s="160"/>
      <c r="T1208" s="161"/>
      <c r="AT1208" s="156" t="s">
        <v>264</v>
      </c>
      <c r="AU1208" s="156" t="s">
        <v>87</v>
      </c>
      <c r="AV1208" s="12" t="s">
        <v>87</v>
      </c>
      <c r="AW1208" s="12" t="s">
        <v>4</v>
      </c>
      <c r="AX1208" s="12" t="s">
        <v>85</v>
      </c>
      <c r="AY1208" s="156" t="s">
        <v>253</v>
      </c>
    </row>
    <row r="1209" spans="2:65" s="1" customFormat="1" ht="24.2" customHeight="1">
      <c r="B1209" s="32"/>
      <c r="C1209" s="185" t="s">
        <v>1898</v>
      </c>
      <c r="D1209" s="185" t="s">
        <v>1052</v>
      </c>
      <c r="E1209" s="186" t="s">
        <v>1904</v>
      </c>
      <c r="F1209" s="187" t="s">
        <v>1905</v>
      </c>
      <c r="G1209" s="188" t="s">
        <v>1890</v>
      </c>
      <c r="H1209" s="189">
        <v>0.32</v>
      </c>
      <c r="I1209" s="190"/>
      <c r="J1209" s="191">
        <f>ROUND(I1209*H1209,2)</f>
        <v>0</v>
      </c>
      <c r="K1209" s="187" t="s">
        <v>259</v>
      </c>
      <c r="L1209" s="192"/>
      <c r="M1209" s="193" t="s">
        <v>1</v>
      </c>
      <c r="N1209" s="194" t="s">
        <v>42</v>
      </c>
      <c r="P1209" s="146">
        <f>O1209*H1209</f>
        <v>0</v>
      </c>
      <c r="Q1209" s="146">
        <v>0</v>
      </c>
      <c r="R1209" s="146">
        <f>Q1209*H1209</f>
        <v>0</v>
      </c>
      <c r="S1209" s="146">
        <v>0</v>
      </c>
      <c r="T1209" s="147">
        <f>S1209*H1209</f>
        <v>0</v>
      </c>
      <c r="AR1209" s="148" t="s">
        <v>455</v>
      </c>
      <c r="AT1209" s="148" t="s">
        <v>1052</v>
      </c>
      <c r="AU1209" s="148" t="s">
        <v>87</v>
      </c>
      <c r="AY1209" s="17" t="s">
        <v>253</v>
      </c>
      <c r="BE1209" s="149">
        <f>IF(N1209="základní",J1209,0)</f>
        <v>0</v>
      </c>
      <c r="BF1209" s="149">
        <f>IF(N1209="snížená",J1209,0)</f>
        <v>0</v>
      </c>
      <c r="BG1209" s="149">
        <f>IF(N1209="zákl. přenesená",J1209,0)</f>
        <v>0</v>
      </c>
      <c r="BH1209" s="149">
        <f>IF(N1209="sníž. přenesená",J1209,0)</f>
        <v>0</v>
      </c>
      <c r="BI1209" s="149">
        <f>IF(N1209="nulová",J1209,0)</f>
        <v>0</v>
      </c>
      <c r="BJ1209" s="17" t="s">
        <v>85</v>
      </c>
      <c r="BK1209" s="149">
        <f>ROUND(I1209*H1209,2)</f>
        <v>0</v>
      </c>
      <c r="BL1209" s="17" t="s">
        <v>369</v>
      </c>
      <c r="BM1209" s="148" t="s">
        <v>3955</v>
      </c>
    </row>
    <row r="1210" spans="2:65" s="12" customFormat="1" ht="11.25">
      <c r="B1210" s="154"/>
      <c r="D1210" s="155" t="s">
        <v>264</v>
      </c>
      <c r="E1210" s="156" t="s">
        <v>1</v>
      </c>
      <c r="F1210" s="157" t="s">
        <v>3820</v>
      </c>
      <c r="H1210" s="158">
        <v>16</v>
      </c>
      <c r="I1210" s="159"/>
      <c r="L1210" s="154"/>
      <c r="M1210" s="160"/>
      <c r="T1210" s="161"/>
      <c r="AT1210" s="156" t="s">
        <v>264</v>
      </c>
      <c r="AU1210" s="156" t="s">
        <v>87</v>
      </c>
      <c r="AV1210" s="12" t="s">
        <v>87</v>
      </c>
      <c r="AW1210" s="12" t="s">
        <v>32</v>
      </c>
      <c r="AX1210" s="12" t="s">
        <v>77</v>
      </c>
      <c r="AY1210" s="156" t="s">
        <v>253</v>
      </c>
    </row>
    <row r="1211" spans="2:65" s="13" customFormat="1" ht="11.25">
      <c r="B1211" s="162"/>
      <c r="D1211" s="155" t="s">
        <v>264</v>
      </c>
      <c r="E1211" s="163" t="s">
        <v>1</v>
      </c>
      <c r="F1211" s="164" t="s">
        <v>266</v>
      </c>
      <c r="H1211" s="165">
        <v>16</v>
      </c>
      <c r="I1211" s="166"/>
      <c r="L1211" s="162"/>
      <c r="M1211" s="167"/>
      <c r="T1211" s="168"/>
      <c r="AT1211" s="163" t="s">
        <v>264</v>
      </c>
      <c r="AU1211" s="163" t="s">
        <v>87</v>
      </c>
      <c r="AV1211" s="13" t="s">
        <v>260</v>
      </c>
      <c r="AW1211" s="13" t="s">
        <v>32</v>
      </c>
      <c r="AX1211" s="13" t="s">
        <v>85</v>
      </c>
      <c r="AY1211" s="163" t="s">
        <v>253</v>
      </c>
    </row>
    <row r="1212" spans="2:65" s="12" customFormat="1" ht="11.25">
      <c r="B1212" s="154"/>
      <c r="D1212" s="155" t="s">
        <v>264</v>
      </c>
      <c r="F1212" s="157" t="s">
        <v>3956</v>
      </c>
      <c r="H1212" s="158">
        <v>0.32</v>
      </c>
      <c r="I1212" s="159"/>
      <c r="L1212" s="154"/>
      <c r="M1212" s="160"/>
      <c r="T1212" s="161"/>
      <c r="AT1212" s="156" t="s">
        <v>264</v>
      </c>
      <c r="AU1212" s="156" t="s">
        <v>87</v>
      </c>
      <c r="AV1212" s="12" t="s">
        <v>87</v>
      </c>
      <c r="AW1212" s="12" t="s">
        <v>4</v>
      </c>
      <c r="AX1212" s="12" t="s">
        <v>85</v>
      </c>
      <c r="AY1212" s="156" t="s">
        <v>253</v>
      </c>
    </row>
    <row r="1213" spans="2:65" s="1" customFormat="1" ht="24.2" customHeight="1">
      <c r="B1213" s="32"/>
      <c r="C1213" s="137" t="s">
        <v>1903</v>
      </c>
      <c r="D1213" s="137" t="s">
        <v>255</v>
      </c>
      <c r="E1213" s="138" t="s">
        <v>1909</v>
      </c>
      <c r="F1213" s="139" t="s">
        <v>1910</v>
      </c>
      <c r="G1213" s="140" t="s">
        <v>269</v>
      </c>
      <c r="H1213" s="141">
        <v>168</v>
      </c>
      <c r="I1213" s="142"/>
      <c r="J1213" s="143">
        <f>ROUND(I1213*H1213,2)</f>
        <v>0</v>
      </c>
      <c r="K1213" s="139" t="s">
        <v>259</v>
      </c>
      <c r="L1213" s="32"/>
      <c r="M1213" s="144" t="s">
        <v>1</v>
      </c>
      <c r="N1213" s="145" t="s">
        <v>42</v>
      </c>
      <c r="P1213" s="146">
        <f>O1213*H1213</f>
        <v>0</v>
      </c>
      <c r="Q1213" s="146">
        <v>0</v>
      </c>
      <c r="R1213" s="146">
        <f>Q1213*H1213</f>
        <v>0</v>
      </c>
      <c r="S1213" s="146">
        <v>0</v>
      </c>
      <c r="T1213" s="147">
        <f>S1213*H1213</f>
        <v>0</v>
      </c>
      <c r="AR1213" s="148" t="s">
        <v>369</v>
      </c>
      <c r="AT1213" s="148" t="s">
        <v>255</v>
      </c>
      <c r="AU1213" s="148" t="s">
        <v>87</v>
      </c>
      <c r="AY1213" s="17" t="s">
        <v>253</v>
      </c>
      <c r="BE1213" s="149">
        <f>IF(N1213="základní",J1213,0)</f>
        <v>0</v>
      </c>
      <c r="BF1213" s="149">
        <f>IF(N1213="snížená",J1213,0)</f>
        <v>0</v>
      </c>
      <c r="BG1213" s="149">
        <f>IF(N1213="zákl. přenesená",J1213,0)</f>
        <v>0</v>
      </c>
      <c r="BH1213" s="149">
        <f>IF(N1213="sníž. přenesená",J1213,0)</f>
        <v>0</v>
      </c>
      <c r="BI1213" s="149">
        <f>IF(N1213="nulová",J1213,0)</f>
        <v>0</v>
      </c>
      <c r="BJ1213" s="17" t="s">
        <v>85</v>
      </c>
      <c r="BK1213" s="149">
        <f>ROUND(I1213*H1213,2)</f>
        <v>0</v>
      </c>
      <c r="BL1213" s="17" t="s">
        <v>369</v>
      </c>
      <c r="BM1213" s="148" t="s">
        <v>3957</v>
      </c>
    </row>
    <row r="1214" spans="2:65" s="1" customFormat="1" ht="11.25">
      <c r="B1214" s="32"/>
      <c r="D1214" s="150" t="s">
        <v>262</v>
      </c>
      <c r="F1214" s="151" t="s">
        <v>1912</v>
      </c>
      <c r="I1214" s="152"/>
      <c r="L1214" s="32"/>
      <c r="M1214" s="153"/>
      <c r="T1214" s="56"/>
      <c r="AT1214" s="17" t="s">
        <v>262</v>
      </c>
      <c r="AU1214" s="17" t="s">
        <v>87</v>
      </c>
    </row>
    <row r="1215" spans="2:65" s="1" customFormat="1" ht="16.5" customHeight="1">
      <c r="B1215" s="32"/>
      <c r="C1215" s="185" t="s">
        <v>1908</v>
      </c>
      <c r="D1215" s="185" t="s">
        <v>1052</v>
      </c>
      <c r="E1215" s="186" t="s">
        <v>1914</v>
      </c>
      <c r="F1215" s="187" t="s">
        <v>1915</v>
      </c>
      <c r="G1215" s="188" t="s">
        <v>447</v>
      </c>
      <c r="H1215" s="189">
        <v>28</v>
      </c>
      <c r="I1215" s="190"/>
      <c r="J1215" s="191">
        <f>ROUND(I1215*H1215,2)</f>
        <v>0</v>
      </c>
      <c r="K1215" s="187" t="s">
        <v>1</v>
      </c>
      <c r="L1215" s="192"/>
      <c r="M1215" s="193" t="s">
        <v>1</v>
      </c>
      <c r="N1215" s="194" t="s">
        <v>42</v>
      </c>
      <c r="P1215" s="146">
        <f>O1215*H1215</f>
        <v>0</v>
      </c>
      <c r="Q1215" s="146">
        <v>0</v>
      </c>
      <c r="R1215" s="146">
        <f>Q1215*H1215</f>
        <v>0</v>
      </c>
      <c r="S1215" s="146">
        <v>0</v>
      </c>
      <c r="T1215" s="147">
        <f>S1215*H1215</f>
        <v>0</v>
      </c>
      <c r="AR1215" s="148" t="s">
        <v>455</v>
      </c>
      <c r="AT1215" s="148" t="s">
        <v>1052</v>
      </c>
      <c r="AU1215" s="148" t="s">
        <v>87</v>
      </c>
      <c r="AY1215" s="17" t="s">
        <v>253</v>
      </c>
      <c r="BE1215" s="149">
        <f>IF(N1215="základní",J1215,0)</f>
        <v>0</v>
      </c>
      <c r="BF1215" s="149">
        <f>IF(N1215="snížená",J1215,0)</f>
        <v>0</v>
      </c>
      <c r="BG1215" s="149">
        <f>IF(N1215="zákl. přenesená",J1215,0)</f>
        <v>0</v>
      </c>
      <c r="BH1215" s="149">
        <f>IF(N1215="sníž. přenesená",J1215,0)</f>
        <v>0</v>
      </c>
      <c r="BI1215" s="149">
        <f>IF(N1215="nulová",J1215,0)</f>
        <v>0</v>
      </c>
      <c r="BJ1215" s="17" t="s">
        <v>85</v>
      </c>
      <c r="BK1215" s="149">
        <f>ROUND(I1215*H1215,2)</f>
        <v>0</v>
      </c>
      <c r="BL1215" s="17" t="s">
        <v>369</v>
      </c>
      <c r="BM1215" s="148" t="s">
        <v>3958</v>
      </c>
    </row>
    <row r="1216" spans="2:65" s="1" customFormat="1" ht="19.5">
      <c r="B1216" s="32"/>
      <c r="D1216" s="155" t="s">
        <v>1346</v>
      </c>
      <c r="F1216" s="195" t="s">
        <v>1917</v>
      </c>
      <c r="I1216" s="152"/>
      <c r="L1216" s="32"/>
      <c r="M1216" s="153"/>
      <c r="T1216" s="56"/>
      <c r="AT1216" s="17" t="s">
        <v>1346</v>
      </c>
      <c r="AU1216" s="17" t="s">
        <v>87</v>
      </c>
    </row>
    <row r="1217" spans="2:65" s="12" customFormat="1" ht="11.25">
      <c r="B1217" s="154"/>
      <c r="D1217" s="155" t="s">
        <v>264</v>
      </c>
      <c r="E1217" s="156" t="s">
        <v>1</v>
      </c>
      <c r="F1217" s="157" t="s">
        <v>1918</v>
      </c>
      <c r="H1217" s="158">
        <v>28</v>
      </c>
      <c r="I1217" s="159"/>
      <c r="L1217" s="154"/>
      <c r="M1217" s="160"/>
      <c r="T1217" s="161"/>
      <c r="AT1217" s="156" t="s">
        <v>264</v>
      </c>
      <c r="AU1217" s="156" t="s">
        <v>87</v>
      </c>
      <c r="AV1217" s="12" t="s">
        <v>87</v>
      </c>
      <c r="AW1217" s="12" t="s">
        <v>32</v>
      </c>
      <c r="AX1217" s="12" t="s">
        <v>77</v>
      </c>
      <c r="AY1217" s="156" t="s">
        <v>253</v>
      </c>
    </row>
    <row r="1218" spans="2:65" s="13" customFormat="1" ht="11.25">
      <c r="B1218" s="162"/>
      <c r="D1218" s="155" t="s">
        <v>264</v>
      </c>
      <c r="E1218" s="163" t="s">
        <v>1</v>
      </c>
      <c r="F1218" s="164" t="s">
        <v>266</v>
      </c>
      <c r="H1218" s="165">
        <v>28</v>
      </c>
      <c r="I1218" s="166"/>
      <c r="L1218" s="162"/>
      <c r="M1218" s="167"/>
      <c r="T1218" s="168"/>
      <c r="AT1218" s="163" t="s">
        <v>264</v>
      </c>
      <c r="AU1218" s="163" t="s">
        <v>87</v>
      </c>
      <c r="AV1218" s="13" t="s">
        <v>260</v>
      </c>
      <c r="AW1218" s="13" t="s">
        <v>32</v>
      </c>
      <c r="AX1218" s="13" t="s">
        <v>85</v>
      </c>
      <c r="AY1218" s="163" t="s">
        <v>253</v>
      </c>
    </row>
    <row r="1219" spans="2:65" s="1" customFormat="1" ht="16.5" customHeight="1">
      <c r="B1219" s="32"/>
      <c r="C1219" s="185" t="s">
        <v>1913</v>
      </c>
      <c r="D1219" s="185" t="s">
        <v>1052</v>
      </c>
      <c r="E1219" s="186" t="s">
        <v>1920</v>
      </c>
      <c r="F1219" s="187" t="s">
        <v>1921</v>
      </c>
      <c r="G1219" s="188" t="s">
        <v>447</v>
      </c>
      <c r="H1219" s="189">
        <v>28</v>
      </c>
      <c r="I1219" s="190"/>
      <c r="J1219" s="191">
        <f>ROUND(I1219*H1219,2)</f>
        <v>0</v>
      </c>
      <c r="K1219" s="187" t="s">
        <v>1</v>
      </c>
      <c r="L1219" s="192"/>
      <c r="M1219" s="193" t="s">
        <v>1</v>
      </c>
      <c r="N1219" s="194" t="s">
        <v>42</v>
      </c>
      <c r="P1219" s="146">
        <f>O1219*H1219</f>
        <v>0</v>
      </c>
      <c r="Q1219" s="146">
        <v>0</v>
      </c>
      <c r="R1219" s="146">
        <f>Q1219*H1219</f>
        <v>0</v>
      </c>
      <c r="S1219" s="146">
        <v>0</v>
      </c>
      <c r="T1219" s="147">
        <f>S1219*H1219</f>
        <v>0</v>
      </c>
      <c r="AR1219" s="148" t="s">
        <v>455</v>
      </c>
      <c r="AT1219" s="148" t="s">
        <v>1052</v>
      </c>
      <c r="AU1219" s="148" t="s">
        <v>87</v>
      </c>
      <c r="AY1219" s="17" t="s">
        <v>253</v>
      </c>
      <c r="BE1219" s="149">
        <f>IF(N1219="základní",J1219,0)</f>
        <v>0</v>
      </c>
      <c r="BF1219" s="149">
        <f>IF(N1219="snížená",J1219,0)</f>
        <v>0</v>
      </c>
      <c r="BG1219" s="149">
        <f>IF(N1219="zákl. přenesená",J1219,0)</f>
        <v>0</v>
      </c>
      <c r="BH1219" s="149">
        <f>IF(N1219="sníž. přenesená",J1219,0)</f>
        <v>0</v>
      </c>
      <c r="BI1219" s="149">
        <f>IF(N1219="nulová",J1219,0)</f>
        <v>0</v>
      </c>
      <c r="BJ1219" s="17" t="s">
        <v>85</v>
      </c>
      <c r="BK1219" s="149">
        <f>ROUND(I1219*H1219,2)</f>
        <v>0</v>
      </c>
      <c r="BL1219" s="17" t="s">
        <v>369</v>
      </c>
      <c r="BM1219" s="148" t="s">
        <v>3959</v>
      </c>
    </row>
    <row r="1220" spans="2:65" s="1" customFormat="1" ht="19.5">
      <c r="B1220" s="32"/>
      <c r="D1220" s="155" t="s">
        <v>1346</v>
      </c>
      <c r="F1220" s="195" t="s">
        <v>1917</v>
      </c>
      <c r="I1220" s="152"/>
      <c r="L1220" s="32"/>
      <c r="M1220" s="153"/>
      <c r="T1220" s="56"/>
      <c r="AT1220" s="17" t="s">
        <v>1346</v>
      </c>
      <c r="AU1220" s="17" t="s">
        <v>87</v>
      </c>
    </row>
    <row r="1221" spans="2:65" s="12" customFormat="1" ht="11.25">
      <c r="B1221" s="154"/>
      <c r="D1221" s="155" t="s">
        <v>264</v>
      </c>
      <c r="E1221" s="156" t="s">
        <v>1</v>
      </c>
      <c r="F1221" s="157" t="s">
        <v>1918</v>
      </c>
      <c r="H1221" s="158">
        <v>28</v>
      </c>
      <c r="I1221" s="159"/>
      <c r="L1221" s="154"/>
      <c r="M1221" s="160"/>
      <c r="T1221" s="161"/>
      <c r="AT1221" s="156" t="s">
        <v>264</v>
      </c>
      <c r="AU1221" s="156" t="s">
        <v>87</v>
      </c>
      <c r="AV1221" s="12" t="s">
        <v>87</v>
      </c>
      <c r="AW1221" s="12" t="s">
        <v>32</v>
      </c>
      <c r="AX1221" s="12" t="s">
        <v>77</v>
      </c>
      <c r="AY1221" s="156" t="s">
        <v>253</v>
      </c>
    </row>
    <row r="1222" spans="2:65" s="13" customFormat="1" ht="11.25">
      <c r="B1222" s="162"/>
      <c r="D1222" s="155" t="s">
        <v>264</v>
      </c>
      <c r="E1222" s="163" t="s">
        <v>1</v>
      </c>
      <c r="F1222" s="164" t="s">
        <v>266</v>
      </c>
      <c r="H1222" s="165">
        <v>28</v>
      </c>
      <c r="I1222" s="166"/>
      <c r="L1222" s="162"/>
      <c r="M1222" s="167"/>
      <c r="T1222" s="168"/>
      <c r="AT1222" s="163" t="s">
        <v>264</v>
      </c>
      <c r="AU1222" s="163" t="s">
        <v>87</v>
      </c>
      <c r="AV1222" s="13" t="s">
        <v>260</v>
      </c>
      <c r="AW1222" s="13" t="s">
        <v>32</v>
      </c>
      <c r="AX1222" s="13" t="s">
        <v>85</v>
      </c>
      <c r="AY1222" s="163" t="s">
        <v>253</v>
      </c>
    </row>
    <row r="1223" spans="2:65" s="1" customFormat="1" ht="16.5" customHeight="1">
      <c r="B1223" s="32"/>
      <c r="C1223" s="185" t="s">
        <v>1919</v>
      </c>
      <c r="D1223" s="185" t="s">
        <v>1052</v>
      </c>
      <c r="E1223" s="186" t="s">
        <v>1924</v>
      </c>
      <c r="F1223" s="187" t="s">
        <v>1925</v>
      </c>
      <c r="G1223" s="188" t="s">
        <v>447</v>
      </c>
      <c r="H1223" s="189">
        <v>28</v>
      </c>
      <c r="I1223" s="190"/>
      <c r="J1223" s="191">
        <f>ROUND(I1223*H1223,2)</f>
        <v>0</v>
      </c>
      <c r="K1223" s="187" t="s">
        <v>1</v>
      </c>
      <c r="L1223" s="192"/>
      <c r="M1223" s="193" t="s">
        <v>1</v>
      </c>
      <c r="N1223" s="194" t="s">
        <v>42</v>
      </c>
      <c r="P1223" s="146">
        <f>O1223*H1223</f>
        <v>0</v>
      </c>
      <c r="Q1223" s="146">
        <v>0</v>
      </c>
      <c r="R1223" s="146">
        <f>Q1223*H1223</f>
        <v>0</v>
      </c>
      <c r="S1223" s="146">
        <v>0</v>
      </c>
      <c r="T1223" s="147">
        <f>S1223*H1223</f>
        <v>0</v>
      </c>
      <c r="AR1223" s="148" t="s">
        <v>455</v>
      </c>
      <c r="AT1223" s="148" t="s">
        <v>1052</v>
      </c>
      <c r="AU1223" s="148" t="s">
        <v>87</v>
      </c>
      <c r="AY1223" s="17" t="s">
        <v>253</v>
      </c>
      <c r="BE1223" s="149">
        <f>IF(N1223="základní",J1223,0)</f>
        <v>0</v>
      </c>
      <c r="BF1223" s="149">
        <f>IF(N1223="snížená",J1223,0)</f>
        <v>0</v>
      </c>
      <c r="BG1223" s="149">
        <f>IF(N1223="zákl. přenesená",J1223,0)</f>
        <v>0</v>
      </c>
      <c r="BH1223" s="149">
        <f>IF(N1223="sníž. přenesená",J1223,0)</f>
        <v>0</v>
      </c>
      <c r="BI1223" s="149">
        <f>IF(N1223="nulová",J1223,0)</f>
        <v>0</v>
      </c>
      <c r="BJ1223" s="17" t="s">
        <v>85</v>
      </c>
      <c r="BK1223" s="149">
        <f>ROUND(I1223*H1223,2)</f>
        <v>0</v>
      </c>
      <c r="BL1223" s="17" t="s">
        <v>369</v>
      </c>
      <c r="BM1223" s="148" t="s">
        <v>3960</v>
      </c>
    </row>
    <row r="1224" spans="2:65" s="1" customFormat="1" ht="19.5">
      <c r="B1224" s="32"/>
      <c r="D1224" s="155" t="s">
        <v>1346</v>
      </c>
      <c r="F1224" s="195" t="s">
        <v>1917</v>
      </c>
      <c r="I1224" s="152"/>
      <c r="L1224" s="32"/>
      <c r="M1224" s="153"/>
      <c r="T1224" s="56"/>
      <c r="AT1224" s="17" t="s">
        <v>1346</v>
      </c>
      <c r="AU1224" s="17" t="s">
        <v>87</v>
      </c>
    </row>
    <row r="1225" spans="2:65" s="12" customFormat="1" ht="11.25">
      <c r="B1225" s="154"/>
      <c r="D1225" s="155" t="s">
        <v>264</v>
      </c>
      <c r="E1225" s="156" t="s">
        <v>1</v>
      </c>
      <c r="F1225" s="157" t="s">
        <v>1918</v>
      </c>
      <c r="H1225" s="158">
        <v>28</v>
      </c>
      <c r="I1225" s="159"/>
      <c r="L1225" s="154"/>
      <c r="M1225" s="160"/>
      <c r="T1225" s="161"/>
      <c r="AT1225" s="156" t="s">
        <v>264</v>
      </c>
      <c r="AU1225" s="156" t="s">
        <v>87</v>
      </c>
      <c r="AV1225" s="12" t="s">
        <v>87</v>
      </c>
      <c r="AW1225" s="12" t="s">
        <v>32</v>
      </c>
      <c r="AX1225" s="12" t="s">
        <v>77</v>
      </c>
      <c r="AY1225" s="156" t="s">
        <v>253</v>
      </c>
    </row>
    <row r="1226" spans="2:65" s="13" customFormat="1" ht="11.25">
      <c r="B1226" s="162"/>
      <c r="D1226" s="155" t="s">
        <v>264</v>
      </c>
      <c r="E1226" s="163" t="s">
        <v>1</v>
      </c>
      <c r="F1226" s="164" t="s">
        <v>266</v>
      </c>
      <c r="H1226" s="165">
        <v>28</v>
      </c>
      <c r="I1226" s="166"/>
      <c r="L1226" s="162"/>
      <c r="M1226" s="167"/>
      <c r="T1226" s="168"/>
      <c r="AT1226" s="163" t="s">
        <v>264</v>
      </c>
      <c r="AU1226" s="163" t="s">
        <v>87</v>
      </c>
      <c r="AV1226" s="13" t="s">
        <v>260</v>
      </c>
      <c r="AW1226" s="13" t="s">
        <v>32</v>
      </c>
      <c r="AX1226" s="13" t="s">
        <v>85</v>
      </c>
      <c r="AY1226" s="163" t="s">
        <v>253</v>
      </c>
    </row>
    <row r="1227" spans="2:65" s="1" customFormat="1" ht="16.5" customHeight="1">
      <c r="B1227" s="32"/>
      <c r="C1227" s="185" t="s">
        <v>1923</v>
      </c>
      <c r="D1227" s="185" t="s">
        <v>1052</v>
      </c>
      <c r="E1227" s="186" t="s">
        <v>1928</v>
      </c>
      <c r="F1227" s="187" t="s">
        <v>1929</v>
      </c>
      <c r="G1227" s="188" t="s">
        <v>447</v>
      </c>
      <c r="H1227" s="189">
        <v>28</v>
      </c>
      <c r="I1227" s="190"/>
      <c r="J1227" s="191">
        <f>ROUND(I1227*H1227,2)</f>
        <v>0</v>
      </c>
      <c r="K1227" s="187" t="s">
        <v>1</v>
      </c>
      <c r="L1227" s="192"/>
      <c r="M1227" s="193" t="s">
        <v>1</v>
      </c>
      <c r="N1227" s="194" t="s">
        <v>42</v>
      </c>
      <c r="P1227" s="146">
        <f>O1227*H1227</f>
        <v>0</v>
      </c>
      <c r="Q1227" s="146">
        <v>0</v>
      </c>
      <c r="R1227" s="146">
        <f>Q1227*H1227</f>
        <v>0</v>
      </c>
      <c r="S1227" s="146">
        <v>0</v>
      </c>
      <c r="T1227" s="147">
        <f>S1227*H1227</f>
        <v>0</v>
      </c>
      <c r="AR1227" s="148" t="s">
        <v>455</v>
      </c>
      <c r="AT1227" s="148" t="s">
        <v>1052</v>
      </c>
      <c r="AU1227" s="148" t="s">
        <v>87</v>
      </c>
      <c r="AY1227" s="17" t="s">
        <v>253</v>
      </c>
      <c r="BE1227" s="149">
        <f>IF(N1227="základní",J1227,0)</f>
        <v>0</v>
      </c>
      <c r="BF1227" s="149">
        <f>IF(N1227="snížená",J1227,0)</f>
        <v>0</v>
      </c>
      <c r="BG1227" s="149">
        <f>IF(N1227="zákl. přenesená",J1227,0)</f>
        <v>0</v>
      </c>
      <c r="BH1227" s="149">
        <f>IF(N1227="sníž. přenesená",J1227,0)</f>
        <v>0</v>
      </c>
      <c r="BI1227" s="149">
        <f>IF(N1227="nulová",J1227,0)</f>
        <v>0</v>
      </c>
      <c r="BJ1227" s="17" t="s">
        <v>85</v>
      </c>
      <c r="BK1227" s="149">
        <f>ROUND(I1227*H1227,2)</f>
        <v>0</v>
      </c>
      <c r="BL1227" s="17" t="s">
        <v>369</v>
      </c>
      <c r="BM1227" s="148" t="s">
        <v>3961</v>
      </c>
    </row>
    <row r="1228" spans="2:65" s="1" customFormat="1" ht="19.5">
      <c r="B1228" s="32"/>
      <c r="D1228" s="155" t="s">
        <v>1346</v>
      </c>
      <c r="F1228" s="195" t="s">
        <v>1917</v>
      </c>
      <c r="I1228" s="152"/>
      <c r="L1228" s="32"/>
      <c r="M1228" s="153"/>
      <c r="T1228" s="56"/>
      <c r="AT1228" s="17" t="s">
        <v>1346</v>
      </c>
      <c r="AU1228" s="17" t="s">
        <v>87</v>
      </c>
    </row>
    <row r="1229" spans="2:65" s="12" customFormat="1" ht="11.25">
      <c r="B1229" s="154"/>
      <c r="D1229" s="155" t="s">
        <v>264</v>
      </c>
      <c r="E1229" s="156" t="s">
        <v>1</v>
      </c>
      <c r="F1229" s="157" t="s">
        <v>1918</v>
      </c>
      <c r="H1229" s="158">
        <v>28</v>
      </c>
      <c r="I1229" s="159"/>
      <c r="L1229" s="154"/>
      <c r="M1229" s="160"/>
      <c r="T1229" s="161"/>
      <c r="AT1229" s="156" t="s">
        <v>264</v>
      </c>
      <c r="AU1229" s="156" t="s">
        <v>87</v>
      </c>
      <c r="AV1229" s="12" t="s">
        <v>87</v>
      </c>
      <c r="AW1229" s="12" t="s">
        <v>32</v>
      </c>
      <c r="AX1229" s="12" t="s">
        <v>77</v>
      </c>
      <c r="AY1229" s="156" t="s">
        <v>253</v>
      </c>
    </row>
    <row r="1230" spans="2:65" s="13" customFormat="1" ht="11.25">
      <c r="B1230" s="162"/>
      <c r="D1230" s="155" t="s">
        <v>264</v>
      </c>
      <c r="E1230" s="163" t="s">
        <v>1</v>
      </c>
      <c r="F1230" s="164" t="s">
        <v>266</v>
      </c>
      <c r="H1230" s="165">
        <v>28</v>
      </c>
      <c r="I1230" s="166"/>
      <c r="L1230" s="162"/>
      <c r="M1230" s="167"/>
      <c r="T1230" s="168"/>
      <c r="AT1230" s="163" t="s">
        <v>264</v>
      </c>
      <c r="AU1230" s="163" t="s">
        <v>87</v>
      </c>
      <c r="AV1230" s="13" t="s">
        <v>260</v>
      </c>
      <c r="AW1230" s="13" t="s">
        <v>32</v>
      </c>
      <c r="AX1230" s="13" t="s">
        <v>85</v>
      </c>
      <c r="AY1230" s="163" t="s">
        <v>253</v>
      </c>
    </row>
    <row r="1231" spans="2:65" s="1" customFormat="1" ht="16.5" customHeight="1">
      <c r="B1231" s="32"/>
      <c r="C1231" s="185" t="s">
        <v>1927</v>
      </c>
      <c r="D1231" s="185" t="s">
        <v>1052</v>
      </c>
      <c r="E1231" s="186" t="s">
        <v>1932</v>
      </c>
      <c r="F1231" s="187" t="s">
        <v>1933</v>
      </c>
      <c r="G1231" s="188" t="s">
        <v>447</v>
      </c>
      <c r="H1231" s="189">
        <v>28</v>
      </c>
      <c r="I1231" s="190"/>
      <c r="J1231" s="191">
        <f>ROUND(I1231*H1231,2)</f>
        <v>0</v>
      </c>
      <c r="K1231" s="187" t="s">
        <v>1</v>
      </c>
      <c r="L1231" s="192"/>
      <c r="M1231" s="193" t="s">
        <v>1</v>
      </c>
      <c r="N1231" s="194" t="s">
        <v>42</v>
      </c>
      <c r="P1231" s="146">
        <f>O1231*H1231</f>
        <v>0</v>
      </c>
      <c r="Q1231" s="146">
        <v>0</v>
      </c>
      <c r="R1231" s="146">
        <f>Q1231*H1231</f>
        <v>0</v>
      </c>
      <c r="S1231" s="146">
        <v>0</v>
      </c>
      <c r="T1231" s="147">
        <f>S1231*H1231</f>
        <v>0</v>
      </c>
      <c r="AR1231" s="148" t="s">
        <v>455</v>
      </c>
      <c r="AT1231" s="148" t="s">
        <v>1052</v>
      </c>
      <c r="AU1231" s="148" t="s">
        <v>87</v>
      </c>
      <c r="AY1231" s="17" t="s">
        <v>253</v>
      </c>
      <c r="BE1231" s="149">
        <f>IF(N1231="základní",J1231,0)</f>
        <v>0</v>
      </c>
      <c r="BF1231" s="149">
        <f>IF(N1231="snížená",J1231,0)</f>
        <v>0</v>
      </c>
      <c r="BG1231" s="149">
        <f>IF(N1231="zákl. přenesená",J1231,0)</f>
        <v>0</v>
      </c>
      <c r="BH1231" s="149">
        <f>IF(N1231="sníž. přenesená",J1231,0)</f>
        <v>0</v>
      </c>
      <c r="BI1231" s="149">
        <f>IF(N1231="nulová",J1231,0)</f>
        <v>0</v>
      </c>
      <c r="BJ1231" s="17" t="s">
        <v>85</v>
      </c>
      <c r="BK1231" s="149">
        <f>ROUND(I1231*H1231,2)</f>
        <v>0</v>
      </c>
      <c r="BL1231" s="17" t="s">
        <v>369</v>
      </c>
      <c r="BM1231" s="148" t="s">
        <v>3962</v>
      </c>
    </row>
    <row r="1232" spans="2:65" s="1" customFormat="1" ht="19.5">
      <c r="B1232" s="32"/>
      <c r="D1232" s="155" t="s">
        <v>1346</v>
      </c>
      <c r="F1232" s="195" t="s">
        <v>1917</v>
      </c>
      <c r="I1232" s="152"/>
      <c r="L1232" s="32"/>
      <c r="M1232" s="153"/>
      <c r="T1232" s="56"/>
      <c r="AT1232" s="17" t="s">
        <v>1346</v>
      </c>
      <c r="AU1232" s="17" t="s">
        <v>87</v>
      </c>
    </row>
    <row r="1233" spans="2:65" s="12" customFormat="1" ht="11.25">
      <c r="B1233" s="154"/>
      <c r="D1233" s="155" t="s">
        <v>264</v>
      </c>
      <c r="E1233" s="156" t="s">
        <v>1</v>
      </c>
      <c r="F1233" s="157" t="s">
        <v>1918</v>
      </c>
      <c r="H1233" s="158">
        <v>28</v>
      </c>
      <c r="I1233" s="159"/>
      <c r="L1233" s="154"/>
      <c r="M1233" s="160"/>
      <c r="T1233" s="161"/>
      <c r="AT1233" s="156" t="s">
        <v>264</v>
      </c>
      <c r="AU1233" s="156" t="s">
        <v>87</v>
      </c>
      <c r="AV1233" s="12" t="s">
        <v>87</v>
      </c>
      <c r="AW1233" s="12" t="s">
        <v>32</v>
      </c>
      <c r="AX1233" s="12" t="s">
        <v>77</v>
      </c>
      <c r="AY1233" s="156" t="s">
        <v>253</v>
      </c>
    </row>
    <row r="1234" spans="2:65" s="13" customFormat="1" ht="11.25">
      <c r="B1234" s="162"/>
      <c r="D1234" s="155" t="s">
        <v>264</v>
      </c>
      <c r="E1234" s="163" t="s">
        <v>1</v>
      </c>
      <c r="F1234" s="164" t="s">
        <v>266</v>
      </c>
      <c r="H1234" s="165">
        <v>28</v>
      </c>
      <c r="I1234" s="166"/>
      <c r="L1234" s="162"/>
      <c r="M1234" s="167"/>
      <c r="T1234" s="168"/>
      <c r="AT1234" s="163" t="s">
        <v>264</v>
      </c>
      <c r="AU1234" s="163" t="s">
        <v>87</v>
      </c>
      <c r="AV1234" s="13" t="s">
        <v>260</v>
      </c>
      <c r="AW1234" s="13" t="s">
        <v>32</v>
      </c>
      <c r="AX1234" s="13" t="s">
        <v>85</v>
      </c>
      <c r="AY1234" s="163" t="s">
        <v>253</v>
      </c>
    </row>
    <row r="1235" spans="2:65" s="1" customFormat="1" ht="16.5" customHeight="1">
      <c r="B1235" s="32"/>
      <c r="C1235" s="185" t="s">
        <v>1931</v>
      </c>
      <c r="D1235" s="185" t="s">
        <v>1052</v>
      </c>
      <c r="E1235" s="186" t="s">
        <v>1936</v>
      </c>
      <c r="F1235" s="187" t="s">
        <v>1937</v>
      </c>
      <c r="G1235" s="188" t="s">
        <v>447</v>
      </c>
      <c r="H1235" s="189">
        <v>14</v>
      </c>
      <c r="I1235" s="190"/>
      <c r="J1235" s="191">
        <f>ROUND(I1235*H1235,2)</f>
        <v>0</v>
      </c>
      <c r="K1235" s="187" t="s">
        <v>1</v>
      </c>
      <c r="L1235" s="192"/>
      <c r="M1235" s="193" t="s">
        <v>1</v>
      </c>
      <c r="N1235" s="194" t="s">
        <v>42</v>
      </c>
      <c r="P1235" s="146">
        <f>O1235*H1235</f>
        <v>0</v>
      </c>
      <c r="Q1235" s="146">
        <v>0</v>
      </c>
      <c r="R1235" s="146">
        <f>Q1235*H1235</f>
        <v>0</v>
      </c>
      <c r="S1235" s="146">
        <v>0</v>
      </c>
      <c r="T1235" s="147">
        <f>S1235*H1235</f>
        <v>0</v>
      </c>
      <c r="AR1235" s="148" t="s">
        <v>455</v>
      </c>
      <c r="AT1235" s="148" t="s">
        <v>1052</v>
      </c>
      <c r="AU1235" s="148" t="s">
        <v>87</v>
      </c>
      <c r="AY1235" s="17" t="s">
        <v>253</v>
      </c>
      <c r="BE1235" s="149">
        <f>IF(N1235="základní",J1235,0)</f>
        <v>0</v>
      </c>
      <c r="BF1235" s="149">
        <f>IF(N1235="snížená",J1235,0)</f>
        <v>0</v>
      </c>
      <c r="BG1235" s="149">
        <f>IF(N1235="zákl. přenesená",J1235,0)</f>
        <v>0</v>
      </c>
      <c r="BH1235" s="149">
        <f>IF(N1235="sníž. přenesená",J1235,0)</f>
        <v>0</v>
      </c>
      <c r="BI1235" s="149">
        <f>IF(N1235="nulová",J1235,0)</f>
        <v>0</v>
      </c>
      <c r="BJ1235" s="17" t="s">
        <v>85</v>
      </c>
      <c r="BK1235" s="149">
        <f>ROUND(I1235*H1235,2)</f>
        <v>0</v>
      </c>
      <c r="BL1235" s="17" t="s">
        <v>369</v>
      </c>
      <c r="BM1235" s="148" t="s">
        <v>3963</v>
      </c>
    </row>
    <row r="1236" spans="2:65" s="1" customFormat="1" ht="19.5">
      <c r="B1236" s="32"/>
      <c r="D1236" s="155" t="s">
        <v>1346</v>
      </c>
      <c r="F1236" s="195" t="s">
        <v>1917</v>
      </c>
      <c r="I1236" s="152"/>
      <c r="L1236" s="32"/>
      <c r="M1236" s="153"/>
      <c r="T1236" s="56"/>
      <c r="AT1236" s="17" t="s">
        <v>1346</v>
      </c>
      <c r="AU1236" s="17" t="s">
        <v>87</v>
      </c>
    </row>
    <row r="1237" spans="2:65" s="12" customFormat="1" ht="11.25">
      <c r="B1237" s="154"/>
      <c r="D1237" s="155" t="s">
        <v>264</v>
      </c>
      <c r="E1237" s="156" t="s">
        <v>1</v>
      </c>
      <c r="F1237" s="157" t="s">
        <v>1939</v>
      </c>
      <c r="H1237" s="158">
        <v>14</v>
      </c>
      <c r="I1237" s="159"/>
      <c r="L1237" s="154"/>
      <c r="M1237" s="160"/>
      <c r="T1237" s="161"/>
      <c r="AT1237" s="156" t="s">
        <v>264</v>
      </c>
      <c r="AU1237" s="156" t="s">
        <v>87</v>
      </c>
      <c r="AV1237" s="12" t="s">
        <v>87</v>
      </c>
      <c r="AW1237" s="12" t="s">
        <v>32</v>
      </c>
      <c r="AX1237" s="12" t="s">
        <v>77</v>
      </c>
      <c r="AY1237" s="156" t="s">
        <v>253</v>
      </c>
    </row>
    <row r="1238" spans="2:65" s="13" customFormat="1" ht="11.25">
      <c r="B1238" s="162"/>
      <c r="D1238" s="155" t="s">
        <v>264</v>
      </c>
      <c r="E1238" s="163" t="s">
        <v>1</v>
      </c>
      <c r="F1238" s="164" t="s">
        <v>266</v>
      </c>
      <c r="H1238" s="165">
        <v>14</v>
      </c>
      <c r="I1238" s="166"/>
      <c r="L1238" s="162"/>
      <c r="M1238" s="167"/>
      <c r="T1238" s="168"/>
      <c r="AT1238" s="163" t="s">
        <v>264</v>
      </c>
      <c r="AU1238" s="163" t="s">
        <v>87</v>
      </c>
      <c r="AV1238" s="13" t="s">
        <v>260</v>
      </c>
      <c r="AW1238" s="13" t="s">
        <v>32</v>
      </c>
      <c r="AX1238" s="13" t="s">
        <v>85</v>
      </c>
      <c r="AY1238" s="163" t="s">
        <v>253</v>
      </c>
    </row>
    <row r="1239" spans="2:65" s="1" customFormat="1" ht="16.5" customHeight="1">
      <c r="B1239" s="32"/>
      <c r="C1239" s="185" t="s">
        <v>1935</v>
      </c>
      <c r="D1239" s="185" t="s">
        <v>1052</v>
      </c>
      <c r="E1239" s="186" t="s">
        <v>1941</v>
      </c>
      <c r="F1239" s="187" t="s">
        <v>1942</v>
      </c>
      <c r="G1239" s="188" t="s">
        <v>447</v>
      </c>
      <c r="H1239" s="189">
        <v>14</v>
      </c>
      <c r="I1239" s="190"/>
      <c r="J1239" s="191">
        <f>ROUND(I1239*H1239,2)</f>
        <v>0</v>
      </c>
      <c r="K1239" s="187" t="s">
        <v>1</v>
      </c>
      <c r="L1239" s="192"/>
      <c r="M1239" s="193" t="s">
        <v>1</v>
      </c>
      <c r="N1239" s="194" t="s">
        <v>42</v>
      </c>
      <c r="P1239" s="146">
        <f>O1239*H1239</f>
        <v>0</v>
      </c>
      <c r="Q1239" s="146">
        <v>0</v>
      </c>
      <c r="R1239" s="146">
        <f>Q1239*H1239</f>
        <v>0</v>
      </c>
      <c r="S1239" s="146">
        <v>0</v>
      </c>
      <c r="T1239" s="147">
        <f>S1239*H1239</f>
        <v>0</v>
      </c>
      <c r="AR1239" s="148" t="s">
        <v>455</v>
      </c>
      <c r="AT1239" s="148" t="s">
        <v>1052</v>
      </c>
      <c r="AU1239" s="148" t="s">
        <v>87</v>
      </c>
      <c r="AY1239" s="17" t="s">
        <v>253</v>
      </c>
      <c r="BE1239" s="149">
        <f>IF(N1239="základní",J1239,0)</f>
        <v>0</v>
      </c>
      <c r="BF1239" s="149">
        <f>IF(N1239="snížená",J1239,0)</f>
        <v>0</v>
      </c>
      <c r="BG1239" s="149">
        <f>IF(N1239="zákl. přenesená",J1239,0)</f>
        <v>0</v>
      </c>
      <c r="BH1239" s="149">
        <f>IF(N1239="sníž. přenesená",J1239,0)</f>
        <v>0</v>
      </c>
      <c r="BI1239" s="149">
        <f>IF(N1239="nulová",J1239,0)</f>
        <v>0</v>
      </c>
      <c r="BJ1239" s="17" t="s">
        <v>85</v>
      </c>
      <c r="BK1239" s="149">
        <f>ROUND(I1239*H1239,2)</f>
        <v>0</v>
      </c>
      <c r="BL1239" s="17" t="s">
        <v>369</v>
      </c>
      <c r="BM1239" s="148" t="s">
        <v>3964</v>
      </c>
    </row>
    <row r="1240" spans="2:65" s="1" customFormat="1" ht="19.5">
      <c r="B1240" s="32"/>
      <c r="D1240" s="155" t="s">
        <v>1346</v>
      </c>
      <c r="F1240" s="195" t="s">
        <v>1917</v>
      </c>
      <c r="I1240" s="152"/>
      <c r="L1240" s="32"/>
      <c r="M1240" s="153"/>
      <c r="T1240" s="56"/>
      <c r="AT1240" s="17" t="s">
        <v>1346</v>
      </c>
      <c r="AU1240" s="17" t="s">
        <v>87</v>
      </c>
    </row>
    <row r="1241" spans="2:65" s="12" customFormat="1" ht="11.25">
      <c r="B1241" s="154"/>
      <c r="D1241" s="155" t="s">
        <v>264</v>
      </c>
      <c r="E1241" s="156" t="s">
        <v>1</v>
      </c>
      <c r="F1241" s="157" t="s">
        <v>1939</v>
      </c>
      <c r="H1241" s="158">
        <v>14</v>
      </c>
      <c r="I1241" s="159"/>
      <c r="L1241" s="154"/>
      <c r="M1241" s="160"/>
      <c r="T1241" s="161"/>
      <c r="AT1241" s="156" t="s">
        <v>264</v>
      </c>
      <c r="AU1241" s="156" t="s">
        <v>87</v>
      </c>
      <c r="AV1241" s="12" t="s">
        <v>87</v>
      </c>
      <c r="AW1241" s="12" t="s">
        <v>32</v>
      </c>
      <c r="AX1241" s="12" t="s">
        <v>77</v>
      </c>
      <c r="AY1241" s="156" t="s">
        <v>253</v>
      </c>
    </row>
    <row r="1242" spans="2:65" s="13" customFormat="1" ht="11.25">
      <c r="B1242" s="162"/>
      <c r="D1242" s="155" t="s">
        <v>264</v>
      </c>
      <c r="E1242" s="163" t="s">
        <v>1</v>
      </c>
      <c r="F1242" s="164" t="s">
        <v>266</v>
      </c>
      <c r="H1242" s="165">
        <v>14</v>
      </c>
      <c r="I1242" s="166"/>
      <c r="L1242" s="162"/>
      <c r="M1242" s="167"/>
      <c r="T1242" s="168"/>
      <c r="AT1242" s="163" t="s">
        <v>264</v>
      </c>
      <c r="AU1242" s="163" t="s">
        <v>87</v>
      </c>
      <c r="AV1242" s="13" t="s">
        <v>260</v>
      </c>
      <c r="AW1242" s="13" t="s">
        <v>32</v>
      </c>
      <c r="AX1242" s="13" t="s">
        <v>85</v>
      </c>
      <c r="AY1242" s="163" t="s">
        <v>253</v>
      </c>
    </row>
    <row r="1243" spans="2:65" s="1" customFormat="1" ht="37.9" customHeight="1">
      <c r="B1243" s="32"/>
      <c r="C1243" s="137" t="s">
        <v>1940</v>
      </c>
      <c r="D1243" s="137" t="s">
        <v>255</v>
      </c>
      <c r="E1243" s="138" t="s">
        <v>1945</v>
      </c>
      <c r="F1243" s="139" t="s">
        <v>1946</v>
      </c>
      <c r="G1243" s="140" t="s">
        <v>313</v>
      </c>
      <c r="H1243" s="141">
        <v>472.86</v>
      </c>
      <c r="I1243" s="142"/>
      <c r="J1243" s="143">
        <f>ROUND(I1243*H1243,2)</f>
        <v>0</v>
      </c>
      <c r="K1243" s="139" t="s">
        <v>1</v>
      </c>
      <c r="L1243" s="32"/>
      <c r="M1243" s="144" t="s">
        <v>1</v>
      </c>
      <c r="N1243" s="145" t="s">
        <v>42</v>
      </c>
      <c r="P1243" s="146">
        <f>O1243*H1243</f>
        <v>0</v>
      </c>
      <c r="Q1243" s="146">
        <v>0</v>
      </c>
      <c r="R1243" s="146">
        <f>Q1243*H1243</f>
        <v>0</v>
      </c>
      <c r="S1243" s="146">
        <v>0</v>
      </c>
      <c r="T1243" s="147">
        <f>S1243*H1243</f>
        <v>0</v>
      </c>
      <c r="AR1243" s="148" t="s">
        <v>369</v>
      </c>
      <c r="AT1243" s="148" t="s">
        <v>255</v>
      </c>
      <c r="AU1243" s="148" t="s">
        <v>87</v>
      </c>
      <c r="AY1243" s="17" t="s">
        <v>253</v>
      </c>
      <c r="BE1243" s="149">
        <f>IF(N1243="základní",J1243,0)</f>
        <v>0</v>
      </c>
      <c r="BF1243" s="149">
        <f>IF(N1243="snížená",J1243,0)</f>
        <v>0</v>
      </c>
      <c r="BG1243" s="149">
        <f>IF(N1243="zákl. přenesená",J1243,0)</f>
        <v>0</v>
      </c>
      <c r="BH1243" s="149">
        <f>IF(N1243="sníž. přenesená",J1243,0)</f>
        <v>0</v>
      </c>
      <c r="BI1243" s="149">
        <f>IF(N1243="nulová",J1243,0)</f>
        <v>0</v>
      </c>
      <c r="BJ1243" s="17" t="s">
        <v>85</v>
      </c>
      <c r="BK1243" s="149">
        <f>ROUND(I1243*H1243,2)</f>
        <v>0</v>
      </c>
      <c r="BL1243" s="17" t="s">
        <v>369</v>
      </c>
      <c r="BM1243" s="148" t="s">
        <v>3965</v>
      </c>
    </row>
    <row r="1244" spans="2:65" s="14" customFormat="1" ht="11.25">
      <c r="B1244" s="169"/>
      <c r="D1244" s="155" t="s">
        <v>264</v>
      </c>
      <c r="E1244" s="170" t="s">
        <v>1</v>
      </c>
      <c r="F1244" s="171" t="s">
        <v>1845</v>
      </c>
      <c r="H1244" s="170" t="s">
        <v>1</v>
      </c>
      <c r="I1244" s="172"/>
      <c r="L1244" s="169"/>
      <c r="M1244" s="173"/>
      <c r="T1244" s="174"/>
      <c r="AT1244" s="170" t="s">
        <v>264</v>
      </c>
      <c r="AU1244" s="170" t="s">
        <v>87</v>
      </c>
      <c r="AV1244" s="14" t="s">
        <v>85</v>
      </c>
      <c r="AW1244" s="14" t="s">
        <v>32</v>
      </c>
      <c r="AX1244" s="14" t="s">
        <v>77</v>
      </c>
      <c r="AY1244" s="170" t="s">
        <v>253</v>
      </c>
    </row>
    <row r="1245" spans="2:65" s="12" customFormat="1" ht="11.25">
      <c r="B1245" s="154"/>
      <c r="D1245" s="155" t="s">
        <v>264</v>
      </c>
      <c r="E1245" s="156" t="s">
        <v>1</v>
      </c>
      <c r="F1245" s="157" t="s">
        <v>3966</v>
      </c>
      <c r="H1245" s="158">
        <v>150.35</v>
      </c>
      <c r="I1245" s="159"/>
      <c r="L1245" s="154"/>
      <c r="M1245" s="160"/>
      <c r="T1245" s="161"/>
      <c r="AT1245" s="156" t="s">
        <v>264</v>
      </c>
      <c r="AU1245" s="156" t="s">
        <v>87</v>
      </c>
      <c r="AV1245" s="12" t="s">
        <v>87</v>
      </c>
      <c r="AW1245" s="12" t="s">
        <v>32</v>
      </c>
      <c r="AX1245" s="12" t="s">
        <v>77</v>
      </c>
      <c r="AY1245" s="156" t="s">
        <v>253</v>
      </c>
    </row>
    <row r="1246" spans="2:65" s="12" customFormat="1" ht="11.25">
      <c r="B1246" s="154"/>
      <c r="D1246" s="155" t="s">
        <v>264</v>
      </c>
      <c r="E1246" s="156" t="s">
        <v>1</v>
      </c>
      <c r="F1246" s="157" t="s">
        <v>3967</v>
      </c>
      <c r="H1246" s="158">
        <v>13.95</v>
      </c>
      <c r="I1246" s="159"/>
      <c r="L1246" s="154"/>
      <c r="M1246" s="160"/>
      <c r="T1246" s="161"/>
      <c r="AT1246" s="156" t="s">
        <v>264</v>
      </c>
      <c r="AU1246" s="156" t="s">
        <v>87</v>
      </c>
      <c r="AV1246" s="12" t="s">
        <v>87</v>
      </c>
      <c r="AW1246" s="12" t="s">
        <v>32</v>
      </c>
      <c r="AX1246" s="12" t="s">
        <v>77</v>
      </c>
      <c r="AY1246" s="156" t="s">
        <v>253</v>
      </c>
    </row>
    <row r="1247" spans="2:65" s="12" customFormat="1" ht="11.25">
      <c r="B1247" s="154"/>
      <c r="D1247" s="155" t="s">
        <v>264</v>
      </c>
      <c r="E1247" s="156" t="s">
        <v>1</v>
      </c>
      <c r="F1247" s="157" t="s">
        <v>3968</v>
      </c>
      <c r="H1247" s="158">
        <v>26.97</v>
      </c>
      <c r="I1247" s="159"/>
      <c r="L1247" s="154"/>
      <c r="M1247" s="160"/>
      <c r="T1247" s="161"/>
      <c r="AT1247" s="156" t="s">
        <v>264</v>
      </c>
      <c r="AU1247" s="156" t="s">
        <v>87</v>
      </c>
      <c r="AV1247" s="12" t="s">
        <v>87</v>
      </c>
      <c r="AW1247" s="12" t="s">
        <v>32</v>
      </c>
      <c r="AX1247" s="12" t="s">
        <v>77</v>
      </c>
      <c r="AY1247" s="156" t="s">
        <v>253</v>
      </c>
    </row>
    <row r="1248" spans="2:65" s="12" customFormat="1" ht="11.25">
      <c r="B1248" s="154"/>
      <c r="D1248" s="155" t="s">
        <v>264</v>
      </c>
      <c r="E1248" s="156" t="s">
        <v>1</v>
      </c>
      <c r="F1248" s="157" t="s">
        <v>3969</v>
      </c>
      <c r="H1248" s="158">
        <v>20.32</v>
      </c>
      <c r="I1248" s="159"/>
      <c r="L1248" s="154"/>
      <c r="M1248" s="160"/>
      <c r="T1248" s="161"/>
      <c r="AT1248" s="156" t="s">
        <v>264</v>
      </c>
      <c r="AU1248" s="156" t="s">
        <v>87</v>
      </c>
      <c r="AV1248" s="12" t="s">
        <v>87</v>
      </c>
      <c r="AW1248" s="12" t="s">
        <v>32</v>
      </c>
      <c r="AX1248" s="12" t="s">
        <v>77</v>
      </c>
      <c r="AY1248" s="156" t="s">
        <v>253</v>
      </c>
    </row>
    <row r="1249" spans="2:65" s="12" customFormat="1" ht="11.25">
      <c r="B1249" s="154"/>
      <c r="D1249" s="155" t="s">
        <v>264</v>
      </c>
      <c r="E1249" s="156" t="s">
        <v>1</v>
      </c>
      <c r="F1249" s="157" t="s">
        <v>3970</v>
      </c>
      <c r="H1249" s="158">
        <v>45.57</v>
      </c>
      <c r="I1249" s="159"/>
      <c r="L1249" s="154"/>
      <c r="M1249" s="160"/>
      <c r="T1249" s="161"/>
      <c r="AT1249" s="156" t="s">
        <v>264</v>
      </c>
      <c r="AU1249" s="156" t="s">
        <v>87</v>
      </c>
      <c r="AV1249" s="12" t="s">
        <v>87</v>
      </c>
      <c r="AW1249" s="12" t="s">
        <v>32</v>
      </c>
      <c r="AX1249" s="12" t="s">
        <v>77</v>
      </c>
      <c r="AY1249" s="156" t="s">
        <v>253</v>
      </c>
    </row>
    <row r="1250" spans="2:65" s="12" customFormat="1" ht="11.25">
      <c r="B1250" s="154"/>
      <c r="D1250" s="155" t="s">
        <v>264</v>
      </c>
      <c r="E1250" s="156" t="s">
        <v>1</v>
      </c>
      <c r="F1250" s="157" t="s">
        <v>3971</v>
      </c>
      <c r="H1250" s="158">
        <v>58.28</v>
      </c>
      <c r="I1250" s="159"/>
      <c r="L1250" s="154"/>
      <c r="M1250" s="160"/>
      <c r="T1250" s="161"/>
      <c r="AT1250" s="156" t="s">
        <v>264</v>
      </c>
      <c r="AU1250" s="156" t="s">
        <v>87</v>
      </c>
      <c r="AV1250" s="12" t="s">
        <v>87</v>
      </c>
      <c r="AW1250" s="12" t="s">
        <v>32</v>
      </c>
      <c r="AX1250" s="12" t="s">
        <v>77</v>
      </c>
      <c r="AY1250" s="156" t="s">
        <v>253</v>
      </c>
    </row>
    <row r="1251" spans="2:65" s="12" customFormat="1" ht="11.25">
      <c r="B1251" s="154"/>
      <c r="D1251" s="155" t="s">
        <v>264</v>
      </c>
      <c r="E1251" s="156" t="s">
        <v>1</v>
      </c>
      <c r="F1251" s="157" t="s">
        <v>3972</v>
      </c>
      <c r="H1251" s="158">
        <v>155.62</v>
      </c>
      <c r="I1251" s="159"/>
      <c r="L1251" s="154"/>
      <c r="M1251" s="160"/>
      <c r="T1251" s="161"/>
      <c r="AT1251" s="156" t="s">
        <v>264</v>
      </c>
      <c r="AU1251" s="156" t="s">
        <v>87</v>
      </c>
      <c r="AV1251" s="12" t="s">
        <v>87</v>
      </c>
      <c r="AW1251" s="12" t="s">
        <v>32</v>
      </c>
      <c r="AX1251" s="12" t="s">
        <v>77</v>
      </c>
      <c r="AY1251" s="156" t="s">
        <v>253</v>
      </c>
    </row>
    <row r="1252" spans="2:65" s="12" customFormat="1" ht="11.25">
      <c r="B1252" s="154"/>
      <c r="D1252" s="155" t="s">
        <v>264</v>
      </c>
      <c r="E1252" s="156" t="s">
        <v>1</v>
      </c>
      <c r="F1252" s="157" t="s">
        <v>1955</v>
      </c>
      <c r="H1252" s="158">
        <v>1.8</v>
      </c>
      <c r="I1252" s="159"/>
      <c r="L1252" s="154"/>
      <c r="M1252" s="160"/>
      <c r="T1252" s="161"/>
      <c r="AT1252" s="156" t="s">
        <v>264</v>
      </c>
      <c r="AU1252" s="156" t="s">
        <v>87</v>
      </c>
      <c r="AV1252" s="12" t="s">
        <v>87</v>
      </c>
      <c r="AW1252" s="12" t="s">
        <v>32</v>
      </c>
      <c r="AX1252" s="12" t="s">
        <v>77</v>
      </c>
      <c r="AY1252" s="156" t="s">
        <v>253</v>
      </c>
    </row>
    <row r="1253" spans="2:65" s="13" customFormat="1" ht="11.25">
      <c r="B1253" s="162"/>
      <c r="D1253" s="155" t="s">
        <v>264</v>
      </c>
      <c r="E1253" s="163" t="s">
        <v>1</v>
      </c>
      <c r="F1253" s="164" t="s">
        <v>266</v>
      </c>
      <c r="H1253" s="165">
        <v>472.86</v>
      </c>
      <c r="I1253" s="166"/>
      <c r="L1253" s="162"/>
      <c r="M1253" s="167"/>
      <c r="T1253" s="168"/>
      <c r="AT1253" s="163" t="s">
        <v>264</v>
      </c>
      <c r="AU1253" s="163" t="s">
        <v>87</v>
      </c>
      <c r="AV1253" s="13" t="s">
        <v>260</v>
      </c>
      <c r="AW1253" s="13" t="s">
        <v>32</v>
      </c>
      <c r="AX1253" s="13" t="s">
        <v>85</v>
      </c>
      <c r="AY1253" s="163" t="s">
        <v>253</v>
      </c>
    </row>
    <row r="1254" spans="2:65" s="1" customFormat="1" ht="33" customHeight="1">
      <c r="B1254" s="32"/>
      <c r="C1254" s="137" t="s">
        <v>1944</v>
      </c>
      <c r="D1254" s="137" t="s">
        <v>255</v>
      </c>
      <c r="E1254" s="138" t="s">
        <v>1957</v>
      </c>
      <c r="F1254" s="139" t="s">
        <v>1958</v>
      </c>
      <c r="G1254" s="140" t="s">
        <v>313</v>
      </c>
      <c r="H1254" s="141">
        <v>472.86</v>
      </c>
      <c r="I1254" s="142"/>
      <c r="J1254" s="143">
        <f>ROUND(I1254*H1254,2)</f>
        <v>0</v>
      </c>
      <c r="K1254" s="139" t="s">
        <v>259</v>
      </c>
      <c r="L1254" s="32"/>
      <c r="M1254" s="144" t="s">
        <v>1</v>
      </c>
      <c r="N1254" s="145" t="s">
        <v>42</v>
      </c>
      <c r="P1254" s="146">
        <f>O1254*H1254</f>
        <v>0</v>
      </c>
      <c r="Q1254" s="146">
        <v>0</v>
      </c>
      <c r="R1254" s="146">
        <f>Q1254*H1254</f>
        <v>0</v>
      </c>
      <c r="S1254" s="146">
        <v>0</v>
      </c>
      <c r="T1254" s="147">
        <f>S1254*H1254</f>
        <v>0</v>
      </c>
      <c r="AR1254" s="148" t="s">
        <v>369</v>
      </c>
      <c r="AT1254" s="148" t="s">
        <v>255</v>
      </c>
      <c r="AU1254" s="148" t="s">
        <v>87</v>
      </c>
      <c r="AY1254" s="17" t="s">
        <v>253</v>
      </c>
      <c r="BE1254" s="149">
        <f>IF(N1254="základní",J1254,0)</f>
        <v>0</v>
      </c>
      <c r="BF1254" s="149">
        <f>IF(N1254="snížená",J1254,0)</f>
        <v>0</v>
      </c>
      <c r="BG1254" s="149">
        <f>IF(N1254="zákl. přenesená",J1254,0)</f>
        <v>0</v>
      </c>
      <c r="BH1254" s="149">
        <f>IF(N1254="sníž. přenesená",J1254,0)</f>
        <v>0</v>
      </c>
      <c r="BI1254" s="149">
        <f>IF(N1254="nulová",J1254,0)</f>
        <v>0</v>
      </c>
      <c r="BJ1254" s="17" t="s">
        <v>85</v>
      </c>
      <c r="BK1254" s="149">
        <f>ROUND(I1254*H1254,2)</f>
        <v>0</v>
      </c>
      <c r="BL1254" s="17" t="s">
        <v>369</v>
      </c>
      <c r="BM1254" s="148" t="s">
        <v>3973</v>
      </c>
    </row>
    <row r="1255" spans="2:65" s="1" customFormat="1" ht="11.25">
      <c r="B1255" s="32"/>
      <c r="D1255" s="150" t="s">
        <v>262</v>
      </c>
      <c r="F1255" s="151" t="s">
        <v>1960</v>
      </c>
      <c r="I1255" s="152"/>
      <c r="L1255" s="32"/>
      <c r="M1255" s="153"/>
      <c r="T1255" s="56"/>
      <c r="AT1255" s="17" t="s">
        <v>262</v>
      </c>
      <c r="AU1255" s="17" t="s">
        <v>87</v>
      </c>
    </row>
    <row r="1256" spans="2:65" s="14" customFormat="1" ht="11.25">
      <c r="B1256" s="169"/>
      <c r="D1256" s="155" t="s">
        <v>264</v>
      </c>
      <c r="E1256" s="170" t="s">
        <v>1</v>
      </c>
      <c r="F1256" s="171" t="s">
        <v>1845</v>
      </c>
      <c r="H1256" s="170" t="s">
        <v>1</v>
      </c>
      <c r="I1256" s="172"/>
      <c r="L1256" s="169"/>
      <c r="M1256" s="173"/>
      <c r="T1256" s="174"/>
      <c r="AT1256" s="170" t="s">
        <v>264</v>
      </c>
      <c r="AU1256" s="170" t="s">
        <v>87</v>
      </c>
      <c r="AV1256" s="14" t="s">
        <v>85</v>
      </c>
      <c r="AW1256" s="14" t="s">
        <v>32</v>
      </c>
      <c r="AX1256" s="14" t="s">
        <v>77</v>
      </c>
      <c r="AY1256" s="170" t="s">
        <v>253</v>
      </c>
    </row>
    <row r="1257" spans="2:65" s="12" customFormat="1" ht="11.25">
      <c r="B1257" s="154"/>
      <c r="D1257" s="155" t="s">
        <v>264</v>
      </c>
      <c r="E1257" s="156" t="s">
        <v>1</v>
      </c>
      <c r="F1257" s="157" t="s">
        <v>3966</v>
      </c>
      <c r="H1257" s="158">
        <v>150.35</v>
      </c>
      <c r="I1257" s="159"/>
      <c r="L1257" s="154"/>
      <c r="M1257" s="160"/>
      <c r="T1257" s="161"/>
      <c r="AT1257" s="156" t="s">
        <v>264</v>
      </c>
      <c r="AU1257" s="156" t="s">
        <v>87</v>
      </c>
      <c r="AV1257" s="12" t="s">
        <v>87</v>
      </c>
      <c r="AW1257" s="12" t="s">
        <v>32</v>
      </c>
      <c r="AX1257" s="12" t="s">
        <v>77</v>
      </c>
      <c r="AY1257" s="156" t="s">
        <v>253</v>
      </c>
    </row>
    <row r="1258" spans="2:65" s="12" customFormat="1" ht="11.25">
      <c r="B1258" s="154"/>
      <c r="D1258" s="155" t="s">
        <v>264</v>
      </c>
      <c r="E1258" s="156" t="s">
        <v>1</v>
      </c>
      <c r="F1258" s="157" t="s">
        <v>3967</v>
      </c>
      <c r="H1258" s="158">
        <v>13.95</v>
      </c>
      <c r="I1258" s="159"/>
      <c r="L1258" s="154"/>
      <c r="M1258" s="160"/>
      <c r="T1258" s="161"/>
      <c r="AT1258" s="156" t="s">
        <v>264</v>
      </c>
      <c r="AU1258" s="156" t="s">
        <v>87</v>
      </c>
      <c r="AV1258" s="12" t="s">
        <v>87</v>
      </c>
      <c r="AW1258" s="12" t="s">
        <v>32</v>
      </c>
      <c r="AX1258" s="12" t="s">
        <v>77</v>
      </c>
      <c r="AY1258" s="156" t="s">
        <v>253</v>
      </c>
    </row>
    <row r="1259" spans="2:65" s="12" customFormat="1" ht="11.25">
      <c r="B1259" s="154"/>
      <c r="D1259" s="155" t="s">
        <v>264</v>
      </c>
      <c r="E1259" s="156" t="s">
        <v>1</v>
      </c>
      <c r="F1259" s="157" t="s">
        <v>3968</v>
      </c>
      <c r="H1259" s="158">
        <v>26.97</v>
      </c>
      <c r="I1259" s="159"/>
      <c r="L1259" s="154"/>
      <c r="M1259" s="160"/>
      <c r="T1259" s="161"/>
      <c r="AT1259" s="156" t="s">
        <v>264</v>
      </c>
      <c r="AU1259" s="156" t="s">
        <v>87</v>
      </c>
      <c r="AV1259" s="12" t="s">
        <v>87</v>
      </c>
      <c r="AW1259" s="12" t="s">
        <v>32</v>
      </c>
      <c r="AX1259" s="12" t="s">
        <v>77</v>
      </c>
      <c r="AY1259" s="156" t="s">
        <v>253</v>
      </c>
    </row>
    <row r="1260" spans="2:65" s="12" customFormat="1" ht="11.25">
      <c r="B1260" s="154"/>
      <c r="D1260" s="155" t="s">
        <v>264</v>
      </c>
      <c r="E1260" s="156" t="s">
        <v>1</v>
      </c>
      <c r="F1260" s="157" t="s">
        <v>3969</v>
      </c>
      <c r="H1260" s="158">
        <v>20.32</v>
      </c>
      <c r="I1260" s="159"/>
      <c r="L1260" s="154"/>
      <c r="M1260" s="160"/>
      <c r="T1260" s="161"/>
      <c r="AT1260" s="156" t="s">
        <v>264</v>
      </c>
      <c r="AU1260" s="156" t="s">
        <v>87</v>
      </c>
      <c r="AV1260" s="12" t="s">
        <v>87</v>
      </c>
      <c r="AW1260" s="12" t="s">
        <v>32</v>
      </c>
      <c r="AX1260" s="12" t="s">
        <v>77</v>
      </c>
      <c r="AY1260" s="156" t="s">
        <v>253</v>
      </c>
    </row>
    <row r="1261" spans="2:65" s="12" customFormat="1" ht="11.25">
      <c r="B1261" s="154"/>
      <c r="D1261" s="155" t="s">
        <v>264</v>
      </c>
      <c r="E1261" s="156" t="s">
        <v>1</v>
      </c>
      <c r="F1261" s="157" t="s">
        <v>3970</v>
      </c>
      <c r="H1261" s="158">
        <v>45.57</v>
      </c>
      <c r="I1261" s="159"/>
      <c r="L1261" s="154"/>
      <c r="M1261" s="160"/>
      <c r="T1261" s="161"/>
      <c r="AT1261" s="156" t="s">
        <v>264</v>
      </c>
      <c r="AU1261" s="156" t="s">
        <v>87</v>
      </c>
      <c r="AV1261" s="12" t="s">
        <v>87</v>
      </c>
      <c r="AW1261" s="12" t="s">
        <v>32</v>
      </c>
      <c r="AX1261" s="12" t="s">
        <v>77</v>
      </c>
      <c r="AY1261" s="156" t="s">
        <v>253</v>
      </c>
    </row>
    <row r="1262" spans="2:65" s="12" customFormat="1" ht="11.25">
      <c r="B1262" s="154"/>
      <c r="D1262" s="155" t="s">
        <v>264</v>
      </c>
      <c r="E1262" s="156" t="s">
        <v>1</v>
      </c>
      <c r="F1262" s="157" t="s">
        <v>3971</v>
      </c>
      <c r="H1262" s="158">
        <v>58.28</v>
      </c>
      <c r="I1262" s="159"/>
      <c r="L1262" s="154"/>
      <c r="M1262" s="160"/>
      <c r="T1262" s="161"/>
      <c r="AT1262" s="156" t="s">
        <v>264</v>
      </c>
      <c r="AU1262" s="156" t="s">
        <v>87</v>
      </c>
      <c r="AV1262" s="12" t="s">
        <v>87</v>
      </c>
      <c r="AW1262" s="12" t="s">
        <v>32</v>
      </c>
      <c r="AX1262" s="12" t="s">
        <v>77</v>
      </c>
      <c r="AY1262" s="156" t="s">
        <v>253</v>
      </c>
    </row>
    <row r="1263" spans="2:65" s="12" customFormat="1" ht="11.25">
      <c r="B1263" s="154"/>
      <c r="D1263" s="155" t="s">
        <v>264</v>
      </c>
      <c r="E1263" s="156" t="s">
        <v>1</v>
      </c>
      <c r="F1263" s="157" t="s">
        <v>3972</v>
      </c>
      <c r="H1263" s="158">
        <v>155.62</v>
      </c>
      <c r="I1263" s="159"/>
      <c r="L1263" s="154"/>
      <c r="M1263" s="160"/>
      <c r="T1263" s="161"/>
      <c r="AT1263" s="156" t="s">
        <v>264</v>
      </c>
      <c r="AU1263" s="156" t="s">
        <v>87</v>
      </c>
      <c r="AV1263" s="12" t="s">
        <v>87</v>
      </c>
      <c r="AW1263" s="12" t="s">
        <v>32</v>
      </c>
      <c r="AX1263" s="12" t="s">
        <v>77</v>
      </c>
      <c r="AY1263" s="156" t="s">
        <v>253</v>
      </c>
    </row>
    <row r="1264" spans="2:65" s="12" customFormat="1" ht="11.25">
      <c r="B1264" s="154"/>
      <c r="D1264" s="155" t="s">
        <v>264</v>
      </c>
      <c r="E1264" s="156" t="s">
        <v>1</v>
      </c>
      <c r="F1264" s="157" t="s">
        <v>1955</v>
      </c>
      <c r="H1264" s="158">
        <v>1.8</v>
      </c>
      <c r="I1264" s="159"/>
      <c r="L1264" s="154"/>
      <c r="M1264" s="160"/>
      <c r="T1264" s="161"/>
      <c r="AT1264" s="156" t="s">
        <v>264</v>
      </c>
      <c r="AU1264" s="156" t="s">
        <v>87</v>
      </c>
      <c r="AV1264" s="12" t="s">
        <v>87</v>
      </c>
      <c r="AW1264" s="12" t="s">
        <v>32</v>
      </c>
      <c r="AX1264" s="12" t="s">
        <v>77</v>
      </c>
      <c r="AY1264" s="156" t="s">
        <v>253</v>
      </c>
    </row>
    <row r="1265" spans="2:65" s="13" customFormat="1" ht="11.25">
      <c r="B1265" s="162"/>
      <c r="D1265" s="155" t="s">
        <v>264</v>
      </c>
      <c r="E1265" s="163" t="s">
        <v>1</v>
      </c>
      <c r="F1265" s="164" t="s">
        <v>266</v>
      </c>
      <c r="H1265" s="165">
        <v>472.86</v>
      </c>
      <c r="I1265" s="166"/>
      <c r="L1265" s="162"/>
      <c r="M1265" s="167"/>
      <c r="T1265" s="168"/>
      <c r="AT1265" s="163" t="s">
        <v>264</v>
      </c>
      <c r="AU1265" s="163" t="s">
        <v>87</v>
      </c>
      <c r="AV1265" s="13" t="s">
        <v>260</v>
      </c>
      <c r="AW1265" s="13" t="s">
        <v>32</v>
      </c>
      <c r="AX1265" s="13" t="s">
        <v>85</v>
      </c>
      <c r="AY1265" s="163" t="s">
        <v>253</v>
      </c>
    </row>
    <row r="1266" spans="2:65" s="1" customFormat="1" ht="21.75" customHeight="1">
      <c r="B1266" s="32"/>
      <c r="C1266" s="185" t="s">
        <v>1956</v>
      </c>
      <c r="D1266" s="185" t="s">
        <v>1052</v>
      </c>
      <c r="E1266" s="186" t="s">
        <v>1962</v>
      </c>
      <c r="F1266" s="187" t="s">
        <v>1963</v>
      </c>
      <c r="G1266" s="188" t="s">
        <v>202</v>
      </c>
      <c r="H1266" s="189">
        <v>9.7870000000000008</v>
      </c>
      <c r="I1266" s="190"/>
      <c r="J1266" s="191">
        <f>ROUND(I1266*H1266,2)</f>
        <v>0</v>
      </c>
      <c r="K1266" s="187" t="s">
        <v>259</v>
      </c>
      <c r="L1266" s="192"/>
      <c r="M1266" s="193" t="s">
        <v>1</v>
      </c>
      <c r="N1266" s="194" t="s">
        <v>42</v>
      </c>
      <c r="P1266" s="146">
        <f>O1266*H1266</f>
        <v>0</v>
      </c>
      <c r="Q1266" s="146">
        <v>0.44</v>
      </c>
      <c r="R1266" s="146">
        <f>Q1266*H1266</f>
        <v>4.3062800000000001</v>
      </c>
      <c r="S1266" s="146">
        <v>0</v>
      </c>
      <c r="T1266" s="147">
        <f>S1266*H1266</f>
        <v>0</v>
      </c>
      <c r="AR1266" s="148" t="s">
        <v>455</v>
      </c>
      <c r="AT1266" s="148" t="s">
        <v>1052</v>
      </c>
      <c r="AU1266" s="148" t="s">
        <v>87</v>
      </c>
      <c r="AY1266" s="17" t="s">
        <v>253</v>
      </c>
      <c r="BE1266" s="149">
        <f>IF(N1266="základní",J1266,0)</f>
        <v>0</v>
      </c>
      <c r="BF1266" s="149">
        <f>IF(N1266="snížená",J1266,0)</f>
        <v>0</v>
      </c>
      <c r="BG1266" s="149">
        <f>IF(N1266="zákl. přenesená",J1266,0)</f>
        <v>0</v>
      </c>
      <c r="BH1266" s="149">
        <f>IF(N1266="sníž. přenesená",J1266,0)</f>
        <v>0</v>
      </c>
      <c r="BI1266" s="149">
        <f>IF(N1266="nulová",J1266,0)</f>
        <v>0</v>
      </c>
      <c r="BJ1266" s="17" t="s">
        <v>85</v>
      </c>
      <c r="BK1266" s="149">
        <f>ROUND(I1266*H1266,2)</f>
        <v>0</v>
      </c>
      <c r="BL1266" s="17" t="s">
        <v>369</v>
      </c>
      <c r="BM1266" s="148" t="s">
        <v>3974</v>
      </c>
    </row>
    <row r="1267" spans="2:65" s="14" customFormat="1" ht="11.25">
      <c r="B1267" s="169"/>
      <c r="D1267" s="155" t="s">
        <v>264</v>
      </c>
      <c r="E1267" s="170" t="s">
        <v>1</v>
      </c>
      <c r="F1267" s="171" t="s">
        <v>1845</v>
      </c>
      <c r="H1267" s="170" t="s">
        <v>1</v>
      </c>
      <c r="I1267" s="172"/>
      <c r="L1267" s="169"/>
      <c r="M1267" s="173"/>
      <c r="T1267" s="174"/>
      <c r="AT1267" s="170" t="s">
        <v>264</v>
      </c>
      <c r="AU1267" s="170" t="s">
        <v>87</v>
      </c>
      <c r="AV1267" s="14" t="s">
        <v>85</v>
      </c>
      <c r="AW1267" s="14" t="s">
        <v>32</v>
      </c>
      <c r="AX1267" s="14" t="s">
        <v>77</v>
      </c>
      <c r="AY1267" s="170" t="s">
        <v>253</v>
      </c>
    </row>
    <row r="1268" spans="2:65" s="12" customFormat="1" ht="11.25">
      <c r="B1268" s="154"/>
      <c r="D1268" s="155" t="s">
        <v>264</v>
      </c>
      <c r="E1268" s="156" t="s">
        <v>1</v>
      </c>
      <c r="F1268" s="157" t="s">
        <v>3933</v>
      </c>
      <c r="H1268" s="158">
        <v>2.706</v>
      </c>
      <c r="I1268" s="159"/>
      <c r="L1268" s="154"/>
      <c r="M1268" s="160"/>
      <c r="T1268" s="161"/>
      <c r="AT1268" s="156" t="s">
        <v>264</v>
      </c>
      <c r="AU1268" s="156" t="s">
        <v>87</v>
      </c>
      <c r="AV1268" s="12" t="s">
        <v>87</v>
      </c>
      <c r="AW1268" s="12" t="s">
        <v>32</v>
      </c>
      <c r="AX1268" s="12" t="s">
        <v>77</v>
      </c>
      <c r="AY1268" s="156" t="s">
        <v>253</v>
      </c>
    </row>
    <row r="1269" spans="2:65" s="12" customFormat="1" ht="11.25">
      <c r="B1269" s="154"/>
      <c r="D1269" s="155" t="s">
        <v>264</v>
      </c>
      <c r="E1269" s="156" t="s">
        <v>1</v>
      </c>
      <c r="F1269" s="157" t="s">
        <v>3934</v>
      </c>
      <c r="H1269" s="158">
        <v>0.251</v>
      </c>
      <c r="I1269" s="159"/>
      <c r="L1269" s="154"/>
      <c r="M1269" s="160"/>
      <c r="T1269" s="161"/>
      <c r="AT1269" s="156" t="s">
        <v>264</v>
      </c>
      <c r="AU1269" s="156" t="s">
        <v>87</v>
      </c>
      <c r="AV1269" s="12" t="s">
        <v>87</v>
      </c>
      <c r="AW1269" s="12" t="s">
        <v>32</v>
      </c>
      <c r="AX1269" s="12" t="s">
        <v>77</v>
      </c>
      <c r="AY1269" s="156" t="s">
        <v>253</v>
      </c>
    </row>
    <row r="1270" spans="2:65" s="12" customFormat="1" ht="11.25">
      <c r="B1270" s="154"/>
      <c r="D1270" s="155" t="s">
        <v>264</v>
      </c>
      <c r="E1270" s="156" t="s">
        <v>1</v>
      </c>
      <c r="F1270" s="157" t="s">
        <v>3935</v>
      </c>
      <c r="H1270" s="158">
        <v>0.48499999999999999</v>
      </c>
      <c r="I1270" s="159"/>
      <c r="L1270" s="154"/>
      <c r="M1270" s="160"/>
      <c r="T1270" s="161"/>
      <c r="AT1270" s="156" t="s">
        <v>264</v>
      </c>
      <c r="AU1270" s="156" t="s">
        <v>87</v>
      </c>
      <c r="AV1270" s="12" t="s">
        <v>87</v>
      </c>
      <c r="AW1270" s="12" t="s">
        <v>32</v>
      </c>
      <c r="AX1270" s="12" t="s">
        <v>77</v>
      </c>
      <c r="AY1270" s="156" t="s">
        <v>253</v>
      </c>
    </row>
    <row r="1271" spans="2:65" s="12" customFormat="1" ht="11.25">
      <c r="B1271" s="154"/>
      <c r="D1271" s="155" t="s">
        <v>264</v>
      </c>
      <c r="E1271" s="156" t="s">
        <v>1</v>
      </c>
      <c r="F1271" s="157" t="s">
        <v>3936</v>
      </c>
      <c r="H1271" s="158">
        <v>0.36599999999999999</v>
      </c>
      <c r="I1271" s="159"/>
      <c r="L1271" s="154"/>
      <c r="M1271" s="160"/>
      <c r="T1271" s="161"/>
      <c r="AT1271" s="156" t="s">
        <v>264</v>
      </c>
      <c r="AU1271" s="156" t="s">
        <v>87</v>
      </c>
      <c r="AV1271" s="12" t="s">
        <v>87</v>
      </c>
      <c r="AW1271" s="12" t="s">
        <v>32</v>
      </c>
      <c r="AX1271" s="12" t="s">
        <v>77</v>
      </c>
      <c r="AY1271" s="156" t="s">
        <v>253</v>
      </c>
    </row>
    <row r="1272" spans="2:65" s="12" customFormat="1" ht="11.25">
      <c r="B1272" s="154"/>
      <c r="D1272" s="155" t="s">
        <v>264</v>
      </c>
      <c r="E1272" s="156" t="s">
        <v>1</v>
      </c>
      <c r="F1272" s="157" t="s">
        <v>3937</v>
      </c>
      <c r="H1272" s="158">
        <v>0.82</v>
      </c>
      <c r="I1272" s="159"/>
      <c r="L1272" s="154"/>
      <c r="M1272" s="160"/>
      <c r="T1272" s="161"/>
      <c r="AT1272" s="156" t="s">
        <v>264</v>
      </c>
      <c r="AU1272" s="156" t="s">
        <v>87</v>
      </c>
      <c r="AV1272" s="12" t="s">
        <v>87</v>
      </c>
      <c r="AW1272" s="12" t="s">
        <v>32</v>
      </c>
      <c r="AX1272" s="12" t="s">
        <v>77</v>
      </c>
      <c r="AY1272" s="156" t="s">
        <v>253</v>
      </c>
    </row>
    <row r="1273" spans="2:65" s="12" customFormat="1" ht="11.25">
      <c r="B1273" s="154"/>
      <c r="D1273" s="155" t="s">
        <v>264</v>
      </c>
      <c r="E1273" s="156" t="s">
        <v>1</v>
      </c>
      <c r="F1273" s="157" t="s">
        <v>3938</v>
      </c>
      <c r="H1273" s="158">
        <v>1.0489999999999999</v>
      </c>
      <c r="I1273" s="159"/>
      <c r="L1273" s="154"/>
      <c r="M1273" s="160"/>
      <c r="T1273" s="161"/>
      <c r="AT1273" s="156" t="s">
        <v>264</v>
      </c>
      <c r="AU1273" s="156" t="s">
        <v>87</v>
      </c>
      <c r="AV1273" s="12" t="s">
        <v>87</v>
      </c>
      <c r="AW1273" s="12" t="s">
        <v>32</v>
      </c>
      <c r="AX1273" s="12" t="s">
        <v>77</v>
      </c>
      <c r="AY1273" s="156" t="s">
        <v>253</v>
      </c>
    </row>
    <row r="1274" spans="2:65" s="12" customFormat="1" ht="11.25">
      <c r="B1274" s="154"/>
      <c r="D1274" s="155" t="s">
        <v>264</v>
      </c>
      <c r="E1274" s="156" t="s">
        <v>1</v>
      </c>
      <c r="F1274" s="157" t="s">
        <v>3939</v>
      </c>
      <c r="H1274" s="158">
        <v>2.8010000000000002</v>
      </c>
      <c r="I1274" s="159"/>
      <c r="L1274" s="154"/>
      <c r="M1274" s="160"/>
      <c r="T1274" s="161"/>
      <c r="AT1274" s="156" t="s">
        <v>264</v>
      </c>
      <c r="AU1274" s="156" t="s">
        <v>87</v>
      </c>
      <c r="AV1274" s="12" t="s">
        <v>87</v>
      </c>
      <c r="AW1274" s="12" t="s">
        <v>32</v>
      </c>
      <c r="AX1274" s="12" t="s">
        <v>77</v>
      </c>
      <c r="AY1274" s="156" t="s">
        <v>253</v>
      </c>
    </row>
    <row r="1275" spans="2:65" s="12" customFormat="1" ht="11.25">
      <c r="B1275" s="154"/>
      <c r="D1275" s="155" t="s">
        <v>264</v>
      </c>
      <c r="E1275" s="156" t="s">
        <v>1</v>
      </c>
      <c r="F1275" s="157" t="s">
        <v>1853</v>
      </c>
      <c r="H1275" s="158">
        <v>3.2000000000000001E-2</v>
      </c>
      <c r="I1275" s="159"/>
      <c r="L1275" s="154"/>
      <c r="M1275" s="160"/>
      <c r="T1275" s="161"/>
      <c r="AT1275" s="156" t="s">
        <v>264</v>
      </c>
      <c r="AU1275" s="156" t="s">
        <v>87</v>
      </c>
      <c r="AV1275" s="12" t="s">
        <v>87</v>
      </c>
      <c r="AW1275" s="12" t="s">
        <v>32</v>
      </c>
      <c r="AX1275" s="12" t="s">
        <v>77</v>
      </c>
      <c r="AY1275" s="156" t="s">
        <v>253</v>
      </c>
    </row>
    <row r="1276" spans="2:65" s="13" customFormat="1" ht="11.25">
      <c r="B1276" s="162"/>
      <c r="D1276" s="155" t="s">
        <v>264</v>
      </c>
      <c r="E1276" s="163" t="s">
        <v>1</v>
      </c>
      <c r="F1276" s="164" t="s">
        <v>266</v>
      </c>
      <c r="H1276" s="165">
        <v>8.51</v>
      </c>
      <c r="I1276" s="166"/>
      <c r="L1276" s="162"/>
      <c r="M1276" s="167"/>
      <c r="T1276" s="168"/>
      <c r="AT1276" s="163" t="s">
        <v>264</v>
      </c>
      <c r="AU1276" s="163" t="s">
        <v>87</v>
      </c>
      <c r="AV1276" s="13" t="s">
        <v>260</v>
      </c>
      <c r="AW1276" s="13" t="s">
        <v>32</v>
      </c>
      <c r="AX1276" s="13" t="s">
        <v>85</v>
      </c>
      <c r="AY1276" s="163" t="s">
        <v>253</v>
      </c>
    </row>
    <row r="1277" spans="2:65" s="12" customFormat="1" ht="11.25">
      <c r="B1277" s="154"/>
      <c r="D1277" s="155" t="s">
        <v>264</v>
      </c>
      <c r="F1277" s="157" t="s">
        <v>3940</v>
      </c>
      <c r="H1277" s="158">
        <v>9.7870000000000008</v>
      </c>
      <c r="I1277" s="159"/>
      <c r="L1277" s="154"/>
      <c r="M1277" s="160"/>
      <c r="T1277" s="161"/>
      <c r="AT1277" s="156" t="s">
        <v>264</v>
      </c>
      <c r="AU1277" s="156" t="s">
        <v>87</v>
      </c>
      <c r="AV1277" s="12" t="s">
        <v>87</v>
      </c>
      <c r="AW1277" s="12" t="s">
        <v>4</v>
      </c>
      <c r="AX1277" s="12" t="s">
        <v>85</v>
      </c>
      <c r="AY1277" s="156" t="s">
        <v>253</v>
      </c>
    </row>
    <row r="1278" spans="2:65" s="1" customFormat="1" ht="24.2" customHeight="1">
      <c r="B1278" s="32"/>
      <c r="C1278" s="137" t="s">
        <v>1961</v>
      </c>
      <c r="D1278" s="137" t="s">
        <v>255</v>
      </c>
      <c r="E1278" s="138" t="s">
        <v>1966</v>
      </c>
      <c r="F1278" s="139" t="s">
        <v>1967</v>
      </c>
      <c r="G1278" s="140" t="s">
        <v>258</v>
      </c>
      <c r="H1278" s="141">
        <v>154.50800000000001</v>
      </c>
      <c r="I1278" s="142"/>
      <c r="J1278" s="143">
        <f>ROUND(I1278*H1278,2)</f>
        <v>0</v>
      </c>
      <c r="K1278" s="139" t="s">
        <v>259</v>
      </c>
      <c r="L1278" s="32"/>
      <c r="M1278" s="144" t="s">
        <v>1</v>
      </c>
      <c r="N1278" s="145" t="s">
        <v>42</v>
      </c>
      <c r="P1278" s="146">
        <f>O1278*H1278</f>
        <v>0</v>
      </c>
      <c r="Q1278" s="146">
        <v>0</v>
      </c>
      <c r="R1278" s="146">
        <f>Q1278*H1278</f>
        <v>0</v>
      </c>
      <c r="S1278" s="146">
        <v>0</v>
      </c>
      <c r="T1278" s="147">
        <f>S1278*H1278</f>
        <v>0</v>
      </c>
      <c r="AR1278" s="148" t="s">
        <v>369</v>
      </c>
      <c r="AT1278" s="148" t="s">
        <v>255</v>
      </c>
      <c r="AU1278" s="148" t="s">
        <v>87</v>
      </c>
      <c r="AY1278" s="17" t="s">
        <v>253</v>
      </c>
      <c r="BE1278" s="149">
        <f>IF(N1278="základní",J1278,0)</f>
        <v>0</v>
      </c>
      <c r="BF1278" s="149">
        <f>IF(N1278="snížená",J1278,0)</f>
        <v>0</v>
      </c>
      <c r="BG1278" s="149">
        <f>IF(N1278="zákl. přenesená",J1278,0)</f>
        <v>0</v>
      </c>
      <c r="BH1278" s="149">
        <f>IF(N1278="sníž. přenesená",J1278,0)</f>
        <v>0</v>
      </c>
      <c r="BI1278" s="149">
        <f>IF(N1278="nulová",J1278,0)</f>
        <v>0</v>
      </c>
      <c r="BJ1278" s="17" t="s">
        <v>85</v>
      </c>
      <c r="BK1278" s="149">
        <f>ROUND(I1278*H1278,2)</f>
        <v>0</v>
      </c>
      <c r="BL1278" s="17" t="s">
        <v>369</v>
      </c>
      <c r="BM1278" s="148" t="s">
        <v>3975</v>
      </c>
    </row>
    <row r="1279" spans="2:65" s="1" customFormat="1" ht="11.25">
      <c r="B1279" s="32"/>
      <c r="D1279" s="150" t="s">
        <v>262</v>
      </c>
      <c r="F1279" s="151" t="s">
        <v>1969</v>
      </c>
      <c r="I1279" s="152"/>
      <c r="L1279" s="32"/>
      <c r="M1279" s="153"/>
      <c r="T1279" s="56"/>
      <c r="AT1279" s="17" t="s">
        <v>262</v>
      </c>
      <c r="AU1279" s="17" t="s">
        <v>87</v>
      </c>
    </row>
    <row r="1280" spans="2:65" s="1" customFormat="1" ht="24.2" customHeight="1">
      <c r="B1280" s="32"/>
      <c r="C1280" s="185" t="s">
        <v>1965</v>
      </c>
      <c r="D1280" s="185" t="s">
        <v>1052</v>
      </c>
      <c r="E1280" s="186" t="s">
        <v>1971</v>
      </c>
      <c r="F1280" s="187" t="s">
        <v>1972</v>
      </c>
      <c r="G1280" s="188" t="s">
        <v>258</v>
      </c>
      <c r="H1280" s="189">
        <v>169.959</v>
      </c>
      <c r="I1280" s="190"/>
      <c r="J1280" s="191">
        <f>ROUND(I1280*H1280,2)</f>
        <v>0</v>
      </c>
      <c r="K1280" s="187" t="s">
        <v>259</v>
      </c>
      <c r="L1280" s="192"/>
      <c r="M1280" s="193" t="s">
        <v>1</v>
      </c>
      <c r="N1280" s="194" t="s">
        <v>42</v>
      </c>
      <c r="P1280" s="146">
        <f>O1280*H1280</f>
        <v>0</v>
      </c>
      <c r="Q1280" s="146">
        <v>1.32E-2</v>
      </c>
      <c r="R1280" s="146">
        <f>Q1280*H1280</f>
        <v>2.2434588</v>
      </c>
      <c r="S1280" s="146">
        <v>0</v>
      </c>
      <c r="T1280" s="147">
        <f>S1280*H1280</f>
        <v>0</v>
      </c>
      <c r="AR1280" s="148" t="s">
        <v>455</v>
      </c>
      <c r="AT1280" s="148" t="s">
        <v>1052</v>
      </c>
      <c r="AU1280" s="148" t="s">
        <v>87</v>
      </c>
      <c r="AY1280" s="17" t="s">
        <v>253</v>
      </c>
      <c r="BE1280" s="149">
        <f>IF(N1280="základní",J1280,0)</f>
        <v>0</v>
      </c>
      <c r="BF1280" s="149">
        <f>IF(N1280="snížená",J1280,0)</f>
        <v>0</v>
      </c>
      <c r="BG1280" s="149">
        <f>IF(N1280="zákl. přenesená",J1280,0)</f>
        <v>0</v>
      </c>
      <c r="BH1280" s="149">
        <f>IF(N1280="sníž. přenesená",J1280,0)</f>
        <v>0</v>
      </c>
      <c r="BI1280" s="149">
        <f>IF(N1280="nulová",J1280,0)</f>
        <v>0</v>
      </c>
      <c r="BJ1280" s="17" t="s">
        <v>85</v>
      </c>
      <c r="BK1280" s="149">
        <f>ROUND(I1280*H1280,2)</f>
        <v>0</v>
      </c>
      <c r="BL1280" s="17" t="s">
        <v>369</v>
      </c>
      <c r="BM1280" s="148" t="s">
        <v>1973</v>
      </c>
    </row>
    <row r="1281" spans="2:65" s="14" customFormat="1" ht="11.25">
      <c r="B1281" s="169"/>
      <c r="D1281" s="155" t="s">
        <v>264</v>
      </c>
      <c r="E1281" s="170" t="s">
        <v>1</v>
      </c>
      <c r="F1281" s="171" t="s">
        <v>1974</v>
      </c>
      <c r="H1281" s="170" t="s">
        <v>1</v>
      </c>
      <c r="I1281" s="172"/>
      <c r="L1281" s="169"/>
      <c r="M1281" s="173"/>
      <c r="T1281" s="174"/>
      <c r="AT1281" s="170" t="s">
        <v>264</v>
      </c>
      <c r="AU1281" s="170" t="s">
        <v>87</v>
      </c>
      <c r="AV1281" s="14" t="s">
        <v>85</v>
      </c>
      <c r="AW1281" s="14" t="s">
        <v>32</v>
      </c>
      <c r="AX1281" s="14" t="s">
        <v>77</v>
      </c>
      <c r="AY1281" s="170" t="s">
        <v>253</v>
      </c>
    </row>
    <row r="1282" spans="2:65" s="12" customFormat="1" ht="11.25">
      <c r="B1282" s="154"/>
      <c r="D1282" s="155" t="s">
        <v>264</v>
      </c>
      <c r="E1282" s="156" t="s">
        <v>1</v>
      </c>
      <c r="F1282" s="157" t="s">
        <v>3901</v>
      </c>
      <c r="H1282" s="158">
        <v>154.50800000000001</v>
      </c>
      <c r="I1282" s="159"/>
      <c r="L1282" s="154"/>
      <c r="M1282" s="160"/>
      <c r="T1282" s="161"/>
      <c r="AT1282" s="156" t="s">
        <v>264</v>
      </c>
      <c r="AU1282" s="156" t="s">
        <v>87</v>
      </c>
      <c r="AV1282" s="12" t="s">
        <v>87</v>
      </c>
      <c r="AW1282" s="12" t="s">
        <v>32</v>
      </c>
      <c r="AX1282" s="12" t="s">
        <v>77</v>
      </c>
      <c r="AY1282" s="156" t="s">
        <v>253</v>
      </c>
    </row>
    <row r="1283" spans="2:65" s="13" customFormat="1" ht="11.25">
      <c r="B1283" s="162"/>
      <c r="D1283" s="155" t="s">
        <v>264</v>
      </c>
      <c r="E1283" s="163" t="s">
        <v>1</v>
      </c>
      <c r="F1283" s="164" t="s">
        <v>266</v>
      </c>
      <c r="H1283" s="165">
        <v>154.50800000000001</v>
      </c>
      <c r="I1283" s="166"/>
      <c r="L1283" s="162"/>
      <c r="M1283" s="167"/>
      <c r="T1283" s="168"/>
      <c r="AT1283" s="163" t="s">
        <v>264</v>
      </c>
      <c r="AU1283" s="163" t="s">
        <v>87</v>
      </c>
      <c r="AV1283" s="13" t="s">
        <v>260</v>
      </c>
      <c r="AW1283" s="13" t="s">
        <v>32</v>
      </c>
      <c r="AX1283" s="13" t="s">
        <v>85</v>
      </c>
      <c r="AY1283" s="163" t="s">
        <v>253</v>
      </c>
    </row>
    <row r="1284" spans="2:65" s="12" customFormat="1" ht="11.25">
      <c r="B1284" s="154"/>
      <c r="D1284" s="155" t="s">
        <v>264</v>
      </c>
      <c r="F1284" s="157" t="s">
        <v>3976</v>
      </c>
      <c r="H1284" s="158">
        <v>169.959</v>
      </c>
      <c r="I1284" s="159"/>
      <c r="L1284" s="154"/>
      <c r="M1284" s="160"/>
      <c r="T1284" s="161"/>
      <c r="AT1284" s="156" t="s">
        <v>264</v>
      </c>
      <c r="AU1284" s="156" t="s">
        <v>87</v>
      </c>
      <c r="AV1284" s="12" t="s">
        <v>87</v>
      </c>
      <c r="AW1284" s="12" t="s">
        <v>4</v>
      </c>
      <c r="AX1284" s="12" t="s">
        <v>85</v>
      </c>
      <c r="AY1284" s="156" t="s">
        <v>253</v>
      </c>
    </row>
    <row r="1285" spans="2:65" s="1" customFormat="1" ht="24.2" customHeight="1">
      <c r="B1285" s="32"/>
      <c r="C1285" s="137" t="s">
        <v>1970</v>
      </c>
      <c r="D1285" s="137" t="s">
        <v>255</v>
      </c>
      <c r="E1285" s="138" t="s">
        <v>1977</v>
      </c>
      <c r="F1285" s="139" t="s">
        <v>1978</v>
      </c>
      <c r="G1285" s="140" t="s">
        <v>258</v>
      </c>
      <c r="H1285" s="141">
        <v>55.298000000000002</v>
      </c>
      <c r="I1285" s="142"/>
      <c r="J1285" s="143">
        <f>ROUND(I1285*H1285,2)</f>
        <v>0</v>
      </c>
      <c r="K1285" s="139" t="s">
        <v>259</v>
      </c>
      <c r="L1285" s="32"/>
      <c r="M1285" s="144" t="s">
        <v>1</v>
      </c>
      <c r="N1285" s="145" t="s">
        <v>42</v>
      </c>
      <c r="P1285" s="146">
        <f>O1285*H1285</f>
        <v>0</v>
      </c>
      <c r="Q1285" s="146">
        <v>0</v>
      </c>
      <c r="R1285" s="146">
        <f>Q1285*H1285</f>
        <v>0</v>
      </c>
      <c r="S1285" s="146">
        <v>0</v>
      </c>
      <c r="T1285" s="147">
        <f>S1285*H1285</f>
        <v>0</v>
      </c>
      <c r="AR1285" s="148" t="s">
        <v>369</v>
      </c>
      <c r="AT1285" s="148" t="s">
        <v>255</v>
      </c>
      <c r="AU1285" s="148" t="s">
        <v>87</v>
      </c>
      <c r="AY1285" s="17" t="s">
        <v>253</v>
      </c>
      <c r="BE1285" s="149">
        <f>IF(N1285="základní",J1285,0)</f>
        <v>0</v>
      </c>
      <c r="BF1285" s="149">
        <f>IF(N1285="snížená",J1285,0)</f>
        <v>0</v>
      </c>
      <c r="BG1285" s="149">
        <f>IF(N1285="zákl. přenesená",J1285,0)</f>
        <v>0</v>
      </c>
      <c r="BH1285" s="149">
        <f>IF(N1285="sníž. přenesená",J1285,0)</f>
        <v>0</v>
      </c>
      <c r="BI1285" s="149">
        <f>IF(N1285="nulová",J1285,0)</f>
        <v>0</v>
      </c>
      <c r="BJ1285" s="17" t="s">
        <v>85</v>
      </c>
      <c r="BK1285" s="149">
        <f>ROUND(I1285*H1285,2)</f>
        <v>0</v>
      </c>
      <c r="BL1285" s="17" t="s">
        <v>369</v>
      </c>
      <c r="BM1285" s="148" t="s">
        <v>3977</v>
      </c>
    </row>
    <row r="1286" spans="2:65" s="1" customFormat="1" ht="11.25">
      <c r="B1286" s="32"/>
      <c r="D1286" s="150" t="s">
        <v>262</v>
      </c>
      <c r="F1286" s="151" t="s">
        <v>1980</v>
      </c>
      <c r="I1286" s="152"/>
      <c r="L1286" s="32"/>
      <c r="M1286" s="153"/>
      <c r="T1286" s="56"/>
      <c r="AT1286" s="17" t="s">
        <v>262</v>
      </c>
      <c r="AU1286" s="17" t="s">
        <v>87</v>
      </c>
    </row>
    <row r="1287" spans="2:65" s="1" customFormat="1" ht="21.75" customHeight="1">
      <c r="B1287" s="32"/>
      <c r="C1287" s="185" t="s">
        <v>1976</v>
      </c>
      <c r="D1287" s="185" t="s">
        <v>1052</v>
      </c>
      <c r="E1287" s="186" t="s">
        <v>1982</v>
      </c>
      <c r="F1287" s="187" t="s">
        <v>1983</v>
      </c>
      <c r="G1287" s="188" t="s">
        <v>258</v>
      </c>
      <c r="H1287" s="189">
        <v>18.465</v>
      </c>
      <c r="I1287" s="190"/>
      <c r="J1287" s="191">
        <f>ROUND(I1287*H1287,2)</f>
        <v>0</v>
      </c>
      <c r="K1287" s="187" t="s">
        <v>259</v>
      </c>
      <c r="L1287" s="192"/>
      <c r="M1287" s="193" t="s">
        <v>1</v>
      </c>
      <c r="N1287" s="194" t="s">
        <v>42</v>
      </c>
      <c r="P1287" s="146">
        <f>O1287*H1287</f>
        <v>0</v>
      </c>
      <c r="Q1287" s="146">
        <v>1.49E-2</v>
      </c>
      <c r="R1287" s="146">
        <f>Q1287*H1287</f>
        <v>0.2751285</v>
      </c>
      <c r="S1287" s="146">
        <v>0</v>
      </c>
      <c r="T1287" s="147">
        <f>S1287*H1287</f>
        <v>0</v>
      </c>
      <c r="AR1287" s="148" t="s">
        <v>455</v>
      </c>
      <c r="AT1287" s="148" t="s">
        <v>1052</v>
      </c>
      <c r="AU1287" s="148" t="s">
        <v>87</v>
      </c>
      <c r="AY1287" s="17" t="s">
        <v>253</v>
      </c>
      <c r="BE1287" s="149">
        <f>IF(N1287="základní",J1287,0)</f>
        <v>0</v>
      </c>
      <c r="BF1287" s="149">
        <f>IF(N1287="snížená",J1287,0)</f>
        <v>0</v>
      </c>
      <c r="BG1287" s="149">
        <f>IF(N1287="zákl. přenesená",J1287,0)</f>
        <v>0</v>
      </c>
      <c r="BH1287" s="149">
        <f>IF(N1287="sníž. přenesená",J1287,0)</f>
        <v>0</v>
      </c>
      <c r="BI1287" s="149">
        <f>IF(N1287="nulová",J1287,0)</f>
        <v>0</v>
      </c>
      <c r="BJ1287" s="17" t="s">
        <v>85</v>
      </c>
      <c r="BK1287" s="149">
        <f>ROUND(I1287*H1287,2)</f>
        <v>0</v>
      </c>
      <c r="BL1287" s="17" t="s">
        <v>369</v>
      </c>
      <c r="BM1287" s="148" t="s">
        <v>3978</v>
      </c>
    </row>
    <row r="1288" spans="2:65" s="14" customFormat="1" ht="11.25">
      <c r="B1288" s="169"/>
      <c r="D1288" s="155" t="s">
        <v>264</v>
      </c>
      <c r="E1288" s="170" t="s">
        <v>1</v>
      </c>
      <c r="F1288" s="171" t="s">
        <v>1985</v>
      </c>
      <c r="H1288" s="170" t="s">
        <v>1</v>
      </c>
      <c r="I1288" s="172"/>
      <c r="L1288" s="169"/>
      <c r="M1288" s="173"/>
      <c r="T1288" s="174"/>
      <c r="AT1288" s="170" t="s">
        <v>264</v>
      </c>
      <c r="AU1288" s="170" t="s">
        <v>87</v>
      </c>
      <c r="AV1288" s="14" t="s">
        <v>85</v>
      </c>
      <c r="AW1288" s="14" t="s">
        <v>32</v>
      </c>
      <c r="AX1288" s="14" t="s">
        <v>77</v>
      </c>
      <c r="AY1288" s="170" t="s">
        <v>253</v>
      </c>
    </row>
    <row r="1289" spans="2:65" s="14" customFormat="1" ht="11.25">
      <c r="B1289" s="169"/>
      <c r="D1289" s="155" t="s">
        <v>264</v>
      </c>
      <c r="E1289" s="170" t="s">
        <v>1</v>
      </c>
      <c r="F1289" s="171" t="s">
        <v>1986</v>
      </c>
      <c r="H1289" s="170" t="s">
        <v>1</v>
      </c>
      <c r="I1289" s="172"/>
      <c r="L1289" s="169"/>
      <c r="M1289" s="173"/>
      <c r="T1289" s="174"/>
      <c r="AT1289" s="170" t="s">
        <v>264</v>
      </c>
      <c r="AU1289" s="170" t="s">
        <v>87</v>
      </c>
      <c r="AV1289" s="14" t="s">
        <v>85</v>
      </c>
      <c r="AW1289" s="14" t="s">
        <v>32</v>
      </c>
      <c r="AX1289" s="14" t="s">
        <v>77</v>
      </c>
      <c r="AY1289" s="170" t="s">
        <v>253</v>
      </c>
    </row>
    <row r="1290" spans="2:65" s="12" customFormat="1" ht="11.25">
      <c r="B1290" s="154"/>
      <c r="D1290" s="155" t="s">
        <v>264</v>
      </c>
      <c r="E1290" s="156" t="s">
        <v>1</v>
      </c>
      <c r="F1290" s="157" t="s">
        <v>3979</v>
      </c>
      <c r="H1290" s="158">
        <v>18.465</v>
      </c>
      <c r="I1290" s="159"/>
      <c r="L1290" s="154"/>
      <c r="M1290" s="160"/>
      <c r="T1290" s="161"/>
      <c r="AT1290" s="156" t="s">
        <v>264</v>
      </c>
      <c r="AU1290" s="156" t="s">
        <v>87</v>
      </c>
      <c r="AV1290" s="12" t="s">
        <v>87</v>
      </c>
      <c r="AW1290" s="12" t="s">
        <v>32</v>
      </c>
      <c r="AX1290" s="12" t="s">
        <v>77</v>
      </c>
      <c r="AY1290" s="156" t="s">
        <v>253</v>
      </c>
    </row>
    <row r="1291" spans="2:65" s="13" customFormat="1" ht="11.25">
      <c r="B1291" s="162"/>
      <c r="D1291" s="155" t="s">
        <v>264</v>
      </c>
      <c r="E1291" s="163" t="s">
        <v>1</v>
      </c>
      <c r="F1291" s="164" t="s">
        <v>266</v>
      </c>
      <c r="H1291" s="165">
        <v>18.465</v>
      </c>
      <c r="I1291" s="166"/>
      <c r="L1291" s="162"/>
      <c r="M1291" s="167"/>
      <c r="T1291" s="168"/>
      <c r="AT1291" s="163" t="s">
        <v>264</v>
      </c>
      <c r="AU1291" s="163" t="s">
        <v>87</v>
      </c>
      <c r="AV1291" s="13" t="s">
        <v>260</v>
      </c>
      <c r="AW1291" s="13" t="s">
        <v>32</v>
      </c>
      <c r="AX1291" s="13" t="s">
        <v>85</v>
      </c>
      <c r="AY1291" s="163" t="s">
        <v>253</v>
      </c>
    </row>
    <row r="1292" spans="2:65" s="1" customFormat="1" ht="21.75" customHeight="1">
      <c r="B1292" s="32"/>
      <c r="C1292" s="185" t="s">
        <v>1981</v>
      </c>
      <c r="D1292" s="185" t="s">
        <v>1052</v>
      </c>
      <c r="E1292" s="186" t="s">
        <v>1989</v>
      </c>
      <c r="F1292" s="187" t="s">
        <v>1990</v>
      </c>
      <c r="G1292" s="188" t="s">
        <v>258</v>
      </c>
      <c r="H1292" s="189">
        <v>14.654999999999999</v>
      </c>
      <c r="I1292" s="190"/>
      <c r="J1292" s="191">
        <f>ROUND(I1292*H1292,2)</f>
        <v>0</v>
      </c>
      <c r="K1292" s="187" t="s">
        <v>259</v>
      </c>
      <c r="L1292" s="192"/>
      <c r="M1292" s="193" t="s">
        <v>1</v>
      </c>
      <c r="N1292" s="194" t="s">
        <v>42</v>
      </c>
      <c r="P1292" s="146">
        <f>O1292*H1292</f>
        <v>0</v>
      </c>
      <c r="Q1292" s="146">
        <v>1.3100000000000001E-2</v>
      </c>
      <c r="R1292" s="146">
        <f>Q1292*H1292</f>
        <v>0.1919805</v>
      </c>
      <c r="S1292" s="146">
        <v>0</v>
      </c>
      <c r="T1292" s="147">
        <f>S1292*H1292</f>
        <v>0</v>
      </c>
      <c r="AR1292" s="148" t="s">
        <v>455</v>
      </c>
      <c r="AT1292" s="148" t="s">
        <v>1052</v>
      </c>
      <c r="AU1292" s="148" t="s">
        <v>87</v>
      </c>
      <c r="AY1292" s="17" t="s">
        <v>253</v>
      </c>
      <c r="BE1292" s="149">
        <f>IF(N1292="základní",J1292,0)</f>
        <v>0</v>
      </c>
      <c r="BF1292" s="149">
        <f>IF(N1292="snížená",J1292,0)</f>
        <v>0</v>
      </c>
      <c r="BG1292" s="149">
        <f>IF(N1292="zákl. přenesená",J1292,0)</f>
        <v>0</v>
      </c>
      <c r="BH1292" s="149">
        <f>IF(N1292="sníž. přenesená",J1292,0)</f>
        <v>0</v>
      </c>
      <c r="BI1292" s="149">
        <f>IF(N1292="nulová",J1292,0)</f>
        <v>0</v>
      </c>
      <c r="BJ1292" s="17" t="s">
        <v>85</v>
      </c>
      <c r="BK1292" s="149">
        <f>ROUND(I1292*H1292,2)</f>
        <v>0</v>
      </c>
      <c r="BL1292" s="17" t="s">
        <v>369</v>
      </c>
      <c r="BM1292" s="148" t="s">
        <v>3980</v>
      </c>
    </row>
    <row r="1293" spans="2:65" s="14" customFormat="1" ht="11.25">
      <c r="B1293" s="169"/>
      <c r="D1293" s="155" t="s">
        <v>264</v>
      </c>
      <c r="E1293" s="170" t="s">
        <v>1</v>
      </c>
      <c r="F1293" s="171" t="s">
        <v>1985</v>
      </c>
      <c r="H1293" s="170" t="s">
        <v>1</v>
      </c>
      <c r="I1293" s="172"/>
      <c r="L1293" s="169"/>
      <c r="M1293" s="173"/>
      <c r="T1293" s="174"/>
      <c r="AT1293" s="170" t="s">
        <v>264</v>
      </c>
      <c r="AU1293" s="170" t="s">
        <v>87</v>
      </c>
      <c r="AV1293" s="14" t="s">
        <v>85</v>
      </c>
      <c r="AW1293" s="14" t="s">
        <v>32</v>
      </c>
      <c r="AX1293" s="14" t="s">
        <v>77</v>
      </c>
      <c r="AY1293" s="170" t="s">
        <v>253</v>
      </c>
    </row>
    <row r="1294" spans="2:65" s="14" customFormat="1" ht="11.25">
      <c r="B1294" s="169"/>
      <c r="D1294" s="155" t="s">
        <v>264</v>
      </c>
      <c r="E1294" s="170" t="s">
        <v>1</v>
      </c>
      <c r="F1294" s="171" t="s">
        <v>1992</v>
      </c>
      <c r="H1294" s="170" t="s">
        <v>1</v>
      </c>
      <c r="I1294" s="172"/>
      <c r="L1294" s="169"/>
      <c r="M1294" s="173"/>
      <c r="T1294" s="174"/>
      <c r="AT1294" s="170" t="s">
        <v>264</v>
      </c>
      <c r="AU1294" s="170" t="s">
        <v>87</v>
      </c>
      <c r="AV1294" s="14" t="s">
        <v>85</v>
      </c>
      <c r="AW1294" s="14" t="s">
        <v>32</v>
      </c>
      <c r="AX1294" s="14" t="s">
        <v>77</v>
      </c>
      <c r="AY1294" s="170" t="s">
        <v>253</v>
      </c>
    </row>
    <row r="1295" spans="2:65" s="12" customFormat="1" ht="11.25">
      <c r="B1295" s="154"/>
      <c r="D1295" s="155" t="s">
        <v>264</v>
      </c>
      <c r="E1295" s="156" t="s">
        <v>1</v>
      </c>
      <c r="F1295" s="157" t="s">
        <v>3981</v>
      </c>
      <c r="H1295" s="158">
        <v>14.654999999999999</v>
      </c>
      <c r="I1295" s="159"/>
      <c r="L1295" s="154"/>
      <c r="M1295" s="160"/>
      <c r="T1295" s="161"/>
      <c r="AT1295" s="156" t="s">
        <v>264</v>
      </c>
      <c r="AU1295" s="156" t="s">
        <v>87</v>
      </c>
      <c r="AV1295" s="12" t="s">
        <v>87</v>
      </c>
      <c r="AW1295" s="12" t="s">
        <v>32</v>
      </c>
      <c r="AX1295" s="12" t="s">
        <v>77</v>
      </c>
      <c r="AY1295" s="156" t="s">
        <v>253</v>
      </c>
    </row>
    <row r="1296" spans="2:65" s="13" customFormat="1" ht="11.25">
      <c r="B1296" s="162"/>
      <c r="D1296" s="155" t="s">
        <v>264</v>
      </c>
      <c r="E1296" s="163" t="s">
        <v>1</v>
      </c>
      <c r="F1296" s="164" t="s">
        <v>266</v>
      </c>
      <c r="H1296" s="165">
        <v>14.654999999999999</v>
      </c>
      <c r="I1296" s="166"/>
      <c r="L1296" s="162"/>
      <c r="M1296" s="167"/>
      <c r="T1296" s="168"/>
      <c r="AT1296" s="163" t="s">
        <v>264</v>
      </c>
      <c r="AU1296" s="163" t="s">
        <v>87</v>
      </c>
      <c r="AV1296" s="13" t="s">
        <v>260</v>
      </c>
      <c r="AW1296" s="13" t="s">
        <v>32</v>
      </c>
      <c r="AX1296" s="13" t="s">
        <v>85</v>
      </c>
      <c r="AY1296" s="163" t="s">
        <v>253</v>
      </c>
    </row>
    <row r="1297" spans="2:65" s="1" customFormat="1" ht="21.75" customHeight="1">
      <c r="B1297" s="32"/>
      <c r="C1297" s="185" t="s">
        <v>1988</v>
      </c>
      <c r="D1297" s="185" t="s">
        <v>1052</v>
      </c>
      <c r="E1297" s="186" t="s">
        <v>1995</v>
      </c>
      <c r="F1297" s="187" t="s">
        <v>1996</v>
      </c>
      <c r="G1297" s="188" t="s">
        <v>258</v>
      </c>
      <c r="H1297" s="189">
        <v>22.178000000000001</v>
      </c>
      <c r="I1297" s="190"/>
      <c r="J1297" s="191">
        <f>ROUND(I1297*H1297,2)</f>
        <v>0</v>
      </c>
      <c r="K1297" s="187" t="s">
        <v>259</v>
      </c>
      <c r="L1297" s="192"/>
      <c r="M1297" s="193" t="s">
        <v>1</v>
      </c>
      <c r="N1297" s="194" t="s">
        <v>42</v>
      </c>
      <c r="P1297" s="146">
        <f>O1297*H1297</f>
        <v>0</v>
      </c>
      <c r="Q1297" s="146">
        <v>1.09E-2</v>
      </c>
      <c r="R1297" s="146">
        <f>Q1297*H1297</f>
        <v>0.24174020000000002</v>
      </c>
      <c r="S1297" s="146">
        <v>0</v>
      </c>
      <c r="T1297" s="147">
        <f>S1297*H1297</f>
        <v>0</v>
      </c>
      <c r="AR1297" s="148" t="s">
        <v>455</v>
      </c>
      <c r="AT1297" s="148" t="s">
        <v>1052</v>
      </c>
      <c r="AU1297" s="148" t="s">
        <v>87</v>
      </c>
      <c r="AY1297" s="17" t="s">
        <v>253</v>
      </c>
      <c r="BE1297" s="149">
        <f>IF(N1297="základní",J1297,0)</f>
        <v>0</v>
      </c>
      <c r="BF1297" s="149">
        <f>IF(N1297="snížená",J1297,0)</f>
        <v>0</v>
      </c>
      <c r="BG1297" s="149">
        <f>IF(N1297="zákl. přenesená",J1297,0)</f>
        <v>0</v>
      </c>
      <c r="BH1297" s="149">
        <f>IF(N1297="sníž. přenesená",J1297,0)</f>
        <v>0</v>
      </c>
      <c r="BI1297" s="149">
        <f>IF(N1297="nulová",J1297,0)</f>
        <v>0</v>
      </c>
      <c r="BJ1297" s="17" t="s">
        <v>85</v>
      </c>
      <c r="BK1297" s="149">
        <f>ROUND(I1297*H1297,2)</f>
        <v>0</v>
      </c>
      <c r="BL1297" s="17" t="s">
        <v>369</v>
      </c>
      <c r="BM1297" s="148" t="s">
        <v>3982</v>
      </c>
    </row>
    <row r="1298" spans="2:65" s="14" customFormat="1" ht="11.25">
      <c r="B1298" s="169"/>
      <c r="D1298" s="155" t="s">
        <v>264</v>
      </c>
      <c r="E1298" s="170" t="s">
        <v>1</v>
      </c>
      <c r="F1298" s="171" t="s">
        <v>1244</v>
      </c>
      <c r="H1298" s="170" t="s">
        <v>1</v>
      </c>
      <c r="I1298" s="172"/>
      <c r="L1298" s="169"/>
      <c r="M1298" s="173"/>
      <c r="T1298" s="174"/>
      <c r="AT1298" s="170" t="s">
        <v>264</v>
      </c>
      <c r="AU1298" s="170" t="s">
        <v>87</v>
      </c>
      <c r="AV1298" s="14" t="s">
        <v>85</v>
      </c>
      <c r="AW1298" s="14" t="s">
        <v>32</v>
      </c>
      <c r="AX1298" s="14" t="s">
        <v>77</v>
      </c>
      <c r="AY1298" s="170" t="s">
        <v>253</v>
      </c>
    </row>
    <row r="1299" spans="2:65" s="14" customFormat="1" ht="11.25">
      <c r="B1299" s="169"/>
      <c r="D1299" s="155" t="s">
        <v>264</v>
      </c>
      <c r="E1299" s="170" t="s">
        <v>1</v>
      </c>
      <c r="F1299" s="171" t="s">
        <v>1998</v>
      </c>
      <c r="H1299" s="170" t="s">
        <v>1</v>
      </c>
      <c r="I1299" s="172"/>
      <c r="L1299" s="169"/>
      <c r="M1299" s="173"/>
      <c r="T1299" s="174"/>
      <c r="AT1299" s="170" t="s">
        <v>264</v>
      </c>
      <c r="AU1299" s="170" t="s">
        <v>87</v>
      </c>
      <c r="AV1299" s="14" t="s">
        <v>85</v>
      </c>
      <c r="AW1299" s="14" t="s">
        <v>32</v>
      </c>
      <c r="AX1299" s="14" t="s">
        <v>77</v>
      </c>
      <c r="AY1299" s="170" t="s">
        <v>253</v>
      </c>
    </row>
    <row r="1300" spans="2:65" s="12" customFormat="1" ht="11.25">
      <c r="B1300" s="154"/>
      <c r="D1300" s="155" t="s">
        <v>264</v>
      </c>
      <c r="E1300" s="156" t="s">
        <v>1</v>
      </c>
      <c r="F1300" s="157" t="s">
        <v>3509</v>
      </c>
      <c r="H1300" s="158">
        <v>22.178000000000001</v>
      </c>
      <c r="I1300" s="159"/>
      <c r="L1300" s="154"/>
      <c r="M1300" s="160"/>
      <c r="T1300" s="161"/>
      <c r="AT1300" s="156" t="s">
        <v>264</v>
      </c>
      <c r="AU1300" s="156" t="s">
        <v>87</v>
      </c>
      <c r="AV1300" s="12" t="s">
        <v>87</v>
      </c>
      <c r="AW1300" s="12" t="s">
        <v>32</v>
      </c>
      <c r="AX1300" s="12" t="s">
        <v>77</v>
      </c>
      <c r="AY1300" s="156" t="s">
        <v>253</v>
      </c>
    </row>
    <row r="1301" spans="2:65" s="13" customFormat="1" ht="11.25">
      <c r="B1301" s="162"/>
      <c r="D1301" s="155" t="s">
        <v>264</v>
      </c>
      <c r="E1301" s="163" t="s">
        <v>1</v>
      </c>
      <c r="F1301" s="164" t="s">
        <v>266</v>
      </c>
      <c r="H1301" s="165">
        <v>22.178000000000001</v>
      </c>
      <c r="I1301" s="166"/>
      <c r="L1301" s="162"/>
      <c r="M1301" s="167"/>
      <c r="T1301" s="168"/>
      <c r="AT1301" s="163" t="s">
        <v>264</v>
      </c>
      <c r="AU1301" s="163" t="s">
        <v>87</v>
      </c>
      <c r="AV1301" s="13" t="s">
        <v>260</v>
      </c>
      <c r="AW1301" s="13" t="s">
        <v>32</v>
      </c>
      <c r="AX1301" s="13" t="s">
        <v>85</v>
      </c>
      <c r="AY1301" s="163" t="s">
        <v>253</v>
      </c>
    </row>
    <row r="1302" spans="2:65" s="1" customFormat="1" ht="24.2" customHeight="1">
      <c r="B1302" s="32"/>
      <c r="C1302" s="137" t="s">
        <v>1994</v>
      </c>
      <c r="D1302" s="137" t="s">
        <v>255</v>
      </c>
      <c r="E1302" s="138" t="s">
        <v>2001</v>
      </c>
      <c r="F1302" s="139" t="s">
        <v>2002</v>
      </c>
      <c r="G1302" s="140" t="s">
        <v>202</v>
      </c>
      <c r="H1302" s="141">
        <v>15.183</v>
      </c>
      <c r="I1302" s="142"/>
      <c r="J1302" s="143">
        <f>ROUND(I1302*H1302,2)</f>
        <v>0</v>
      </c>
      <c r="K1302" s="139" t="s">
        <v>259</v>
      </c>
      <c r="L1302" s="32"/>
      <c r="M1302" s="144" t="s">
        <v>1</v>
      </c>
      <c r="N1302" s="145" t="s">
        <v>42</v>
      </c>
      <c r="P1302" s="146">
        <f>O1302*H1302</f>
        <v>0</v>
      </c>
      <c r="Q1302" s="146">
        <v>2.3300000000000001E-2</v>
      </c>
      <c r="R1302" s="146">
        <f>Q1302*H1302</f>
        <v>0.35376390000000002</v>
      </c>
      <c r="S1302" s="146">
        <v>0</v>
      </c>
      <c r="T1302" s="147">
        <f>S1302*H1302</f>
        <v>0</v>
      </c>
      <c r="AR1302" s="148" t="s">
        <v>369</v>
      </c>
      <c r="AT1302" s="148" t="s">
        <v>255</v>
      </c>
      <c r="AU1302" s="148" t="s">
        <v>87</v>
      </c>
      <c r="AY1302" s="17" t="s">
        <v>253</v>
      </c>
      <c r="BE1302" s="149">
        <f>IF(N1302="základní",J1302,0)</f>
        <v>0</v>
      </c>
      <c r="BF1302" s="149">
        <f>IF(N1302="snížená",J1302,0)</f>
        <v>0</v>
      </c>
      <c r="BG1302" s="149">
        <f>IF(N1302="zákl. přenesená",J1302,0)</f>
        <v>0</v>
      </c>
      <c r="BH1302" s="149">
        <f>IF(N1302="sníž. přenesená",J1302,0)</f>
        <v>0</v>
      </c>
      <c r="BI1302" s="149">
        <f>IF(N1302="nulová",J1302,0)</f>
        <v>0</v>
      </c>
      <c r="BJ1302" s="17" t="s">
        <v>85</v>
      </c>
      <c r="BK1302" s="149">
        <f>ROUND(I1302*H1302,2)</f>
        <v>0</v>
      </c>
      <c r="BL1302" s="17" t="s">
        <v>369</v>
      </c>
      <c r="BM1302" s="148" t="s">
        <v>2003</v>
      </c>
    </row>
    <row r="1303" spans="2:65" s="1" customFormat="1" ht="11.25">
      <c r="B1303" s="32"/>
      <c r="D1303" s="150" t="s">
        <v>262</v>
      </c>
      <c r="F1303" s="151" t="s">
        <v>2004</v>
      </c>
      <c r="I1303" s="152"/>
      <c r="L1303" s="32"/>
      <c r="M1303" s="153"/>
      <c r="T1303" s="56"/>
      <c r="AT1303" s="17" t="s">
        <v>262</v>
      </c>
      <c r="AU1303" s="17" t="s">
        <v>87</v>
      </c>
    </row>
    <row r="1304" spans="2:65" s="14" customFormat="1" ht="11.25">
      <c r="B1304" s="169"/>
      <c r="D1304" s="155" t="s">
        <v>264</v>
      </c>
      <c r="E1304" s="170" t="s">
        <v>1</v>
      </c>
      <c r="F1304" s="171" t="s">
        <v>1845</v>
      </c>
      <c r="H1304" s="170" t="s">
        <v>1</v>
      </c>
      <c r="I1304" s="172"/>
      <c r="L1304" s="169"/>
      <c r="M1304" s="173"/>
      <c r="T1304" s="174"/>
      <c r="AT1304" s="170" t="s">
        <v>264</v>
      </c>
      <c r="AU1304" s="170" t="s">
        <v>87</v>
      </c>
      <c r="AV1304" s="14" t="s">
        <v>85</v>
      </c>
      <c r="AW1304" s="14" t="s">
        <v>32</v>
      </c>
      <c r="AX1304" s="14" t="s">
        <v>77</v>
      </c>
      <c r="AY1304" s="170" t="s">
        <v>253</v>
      </c>
    </row>
    <row r="1305" spans="2:65" s="12" customFormat="1" ht="11.25">
      <c r="B1305" s="154"/>
      <c r="D1305" s="155" t="s">
        <v>264</v>
      </c>
      <c r="E1305" s="156" t="s">
        <v>1</v>
      </c>
      <c r="F1305" s="157" t="s">
        <v>3933</v>
      </c>
      <c r="H1305" s="158">
        <v>2.706</v>
      </c>
      <c r="I1305" s="159"/>
      <c r="L1305" s="154"/>
      <c r="M1305" s="160"/>
      <c r="T1305" s="161"/>
      <c r="AT1305" s="156" t="s">
        <v>264</v>
      </c>
      <c r="AU1305" s="156" t="s">
        <v>87</v>
      </c>
      <c r="AV1305" s="12" t="s">
        <v>87</v>
      </c>
      <c r="AW1305" s="12" t="s">
        <v>32</v>
      </c>
      <c r="AX1305" s="12" t="s">
        <v>77</v>
      </c>
      <c r="AY1305" s="156" t="s">
        <v>253</v>
      </c>
    </row>
    <row r="1306" spans="2:65" s="12" customFormat="1" ht="11.25">
      <c r="B1306" s="154"/>
      <c r="D1306" s="155" t="s">
        <v>264</v>
      </c>
      <c r="E1306" s="156" t="s">
        <v>1</v>
      </c>
      <c r="F1306" s="157" t="s">
        <v>3934</v>
      </c>
      <c r="H1306" s="158">
        <v>0.251</v>
      </c>
      <c r="I1306" s="159"/>
      <c r="L1306" s="154"/>
      <c r="M1306" s="160"/>
      <c r="T1306" s="161"/>
      <c r="AT1306" s="156" t="s">
        <v>264</v>
      </c>
      <c r="AU1306" s="156" t="s">
        <v>87</v>
      </c>
      <c r="AV1306" s="12" t="s">
        <v>87</v>
      </c>
      <c r="AW1306" s="12" t="s">
        <v>32</v>
      </c>
      <c r="AX1306" s="12" t="s">
        <v>77</v>
      </c>
      <c r="AY1306" s="156" t="s">
        <v>253</v>
      </c>
    </row>
    <row r="1307" spans="2:65" s="12" customFormat="1" ht="11.25">
      <c r="B1307" s="154"/>
      <c r="D1307" s="155" t="s">
        <v>264</v>
      </c>
      <c r="E1307" s="156" t="s">
        <v>1</v>
      </c>
      <c r="F1307" s="157" t="s">
        <v>3935</v>
      </c>
      <c r="H1307" s="158">
        <v>0.48499999999999999</v>
      </c>
      <c r="I1307" s="159"/>
      <c r="L1307" s="154"/>
      <c r="M1307" s="160"/>
      <c r="T1307" s="161"/>
      <c r="AT1307" s="156" t="s">
        <v>264</v>
      </c>
      <c r="AU1307" s="156" t="s">
        <v>87</v>
      </c>
      <c r="AV1307" s="12" t="s">
        <v>87</v>
      </c>
      <c r="AW1307" s="12" t="s">
        <v>32</v>
      </c>
      <c r="AX1307" s="12" t="s">
        <v>77</v>
      </c>
      <c r="AY1307" s="156" t="s">
        <v>253</v>
      </c>
    </row>
    <row r="1308" spans="2:65" s="12" customFormat="1" ht="11.25">
      <c r="B1308" s="154"/>
      <c r="D1308" s="155" t="s">
        <v>264</v>
      </c>
      <c r="E1308" s="156" t="s">
        <v>1</v>
      </c>
      <c r="F1308" s="157" t="s">
        <v>3936</v>
      </c>
      <c r="H1308" s="158">
        <v>0.36599999999999999</v>
      </c>
      <c r="I1308" s="159"/>
      <c r="L1308" s="154"/>
      <c r="M1308" s="160"/>
      <c r="T1308" s="161"/>
      <c r="AT1308" s="156" t="s">
        <v>264</v>
      </c>
      <c r="AU1308" s="156" t="s">
        <v>87</v>
      </c>
      <c r="AV1308" s="12" t="s">
        <v>87</v>
      </c>
      <c r="AW1308" s="12" t="s">
        <v>32</v>
      </c>
      <c r="AX1308" s="12" t="s">
        <v>77</v>
      </c>
      <c r="AY1308" s="156" t="s">
        <v>253</v>
      </c>
    </row>
    <row r="1309" spans="2:65" s="12" customFormat="1" ht="11.25">
      <c r="B1309" s="154"/>
      <c r="D1309" s="155" t="s">
        <v>264</v>
      </c>
      <c r="E1309" s="156" t="s">
        <v>1</v>
      </c>
      <c r="F1309" s="157" t="s">
        <v>3937</v>
      </c>
      <c r="H1309" s="158">
        <v>0.82</v>
      </c>
      <c r="I1309" s="159"/>
      <c r="L1309" s="154"/>
      <c r="M1309" s="160"/>
      <c r="T1309" s="161"/>
      <c r="AT1309" s="156" t="s">
        <v>264</v>
      </c>
      <c r="AU1309" s="156" t="s">
        <v>87</v>
      </c>
      <c r="AV1309" s="12" t="s">
        <v>87</v>
      </c>
      <c r="AW1309" s="12" t="s">
        <v>32</v>
      </c>
      <c r="AX1309" s="12" t="s">
        <v>77</v>
      </c>
      <c r="AY1309" s="156" t="s">
        <v>253</v>
      </c>
    </row>
    <row r="1310" spans="2:65" s="12" customFormat="1" ht="11.25">
      <c r="B1310" s="154"/>
      <c r="D1310" s="155" t="s">
        <v>264</v>
      </c>
      <c r="E1310" s="156" t="s">
        <v>1</v>
      </c>
      <c r="F1310" s="157" t="s">
        <v>3938</v>
      </c>
      <c r="H1310" s="158">
        <v>1.0489999999999999</v>
      </c>
      <c r="I1310" s="159"/>
      <c r="L1310" s="154"/>
      <c r="M1310" s="160"/>
      <c r="T1310" s="161"/>
      <c r="AT1310" s="156" t="s">
        <v>264</v>
      </c>
      <c r="AU1310" s="156" t="s">
        <v>87</v>
      </c>
      <c r="AV1310" s="12" t="s">
        <v>87</v>
      </c>
      <c r="AW1310" s="12" t="s">
        <v>32</v>
      </c>
      <c r="AX1310" s="12" t="s">
        <v>77</v>
      </c>
      <c r="AY1310" s="156" t="s">
        <v>253</v>
      </c>
    </row>
    <row r="1311" spans="2:65" s="12" customFormat="1" ht="11.25">
      <c r="B1311" s="154"/>
      <c r="D1311" s="155" t="s">
        <v>264</v>
      </c>
      <c r="E1311" s="156" t="s">
        <v>1</v>
      </c>
      <c r="F1311" s="157" t="s">
        <v>3939</v>
      </c>
      <c r="H1311" s="158">
        <v>2.8010000000000002</v>
      </c>
      <c r="I1311" s="159"/>
      <c r="L1311" s="154"/>
      <c r="M1311" s="160"/>
      <c r="T1311" s="161"/>
      <c r="AT1311" s="156" t="s">
        <v>264</v>
      </c>
      <c r="AU1311" s="156" t="s">
        <v>87</v>
      </c>
      <c r="AV1311" s="12" t="s">
        <v>87</v>
      </c>
      <c r="AW1311" s="12" t="s">
        <v>32</v>
      </c>
      <c r="AX1311" s="12" t="s">
        <v>77</v>
      </c>
      <c r="AY1311" s="156" t="s">
        <v>253</v>
      </c>
    </row>
    <row r="1312" spans="2:65" s="12" customFormat="1" ht="11.25">
      <c r="B1312" s="154"/>
      <c r="D1312" s="155" t="s">
        <v>264</v>
      </c>
      <c r="E1312" s="156" t="s">
        <v>1</v>
      </c>
      <c r="F1312" s="157" t="s">
        <v>1853</v>
      </c>
      <c r="H1312" s="158">
        <v>3.2000000000000001E-2</v>
      </c>
      <c r="I1312" s="159"/>
      <c r="L1312" s="154"/>
      <c r="M1312" s="160"/>
      <c r="T1312" s="161"/>
      <c r="AT1312" s="156" t="s">
        <v>264</v>
      </c>
      <c r="AU1312" s="156" t="s">
        <v>87</v>
      </c>
      <c r="AV1312" s="12" t="s">
        <v>87</v>
      </c>
      <c r="AW1312" s="12" t="s">
        <v>32</v>
      </c>
      <c r="AX1312" s="12" t="s">
        <v>77</v>
      </c>
      <c r="AY1312" s="156" t="s">
        <v>253</v>
      </c>
    </row>
    <row r="1313" spans="2:51" s="15" customFormat="1" ht="11.25">
      <c r="B1313" s="175"/>
      <c r="D1313" s="155" t="s">
        <v>264</v>
      </c>
      <c r="E1313" s="176" t="s">
        <v>1</v>
      </c>
      <c r="F1313" s="177" t="s">
        <v>322</v>
      </c>
      <c r="H1313" s="178">
        <v>8.51</v>
      </c>
      <c r="I1313" s="179"/>
      <c r="L1313" s="175"/>
      <c r="M1313" s="180"/>
      <c r="T1313" s="181"/>
      <c r="AT1313" s="176" t="s">
        <v>264</v>
      </c>
      <c r="AU1313" s="176" t="s">
        <v>87</v>
      </c>
      <c r="AV1313" s="15" t="s">
        <v>97</v>
      </c>
      <c r="AW1313" s="15" t="s">
        <v>32</v>
      </c>
      <c r="AX1313" s="15" t="s">
        <v>77</v>
      </c>
      <c r="AY1313" s="176" t="s">
        <v>253</v>
      </c>
    </row>
    <row r="1314" spans="2:51" s="14" customFormat="1" ht="11.25">
      <c r="B1314" s="169"/>
      <c r="D1314" s="155" t="s">
        <v>264</v>
      </c>
      <c r="E1314" s="170" t="s">
        <v>1</v>
      </c>
      <c r="F1314" s="171" t="s">
        <v>1974</v>
      </c>
      <c r="H1314" s="170" t="s">
        <v>1</v>
      </c>
      <c r="I1314" s="172"/>
      <c r="L1314" s="169"/>
      <c r="M1314" s="173"/>
      <c r="T1314" s="174"/>
      <c r="AT1314" s="170" t="s">
        <v>264</v>
      </c>
      <c r="AU1314" s="170" t="s">
        <v>87</v>
      </c>
      <c r="AV1314" s="14" t="s">
        <v>85</v>
      </c>
      <c r="AW1314" s="14" t="s">
        <v>32</v>
      </c>
      <c r="AX1314" s="14" t="s">
        <v>77</v>
      </c>
      <c r="AY1314" s="170" t="s">
        <v>253</v>
      </c>
    </row>
    <row r="1315" spans="2:51" s="12" customFormat="1" ht="11.25">
      <c r="B1315" s="154"/>
      <c r="D1315" s="155" t="s">
        <v>264</v>
      </c>
      <c r="E1315" s="156" t="s">
        <v>1</v>
      </c>
      <c r="F1315" s="157" t="s">
        <v>3983</v>
      </c>
      <c r="H1315" s="158">
        <v>3.7080000000000002</v>
      </c>
      <c r="I1315" s="159"/>
      <c r="L1315" s="154"/>
      <c r="M1315" s="160"/>
      <c r="T1315" s="161"/>
      <c r="AT1315" s="156" t="s">
        <v>264</v>
      </c>
      <c r="AU1315" s="156" t="s">
        <v>87</v>
      </c>
      <c r="AV1315" s="12" t="s">
        <v>87</v>
      </c>
      <c r="AW1315" s="12" t="s">
        <v>32</v>
      </c>
      <c r="AX1315" s="12" t="s">
        <v>77</v>
      </c>
      <c r="AY1315" s="156" t="s">
        <v>253</v>
      </c>
    </row>
    <row r="1316" spans="2:51" s="15" customFormat="1" ht="11.25">
      <c r="B1316" s="175"/>
      <c r="D1316" s="155" t="s">
        <v>264</v>
      </c>
      <c r="E1316" s="176" t="s">
        <v>1</v>
      </c>
      <c r="F1316" s="177" t="s">
        <v>322</v>
      </c>
      <c r="H1316" s="178">
        <v>3.7080000000000002</v>
      </c>
      <c r="I1316" s="179"/>
      <c r="L1316" s="175"/>
      <c r="M1316" s="180"/>
      <c r="T1316" s="181"/>
      <c r="AT1316" s="176" t="s">
        <v>264</v>
      </c>
      <c r="AU1316" s="176" t="s">
        <v>87</v>
      </c>
      <c r="AV1316" s="15" t="s">
        <v>97</v>
      </c>
      <c r="AW1316" s="15" t="s">
        <v>32</v>
      </c>
      <c r="AX1316" s="15" t="s">
        <v>77</v>
      </c>
      <c r="AY1316" s="176" t="s">
        <v>253</v>
      </c>
    </row>
    <row r="1317" spans="2:51" s="14" customFormat="1" ht="11.25">
      <c r="B1317" s="169"/>
      <c r="D1317" s="155" t="s">
        <v>264</v>
      </c>
      <c r="E1317" s="170" t="s">
        <v>1</v>
      </c>
      <c r="F1317" s="171" t="s">
        <v>1985</v>
      </c>
      <c r="H1317" s="170" t="s">
        <v>1</v>
      </c>
      <c r="I1317" s="172"/>
      <c r="L1317" s="169"/>
      <c r="M1317" s="173"/>
      <c r="T1317" s="174"/>
      <c r="AT1317" s="170" t="s">
        <v>264</v>
      </c>
      <c r="AU1317" s="170" t="s">
        <v>87</v>
      </c>
      <c r="AV1317" s="14" t="s">
        <v>85</v>
      </c>
      <c r="AW1317" s="14" t="s">
        <v>32</v>
      </c>
      <c r="AX1317" s="14" t="s">
        <v>77</v>
      </c>
      <c r="AY1317" s="170" t="s">
        <v>253</v>
      </c>
    </row>
    <row r="1318" spans="2:51" s="14" customFormat="1" ht="11.25">
      <c r="B1318" s="169"/>
      <c r="D1318" s="155" t="s">
        <v>264</v>
      </c>
      <c r="E1318" s="170" t="s">
        <v>1</v>
      </c>
      <c r="F1318" s="171" t="s">
        <v>1986</v>
      </c>
      <c r="H1318" s="170" t="s">
        <v>1</v>
      </c>
      <c r="I1318" s="172"/>
      <c r="L1318" s="169"/>
      <c r="M1318" s="173"/>
      <c r="T1318" s="174"/>
      <c r="AT1318" s="170" t="s">
        <v>264</v>
      </c>
      <c r="AU1318" s="170" t="s">
        <v>87</v>
      </c>
      <c r="AV1318" s="14" t="s">
        <v>85</v>
      </c>
      <c r="AW1318" s="14" t="s">
        <v>32</v>
      </c>
      <c r="AX1318" s="14" t="s">
        <v>77</v>
      </c>
      <c r="AY1318" s="170" t="s">
        <v>253</v>
      </c>
    </row>
    <row r="1319" spans="2:51" s="12" customFormat="1" ht="11.25">
      <c r="B1319" s="154"/>
      <c r="D1319" s="155" t="s">
        <v>264</v>
      </c>
      <c r="E1319" s="156" t="s">
        <v>1</v>
      </c>
      <c r="F1319" s="157" t="s">
        <v>3984</v>
      </c>
      <c r="H1319" s="158">
        <v>0.38800000000000001</v>
      </c>
      <c r="I1319" s="159"/>
      <c r="L1319" s="154"/>
      <c r="M1319" s="160"/>
      <c r="T1319" s="161"/>
      <c r="AT1319" s="156" t="s">
        <v>264</v>
      </c>
      <c r="AU1319" s="156" t="s">
        <v>87</v>
      </c>
      <c r="AV1319" s="12" t="s">
        <v>87</v>
      </c>
      <c r="AW1319" s="12" t="s">
        <v>32</v>
      </c>
      <c r="AX1319" s="12" t="s">
        <v>77</v>
      </c>
      <c r="AY1319" s="156" t="s">
        <v>253</v>
      </c>
    </row>
    <row r="1320" spans="2:51" s="15" customFormat="1" ht="11.25">
      <c r="B1320" s="175"/>
      <c r="D1320" s="155" t="s">
        <v>264</v>
      </c>
      <c r="E1320" s="176" t="s">
        <v>1</v>
      </c>
      <c r="F1320" s="177" t="s">
        <v>322</v>
      </c>
      <c r="H1320" s="178">
        <v>0.38800000000000001</v>
      </c>
      <c r="I1320" s="179"/>
      <c r="L1320" s="175"/>
      <c r="M1320" s="180"/>
      <c r="T1320" s="181"/>
      <c r="AT1320" s="176" t="s">
        <v>264</v>
      </c>
      <c r="AU1320" s="176" t="s">
        <v>87</v>
      </c>
      <c r="AV1320" s="15" t="s">
        <v>97</v>
      </c>
      <c r="AW1320" s="15" t="s">
        <v>32</v>
      </c>
      <c r="AX1320" s="15" t="s">
        <v>77</v>
      </c>
      <c r="AY1320" s="176" t="s">
        <v>253</v>
      </c>
    </row>
    <row r="1321" spans="2:51" s="14" customFormat="1" ht="11.25">
      <c r="B1321" s="169"/>
      <c r="D1321" s="155" t="s">
        <v>264</v>
      </c>
      <c r="E1321" s="170" t="s">
        <v>1</v>
      </c>
      <c r="F1321" s="171" t="s">
        <v>1985</v>
      </c>
      <c r="H1321" s="170" t="s">
        <v>1</v>
      </c>
      <c r="I1321" s="172"/>
      <c r="L1321" s="169"/>
      <c r="M1321" s="173"/>
      <c r="T1321" s="174"/>
      <c r="AT1321" s="170" t="s">
        <v>264</v>
      </c>
      <c r="AU1321" s="170" t="s">
        <v>87</v>
      </c>
      <c r="AV1321" s="14" t="s">
        <v>85</v>
      </c>
      <c r="AW1321" s="14" t="s">
        <v>32</v>
      </c>
      <c r="AX1321" s="14" t="s">
        <v>77</v>
      </c>
      <c r="AY1321" s="170" t="s">
        <v>253</v>
      </c>
    </row>
    <row r="1322" spans="2:51" s="14" customFormat="1" ht="11.25">
      <c r="B1322" s="169"/>
      <c r="D1322" s="155" t="s">
        <v>264</v>
      </c>
      <c r="E1322" s="170" t="s">
        <v>1</v>
      </c>
      <c r="F1322" s="171" t="s">
        <v>1992</v>
      </c>
      <c r="H1322" s="170" t="s">
        <v>1</v>
      </c>
      <c r="I1322" s="172"/>
      <c r="L1322" s="169"/>
      <c r="M1322" s="173"/>
      <c r="T1322" s="174"/>
      <c r="AT1322" s="170" t="s">
        <v>264</v>
      </c>
      <c r="AU1322" s="170" t="s">
        <v>87</v>
      </c>
      <c r="AV1322" s="14" t="s">
        <v>85</v>
      </c>
      <c r="AW1322" s="14" t="s">
        <v>32</v>
      </c>
      <c r="AX1322" s="14" t="s">
        <v>77</v>
      </c>
      <c r="AY1322" s="170" t="s">
        <v>253</v>
      </c>
    </row>
    <row r="1323" spans="2:51" s="12" customFormat="1" ht="11.25">
      <c r="B1323" s="154"/>
      <c r="D1323" s="155" t="s">
        <v>264</v>
      </c>
      <c r="E1323" s="156" t="s">
        <v>1</v>
      </c>
      <c r="F1323" s="157" t="s">
        <v>3985</v>
      </c>
      <c r="H1323" s="158">
        <v>0.26400000000000001</v>
      </c>
      <c r="I1323" s="159"/>
      <c r="L1323" s="154"/>
      <c r="M1323" s="160"/>
      <c r="T1323" s="161"/>
      <c r="AT1323" s="156" t="s">
        <v>264</v>
      </c>
      <c r="AU1323" s="156" t="s">
        <v>87</v>
      </c>
      <c r="AV1323" s="12" t="s">
        <v>87</v>
      </c>
      <c r="AW1323" s="12" t="s">
        <v>32</v>
      </c>
      <c r="AX1323" s="12" t="s">
        <v>77</v>
      </c>
      <c r="AY1323" s="156" t="s">
        <v>253</v>
      </c>
    </row>
    <row r="1324" spans="2:51" s="15" customFormat="1" ht="11.25">
      <c r="B1324" s="175"/>
      <c r="D1324" s="155" t="s">
        <v>264</v>
      </c>
      <c r="E1324" s="176" t="s">
        <v>1</v>
      </c>
      <c r="F1324" s="177" t="s">
        <v>322</v>
      </c>
      <c r="H1324" s="178">
        <v>0.26400000000000001</v>
      </c>
      <c r="I1324" s="179"/>
      <c r="L1324" s="175"/>
      <c r="M1324" s="180"/>
      <c r="T1324" s="181"/>
      <c r="AT1324" s="176" t="s">
        <v>264</v>
      </c>
      <c r="AU1324" s="176" t="s">
        <v>87</v>
      </c>
      <c r="AV1324" s="15" t="s">
        <v>97</v>
      </c>
      <c r="AW1324" s="15" t="s">
        <v>32</v>
      </c>
      <c r="AX1324" s="15" t="s">
        <v>77</v>
      </c>
      <c r="AY1324" s="176" t="s">
        <v>253</v>
      </c>
    </row>
    <row r="1325" spans="2:51" s="14" customFormat="1" ht="11.25">
      <c r="B1325" s="169"/>
      <c r="D1325" s="155" t="s">
        <v>264</v>
      </c>
      <c r="E1325" s="170" t="s">
        <v>1</v>
      </c>
      <c r="F1325" s="171" t="s">
        <v>1244</v>
      </c>
      <c r="H1325" s="170" t="s">
        <v>1</v>
      </c>
      <c r="I1325" s="172"/>
      <c r="L1325" s="169"/>
      <c r="M1325" s="173"/>
      <c r="T1325" s="174"/>
      <c r="AT1325" s="170" t="s">
        <v>264</v>
      </c>
      <c r="AU1325" s="170" t="s">
        <v>87</v>
      </c>
      <c r="AV1325" s="14" t="s">
        <v>85</v>
      </c>
      <c r="AW1325" s="14" t="s">
        <v>32</v>
      </c>
      <c r="AX1325" s="14" t="s">
        <v>77</v>
      </c>
      <c r="AY1325" s="170" t="s">
        <v>253</v>
      </c>
    </row>
    <row r="1326" spans="2:51" s="14" customFormat="1" ht="11.25">
      <c r="B1326" s="169"/>
      <c r="D1326" s="155" t="s">
        <v>264</v>
      </c>
      <c r="E1326" s="170" t="s">
        <v>1</v>
      </c>
      <c r="F1326" s="171" t="s">
        <v>1998</v>
      </c>
      <c r="H1326" s="170" t="s">
        <v>1</v>
      </c>
      <c r="I1326" s="172"/>
      <c r="L1326" s="169"/>
      <c r="M1326" s="173"/>
      <c r="T1326" s="174"/>
      <c r="AT1326" s="170" t="s">
        <v>264</v>
      </c>
      <c r="AU1326" s="170" t="s">
        <v>87</v>
      </c>
      <c r="AV1326" s="14" t="s">
        <v>85</v>
      </c>
      <c r="AW1326" s="14" t="s">
        <v>32</v>
      </c>
      <c r="AX1326" s="14" t="s">
        <v>77</v>
      </c>
      <c r="AY1326" s="170" t="s">
        <v>253</v>
      </c>
    </row>
    <row r="1327" spans="2:51" s="12" customFormat="1" ht="11.25">
      <c r="B1327" s="154"/>
      <c r="D1327" s="155" t="s">
        <v>264</v>
      </c>
      <c r="E1327" s="156" t="s">
        <v>1</v>
      </c>
      <c r="F1327" s="157" t="s">
        <v>3513</v>
      </c>
      <c r="H1327" s="158">
        <v>0.33300000000000002</v>
      </c>
      <c r="I1327" s="159"/>
      <c r="L1327" s="154"/>
      <c r="M1327" s="160"/>
      <c r="T1327" s="161"/>
      <c r="AT1327" s="156" t="s">
        <v>264</v>
      </c>
      <c r="AU1327" s="156" t="s">
        <v>87</v>
      </c>
      <c r="AV1327" s="12" t="s">
        <v>87</v>
      </c>
      <c r="AW1327" s="12" t="s">
        <v>32</v>
      </c>
      <c r="AX1327" s="12" t="s">
        <v>77</v>
      </c>
      <c r="AY1327" s="156" t="s">
        <v>253</v>
      </c>
    </row>
    <row r="1328" spans="2:51" s="15" customFormat="1" ht="11.25">
      <c r="B1328" s="175"/>
      <c r="D1328" s="155" t="s">
        <v>264</v>
      </c>
      <c r="E1328" s="176" t="s">
        <v>1</v>
      </c>
      <c r="F1328" s="177" t="s">
        <v>322</v>
      </c>
      <c r="H1328" s="178">
        <v>0.33300000000000002</v>
      </c>
      <c r="I1328" s="179"/>
      <c r="L1328" s="175"/>
      <c r="M1328" s="180"/>
      <c r="T1328" s="181"/>
      <c r="AT1328" s="176" t="s">
        <v>264</v>
      </c>
      <c r="AU1328" s="176" t="s">
        <v>87</v>
      </c>
      <c r="AV1328" s="15" t="s">
        <v>97</v>
      </c>
      <c r="AW1328" s="15" t="s">
        <v>32</v>
      </c>
      <c r="AX1328" s="15" t="s">
        <v>77</v>
      </c>
      <c r="AY1328" s="176" t="s">
        <v>253</v>
      </c>
    </row>
    <row r="1329" spans="2:65" s="13" customFormat="1" ht="11.25">
      <c r="B1329" s="162"/>
      <c r="D1329" s="155" t="s">
        <v>264</v>
      </c>
      <c r="E1329" s="163" t="s">
        <v>1</v>
      </c>
      <c r="F1329" s="164" t="s">
        <v>266</v>
      </c>
      <c r="H1329" s="165">
        <v>13.202999999999999</v>
      </c>
      <c r="I1329" s="166"/>
      <c r="L1329" s="162"/>
      <c r="M1329" s="167"/>
      <c r="T1329" s="168"/>
      <c r="AT1329" s="163" t="s">
        <v>264</v>
      </c>
      <c r="AU1329" s="163" t="s">
        <v>87</v>
      </c>
      <c r="AV1329" s="13" t="s">
        <v>260</v>
      </c>
      <c r="AW1329" s="13" t="s">
        <v>32</v>
      </c>
      <c r="AX1329" s="13" t="s">
        <v>85</v>
      </c>
      <c r="AY1329" s="163" t="s">
        <v>253</v>
      </c>
    </row>
    <row r="1330" spans="2:65" s="12" customFormat="1" ht="11.25">
      <c r="B1330" s="154"/>
      <c r="D1330" s="155" t="s">
        <v>264</v>
      </c>
      <c r="F1330" s="157" t="s">
        <v>3986</v>
      </c>
      <c r="H1330" s="158">
        <v>15.183</v>
      </c>
      <c r="I1330" s="159"/>
      <c r="L1330" s="154"/>
      <c r="M1330" s="160"/>
      <c r="T1330" s="161"/>
      <c r="AT1330" s="156" t="s">
        <v>264</v>
      </c>
      <c r="AU1330" s="156" t="s">
        <v>87</v>
      </c>
      <c r="AV1330" s="12" t="s">
        <v>87</v>
      </c>
      <c r="AW1330" s="12" t="s">
        <v>4</v>
      </c>
      <c r="AX1330" s="12" t="s">
        <v>85</v>
      </c>
      <c r="AY1330" s="156" t="s">
        <v>253</v>
      </c>
    </row>
    <row r="1331" spans="2:65" s="1" customFormat="1" ht="24.2" customHeight="1">
      <c r="B1331" s="32"/>
      <c r="C1331" s="137" t="s">
        <v>2000</v>
      </c>
      <c r="D1331" s="137" t="s">
        <v>255</v>
      </c>
      <c r="E1331" s="138" t="s">
        <v>2011</v>
      </c>
      <c r="F1331" s="139" t="s">
        <v>2012</v>
      </c>
      <c r="G1331" s="140" t="s">
        <v>313</v>
      </c>
      <c r="H1331" s="141">
        <v>692.76</v>
      </c>
      <c r="I1331" s="142"/>
      <c r="J1331" s="143">
        <f>ROUND(I1331*H1331,2)</f>
        <v>0</v>
      </c>
      <c r="K1331" s="139" t="s">
        <v>259</v>
      </c>
      <c r="L1331" s="32"/>
      <c r="M1331" s="144" t="s">
        <v>1</v>
      </c>
      <c r="N1331" s="145" t="s">
        <v>42</v>
      </c>
      <c r="P1331" s="146">
        <f>O1331*H1331</f>
        <v>0</v>
      </c>
      <c r="Q1331" s="146">
        <v>0</v>
      </c>
      <c r="R1331" s="146">
        <f>Q1331*H1331</f>
        <v>0</v>
      </c>
      <c r="S1331" s="146">
        <v>0</v>
      </c>
      <c r="T1331" s="147">
        <f>S1331*H1331</f>
        <v>0</v>
      </c>
      <c r="AR1331" s="148" t="s">
        <v>369</v>
      </c>
      <c r="AT1331" s="148" t="s">
        <v>255</v>
      </c>
      <c r="AU1331" s="148" t="s">
        <v>87</v>
      </c>
      <c r="AY1331" s="17" t="s">
        <v>253</v>
      </c>
      <c r="BE1331" s="149">
        <f>IF(N1331="základní",J1331,0)</f>
        <v>0</v>
      </c>
      <c r="BF1331" s="149">
        <f>IF(N1331="snížená",J1331,0)</f>
        <v>0</v>
      </c>
      <c r="BG1331" s="149">
        <f>IF(N1331="zákl. přenesená",J1331,0)</f>
        <v>0</v>
      </c>
      <c r="BH1331" s="149">
        <f>IF(N1331="sníž. přenesená",J1331,0)</f>
        <v>0</v>
      </c>
      <c r="BI1331" s="149">
        <f>IF(N1331="nulová",J1331,0)</f>
        <v>0</v>
      </c>
      <c r="BJ1331" s="17" t="s">
        <v>85</v>
      </c>
      <c r="BK1331" s="149">
        <f>ROUND(I1331*H1331,2)</f>
        <v>0</v>
      </c>
      <c r="BL1331" s="17" t="s">
        <v>369</v>
      </c>
      <c r="BM1331" s="148" t="s">
        <v>2013</v>
      </c>
    </row>
    <row r="1332" spans="2:65" s="1" customFormat="1" ht="11.25">
      <c r="B1332" s="32"/>
      <c r="D1332" s="150" t="s">
        <v>262</v>
      </c>
      <c r="F1332" s="151" t="s">
        <v>2014</v>
      </c>
      <c r="I1332" s="152"/>
      <c r="L1332" s="32"/>
      <c r="M1332" s="153"/>
      <c r="T1332" s="56"/>
      <c r="AT1332" s="17" t="s">
        <v>262</v>
      </c>
      <c r="AU1332" s="17" t="s">
        <v>87</v>
      </c>
    </row>
    <row r="1333" spans="2:65" s="14" customFormat="1" ht="11.25">
      <c r="B1333" s="169"/>
      <c r="D1333" s="155" t="s">
        <v>264</v>
      </c>
      <c r="E1333" s="170" t="s">
        <v>1</v>
      </c>
      <c r="F1333" s="171" t="s">
        <v>1860</v>
      </c>
      <c r="H1333" s="170" t="s">
        <v>1</v>
      </c>
      <c r="I1333" s="172"/>
      <c r="L1333" s="169"/>
      <c r="M1333" s="173"/>
      <c r="T1333" s="174"/>
      <c r="AT1333" s="170" t="s">
        <v>264</v>
      </c>
      <c r="AU1333" s="170" t="s">
        <v>87</v>
      </c>
      <c r="AV1333" s="14" t="s">
        <v>85</v>
      </c>
      <c r="AW1333" s="14" t="s">
        <v>32</v>
      </c>
      <c r="AX1333" s="14" t="s">
        <v>77</v>
      </c>
      <c r="AY1333" s="170" t="s">
        <v>253</v>
      </c>
    </row>
    <row r="1334" spans="2:65" s="12" customFormat="1" ht="11.25">
      <c r="B1334" s="154"/>
      <c r="D1334" s="155" t="s">
        <v>264</v>
      </c>
      <c r="E1334" s="156" t="s">
        <v>1</v>
      </c>
      <c r="F1334" s="157" t="s">
        <v>2015</v>
      </c>
      <c r="H1334" s="158">
        <v>170.68</v>
      </c>
      <c r="I1334" s="159"/>
      <c r="L1334" s="154"/>
      <c r="M1334" s="160"/>
      <c r="T1334" s="161"/>
      <c r="AT1334" s="156" t="s">
        <v>264</v>
      </c>
      <c r="AU1334" s="156" t="s">
        <v>87</v>
      </c>
      <c r="AV1334" s="12" t="s">
        <v>87</v>
      </c>
      <c r="AW1334" s="12" t="s">
        <v>32</v>
      </c>
      <c r="AX1334" s="12" t="s">
        <v>77</v>
      </c>
      <c r="AY1334" s="156" t="s">
        <v>253</v>
      </c>
    </row>
    <row r="1335" spans="2:65" s="12" customFormat="1" ht="11.25">
      <c r="B1335" s="154"/>
      <c r="D1335" s="155" t="s">
        <v>264</v>
      </c>
      <c r="E1335" s="156" t="s">
        <v>1</v>
      </c>
      <c r="F1335" s="157" t="s">
        <v>2016</v>
      </c>
      <c r="H1335" s="158">
        <v>170.68</v>
      </c>
      <c r="I1335" s="159"/>
      <c r="L1335" s="154"/>
      <c r="M1335" s="160"/>
      <c r="T1335" s="161"/>
      <c r="AT1335" s="156" t="s">
        <v>264</v>
      </c>
      <c r="AU1335" s="156" t="s">
        <v>87</v>
      </c>
      <c r="AV1335" s="12" t="s">
        <v>87</v>
      </c>
      <c r="AW1335" s="12" t="s">
        <v>32</v>
      </c>
      <c r="AX1335" s="12" t="s">
        <v>77</v>
      </c>
      <c r="AY1335" s="156" t="s">
        <v>253</v>
      </c>
    </row>
    <row r="1336" spans="2:65" s="12" customFormat="1" ht="11.25">
      <c r="B1336" s="154"/>
      <c r="D1336" s="155" t="s">
        <v>264</v>
      </c>
      <c r="E1336" s="156" t="s">
        <v>1</v>
      </c>
      <c r="F1336" s="157" t="s">
        <v>2017</v>
      </c>
      <c r="H1336" s="158">
        <v>170.68</v>
      </c>
      <c r="I1336" s="159"/>
      <c r="L1336" s="154"/>
      <c r="M1336" s="160"/>
      <c r="T1336" s="161"/>
      <c r="AT1336" s="156" t="s">
        <v>264</v>
      </c>
      <c r="AU1336" s="156" t="s">
        <v>87</v>
      </c>
      <c r="AV1336" s="12" t="s">
        <v>87</v>
      </c>
      <c r="AW1336" s="12" t="s">
        <v>32</v>
      </c>
      <c r="AX1336" s="12" t="s">
        <v>77</v>
      </c>
      <c r="AY1336" s="156" t="s">
        <v>253</v>
      </c>
    </row>
    <row r="1337" spans="2:65" s="12" customFormat="1" ht="11.25">
      <c r="B1337" s="154"/>
      <c r="D1337" s="155" t="s">
        <v>264</v>
      </c>
      <c r="E1337" s="156" t="s">
        <v>1</v>
      </c>
      <c r="F1337" s="157" t="s">
        <v>2018</v>
      </c>
      <c r="H1337" s="158">
        <v>180.72</v>
      </c>
      <c r="I1337" s="159"/>
      <c r="L1337" s="154"/>
      <c r="M1337" s="160"/>
      <c r="T1337" s="161"/>
      <c r="AT1337" s="156" t="s">
        <v>264</v>
      </c>
      <c r="AU1337" s="156" t="s">
        <v>87</v>
      </c>
      <c r="AV1337" s="12" t="s">
        <v>87</v>
      </c>
      <c r="AW1337" s="12" t="s">
        <v>32</v>
      </c>
      <c r="AX1337" s="12" t="s">
        <v>77</v>
      </c>
      <c r="AY1337" s="156" t="s">
        <v>253</v>
      </c>
    </row>
    <row r="1338" spans="2:65" s="13" customFormat="1" ht="11.25">
      <c r="B1338" s="162"/>
      <c r="D1338" s="155" t="s">
        <v>264</v>
      </c>
      <c r="E1338" s="163" t="s">
        <v>1</v>
      </c>
      <c r="F1338" s="164" t="s">
        <v>266</v>
      </c>
      <c r="H1338" s="165">
        <v>692.76</v>
      </c>
      <c r="I1338" s="166"/>
      <c r="L1338" s="162"/>
      <c r="M1338" s="167"/>
      <c r="T1338" s="168"/>
      <c r="AT1338" s="163" t="s">
        <v>264</v>
      </c>
      <c r="AU1338" s="163" t="s">
        <v>87</v>
      </c>
      <c r="AV1338" s="13" t="s">
        <v>260</v>
      </c>
      <c r="AW1338" s="13" t="s">
        <v>32</v>
      </c>
      <c r="AX1338" s="13" t="s">
        <v>85</v>
      </c>
      <c r="AY1338" s="163" t="s">
        <v>253</v>
      </c>
    </row>
    <row r="1339" spans="2:65" s="1" customFormat="1" ht="21.75" customHeight="1">
      <c r="B1339" s="32"/>
      <c r="C1339" s="185" t="s">
        <v>2010</v>
      </c>
      <c r="D1339" s="185" t="s">
        <v>1052</v>
      </c>
      <c r="E1339" s="186" t="s">
        <v>2020</v>
      </c>
      <c r="F1339" s="187" t="s">
        <v>2021</v>
      </c>
      <c r="G1339" s="188" t="s">
        <v>202</v>
      </c>
      <c r="H1339" s="189">
        <v>1.8069999999999999</v>
      </c>
      <c r="I1339" s="190"/>
      <c r="J1339" s="191">
        <f>ROUND(I1339*H1339,2)</f>
        <v>0</v>
      </c>
      <c r="K1339" s="187" t="s">
        <v>259</v>
      </c>
      <c r="L1339" s="192"/>
      <c r="M1339" s="193" t="s">
        <v>1</v>
      </c>
      <c r="N1339" s="194" t="s">
        <v>42</v>
      </c>
      <c r="P1339" s="146">
        <f>O1339*H1339</f>
        <v>0</v>
      </c>
      <c r="Q1339" s="146">
        <v>0.55000000000000004</v>
      </c>
      <c r="R1339" s="146">
        <f>Q1339*H1339</f>
        <v>0.99385000000000001</v>
      </c>
      <c r="S1339" s="146">
        <v>0</v>
      </c>
      <c r="T1339" s="147">
        <f>S1339*H1339</f>
        <v>0</v>
      </c>
      <c r="AR1339" s="148" t="s">
        <v>455</v>
      </c>
      <c r="AT1339" s="148" t="s">
        <v>1052</v>
      </c>
      <c r="AU1339" s="148" t="s">
        <v>87</v>
      </c>
      <c r="AY1339" s="17" t="s">
        <v>253</v>
      </c>
      <c r="BE1339" s="149">
        <f>IF(N1339="základní",J1339,0)</f>
        <v>0</v>
      </c>
      <c r="BF1339" s="149">
        <f>IF(N1339="snížená",J1339,0)</f>
        <v>0</v>
      </c>
      <c r="BG1339" s="149">
        <f>IF(N1339="zákl. přenesená",J1339,0)</f>
        <v>0</v>
      </c>
      <c r="BH1339" s="149">
        <f>IF(N1339="sníž. přenesená",J1339,0)</f>
        <v>0</v>
      </c>
      <c r="BI1339" s="149">
        <f>IF(N1339="nulová",J1339,0)</f>
        <v>0</v>
      </c>
      <c r="BJ1339" s="17" t="s">
        <v>85</v>
      </c>
      <c r="BK1339" s="149">
        <f>ROUND(I1339*H1339,2)</f>
        <v>0</v>
      </c>
      <c r="BL1339" s="17" t="s">
        <v>369</v>
      </c>
      <c r="BM1339" s="148" t="s">
        <v>2022</v>
      </c>
    </row>
    <row r="1340" spans="2:65" s="14" customFormat="1" ht="11.25">
      <c r="B1340" s="169"/>
      <c r="D1340" s="155" t="s">
        <v>264</v>
      </c>
      <c r="E1340" s="170" t="s">
        <v>1</v>
      </c>
      <c r="F1340" s="171" t="s">
        <v>1860</v>
      </c>
      <c r="H1340" s="170" t="s">
        <v>1</v>
      </c>
      <c r="I1340" s="172"/>
      <c r="L1340" s="169"/>
      <c r="M1340" s="173"/>
      <c r="T1340" s="174"/>
      <c r="AT1340" s="170" t="s">
        <v>264</v>
      </c>
      <c r="AU1340" s="170" t="s">
        <v>87</v>
      </c>
      <c r="AV1340" s="14" t="s">
        <v>85</v>
      </c>
      <c r="AW1340" s="14" t="s">
        <v>32</v>
      </c>
      <c r="AX1340" s="14" t="s">
        <v>77</v>
      </c>
      <c r="AY1340" s="170" t="s">
        <v>253</v>
      </c>
    </row>
    <row r="1341" spans="2:65" s="12" customFormat="1" ht="22.5">
      <c r="B1341" s="154"/>
      <c r="D1341" s="155" t="s">
        <v>264</v>
      </c>
      <c r="E1341" s="156" t="s">
        <v>1</v>
      </c>
      <c r="F1341" s="157" t="s">
        <v>3941</v>
      </c>
      <c r="H1341" s="158">
        <v>1.8069999999999999</v>
      </c>
      <c r="I1341" s="159"/>
      <c r="L1341" s="154"/>
      <c r="M1341" s="160"/>
      <c r="T1341" s="161"/>
      <c r="AT1341" s="156" t="s">
        <v>264</v>
      </c>
      <c r="AU1341" s="156" t="s">
        <v>87</v>
      </c>
      <c r="AV1341" s="12" t="s">
        <v>87</v>
      </c>
      <c r="AW1341" s="12" t="s">
        <v>32</v>
      </c>
      <c r="AX1341" s="12" t="s">
        <v>77</v>
      </c>
      <c r="AY1341" s="156" t="s">
        <v>253</v>
      </c>
    </row>
    <row r="1342" spans="2:65" s="13" customFormat="1" ht="11.25">
      <c r="B1342" s="162"/>
      <c r="D1342" s="155" t="s">
        <v>264</v>
      </c>
      <c r="E1342" s="163" t="s">
        <v>1</v>
      </c>
      <c r="F1342" s="164" t="s">
        <v>266</v>
      </c>
      <c r="H1342" s="165">
        <v>1.8069999999999999</v>
      </c>
      <c r="I1342" s="166"/>
      <c r="L1342" s="162"/>
      <c r="M1342" s="167"/>
      <c r="T1342" s="168"/>
      <c r="AT1342" s="163" t="s">
        <v>264</v>
      </c>
      <c r="AU1342" s="163" t="s">
        <v>87</v>
      </c>
      <c r="AV1342" s="13" t="s">
        <v>260</v>
      </c>
      <c r="AW1342" s="13" t="s">
        <v>32</v>
      </c>
      <c r="AX1342" s="13" t="s">
        <v>85</v>
      </c>
      <c r="AY1342" s="163" t="s">
        <v>253</v>
      </c>
    </row>
    <row r="1343" spans="2:65" s="1" customFormat="1" ht="33" customHeight="1">
      <c r="B1343" s="32"/>
      <c r="C1343" s="137" t="s">
        <v>2019</v>
      </c>
      <c r="D1343" s="137" t="s">
        <v>255</v>
      </c>
      <c r="E1343" s="138" t="s">
        <v>2024</v>
      </c>
      <c r="F1343" s="139" t="s">
        <v>2025</v>
      </c>
      <c r="G1343" s="140" t="s">
        <v>313</v>
      </c>
      <c r="H1343" s="141">
        <v>96.6</v>
      </c>
      <c r="I1343" s="142"/>
      <c r="J1343" s="143">
        <f>ROUND(I1343*H1343,2)</f>
        <v>0</v>
      </c>
      <c r="K1343" s="139" t="s">
        <v>259</v>
      </c>
      <c r="L1343" s="32"/>
      <c r="M1343" s="144" t="s">
        <v>1</v>
      </c>
      <c r="N1343" s="145" t="s">
        <v>42</v>
      </c>
      <c r="P1343" s="146">
        <f>O1343*H1343</f>
        <v>0</v>
      </c>
      <c r="Q1343" s="146">
        <v>0</v>
      </c>
      <c r="R1343" s="146">
        <f>Q1343*H1343</f>
        <v>0</v>
      </c>
      <c r="S1343" s="146">
        <v>0</v>
      </c>
      <c r="T1343" s="147">
        <f>S1343*H1343</f>
        <v>0</v>
      </c>
      <c r="AR1343" s="148" t="s">
        <v>369</v>
      </c>
      <c r="AT1343" s="148" t="s">
        <v>255</v>
      </c>
      <c r="AU1343" s="148" t="s">
        <v>87</v>
      </c>
      <c r="AY1343" s="17" t="s">
        <v>253</v>
      </c>
      <c r="BE1343" s="149">
        <f>IF(N1343="základní",J1343,0)</f>
        <v>0</v>
      </c>
      <c r="BF1343" s="149">
        <f>IF(N1343="snížená",J1343,0)</f>
        <v>0</v>
      </c>
      <c r="BG1343" s="149">
        <f>IF(N1343="zákl. přenesená",J1343,0)</f>
        <v>0</v>
      </c>
      <c r="BH1343" s="149">
        <f>IF(N1343="sníž. přenesená",J1343,0)</f>
        <v>0</v>
      </c>
      <c r="BI1343" s="149">
        <f>IF(N1343="nulová",J1343,0)</f>
        <v>0</v>
      </c>
      <c r="BJ1343" s="17" t="s">
        <v>85</v>
      </c>
      <c r="BK1343" s="149">
        <f>ROUND(I1343*H1343,2)</f>
        <v>0</v>
      </c>
      <c r="BL1343" s="17" t="s">
        <v>369</v>
      </c>
      <c r="BM1343" s="148" t="s">
        <v>2026</v>
      </c>
    </row>
    <row r="1344" spans="2:65" s="1" customFormat="1" ht="11.25">
      <c r="B1344" s="32"/>
      <c r="D1344" s="150" t="s">
        <v>262</v>
      </c>
      <c r="F1344" s="151" t="s">
        <v>2027</v>
      </c>
      <c r="I1344" s="152"/>
      <c r="L1344" s="32"/>
      <c r="M1344" s="153"/>
      <c r="T1344" s="56"/>
      <c r="AT1344" s="17" t="s">
        <v>262</v>
      </c>
      <c r="AU1344" s="17" t="s">
        <v>87</v>
      </c>
    </row>
    <row r="1345" spans="2:65" s="14" customFormat="1" ht="11.25">
      <c r="B1345" s="169"/>
      <c r="D1345" s="155" t="s">
        <v>264</v>
      </c>
      <c r="E1345" s="170" t="s">
        <v>1</v>
      </c>
      <c r="F1345" s="171" t="s">
        <v>1862</v>
      </c>
      <c r="H1345" s="170" t="s">
        <v>1</v>
      </c>
      <c r="I1345" s="172"/>
      <c r="L1345" s="169"/>
      <c r="M1345" s="173"/>
      <c r="T1345" s="174"/>
      <c r="AT1345" s="170" t="s">
        <v>264</v>
      </c>
      <c r="AU1345" s="170" t="s">
        <v>87</v>
      </c>
      <c r="AV1345" s="14" t="s">
        <v>85</v>
      </c>
      <c r="AW1345" s="14" t="s">
        <v>32</v>
      </c>
      <c r="AX1345" s="14" t="s">
        <v>77</v>
      </c>
      <c r="AY1345" s="170" t="s">
        <v>253</v>
      </c>
    </row>
    <row r="1346" spans="2:65" s="12" customFormat="1" ht="11.25">
      <c r="B1346" s="154"/>
      <c r="D1346" s="155" t="s">
        <v>264</v>
      </c>
      <c r="E1346" s="156" t="s">
        <v>1</v>
      </c>
      <c r="F1346" s="157" t="s">
        <v>2028</v>
      </c>
      <c r="H1346" s="158">
        <v>23.8</v>
      </c>
      <c r="I1346" s="159"/>
      <c r="L1346" s="154"/>
      <c r="M1346" s="160"/>
      <c r="T1346" s="161"/>
      <c r="AT1346" s="156" t="s">
        <v>264</v>
      </c>
      <c r="AU1346" s="156" t="s">
        <v>87</v>
      </c>
      <c r="AV1346" s="12" t="s">
        <v>87</v>
      </c>
      <c r="AW1346" s="12" t="s">
        <v>32</v>
      </c>
      <c r="AX1346" s="12" t="s">
        <v>77</v>
      </c>
      <c r="AY1346" s="156" t="s">
        <v>253</v>
      </c>
    </row>
    <row r="1347" spans="2:65" s="12" customFormat="1" ht="11.25">
      <c r="B1347" s="154"/>
      <c r="D1347" s="155" t="s">
        <v>264</v>
      </c>
      <c r="E1347" s="156" t="s">
        <v>1</v>
      </c>
      <c r="F1347" s="157" t="s">
        <v>2029</v>
      </c>
      <c r="H1347" s="158">
        <v>23.8</v>
      </c>
      <c r="I1347" s="159"/>
      <c r="L1347" s="154"/>
      <c r="M1347" s="160"/>
      <c r="T1347" s="161"/>
      <c r="AT1347" s="156" t="s">
        <v>264</v>
      </c>
      <c r="AU1347" s="156" t="s">
        <v>87</v>
      </c>
      <c r="AV1347" s="12" t="s">
        <v>87</v>
      </c>
      <c r="AW1347" s="12" t="s">
        <v>32</v>
      </c>
      <c r="AX1347" s="12" t="s">
        <v>77</v>
      </c>
      <c r="AY1347" s="156" t="s">
        <v>253</v>
      </c>
    </row>
    <row r="1348" spans="2:65" s="12" customFormat="1" ht="11.25">
      <c r="B1348" s="154"/>
      <c r="D1348" s="155" t="s">
        <v>264</v>
      </c>
      <c r="E1348" s="156" t="s">
        <v>1</v>
      </c>
      <c r="F1348" s="157" t="s">
        <v>2030</v>
      </c>
      <c r="H1348" s="158">
        <v>23.8</v>
      </c>
      <c r="I1348" s="159"/>
      <c r="L1348" s="154"/>
      <c r="M1348" s="160"/>
      <c r="T1348" s="161"/>
      <c r="AT1348" s="156" t="s">
        <v>264</v>
      </c>
      <c r="AU1348" s="156" t="s">
        <v>87</v>
      </c>
      <c r="AV1348" s="12" t="s">
        <v>87</v>
      </c>
      <c r="AW1348" s="12" t="s">
        <v>32</v>
      </c>
      <c r="AX1348" s="12" t="s">
        <v>77</v>
      </c>
      <c r="AY1348" s="156" t="s">
        <v>253</v>
      </c>
    </row>
    <row r="1349" spans="2:65" s="12" customFormat="1" ht="11.25">
      <c r="B1349" s="154"/>
      <c r="D1349" s="155" t="s">
        <v>264</v>
      </c>
      <c r="E1349" s="156" t="s">
        <v>1</v>
      </c>
      <c r="F1349" s="157" t="s">
        <v>2031</v>
      </c>
      <c r="H1349" s="158">
        <v>25.2</v>
      </c>
      <c r="I1349" s="159"/>
      <c r="L1349" s="154"/>
      <c r="M1349" s="160"/>
      <c r="T1349" s="161"/>
      <c r="AT1349" s="156" t="s">
        <v>264</v>
      </c>
      <c r="AU1349" s="156" t="s">
        <v>87</v>
      </c>
      <c r="AV1349" s="12" t="s">
        <v>87</v>
      </c>
      <c r="AW1349" s="12" t="s">
        <v>32</v>
      </c>
      <c r="AX1349" s="12" t="s">
        <v>77</v>
      </c>
      <c r="AY1349" s="156" t="s">
        <v>253</v>
      </c>
    </row>
    <row r="1350" spans="2:65" s="13" customFormat="1" ht="11.25">
      <c r="B1350" s="162"/>
      <c r="D1350" s="155" t="s">
        <v>264</v>
      </c>
      <c r="E1350" s="163" t="s">
        <v>1</v>
      </c>
      <c r="F1350" s="164" t="s">
        <v>266</v>
      </c>
      <c r="H1350" s="165">
        <v>96.6</v>
      </c>
      <c r="I1350" s="166"/>
      <c r="L1350" s="162"/>
      <c r="M1350" s="167"/>
      <c r="T1350" s="168"/>
      <c r="AT1350" s="163" t="s">
        <v>264</v>
      </c>
      <c r="AU1350" s="163" t="s">
        <v>87</v>
      </c>
      <c r="AV1350" s="13" t="s">
        <v>260</v>
      </c>
      <c r="AW1350" s="13" t="s">
        <v>32</v>
      </c>
      <c r="AX1350" s="13" t="s">
        <v>85</v>
      </c>
      <c r="AY1350" s="163" t="s">
        <v>253</v>
      </c>
    </row>
    <row r="1351" spans="2:65" s="1" customFormat="1" ht="21.75" customHeight="1">
      <c r="B1351" s="32"/>
      <c r="C1351" s="185" t="s">
        <v>2023</v>
      </c>
      <c r="D1351" s="185" t="s">
        <v>1052</v>
      </c>
      <c r="E1351" s="186" t="s">
        <v>2033</v>
      </c>
      <c r="F1351" s="187" t="s">
        <v>2034</v>
      </c>
      <c r="G1351" s="188" t="s">
        <v>202</v>
      </c>
      <c r="H1351" s="189">
        <v>0.40300000000000002</v>
      </c>
      <c r="I1351" s="190"/>
      <c r="J1351" s="191">
        <f>ROUND(I1351*H1351,2)</f>
        <v>0</v>
      </c>
      <c r="K1351" s="187" t="s">
        <v>259</v>
      </c>
      <c r="L1351" s="192"/>
      <c r="M1351" s="193" t="s">
        <v>1</v>
      </c>
      <c r="N1351" s="194" t="s">
        <v>42</v>
      </c>
      <c r="P1351" s="146">
        <f>O1351*H1351</f>
        <v>0</v>
      </c>
      <c r="Q1351" s="146">
        <v>0.55000000000000004</v>
      </c>
      <c r="R1351" s="146">
        <f>Q1351*H1351</f>
        <v>0.22165000000000004</v>
      </c>
      <c r="S1351" s="146">
        <v>0</v>
      </c>
      <c r="T1351" s="147">
        <f>S1351*H1351</f>
        <v>0</v>
      </c>
      <c r="AR1351" s="148" t="s">
        <v>455</v>
      </c>
      <c r="AT1351" s="148" t="s">
        <v>1052</v>
      </c>
      <c r="AU1351" s="148" t="s">
        <v>87</v>
      </c>
      <c r="AY1351" s="17" t="s">
        <v>253</v>
      </c>
      <c r="BE1351" s="149">
        <f>IF(N1351="základní",J1351,0)</f>
        <v>0</v>
      </c>
      <c r="BF1351" s="149">
        <f>IF(N1351="snížená",J1351,0)</f>
        <v>0</v>
      </c>
      <c r="BG1351" s="149">
        <f>IF(N1351="zákl. přenesená",J1351,0)</f>
        <v>0</v>
      </c>
      <c r="BH1351" s="149">
        <f>IF(N1351="sníž. přenesená",J1351,0)</f>
        <v>0</v>
      </c>
      <c r="BI1351" s="149">
        <f>IF(N1351="nulová",J1351,0)</f>
        <v>0</v>
      </c>
      <c r="BJ1351" s="17" t="s">
        <v>85</v>
      </c>
      <c r="BK1351" s="149">
        <f>ROUND(I1351*H1351,2)</f>
        <v>0</v>
      </c>
      <c r="BL1351" s="17" t="s">
        <v>369</v>
      </c>
      <c r="BM1351" s="148" t="s">
        <v>2035</v>
      </c>
    </row>
    <row r="1352" spans="2:65" s="14" customFormat="1" ht="11.25">
      <c r="B1352" s="169"/>
      <c r="D1352" s="155" t="s">
        <v>264</v>
      </c>
      <c r="E1352" s="170" t="s">
        <v>1</v>
      </c>
      <c r="F1352" s="171" t="s">
        <v>1862</v>
      </c>
      <c r="H1352" s="170" t="s">
        <v>1</v>
      </c>
      <c r="I1352" s="172"/>
      <c r="L1352" s="169"/>
      <c r="M1352" s="173"/>
      <c r="T1352" s="174"/>
      <c r="AT1352" s="170" t="s">
        <v>264</v>
      </c>
      <c r="AU1352" s="170" t="s">
        <v>87</v>
      </c>
      <c r="AV1352" s="14" t="s">
        <v>85</v>
      </c>
      <c r="AW1352" s="14" t="s">
        <v>32</v>
      </c>
      <c r="AX1352" s="14" t="s">
        <v>77</v>
      </c>
      <c r="AY1352" s="170" t="s">
        <v>253</v>
      </c>
    </row>
    <row r="1353" spans="2:65" s="12" customFormat="1" ht="11.25">
      <c r="B1353" s="154"/>
      <c r="D1353" s="155" t="s">
        <v>264</v>
      </c>
      <c r="E1353" s="156" t="s">
        <v>1</v>
      </c>
      <c r="F1353" s="157" t="s">
        <v>3942</v>
      </c>
      <c r="H1353" s="158">
        <v>0.40300000000000002</v>
      </c>
      <c r="I1353" s="159"/>
      <c r="L1353" s="154"/>
      <c r="M1353" s="160"/>
      <c r="T1353" s="161"/>
      <c r="AT1353" s="156" t="s">
        <v>264</v>
      </c>
      <c r="AU1353" s="156" t="s">
        <v>87</v>
      </c>
      <c r="AV1353" s="12" t="s">
        <v>87</v>
      </c>
      <c r="AW1353" s="12" t="s">
        <v>32</v>
      </c>
      <c r="AX1353" s="12" t="s">
        <v>77</v>
      </c>
      <c r="AY1353" s="156" t="s">
        <v>253</v>
      </c>
    </row>
    <row r="1354" spans="2:65" s="13" customFormat="1" ht="11.25">
      <c r="B1354" s="162"/>
      <c r="D1354" s="155" t="s">
        <v>264</v>
      </c>
      <c r="E1354" s="163" t="s">
        <v>1</v>
      </c>
      <c r="F1354" s="164" t="s">
        <v>266</v>
      </c>
      <c r="H1354" s="165">
        <v>0.40300000000000002</v>
      </c>
      <c r="I1354" s="166"/>
      <c r="L1354" s="162"/>
      <c r="M1354" s="167"/>
      <c r="T1354" s="168"/>
      <c r="AT1354" s="163" t="s">
        <v>264</v>
      </c>
      <c r="AU1354" s="163" t="s">
        <v>87</v>
      </c>
      <c r="AV1354" s="13" t="s">
        <v>260</v>
      </c>
      <c r="AW1354" s="13" t="s">
        <v>32</v>
      </c>
      <c r="AX1354" s="13" t="s">
        <v>85</v>
      </c>
      <c r="AY1354" s="163" t="s">
        <v>253</v>
      </c>
    </row>
    <row r="1355" spans="2:65" s="1" customFormat="1" ht="24.2" customHeight="1">
      <c r="B1355" s="32"/>
      <c r="C1355" s="137" t="s">
        <v>2032</v>
      </c>
      <c r="D1355" s="137" t="s">
        <v>255</v>
      </c>
      <c r="E1355" s="138" t="s">
        <v>2037</v>
      </c>
      <c r="F1355" s="139" t="s">
        <v>2038</v>
      </c>
      <c r="G1355" s="140" t="s">
        <v>202</v>
      </c>
      <c r="H1355" s="141">
        <v>2.21</v>
      </c>
      <c r="I1355" s="142"/>
      <c r="J1355" s="143">
        <f>ROUND(I1355*H1355,2)</f>
        <v>0</v>
      </c>
      <c r="K1355" s="139" t="s">
        <v>259</v>
      </c>
      <c r="L1355" s="32"/>
      <c r="M1355" s="144" t="s">
        <v>1</v>
      </c>
      <c r="N1355" s="145" t="s">
        <v>42</v>
      </c>
      <c r="P1355" s="146">
        <f>O1355*H1355</f>
        <v>0</v>
      </c>
      <c r="Q1355" s="146">
        <v>2.8E-3</v>
      </c>
      <c r="R1355" s="146">
        <f>Q1355*H1355</f>
        <v>6.1879999999999999E-3</v>
      </c>
      <c r="S1355" s="146">
        <v>0</v>
      </c>
      <c r="T1355" s="147">
        <f>S1355*H1355</f>
        <v>0</v>
      </c>
      <c r="AR1355" s="148" t="s">
        <v>369</v>
      </c>
      <c r="AT1355" s="148" t="s">
        <v>255</v>
      </c>
      <c r="AU1355" s="148" t="s">
        <v>87</v>
      </c>
      <c r="AY1355" s="17" t="s">
        <v>253</v>
      </c>
      <c r="BE1355" s="149">
        <f>IF(N1355="základní",J1355,0)</f>
        <v>0</v>
      </c>
      <c r="BF1355" s="149">
        <f>IF(N1355="snížená",J1355,0)</f>
        <v>0</v>
      </c>
      <c r="BG1355" s="149">
        <f>IF(N1355="zákl. přenesená",J1355,0)</f>
        <v>0</v>
      </c>
      <c r="BH1355" s="149">
        <f>IF(N1355="sníž. přenesená",J1355,0)</f>
        <v>0</v>
      </c>
      <c r="BI1355" s="149">
        <f>IF(N1355="nulová",J1355,0)</f>
        <v>0</v>
      </c>
      <c r="BJ1355" s="17" t="s">
        <v>85</v>
      </c>
      <c r="BK1355" s="149">
        <f>ROUND(I1355*H1355,2)</f>
        <v>0</v>
      </c>
      <c r="BL1355" s="17" t="s">
        <v>369</v>
      </c>
      <c r="BM1355" s="148" t="s">
        <v>2039</v>
      </c>
    </row>
    <row r="1356" spans="2:65" s="1" customFormat="1" ht="11.25">
      <c r="B1356" s="32"/>
      <c r="D1356" s="150" t="s">
        <v>262</v>
      </c>
      <c r="F1356" s="151" t="s">
        <v>2040</v>
      </c>
      <c r="I1356" s="152"/>
      <c r="L1356" s="32"/>
      <c r="M1356" s="153"/>
      <c r="T1356" s="56"/>
      <c r="AT1356" s="17" t="s">
        <v>262</v>
      </c>
      <c r="AU1356" s="17" t="s">
        <v>87</v>
      </c>
    </row>
    <row r="1357" spans="2:65" s="14" customFormat="1" ht="11.25">
      <c r="B1357" s="169"/>
      <c r="D1357" s="155" t="s">
        <v>264</v>
      </c>
      <c r="E1357" s="170" t="s">
        <v>1</v>
      </c>
      <c r="F1357" s="171" t="s">
        <v>1860</v>
      </c>
      <c r="H1357" s="170" t="s">
        <v>1</v>
      </c>
      <c r="I1357" s="172"/>
      <c r="L1357" s="169"/>
      <c r="M1357" s="173"/>
      <c r="T1357" s="174"/>
      <c r="AT1357" s="170" t="s">
        <v>264</v>
      </c>
      <c r="AU1357" s="170" t="s">
        <v>87</v>
      </c>
      <c r="AV1357" s="14" t="s">
        <v>85</v>
      </c>
      <c r="AW1357" s="14" t="s">
        <v>32</v>
      </c>
      <c r="AX1357" s="14" t="s">
        <v>77</v>
      </c>
      <c r="AY1357" s="170" t="s">
        <v>253</v>
      </c>
    </row>
    <row r="1358" spans="2:65" s="12" customFormat="1" ht="22.5">
      <c r="B1358" s="154"/>
      <c r="D1358" s="155" t="s">
        <v>264</v>
      </c>
      <c r="E1358" s="156" t="s">
        <v>1</v>
      </c>
      <c r="F1358" s="157" t="s">
        <v>3941</v>
      </c>
      <c r="H1358" s="158">
        <v>1.8069999999999999</v>
      </c>
      <c r="I1358" s="159"/>
      <c r="L1358" s="154"/>
      <c r="M1358" s="160"/>
      <c r="T1358" s="161"/>
      <c r="AT1358" s="156" t="s">
        <v>264</v>
      </c>
      <c r="AU1358" s="156" t="s">
        <v>87</v>
      </c>
      <c r="AV1358" s="12" t="s">
        <v>87</v>
      </c>
      <c r="AW1358" s="12" t="s">
        <v>32</v>
      </c>
      <c r="AX1358" s="12" t="s">
        <v>77</v>
      </c>
      <c r="AY1358" s="156" t="s">
        <v>253</v>
      </c>
    </row>
    <row r="1359" spans="2:65" s="15" customFormat="1" ht="11.25">
      <c r="B1359" s="175"/>
      <c r="D1359" s="155" t="s">
        <v>264</v>
      </c>
      <c r="E1359" s="176" t="s">
        <v>1</v>
      </c>
      <c r="F1359" s="177" t="s">
        <v>322</v>
      </c>
      <c r="H1359" s="178">
        <v>1.8069999999999999</v>
      </c>
      <c r="I1359" s="179"/>
      <c r="L1359" s="175"/>
      <c r="M1359" s="180"/>
      <c r="T1359" s="181"/>
      <c r="AT1359" s="176" t="s">
        <v>264</v>
      </c>
      <c r="AU1359" s="176" t="s">
        <v>87</v>
      </c>
      <c r="AV1359" s="15" t="s">
        <v>97</v>
      </c>
      <c r="AW1359" s="15" t="s">
        <v>32</v>
      </c>
      <c r="AX1359" s="15" t="s">
        <v>77</v>
      </c>
      <c r="AY1359" s="176" t="s">
        <v>253</v>
      </c>
    </row>
    <row r="1360" spans="2:65" s="14" customFormat="1" ht="11.25">
      <c r="B1360" s="169"/>
      <c r="D1360" s="155" t="s">
        <v>264</v>
      </c>
      <c r="E1360" s="170" t="s">
        <v>1</v>
      </c>
      <c r="F1360" s="171" t="s">
        <v>1862</v>
      </c>
      <c r="H1360" s="170" t="s">
        <v>1</v>
      </c>
      <c r="I1360" s="172"/>
      <c r="L1360" s="169"/>
      <c r="M1360" s="173"/>
      <c r="T1360" s="174"/>
      <c r="AT1360" s="170" t="s">
        <v>264</v>
      </c>
      <c r="AU1360" s="170" t="s">
        <v>87</v>
      </c>
      <c r="AV1360" s="14" t="s">
        <v>85</v>
      </c>
      <c r="AW1360" s="14" t="s">
        <v>32</v>
      </c>
      <c r="AX1360" s="14" t="s">
        <v>77</v>
      </c>
      <c r="AY1360" s="170" t="s">
        <v>253</v>
      </c>
    </row>
    <row r="1361" spans="2:65" s="12" customFormat="1" ht="11.25">
      <c r="B1361" s="154"/>
      <c r="D1361" s="155" t="s">
        <v>264</v>
      </c>
      <c r="E1361" s="156" t="s">
        <v>1</v>
      </c>
      <c r="F1361" s="157" t="s">
        <v>3942</v>
      </c>
      <c r="H1361" s="158">
        <v>0.40300000000000002</v>
      </c>
      <c r="I1361" s="159"/>
      <c r="L1361" s="154"/>
      <c r="M1361" s="160"/>
      <c r="T1361" s="161"/>
      <c r="AT1361" s="156" t="s">
        <v>264</v>
      </c>
      <c r="AU1361" s="156" t="s">
        <v>87</v>
      </c>
      <c r="AV1361" s="12" t="s">
        <v>87</v>
      </c>
      <c r="AW1361" s="12" t="s">
        <v>32</v>
      </c>
      <c r="AX1361" s="12" t="s">
        <v>77</v>
      </c>
      <c r="AY1361" s="156" t="s">
        <v>253</v>
      </c>
    </row>
    <row r="1362" spans="2:65" s="15" customFormat="1" ht="11.25">
      <c r="B1362" s="175"/>
      <c r="D1362" s="155" t="s">
        <v>264</v>
      </c>
      <c r="E1362" s="176" t="s">
        <v>1</v>
      </c>
      <c r="F1362" s="177" t="s">
        <v>322</v>
      </c>
      <c r="H1362" s="178">
        <v>0.40300000000000002</v>
      </c>
      <c r="I1362" s="179"/>
      <c r="L1362" s="175"/>
      <c r="M1362" s="180"/>
      <c r="T1362" s="181"/>
      <c r="AT1362" s="176" t="s">
        <v>264</v>
      </c>
      <c r="AU1362" s="176" t="s">
        <v>87</v>
      </c>
      <c r="AV1362" s="15" t="s">
        <v>97</v>
      </c>
      <c r="AW1362" s="15" t="s">
        <v>32</v>
      </c>
      <c r="AX1362" s="15" t="s">
        <v>77</v>
      </c>
      <c r="AY1362" s="176" t="s">
        <v>253</v>
      </c>
    </row>
    <row r="1363" spans="2:65" s="13" customFormat="1" ht="11.25">
      <c r="B1363" s="162"/>
      <c r="D1363" s="155" t="s">
        <v>264</v>
      </c>
      <c r="E1363" s="163" t="s">
        <v>1</v>
      </c>
      <c r="F1363" s="164" t="s">
        <v>266</v>
      </c>
      <c r="H1363" s="165">
        <v>2.21</v>
      </c>
      <c r="I1363" s="166"/>
      <c r="L1363" s="162"/>
      <c r="M1363" s="167"/>
      <c r="T1363" s="168"/>
      <c r="AT1363" s="163" t="s">
        <v>264</v>
      </c>
      <c r="AU1363" s="163" t="s">
        <v>87</v>
      </c>
      <c r="AV1363" s="13" t="s">
        <v>260</v>
      </c>
      <c r="AW1363" s="13" t="s">
        <v>32</v>
      </c>
      <c r="AX1363" s="13" t="s">
        <v>85</v>
      </c>
      <c r="AY1363" s="163" t="s">
        <v>253</v>
      </c>
    </row>
    <row r="1364" spans="2:65" s="1" customFormat="1" ht="33" customHeight="1">
      <c r="B1364" s="32"/>
      <c r="C1364" s="137" t="s">
        <v>2036</v>
      </c>
      <c r="D1364" s="137" t="s">
        <v>255</v>
      </c>
      <c r="E1364" s="138" t="s">
        <v>2042</v>
      </c>
      <c r="F1364" s="139" t="s">
        <v>2043</v>
      </c>
      <c r="G1364" s="140" t="s">
        <v>258</v>
      </c>
      <c r="H1364" s="141">
        <v>24.2</v>
      </c>
      <c r="I1364" s="142"/>
      <c r="J1364" s="143">
        <f>ROUND(I1364*H1364,2)</f>
        <v>0</v>
      </c>
      <c r="K1364" s="139" t="s">
        <v>259</v>
      </c>
      <c r="L1364" s="32"/>
      <c r="M1364" s="144" t="s">
        <v>1</v>
      </c>
      <c r="N1364" s="145" t="s">
        <v>42</v>
      </c>
      <c r="P1364" s="146">
        <f>O1364*H1364</f>
        <v>0</v>
      </c>
      <c r="Q1364" s="146">
        <v>0</v>
      </c>
      <c r="R1364" s="146">
        <f>Q1364*H1364</f>
        <v>0</v>
      </c>
      <c r="S1364" s="146">
        <v>0</v>
      </c>
      <c r="T1364" s="147">
        <f>S1364*H1364</f>
        <v>0</v>
      </c>
      <c r="AR1364" s="148" t="s">
        <v>369</v>
      </c>
      <c r="AT1364" s="148" t="s">
        <v>255</v>
      </c>
      <c r="AU1364" s="148" t="s">
        <v>87</v>
      </c>
      <c r="AY1364" s="17" t="s">
        <v>253</v>
      </c>
      <c r="BE1364" s="149">
        <f>IF(N1364="základní",J1364,0)</f>
        <v>0</v>
      </c>
      <c r="BF1364" s="149">
        <f>IF(N1364="snížená",J1364,0)</f>
        <v>0</v>
      </c>
      <c r="BG1364" s="149">
        <f>IF(N1364="zákl. přenesená",J1364,0)</f>
        <v>0</v>
      </c>
      <c r="BH1364" s="149">
        <f>IF(N1364="sníž. přenesená",J1364,0)</f>
        <v>0</v>
      </c>
      <c r="BI1364" s="149">
        <f>IF(N1364="nulová",J1364,0)</f>
        <v>0</v>
      </c>
      <c r="BJ1364" s="17" t="s">
        <v>85</v>
      </c>
      <c r="BK1364" s="149">
        <f>ROUND(I1364*H1364,2)</f>
        <v>0</v>
      </c>
      <c r="BL1364" s="17" t="s">
        <v>369</v>
      </c>
      <c r="BM1364" s="148" t="s">
        <v>3987</v>
      </c>
    </row>
    <row r="1365" spans="2:65" s="1" customFormat="1" ht="11.25">
      <c r="B1365" s="32"/>
      <c r="D1365" s="150" t="s">
        <v>262</v>
      </c>
      <c r="F1365" s="151" t="s">
        <v>2045</v>
      </c>
      <c r="I1365" s="152"/>
      <c r="L1365" s="32"/>
      <c r="M1365" s="153"/>
      <c r="T1365" s="56"/>
      <c r="AT1365" s="17" t="s">
        <v>262</v>
      </c>
      <c r="AU1365" s="17" t="s">
        <v>87</v>
      </c>
    </row>
    <row r="1366" spans="2:65" s="14" customFormat="1" ht="22.5">
      <c r="B1366" s="169"/>
      <c r="D1366" s="155" t="s">
        <v>264</v>
      </c>
      <c r="E1366" s="170" t="s">
        <v>1</v>
      </c>
      <c r="F1366" s="171" t="s">
        <v>2046</v>
      </c>
      <c r="H1366" s="170" t="s">
        <v>1</v>
      </c>
      <c r="I1366" s="172"/>
      <c r="L1366" s="169"/>
      <c r="M1366" s="173"/>
      <c r="T1366" s="174"/>
      <c r="AT1366" s="170" t="s">
        <v>264</v>
      </c>
      <c r="AU1366" s="170" t="s">
        <v>87</v>
      </c>
      <c r="AV1366" s="14" t="s">
        <v>85</v>
      </c>
      <c r="AW1366" s="14" t="s">
        <v>32</v>
      </c>
      <c r="AX1366" s="14" t="s">
        <v>77</v>
      </c>
      <c r="AY1366" s="170" t="s">
        <v>253</v>
      </c>
    </row>
    <row r="1367" spans="2:65" s="14" customFormat="1" ht="11.25">
      <c r="B1367" s="169"/>
      <c r="D1367" s="155" t="s">
        <v>264</v>
      </c>
      <c r="E1367" s="170" t="s">
        <v>1</v>
      </c>
      <c r="F1367" s="171" t="s">
        <v>3692</v>
      </c>
      <c r="H1367" s="170" t="s">
        <v>1</v>
      </c>
      <c r="I1367" s="172"/>
      <c r="L1367" s="169"/>
      <c r="M1367" s="173"/>
      <c r="T1367" s="174"/>
      <c r="AT1367" s="170" t="s">
        <v>264</v>
      </c>
      <c r="AU1367" s="170" t="s">
        <v>87</v>
      </c>
      <c r="AV1367" s="14" t="s">
        <v>85</v>
      </c>
      <c r="AW1367" s="14" t="s">
        <v>32</v>
      </c>
      <c r="AX1367" s="14" t="s">
        <v>77</v>
      </c>
      <c r="AY1367" s="170" t="s">
        <v>253</v>
      </c>
    </row>
    <row r="1368" spans="2:65" s="12" customFormat="1" ht="11.25">
      <c r="B1368" s="154"/>
      <c r="D1368" s="155" t="s">
        <v>264</v>
      </c>
      <c r="E1368" s="156" t="s">
        <v>1</v>
      </c>
      <c r="F1368" s="157" t="s">
        <v>3988</v>
      </c>
      <c r="H1368" s="158">
        <v>24.2</v>
      </c>
      <c r="I1368" s="159"/>
      <c r="L1368" s="154"/>
      <c r="M1368" s="160"/>
      <c r="T1368" s="161"/>
      <c r="AT1368" s="156" t="s">
        <v>264</v>
      </c>
      <c r="AU1368" s="156" t="s">
        <v>87</v>
      </c>
      <c r="AV1368" s="12" t="s">
        <v>87</v>
      </c>
      <c r="AW1368" s="12" t="s">
        <v>32</v>
      </c>
      <c r="AX1368" s="12" t="s">
        <v>77</v>
      </c>
      <c r="AY1368" s="156" t="s">
        <v>253</v>
      </c>
    </row>
    <row r="1369" spans="2:65" s="13" customFormat="1" ht="11.25">
      <c r="B1369" s="162"/>
      <c r="D1369" s="155" t="s">
        <v>264</v>
      </c>
      <c r="E1369" s="163" t="s">
        <v>1</v>
      </c>
      <c r="F1369" s="164" t="s">
        <v>266</v>
      </c>
      <c r="H1369" s="165">
        <v>24.2</v>
      </c>
      <c r="I1369" s="166"/>
      <c r="L1369" s="162"/>
      <c r="M1369" s="167"/>
      <c r="T1369" s="168"/>
      <c r="AT1369" s="163" t="s">
        <v>264</v>
      </c>
      <c r="AU1369" s="163" t="s">
        <v>87</v>
      </c>
      <c r="AV1369" s="13" t="s">
        <v>260</v>
      </c>
      <c r="AW1369" s="13" t="s">
        <v>32</v>
      </c>
      <c r="AX1369" s="13" t="s">
        <v>85</v>
      </c>
      <c r="AY1369" s="163" t="s">
        <v>253</v>
      </c>
    </row>
    <row r="1370" spans="2:65" s="1" customFormat="1" ht="21.75" customHeight="1">
      <c r="B1370" s="32"/>
      <c r="C1370" s="185" t="s">
        <v>2041</v>
      </c>
      <c r="D1370" s="185" t="s">
        <v>1052</v>
      </c>
      <c r="E1370" s="186" t="s">
        <v>2049</v>
      </c>
      <c r="F1370" s="187" t="s">
        <v>2050</v>
      </c>
      <c r="G1370" s="188" t="s">
        <v>313</v>
      </c>
      <c r="H1370" s="189">
        <v>60.5</v>
      </c>
      <c r="I1370" s="190"/>
      <c r="J1370" s="191">
        <f>ROUND(I1370*H1370,2)</f>
        <v>0</v>
      </c>
      <c r="K1370" s="187" t="s">
        <v>1</v>
      </c>
      <c r="L1370" s="192"/>
      <c r="M1370" s="193" t="s">
        <v>1</v>
      </c>
      <c r="N1370" s="194" t="s">
        <v>42</v>
      </c>
      <c r="P1370" s="146">
        <f>O1370*H1370</f>
        <v>0</v>
      </c>
      <c r="Q1370" s="146">
        <v>0</v>
      </c>
      <c r="R1370" s="146">
        <f>Q1370*H1370</f>
        <v>0</v>
      </c>
      <c r="S1370" s="146">
        <v>0</v>
      </c>
      <c r="T1370" s="147">
        <f>S1370*H1370</f>
        <v>0</v>
      </c>
      <c r="AR1370" s="148" t="s">
        <v>455</v>
      </c>
      <c r="AT1370" s="148" t="s">
        <v>1052</v>
      </c>
      <c r="AU1370" s="148" t="s">
        <v>87</v>
      </c>
      <c r="AY1370" s="17" t="s">
        <v>253</v>
      </c>
      <c r="BE1370" s="149">
        <f>IF(N1370="základní",J1370,0)</f>
        <v>0</v>
      </c>
      <c r="BF1370" s="149">
        <f>IF(N1370="snížená",J1370,0)</f>
        <v>0</v>
      </c>
      <c r="BG1370" s="149">
        <f>IF(N1370="zákl. přenesená",J1370,0)</f>
        <v>0</v>
      </c>
      <c r="BH1370" s="149">
        <f>IF(N1370="sníž. přenesená",J1370,0)</f>
        <v>0</v>
      </c>
      <c r="BI1370" s="149">
        <f>IF(N1370="nulová",J1370,0)</f>
        <v>0</v>
      </c>
      <c r="BJ1370" s="17" t="s">
        <v>85</v>
      </c>
      <c r="BK1370" s="149">
        <f>ROUND(I1370*H1370,2)</f>
        <v>0</v>
      </c>
      <c r="BL1370" s="17" t="s">
        <v>369</v>
      </c>
      <c r="BM1370" s="148" t="s">
        <v>3989</v>
      </c>
    </row>
    <row r="1371" spans="2:65" s="14" customFormat="1" ht="22.5">
      <c r="B1371" s="169"/>
      <c r="D1371" s="155" t="s">
        <v>264</v>
      </c>
      <c r="E1371" s="170" t="s">
        <v>1</v>
      </c>
      <c r="F1371" s="171" t="s">
        <v>2046</v>
      </c>
      <c r="H1371" s="170" t="s">
        <v>1</v>
      </c>
      <c r="I1371" s="172"/>
      <c r="L1371" s="169"/>
      <c r="M1371" s="173"/>
      <c r="T1371" s="174"/>
      <c r="AT1371" s="170" t="s">
        <v>264</v>
      </c>
      <c r="AU1371" s="170" t="s">
        <v>87</v>
      </c>
      <c r="AV1371" s="14" t="s">
        <v>85</v>
      </c>
      <c r="AW1371" s="14" t="s">
        <v>32</v>
      </c>
      <c r="AX1371" s="14" t="s">
        <v>77</v>
      </c>
      <c r="AY1371" s="170" t="s">
        <v>253</v>
      </c>
    </row>
    <row r="1372" spans="2:65" s="14" customFormat="1" ht="11.25">
      <c r="B1372" s="169"/>
      <c r="D1372" s="155" t="s">
        <v>264</v>
      </c>
      <c r="E1372" s="170" t="s">
        <v>1</v>
      </c>
      <c r="F1372" s="171" t="s">
        <v>3692</v>
      </c>
      <c r="H1372" s="170" t="s">
        <v>1</v>
      </c>
      <c r="I1372" s="172"/>
      <c r="L1372" s="169"/>
      <c r="M1372" s="173"/>
      <c r="T1372" s="174"/>
      <c r="AT1372" s="170" t="s">
        <v>264</v>
      </c>
      <c r="AU1372" s="170" t="s">
        <v>87</v>
      </c>
      <c r="AV1372" s="14" t="s">
        <v>85</v>
      </c>
      <c r="AW1372" s="14" t="s">
        <v>32</v>
      </c>
      <c r="AX1372" s="14" t="s">
        <v>77</v>
      </c>
      <c r="AY1372" s="170" t="s">
        <v>253</v>
      </c>
    </row>
    <row r="1373" spans="2:65" s="12" customFormat="1" ht="11.25">
      <c r="B1373" s="154"/>
      <c r="D1373" s="155" t="s">
        <v>264</v>
      </c>
      <c r="E1373" s="156" t="s">
        <v>1</v>
      </c>
      <c r="F1373" s="157" t="s">
        <v>3990</v>
      </c>
      <c r="H1373" s="158">
        <v>60.5</v>
      </c>
      <c r="I1373" s="159"/>
      <c r="L1373" s="154"/>
      <c r="M1373" s="160"/>
      <c r="T1373" s="161"/>
      <c r="AT1373" s="156" t="s">
        <v>264</v>
      </c>
      <c r="AU1373" s="156" t="s">
        <v>87</v>
      </c>
      <c r="AV1373" s="12" t="s">
        <v>87</v>
      </c>
      <c r="AW1373" s="12" t="s">
        <v>32</v>
      </c>
      <c r="AX1373" s="12" t="s">
        <v>77</v>
      </c>
      <c r="AY1373" s="156" t="s">
        <v>253</v>
      </c>
    </row>
    <row r="1374" spans="2:65" s="13" customFormat="1" ht="11.25">
      <c r="B1374" s="162"/>
      <c r="D1374" s="155" t="s">
        <v>264</v>
      </c>
      <c r="E1374" s="163" t="s">
        <v>1</v>
      </c>
      <c r="F1374" s="164" t="s">
        <v>266</v>
      </c>
      <c r="H1374" s="165">
        <v>60.5</v>
      </c>
      <c r="I1374" s="166"/>
      <c r="L1374" s="162"/>
      <c r="M1374" s="167"/>
      <c r="T1374" s="168"/>
      <c r="AT1374" s="163" t="s">
        <v>264</v>
      </c>
      <c r="AU1374" s="163" t="s">
        <v>87</v>
      </c>
      <c r="AV1374" s="13" t="s">
        <v>260</v>
      </c>
      <c r="AW1374" s="13" t="s">
        <v>32</v>
      </c>
      <c r="AX1374" s="13" t="s">
        <v>85</v>
      </c>
      <c r="AY1374" s="163" t="s">
        <v>253</v>
      </c>
    </row>
    <row r="1375" spans="2:65" s="1" customFormat="1" ht="37.9" customHeight="1">
      <c r="B1375" s="32"/>
      <c r="C1375" s="137" t="s">
        <v>2048</v>
      </c>
      <c r="D1375" s="137" t="s">
        <v>255</v>
      </c>
      <c r="E1375" s="138" t="s">
        <v>2054</v>
      </c>
      <c r="F1375" s="139" t="s">
        <v>2055</v>
      </c>
      <c r="G1375" s="140" t="s">
        <v>447</v>
      </c>
      <c r="H1375" s="141">
        <v>110</v>
      </c>
      <c r="I1375" s="142"/>
      <c r="J1375" s="143">
        <f>ROUND(I1375*H1375,2)</f>
        <v>0</v>
      </c>
      <c r="K1375" s="139" t="s">
        <v>1</v>
      </c>
      <c r="L1375" s="32"/>
      <c r="M1375" s="144" t="s">
        <v>1</v>
      </c>
      <c r="N1375" s="145" t="s">
        <v>42</v>
      </c>
      <c r="P1375" s="146">
        <f>O1375*H1375</f>
        <v>0</v>
      </c>
      <c r="Q1375" s="146">
        <v>1.1999999999999999E-3</v>
      </c>
      <c r="R1375" s="146">
        <f>Q1375*H1375</f>
        <v>0.13199999999999998</v>
      </c>
      <c r="S1375" s="146">
        <v>0</v>
      </c>
      <c r="T1375" s="147">
        <f>S1375*H1375</f>
        <v>0</v>
      </c>
      <c r="AR1375" s="148" t="s">
        <v>369</v>
      </c>
      <c r="AT1375" s="148" t="s">
        <v>255</v>
      </c>
      <c r="AU1375" s="148" t="s">
        <v>87</v>
      </c>
      <c r="AY1375" s="17" t="s">
        <v>253</v>
      </c>
      <c r="BE1375" s="149">
        <f>IF(N1375="základní",J1375,0)</f>
        <v>0</v>
      </c>
      <c r="BF1375" s="149">
        <f>IF(N1375="snížená",J1375,0)</f>
        <v>0</v>
      </c>
      <c r="BG1375" s="149">
        <f>IF(N1375="zákl. přenesená",J1375,0)</f>
        <v>0</v>
      </c>
      <c r="BH1375" s="149">
        <f>IF(N1375="sníž. přenesená",J1375,0)</f>
        <v>0</v>
      </c>
      <c r="BI1375" s="149">
        <f>IF(N1375="nulová",J1375,0)</f>
        <v>0</v>
      </c>
      <c r="BJ1375" s="17" t="s">
        <v>85</v>
      </c>
      <c r="BK1375" s="149">
        <f>ROUND(I1375*H1375,2)</f>
        <v>0</v>
      </c>
      <c r="BL1375" s="17" t="s">
        <v>369</v>
      </c>
      <c r="BM1375" s="148" t="s">
        <v>3991</v>
      </c>
    </row>
    <row r="1376" spans="2:65" s="12" customFormat="1" ht="11.25">
      <c r="B1376" s="154"/>
      <c r="D1376" s="155" t="s">
        <v>264</v>
      </c>
      <c r="E1376" s="156" t="s">
        <v>1</v>
      </c>
      <c r="F1376" s="157" t="s">
        <v>3992</v>
      </c>
      <c r="H1376" s="158">
        <v>110</v>
      </c>
      <c r="I1376" s="159"/>
      <c r="L1376" s="154"/>
      <c r="M1376" s="160"/>
      <c r="T1376" s="161"/>
      <c r="AT1376" s="156" t="s">
        <v>264</v>
      </c>
      <c r="AU1376" s="156" t="s">
        <v>87</v>
      </c>
      <c r="AV1376" s="12" t="s">
        <v>87</v>
      </c>
      <c r="AW1376" s="12" t="s">
        <v>32</v>
      </c>
      <c r="AX1376" s="12" t="s">
        <v>77</v>
      </c>
      <c r="AY1376" s="156" t="s">
        <v>253</v>
      </c>
    </row>
    <row r="1377" spans="2:65" s="13" customFormat="1" ht="11.25">
      <c r="B1377" s="162"/>
      <c r="D1377" s="155" t="s">
        <v>264</v>
      </c>
      <c r="E1377" s="163" t="s">
        <v>1</v>
      </c>
      <c r="F1377" s="164" t="s">
        <v>266</v>
      </c>
      <c r="H1377" s="165">
        <v>110</v>
      </c>
      <c r="I1377" s="166"/>
      <c r="L1377" s="162"/>
      <c r="M1377" s="167"/>
      <c r="T1377" s="168"/>
      <c r="AT1377" s="163" t="s">
        <v>264</v>
      </c>
      <c r="AU1377" s="163" t="s">
        <v>87</v>
      </c>
      <c r="AV1377" s="13" t="s">
        <v>260</v>
      </c>
      <c r="AW1377" s="13" t="s">
        <v>32</v>
      </c>
      <c r="AX1377" s="13" t="s">
        <v>85</v>
      </c>
      <c r="AY1377" s="163" t="s">
        <v>253</v>
      </c>
    </row>
    <row r="1378" spans="2:65" s="1" customFormat="1" ht="33" customHeight="1">
      <c r="B1378" s="32"/>
      <c r="C1378" s="137" t="s">
        <v>2053</v>
      </c>
      <c r="D1378" s="137" t="s">
        <v>255</v>
      </c>
      <c r="E1378" s="138" t="s">
        <v>2059</v>
      </c>
      <c r="F1378" s="139" t="s">
        <v>2060</v>
      </c>
      <c r="G1378" s="140" t="s">
        <v>258</v>
      </c>
      <c r="H1378" s="141">
        <v>24.2</v>
      </c>
      <c r="I1378" s="142"/>
      <c r="J1378" s="143">
        <f>ROUND(I1378*H1378,2)</f>
        <v>0</v>
      </c>
      <c r="K1378" s="139" t="s">
        <v>259</v>
      </c>
      <c r="L1378" s="32"/>
      <c r="M1378" s="144" t="s">
        <v>1</v>
      </c>
      <c r="N1378" s="145" t="s">
        <v>42</v>
      </c>
      <c r="P1378" s="146">
        <f>O1378*H1378</f>
        <v>0</v>
      </c>
      <c r="Q1378" s="146">
        <v>2.1000000000000001E-4</v>
      </c>
      <c r="R1378" s="146">
        <f>Q1378*H1378</f>
        <v>5.0819999999999997E-3</v>
      </c>
      <c r="S1378" s="146">
        <v>0</v>
      </c>
      <c r="T1378" s="147">
        <f>S1378*H1378</f>
        <v>0</v>
      </c>
      <c r="AR1378" s="148" t="s">
        <v>369</v>
      </c>
      <c r="AT1378" s="148" t="s">
        <v>255</v>
      </c>
      <c r="AU1378" s="148" t="s">
        <v>87</v>
      </c>
      <c r="AY1378" s="17" t="s">
        <v>253</v>
      </c>
      <c r="BE1378" s="149">
        <f>IF(N1378="základní",J1378,0)</f>
        <v>0</v>
      </c>
      <c r="BF1378" s="149">
        <f>IF(N1378="snížená",J1378,0)</f>
        <v>0</v>
      </c>
      <c r="BG1378" s="149">
        <f>IF(N1378="zákl. přenesená",J1378,0)</f>
        <v>0</v>
      </c>
      <c r="BH1378" s="149">
        <f>IF(N1378="sníž. přenesená",J1378,0)</f>
        <v>0</v>
      </c>
      <c r="BI1378" s="149">
        <f>IF(N1378="nulová",J1378,0)</f>
        <v>0</v>
      </c>
      <c r="BJ1378" s="17" t="s">
        <v>85</v>
      </c>
      <c r="BK1378" s="149">
        <f>ROUND(I1378*H1378,2)</f>
        <v>0</v>
      </c>
      <c r="BL1378" s="17" t="s">
        <v>369</v>
      </c>
      <c r="BM1378" s="148" t="s">
        <v>2061</v>
      </c>
    </row>
    <row r="1379" spans="2:65" s="1" customFormat="1" ht="11.25">
      <c r="B1379" s="32"/>
      <c r="D1379" s="150" t="s">
        <v>262</v>
      </c>
      <c r="F1379" s="151" t="s">
        <v>2062</v>
      </c>
      <c r="I1379" s="152"/>
      <c r="L1379" s="32"/>
      <c r="M1379" s="153"/>
      <c r="T1379" s="56"/>
      <c r="AT1379" s="17" t="s">
        <v>262</v>
      </c>
      <c r="AU1379" s="17" t="s">
        <v>87</v>
      </c>
    </row>
    <row r="1380" spans="2:65" s="1" customFormat="1" ht="24.2" customHeight="1">
      <c r="B1380" s="32"/>
      <c r="C1380" s="185" t="s">
        <v>2058</v>
      </c>
      <c r="D1380" s="185" t="s">
        <v>1052</v>
      </c>
      <c r="E1380" s="186" t="s">
        <v>2064</v>
      </c>
      <c r="F1380" s="187" t="s">
        <v>2065</v>
      </c>
      <c r="G1380" s="188" t="s">
        <v>258</v>
      </c>
      <c r="H1380" s="189">
        <v>24.2</v>
      </c>
      <c r="I1380" s="190"/>
      <c r="J1380" s="191">
        <f>ROUND(I1380*H1380,2)</f>
        <v>0</v>
      </c>
      <c r="K1380" s="187" t="s">
        <v>259</v>
      </c>
      <c r="L1380" s="192"/>
      <c r="M1380" s="193" t="s">
        <v>1</v>
      </c>
      <c r="N1380" s="194" t="s">
        <v>42</v>
      </c>
      <c r="P1380" s="146">
        <f>O1380*H1380</f>
        <v>0</v>
      </c>
      <c r="Q1380" s="146">
        <v>0</v>
      </c>
      <c r="R1380" s="146">
        <f>Q1380*H1380</f>
        <v>0</v>
      </c>
      <c r="S1380" s="146">
        <v>0</v>
      </c>
      <c r="T1380" s="147">
        <f>S1380*H1380</f>
        <v>0</v>
      </c>
      <c r="AR1380" s="148" t="s">
        <v>455</v>
      </c>
      <c r="AT1380" s="148" t="s">
        <v>1052</v>
      </c>
      <c r="AU1380" s="148" t="s">
        <v>87</v>
      </c>
      <c r="AY1380" s="17" t="s">
        <v>253</v>
      </c>
      <c r="BE1380" s="149">
        <f>IF(N1380="základní",J1380,0)</f>
        <v>0</v>
      </c>
      <c r="BF1380" s="149">
        <f>IF(N1380="snížená",J1380,0)</f>
        <v>0</v>
      </c>
      <c r="BG1380" s="149">
        <f>IF(N1380="zákl. přenesená",J1380,0)</f>
        <v>0</v>
      </c>
      <c r="BH1380" s="149">
        <f>IF(N1380="sníž. přenesená",J1380,0)</f>
        <v>0</v>
      </c>
      <c r="BI1380" s="149">
        <f>IF(N1380="nulová",J1380,0)</f>
        <v>0</v>
      </c>
      <c r="BJ1380" s="17" t="s">
        <v>85</v>
      </c>
      <c r="BK1380" s="149">
        <f>ROUND(I1380*H1380,2)</f>
        <v>0</v>
      </c>
      <c r="BL1380" s="17" t="s">
        <v>369</v>
      </c>
      <c r="BM1380" s="148" t="s">
        <v>2066</v>
      </c>
    </row>
    <row r="1381" spans="2:65" s="14" customFormat="1" ht="22.5">
      <c r="B1381" s="169"/>
      <c r="D1381" s="155" t="s">
        <v>264</v>
      </c>
      <c r="E1381" s="170" t="s">
        <v>1</v>
      </c>
      <c r="F1381" s="171" t="s">
        <v>2046</v>
      </c>
      <c r="H1381" s="170" t="s">
        <v>1</v>
      </c>
      <c r="I1381" s="172"/>
      <c r="L1381" s="169"/>
      <c r="M1381" s="173"/>
      <c r="T1381" s="174"/>
      <c r="AT1381" s="170" t="s">
        <v>264</v>
      </c>
      <c r="AU1381" s="170" t="s">
        <v>87</v>
      </c>
      <c r="AV1381" s="14" t="s">
        <v>85</v>
      </c>
      <c r="AW1381" s="14" t="s">
        <v>32</v>
      </c>
      <c r="AX1381" s="14" t="s">
        <v>77</v>
      </c>
      <c r="AY1381" s="170" t="s">
        <v>253</v>
      </c>
    </row>
    <row r="1382" spans="2:65" s="14" customFormat="1" ht="11.25">
      <c r="B1382" s="169"/>
      <c r="D1382" s="155" t="s">
        <v>264</v>
      </c>
      <c r="E1382" s="170" t="s">
        <v>1</v>
      </c>
      <c r="F1382" s="171" t="s">
        <v>3692</v>
      </c>
      <c r="H1382" s="170" t="s">
        <v>1</v>
      </c>
      <c r="I1382" s="172"/>
      <c r="L1382" s="169"/>
      <c r="M1382" s="173"/>
      <c r="T1382" s="174"/>
      <c r="AT1382" s="170" t="s">
        <v>264</v>
      </c>
      <c r="AU1382" s="170" t="s">
        <v>87</v>
      </c>
      <c r="AV1382" s="14" t="s">
        <v>85</v>
      </c>
      <c r="AW1382" s="14" t="s">
        <v>32</v>
      </c>
      <c r="AX1382" s="14" t="s">
        <v>77</v>
      </c>
      <c r="AY1382" s="170" t="s">
        <v>253</v>
      </c>
    </row>
    <row r="1383" spans="2:65" s="12" customFormat="1" ht="11.25">
      <c r="B1383" s="154"/>
      <c r="D1383" s="155" t="s">
        <v>264</v>
      </c>
      <c r="E1383" s="156" t="s">
        <v>1</v>
      </c>
      <c r="F1383" s="157" t="s">
        <v>3988</v>
      </c>
      <c r="H1383" s="158">
        <v>24.2</v>
      </c>
      <c r="I1383" s="159"/>
      <c r="L1383" s="154"/>
      <c r="M1383" s="160"/>
      <c r="T1383" s="161"/>
      <c r="AT1383" s="156" t="s">
        <v>264</v>
      </c>
      <c r="AU1383" s="156" t="s">
        <v>87</v>
      </c>
      <c r="AV1383" s="12" t="s">
        <v>87</v>
      </c>
      <c r="AW1383" s="12" t="s">
        <v>32</v>
      </c>
      <c r="AX1383" s="12" t="s">
        <v>77</v>
      </c>
      <c r="AY1383" s="156" t="s">
        <v>253</v>
      </c>
    </row>
    <row r="1384" spans="2:65" s="13" customFormat="1" ht="11.25">
      <c r="B1384" s="162"/>
      <c r="D1384" s="155" t="s">
        <v>264</v>
      </c>
      <c r="E1384" s="163" t="s">
        <v>1</v>
      </c>
      <c r="F1384" s="164" t="s">
        <v>266</v>
      </c>
      <c r="H1384" s="165">
        <v>24.2</v>
      </c>
      <c r="I1384" s="166"/>
      <c r="L1384" s="162"/>
      <c r="M1384" s="167"/>
      <c r="T1384" s="168"/>
      <c r="AT1384" s="163" t="s">
        <v>264</v>
      </c>
      <c r="AU1384" s="163" t="s">
        <v>87</v>
      </c>
      <c r="AV1384" s="13" t="s">
        <v>260</v>
      </c>
      <c r="AW1384" s="13" t="s">
        <v>32</v>
      </c>
      <c r="AX1384" s="13" t="s">
        <v>85</v>
      </c>
      <c r="AY1384" s="163" t="s">
        <v>253</v>
      </c>
    </row>
    <row r="1385" spans="2:65" s="1" customFormat="1" ht="16.5" customHeight="1">
      <c r="B1385" s="32"/>
      <c r="C1385" s="137" t="s">
        <v>2063</v>
      </c>
      <c r="D1385" s="137" t="s">
        <v>255</v>
      </c>
      <c r="E1385" s="138" t="s">
        <v>2068</v>
      </c>
      <c r="F1385" s="139" t="s">
        <v>2069</v>
      </c>
      <c r="G1385" s="140" t="s">
        <v>313</v>
      </c>
      <c r="H1385" s="141">
        <v>18.899999999999999</v>
      </c>
      <c r="I1385" s="142"/>
      <c r="J1385" s="143">
        <f>ROUND(I1385*H1385,2)</f>
        <v>0</v>
      </c>
      <c r="K1385" s="139" t="s">
        <v>259</v>
      </c>
      <c r="L1385" s="32"/>
      <c r="M1385" s="144" t="s">
        <v>1</v>
      </c>
      <c r="N1385" s="145" t="s">
        <v>42</v>
      </c>
      <c r="P1385" s="146">
        <f>O1385*H1385</f>
        <v>0</v>
      </c>
      <c r="Q1385" s="146">
        <v>1.0000000000000001E-5</v>
      </c>
      <c r="R1385" s="146">
        <f>Q1385*H1385</f>
        <v>1.8900000000000001E-4</v>
      </c>
      <c r="S1385" s="146">
        <v>0</v>
      </c>
      <c r="T1385" s="147">
        <f>S1385*H1385</f>
        <v>0</v>
      </c>
      <c r="AR1385" s="148" t="s">
        <v>369</v>
      </c>
      <c r="AT1385" s="148" t="s">
        <v>255</v>
      </c>
      <c r="AU1385" s="148" t="s">
        <v>87</v>
      </c>
      <c r="AY1385" s="17" t="s">
        <v>253</v>
      </c>
      <c r="BE1385" s="149">
        <f>IF(N1385="základní",J1385,0)</f>
        <v>0</v>
      </c>
      <c r="BF1385" s="149">
        <f>IF(N1385="snížená",J1385,0)</f>
        <v>0</v>
      </c>
      <c r="BG1385" s="149">
        <f>IF(N1385="zákl. přenesená",J1385,0)</f>
        <v>0</v>
      </c>
      <c r="BH1385" s="149">
        <f>IF(N1385="sníž. přenesená",J1385,0)</f>
        <v>0</v>
      </c>
      <c r="BI1385" s="149">
        <f>IF(N1385="nulová",J1385,0)</f>
        <v>0</v>
      </c>
      <c r="BJ1385" s="17" t="s">
        <v>85</v>
      </c>
      <c r="BK1385" s="149">
        <f>ROUND(I1385*H1385,2)</f>
        <v>0</v>
      </c>
      <c r="BL1385" s="17" t="s">
        <v>369</v>
      </c>
      <c r="BM1385" s="148" t="s">
        <v>3993</v>
      </c>
    </row>
    <row r="1386" spans="2:65" s="1" customFormat="1" ht="11.25">
      <c r="B1386" s="32"/>
      <c r="D1386" s="150" t="s">
        <v>262</v>
      </c>
      <c r="F1386" s="151" t="s">
        <v>2071</v>
      </c>
      <c r="I1386" s="152"/>
      <c r="L1386" s="32"/>
      <c r="M1386" s="153"/>
      <c r="T1386" s="56"/>
      <c r="AT1386" s="17" t="s">
        <v>262</v>
      </c>
      <c r="AU1386" s="17" t="s">
        <v>87</v>
      </c>
    </row>
    <row r="1387" spans="2:65" s="1" customFormat="1" ht="16.5" customHeight="1">
      <c r="B1387" s="32"/>
      <c r="C1387" s="185" t="s">
        <v>2067</v>
      </c>
      <c r="D1387" s="185" t="s">
        <v>1052</v>
      </c>
      <c r="E1387" s="186" t="s">
        <v>2073</v>
      </c>
      <c r="F1387" s="187" t="s">
        <v>2074</v>
      </c>
      <c r="G1387" s="188" t="s">
        <v>313</v>
      </c>
      <c r="H1387" s="189">
        <v>21.276</v>
      </c>
      <c r="I1387" s="190"/>
      <c r="J1387" s="191">
        <f>ROUND(I1387*H1387,2)</f>
        <v>0</v>
      </c>
      <c r="K1387" s="187" t="s">
        <v>1</v>
      </c>
      <c r="L1387" s="192"/>
      <c r="M1387" s="193" t="s">
        <v>1</v>
      </c>
      <c r="N1387" s="194" t="s">
        <v>42</v>
      </c>
      <c r="P1387" s="146">
        <f>O1387*H1387</f>
        <v>0</v>
      </c>
      <c r="Q1387" s="146">
        <v>5.0000000000000001E-3</v>
      </c>
      <c r="R1387" s="146">
        <f>Q1387*H1387</f>
        <v>0.10638</v>
      </c>
      <c r="S1387" s="146">
        <v>0</v>
      </c>
      <c r="T1387" s="147">
        <f>S1387*H1387</f>
        <v>0</v>
      </c>
      <c r="AR1387" s="148" t="s">
        <v>455</v>
      </c>
      <c r="AT1387" s="148" t="s">
        <v>1052</v>
      </c>
      <c r="AU1387" s="148" t="s">
        <v>87</v>
      </c>
      <c r="AY1387" s="17" t="s">
        <v>253</v>
      </c>
      <c r="BE1387" s="149">
        <f>IF(N1387="základní",J1387,0)</f>
        <v>0</v>
      </c>
      <c r="BF1387" s="149">
        <f>IF(N1387="snížená",J1387,0)</f>
        <v>0</v>
      </c>
      <c r="BG1387" s="149">
        <f>IF(N1387="zákl. přenesená",J1387,0)</f>
        <v>0</v>
      </c>
      <c r="BH1387" s="149">
        <f>IF(N1387="sníž. přenesená",J1387,0)</f>
        <v>0</v>
      </c>
      <c r="BI1387" s="149">
        <f>IF(N1387="nulová",J1387,0)</f>
        <v>0</v>
      </c>
      <c r="BJ1387" s="17" t="s">
        <v>85</v>
      </c>
      <c r="BK1387" s="149">
        <f>ROUND(I1387*H1387,2)</f>
        <v>0</v>
      </c>
      <c r="BL1387" s="17" t="s">
        <v>369</v>
      </c>
      <c r="BM1387" s="148" t="s">
        <v>3994</v>
      </c>
    </row>
    <row r="1388" spans="2:65" s="14" customFormat="1" ht="22.5">
      <c r="B1388" s="169"/>
      <c r="D1388" s="155" t="s">
        <v>264</v>
      </c>
      <c r="E1388" s="170" t="s">
        <v>1</v>
      </c>
      <c r="F1388" s="171" t="s">
        <v>2046</v>
      </c>
      <c r="H1388" s="170" t="s">
        <v>1</v>
      </c>
      <c r="I1388" s="172"/>
      <c r="L1388" s="169"/>
      <c r="M1388" s="173"/>
      <c r="T1388" s="174"/>
      <c r="AT1388" s="170" t="s">
        <v>264</v>
      </c>
      <c r="AU1388" s="170" t="s">
        <v>87</v>
      </c>
      <c r="AV1388" s="14" t="s">
        <v>85</v>
      </c>
      <c r="AW1388" s="14" t="s">
        <v>32</v>
      </c>
      <c r="AX1388" s="14" t="s">
        <v>77</v>
      </c>
      <c r="AY1388" s="170" t="s">
        <v>253</v>
      </c>
    </row>
    <row r="1389" spans="2:65" s="12" customFormat="1" ht="11.25">
      <c r="B1389" s="154"/>
      <c r="D1389" s="155" t="s">
        <v>264</v>
      </c>
      <c r="E1389" s="156" t="s">
        <v>1</v>
      </c>
      <c r="F1389" s="157" t="s">
        <v>3995</v>
      </c>
      <c r="H1389" s="158">
        <v>19.7</v>
      </c>
      <c r="I1389" s="159"/>
      <c r="L1389" s="154"/>
      <c r="M1389" s="160"/>
      <c r="T1389" s="161"/>
      <c r="AT1389" s="156" t="s">
        <v>264</v>
      </c>
      <c r="AU1389" s="156" t="s">
        <v>87</v>
      </c>
      <c r="AV1389" s="12" t="s">
        <v>87</v>
      </c>
      <c r="AW1389" s="12" t="s">
        <v>32</v>
      </c>
      <c r="AX1389" s="12" t="s">
        <v>77</v>
      </c>
      <c r="AY1389" s="156" t="s">
        <v>253</v>
      </c>
    </row>
    <row r="1390" spans="2:65" s="13" customFormat="1" ht="11.25">
      <c r="B1390" s="162"/>
      <c r="D1390" s="155" t="s">
        <v>264</v>
      </c>
      <c r="E1390" s="163" t="s">
        <v>1</v>
      </c>
      <c r="F1390" s="164" t="s">
        <v>266</v>
      </c>
      <c r="H1390" s="165">
        <v>19.7</v>
      </c>
      <c r="I1390" s="166"/>
      <c r="L1390" s="162"/>
      <c r="M1390" s="167"/>
      <c r="T1390" s="168"/>
      <c r="AT1390" s="163" t="s">
        <v>264</v>
      </c>
      <c r="AU1390" s="163" t="s">
        <v>87</v>
      </c>
      <c r="AV1390" s="13" t="s">
        <v>260</v>
      </c>
      <c r="AW1390" s="13" t="s">
        <v>32</v>
      </c>
      <c r="AX1390" s="13" t="s">
        <v>85</v>
      </c>
      <c r="AY1390" s="163" t="s">
        <v>253</v>
      </c>
    </row>
    <row r="1391" spans="2:65" s="12" customFormat="1" ht="11.25">
      <c r="B1391" s="154"/>
      <c r="D1391" s="155" t="s">
        <v>264</v>
      </c>
      <c r="F1391" s="157" t="s">
        <v>3996</v>
      </c>
      <c r="H1391" s="158">
        <v>21.276</v>
      </c>
      <c r="I1391" s="159"/>
      <c r="L1391" s="154"/>
      <c r="M1391" s="160"/>
      <c r="T1391" s="161"/>
      <c r="AT1391" s="156" t="s">
        <v>264</v>
      </c>
      <c r="AU1391" s="156" t="s">
        <v>87</v>
      </c>
      <c r="AV1391" s="12" t="s">
        <v>87</v>
      </c>
      <c r="AW1391" s="12" t="s">
        <v>4</v>
      </c>
      <c r="AX1391" s="12" t="s">
        <v>85</v>
      </c>
      <c r="AY1391" s="156" t="s">
        <v>253</v>
      </c>
    </row>
    <row r="1392" spans="2:65" s="1" customFormat="1" ht="21.75" customHeight="1">
      <c r="B1392" s="32"/>
      <c r="C1392" s="137" t="s">
        <v>2072</v>
      </c>
      <c r="D1392" s="137" t="s">
        <v>255</v>
      </c>
      <c r="E1392" s="138" t="s">
        <v>2079</v>
      </c>
      <c r="F1392" s="139" t="s">
        <v>2080</v>
      </c>
      <c r="G1392" s="140" t="s">
        <v>258</v>
      </c>
      <c r="H1392" s="141">
        <v>24.2</v>
      </c>
      <c r="I1392" s="142"/>
      <c r="J1392" s="143">
        <f>ROUND(I1392*H1392,2)</f>
        <v>0</v>
      </c>
      <c r="K1392" s="139" t="s">
        <v>259</v>
      </c>
      <c r="L1392" s="32"/>
      <c r="M1392" s="144" t="s">
        <v>1</v>
      </c>
      <c r="N1392" s="145" t="s">
        <v>42</v>
      </c>
      <c r="P1392" s="146">
        <f>O1392*H1392</f>
        <v>0</v>
      </c>
      <c r="Q1392" s="146">
        <v>1.9000000000000001E-4</v>
      </c>
      <c r="R1392" s="146">
        <f>Q1392*H1392</f>
        <v>4.5980000000000005E-3</v>
      </c>
      <c r="S1392" s="146">
        <v>0</v>
      </c>
      <c r="T1392" s="147">
        <f>S1392*H1392</f>
        <v>0</v>
      </c>
      <c r="AR1392" s="148" t="s">
        <v>369</v>
      </c>
      <c r="AT1392" s="148" t="s">
        <v>255</v>
      </c>
      <c r="AU1392" s="148" t="s">
        <v>87</v>
      </c>
      <c r="AY1392" s="17" t="s">
        <v>253</v>
      </c>
      <c r="BE1392" s="149">
        <f>IF(N1392="základní",J1392,0)</f>
        <v>0</v>
      </c>
      <c r="BF1392" s="149">
        <f>IF(N1392="snížená",J1392,0)</f>
        <v>0</v>
      </c>
      <c r="BG1392" s="149">
        <f>IF(N1392="zákl. přenesená",J1392,0)</f>
        <v>0</v>
      </c>
      <c r="BH1392" s="149">
        <f>IF(N1392="sníž. přenesená",J1392,0)</f>
        <v>0</v>
      </c>
      <c r="BI1392" s="149">
        <f>IF(N1392="nulová",J1392,0)</f>
        <v>0</v>
      </c>
      <c r="BJ1392" s="17" t="s">
        <v>85</v>
      </c>
      <c r="BK1392" s="149">
        <f>ROUND(I1392*H1392,2)</f>
        <v>0</v>
      </c>
      <c r="BL1392" s="17" t="s">
        <v>369</v>
      </c>
      <c r="BM1392" s="148" t="s">
        <v>3997</v>
      </c>
    </row>
    <row r="1393" spans="2:65" s="1" customFormat="1" ht="11.25">
      <c r="B1393" s="32"/>
      <c r="D1393" s="150" t="s">
        <v>262</v>
      </c>
      <c r="F1393" s="151" t="s">
        <v>2082</v>
      </c>
      <c r="I1393" s="152"/>
      <c r="L1393" s="32"/>
      <c r="M1393" s="153"/>
      <c r="T1393" s="56"/>
      <c r="AT1393" s="17" t="s">
        <v>262</v>
      </c>
      <c r="AU1393" s="17" t="s">
        <v>87</v>
      </c>
    </row>
    <row r="1394" spans="2:65" s="14" customFormat="1" ht="22.5">
      <c r="B1394" s="169"/>
      <c r="D1394" s="155" t="s">
        <v>264</v>
      </c>
      <c r="E1394" s="170" t="s">
        <v>1</v>
      </c>
      <c r="F1394" s="171" t="s">
        <v>2046</v>
      </c>
      <c r="H1394" s="170" t="s">
        <v>1</v>
      </c>
      <c r="I1394" s="172"/>
      <c r="L1394" s="169"/>
      <c r="M1394" s="173"/>
      <c r="T1394" s="174"/>
      <c r="AT1394" s="170" t="s">
        <v>264</v>
      </c>
      <c r="AU1394" s="170" t="s">
        <v>87</v>
      </c>
      <c r="AV1394" s="14" t="s">
        <v>85</v>
      </c>
      <c r="AW1394" s="14" t="s">
        <v>32</v>
      </c>
      <c r="AX1394" s="14" t="s">
        <v>77</v>
      </c>
      <c r="AY1394" s="170" t="s">
        <v>253</v>
      </c>
    </row>
    <row r="1395" spans="2:65" s="14" customFormat="1" ht="11.25">
      <c r="B1395" s="169"/>
      <c r="D1395" s="155" t="s">
        <v>264</v>
      </c>
      <c r="E1395" s="170" t="s">
        <v>1</v>
      </c>
      <c r="F1395" s="171" t="s">
        <v>3692</v>
      </c>
      <c r="H1395" s="170" t="s">
        <v>1</v>
      </c>
      <c r="I1395" s="172"/>
      <c r="L1395" s="169"/>
      <c r="M1395" s="173"/>
      <c r="T1395" s="174"/>
      <c r="AT1395" s="170" t="s">
        <v>264</v>
      </c>
      <c r="AU1395" s="170" t="s">
        <v>87</v>
      </c>
      <c r="AV1395" s="14" t="s">
        <v>85</v>
      </c>
      <c r="AW1395" s="14" t="s">
        <v>32</v>
      </c>
      <c r="AX1395" s="14" t="s">
        <v>77</v>
      </c>
      <c r="AY1395" s="170" t="s">
        <v>253</v>
      </c>
    </row>
    <row r="1396" spans="2:65" s="12" customFormat="1" ht="11.25">
      <c r="B1396" s="154"/>
      <c r="D1396" s="155" t="s">
        <v>264</v>
      </c>
      <c r="E1396" s="156" t="s">
        <v>1</v>
      </c>
      <c r="F1396" s="157" t="s">
        <v>3988</v>
      </c>
      <c r="H1396" s="158">
        <v>24.2</v>
      </c>
      <c r="I1396" s="159"/>
      <c r="L1396" s="154"/>
      <c r="M1396" s="160"/>
      <c r="T1396" s="161"/>
      <c r="AT1396" s="156" t="s">
        <v>264</v>
      </c>
      <c r="AU1396" s="156" t="s">
        <v>87</v>
      </c>
      <c r="AV1396" s="12" t="s">
        <v>87</v>
      </c>
      <c r="AW1396" s="12" t="s">
        <v>32</v>
      </c>
      <c r="AX1396" s="12" t="s">
        <v>77</v>
      </c>
      <c r="AY1396" s="156" t="s">
        <v>253</v>
      </c>
    </row>
    <row r="1397" spans="2:65" s="13" customFormat="1" ht="11.25">
      <c r="B1397" s="162"/>
      <c r="D1397" s="155" t="s">
        <v>264</v>
      </c>
      <c r="E1397" s="163" t="s">
        <v>1</v>
      </c>
      <c r="F1397" s="164" t="s">
        <v>266</v>
      </c>
      <c r="H1397" s="165">
        <v>24.2</v>
      </c>
      <c r="I1397" s="166"/>
      <c r="L1397" s="162"/>
      <c r="M1397" s="167"/>
      <c r="T1397" s="168"/>
      <c r="AT1397" s="163" t="s">
        <v>264</v>
      </c>
      <c r="AU1397" s="163" t="s">
        <v>87</v>
      </c>
      <c r="AV1397" s="13" t="s">
        <v>260</v>
      </c>
      <c r="AW1397" s="13" t="s">
        <v>32</v>
      </c>
      <c r="AX1397" s="13" t="s">
        <v>85</v>
      </c>
      <c r="AY1397" s="163" t="s">
        <v>253</v>
      </c>
    </row>
    <row r="1398" spans="2:65" s="1" customFormat="1" ht="24.2" customHeight="1">
      <c r="B1398" s="32"/>
      <c r="C1398" s="137" t="s">
        <v>2078</v>
      </c>
      <c r="D1398" s="137" t="s">
        <v>255</v>
      </c>
      <c r="E1398" s="138" t="s">
        <v>2084</v>
      </c>
      <c r="F1398" s="139" t="s">
        <v>2085</v>
      </c>
      <c r="G1398" s="140" t="s">
        <v>1576</v>
      </c>
      <c r="H1398" s="196"/>
      <c r="I1398" s="142"/>
      <c r="J1398" s="143">
        <f>ROUND(I1398*H1398,2)</f>
        <v>0</v>
      </c>
      <c r="K1398" s="139" t="s">
        <v>259</v>
      </c>
      <c r="L1398" s="32"/>
      <c r="M1398" s="144" t="s">
        <v>1</v>
      </c>
      <c r="N1398" s="145" t="s">
        <v>42</v>
      </c>
      <c r="P1398" s="146">
        <f>O1398*H1398</f>
        <v>0</v>
      </c>
      <c r="Q1398" s="146">
        <v>0</v>
      </c>
      <c r="R1398" s="146">
        <f>Q1398*H1398</f>
        <v>0</v>
      </c>
      <c r="S1398" s="146">
        <v>0</v>
      </c>
      <c r="T1398" s="147">
        <f>S1398*H1398</f>
        <v>0</v>
      </c>
      <c r="AR1398" s="148" t="s">
        <v>369</v>
      </c>
      <c r="AT1398" s="148" t="s">
        <v>255</v>
      </c>
      <c r="AU1398" s="148" t="s">
        <v>87</v>
      </c>
      <c r="AY1398" s="17" t="s">
        <v>253</v>
      </c>
      <c r="BE1398" s="149">
        <f>IF(N1398="základní",J1398,0)</f>
        <v>0</v>
      </c>
      <c r="BF1398" s="149">
        <f>IF(N1398="snížená",J1398,0)</f>
        <v>0</v>
      </c>
      <c r="BG1398" s="149">
        <f>IF(N1398="zákl. přenesená",J1398,0)</f>
        <v>0</v>
      </c>
      <c r="BH1398" s="149">
        <f>IF(N1398="sníž. přenesená",J1398,0)</f>
        <v>0</v>
      </c>
      <c r="BI1398" s="149">
        <f>IF(N1398="nulová",J1398,0)</f>
        <v>0</v>
      </c>
      <c r="BJ1398" s="17" t="s">
        <v>85</v>
      </c>
      <c r="BK1398" s="149">
        <f>ROUND(I1398*H1398,2)</f>
        <v>0</v>
      </c>
      <c r="BL1398" s="17" t="s">
        <v>369</v>
      </c>
      <c r="BM1398" s="148" t="s">
        <v>2086</v>
      </c>
    </row>
    <row r="1399" spans="2:65" s="1" customFormat="1" ht="11.25">
      <c r="B1399" s="32"/>
      <c r="D1399" s="150" t="s">
        <v>262</v>
      </c>
      <c r="F1399" s="151" t="s">
        <v>2087</v>
      </c>
      <c r="I1399" s="152"/>
      <c r="L1399" s="32"/>
      <c r="M1399" s="153"/>
      <c r="T1399" s="56"/>
      <c r="AT1399" s="17" t="s">
        <v>262</v>
      </c>
      <c r="AU1399" s="17" t="s">
        <v>87</v>
      </c>
    </row>
    <row r="1400" spans="2:65" s="11" customFormat="1" ht="22.9" customHeight="1">
      <c r="B1400" s="125"/>
      <c r="D1400" s="126" t="s">
        <v>76</v>
      </c>
      <c r="E1400" s="135" t="s">
        <v>2088</v>
      </c>
      <c r="F1400" s="135" t="s">
        <v>2089</v>
      </c>
      <c r="I1400" s="128"/>
      <c r="J1400" s="136">
        <f>BK1400</f>
        <v>0</v>
      </c>
      <c r="L1400" s="125"/>
      <c r="M1400" s="130"/>
      <c r="P1400" s="131">
        <f>SUM(P1401:P1446)</f>
        <v>0</v>
      </c>
      <c r="R1400" s="131">
        <f>SUM(R1401:R1446)</f>
        <v>3.2078872500000002</v>
      </c>
      <c r="T1400" s="132">
        <f>SUM(T1401:T1446)</f>
        <v>0</v>
      </c>
      <c r="AR1400" s="126" t="s">
        <v>87</v>
      </c>
      <c r="AT1400" s="133" t="s">
        <v>76</v>
      </c>
      <c r="AU1400" s="133" t="s">
        <v>85</v>
      </c>
      <c r="AY1400" s="126" t="s">
        <v>253</v>
      </c>
      <c r="BK1400" s="134">
        <f>SUM(BK1401:BK1446)</f>
        <v>0</v>
      </c>
    </row>
    <row r="1401" spans="2:65" s="1" customFormat="1" ht="49.15" customHeight="1">
      <c r="B1401" s="32"/>
      <c r="C1401" s="137" t="s">
        <v>2083</v>
      </c>
      <c r="D1401" s="137" t="s">
        <v>255</v>
      </c>
      <c r="E1401" s="138" t="s">
        <v>2091</v>
      </c>
      <c r="F1401" s="139" t="s">
        <v>2092</v>
      </c>
      <c r="G1401" s="140" t="s">
        <v>258</v>
      </c>
      <c r="H1401" s="141">
        <v>12.865</v>
      </c>
      <c r="I1401" s="142"/>
      <c r="J1401" s="143">
        <f>ROUND(I1401*H1401,2)</f>
        <v>0</v>
      </c>
      <c r="K1401" s="139" t="s">
        <v>1</v>
      </c>
      <c r="L1401" s="32"/>
      <c r="M1401" s="144" t="s">
        <v>1</v>
      </c>
      <c r="N1401" s="145" t="s">
        <v>42</v>
      </c>
      <c r="P1401" s="146">
        <f>O1401*H1401</f>
        <v>0</v>
      </c>
      <c r="Q1401" s="146">
        <v>1.4800000000000001E-2</v>
      </c>
      <c r="R1401" s="146">
        <f>Q1401*H1401</f>
        <v>0.19040200000000002</v>
      </c>
      <c r="S1401" s="146">
        <v>0</v>
      </c>
      <c r="T1401" s="147">
        <f>S1401*H1401</f>
        <v>0</v>
      </c>
      <c r="AR1401" s="148" t="s">
        <v>369</v>
      </c>
      <c r="AT1401" s="148" t="s">
        <v>255</v>
      </c>
      <c r="AU1401" s="148" t="s">
        <v>87</v>
      </c>
      <c r="AY1401" s="17" t="s">
        <v>253</v>
      </c>
      <c r="BE1401" s="149">
        <f>IF(N1401="základní",J1401,0)</f>
        <v>0</v>
      </c>
      <c r="BF1401" s="149">
        <f>IF(N1401="snížená",J1401,0)</f>
        <v>0</v>
      </c>
      <c r="BG1401" s="149">
        <f>IF(N1401="zákl. přenesená",J1401,0)</f>
        <v>0</v>
      </c>
      <c r="BH1401" s="149">
        <f>IF(N1401="sníž. přenesená",J1401,0)</f>
        <v>0</v>
      </c>
      <c r="BI1401" s="149">
        <f>IF(N1401="nulová",J1401,0)</f>
        <v>0</v>
      </c>
      <c r="BJ1401" s="17" t="s">
        <v>85</v>
      </c>
      <c r="BK1401" s="149">
        <f>ROUND(I1401*H1401,2)</f>
        <v>0</v>
      </c>
      <c r="BL1401" s="17" t="s">
        <v>369</v>
      </c>
      <c r="BM1401" s="148" t="s">
        <v>2093</v>
      </c>
    </row>
    <row r="1402" spans="2:65" s="14" customFormat="1" ht="22.5">
      <c r="B1402" s="169"/>
      <c r="D1402" s="155" t="s">
        <v>264</v>
      </c>
      <c r="E1402" s="170" t="s">
        <v>1</v>
      </c>
      <c r="F1402" s="171" t="s">
        <v>2094</v>
      </c>
      <c r="H1402" s="170" t="s">
        <v>1</v>
      </c>
      <c r="I1402" s="172"/>
      <c r="L1402" s="169"/>
      <c r="M1402" s="173"/>
      <c r="T1402" s="174"/>
      <c r="AT1402" s="170" t="s">
        <v>264</v>
      </c>
      <c r="AU1402" s="170" t="s">
        <v>87</v>
      </c>
      <c r="AV1402" s="14" t="s">
        <v>85</v>
      </c>
      <c r="AW1402" s="14" t="s">
        <v>32</v>
      </c>
      <c r="AX1402" s="14" t="s">
        <v>77</v>
      </c>
      <c r="AY1402" s="170" t="s">
        <v>253</v>
      </c>
    </row>
    <row r="1403" spans="2:65" s="14" customFormat="1" ht="11.25">
      <c r="B1403" s="169"/>
      <c r="D1403" s="155" t="s">
        <v>264</v>
      </c>
      <c r="E1403" s="170" t="s">
        <v>1</v>
      </c>
      <c r="F1403" s="171" t="s">
        <v>2095</v>
      </c>
      <c r="H1403" s="170" t="s">
        <v>1</v>
      </c>
      <c r="I1403" s="172"/>
      <c r="L1403" s="169"/>
      <c r="M1403" s="173"/>
      <c r="T1403" s="174"/>
      <c r="AT1403" s="170" t="s">
        <v>264</v>
      </c>
      <c r="AU1403" s="170" t="s">
        <v>87</v>
      </c>
      <c r="AV1403" s="14" t="s">
        <v>85</v>
      </c>
      <c r="AW1403" s="14" t="s">
        <v>32</v>
      </c>
      <c r="AX1403" s="14" t="s">
        <v>77</v>
      </c>
      <c r="AY1403" s="170" t="s">
        <v>253</v>
      </c>
    </row>
    <row r="1404" spans="2:65" s="12" customFormat="1" ht="11.25">
      <c r="B1404" s="154"/>
      <c r="D1404" s="155" t="s">
        <v>264</v>
      </c>
      <c r="E1404" s="156" t="s">
        <v>1</v>
      </c>
      <c r="F1404" s="157" t="s">
        <v>3998</v>
      </c>
      <c r="H1404" s="158">
        <v>12.865</v>
      </c>
      <c r="I1404" s="159"/>
      <c r="L1404" s="154"/>
      <c r="M1404" s="160"/>
      <c r="T1404" s="161"/>
      <c r="AT1404" s="156" t="s">
        <v>264</v>
      </c>
      <c r="AU1404" s="156" t="s">
        <v>87</v>
      </c>
      <c r="AV1404" s="12" t="s">
        <v>87</v>
      </c>
      <c r="AW1404" s="12" t="s">
        <v>32</v>
      </c>
      <c r="AX1404" s="12" t="s">
        <v>77</v>
      </c>
      <c r="AY1404" s="156" t="s">
        <v>253</v>
      </c>
    </row>
    <row r="1405" spans="2:65" s="13" customFormat="1" ht="11.25">
      <c r="B1405" s="162"/>
      <c r="D1405" s="155" t="s">
        <v>264</v>
      </c>
      <c r="E1405" s="163" t="s">
        <v>1</v>
      </c>
      <c r="F1405" s="164" t="s">
        <v>266</v>
      </c>
      <c r="H1405" s="165">
        <v>12.865</v>
      </c>
      <c r="I1405" s="166"/>
      <c r="L1405" s="162"/>
      <c r="M1405" s="167"/>
      <c r="T1405" s="168"/>
      <c r="AT1405" s="163" t="s">
        <v>264</v>
      </c>
      <c r="AU1405" s="163" t="s">
        <v>87</v>
      </c>
      <c r="AV1405" s="13" t="s">
        <v>260</v>
      </c>
      <c r="AW1405" s="13" t="s">
        <v>32</v>
      </c>
      <c r="AX1405" s="13" t="s">
        <v>85</v>
      </c>
      <c r="AY1405" s="163" t="s">
        <v>253</v>
      </c>
    </row>
    <row r="1406" spans="2:65" s="1" customFormat="1" ht="62.65" customHeight="1">
      <c r="B1406" s="32"/>
      <c r="C1406" s="137" t="s">
        <v>2090</v>
      </c>
      <c r="D1406" s="137" t="s">
        <v>255</v>
      </c>
      <c r="E1406" s="138" t="s">
        <v>2098</v>
      </c>
      <c r="F1406" s="139" t="s">
        <v>2099</v>
      </c>
      <c r="G1406" s="140" t="s">
        <v>258</v>
      </c>
      <c r="H1406" s="141">
        <v>3.8069999999999999</v>
      </c>
      <c r="I1406" s="142"/>
      <c r="J1406" s="143">
        <f>ROUND(I1406*H1406,2)</f>
        <v>0</v>
      </c>
      <c r="K1406" s="139" t="s">
        <v>1</v>
      </c>
      <c r="L1406" s="32"/>
      <c r="M1406" s="144" t="s">
        <v>1</v>
      </c>
      <c r="N1406" s="145" t="s">
        <v>42</v>
      </c>
      <c r="P1406" s="146">
        <f>O1406*H1406</f>
        <v>0</v>
      </c>
      <c r="Q1406" s="146">
        <v>2.8549999999999999E-2</v>
      </c>
      <c r="R1406" s="146">
        <f>Q1406*H1406</f>
        <v>0.10868984999999999</v>
      </c>
      <c r="S1406" s="146">
        <v>0</v>
      </c>
      <c r="T1406" s="147">
        <f>S1406*H1406</f>
        <v>0</v>
      </c>
      <c r="AR1406" s="148" t="s">
        <v>369</v>
      </c>
      <c r="AT1406" s="148" t="s">
        <v>255</v>
      </c>
      <c r="AU1406" s="148" t="s">
        <v>87</v>
      </c>
      <c r="AY1406" s="17" t="s">
        <v>253</v>
      </c>
      <c r="BE1406" s="149">
        <f>IF(N1406="základní",J1406,0)</f>
        <v>0</v>
      </c>
      <c r="BF1406" s="149">
        <f>IF(N1406="snížená",J1406,0)</f>
        <v>0</v>
      </c>
      <c r="BG1406" s="149">
        <f>IF(N1406="zákl. přenesená",J1406,0)</f>
        <v>0</v>
      </c>
      <c r="BH1406" s="149">
        <f>IF(N1406="sníž. přenesená",J1406,0)</f>
        <v>0</v>
      </c>
      <c r="BI1406" s="149">
        <f>IF(N1406="nulová",J1406,0)</f>
        <v>0</v>
      </c>
      <c r="BJ1406" s="17" t="s">
        <v>85</v>
      </c>
      <c r="BK1406" s="149">
        <f>ROUND(I1406*H1406,2)</f>
        <v>0</v>
      </c>
      <c r="BL1406" s="17" t="s">
        <v>369</v>
      </c>
      <c r="BM1406" s="148" t="s">
        <v>2100</v>
      </c>
    </row>
    <row r="1407" spans="2:65" s="14" customFormat="1" ht="22.5">
      <c r="B1407" s="169"/>
      <c r="D1407" s="155" t="s">
        <v>264</v>
      </c>
      <c r="E1407" s="170" t="s">
        <v>1</v>
      </c>
      <c r="F1407" s="171" t="s">
        <v>2101</v>
      </c>
      <c r="H1407" s="170" t="s">
        <v>1</v>
      </c>
      <c r="I1407" s="172"/>
      <c r="L1407" s="169"/>
      <c r="M1407" s="173"/>
      <c r="T1407" s="174"/>
      <c r="AT1407" s="170" t="s">
        <v>264</v>
      </c>
      <c r="AU1407" s="170" t="s">
        <v>87</v>
      </c>
      <c r="AV1407" s="14" t="s">
        <v>85</v>
      </c>
      <c r="AW1407" s="14" t="s">
        <v>32</v>
      </c>
      <c r="AX1407" s="14" t="s">
        <v>77</v>
      </c>
      <c r="AY1407" s="170" t="s">
        <v>253</v>
      </c>
    </row>
    <row r="1408" spans="2:65" s="12" customFormat="1" ht="11.25">
      <c r="B1408" s="154"/>
      <c r="D1408" s="155" t="s">
        <v>264</v>
      </c>
      <c r="E1408" s="156" t="s">
        <v>1</v>
      </c>
      <c r="F1408" s="157" t="s">
        <v>3999</v>
      </c>
      <c r="H1408" s="158">
        <v>3.8069999999999999</v>
      </c>
      <c r="I1408" s="159"/>
      <c r="L1408" s="154"/>
      <c r="M1408" s="160"/>
      <c r="T1408" s="161"/>
      <c r="AT1408" s="156" t="s">
        <v>264</v>
      </c>
      <c r="AU1408" s="156" t="s">
        <v>87</v>
      </c>
      <c r="AV1408" s="12" t="s">
        <v>87</v>
      </c>
      <c r="AW1408" s="12" t="s">
        <v>32</v>
      </c>
      <c r="AX1408" s="12" t="s">
        <v>77</v>
      </c>
      <c r="AY1408" s="156" t="s">
        <v>253</v>
      </c>
    </row>
    <row r="1409" spans="2:65" s="13" customFormat="1" ht="11.25">
      <c r="B1409" s="162"/>
      <c r="D1409" s="155" t="s">
        <v>264</v>
      </c>
      <c r="E1409" s="163" t="s">
        <v>1</v>
      </c>
      <c r="F1409" s="164" t="s">
        <v>266</v>
      </c>
      <c r="H1409" s="165">
        <v>3.8069999999999999</v>
      </c>
      <c r="I1409" s="166"/>
      <c r="L1409" s="162"/>
      <c r="M1409" s="167"/>
      <c r="T1409" s="168"/>
      <c r="AT1409" s="163" t="s">
        <v>264</v>
      </c>
      <c r="AU1409" s="163" t="s">
        <v>87</v>
      </c>
      <c r="AV1409" s="13" t="s">
        <v>260</v>
      </c>
      <c r="AW1409" s="13" t="s">
        <v>32</v>
      </c>
      <c r="AX1409" s="13" t="s">
        <v>85</v>
      </c>
      <c r="AY1409" s="163" t="s">
        <v>253</v>
      </c>
    </row>
    <row r="1410" spans="2:65" s="1" customFormat="1" ht="16.5" customHeight="1">
      <c r="B1410" s="32"/>
      <c r="C1410" s="137" t="s">
        <v>2097</v>
      </c>
      <c r="D1410" s="137" t="s">
        <v>255</v>
      </c>
      <c r="E1410" s="138" t="s">
        <v>2104</v>
      </c>
      <c r="F1410" s="139" t="s">
        <v>2105</v>
      </c>
      <c r="G1410" s="140" t="s">
        <v>258</v>
      </c>
      <c r="H1410" s="141">
        <v>16.672000000000001</v>
      </c>
      <c r="I1410" s="142"/>
      <c r="J1410" s="143">
        <f>ROUND(I1410*H1410,2)</f>
        <v>0</v>
      </c>
      <c r="K1410" s="139" t="s">
        <v>259</v>
      </c>
      <c r="L1410" s="32"/>
      <c r="M1410" s="144" t="s">
        <v>1</v>
      </c>
      <c r="N1410" s="145" t="s">
        <v>42</v>
      </c>
      <c r="P1410" s="146">
        <f>O1410*H1410</f>
        <v>0</v>
      </c>
      <c r="Q1410" s="146">
        <v>1E-4</v>
      </c>
      <c r="R1410" s="146">
        <f>Q1410*H1410</f>
        <v>1.6672000000000002E-3</v>
      </c>
      <c r="S1410" s="146">
        <v>0</v>
      </c>
      <c r="T1410" s="147">
        <f>S1410*H1410</f>
        <v>0</v>
      </c>
      <c r="AR1410" s="148" t="s">
        <v>369</v>
      </c>
      <c r="AT1410" s="148" t="s">
        <v>255</v>
      </c>
      <c r="AU1410" s="148" t="s">
        <v>87</v>
      </c>
      <c r="AY1410" s="17" t="s">
        <v>253</v>
      </c>
      <c r="BE1410" s="149">
        <f>IF(N1410="základní",J1410,0)</f>
        <v>0</v>
      </c>
      <c r="BF1410" s="149">
        <f>IF(N1410="snížená",J1410,0)</f>
        <v>0</v>
      </c>
      <c r="BG1410" s="149">
        <f>IF(N1410="zákl. přenesená",J1410,0)</f>
        <v>0</v>
      </c>
      <c r="BH1410" s="149">
        <f>IF(N1410="sníž. přenesená",J1410,0)</f>
        <v>0</v>
      </c>
      <c r="BI1410" s="149">
        <f>IF(N1410="nulová",J1410,0)</f>
        <v>0</v>
      </c>
      <c r="BJ1410" s="17" t="s">
        <v>85</v>
      </c>
      <c r="BK1410" s="149">
        <f>ROUND(I1410*H1410,2)</f>
        <v>0</v>
      </c>
      <c r="BL1410" s="17" t="s">
        <v>369</v>
      </c>
      <c r="BM1410" s="148" t="s">
        <v>2106</v>
      </c>
    </row>
    <row r="1411" spans="2:65" s="1" customFormat="1" ht="11.25">
      <c r="B1411" s="32"/>
      <c r="D1411" s="150" t="s">
        <v>262</v>
      </c>
      <c r="F1411" s="151" t="s">
        <v>2107</v>
      </c>
      <c r="I1411" s="152"/>
      <c r="L1411" s="32"/>
      <c r="M1411" s="153"/>
      <c r="T1411" s="56"/>
      <c r="AT1411" s="17" t="s">
        <v>262</v>
      </c>
      <c r="AU1411" s="17" t="s">
        <v>87</v>
      </c>
    </row>
    <row r="1412" spans="2:65" s="1" customFormat="1" ht="24.2" customHeight="1">
      <c r="B1412" s="32"/>
      <c r="C1412" s="137" t="s">
        <v>2103</v>
      </c>
      <c r="D1412" s="137" t="s">
        <v>255</v>
      </c>
      <c r="E1412" s="138" t="s">
        <v>2109</v>
      </c>
      <c r="F1412" s="139" t="s">
        <v>2110</v>
      </c>
      <c r="G1412" s="140" t="s">
        <v>258</v>
      </c>
      <c r="H1412" s="141">
        <v>54.58</v>
      </c>
      <c r="I1412" s="142"/>
      <c r="J1412" s="143">
        <f>ROUND(I1412*H1412,2)</f>
        <v>0</v>
      </c>
      <c r="K1412" s="139" t="s">
        <v>259</v>
      </c>
      <c r="L1412" s="32"/>
      <c r="M1412" s="144" t="s">
        <v>1</v>
      </c>
      <c r="N1412" s="145" t="s">
        <v>42</v>
      </c>
      <c r="P1412" s="146">
        <f>O1412*H1412</f>
        <v>0</v>
      </c>
      <c r="Q1412" s="146">
        <v>1.2200000000000001E-2</v>
      </c>
      <c r="R1412" s="146">
        <f>Q1412*H1412</f>
        <v>0.66587600000000002</v>
      </c>
      <c r="S1412" s="146">
        <v>0</v>
      </c>
      <c r="T1412" s="147">
        <f>S1412*H1412</f>
        <v>0</v>
      </c>
      <c r="AR1412" s="148" t="s">
        <v>369</v>
      </c>
      <c r="AT1412" s="148" t="s">
        <v>255</v>
      </c>
      <c r="AU1412" s="148" t="s">
        <v>87</v>
      </c>
      <c r="AY1412" s="17" t="s">
        <v>253</v>
      </c>
      <c r="BE1412" s="149">
        <f>IF(N1412="základní",J1412,0)</f>
        <v>0</v>
      </c>
      <c r="BF1412" s="149">
        <f>IF(N1412="snížená",J1412,0)</f>
        <v>0</v>
      </c>
      <c r="BG1412" s="149">
        <f>IF(N1412="zákl. přenesená",J1412,0)</f>
        <v>0</v>
      </c>
      <c r="BH1412" s="149">
        <f>IF(N1412="sníž. přenesená",J1412,0)</f>
        <v>0</v>
      </c>
      <c r="BI1412" s="149">
        <f>IF(N1412="nulová",J1412,0)</f>
        <v>0</v>
      </c>
      <c r="BJ1412" s="17" t="s">
        <v>85</v>
      </c>
      <c r="BK1412" s="149">
        <f>ROUND(I1412*H1412,2)</f>
        <v>0</v>
      </c>
      <c r="BL1412" s="17" t="s">
        <v>369</v>
      </c>
      <c r="BM1412" s="148" t="s">
        <v>2111</v>
      </c>
    </row>
    <row r="1413" spans="2:65" s="1" customFormat="1" ht="11.25">
      <c r="B1413" s="32"/>
      <c r="D1413" s="150" t="s">
        <v>262</v>
      </c>
      <c r="F1413" s="151" t="s">
        <v>2112</v>
      </c>
      <c r="I1413" s="152"/>
      <c r="L1413" s="32"/>
      <c r="M1413" s="153"/>
      <c r="T1413" s="56"/>
      <c r="AT1413" s="17" t="s">
        <v>262</v>
      </c>
      <c r="AU1413" s="17" t="s">
        <v>87</v>
      </c>
    </row>
    <row r="1414" spans="2:65" s="14" customFormat="1" ht="11.25">
      <c r="B1414" s="169"/>
      <c r="D1414" s="155" t="s">
        <v>264</v>
      </c>
      <c r="E1414" s="170" t="s">
        <v>1</v>
      </c>
      <c r="F1414" s="171" t="s">
        <v>2113</v>
      </c>
      <c r="H1414" s="170" t="s">
        <v>1</v>
      </c>
      <c r="I1414" s="172"/>
      <c r="L1414" s="169"/>
      <c r="M1414" s="173"/>
      <c r="T1414" s="174"/>
      <c r="AT1414" s="170" t="s">
        <v>264</v>
      </c>
      <c r="AU1414" s="170" t="s">
        <v>87</v>
      </c>
      <c r="AV1414" s="14" t="s">
        <v>85</v>
      </c>
      <c r="AW1414" s="14" t="s">
        <v>32</v>
      </c>
      <c r="AX1414" s="14" t="s">
        <v>77</v>
      </c>
      <c r="AY1414" s="170" t="s">
        <v>253</v>
      </c>
    </row>
    <row r="1415" spans="2:65" s="12" customFormat="1" ht="11.25">
      <c r="B1415" s="154"/>
      <c r="D1415" s="155" t="s">
        <v>264</v>
      </c>
      <c r="E1415" s="156" t="s">
        <v>1</v>
      </c>
      <c r="F1415" s="157" t="s">
        <v>4000</v>
      </c>
      <c r="H1415" s="158">
        <v>54.58</v>
      </c>
      <c r="I1415" s="159"/>
      <c r="L1415" s="154"/>
      <c r="M1415" s="160"/>
      <c r="T1415" s="161"/>
      <c r="AT1415" s="156" t="s">
        <v>264</v>
      </c>
      <c r="AU1415" s="156" t="s">
        <v>87</v>
      </c>
      <c r="AV1415" s="12" t="s">
        <v>87</v>
      </c>
      <c r="AW1415" s="12" t="s">
        <v>32</v>
      </c>
      <c r="AX1415" s="12" t="s">
        <v>77</v>
      </c>
      <c r="AY1415" s="156" t="s">
        <v>253</v>
      </c>
    </row>
    <row r="1416" spans="2:65" s="13" customFormat="1" ht="11.25">
      <c r="B1416" s="162"/>
      <c r="D1416" s="155" t="s">
        <v>264</v>
      </c>
      <c r="E1416" s="163" t="s">
        <v>1</v>
      </c>
      <c r="F1416" s="164" t="s">
        <v>266</v>
      </c>
      <c r="H1416" s="165">
        <v>54.58</v>
      </c>
      <c r="I1416" s="166"/>
      <c r="L1416" s="162"/>
      <c r="M1416" s="167"/>
      <c r="T1416" s="168"/>
      <c r="AT1416" s="163" t="s">
        <v>264</v>
      </c>
      <c r="AU1416" s="163" t="s">
        <v>87</v>
      </c>
      <c r="AV1416" s="13" t="s">
        <v>260</v>
      </c>
      <c r="AW1416" s="13" t="s">
        <v>32</v>
      </c>
      <c r="AX1416" s="13" t="s">
        <v>85</v>
      </c>
      <c r="AY1416" s="163" t="s">
        <v>253</v>
      </c>
    </row>
    <row r="1417" spans="2:65" s="1" customFormat="1" ht="24.2" customHeight="1">
      <c r="B1417" s="32"/>
      <c r="C1417" s="137" t="s">
        <v>2108</v>
      </c>
      <c r="D1417" s="137" t="s">
        <v>255</v>
      </c>
      <c r="E1417" s="138" t="s">
        <v>2116</v>
      </c>
      <c r="F1417" s="139" t="s">
        <v>2117</v>
      </c>
      <c r="G1417" s="140" t="s">
        <v>258</v>
      </c>
      <c r="H1417" s="141">
        <v>128.92400000000001</v>
      </c>
      <c r="I1417" s="142"/>
      <c r="J1417" s="143">
        <f>ROUND(I1417*H1417,2)</f>
        <v>0</v>
      </c>
      <c r="K1417" s="139" t="s">
        <v>259</v>
      </c>
      <c r="L1417" s="32"/>
      <c r="M1417" s="144" t="s">
        <v>1</v>
      </c>
      <c r="N1417" s="145" t="s">
        <v>42</v>
      </c>
      <c r="P1417" s="146">
        <f>O1417*H1417</f>
        <v>0</v>
      </c>
      <c r="Q1417" s="146">
        <v>1.3849999999999999E-2</v>
      </c>
      <c r="R1417" s="146">
        <f>Q1417*H1417</f>
        <v>1.7855974000000001</v>
      </c>
      <c r="S1417" s="146">
        <v>0</v>
      </c>
      <c r="T1417" s="147">
        <f>S1417*H1417</f>
        <v>0</v>
      </c>
      <c r="AR1417" s="148" t="s">
        <v>369</v>
      </c>
      <c r="AT1417" s="148" t="s">
        <v>255</v>
      </c>
      <c r="AU1417" s="148" t="s">
        <v>87</v>
      </c>
      <c r="AY1417" s="17" t="s">
        <v>253</v>
      </c>
      <c r="BE1417" s="149">
        <f>IF(N1417="základní",J1417,0)</f>
        <v>0</v>
      </c>
      <c r="BF1417" s="149">
        <f>IF(N1417="snížená",J1417,0)</f>
        <v>0</v>
      </c>
      <c r="BG1417" s="149">
        <f>IF(N1417="zákl. přenesená",J1417,0)</f>
        <v>0</v>
      </c>
      <c r="BH1417" s="149">
        <f>IF(N1417="sníž. přenesená",J1417,0)</f>
        <v>0</v>
      </c>
      <c r="BI1417" s="149">
        <f>IF(N1417="nulová",J1417,0)</f>
        <v>0</v>
      </c>
      <c r="BJ1417" s="17" t="s">
        <v>85</v>
      </c>
      <c r="BK1417" s="149">
        <f>ROUND(I1417*H1417,2)</f>
        <v>0</v>
      </c>
      <c r="BL1417" s="17" t="s">
        <v>369</v>
      </c>
      <c r="BM1417" s="148" t="s">
        <v>2118</v>
      </c>
    </row>
    <row r="1418" spans="2:65" s="1" customFormat="1" ht="11.25">
      <c r="B1418" s="32"/>
      <c r="D1418" s="150" t="s">
        <v>262</v>
      </c>
      <c r="F1418" s="151" t="s">
        <v>2119</v>
      </c>
      <c r="I1418" s="152"/>
      <c r="L1418" s="32"/>
      <c r="M1418" s="153"/>
      <c r="T1418" s="56"/>
      <c r="AT1418" s="17" t="s">
        <v>262</v>
      </c>
      <c r="AU1418" s="17" t="s">
        <v>87</v>
      </c>
    </row>
    <row r="1419" spans="2:65" s="14" customFormat="1" ht="11.25">
      <c r="B1419" s="169"/>
      <c r="D1419" s="155" t="s">
        <v>264</v>
      </c>
      <c r="E1419" s="170" t="s">
        <v>1</v>
      </c>
      <c r="F1419" s="171" t="s">
        <v>2120</v>
      </c>
      <c r="H1419" s="170" t="s">
        <v>1</v>
      </c>
      <c r="I1419" s="172"/>
      <c r="L1419" s="169"/>
      <c r="M1419" s="173"/>
      <c r="T1419" s="174"/>
      <c r="AT1419" s="170" t="s">
        <v>264</v>
      </c>
      <c r="AU1419" s="170" t="s">
        <v>87</v>
      </c>
      <c r="AV1419" s="14" t="s">
        <v>85</v>
      </c>
      <c r="AW1419" s="14" t="s">
        <v>32</v>
      </c>
      <c r="AX1419" s="14" t="s">
        <v>77</v>
      </c>
      <c r="AY1419" s="170" t="s">
        <v>253</v>
      </c>
    </row>
    <row r="1420" spans="2:65" s="12" customFormat="1" ht="11.25">
      <c r="B1420" s="154"/>
      <c r="D1420" s="155" t="s">
        <v>264</v>
      </c>
      <c r="E1420" s="156" t="s">
        <v>1</v>
      </c>
      <c r="F1420" s="157" t="s">
        <v>4001</v>
      </c>
      <c r="H1420" s="158">
        <v>36.173999999999999</v>
      </c>
      <c r="I1420" s="159"/>
      <c r="L1420" s="154"/>
      <c r="M1420" s="160"/>
      <c r="T1420" s="161"/>
      <c r="AT1420" s="156" t="s">
        <v>264</v>
      </c>
      <c r="AU1420" s="156" t="s">
        <v>87</v>
      </c>
      <c r="AV1420" s="12" t="s">
        <v>87</v>
      </c>
      <c r="AW1420" s="12" t="s">
        <v>32</v>
      </c>
      <c r="AX1420" s="12" t="s">
        <v>77</v>
      </c>
      <c r="AY1420" s="156" t="s">
        <v>253</v>
      </c>
    </row>
    <row r="1421" spans="2:65" s="15" customFormat="1" ht="11.25">
      <c r="B1421" s="175"/>
      <c r="D1421" s="155" t="s">
        <v>264</v>
      </c>
      <c r="E1421" s="176" t="s">
        <v>1</v>
      </c>
      <c r="F1421" s="177" t="s">
        <v>322</v>
      </c>
      <c r="H1421" s="178">
        <v>36.173999999999999</v>
      </c>
      <c r="I1421" s="179"/>
      <c r="L1421" s="175"/>
      <c r="M1421" s="180"/>
      <c r="T1421" s="181"/>
      <c r="AT1421" s="176" t="s">
        <v>264</v>
      </c>
      <c r="AU1421" s="176" t="s">
        <v>87</v>
      </c>
      <c r="AV1421" s="15" t="s">
        <v>97</v>
      </c>
      <c r="AW1421" s="15" t="s">
        <v>32</v>
      </c>
      <c r="AX1421" s="15" t="s">
        <v>77</v>
      </c>
      <c r="AY1421" s="176" t="s">
        <v>253</v>
      </c>
    </row>
    <row r="1422" spans="2:65" s="14" customFormat="1" ht="11.25">
      <c r="B1422" s="169"/>
      <c r="D1422" s="155" t="s">
        <v>264</v>
      </c>
      <c r="E1422" s="170" t="s">
        <v>1</v>
      </c>
      <c r="F1422" s="171" t="s">
        <v>2122</v>
      </c>
      <c r="H1422" s="170" t="s">
        <v>1</v>
      </c>
      <c r="I1422" s="172"/>
      <c r="L1422" s="169"/>
      <c r="M1422" s="173"/>
      <c r="T1422" s="174"/>
      <c r="AT1422" s="170" t="s">
        <v>264</v>
      </c>
      <c r="AU1422" s="170" t="s">
        <v>87</v>
      </c>
      <c r="AV1422" s="14" t="s">
        <v>85</v>
      </c>
      <c r="AW1422" s="14" t="s">
        <v>32</v>
      </c>
      <c r="AX1422" s="14" t="s">
        <v>77</v>
      </c>
      <c r="AY1422" s="170" t="s">
        <v>253</v>
      </c>
    </row>
    <row r="1423" spans="2:65" s="12" customFormat="1" ht="11.25">
      <c r="B1423" s="154"/>
      <c r="D1423" s="155" t="s">
        <v>264</v>
      </c>
      <c r="E1423" s="156" t="s">
        <v>1</v>
      </c>
      <c r="F1423" s="157" t="s">
        <v>4002</v>
      </c>
      <c r="H1423" s="158">
        <v>100.56</v>
      </c>
      <c r="I1423" s="159"/>
      <c r="L1423" s="154"/>
      <c r="M1423" s="160"/>
      <c r="T1423" s="161"/>
      <c r="AT1423" s="156" t="s">
        <v>264</v>
      </c>
      <c r="AU1423" s="156" t="s">
        <v>87</v>
      </c>
      <c r="AV1423" s="12" t="s">
        <v>87</v>
      </c>
      <c r="AW1423" s="12" t="s">
        <v>32</v>
      </c>
      <c r="AX1423" s="12" t="s">
        <v>77</v>
      </c>
      <c r="AY1423" s="156" t="s">
        <v>253</v>
      </c>
    </row>
    <row r="1424" spans="2:65" s="12" customFormat="1" ht="11.25">
      <c r="B1424" s="154"/>
      <c r="D1424" s="155" t="s">
        <v>264</v>
      </c>
      <c r="E1424" s="156" t="s">
        <v>1</v>
      </c>
      <c r="F1424" s="157" t="s">
        <v>4003</v>
      </c>
      <c r="H1424" s="158">
        <v>-7.81</v>
      </c>
      <c r="I1424" s="159"/>
      <c r="L1424" s="154"/>
      <c r="M1424" s="160"/>
      <c r="T1424" s="161"/>
      <c r="AT1424" s="156" t="s">
        <v>264</v>
      </c>
      <c r="AU1424" s="156" t="s">
        <v>87</v>
      </c>
      <c r="AV1424" s="12" t="s">
        <v>87</v>
      </c>
      <c r="AW1424" s="12" t="s">
        <v>32</v>
      </c>
      <c r="AX1424" s="12" t="s">
        <v>77</v>
      </c>
      <c r="AY1424" s="156" t="s">
        <v>253</v>
      </c>
    </row>
    <row r="1425" spans="2:65" s="15" customFormat="1" ht="11.25">
      <c r="B1425" s="175"/>
      <c r="D1425" s="155" t="s">
        <v>264</v>
      </c>
      <c r="E1425" s="176" t="s">
        <v>1</v>
      </c>
      <c r="F1425" s="177" t="s">
        <v>322</v>
      </c>
      <c r="H1425" s="178">
        <v>92.75</v>
      </c>
      <c r="I1425" s="179"/>
      <c r="L1425" s="175"/>
      <c r="M1425" s="180"/>
      <c r="T1425" s="181"/>
      <c r="AT1425" s="176" t="s">
        <v>264</v>
      </c>
      <c r="AU1425" s="176" t="s">
        <v>87</v>
      </c>
      <c r="AV1425" s="15" t="s">
        <v>97</v>
      </c>
      <c r="AW1425" s="15" t="s">
        <v>32</v>
      </c>
      <c r="AX1425" s="15" t="s">
        <v>77</v>
      </c>
      <c r="AY1425" s="176" t="s">
        <v>253</v>
      </c>
    </row>
    <row r="1426" spans="2:65" s="13" customFormat="1" ht="11.25">
      <c r="B1426" s="162"/>
      <c r="D1426" s="155" t="s">
        <v>264</v>
      </c>
      <c r="E1426" s="163" t="s">
        <v>1</v>
      </c>
      <c r="F1426" s="164" t="s">
        <v>266</v>
      </c>
      <c r="H1426" s="165">
        <v>128.92400000000001</v>
      </c>
      <c r="I1426" s="166"/>
      <c r="L1426" s="162"/>
      <c r="M1426" s="167"/>
      <c r="T1426" s="168"/>
      <c r="AT1426" s="163" t="s">
        <v>264</v>
      </c>
      <c r="AU1426" s="163" t="s">
        <v>87</v>
      </c>
      <c r="AV1426" s="13" t="s">
        <v>260</v>
      </c>
      <c r="AW1426" s="13" t="s">
        <v>32</v>
      </c>
      <c r="AX1426" s="13" t="s">
        <v>85</v>
      </c>
      <c r="AY1426" s="163" t="s">
        <v>253</v>
      </c>
    </row>
    <row r="1427" spans="2:65" s="1" customFormat="1" ht="24.2" customHeight="1">
      <c r="B1427" s="32"/>
      <c r="C1427" s="137" t="s">
        <v>2115</v>
      </c>
      <c r="D1427" s="137" t="s">
        <v>255</v>
      </c>
      <c r="E1427" s="138" t="s">
        <v>2133</v>
      </c>
      <c r="F1427" s="139" t="s">
        <v>2134</v>
      </c>
      <c r="G1427" s="140" t="s">
        <v>258</v>
      </c>
      <c r="H1427" s="141">
        <v>27.2</v>
      </c>
      <c r="I1427" s="142"/>
      <c r="J1427" s="143">
        <f>ROUND(I1427*H1427,2)</f>
        <v>0</v>
      </c>
      <c r="K1427" s="139" t="s">
        <v>259</v>
      </c>
      <c r="L1427" s="32"/>
      <c r="M1427" s="144" t="s">
        <v>1</v>
      </c>
      <c r="N1427" s="145" t="s">
        <v>42</v>
      </c>
      <c r="P1427" s="146">
        <f>O1427*H1427</f>
        <v>0</v>
      </c>
      <c r="Q1427" s="146">
        <v>1.259E-2</v>
      </c>
      <c r="R1427" s="146">
        <f>Q1427*H1427</f>
        <v>0.34244800000000003</v>
      </c>
      <c r="S1427" s="146">
        <v>0</v>
      </c>
      <c r="T1427" s="147">
        <f>S1427*H1427</f>
        <v>0</v>
      </c>
      <c r="AR1427" s="148" t="s">
        <v>369</v>
      </c>
      <c r="AT1427" s="148" t="s">
        <v>255</v>
      </c>
      <c r="AU1427" s="148" t="s">
        <v>87</v>
      </c>
      <c r="AY1427" s="17" t="s">
        <v>253</v>
      </c>
      <c r="BE1427" s="149">
        <f>IF(N1427="základní",J1427,0)</f>
        <v>0</v>
      </c>
      <c r="BF1427" s="149">
        <f>IF(N1427="snížená",J1427,0)</f>
        <v>0</v>
      </c>
      <c r="BG1427" s="149">
        <f>IF(N1427="zákl. přenesená",J1427,0)</f>
        <v>0</v>
      </c>
      <c r="BH1427" s="149">
        <f>IF(N1427="sníž. přenesená",J1427,0)</f>
        <v>0</v>
      </c>
      <c r="BI1427" s="149">
        <f>IF(N1427="nulová",J1427,0)</f>
        <v>0</v>
      </c>
      <c r="BJ1427" s="17" t="s">
        <v>85</v>
      </c>
      <c r="BK1427" s="149">
        <f>ROUND(I1427*H1427,2)</f>
        <v>0</v>
      </c>
      <c r="BL1427" s="17" t="s">
        <v>369</v>
      </c>
      <c r="BM1427" s="148" t="s">
        <v>2135</v>
      </c>
    </row>
    <row r="1428" spans="2:65" s="1" customFormat="1" ht="11.25">
      <c r="B1428" s="32"/>
      <c r="D1428" s="150" t="s">
        <v>262</v>
      </c>
      <c r="F1428" s="151" t="s">
        <v>2136</v>
      </c>
      <c r="I1428" s="152"/>
      <c r="L1428" s="32"/>
      <c r="M1428" s="153"/>
      <c r="T1428" s="56"/>
      <c r="AT1428" s="17" t="s">
        <v>262</v>
      </c>
      <c r="AU1428" s="17" t="s">
        <v>87</v>
      </c>
    </row>
    <row r="1429" spans="2:65" s="14" customFormat="1" ht="11.25">
      <c r="B1429" s="169"/>
      <c r="D1429" s="155" t="s">
        <v>264</v>
      </c>
      <c r="E1429" s="170" t="s">
        <v>1</v>
      </c>
      <c r="F1429" s="171" t="s">
        <v>2137</v>
      </c>
      <c r="H1429" s="170" t="s">
        <v>1</v>
      </c>
      <c r="I1429" s="172"/>
      <c r="L1429" s="169"/>
      <c r="M1429" s="173"/>
      <c r="T1429" s="174"/>
      <c r="AT1429" s="170" t="s">
        <v>264</v>
      </c>
      <c r="AU1429" s="170" t="s">
        <v>87</v>
      </c>
      <c r="AV1429" s="14" t="s">
        <v>85</v>
      </c>
      <c r="AW1429" s="14" t="s">
        <v>32</v>
      </c>
      <c r="AX1429" s="14" t="s">
        <v>77</v>
      </c>
      <c r="AY1429" s="170" t="s">
        <v>253</v>
      </c>
    </row>
    <row r="1430" spans="2:65" s="12" customFormat="1" ht="11.25">
      <c r="B1430" s="154"/>
      <c r="D1430" s="155" t="s">
        <v>264</v>
      </c>
      <c r="E1430" s="156" t="s">
        <v>1</v>
      </c>
      <c r="F1430" s="157" t="s">
        <v>4004</v>
      </c>
      <c r="H1430" s="158">
        <v>27.2</v>
      </c>
      <c r="I1430" s="159"/>
      <c r="L1430" s="154"/>
      <c r="M1430" s="160"/>
      <c r="T1430" s="161"/>
      <c r="AT1430" s="156" t="s">
        <v>264</v>
      </c>
      <c r="AU1430" s="156" t="s">
        <v>87</v>
      </c>
      <c r="AV1430" s="12" t="s">
        <v>87</v>
      </c>
      <c r="AW1430" s="12" t="s">
        <v>32</v>
      </c>
      <c r="AX1430" s="12" t="s">
        <v>77</v>
      </c>
      <c r="AY1430" s="156" t="s">
        <v>253</v>
      </c>
    </row>
    <row r="1431" spans="2:65" s="13" customFormat="1" ht="11.25">
      <c r="B1431" s="162"/>
      <c r="D1431" s="155" t="s">
        <v>264</v>
      </c>
      <c r="E1431" s="163" t="s">
        <v>1</v>
      </c>
      <c r="F1431" s="164" t="s">
        <v>266</v>
      </c>
      <c r="H1431" s="165">
        <v>27.2</v>
      </c>
      <c r="I1431" s="166"/>
      <c r="L1431" s="162"/>
      <c r="M1431" s="167"/>
      <c r="T1431" s="168"/>
      <c r="AT1431" s="163" t="s">
        <v>264</v>
      </c>
      <c r="AU1431" s="163" t="s">
        <v>87</v>
      </c>
      <c r="AV1431" s="13" t="s">
        <v>260</v>
      </c>
      <c r="AW1431" s="13" t="s">
        <v>32</v>
      </c>
      <c r="AX1431" s="13" t="s">
        <v>85</v>
      </c>
      <c r="AY1431" s="163" t="s">
        <v>253</v>
      </c>
    </row>
    <row r="1432" spans="2:65" s="1" customFormat="1" ht="16.5" customHeight="1">
      <c r="B1432" s="32"/>
      <c r="C1432" s="137" t="s">
        <v>2125</v>
      </c>
      <c r="D1432" s="137" t="s">
        <v>255</v>
      </c>
      <c r="E1432" s="138" t="s">
        <v>2140</v>
      </c>
      <c r="F1432" s="139" t="s">
        <v>2141</v>
      </c>
      <c r="G1432" s="140" t="s">
        <v>313</v>
      </c>
      <c r="H1432" s="141">
        <v>170.32</v>
      </c>
      <c r="I1432" s="142"/>
      <c r="J1432" s="143">
        <f>ROUND(I1432*H1432,2)</f>
        <v>0</v>
      </c>
      <c r="K1432" s="139" t="s">
        <v>259</v>
      </c>
      <c r="L1432" s="32"/>
      <c r="M1432" s="144" t="s">
        <v>1</v>
      </c>
      <c r="N1432" s="145" t="s">
        <v>42</v>
      </c>
      <c r="P1432" s="146">
        <f>O1432*H1432</f>
        <v>0</v>
      </c>
      <c r="Q1432" s="146">
        <v>5.1999999999999995E-4</v>
      </c>
      <c r="R1432" s="146">
        <f>Q1432*H1432</f>
        <v>8.856639999999999E-2</v>
      </c>
      <c r="S1432" s="146">
        <v>0</v>
      </c>
      <c r="T1432" s="147">
        <f>S1432*H1432</f>
        <v>0</v>
      </c>
      <c r="AR1432" s="148" t="s">
        <v>369</v>
      </c>
      <c r="AT1432" s="148" t="s">
        <v>255</v>
      </c>
      <c r="AU1432" s="148" t="s">
        <v>87</v>
      </c>
      <c r="AY1432" s="17" t="s">
        <v>253</v>
      </c>
      <c r="BE1432" s="149">
        <f>IF(N1432="základní",J1432,0)</f>
        <v>0</v>
      </c>
      <c r="BF1432" s="149">
        <f>IF(N1432="snížená",J1432,0)</f>
        <v>0</v>
      </c>
      <c r="BG1432" s="149">
        <f>IF(N1432="zákl. přenesená",J1432,0)</f>
        <v>0</v>
      </c>
      <c r="BH1432" s="149">
        <f>IF(N1432="sníž. přenesená",J1432,0)</f>
        <v>0</v>
      </c>
      <c r="BI1432" s="149">
        <f>IF(N1432="nulová",J1432,0)</f>
        <v>0</v>
      </c>
      <c r="BJ1432" s="17" t="s">
        <v>85</v>
      </c>
      <c r="BK1432" s="149">
        <f>ROUND(I1432*H1432,2)</f>
        <v>0</v>
      </c>
      <c r="BL1432" s="17" t="s">
        <v>369</v>
      </c>
      <c r="BM1432" s="148" t="s">
        <v>4005</v>
      </c>
    </row>
    <row r="1433" spans="2:65" s="1" customFormat="1" ht="11.25">
      <c r="B1433" s="32"/>
      <c r="D1433" s="150" t="s">
        <v>262</v>
      </c>
      <c r="F1433" s="151" t="s">
        <v>2143</v>
      </c>
      <c r="I1433" s="152"/>
      <c r="L1433" s="32"/>
      <c r="M1433" s="153"/>
      <c r="T1433" s="56"/>
      <c r="AT1433" s="17" t="s">
        <v>262</v>
      </c>
      <c r="AU1433" s="17" t="s">
        <v>87</v>
      </c>
    </row>
    <row r="1434" spans="2:65" s="12" customFormat="1" ht="11.25">
      <c r="B1434" s="154"/>
      <c r="D1434" s="155" t="s">
        <v>264</v>
      </c>
      <c r="E1434" s="156" t="s">
        <v>1</v>
      </c>
      <c r="F1434" s="157" t="s">
        <v>4006</v>
      </c>
      <c r="H1434" s="158">
        <v>114.92</v>
      </c>
      <c r="I1434" s="159"/>
      <c r="L1434" s="154"/>
      <c r="M1434" s="160"/>
      <c r="T1434" s="161"/>
      <c r="AT1434" s="156" t="s">
        <v>264</v>
      </c>
      <c r="AU1434" s="156" t="s">
        <v>87</v>
      </c>
      <c r="AV1434" s="12" t="s">
        <v>87</v>
      </c>
      <c r="AW1434" s="12" t="s">
        <v>32</v>
      </c>
      <c r="AX1434" s="12" t="s">
        <v>77</v>
      </c>
      <c r="AY1434" s="156" t="s">
        <v>253</v>
      </c>
    </row>
    <row r="1435" spans="2:65" s="12" customFormat="1" ht="11.25">
      <c r="B1435" s="154"/>
      <c r="D1435" s="155" t="s">
        <v>264</v>
      </c>
      <c r="E1435" s="156" t="s">
        <v>1</v>
      </c>
      <c r="F1435" s="157" t="s">
        <v>4007</v>
      </c>
      <c r="H1435" s="158">
        <v>55.4</v>
      </c>
      <c r="I1435" s="159"/>
      <c r="L1435" s="154"/>
      <c r="M1435" s="160"/>
      <c r="T1435" s="161"/>
      <c r="AT1435" s="156" t="s">
        <v>264</v>
      </c>
      <c r="AU1435" s="156" t="s">
        <v>87</v>
      </c>
      <c r="AV1435" s="12" t="s">
        <v>87</v>
      </c>
      <c r="AW1435" s="12" t="s">
        <v>32</v>
      </c>
      <c r="AX1435" s="12" t="s">
        <v>77</v>
      </c>
      <c r="AY1435" s="156" t="s">
        <v>253</v>
      </c>
    </row>
    <row r="1436" spans="2:65" s="13" customFormat="1" ht="11.25">
      <c r="B1436" s="162"/>
      <c r="D1436" s="155" t="s">
        <v>264</v>
      </c>
      <c r="E1436" s="163" t="s">
        <v>1</v>
      </c>
      <c r="F1436" s="164" t="s">
        <v>266</v>
      </c>
      <c r="H1436" s="165">
        <v>170.32</v>
      </c>
      <c r="I1436" s="166"/>
      <c r="L1436" s="162"/>
      <c r="M1436" s="167"/>
      <c r="T1436" s="168"/>
      <c r="AT1436" s="163" t="s">
        <v>264</v>
      </c>
      <c r="AU1436" s="163" t="s">
        <v>87</v>
      </c>
      <c r="AV1436" s="13" t="s">
        <v>260</v>
      </c>
      <c r="AW1436" s="13" t="s">
        <v>32</v>
      </c>
      <c r="AX1436" s="13" t="s">
        <v>85</v>
      </c>
      <c r="AY1436" s="163" t="s">
        <v>253</v>
      </c>
    </row>
    <row r="1437" spans="2:65" s="1" customFormat="1" ht="16.5" customHeight="1">
      <c r="B1437" s="32"/>
      <c r="C1437" s="137" t="s">
        <v>2132</v>
      </c>
      <c r="D1437" s="137" t="s">
        <v>255</v>
      </c>
      <c r="E1437" s="138" t="s">
        <v>2147</v>
      </c>
      <c r="F1437" s="139" t="s">
        <v>2148</v>
      </c>
      <c r="G1437" s="140" t="s">
        <v>258</v>
      </c>
      <c r="H1437" s="141">
        <v>210.70400000000001</v>
      </c>
      <c r="I1437" s="142"/>
      <c r="J1437" s="143">
        <f>ROUND(I1437*H1437,2)</f>
        <v>0</v>
      </c>
      <c r="K1437" s="139" t="s">
        <v>259</v>
      </c>
      <c r="L1437" s="32"/>
      <c r="M1437" s="144" t="s">
        <v>1</v>
      </c>
      <c r="N1437" s="145" t="s">
        <v>42</v>
      </c>
      <c r="P1437" s="146">
        <f>O1437*H1437</f>
        <v>0</v>
      </c>
      <c r="Q1437" s="146">
        <v>1E-4</v>
      </c>
      <c r="R1437" s="146">
        <f>Q1437*H1437</f>
        <v>2.1070400000000003E-2</v>
      </c>
      <c r="S1437" s="146">
        <v>0</v>
      </c>
      <c r="T1437" s="147">
        <f>S1437*H1437</f>
        <v>0</v>
      </c>
      <c r="AR1437" s="148" t="s">
        <v>369</v>
      </c>
      <c r="AT1437" s="148" t="s">
        <v>255</v>
      </c>
      <c r="AU1437" s="148" t="s">
        <v>87</v>
      </c>
      <c r="AY1437" s="17" t="s">
        <v>253</v>
      </c>
      <c r="BE1437" s="149">
        <f>IF(N1437="základní",J1437,0)</f>
        <v>0</v>
      </c>
      <c r="BF1437" s="149">
        <f>IF(N1437="snížená",J1437,0)</f>
        <v>0</v>
      </c>
      <c r="BG1437" s="149">
        <f>IF(N1437="zákl. přenesená",J1437,0)</f>
        <v>0</v>
      </c>
      <c r="BH1437" s="149">
        <f>IF(N1437="sníž. přenesená",J1437,0)</f>
        <v>0</v>
      </c>
      <c r="BI1437" s="149">
        <f>IF(N1437="nulová",J1437,0)</f>
        <v>0</v>
      </c>
      <c r="BJ1437" s="17" t="s">
        <v>85</v>
      </c>
      <c r="BK1437" s="149">
        <f>ROUND(I1437*H1437,2)</f>
        <v>0</v>
      </c>
      <c r="BL1437" s="17" t="s">
        <v>369</v>
      </c>
      <c r="BM1437" s="148" t="s">
        <v>2149</v>
      </c>
    </row>
    <row r="1438" spans="2:65" s="1" customFormat="1" ht="11.25">
      <c r="B1438" s="32"/>
      <c r="D1438" s="150" t="s">
        <v>262</v>
      </c>
      <c r="F1438" s="151" t="s">
        <v>2150</v>
      </c>
      <c r="I1438" s="152"/>
      <c r="L1438" s="32"/>
      <c r="M1438" s="153"/>
      <c r="T1438" s="56"/>
      <c r="AT1438" s="17" t="s">
        <v>262</v>
      </c>
      <c r="AU1438" s="17" t="s">
        <v>87</v>
      </c>
    </row>
    <row r="1439" spans="2:65" s="1" customFormat="1" ht="24.2" customHeight="1">
      <c r="B1439" s="32"/>
      <c r="C1439" s="137" t="s">
        <v>2139</v>
      </c>
      <c r="D1439" s="137" t="s">
        <v>255</v>
      </c>
      <c r="E1439" s="138" t="s">
        <v>2157</v>
      </c>
      <c r="F1439" s="139" t="s">
        <v>2158</v>
      </c>
      <c r="G1439" s="140" t="s">
        <v>269</v>
      </c>
      <c r="H1439" s="141">
        <v>2</v>
      </c>
      <c r="I1439" s="142"/>
      <c r="J1439" s="143">
        <f>ROUND(I1439*H1439,2)</f>
        <v>0</v>
      </c>
      <c r="K1439" s="139" t="s">
        <v>1</v>
      </c>
      <c r="L1439" s="32"/>
      <c r="M1439" s="144" t="s">
        <v>1</v>
      </c>
      <c r="N1439" s="145" t="s">
        <v>42</v>
      </c>
      <c r="P1439" s="146">
        <f>O1439*H1439</f>
        <v>0</v>
      </c>
      <c r="Q1439" s="146">
        <v>1.1900000000000001E-3</v>
      </c>
      <c r="R1439" s="146">
        <f>Q1439*H1439</f>
        <v>2.3800000000000002E-3</v>
      </c>
      <c r="S1439" s="146">
        <v>0</v>
      </c>
      <c r="T1439" s="147">
        <f>S1439*H1439</f>
        <v>0</v>
      </c>
      <c r="AR1439" s="148" t="s">
        <v>369</v>
      </c>
      <c r="AT1439" s="148" t="s">
        <v>255</v>
      </c>
      <c r="AU1439" s="148" t="s">
        <v>87</v>
      </c>
      <c r="AY1439" s="17" t="s">
        <v>253</v>
      </c>
      <c r="BE1439" s="149">
        <f>IF(N1439="základní",J1439,0)</f>
        <v>0</v>
      </c>
      <c r="BF1439" s="149">
        <f>IF(N1439="snížená",J1439,0)</f>
        <v>0</v>
      </c>
      <c r="BG1439" s="149">
        <f>IF(N1439="zákl. přenesená",J1439,0)</f>
        <v>0</v>
      </c>
      <c r="BH1439" s="149">
        <f>IF(N1439="sníž. přenesená",J1439,0)</f>
        <v>0</v>
      </c>
      <c r="BI1439" s="149">
        <f>IF(N1439="nulová",J1439,0)</f>
        <v>0</v>
      </c>
      <c r="BJ1439" s="17" t="s">
        <v>85</v>
      </c>
      <c r="BK1439" s="149">
        <f>ROUND(I1439*H1439,2)</f>
        <v>0</v>
      </c>
      <c r="BL1439" s="17" t="s">
        <v>369</v>
      </c>
      <c r="BM1439" s="148" t="s">
        <v>2159</v>
      </c>
    </row>
    <row r="1440" spans="2:65" s="12" customFormat="1" ht="11.25">
      <c r="B1440" s="154"/>
      <c r="D1440" s="155" t="s">
        <v>264</v>
      </c>
      <c r="E1440" s="156" t="s">
        <v>1</v>
      </c>
      <c r="F1440" s="157" t="s">
        <v>4008</v>
      </c>
      <c r="H1440" s="158">
        <v>2</v>
      </c>
      <c r="I1440" s="159"/>
      <c r="L1440" s="154"/>
      <c r="M1440" s="160"/>
      <c r="T1440" s="161"/>
      <c r="AT1440" s="156" t="s">
        <v>264</v>
      </c>
      <c r="AU1440" s="156" t="s">
        <v>87</v>
      </c>
      <c r="AV1440" s="12" t="s">
        <v>87</v>
      </c>
      <c r="AW1440" s="12" t="s">
        <v>32</v>
      </c>
      <c r="AX1440" s="12" t="s">
        <v>77</v>
      </c>
      <c r="AY1440" s="156" t="s">
        <v>253</v>
      </c>
    </row>
    <row r="1441" spans="2:65" s="13" customFormat="1" ht="11.25">
      <c r="B1441" s="162"/>
      <c r="D1441" s="155" t="s">
        <v>264</v>
      </c>
      <c r="E1441" s="163" t="s">
        <v>1</v>
      </c>
      <c r="F1441" s="164" t="s">
        <v>266</v>
      </c>
      <c r="H1441" s="165">
        <v>2</v>
      </c>
      <c r="I1441" s="166"/>
      <c r="L1441" s="162"/>
      <c r="M1441" s="167"/>
      <c r="T1441" s="168"/>
      <c r="AT1441" s="163" t="s">
        <v>264</v>
      </c>
      <c r="AU1441" s="163" t="s">
        <v>87</v>
      </c>
      <c r="AV1441" s="13" t="s">
        <v>260</v>
      </c>
      <c r="AW1441" s="13" t="s">
        <v>32</v>
      </c>
      <c r="AX1441" s="13" t="s">
        <v>85</v>
      </c>
      <c r="AY1441" s="163" t="s">
        <v>253</v>
      </c>
    </row>
    <row r="1442" spans="2:65" s="1" customFormat="1" ht="37.9" customHeight="1">
      <c r="B1442" s="32"/>
      <c r="C1442" s="137" t="s">
        <v>2146</v>
      </c>
      <c r="D1442" s="137" t="s">
        <v>255</v>
      </c>
      <c r="E1442" s="138" t="s">
        <v>2167</v>
      </c>
      <c r="F1442" s="139" t="s">
        <v>2168</v>
      </c>
      <c r="G1442" s="140" t="s">
        <v>269</v>
      </c>
      <c r="H1442" s="141">
        <v>1</v>
      </c>
      <c r="I1442" s="142"/>
      <c r="J1442" s="143">
        <f>ROUND(I1442*H1442,2)</f>
        <v>0</v>
      </c>
      <c r="K1442" s="139" t="s">
        <v>1</v>
      </c>
      <c r="L1442" s="32"/>
      <c r="M1442" s="144" t="s">
        <v>1</v>
      </c>
      <c r="N1442" s="145" t="s">
        <v>42</v>
      </c>
      <c r="P1442" s="146">
        <f>O1442*H1442</f>
        <v>0</v>
      </c>
      <c r="Q1442" s="146">
        <v>1.1900000000000001E-3</v>
      </c>
      <c r="R1442" s="146">
        <f>Q1442*H1442</f>
        <v>1.1900000000000001E-3</v>
      </c>
      <c r="S1442" s="146">
        <v>0</v>
      </c>
      <c r="T1442" s="147">
        <f>S1442*H1442</f>
        <v>0</v>
      </c>
      <c r="AR1442" s="148" t="s">
        <v>369</v>
      </c>
      <c r="AT1442" s="148" t="s">
        <v>255</v>
      </c>
      <c r="AU1442" s="148" t="s">
        <v>87</v>
      </c>
      <c r="AY1442" s="17" t="s">
        <v>253</v>
      </c>
      <c r="BE1442" s="149">
        <f>IF(N1442="základní",J1442,0)</f>
        <v>0</v>
      </c>
      <c r="BF1442" s="149">
        <f>IF(N1442="snížená",J1442,0)</f>
        <v>0</v>
      </c>
      <c r="BG1442" s="149">
        <f>IF(N1442="zákl. přenesená",J1442,0)</f>
        <v>0</v>
      </c>
      <c r="BH1442" s="149">
        <f>IF(N1442="sníž. přenesená",J1442,0)</f>
        <v>0</v>
      </c>
      <c r="BI1442" s="149">
        <f>IF(N1442="nulová",J1442,0)</f>
        <v>0</v>
      </c>
      <c r="BJ1442" s="17" t="s">
        <v>85</v>
      </c>
      <c r="BK1442" s="149">
        <f>ROUND(I1442*H1442,2)</f>
        <v>0</v>
      </c>
      <c r="BL1442" s="17" t="s">
        <v>369</v>
      </c>
      <c r="BM1442" s="148" t="s">
        <v>2169</v>
      </c>
    </row>
    <row r="1443" spans="2:65" s="12" customFormat="1" ht="22.5">
      <c r="B1443" s="154"/>
      <c r="D1443" s="155" t="s">
        <v>264</v>
      </c>
      <c r="E1443" s="156" t="s">
        <v>1</v>
      </c>
      <c r="F1443" s="157" t="s">
        <v>2170</v>
      </c>
      <c r="H1443" s="158">
        <v>1</v>
      </c>
      <c r="I1443" s="159"/>
      <c r="L1443" s="154"/>
      <c r="M1443" s="160"/>
      <c r="T1443" s="161"/>
      <c r="AT1443" s="156" t="s">
        <v>264</v>
      </c>
      <c r="AU1443" s="156" t="s">
        <v>87</v>
      </c>
      <c r="AV1443" s="12" t="s">
        <v>87</v>
      </c>
      <c r="AW1443" s="12" t="s">
        <v>32</v>
      </c>
      <c r="AX1443" s="12" t="s">
        <v>77</v>
      </c>
      <c r="AY1443" s="156" t="s">
        <v>253</v>
      </c>
    </row>
    <row r="1444" spans="2:65" s="13" customFormat="1" ht="11.25">
      <c r="B1444" s="162"/>
      <c r="D1444" s="155" t="s">
        <v>264</v>
      </c>
      <c r="E1444" s="163" t="s">
        <v>1</v>
      </c>
      <c r="F1444" s="164" t="s">
        <v>266</v>
      </c>
      <c r="H1444" s="165">
        <v>1</v>
      </c>
      <c r="I1444" s="166"/>
      <c r="L1444" s="162"/>
      <c r="M1444" s="167"/>
      <c r="T1444" s="168"/>
      <c r="AT1444" s="163" t="s">
        <v>264</v>
      </c>
      <c r="AU1444" s="163" t="s">
        <v>87</v>
      </c>
      <c r="AV1444" s="13" t="s">
        <v>260</v>
      </c>
      <c r="AW1444" s="13" t="s">
        <v>32</v>
      </c>
      <c r="AX1444" s="13" t="s">
        <v>85</v>
      </c>
      <c r="AY1444" s="163" t="s">
        <v>253</v>
      </c>
    </row>
    <row r="1445" spans="2:65" s="1" customFormat="1" ht="24.2" customHeight="1">
      <c r="B1445" s="32"/>
      <c r="C1445" s="137" t="s">
        <v>2151</v>
      </c>
      <c r="D1445" s="137" t="s">
        <v>255</v>
      </c>
      <c r="E1445" s="138" t="s">
        <v>2172</v>
      </c>
      <c r="F1445" s="139" t="s">
        <v>2173</v>
      </c>
      <c r="G1445" s="140" t="s">
        <v>1576</v>
      </c>
      <c r="H1445" s="196"/>
      <c r="I1445" s="142"/>
      <c r="J1445" s="143">
        <f>ROUND(I1445*H1445,2)</f>
        <v>0</v>
      </c>
      <c r="K1445" s="139" t="s">
        <v>259</v>
      </c>
      <c r="L1445" s="32"/>
      <c r="M1445" s="144" t="s">
        <v>1</v>
      </c>
      <c r="N1445" s="145" t="s">
        <v>42</v>
      </c>
      <c r="P1445" s="146">
        <f>O1445*H1445</f>
        <v>0</v>
      </c>
      <c r="Q1445" s="146">
        <v>0</v>
      </c>
      <c r="R1445" s="146">
        <f>Q1445*H1445</f>
        <v>0</v>
      </c>
      <c r="S1445" s="146">
        <v>0</v>
      </c>
      <c r="T1445" s="147">
        <f>S1445*H1445</f>
        <v>0</v>
      </c>
      <c r="AR1445" s="148" t="s">
        <v>369</v>
      </c>
      <c r="AT1445" s="148" t="s">
        <v>255</v>
      </c>
      <c r="AU1445" s="148" t="s">
        <v>87</v>
      </c>
      <c r="AY1445" s="17" t="s">
        <v>253</v>
      </c>
      <c r="BE1445" s="149">
        <f>IF(N1445="základní",J1445,0)</f>
        <v>0</v>
      </c>
      <c r="BF1445" s="149">
        <f>IF(N1445="snížená",J1445,0)</f>
        <v>0</v>
      </c>
      <c r="BG1445" s="149">
        <f>IF(N1445="zákl. přenesená",J1445,0)</f>
        <v>0</v>
      </c>
      <c r="BH1445" s="149">
        <f>IF(N1445="sníž. přenesená",J1445,0)</f>
        <v>0</v>
      </c>
      <c r="BI1445" s="149">
        <f>IF(N1445="nulová",J1445,0)</f>
        <v>0</v>
      </c>
      <c r="BJ1445" s="17" t="s">
        <v>85</v>
      </c>
      <c r="BK1445" s="149">
        <f>ROUND(I1445*H1445,2)</f>
        <v>0</v>
      </c>
      <c r="BL1445" s="17" t="s">
        <v>369</v>
      </c>
      <c r="BM1445" s="148" t="s">
        <v>2174</v>
      </c>
    </row>
    <row r="1446" spans="2:65" s="1" customFormat="1" ht="11.25">
      <c r="B1446" s="32"/>
      <c r="D1446" s="150" t="s">
        <v>262</v>
      </c>
      <c r="F1446" s="151" t="s">
        <v>2175</v>
      </c>
      <c r="I1446" s="152"/>
      <c r="L1446" s="32"/>
      <c r="M1446" s="153"/>
      <c r="T1446" s="56"/>
      <c r="AT1446" s="17" t="s">
        <v>262</v>
      </c>
      <c r="AU1446" s="17" t="s">
        <v>87</v>
      </c>
    </row>
    <row r="1447" spans="2:65" s="11" customFormat="1" ht="22.9" customHeight="1">
      <c r="B1447" s="125"/>
      <c r="D1447" s="126" t="s">
        <v>76</v>
      </c>
      <c r="E1447" s="135" t="s">
        <v>2176</v>
      </c>
      <c r="F1447" s="135" t="s">
        <v>2177</v>
      </c>
      <c r="I1447" s="128"/>
      <c r="J1447" s="136">
        <f>BK1447</f>
        <v>0</v>
      </c>
      <c r="L1447" s="125"/>
      <c r="M1447" s="130"/>
      <c r="P1447" s="131">
        <f>SUM(P1448:P1497)</f>
        <v>0</v>
      </c>
      <c r="R1447" s="131">
        <f>SUM(R1448:R1497)</f>
        <v>0.90102170000000004</v>
      </c>
      <c r="T1447" s="132">
        <f>SUM(T1448:T1497)</f>
        <v>0</v>
      </c>
      <c r="AR1447" s="126" t="s">
        <v>87</v>
      </c>
      <c r="AT1447" s="133" t="s">
        <v>76</v>
      </c>
      <c r="AU1447" s="133" t="s">
        <v>85</v>
      </c>
      <c r="AY1447" s="126" t="s">
        <v>253</v>
      </c>
      <c r="BK1447" s="134">
        <f>SUM(BK1448:BK1497)</f>
        <v>0</v>
      </c>
    </row>
    <row r="1448" spans="2:65" s="1" customFormat="1" ht="44.25" customHeight="1">
      <c r="B1448" s="32"/>
      <c r="C1448" s="137" t="s">
        <v>2156</v>
      </c>
      <c r="D1448" s="137" t="s">
        <v>255</v>
      </c>
      <c r="E1448" s="138" t="s">
        <v>2179</v>
      </c>
      <c r="F1448" s="139" t="s">
        <v>2180</v>
      </c>
      <c r="G1448" s="140" t="s">
        <v>313</v>
      </c>
      <c r="H1448" s="141">
        <v>22</v>
      </c>
      <c r="I1448" s="142"/>
      <c r="J1448" s="143">
        <f>ROUND(I1448*H1448,2)</f>
        <v>0</v>
      </c>
      <c r="K1448" s="139" t="s">
        <v>1</v>
      </c>
      <c r="L1448" s="32"/>
      <c r="M1448" s="144" t="s">
        <v>1</v>
      </c>
      <c r="N1448" s="145" t="s">
        <v>42</v>
      </c>
      <c r="P1448" s="146">
        <f>O1448*H1448</f>
        <v>0</v>
      </c>
      <c r="Q1448" s="146">
        <v>2.2200000000000002E-3</v>
      </c>
      <c r="R1448" s="146">
        <f>Q1448*H1448</f>
        <v>4.8840000000000001E-2</v>
      </c>
      <c r="S1448" s="146">
        <v>0</v>
      </c>
      <c r="T1448" s="147">
        <f>S1448*H1448</f>
        <v>0</v>
      </c>
      <c r="AR1448" s="148" t="s">
        <v>369</v>
      </c>
      <c r="AT1448" s="148" t="s">
        <v>255</v>
      </c>
      <c r="AU1448" s="148" t="s">
        <v>87</v>
      </c>
      <c r="AY1448" s="17" t="s">
        <v>253</v>
      </c>
      <c r="BE1448" s="149">
        <f>IF(N1448="základní",J1448,0)</f>
        <v>0</v>
      </c>
      <c r="BF1448" s="149">
        <f>IF(N1448="snížená",J1448,0)</f>
        <v>0</v>
      </c>
      <c r="BG1448" s="149">
        <f>IF(N1448="zákl. přenesená",J1448,0)</f>
        <v>0</v>
      </c>
      <c r="BH1448" s="149">
        <f>IF(N1448="sníž. přenesená",J1448,0)</f>
        <v>0</v>
      </c>
      <c r="BI1448" s="149">
        <f>IF(N1448="nulová",J1448,0)</f>
        <v>0</v>
      </c>
      <c r="BJ1448" s="17" t="s">
        <v>85</v>
      </c>
      <c r="BK1448" s="149">
        <f>ROUND(I1448*H1448,2)</f>
        <v>0</v>
      </c>
      <c r="BL1448" s="17" t="s">
        <v>369</v>
      </c>
      <c r="BM1448" s="148" t="s">
        <v>4009</v>
      </c>
    </row>
    <row r="1449" spans="2:65" s="1" customFormat="1" ht="29.25">
      <c r="B1449" s="32"/>
      <c r="D1449" s="155" t="s">
        <v>1346</v>
      </c>
      <c r="F1449" s="195" t="s">
        <v>2182</v>
      </c>
      <c r="I1449" s="152"/>
      <c r="L1449" s="32"/>
      <c r="M1449" s="153"/>
      <c r="T1449" s="56"/>
      <c r="AT1449" s="17" t="s">
        <v>1346</v>
      </c>
      <c r="AU1449" s="17" t="s">
        <v>87</v>
      </c>
    </row>
    <row r="1450" spans="2:65" s="12" customFormat="1" ht="11.25">
      <c r="B1450" s="154"/>
      <c r="D1450" s="155" t="s">
        <v>264</v>
      </c>
      <c r="E1450" s="156" t="s">
        <v>1</v>
      </c>
      <c r="F1450" s="157" t="s">
        <v>2183</v>
      </c>
      <c r="H1450" s="158">
        <v>22</v>
      </c>
      <c r="I1450" s="159"/>
      <c r="L1450" s="154"/>
      <c r="M1450" s="160"/>
      <c r="T1450" s="161"/>
      <c r="AT1450" s="156" t="s">
        <v>264</v>
      </c>
      <c r="AU1450" s="156" t="s">
        <v>87</v>
      </c>
      <c r="AV1450" s="12" t="s">
        <v>87</v>
      </c>
      <c r="AW1450" s="12" t="s">
        <v>32</v>
      </c>
      <c r="AX1450" s="12" t="s">
        <v>77</v>
      </c>
      <c r="AY1450" s="156" t="s">
        <v>253</v>
      </c>
    </row>
    <row r="1451" spans="2:65" s="13" customFormat="1" ht="11.25">
      <c r="B1451" s="162"/>
      <c r="D1451" s="155" t="s">
        <v>264</v>
      </c>
      <c r="E1451" s="163" t="s">
        <v>1</v>
      </c>
      <c r="F1451" s="164" t="s">
        <v>266</v>
      </c>
      <c r="H1451" s="165">
        <v>22</v>
      </c>
      <c r="I1451" s="166"/>
      <c r="L1451" s="162"/>
      <c r="M1451" s="167"/>
      <c r="T1451" s="168"/>
      <c r="AT1451" s="163" t="s">
        <v>264</v>
      </c>
      <c r="AU1451" s="163" t="s">
        <v>87</v>
      </c>
      <c r="AV1451" s="13" t="s">
        <v>260</v>
      </c>
      <c r="AW1451" s="13" t="s">
        <v>32</v>
      </c>
      <c r="AX1451" s="13" t="s">
        <v>85</v>
      </c>
      <c r="AY1451" s="163" t="s">
        <v>253</v>
      </c>
    </row>
    <row r="1452" spans="2:65" s="1" customFormat="1" ht="37.9" customHeight="1">
      <c r="B1452" s="32"/>
      <c r="C1452" s="137" t="s">
        <v>2161</v>
      </c>
      <c r="D1452" s="137" t="s">
        <v>255</v>
      </c>
      <c r="E1452" s="138" t="s">
        <v>2185</v>
      </c>
      <c r="F1452" s="139" t="s">
        <v>2186</v>
      </c>
      <c r="G1452" s="140" t="s">
        <v>313</v>
      </c>
      <c r="H1452" s="141">
        <v>1.3</v>
      </c>
      <c r="I1452" s="142"/>
      <c r="J1452" s="143">
        <f>ROUND(I1452*H1452,2)</f>
        <v>0</v>
      </c>
      <c r="K1452" s="139" t="s">
        <v>1</v>
      </c>
      <c r="L1452" s="32"/>
      <c r="M1452" s="144" t="s">
        <v>1</v>
      </c>
      <c r="N1452" s="145" t="s">
        <v>42</v>
      </c>
      <c r="P1452" s="146">
        <f>O1452*H1452</f>
        <v>0</v>
      </c>
      <c r="Q1452" s="146">
        <v>5.3499999999999997E-3</v>
      </c>
      <c r="R1452" s="146">
        <f>Q1452*H1452</f>
        <v>6.9550000000000002E-3</v>
      </c>
      <c r="S1452" s="146">
        <v>0</v>
      </c>
      <c r="T1452" s="147">
        <f>S1452*H1452</f>
        <v>0</v>
      </c>
      <c r="AR1452" s="148" t="s">
        <v>369</v>
      </c>
      <c r="AT1452" s="148" t="s">
        <v>255</v>
      </c>
      <c r="AU1452" s="148" t="s">
        <v>87</v>
      </c>
      <c r="AY1452" s="17" t="s">
        <v>253</v>
      </c>
      <c r="BE1452" s="149">
        <f>IF(N1452="základní",J1452,0)</f>
        <v>0</v>
      </c>
      <c r="BF1452" s="149">
        <f>IF(N1452="snížená",J1452,0)</f>
        <v>0</v>
      </c>
      <c r="BG1452" s="149">
        <f>IF(N1452="zákl. přenesená",J1452,0)</f>
        <v>0</v>
      </c>
      <c r="BH1452" s="149">
        <f>IF(N1452="sníž. přenesená",J1452,0)</f>
        <v>0</v>
      </c>
      <c r="BI1452" s="149">
        <f>IF(N1452="nulová",J1452,0)</f>
        <v>0</v>
      </c>
      <c r="BJ1452" s="17" t="s">
        <v>85</v>
      </c>
      <c r="BK1452" s="149">
        <f>ROUND(I1452*H1452,2)</f>
        <v>0</v>
      </c>
      <c r="BL1452" s="17" t="s">
        <v>369</v>
      </c>
      <c r="BM1452" s="148" t="s">
        <v>4010</v>
      </c>
    </row>
    <row r="1453" spans="2:65" s="1" customFormat="1" ht="29.25">
      <c r="B1453" s="32"/>
      <c r="D1453" s="155" t="s">
        <v>1346</v>
      </c>
      <c r="F1453" s="195" t="s">
        <v>2188</v>
      </c>
      <c r="I1453" s="152"/>
      <c r="L1453" s="32"/>
      <c r="M1453" s="153"/>
      <c r="T1453" s="56"/>
      <c r="AT1453" s="17" t="s">
        <v>1346</v>
      </c>
      <c r="AU1453" s="17" t="s">
        <v>87</v>
      </c>
    </row>
    <row r="1454" spans="2:65" s="12" customFormat="1" ht="11.25">
      <c r="B1454" s="154"/>
      <c r="D1454" s="155" t="s">
        <v>264</v>
      </c>
      <c r="E1454" s="156" t="s">
        <v>1</v>
      </c>
      <c r="F1454" s="157" t="s">
        <v>2189</v>
      </c>
      <c r="H1454" s="158">
        <v>1.3</v>
      </c>
      <c r="I1454" s="159"/>
      <c r="L1454" s="154"/>
      <c r="M1454" s="160"/>
      <c r="T1454" s="161"/>
      <c r="AT1454" s="156" t="s">
        <v>264</v>
      </c>
      <c r="AU1454" s="156" t="s">
        <v>87</v>
      </c>
      <c r="AV1454" s="12" t="s">
        <v>87</v>
      </c>
      <c r="AW1454" s="12" t="s">
        <v>32</v>
      </c>
      <c r="AX1454" s="12" t="s">
        <v>77</v>
      </c>
      <c r="AY1454" s="156" t="s">
        <v>253</v>
      </c>
    </row>
    <row r="1455" spans="2:65" s="13" customFormat="1" ht="11.25">
      <c r="B1455" s="162"/>
      <c r="D1455" s="155" t="s">
        <v>264</v>
      </c>
      <c r="E1455" s="163" t="s">
        <v>1</v>
      </c>
      <c r="F1455" s="164" t="s">
        <v>266</v>
      </c>
      <c r="H1455" s="165">
        <v>1.3</v>
      </c>
      <c r="I1455" s="166"/>
      <c r="L1455" s="162"/>
      <c r="M1455" s="167"/>
      <c r="T1455" s="168"/>
      <c r="AT1455" s="163" t="s">
        <v>264</v>
      </c>
      <c r="AU1455" s="163" t="s">
        <v>87</v>
      </c>
      <c r="AV1455" s="13" t="s">
        <v>260</v>
      </c>
      <c r="AW1455" s="13" t="s">
        <v>32</v>
      </c>
      <c r="AX1455" s="13" t="s">
        <v>85</v>
      </c>
      <c r="AY1455" s="163" t="s">
        <v>253</v>
      </c>
    </row>
    <row r="1456" spans="2:65" s="1" customFormat="1" ht="49.15" customHeight="1">
      <c r="B1456" s="32"/>
      <c r="C1456" s="137" t="s">
        <v>2166</v>
      </c>
      <c r="D1456" s="137" t="s">
        <v>255</v>
      </c>
      <c r="E1456" s="138" t="s">
        <v>2191</v>
      </c>
      <c r="F1456" s="139" t="s">
        <v>2192</v>
      </c>
      <c r="G1456" s="140" t="s">
        <v>258</v>
      </c>
      <c r="H1456" s="141">
        <v>1.08</v>
      </c>
      <c r="I1456" s="142"/>
      <c r="J1456" s="143">
        <f>ROUND(I1456*H1456,2)</f>
        <v>0</v>
      </c>
      <c r="K1456" s="139" t="s">
        <v>1</v>
      </c>
      <c r="L1456" s="32"/>
      <c r="M1456" s="144" t="s">
        <v>1</v>
      </c>
      <c r="N1456" s="145" t="s">
        <v>42</v>
      </c>
      <c r="P1456" s="146">
        <f>O1456*H1456</f>
        <v>0</v>
      </c>
      <c r="Q1456" s="146">
        <v>6.9499999999999996E-3</v>
      </c>
      <c r="R1456" s="146">
        <f>Q1456*H1456</f>
        <v>7.5059999999999997E-3</v>
      </c>
      <c r="S1456" s="146">
        <v>0</v>
      </c>
      <c r="T1456" s="147">
        <f>S1456*H1456</f>
        <v>0</v>
      </c>
      <c r="AR1456" s="148" t="s">
        <v>369</v>
      </c>
      <c r="AT1456" s="148" t="s">
        <v>255</v>
      </c>
      <c r="AU1456" s="148" t="s">
        <v>87</v>
      </c>
      <c r="AY1456" s="17" t="s">
        <v>253</v>
      </c>
      <c r="BE1456" s="149">
        <f>IF(N1456="základní",J1456,0)</f>
        <v>0</v>
      </c>
      <c r="BF1456" s="149">
        <f>IF(N1456="snížená",J1456,0)</f>
        <v>0</v>
      </c>
      <c r="BG1456" s="149">
        <f>IF(N1456="zákl. přenesená",J1456,0)</f>
        <v>0</v>
      </c>
      <c r="BH1456" s="149">
        <f>IF(N1456="sníž. přenesená",J1456,0)</f>
        <v>0</v>
      </c>
      <c r="BI1456" s="149">
        <f>IF(N1456="nulová",J1456,0)</f>
        <v>0</v>
      </c>
      <c r="BJ1456" s="17" t="s">
        <v>85</v>
      </c>
      <c r="BK1456" s="149">
        <f>ROUND(I1456*H1456,2)</f>
        <v>0</v>
      </c>
      <c r="BL1456" s="17" t="s">
        <v>369</v>
      </c>
      <c r="BM1456" s="148" t="s">
        <v>2193</v>
      </c>
    </row>
    <row r="1457" spans="2:65" s="14" customFormat="1" ht="11.25">
      <c r="B1457" s="169"/>
      <c r="D1457" s="155" t="s">
        <v>264</v>
      </c>
      <c r="E1457" s="170" t="s">
        <v>1</v>
      </c>
      <c r="F1457" s="171" t="s">
        <v>2194</v>
      </c>
      <c r="H1457" s="170" t="s">
        <v>1</v>
      </c>
      <c r="I1457" s="172"/>
      <c r="L1457" s="169"/>
      <c r="M1457" s="173"/>
      <c r="T1457" s="174"/>
      <c r="AT1457" s="170" t="s">
        <v>264</v>
      </c>
      <c r="AU1457" s="170" t="s">
        <v>87</v>
      </c>
      <c r="AV1457" s="14" t="s">
        <v>85</v>
      </c>
      <c r="AW1457" s="14" t="s">
        <v>32</v>
      </c>
      <c r="AX1457" s="14" t="s">
        <v>77</v>
      </c>
      <c r="AY1457" s="170" t="s">
        <v>253</v>
      </c>
    </row>
    <row r="1458" spans="2:65" s="12" customFormat="1" ht="11.25">
      <c r="B1458" s="154"/>
      <c r="D1458" s="155" t="s">
        <v>264</v>
      </c>
      <c r="E1458" s="156" t="s">
        <v>1</v>
      </c>
      <c r="F1458" s="157" t="s">
        <v>4011</v>
      </c>
      <c r="H1458" s="158">
        <v>1.08</v>
      </c>
      <c r="I1458" s="159"/>
      <c r="L1458" s="154"/>
      <c r="M1458" s="160"/>
      <c r="T1458" s="161"/>
      <c r="AT1458" s="156" t="s">
        <v>264</v>
      </c>
      <c r="AU1458" s="156" t="s">
        <v>87</v>
      </c>
      <c r="AV1458" s="12" t="s">
        <v>87</v>
      </c>
      <c r="AW1458" s="12" t="s">
        <v>32</v>
      </c>
      <c r="AX1458" s="12" t="s">
        <v>77</v>
      </c>
      <c r="AY1458" s="156" t="s">
        <v>253</v>
      </c>
    </row>
    <row r="1459" spans="2:65" s="13" customFormat="1" ht="11.25">
      <c r="B1459" s="162"/>
      <c r="D1459" s="155" t="s">
        <v>264</v>
      </c>
      <c r="E1459" s="163" t="s">
        <v>1</v>
      </c>
      <c r="F1459" s="164" t="s">
        <v>266</v>
      </c>
      <c r="H1459" s="165">
        <v>1.08</v>
      </c>
      <c r="I1459" s="166"/>
      <c r="L1459" s="162"/>
      <c r="M1459" s="167"/>
      <c r="T1459" s="168"/>
      <c r="AT1459" s="163" t="s">
        <v>264</v>
      </c>
      <c r="AU1459" s="163" t="s">
        <v>87</v>
      </c>
      <c r="AV1459" s="13" t="s">
        <v>260</v>
      </c>
      <c r="AW1459" s="13" t="s">
        <v>32</v>
      </c>
      <c r="AX1459" s="13" t="s">
        <v>85</v>
      </c>
      <c r="AY1459" s="163" t="s">
        <v>253</v>
      </c>
    </row>
    <row r="1460" spans="2:65" s="1" customFormat="1" ht="33" customHeight="1">
      <c r="B1460" s="32"/>
      <c r="C1460" s="137" t="s">
        <v>2171</v>
      </c>
      <c r="D1460" s="137" t="s">
        <v>255</v>
      </c>
      <c r="E1460" s="138" t="s">
        <v>2197</v>
      </c>
      <c r="F1460" s="139" t="s">
        <v>2198</v>
      </c>
      <c r="G1460" s="140" t="s">
        <v>313</v>
      </c>
      <c r="H1460" s="141">
        <v>22</v>
      </c>
      <c r="I1460" s="142"/>
      <c r="J1460" s="143">
        <f>ROUND(I1460*H1460,2)</f>
        <v>0</v>
      </c>
      <c r="K1460" s="139" t="s">
        <v>1</v>
      </c>
      <c r="L1460" s="32"/>
      <c r="M1460" s="144" t="s">
        <v>1</v>
      </c>
      <c r="N1460" s="145" t="s">
        <v>42</v>
      </c>
      <c r="P1460" s="146">
        <f>O1460*H1460</f>
        <v>0</v>
      </c>
      <c r="Q1460" s="146">
        <v>6.0699999999999999E-3</v>
      </c>
      <c r="R1460" s="146">
        <f>Q1460*H1460</f>
        <v>0.13353999999999999</v>
      </c>
      <c r="S1460" s="146">
        <v>0</v>
      </c>
      <c r="T1460" s="147">
        <f>S1460*H1460</f>
        <v>0</v>
      </c>
      <c r="AR1460" s="148" t="s">
        <v>369</v>
      </c>
      <c r="AT1460" s="148" t="s">
        <v>255</v>
      </c>
      <c r="AU1460" s="148" t="s">
        <v>87</v>
      </c>
      <c r="AY1460" s="17" t="s">
        <v>253</v>
      </c>
      <c r="BE1460" s="149">
        <f>IF(N1460="základní",J1460,0)</f>
        <v>0</v>
      </c>
      <c r="BF1460" s="149">
        <f>IF(N1460="snížená",J1460,0)</f>
        <v>0</v>
      </c>
      <c r="BG1460" s="149">
        <f>IF(N1460="zákl. přenesená",J1460,0)</f>
        <v>0</v>
      </c>
      <c r="BH1460" s="149">
        <f>IF(N1460="sníž. přenesená",J1460,0)</f>
        <v>0</v>
      </c>
      <c r="BI1460" s="149">
        <f>IF(N1460="nulová",J1460,0)</f>
        <v>0</v>
      </c>
      <c r="BJ1460" s="17" t="s">
        <v>85</v>
      </c>
      <c r="BK1460" s="149">
        <f>ROUND(I1460*H1460,2)</f>
        <v>0</v>
      </c>
      <c r="BL1460" s="17" t="s">
        <v>369</v>
      </c>
      <c r="BM1460" s="148" t="s">
        <v>2199</v>
      </c>
    </row>
    <row r="1461" spans="2:65" s="1" customFormat="1" ht="29.25">
      <c r="B1461" s="32"/>
      <c r="D1461" s="155" t="s">
        <v>1346</v>
      </c>
      <c r="F1461" s="195" t="s">
        <v>2182</v>
      </c>
      <c r="I1461" s="152"/>
      <c r="L1461" s="32"/>
      <c r="M1461" s="153"/>
      <c r="T1461" s="56"/>
      <c r="AT1461" s="17" t="s">
        <v>1346</v>
      </c>
      <c r="AU1461" s="17" t="s">
        <v>87</v>
      </c>
    </row>
    <row r="1462" spans="2:65" s="12" customFormat="1" ht="11.25">
      <c r="B1462" s="154"/>
      <c r="D1462" s="155" t="s">
        <v>264</v>
      </c>
      <c r="E1462" s="156" t="s">
        <v>1</v>
      </c>
      <c r="F1462" s="157" t="s">
        <v>2200</v>
      </c>
      <c r="H1462" s="158">
        <v>22</v>
      </c>
      <c r="I1462" s="159"/>
      <c r="L1462" s="154"/>
      <c r="M1462" s="160"/>
      <c r="T1462" s="161"/>
      <c r="AT1462" s="156" t="s">
        <v>264</v>
      </c>
      <c r="AU1462" s="156" t="s">
        <v>87</v>
      </c>
      <c r="AV1462" s="12" t="s">
        <v>87</v>
      </c>
      <c r="AW1462" s="12" t="s">
        <v>32</v>
      </c>
      <c r="AX1462" s="12" t="s">
        <v>77</v>
      </c>
      <c r="AY1462" s="156" t="s">
        <v>253</v>
      </c>
    </row>
    <row r="1463" spans="2:65" s="13" customFormat="1" ht="11.25">
      <c r="B1463" s="162"/>
      <c r="D1463" s="155" t="s">
        <v>264</v>
      </c>
      <c r="E1463" s="163" t="s">
        <v>1</v>
      </c>
      <c r="F1463" s="164" t="s">
        <v>266</v>
      </c>
      <c r="H1463" s="165">
        <v>22</v>
      </c>
      <c r="I1463" s="166"/>
      <c r="L1463" s="162"/>
      <c r="M1463" s="167"/>
      <c r="T1463" s="168"/>
      <c r="AT1463" s="163" t="s">
        <v>264</v>
      </c>
      <c r="AU1463" s="163" t="s">
        <v>87</v>
      </c>
      <c r="AV1463" s="13" t="s">
        <v>260</v>
      </c>
      <c r="AW1463" s="13" t="s">
        <v>32</v>
      </c>
      <c r="AX1463" s="13" t="s">
        <v>85</v>
      </c>
      <c r="AY1463" s="163" t="s">
        <v>253</v>
      </c>
    </row>
    <row r="1464" spans="2:65" s="1" customFormat="1" ht="33" customHeight="1">
      <c r="B1464" s="32"/>
      <c r="C1464" s="137" t="s">
        <v>2178</v>
      </c>
      <c r="D1464" s="137" t="s">
        <v>255</v>
      </c>
      <c r="E1464" s="138" t="s">
        <v>2202</v>
      </c>
      <c r="F1464" s="139" t="s">
        <v>2203</v>
      </c>
      <c r="G1464" s="140" t="s">
        <v>313</v>
      </c>
      <c r="H1464" s="141">
        <v>22</v>
      </c>
      <c r="I1464" s="142"/>
      <c r="J1464" s="143">
        <f>ROUND(I1464*H1464,2)</f>
        <v>0</v>
      </c>
      <c r="K1464" s="139" t="s">
        <v>1</v>
      </c>
      <c r="L1464" s="32"/>
      <c r="M1464" s="144" t="s">
        <v>1</v>
      </c>
      <c r="N1464" s="145" t="s">
        <v>42</v>
      </c>
      <c r="P1464" s="146">
        <f>O1464*H1464</f>
        <v>0</v>
      </c>
      <c r="Q1464" s="146">
        <v>6.0699999999999999E-3</v>
      </c>
      <c r="R1464" s="146">
        <f>Q1464*H1464</f>
        <v>0.13353999999999999</v>
      </c>
      <c r="S1464" s="146">
        <v>0</v>
      </c>
      <c r="T1464" s="147">
        <f>S1464*H1464</f>
        <v>0</v>
      </c>
      <c r="AR1464" s="148" t="s">
        <v>369</v>
      </c>
      <c r="AT1464" s="148" t="s">
        <v>255</v>
      </c>
      <c r="AU1464" s="148" t="s">
        <v>87</v>
      </c>
      <c r="AY1464" s="17" t="s">
        <v>253</v>
      </c>
      <c r="BE1464" s="149">
        <f>IF(N1464="základní",J1464,0)</f>
        <v>0</v>
      </c>
      <c r="BF1464" s="149">
        <f>IF(N1464="snížená",J1464,0)</f>
        <v>0</v>
      </c>
      <c r="BG1464" s="149">
        <f>IF(N1464="zákl. přenesená",J1464,0)</f>
        <v>0</v>
      </c>
      <c r="BH1464" s="149">
        <f>IF(N1464="sníž. přenesená",J1464,0)</f>
        <v>0</v>
      </c>
      <c r="BI1464" s="149">
        <f>IF(N1464="nulová",J1464,0)</f>
        <v>0</v>
      </c>
      <c r="BJ1464" s="17" t="s">
        <v>85</v>
      </c>
      <c r="BK1464" s="149">
        <f>ROUND(I1464*H1464,2)</f>
        <v>0</v>
      </c>
      <c r="BL1464" s="17" t="s">
        <v>369</v>
      </c>
      <c r="BM1464" s="148" t="s">
        <v>2204</v>
      </c>
    </row>
    <row r="1465" spans="2:65" s="1" customFormat="1" ht="29.25">
      <c r="B1465" s="32"/>
      <c r="D1465" s="155" t="s">
        <v>1346</v>
      </c>
      <c r="F1465" s="195" t="s">
        <v>2182</v>
      </c>
      <c r="I1465" s="152"/>
      <c r="L1465" s="32"/>
      <c r="M1465" s="153"/>
      <c r="T1465" s="56"/>
      <c r="AT1465" s="17" t="s">
        <v>1346</v>
      </c>
      <c r="AU1465" s="17" t="s">
        <v>87</v>
      </c>
    </row>
    <row r="1466" spans="2:65" s="12" customFormat="1" ht="11.25">
      <c r="B1466" s="154"/>
      <c r="D1466" s="155" t="s">
        <v>264</v>
      </c>
      <c r="E1466" s="156" t="s">
        <v>1</v>
      </c>
      <c r="F1466" s="157" t="s">
        <v>2205</v>
      </c>
      <c r="H1466" s="158">
        <v>22</v>
      </c>
      <c r="I1466" s="159"/>
      <c r="L1466" s="154"/>
      <c r="M1466" s="160"/>
      <c r="T1466" s="161"/>
      <c r="AT1466" s="156" t="s">
        <v>264</v>
      </c>
      <c r="AU1466" s="156" t="s">
        <v>87</v>
      </c>
      <c r="AV1466" s="12" t="s">
        <v>87</v>
      </c>
      <c r="AW1466" s="12" t="s">
        <v>32</v>
      </c>
      <c r="AX1466" s="12" t="s">
        <v>77</v>
      </c>
      <c r="AY1466" s="156" t="s">
        <v>253</v>
      </c>
    </row>
    <row r="1467" spans="2:65" s="13" customFormat="1" ht="11.25">
      <c r="B1467" s="162"/>
      <c r="D1467" s="155" t="s">
        <v>264</v>
      </c>
      <c r="E1467" s="163" t="s">
        <v>1</v>
      </c>
      <c r="F1467" s="164" t="s">
        <v>266</v>
      </c>
      <c r="H1467" s="165">
        <v>22</v>
      </c>
      <c r="I1467" s="166"/>
      <c r="L1467" s="162"/>
      <c r="M1467" s="167"/>
      <c r="T1467" s="168"/>
      <c r="AT1467" s="163" t="s">
        <v>264</v>
      </c>
      <c r="AU1467" s="163" t="s">
        <v>87</v>
      </c>
      <c r="AV1467" s="13" t="s">
        <v>260</v>
      </c>
      <c r="AW1467" s="13" t="s">
        <v>32</v>
      </c>
      <c r="AX1467" s="13" t="s">
        <v>85</v>
      </c>
      <c r="AY1467" s="163" t="s">
        <v>253</v>
      </c>
    </row>
    <row r="1468" spans="2:65" s="1" customFormat="1" ht="44.25" customHeight="1">
      <c r="B1468" s="32"/>
      <c r="C1468" s="137" t="s">
        <v>2184</v>
      </c>
      <c r="D1468" s="137" t="s">
        <v>255</v>
      </c>
      <c r="E1468" s="138" t="s">
        <v>2207</v>
      </c>
      <c r="F1468" s="139" t="s">
        <v>2208</v>
      </c>
      <c r="G1468" s="140" t="s">
        <v>313</v>
      </c>
      <c r="H1468" s="141">
        <v>30.75</v>
      </c>
      <c r="I1468" s="142"/>
      <c r="J1468" s="143">
        <f>ROUND(I1468*H1468,2)</f>
        <v>0</v>
      </c>
      <c r="K1468" s="139" t="s">
        <v>1</v>
      </c>
      <c r="L1468" s="32"/>
      <c r="M1468" s="144" t="s">
        <v>1</v>
      </c>
      <c r="N1468" s="145" t="s">
        <v>42</v>
      </c>
      <c r="P1468" s="146">
        <f>O1468*H1468</f>
        <v>0</v>
      </c>
      <c r="Q1468" s="146">
        <v>6.0699999999999999E-3</v>
      </c>
      <c r="R1468" s="146">
        <f>Q1468*H1468</f>
        <v>0.1866525</v>
      </c>
      <c r="S1468" s="146">
        <v>0</v>
      </c>
      <c r="T1468" s="147">
        <f>S1468*H1468</f>
        <v>0</v>
      </c>
      <c r="AR1468" s="148" t="s">
        <v>369</v>
      </c>
      <c r="AT1468" s="148" t="s">
        <v>255</v>
      </c>
      <c r="AU1468" s="148" t="s">
        <v>87</v>
      </c>
      <c r="AY1468" s="17" t="s">
        <v>253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7" t="s">
        <v>85</v>
      </c>
      <c r="BK1468" s="149">
        <f>ROUND(I1468*H1468,2)</f>
        <v>0</v>
      </c>
      <c r="BL1468" s="17" t="s">
        <v>369</v>
      </c>
      <c r="BM1468" s="148" t="s">
        <v>2209</v>
      </c>
    </row>
    <row r="1469" spans="2:65" s="1" customFormat="1" ht="29.25">
      <c r="B1469" s="32"/>
      <c r="D1469" s="155" t="s">
        <v>1346</v>
      </c>
      <c r="F1469" s="195" t="s">
        <v>2182</v>
      </c>
      <c r="I1469" s="152"/>
      <c r="L1469" s="32"/>
      <c r="M1469" s="153"/>
      <c r="T1469" s="56"/>
      <c r="AT1469" s="17" t="s">
        <v>1346</v>
      </c>
      <c r="AU1469" s="17" t="s">
        <v>87</v>
      </c>
    </row>
    <row r="1470" spans="2:65" s="12" customFormat="1" ht="11.25">
      <c r="B1470" s="154"/>
      <c r="D1470" s="155" t="s">
        <v>264</v>
      </c>
      <c r="E1470" s="156" t="s">
        <v>1</v>
      </c>
      <c r="F1470" s="157" t="s">
        <v>2210</v>
      </c>
      <c r="H1470" s="158">
        <v>30.75</v>
      </c>
      <c r="I1470" s="159"/>
      <c r="L1470" s="154"/>
      <c r="M1470" s="160"/>
      <c r="T1470" s="161"/>
      <c r="AT1470" s="156" t="s">
        <v>264</v>
      </c>
      <c r="AU1470" s="156" t="s">
        <v>87</v>
      </c>
      <c r="AV1470" s="12" t="s">
        <v>87</v>
      </c>
      <c r="AW1470" s="12" t="s">
        <v>32</v>
      </c>
      <c r="AX1470" s="12" t="s">
        <v>77</v>
      </c>
      <c r="AY1470" s="156" t="s">
        <v>253</v>
      </c>
    </row>
    <row r="1471" spans="2:65" s="13" customFormat="1" ht="11.25">
      <c r="B1471" s="162"/>
      <c r="D1471" s="155" t="s">
        <v>264</v>
      </c>
      <c r="E1471" s="163" t="s">
        <v>1</v>
      </c>
      <c r="F1471" s="164" t="s">
        <v>266</v>
      </c>
      <c r="H1471" s="165">
        <v>30.75</v>
      </c>
      <c r="I1471" s="166"/>
      <c r="L1471" s="162"/>
      <c r="M1471" s="167"/>
      <c r="T1471" s="168"/>
      <c r="AT1471" s="163" t="s">
        <v>264</v>
      </c>
      <c r="AU1471" s="163" t="s">
        <v>87</v>
      </c>
      <c r="AV1471" s="13" t="s">
        <v>260</v>
      </c>
      <c r="AW1471" s="13" t="s">
        <v>32</v>
      </c>
      <c r="AX1471" s="13" t="s">
        <v>85</v>
      </c>
      <c r="AY1471" s="163" t="s">
        <v>253</v>
      </c>
    </row>
    <row r="1472" spans="2:65" s="1" customFormat="1" ht="37.9" customHeight="1">
      <c r="B1472" s="32"/>
      <c r="C1472" s="137" t="s">
        <v>2190</v>
      </c>
      <c r="D1472" s="137" t="s">
        <v>255</v>
      </c>
      <c r="E1472" s="138" t="s">
        <v>2212</v>
      </c>
      <c r="F1472" s="139" t="s">
        <v>2213</v>
      </c>
      <c r="G1472" s="140" t="s">
        <v>313</v>
      </c>
      <c r="H1472" s="141">
        <v>17</v>
      </c>
      <c r="I1472" s="142"/>
      <c r="J1472" s="143">
        <f>ROUND(I1472*H1472,2)</f>
        <v>0</v>
      </c>
      <c r="K1472" s="139" t="s">
        <v>1</v>
      </c>
      <c r="L1472" s="32"/>
      <c r="M1472" s="144" t="s">
        <v>1</v>
      </c>
      <c r="N1472" s="145" t="s">
        <v>42</v>
      </c>
      <c r="P1472" s="146">
        <f>O1472*H1472</f>
        <v>0</v>
      </c>
      <c r="Q1472" s="146">
        <v>6.0699999999999999E-3</v>
      </c>
      <c r="R1472" s="146">
        <f>Q1472*H1472</f>
        <v>0.10319</v>
      </c>
      <c r="S1472" s="146">
        <v>0</v>
      </c>
      <c r="T1472" s="147">
        <f>S1472*H1472</f>
        <v>0</v>
      </c>
      <c r="AR1472" s="148" t="s">
        <v>369</v>
      </c>
      <c r="AT1472" s="148" t="s">
        <v>255</v>
      </c>
      <c r="AU1472" s="148" t="s">
        <v>87</v>
      </c>
      <c r="AY1472" s="17" t="s">
        <v>253</v>
      </c>
      <c r="BE1472" s="149">
        <f>IF(N1472="základní",J1472,0)</f>
        <v>0</v>
      </c>
      <c r="BF1472" s="149">
        <f>IF(N1472="snížená",J1472,0)</f>
        <v>0</v>
      </c>
      <c r="BG1472" s="149">
        <f>IF(N1472="zákl. přenesená",J1472,0)</f>
        <v>0</v>
      </c>
      <c r="BH1472" s="149">
        <f>IF(N1472="sníž. přenesená",J1472,0)</f>
        <v>0</v>
      </c>
      <c r="BI1472" s="149">
        <f>IF(N1472="nulová",J1472,0)</f>
        <v>0</v>
      </c>
      <c r="BJ1472" s="17" t="s">
        <v>85</v>
      </c>
      <c r="BK1472" s="149">
        <f>ROUND(I1472*H1472,2)</f>
        <v>0</v>
      </c>
      <c r="BL1472" s="17" t="s">
        <v>369</v>
      </c>
      <c r="BM1472" s="148" t="s">
        <v>2214</v>
      </c>
    </row>
    <row r="1473" spans="2:65" s="1" customFormat="1" ht="29.25">
      <c r="B1473" s="32"/>
      <c r="D1473" s="155" t="s">
        <v>1346</v>
      </c>
      <c r="F1473" s="195" t="s">
        <v>2182</v>
      </c>
      <c r="I1473" s="152"/>
      <c r="L1473" s="32"/>
      <c r="M1473" s="153"/>
      <c r="T1473" s="56"/>
      <c r="AT1473" s="17" t="s">
        <v>1346</v>
      </c>
      <c r="AU1473" s="17" t="s">
        <v>87</v>
      </c>
    </row>
    <row r="1474" spans="2:65" s="12" customFormat="1" ht="11.25">
      <c r="B1474" s="154"/>
      <c r="D1474" s="155" t="s">
        <v>264</v>
      </c>
      <c r="E1474" s="156" t="s">
        <v>1</v>
      </c>
      <c r="F1474" s="157" t="s">
        <v>2215</v>
      </c>
      <c r="H1474" s="158">
        <v>17</v>
      </c>
      <c r="I1474" s="159"/>
      <c r="L1474" s="154"/>
      <c r="M1474" s="160"/>
      <c r="T1474" s="161"/>
      <c r="AT1474" s="156" t="s">
        <v>264</v>
      </c>
      <c r="AU1474" s="156" t="s">
        <v>87</v>
      </c>
      <c r="AV1474" s="12" t="s">
        <v>87</v>
      </c>
      <c r="AW1474" s="12" t="s">
        <v>32</v>
      </c>
      <c r="AX1474" s="12" t="s">
        <v>77</v>
      </c>
      <c r="AY1474" s="156" t="s">
        <v>253</v>
      </c>
    </row>
    <row r="1475" spans="2:65" s="13" customFormat="1" ht="11.25">
      <c r="B1475" s="162"/>
      <c r="D1475" s="155" t="s">
        <v>264</v>
      </c>
      <c r="E1475" s="163" t="s">
        <v>1</v>
      </c>
      <c r="F1475" s="164" t="s">
        <v>266</v>
      </c>
      <c r="H1475" s="165">
        <v>17</v>
      </c>
      <c r="I1475" s="166"/>
      <c r="L1475" s="162"/>
      <c r="M1475" s="167"/>
      <c r="T1475" s="168"/>
      <c r="AT1475" s="163" t="s">
        <v>264</v>
      </c>
      <c r="AU1475" s="163" t="s">
        <v>87</v>
      </c>
      <c r="AV1475" s="13" t="s">
        <v>260</v>
      </c>
      <c r="AW1475" s="13" t="s">
        <v>32</v>
      </c>
      <c r="AX1475" s="13" t="s">
        <v>85</v>
      </c>
      <c r="AY1475" s="163" t="s">
        <v>253</v>
      </c>
    </row>
    <row r="1476" spans="2:65" s="1" customFormat="1" ht="37.9" customHeight="1">
      <c r="B1476" s="32"/>
      <c r="C1476" s="137" t="s">
        <v>2196</v>
      </c>
      <c r="D1476" s="137" t="s">
        <v>255</v>
      </c>
      <c r="E1476" s="138" t="s">
        <v>2217</v>
      </c>
      <c r="F1476" s="139" t="s">
        <v>2218</v>
      </c>
      <c r="G1476" s="140" t="s">
        <v>313</v>
      </c>
      <c r="H1476" s="141">
        <v>5.2</v>
      </c>
      <c r="I1476" s="142"/>
      <c r="J1476" s="143">
        <f>ROUND(I1476*H1476,2)</f>
        <v>0</v>
      </c>
      <c r="K1476" s="139" t="s">
        <v>1</v>
      </c>
      <c r="L1476" s="32"/>
      <c r="M1476" s="144" t="s">
        <v>1</v>
      </c>
      <c r="N1476" s="145" t="s">
        <v>42</v>
      </c>
      <c r="P1476" s="146">
        <f>O1476*H1476</f>
        <v>0</v>
      </c>
      <c r="Q1476" s="146">
        <v>6.0699999999999999E-3</v>
      </c>
      <c r="R1476" s="146">
        <f>Q1476*H1476</f>
        <v>3.1564000000000002E-2</v>
      </c>
      <c r="S1476" s="146">
        <v>0</v>
      </c>
      <c r="T1476" s="147">
        <f>S1476*H1476</f>
        <v>0</v>
      </c>
      <c r="AR1476" s="148" t="s">
        <v>369</v>
      </c>
      <c r="AT1476" s="148" t="s">
        <v>255</v>
      </c>
      <c r="AU1476" s="148" t="s">
        <v>87</v>
      </c>
      <c r="AY1476" s="17" t="s">
        <v>253</v>
      </c>
      <c r="BE1476" s="149">
        <f>IF(N1476="základní",J1476,0)</f>
        <v>0</v>
      </c>
      <c r="BF1476" s="149">
        <f>IF(N1476="snížená",J1476,0)</f>
        <v>0</v>
      </c>
      <c r="BG1476" s="149">
        <f>IF(N1476="zákl. přenesená",J1476,0)</f>
        <v>0</v>
      </c>
      <c r="BH1476" s="149">
        <f>IF(N1476="sníž. přenesená",J1476,0)</f>
        <v>0</v>
      </c>
      <c r="BI1476" s="149">
        <f>IF(N1476="nulová",J1476,0)</f>
        <v>0</v>
      </c>
      <c r="BJ1476" s="17" t="s">
        <v>85</v>
      </c>
      <c r="BK1476" s="149">
        <f>ROUND(I1476*H1476,2)</f>
        <v>0</v>
      </c>
      <c r="BL1476" s="17" t="s">
        <v>369</v>
      </c>
      <c r="BM1476" s="148" t="s">
        <v>2219</v>
      </c>
    </row>
    <row r="1477" spans="2:65" s="1" customFormat="1" ht="29.25">
      <c r="B1477" s="32"/>
      <c r="D1477" s="155" t="s">
        <v>1346</v>
      </c>
      <c r="F1477" s="195" t="s">
        <v>2182</v>
      </c>
      <c r="I1477" s="152"/>
      <c r="L1477" s="32"/>
      <c r="M1477" s="153"/>
      <c r="T1477" s="56"/>
      <c r="AT1477" s="17" t="s">
        <v>1346</v>
      </c>
      <c r="AU1477" s="17" t="s">
        <v>87</v>
      </c>
    </row>
    <row r="1478" spans="2:65" s="12" customFormat="1" ht="11.25">
      <c r="B1478" s="154"/>
      <c r="D1478" s="155" t="s">
        <v>264</v>
      </c>
      <c r="E1478" s="156" t="s">
        <v>1</v>
      </c>
      <c r="F1478" s="157" t="s">
        <v>2220</v>
      </c>
      <c r="H1478" s="158">
        <v>5.2</v>
      </c>
      <c r="I1478" s="159"/>
      <c r="L1478" s="154"/>
      <c r="M1478" s="160"/>
      <c r="T1478" s="161"/>
      <c r="AT1478" s="156" t="s">
        <v>264</v>
      </c>
      <c r="AU1478" s="156" t="s">
        <v>87</v>
      </c>
      <c r="AV1478" s="12" t="s">
        <v>87</v>
      </c>
      <c r="AW1478" s="12" t="s">
        <v>32</v>
      </c>
      <c r="AX1478" s="12" t="s">
        <v>77</v>
      </c>
      <c r="AY1478" s="156" t="s">
        <v>253</v>
      </c>
    </row>
    <row r="1479" spans="2:65" s="13" customFormat="1" ht="11.25">
      <c r="B1479" s="162"/>
      <c r="D1479" s="155" t="s">
        <v>264</v>
      </c>
      <c r="E1479" s="163" t="s">
        <v>1</v>
      </c>
      <c r="F1479" s="164" t="s">
        <v>266</v>
      </c>
      <c r="H1479" s="165">
        <v>5.2</v>
      </c>
      <c r="I1479" s="166"/>
      <c r="L1479" s="162"/>
      <c r="M1479" s="167"/>
      <c r="T1479" s="168"/>
      <c r="AT1479" s="163" t="s">
        <v>264</v>
      </c>
      <c r="AU1479" s="163" t="s">
        <v>87</v>
      </c>
      <c r="AV1479" s="13" t="s">
        <v>260</v>
      </c>
      <c r="AW1479" s="13" t="s">
        <v>32</v>
      </c>
      <c r="AX1479" s="13" t="s">
        <v>85</v>
      </c>
      <c r="AY1479" s="163" t="s">
        <v>253</v>
      </c>
    </row>
    <row r="1480" spans="2:65" s="1" customFormat="1" ht="33" customHeight="1">
      <c r="B1480" s="32"/>
      <c r="C1480" s="137" t="s">
        <v>2201</v>
      </c>
      <c r="D1480" s="137" t="s">
        <v>255</v>
      </c>
      <c r="E1480" s="138" t="s">
        <v>2227</v>
      </c>
      <c r="F1480" s="139" t="s">
        <v>2228</v>
      </c>
      <c r="G1480" s="140" t="s">
        <v>313</v>
      </c>
      <c r="H1480" s="141">
        <v>15.16</v>
      </c>
      <c r="I1480" s="142"/>
      <c r="J1480" s="143">
        <f>ROUND(I1480*H1480,2)</f>
        <v>0</v>
      </c>
      <c r="K1480" s="139" t="s">
        <v>1</v>
      </c>
      <c r="L1480" s="32"/>
      <c r="M1480" s="144" t="s">
        <v>1</v>
      </c>
      <c r="N1480" s="145" t="s">
        <v>42</v>
      </c>
      <c r="P1480" s="146">
        <f>O1480*H1480</f>
        <v>0</v>
      </c>
      <c r="Q1480" s="146">
        <v>6.0699999999999999E-3</v>
      </c>
      <c r="R1480" s="146">
        <f>Q1480*H1480</f>
        <v>9.2021199999999997E-2</v>
      </c>
      <c r="S1480" s="146">
        <v>0</v>
      </c>
      <c r="T1480" s="147">
        <f>S1480*H1480</f>
        <v>0</v>
      </c>
      <c r="AR1480" s="148" t="s">
        <v>369</v>
      </c>
      <c r="AT1480" s="148" t="s">
        <v>255</v>
      </c>
      <c r="AU1480" s="148" t="s">
        <v>87</v>
      </c>
      <c r="AY1480" s="17" t="s">
        <v>253</v>
      </c>
      <c r="BE1480" s="149">
        <f>IF(N1480="základní",J1480,0)</f>
        <v>0</v>
      </c>
      <c r="BF1480" s="149">
        <f>IF(N1480="snížená",J1480,0)</f>
        <v>0</v>
      </c>
      <c r="BG1480" s="149">
        <f>IF(N1480="zákl. přenesená",J1480,0)</f>
        <v>0</v>
      </c>
      <c r="BH1480" s="149">
        <f>IF(N1480="sníž. přenesená",J1480,0)</f>
        <v>0</v>
      </c>
      <c r="BI1480" s="149">
        <f>IF(N1480="nulová",J1480,0)</f>
        <v>0</v>
      </c>
      <c r="BJ1480" s="17" t="s">
        <v>85</v>
      </c>
      <c r="BK1480" s="149">
        <f>ROUND(I1480*H1480,2)</f>
        <v>0</v>
      </c>
      <c r="BL1480" s="17" t="s">
        <v>369</v>
      </c>
      <c r="BM1480" s="148" t="s">
        <v>2229</v>
      </c>
    </row>
    <row r="1481" spans="2:65" s="1" customFormat="1" ht="29.25">
      <c r="B1481" s="32"/>
      <c r="D1481" s="155" t="s">
        <v>1346</v>
      </c>
      <c r="F1481" s="195" t="s">
        <v>2182</v>
      </c>
      <c r="I1481" s="152"/>
      <c r="L1481" s="32"/>
      <c r="M1481" s="153"/>
      <c r="T1481" s="56"/>
      <c r="AT1481" s="17" t="s">
        <v>1346</v>
      </c>
      <c r="AU1481" s="17" t="s">
        <v>87</v>
      </c>
    </row>
    <row r="1482" spans="2:65" s="12" customFormat="1" ht="11.25">
      <c r="B1482" s="154"/>
      <c r="D1482" s="155" t="s">
        <v>264</v>
      </c>
      <c r="E1482" s="156" t="s">
        <v>1</v>
      </c>
      <c r="F1482" s="157" t="s">
        <v>3119</v>
      </c>
      <c r="H1482" s="158">
        <v>15.16</v>
      </c>
      <c r="I1482" s="159"/>
      <c r="L1482" s="154"/>
      <c r="M1482" s="160"/>
      <c r="T1482" s="161"/>
      <c r="AT1482" s="156" t="s">
        <v>264</v>
      </c>
      <c r="AU1482" s="156" t="s">
        <v>87</v>
      </c>
      <c r="AV1482" s="12" t="s">
        <v>87</v>
      </c>
      <c r="AW1482" s="12" t="s">
        <v>32</v>
      </c>
      <c r="AX1482" s="12" t="s">
        <v>77</v>
      </c>
      <c r="AY1482" s="156" t="s">
        <v>253</v>
      </c>
    </row>
    <row r="1483" spans="2:65" s="13" customFormat="1" ht="11.25">
      <c r="B1483" s="162"/>
      <c r="D1483" s="155" t="s">
        <v>264</v>
      </c>
      <c r="E1483" s="163" t="s">
        <v>1</v>
      </c>
      <c r="F1483" s="164" t="s">
        <v>266</v>
      </c>
      <c r="H1483" s="165">
        <v>15.16</v>
      </c>
      <c r="I1483" s="166"/>
      <c r="L1483" s="162"/>
      <c r="M1483" s="167"/>
      <c r="T1483" s="168"/>
      <c r="AT1483" s="163" t="s">
        <v>264</v>
      </c>
      <c r="AU1483" s="163" t="s">
        <v>87</v>
      </c>
      <c r="AV1483" s="13" t="s">
        <v>260</v>
      </c>
      <c r="AW1483" s="13" t="s">
        <v>32</v>
      </c>
      <c r="AX1483" s="13" t="s">
        <v>85</v>
      </c>
      <c r="AY1483" s="163" t="s">
        <v>253</v>
      </c>
    </row>
    <row r="1484" spans="2:65" s="1" customFormat="1" ht="24.2" customHeight="1">
      <c r="B1484" s="32"/>
      <c r="C1484" s="137" t="s">
        <v>2206</v>
      </c>
      <c r="D1484" s="137" t="s">
        <v>255</v>
      </c>
      <c r="E1484" s="138" t="s">
        <v>2232</v>
      </c>
      <c r="F1484" s="139" t="s">
        <v>2233</v>
      </c>
      <c r="G1484" s="140" t="s">
        <v>313</v>
      </c>
      <c r="H1484" s="141">
        <v>2.4</v>
      </c>
      <c r="I1484" s="142"/>
      <c r="J1484" s="143">
        <f>ROUND(I1484*H1484,2)</f>
        <v>0</v>
      </c>
      <c r="K1484" s="139" t="s">
        <v>1</v>
      </c>
      <c r="L1484" s="32"/>
      <c r="M1484" s="144" t="s">
        <v>1</v>
      </c>
      <c r="N1484" s="145" t="s">
        <v>42</v>
      </c>
      <c r="P1484" s="146">
        <f>O1484*H1484</f>
        <v>0</v>
      </c>
      <c r="Q1484" s="146">
        <v>6.0699999999999999E-3</v>
      </c>
      <c r="R1484" s="146">
        <f>Q1484*H1484</f>
        <v>1.4567999999999999E-2</v>
      </c>
      <c r="S1484" s="146">
        <v>0</v>
      </c>
      <c r="T1484" s="147">
        <f>S1484*H1484</f>
        <v>0</v>
      </c>
      <c r="AR1484" s="148" t="s">
        <v>369</v>
      </c>
      <c r="AT1484" s="148" t="s">
        <v>255</v>
      </c>
      <c r="AU1484" s="148" t="s">
        <v>87</v>
      </c>
      <c r="AY1484" s="17" t="s">
        <v>253</v>
      </c>
      <c r="BE1484" s="149">
        <f>IF(N1484="základní",J1484,0)</f>
        <v>0</v>
      </c>
      <c r="BF1484" s="149">
        <f>IF(N1484="snížená",J1484,0)</f>
        <v>0</v>
      </c>
      <c r="BG1484" s="149">
        <f>IF(N1484="zákl. přenesená",J1484,0)</f>
        <v>0</v>
      </c>
      <c r="BH1484" s="149">
        <f>IF(N1484="sníž. přenesená",J1484,0)</f>
        <v>0</v>
      </c>
      <c r="BI1484" s="149">
        <f>IF(N1484="nulová",J1484,0)</f>
        <v>0</v>
      </c>
      <c r="BJ1484" s="17" t="s">
        <v>85</v>
      </c>
      <c r="BK1484" s="149">
        <f>ROUND(I1484*H1484,2)</f>
        <v>0</v>
      </c>
      <c r="BL1484" s="17" t="s">
        <v>369</v>
      </c>
      <c r="BM1484" s="148" t="s">
        <v>2234</v>
      </c>
    </row>
    <row r="1485" spans="2:65" s="1" customFormat="1" ht="29.25">
      <c r="B1485" s="32"/>
      <c r="D1485" s="155" t="s">
        <v>1346</v>
      </c>
      <c r="F1485" s="195" t="s">
        <v>2182</v>
      </c>
      <c r="I1485" s="152"/>
      <c r="L1485" s="32"/>
      <c r="M1485" s="153"/>
      <c r="T1485" s="56"/>
      <c r="AT1485" s="17" t="s">
        <v>1346</v>
      </c>
      <c r="AU1485" s="17" t="s">
        <v>87</v>
      </c>
    </row>
    <row r="1486" spans="2:65" s="12" customFormat="1" ht="11.25">
      <c r="B1486" s="154"/>
      <c r="D1486" s="155" t="s">
        <v>264</v>
      </c>
      <c r="E1486" s="156" t="s">
        <v>1</v>
      </c>
      <c r="F1486" s="157" t="s">
        <v>2235</v>
      </c>
      <c r="H1486" s="158">
        <v>2.4</v>
      </c>
      <c r="I1486" s="159"/>
      <c r="L1486" s="154"/>
      <c r="M1486" s="160"/>
      <c r="T1486" s="161"/>
      <c r="AT1486" s="156" t="s">
        <v>264</v>
      </c>
      <c r="AU1486" s="156" t="s">
        <v>87</v>
      </c>
      <c r="AV1486" s="12" t="s">
        <v>87</v>
      </c>
      <c r="AW1486" s="12" t="s">
        <v>32</v>
      </c>
      <c r="AX1486" s="12" t="s">
        <v>77</v>
      </c>
      <c r="AY1486" s="156" t="s">
        <v>253</v>
      </c>
    </row>
    <row r="1487" spans="2:65" s="13" customFormat="1" ht="11.25">
      <c r="B1487" s="162"/>
      <c r="D1487" s="155" t="s">
        <v>264</v>
      </c>
      <c r="E1487" s="163" t="s">
        <v>1</v>
      </c>
      <c r="F1487" s="164" t="s">
        <v>266</v>
      </c>
      <c r="H1487" s="165">
        <v>2.4</v>
      </c>
      <c r="I1487" s="166"/>
      <c r="L1487" s="162"/>
      <c r="M1487" s="167"/>
      <c r="T1487" s="168"/>
      <c r="AT1487" s="163" t="s">
        <v>264</v>
      </c>
      <c r="AU1487" s="163" t="s">
        <v>87</v>
      </c>
      <c r="AV1487" s="13" t="s">
        <v>260</v>
      </c>
      <c r="AW1487" s="13" t="s">
        <v>32</v>
      </c>
      <c r="AX1487" s="13" t="s">
        <v>85</v>
      </c>
      <c r="AY1487" s="163" t="s">
        <v>253</v>
      </c>
    </row>
    <row r="1488" spans="2:65" s="1" customFormat="1" ht="33" customHeight="1">
      <c r="B1488" s="32"/>
      <c r="C1488" s="137" t="s">
        <v>2211</v>
      </c>
      <c r="D1488" s="137" t="s">
        <v>255</v>
      </c>
      <c r="E1488" s="138" t="s">
        <v>2237</v>
      </c>
      <c r="F1488" s="139" t="s">
        <v>2238</v>
      </c>
      <c r="G1488" s="140" t="s">
        <v>313</v>
      </c>
      <c r="H1488" s="141">
        <v>22</v>
      </c>
      <c r="I1488" s="142"/>
      <c r="J1488" s="143">
        <f>ROUND(I1488*H1488,2)</f>
        <v>0</v>
      </c>
      <c r="K1488" s="139" t="s">
        <v>1</v>
      </c>
      <c r="L1488" s="32"/>
      <c r="M1488" s="144" t="s">
        <v>1</v>
      </c>
      <c r="N1488" s="145" t="s">
        <v>42</v>
      </c>
      <c r="P1488" s="146">
        <f>O1488*H1488</f>
        <v>0</v>
      </c>
      <c r="Q1488" s="146">
        <v>6.0699999999999999E-3</v>
      </c>
      <c r="R1488" s="146">
        <f>Q1488*H1488</f>
        <v>0.13353999999999999</v>
      </c>
      <c r="S1488" s="146">
        <v>0</v>
      </c>
      <c r="T1488" s="147">
        <f>S1488*H1488</f>
        <v>0</v>
      </c>
      <c r="AR1488" s="148" t="s">
        <v>369</v>
      </c>
      <c r="AT1488" s="148" t="s">
        <v>255</v>
      </c>
      <c r="AU1488" s="148" t="s">
        <v>87</v>
      </c>
      <c r="AY1488" s="17" t="s">
        <v>253</v>
      </c>
      <c r="BE1488" s="149">
        <f>IF(N1488="základní",J1488,0)</f>
        <v>0</v>
      </c>
      <c r="BF1488" s="149">
        <f>IF(N1488="snížená",J1488,0)</f>
        <v>0</v>
      </c>
      <c r="BG1488" s="149">
        <f>IF(N1488="zákl. přenesená",J1488,0)</f>
        <v>0</v>
      </c>
      <c r="BH1488" s="149">
        <f>IF(N1488="sníž. přenesená",J1488,0)</f>
        <v>0</v>
      </c>
      <c r="BI1488" s="149">
        <f>IF(N1488="nulová",J1488,0)</f>
        <v>0</v>
      </c>
      <c r="BJ1488" s="17" t="s">
        <v>85</v>
      </c>
      <c r="BK1488" s="149">
        <f>ROUND(I1488*H1488,2)</f>
        <v>0</v>
      </c>
      <c r="BL1488" s="17" t="s">
        <v>369</v>
      </c>
      <c r="BM1488" s="148" t="s">
        <v>2239</v>
      </c>
    </row>
    <row r="1489" spans="2:65" s="1" customFormat="1" ht="29.25">
      <c r="B1489" s="32"/>
      <c r="D1489" s="155" t="s">
        <v>1346</v>
      </c>
      <c r="F1489" s="195" t="s">
        <v>2182</v>
      </c>
      <c r="I1489" s="152"/>
      <c r="L1489" s="32"/>
      <c r="M1489" s="153"/>
      <c r="T1489" s="56"/>
      <c r="AT1489" s="17" t="s">
        <v>1346</v>
      </c>
      <c r="AU1489" s="17" t="s">
        <v>87</v>
      </c>
    </row>
    <row r="1490" spans="2:65" s="12" customFormat="1" ht="11.25">
      <c r="B1490" s="154"/>
      <c r="D1490" s="155" t="s">
        <v>264</v>
      </c>
      <c r="E1490" s="156" t="s">
        <v>1</v>
      </c>
      <c r="F1490" s="157" t="s">
        <v>2240</v>
      </c>
      <c r="H1490" s="158">
        <v>22</v>
      </c>
      <c r="I1490" s="159"/>
      <c r="L1490" s="154"/>
      <c r="M1490" s="160"/>
      <c r="T1490" s="161"/>
      <c r="AT1490" s="156" t="s">
        <v>264</v>
      </c>
      <c r="AU1490" s="156" t="s">
        <v>87</v>
      </c>
      <c r="AV1490" s="12" t="s">
        <v>87</v>
      </c>
      <c r="AW1490" s="12" t="s">
        <v>32</v>
      </c>
      <c r="AX1490" s="12" t="s">
        <v>77</v>
      </c>
      <c r="AY1490" s="156" t="s">
        <v>253</v>
      </c>
    </row>
    <row r="1491" spans="2:65" s="13" customFormat="1" ht="11.25">
      <c r="B1491" s="162"/>
      <c r="D1491" s="155" t="s">
        <v>264</v>
      </c>
      <c r="E1491" s="163" t="s">
        <v>1</v>
      </c>
      <c r="F1491" s="164" t="s">
        <v>266</v>
      </c>
      <c r="H1491" s="165">
        <v>22</v>
      </c>
      <c r="I1491" s="166"/>
      <c r="L1491" s="162"/>
      <c r="M1491" s="167"/>
      <c r="T1491" s="168"/>
      <c r="AT1491" s="163" t="s">
        <v>264</v>
      </c>
      <c r="AU1491" s="163" t="s">
        <v>87</v>
      </c>
      <c r="AV1491" s="13" t="s">
        <v>260</v>
      </c>
      <c r="AW1491" s="13" t="s">
        <v>32</v>
      </c>
      <c r="AX1491" s="13" t="s">
        <v>85</v>
      </c>
      <c r="AY1491" s="163" t="s">
        <v>253</v>
      </c>
    </row>
    <row r="1492" spans="2:65" s="1" customFormat="1" ht="33" customHeight="1">
      <c r="B1492" s="32"/>
      <c r="C1492" s="137" t="s">
        <v>2216</v>
      </c>
      <c r="D1492" s="137" t="s">
        <v>255</v>
      </c>
      <c r="E1492" s="138" t="s">
        <v>2242</v>
      </c>
      <c r="F1492" s="139" t="s">
        <v>2243</v>
      </c>
      <c r="G1492" s="140" t="s">
        <v>258</v>
      </c>
      <c r="H1492" s="141">
        <v>1.5</v>
      </c>
      <c r="I1492" s="142"/>
      <c r="J1492" s="143">
        <f>ROUND(I1492*H1492,2)</f>
        <v>0</v>
      </c>
      <c r="K1492" s="139" t="s">
        <v>1</v>
      </c>
      <c r="L1492" s="32"/>
      <c r="M1492" s="144" t="s">
        <v>1</v>
      </c>
      <c r="N1492" s="145" t="s">
        <v>42</v>
      </c>
      <c r="P1492" s="146">
        <f>O1492*H1492</f>
        <v>0</v>
      </c>
      <c r="Q1492" s="146">
        <v>6.0699999999999999E-3</v>
      </c>
      <c r="R1492" s="146">
        <f>Q1492*H1492</f>
        <v>9.1050000000000002E-3</v>
      </c>
      <c r="S1492" s="146">
        <v>0</v>
      </c>
      <c r="T1492" s="147">
        <f>S1492*H1492</f>
        <v>0</v>
      </c>
      <c r="AR1492" s="148" t="s">
        <v>369</v>
      </c>
      <c r="AT1492" s="148" t="s">
        <v>255</v>
      </c>
      <c r="AU1492" s="148" t="s">
        <v>87</v>
      </c>
      <c r="AY1492" s="17" t="s">
        <v>253</v>
      </c>
      <c r="BE1492" s="149">
        <f>IF(N1492="základní",J1492,0)</f>
        <v>0</v>
      </c>
      <c r="BF1492" s="149">
        <f>IF(N1492="snížená",J1492,0)</f>
        <v>0</v>
      </c>
      <c r="BG1492" s="149">
        <f>IF(N1492="zákl. přenesená",J1492,0)</f>
        <v>0</v>
      </c>
      <c r="BH1492" s="149">
        <f>IF(N1492="sníž. přenesená",J1492,0)</f>
        <v>0</v>
      </c>
      <c r="BI1492" s="149">
        <f>IF(N1492="nulová",J1492,0)</f>
        <v>0</v>
      </c>
      <c r="BJ1492" s="17" t="s">
        <v>85</v>
      </c>
      <c r="BK1492" s="149">
        <f>ROUND(I1492*H1492,2)</f>
        <v>0</v>
      </c>
      <c r="BL1492" s="17" t="s">
        <v>369</v>
      </c>
      <c r="BM1492" s="148" t="s">
        <v>2244</v>
      </c>
    </row>
    <row r="1493" spans="2:65" s="1" customFormat="1" ht="29.25">
      <c r="B1493" s="32"/>
      <c r="D1493" s="155" t="s">
        <v>1346</v>
      </c>
      <c r="F1493" s="195" t="s">
        <v>2182</v>
      </c>
      <c r="I1493" s="152"/>
      <c r="L1493" s="32"/>
      <c r="M1493" s="153"/>
      <c r="T1493" s="56"/>
      <c r="AT1493" s="17" t="s">
        <v>1346</v>
      </c>
      <c r="AU1493" s="17" t="s">
        <v>87</v>
      </c>
    </row>
    <row r="1494" spans="2:65" s="12" customFormat="1" ht="11.25">
      <c r="B1494" s="154"/>
      <c r="D1494" s="155" t="s">
        <v>264</v>
      </c>
      <c r="E1494" s="156" t="s">
        <v>1</v>
      </c>
      <c r="F1494" s="157" t="s">
        <v>2245</v>
      </c>
      <c r="H1494" s="158">
        <v>1.5</v>
      </c>
      <c r="I1494" s="159"/>
      <c r="L1494" s="154"/>
      <c r="M1494" s="160"/>
      <c r="T1494" s="161"/>
      <c r="AT1494" s="156" t="s">
        <v>264</v>
      </c>
      <c r="AU1494" s="156" t="s">
        <v>87</v>
      </c>
      <c r="AV1494" s="12" t="s">
        <v>87</v>
      </c>
      <c r="AW1494" s="12" t="s">
        <v>32</v>
      </c>
      <c r="AX1494" s="12" t="s">
        <v>77</v>
      </c>
      <c r="AY1494" s="156" t="s">
        <v>253</v>
      </c>
    </row>
    <row r="1495" spans="2:65" s="13" customFormat="1" ht="11.25">
      <c r="B1495" s="162"/>
      <c r="D1495" s="155" t="s">
        <v>264</v>
      </c>
      <c r="E1495" s="163" t="s">
        <v>1</v>
      </c>
      <c r="F1495" s="164" t="s">
        <v>266</v>
      </c>
      <c r="H1495" s="165">
        <v>1.5</v>
      </c>
      <c r="I1495" s="166"/>
      <c r="L1495" s="162"/>
      <c r="M1495" s="167"/>
      <c r="T1495" s="168"/>
      <c r="AT1495" s="163" t="s">
        <v>264</v>
      </c>
      <c r="AU1495" s="163" t="s">
        <v>87</v>
      </c>
      <c r="AV1495" s="13" t="s">
        <v>260</v>
      </c>
      <c r="AW1495" s="13" t="s">
        <v>32</v>
      </c>
      <c r="AX1495" s="13" t="s">
        <v>85</v>
      </c>
      <c r="AY1495" s="163" t="s">
        <v>253</v>
      </c>
    </row>
    <row r="1496" spans="2:65" s="1" customFormat="1" ht="24.2" customHeight="1">
      <c r="B1496" s="32"/>
      <c r="C1496" s="137" t="s">
        <v>2221</v>
      </c>
      <c r="D1496" s="137" t="s">
        <v>255</v>
      </c>
      <c r="E1496" s="138" t="s">
        <v>2247</v>
      </c>
      <c r="F1496" s="139" t="s">
        <v>2248</v>
      </c>
      <c r="G1496" s="140" t="s">
        <v>1576</v>
      </c>
      <c r="H1496" s="196"/>
      <c r="I1496" s="142"/>
      <c r="J1496" s="143">
        <f>ROUND(I1496*H1496,2)</f>
        <v>0</v>
      </c>
      <c r="K1496" s="139" t="s">
        <v>259</v>
      </c>
      <c r="L1496" s="32"/>
      <c r="M1496" s="144" t="s">
        <v>1</v>
      </c>
      <c r="N1496" s="145" t="s">
        <v>42</v>
      </c>
      <c r="P1496" s="146">
        <f>O1496*H1496</f>
        <v>0</v>
      </c>
      <c r="Q1496" s="146">
        <v>0</v>
      </c>
      <c r="R1496" s="146">
        <f>Q1496*H1496</f>
        <v>0</v>
      </c>
      <c r="S1496" s="146">
        <v>0</v>
      </c>
      <c r="T1496" s="147">
        <f>S1496*H1496</f>
        <v>0</v>
      </c>
      <c r="AR1496" s="148" t="s">
        <v>369</v>
      </c>
      <c r="AT1496" s="148" t="s">
        <v>255</v>
      </c>
      <c r="AU1496" s="148" t="s">
        <v>87</v>
      </c>
      <c r="AY1496" s="17" t="s">
        <v>253</v>
      </c>
      <c r="BE1496" s="149">
        <f>IF(N1496="základní",J1496,0)</f>
        <v>0</v>
      </c>
      <c r="BF1496" s="149">
        <f>IF(N1496="snížená",J1496,0)</f>
        <v>0</v>
      </c>
      <c r="BG1496" s="149">
        <f>IF(N1496="zákl. přenesená",J1496,0)</f>
        <v>0</v>
      </c>
      <c r="BH1496" s="149">
        <f>IF(N1496="sníž. přenesená",J1496,0)</f>
        <v>0</v>
      </c>
      <c r="BI1496" s="149">
        <f>IF(N1496="nulová",J1496,0)</f>
        <v>0</v>
      </c>
      <c r="BJ1496" s="17" t="s">
        <v>85</v>
      </c>
      <c r="BK1496" s="149">
        <f>ROUND(I1496*H1496,2)</f>
        <v>0</v>
      </c>
      <c r="BL1496" s="17" t="s">
        <v>369</v>
      </c>
      <c r="BM1496" s="148" t="s">
        <v>2249</v>
      </c>
    </row>
    <row r="1497" spans="2:65" s="1" customFormat="1" ht="11.25">
      <c r="B1497" s="32"/>
      <c r="D1497" s="150" t="s">
        <v>262</v>
      </c>
      <c r="F1497" s="151" t="s">
        <v>2250</v>
      </c>
      <c r="I1497" s="152"/>
      <c r="L1497" s="32"/>
      <c r="M1497" s="153"/>
      <c r="T1497" s="56"/>
      <c r="AT1497" s="17" t="s">
        <v>262</v>
      </c>
      <c r="AU1497" s="17" t="s">
        <v>87</v>
      </c>
    </row>
    <row r="1498" spans="2:65" s="11" customFormat="1" ht="22.9" customHeight="1">
      <c r="B1498" s="125"/>
      <c r="D1498" s="126" t="s">
        <v>76</v>
      </c>
      <c r="E1498" s="135" t="s">
        <v>2251</v>
      </c>
      <c r="F1498" s="135" t="s">
        <v>2252</v>
      </c>
      <c r="I1498" s="128"/>
      <c r="J1498" s="136">
        <f>BK1498</f>
        <v>0</v>
      </c>
      <c r="L1498" s="125"/>
      <c r="M1498" s="130"/>
      <c r="P1498" s="131">
        <f>SUM(P1499:P1530)</f>
        <v>0</v>
      </c>
      <c r="R1498" s="131">
        <f>SUM(R1499:R1530)</f>
        <v>0.1416268</v>
      </c>
      <c r="T1498" s="132">
        <f>SUM(T1499:T1530)</f>
        <v>0</v>
      </c>
      <c r="AR1498" s="126" t="s">
        <v>87</v>
      </c>
      <c r="AT1498" s="133" t="s">
        <v>76</v>
      </c>
      <c r="AU1498" s="133" t="s">
        <v>85</v>
      </c>
      <c r="AY1498" s="126" t="s">
        <v>253</v>
      </c>
      <c r="BK1498" s="134">
        <f>SUM(BK1499:BK1530)</f>
        <v>0</v>
      </c>
    </row>
    <row r="1499" spans="2:65" s="1" customFormat="1" ht="66.75" customHeight="1">
      <c r="B1499" s="32"/>
      <c r="C1499" s="137" t="s">
        <v>2226</v>
      </c>
      <c r="D1499" s="137" t="s">
        <v>255</v>
      </c>
      <c r="E1499" s="138" t="s">
        <v>2254</v>
      </c>
      <c r="F1499" s="139" t="s">
        <v>2255</v>
      </c>
      <c r="G1499" s="140" t="s">
        <v>452</v>
      </c>
      <c r="H1499" s="141">
        <v>1</v>
      </c>
      <c r="I1499" s="142"/>
      <c r="J1499" s="143">
        <f>ROUND(I1499*H1499,2)</f>
        <v>0</v>
      </c>
      <c r="K1499" s="139" t="s">
        <v>1</v>
      </c>
      <c r="L1499" s="32"/>
      <c r="M1499" s="144" t="s">
        <v>1</v>
      </c>
      <c r="N1499" s="145" t="s">
        <v>42</v>
      </c>
      <c r="P1499" s="146">
        <f>O1499*H1499</f>
        <v>0</v>
      </c>
      <c r="Q1499" s="146">
        <v>4.4000000000000002E-4</v>
      </c>
      <c r="R1499" s="146">
        <f>Q1499*H1499</f>
        <v>4.4000000000000002E-4</v>
      </c>
      <c r="S1499" s="146">
        <v>0</v>
      </c>
      <c r="T1499" s="147">
        <f>S1499*H1499</f>
        <v>0</v>
      </c>
      <c r="AR1499" s="148" t="s">
        <v>369</v>
      </c>
      <c r="AT1499" s="148" t="s">
        <v>255</v>
      </c>
      <c r="AU1499" s="148" t="s">
        <v>87</v>
      </c>
      <c r="AY1499" s="17" t="s">
        <v>253</v>
      </c>
      <c r="BE1499" s="149">
        <f>IF(N1499="základní",J1499,0)</f>
        <v>0</v>
      </c>
      <c r="BF1499" s="149">
        <f>IF(N1499="snížená",J1499,0)</f>
        <v>0</v>
      </c>
      <c r="BG1499" s="149">
        <f>IF(N1499="zákl. přenesená",J1499,0)</f>
        <v>0</v>
      </c>
      <c r="BH1499" s="149">
        <f>IF(N1499="sníž. přenesená",J1499,0)</f>
        <v>0</v>
      </c>
      <c r="BI1499" s="149">
        <f>IF(N1499="nulová",J1499,0)</f>
        <v>0</v>
      </c>
      <c r="BJ1499" s="17" t="s">
        <v>85</v>
      </c>
      <c r="BK1499" s="149">
        <f>ROUND(I1499*H1499,2)</f>
        <v>0</v>
      </c>
      <c r="BL1499" s="17" t="s">
        <v>369</v>
      </c>
      <c r="BM1499" s="148" t="s">
        <v>2256</v>
      </c>
    </row>
    <row r="1500" spans="2:65" s="1" customFormat="1" ht="39">
      <c r="B1500" s="32"/>
      <c r="D1500" s="155" t="s">
        <v>1346</v>
      </c>
      <c r="F1500" s="195" t="s">
        <v>2257</v>
      </c>
      <c r="I1500" s="152"/>
      <c r="L1500" s="32"/>
      <c r="M1500" s="153"/>
      <c r="T1500" s="56"/>
      <c r="AT1500" s="17" t="s">
        <v>1346</v>
      </c>
      <c r="AU1500" s="17" t="s">
        <v>87</v>
      </c>
    </row>
    <row r="1501" spans="2:65" s="12" customFormat="1" ht="22.5">
      <c r="B1501" s="154"/>
      <c r="D1501" s="155" t="s">
        <v>264</v>
      </c>
      <c r="E1501" s="156" t="s">
        <v>1</v>
      </c>
      <c r="F1501" s="157" t="s">
        <v>2258</v>
      </c>
      <c r="H1501" s="158">
        <v>1</v>
      </c>
      <c r="I1501" s="159"/>
      <c r="L1501" s="154"/>
      <c r="M1501" s="160"/>
      <c r="T1501" s="161"/>
      <c r="AT1501" s="156" t="s">
        <v>264</v>
      </c>
      <c r="AU1501" s="156" t="s">
        <v>87</v>
      </c>
      <c r="AV1501" s="12" t="s">
        <v>87</v>
      </c>
      <c r="AW1501" s="12" t="s">
        <v>32</v>
      </c>
      <c r="AX1501" s="12" t="s">
        <v>77</v>
      </c>
      <c r="AY1501" s="156" t="s">
        <v>253</v>
      </c>
    </row>
    <row r="1502" spans="2:65" s="13" customFormat="1" ht="11.25">
      <c r="B1502" s="162"/>
      <c r="D1502" s="155" t="s">
        <v>264</v>
      </c>
      <c r="E1502" s="163" t="s">
        <v>1</v>
      </c>
      <c r="F1502" s="164" t="s">
        <v>266</v>
      </c>
      <c r="H1502" s="165">
        <v>1</v>
      </c>
      <c r="I1502" s="166"/>
      <c r="L1502" s="162"/>
      <c r="M1502" s="167"/>
      <c r="T1502" s="168"/>
      <c r="AT1502" s="163" t="s">
        <v>264</v>
      </c>
      <c r="AU1502" s="163" t="s">
        <v>87</v>
      </c>
      <c r="AV1502" s="13" t="s">
        <v>260</v>
      </c>
      <c r="AW1502" s="13" t="s">
        <v>32</v>
      </c>
      <c r="AX1502" s="13" t="s">
        <v>85</v>
      </c>
      <c r="AY1502" s="163" t="s">
        <v>253</v>
      </c>
    </row>
    <row r="1503" spans="2:65" s="1" customFormat="1" ht="24.2" customHeight="1">
      <c r="B1503" s="32"/>
      <c r="C1503" s="137" t="s">
        <v>2231</v>
      </c>
      <c r="D1503" s="137" t="s">
        <v>255</v>
      </c>
      <c r="E1503" s="138" t="s">
        <v>2260</v>
      </c>
      <c r="F1503" s="139" t="s">
        <v>2261</v>
      </c>
      <c r="G1503" s="140" t="s">
        <v>258</v>
      </c>
      <c r="H1503" s="141">
        <v>13.78</v>
      </c>
      <c r="I1503" s="142"/>
      <c r="J1503" s="143">
        <f>ROUND(I1503*H1503,2)</f>
        <v>0</v>
      </c>
      <c r="K1503" s="139" t="s">
        <v>259</v>
      </c>
      <c r="L1503" s="32"/>
      <c r="M1503" s="144" t="s">
        <v>1</v>
      </c>
      <c r="N1503" s="145" t="s">
        <v>42</v>
      </c>
      <c r="P1503" s="146">
        <f>O1503*H1503</f>
        <v>0</v>
      </c>
      <c r="Q1503" s="146">
        <v>0</v>
      </c>
      <c r="R1503" s="146">
        <f>Q1503*H1503</f>
        <v>0</v>
      </c>
      <c r="S1503" s="146">
        <v>0</v>
      </c>
      <c r="T1503" s="147">
        <f>S1503*H1503</f>
        <v>0</v>
      </c>
      <c r="AR1503" s="148" t="s">
        <v>369</v>
      </c>
      <c r="AT1503" s="148" t="s">
        <v>255</v>
      </c>
      <c r="AU1503" s="148" t="s">
        <v>87</v>
      </c>
      <c r="AY1503" s="17" t="s">
        <v>253</v>
      </c>
      <c r="BE1503" s="149">
        <f>IF(N1503="základní",J1503,0)</f>
        <v>0</v>
      </c>
      <c r="BF1503" s="149">
        <f>IF(N1503="snížená",J1503,0)</f>
        <v>0</v>
      </c>
      <c r="BG1503" s="149">
        <f>IF(N1503="zákl. přenesená",J1503,0)</f>
        <v>0</v>
      </c>
      <c r="BH1503" s="149">
        <f>IF(N1503="sníž. přenesená",J1503,0)</f>
        <v>0</v>
      </c>
      <c r="BI1503" s="149">
        <f>IF(N1503="nulová",J1503,0)</f>
        <v>0</v>
      </c>
      <c r="BJ1503" s="17" t="s">
        <v>85</v>
      </c>
      <c r="BK1503" s="149">
        <f>ROUND(I1503*H1503,2)</f>
        <v>0</v>
      </c>
      <c r="BL1503" s="17" t="s">
        <v>369</v>
      </c>
      <c r="BM1503" s="148" t="s">
        <v>4012</v>
      </c>
    </row>
    <row r="1504" spans="2:65" s="1" customFormat="1" ht="11.25">
      <c r="B1504" s="32"/>
      <c r="D1504" s="150" t="s">
        <v>262</v>
      </c>
      <c r="F1504" s="151" t="s">
        <v>2263</v>
      </c>
      <c r="I1504" s="152"/>
      <c r="L1504" s="32"/>
      <c r="M1504" s="153"/>
      <c r="T1504" s="56"/>
      <c r="AT1504" s="17" t="s">
        <v>262</v>
      </c>
      <c r="AU1504" s="17" t="s">
        <v>87</v>
      </c>
    </row>
    <row r="1505" spans="2:65" s="1" customFormat="1" ht="16.5" customHeight="1">
      <c r="B1505" s="32"/>
      <c r="C1505" s="185" t="s">
        <v>2236</v>
      </c>
      <c r="D1505" s="185" t="s">
        <v>1052</v>
      </c>
      <c r="E1505" s="186" t="s">
        <v>2265</v>
      </c>
      <c r="F1505" s="187" t="s">
        <v>2266</v>
      </c>
      <c r="G1505" s="188" t="s">
        <v>258</v>
      </c>
      <c r="H1505" s="189">
        <v>15.157999999999999</v>
      </c>
      <c r="I1505" s="190"/>
      <c r="J1505" s="191">
        <f>ROUND(I1505*H1505,2)</f>
        <v>0</v>
      </c>
      <c r="K1505" s="187" t="s">
        <v>259</v>
      </c>
      <c r="L1505" s="192"/>
      <c r="M1505" s="193" t="s">
        <v>1</v>
      </c>
      <c r="N1505" s="194" t="s">
        <v>42</v>
      </c>
      <c r="P1505" s="146">
        <f>O1505*H1505</f>
        <v>0</v>
      </c>
      <c r="Q1505" s="146">
        <v>6.6E-3</v>
      </c>
      <c r="R1505" s="146">
        <f>Q1505*H1505</f>
        <v>0.1000428</v>
      </c>
      <c r="S1505" s="146">
        <v>0</v>
      </c>
      <c r="T1505" s="147">
        <f>S1505*H1505</f>
        <v>0</v>
      </c>
      <c r="AR1505" s="148" t="s">
        <v>455</v>
      </c>
      <c r="AT1505" s="148" t="s">
        <v>1052</v>
      </c>
      <c r="AU1505" s="148" t="s">
        <v>87</v>
      </c>
      <c r="AY1505" s="17" t="s">
        <v>253</v>
      </c>
      <c r="BE1505" s="149">
        <f>IF(N1505="základní",J1505,0)</f>
        <v>0</v>
      </c>
      <c r="BF1505" s="149">
        <f>IF(N1505="snížená",J1505,0)</f>
        <v>0</v>
      </c>
      <c r="BG1505" s="149">
        <f>IF(N1505="zákl. přenesená",J1505,0)</f>
        <v>0</v>
      </c>
      <c r="BH1505" s="149">
        <f>IF(N1505="sníž. přenesená",J1505,0)</f>
        <v>0</v>
      </c>
      <c r="BI1505" s="149">
        <f>IF(N1505="nulová",J1505,0)</f>
        <v>0</v>
      </c>
      <c r="BJ1505" s="17" t="s">
        <v>85</v>
      </c>
      <c r="BK1505" s="149">
        <f>ROUND(I1505*H1505,2)</f>
        <v>0</v>
      </c>
      <c r="BL1505" s="17" t="s">
        <v>369</v>
      </c>
      <c r="BM1505" s="148" t="s">
        <v>4013</v>
      </c>
    </row>
    <row r="1506" spans="2:65" s="14" customFormat="1" ht="11.25">
      <c r="B1506" s="169"/>
      <c r="D1506" s="155" t="s">
        <v>264</v>
      </c>
      <c r="E1506" s="170" t="s">
        <v>1</v>
      </c>
      <c r="F1506" s="171" t="s">
        <v>2268</v>
      </c>
      <c r="H1506" s="170" t="s">
        <v>1</v>
      </c>
      <c r="I1506" s="172"/>
      <c r="L1506" s="169"/>
      <c r="M1506" s="173"/>
      <c r="T1506" s="174"/>
      <c r="AT1506" s="170" t="s">
        <v>264</v>
      </c>
      <c r="AU1506" s="170" t="s">
        <v>87</v>
      </c>
      <c r="AV1506" s="14" t="s">
        <v>85</v>
      </c>
      <c r="AW1506" s="14" t="s">
        <v>32</v>
      </c>
      <c r="AX1506" s="14" t="s">
        <v>77</v>
      </c>
      <c r="AY1506" s="170" t="s">
        <v>253</v>
      </c>
    </row>
    <row r="1507" spans="2:65" s="12" customFormat="1" ht="11.25">
      <c r="B1507" s="154"/>
      <c r="D1507" s="155" t="s">
        <v>264</v>
      </c>
      <c r="E1507" s="156" t="s">
        <v>1</v>
      </c>
      <c r="F1507" s="157" t="s">
        <v>4014</v>
      </c>
      <c r="H1507" s="158">
        <v>13.78</v>
      </c>
      <c r="I1507" s="159"/>
      <c r="L1507" s="154"/>
      <c r="M1507" s="160"/>
      <c r="T1507" s="161"/>
      <c r="AT1507" s="156" t="s">
        <v>264</v>
      </c>
      <c r="AU1507" s="156" t="s">
        <v>87</v>
      </c>
      <c r="AV1507" s="12" t="s">
        <v>87</v>
      </c>
      <c r="AW1507" s="12" t="s">
        <v>32</v>
      </c>
      <c r="AX1507" s="12" t="s">
        <v>77</v>
      </c>
      <c r="AY1507" s="156" t="s">
        <v>253</v>
      </c>
    </row>
    <row r="1508" spans="2:65" s="13" customFormat="1" ht="11.25">
      <c r="B1508" s="162"/>
      <c r="D1508" s="155" t="s">
        <v>264</v>
      </c>
      <c r="E1508" s="163" t="s">
        <v>1</v>
      </c>
      <c r="F1508" s="164" t="s">
        <v>266</v>
      </c>
      <c r="H1508" s="165">
        <v>13.78</v>
      </c>
      <c r="I1508" s="166"/>
      <c r="L1508" s="162"/>
      <c r="M1508" s="167"/>
      <c r="T1508" s="168"/>
      <c r="AT1508" s="163" t="s">
        <v>264</v>
      </c>
      <c r="AU1508" s="163" t="s">
        <v>87</v>
      </c>
      <c r="AV1508" s="13" t="s">
        <v>260</v>
      </c>
      <c r="AW1508" s="13" t="s">
        <v>32</v>
      </c>
      <c r="AX1508" s="13" t="s">
        <v>85</v>
      </c>
      <c r="AY1508" s="163" t="s">
        <v>253</v>
      </c>
    </row>
    <row r="1509" spans="2:65" s="12" customFormat="1" ht="11.25">
      <c r="B1509" s="154"/>
      <c r="D1509" s="155" t="s">
        <v>264</v>
      </c>
      <c r="F1509" s="157" t="s">
        <v>2270</v>
      </c>
      <c r="H1509" s="158">
        <v>15.157999999999999</v>
      </c>
      <c r="I1509" s="159"/>
      <c r="L1509" s="154"/>
      <c r="M1509" s="160"/>
      <c r="T1509" s="161"/>
      <c r="AT1509" s="156" t="s">
        <v>264</v>
      </c>
      <c r="AU1509" s="156" t="s">
        <v>87</v>
      </c>
      <c r="AV1509" s="12" t="s">
        <v>87</v>
      </c>
      <c r="AW1509" s="12" t="s">
        <v>4</v>
      </c>
      <c r="AX1509" s="12" t="s">
        <v>85</v>
      </c>
      <c r="AY1509" s="156" t="s">
        <v>253</v>
      </c>
    </row>
    <row r="1510" spans="2:65" s="1" customFormat="1" ht="24.2" customHeight="1">
      <c r="B1510" s="32"/>
      <c r="C1510" s="137" t="s">
        <v>2241</v>
      </c>
      <c r="D1510" s="137" t="s">
        <v>255</v>
      </c>
      <c r="E1510" s="138" t="s">
        <v>2272</v>
      </c>
      <c r="F1510" s="139" t="s">
        <v>2273</v>
      </c>
      <c r="G1510" s="140" t="s">
        <v>313</v>
      </c>
      <c r="H1510" s="141">
        <v>9.1999999999999993</v>
      </c>
      <c r="I1510" s="142"/>
      <c r="J1510" s="143">
        <f>ROUND(I1510*H1510,2)</f>
        <v>0</v>
      </c>
      <c r="K1510" s="139" t="s">
        <v>259</v>
      </c>
      <c r="L1510" s="32"/>
      <c r="M1510" s="144" t="s">
        <v>1</v>
      </c>
      <c r="N1510" s="145" t="s">
        <v>42</v>
      </c>
      <c r="P1510" s="146">
        <f>O1510*H1510</f>
        <v>0</v>
      </c>
      <c r="Q1510" s="146">
        <v>0</v>
      </c>
      <c r="R1510" s="146">
        <f>Q1510*H1510</f>
        <v>0</v>
      </c>
      <c r="S1510" s="146">
        <v>0</v>
      </c>
      <c r="T1510" s="147">
        <f>S1510*H1510</f>
        <v>0</v>
      </c>
      <c r="AR1510" s="148" t="s">
        <v>369</v>
      </c>
      <c r="AT1510" s="148" t="s">
        <v>255</v>
      </c>
      <c r="AU1510" s="148" t="s">
        <v>87</v>
      </c>
      <c r="AY1510" s="17" t="s">
        <v>253</v>
      </c>
      <c r="BE1510" s="149">
        <f>IF(N1510="základní",J1510,0)</f>
        <v>0</v>
      </c>
      <c r="BF1510" s="149">
        <f>IF(N1510="snížená",J1510,0)</f>
        <v>0</v>
      </c>
      <c r="BG1510" s="149">
        <f>IF(N1510="zákl. přenesená",J1510,0)</f>
        <v>0</v>
      </c>
      <c r="BH1510" s="149">
        <f>IF(N1510="sníž. přenesená",J1510,0)</f>
        <v>0</v>
      </c>
      <c r="BI1510" s="149">
        <f>IF(N1510="nulová",J1510,0)</f>
        <v>0</v>
      </c>
      <c r="BJ1510" s="17" t="s">
        <v>85</v>
      </c>
      <c r="BK1510" s="149">
        <f>ROUND(I1510*H1510,2)</f>
        <v>0</v>
      </c>
      <c r="BL1510" s="17" t="s">
        <v>369</v>
      </c>
      <c r="BM1510" s="148" t="s">
        <v>2274</v>
      </c>
    </row>
    <row r="1511" spans="2:65" s="1" customFormat="1" ht="11.25">
      <c r="B1511" s="32"/>
      <c r="D1511" s="150" t="s">
        <v>262</v>
      </c>
      <c r="F1511" s="151" t="s">
        <v>2275</v>
      </c>
      <c r="I1511" s="152"/>
      <c r="L1511" s="32"/>
      <c r="M1511" s="153"/>
      <c r="T1511" s="56"/>
      <c r="AT1511" s="17" t="s">
        <v>262</v>
      </c>
      <c r="AU1511" s="17" t="s">
        <v>87</v>
      </c>
    </row>
    <row r="1512" spans="2:65" s="1" customFormat="1" ht="49.15" customHeight="1">
      <c r="B1512" s="32"/>
      <c r="C1512" s="185" t="s">
        <v>2246</v>
      </c>
      <c r="D1512" s="185" t="s">
        <v>1052</v>
      </c>
      <c r="E1512" s="186" t="s">
        <v>2277</v>
      </c>
      <c r="F1512" s="187" t="s">
        <v>2278</v>
      </c>
      <c r="G1512" s="188" t="s">
        <v>313</v>
      </c>
      <c r="H1512" s="189">
        <v>9.1999999999999993</v>
      </c>
      <c r="I1512" s="190"/>
      <c r="J1512" s="191">
        <f>ROUND(I1512*H1512,2)</f>
        <v>0</v>
      </c>
      <c r="K1512" s="187" t="s">
        <v>1</v>
      </c>
      <c r="L1512" s="192"/>
      <c r="M1512" s="193" t="s">
        <v>1</v>
      </c>
      <c r="N1512" s="194" t="s">
        <v>42</v>
      </c>
      <c r="P1512" s="146">
        <f>O1512*H1512</f>
        <v>0</v>
      </c>
      <c r="Q1512" s="146">
        <v>4.0000000000000001E-3</v>
      </c>
      <c r="R1512" s="146">
        <f>Q1512*H1512</f>
        <v>3.6799999999999999E-2</v>
      </c>
      <c r="S1512" s="146">
        <v>0</v>
      </c>
      <c r="T1512" s="147">
        <f>S1512*H1512</f>
        <v>0</v>
      </c>
      <c r="AR1512" s="148" t="s">
        <v>455</v>
      </c>
      <c r="AT1512" s="148" t="s">
        <v>1052</v>
      </c>
      <c r="AU1512" s="148" t="s">
        <v>87</v>
      </c>
      <c r="AY1512" s="17" t="s">
        <v>253</v>
      </c>
      <c r="BE1512" s="149">
        <f>IF(N1512="základní",J1512,0)</f>
        <v>0</v>
      </c>
      <c r="BF1512" s="149">
        <f>IF(N1512="snížená",J1512,0)</f>
        <v>0</v>
      </c>
      <c r="BG1512" s="149">
        <f>IF(N1512="zákl. přenesená",J1512,0)</f>
        <v>0</v>
      </c>
      <c r="BH1512" s="149">
        <f>IF(N1512="sníž. přenesená",J1512,0)</f>
        <v>0</v>
      </c>
      <c r="BI1512" s="149">
        <f>IF(N1512="nulová",J1512,0)</f>
        <v>0</v>
      </c>
      <c r="BJ1512" s="17" t="s">
        <v>85</v>
      </c>
      <c r="BK1512" s="149">
        <f>ROUND(I1512*H1512,2)</f>
        <v>0</v>
      </c>
      <c r="BL1512" s="17" t="s">
        <v>369</v>
      </c>
      <c r="BM1512" s="148" t="s">
        <v>4015</v>
      </c>
    </row>
    <row r="1513" spans="2:65" s="1" customFormat="1" ht="48.75">
      <c r="B1513" s="32"/>
      <c r="D1513" s="155" t="s">
        <v>1346</v>
      </c>
      <c r="F1513" s="195" t="s">
        <v>2280</v>
      </c>
      <c r="I1513" s="152"/>
      <c r="L1513" s="32"/>
      <c r="M1513" s="153"/>
      <c r="T1513" s="56"/>
      <c r="AT1513" s="17" t="s">
        <v>1346</v>
      </c>
      <c r="AU1513" s="17" t="s">
        <v>87</v>
      </c>
    </row>
    <row r="1514" spans="2:65" s="12" customFormat="1" ht="11.25">
      <c r="B1514" s="154"/>
      <c r="D1514" s="155" t="s">
        <v>264</v>
      </c>
      <c r="E1514" s="156" t="s">
        <v>1</v>
      </c>
      <c r="F1514" s="157" t="s">
        <v>1118</v>
      </c>
      <c r="H1514" s="158">
        <v>3.4</v>
      </c>
      <c r="I1514" s="159"/>
      <c r="L1514" s="154"/>
      <c r="M1514" s="160"/>
      <c r="T1514" s="161"/>
      <c r="AT1514" s="156" t="s">
        <v>264</v>
      </c>
      <c r="AU1514" s="156" t="s">
        <v>87</v>
      </c>
      <c r="AV1514" s="12" t="s">
        <v>87</v>
      </c>
      <c r="AW1514" s="12" t="s">
        <v>32</v>
      </c>
      <c r="AX1514" s="12" t="s">
        <v>77</v>
      </c>
      <c r="AY1514" s="156" t="s">
        <v>253</v>
      </c>
    </row>
    <row r="1515" spans="2:65" s="12" customFormat="1" ht="11.25">
      <c r="B1515" s="154"/>
      <c r="D1515" s="155" t="s">
        <v>264</v>
      </c>
      <c r="E1515" s="156" t="s">
        <v>1</v>
      </c>
      <c r="F1515" s="157" t="s">
        <v>3761</v>
      </c>
      <c r="H1515" s="158">
        <v>1</v>
      </c>
      <c r="I1515" s="159"/>
      <c r="L1515" s="154"/>
      <c r="M1515" s="160"/>
      <c r="T1515" s="161"/>
      <c r="AT1515" s="156" t="s">
        <v>264</v>
      </c>
      <c r="AU1515" s="156" t="s">
        <v>87</v>
      </c>
      <c r="AV1515" s="12" t="s">
        <v>87</v>
      </c>
      <c r="AW1515" s="12" t="s">
        <v>32</v>
      </c>
      <c r="AX1515" s="12" t="s">
        <v>77</v>
      </c>
      <c r="AY1515" s="156" t="s">
        <v>253</v>
      </c>
    </row>
    <row r="1516" spans="2:65" s="12" customFormat="1" ht="11.25">
      <c r="B1516" s="154"/>
      <c r="D1516" s="155" t="s">
        <v>264</v>
      </c>
      <c r="E1516" s="156" t="s">
        <v>1</v>
      </c>
      <c r="F1516" s="157" t="s">
        <v>1120</v>
      </c>
      <c r="H1516" s="158">
        <v>2.4</v>
      </c>
      <c r="I1516" s="159"/>
      <c r="L1516" s="154"/>
      <c r="M1516" s="160"/>
      <c r="T1516" s="161"/>
      <c r="AT1516" s="156" t="s">
        <v>264</v>
      </c>
      <c r="AU1516" s="156" t="s">
        <v>87</v>
      </c>
      <c r="AV1516" s="12" t="s">
        <v>87</v>
      </c>
      <c r="AW1516" s="12" t="s">
        <v>32</v>
      </c>
      <c r="AX1516" s="12" t="s">
        <v>77</v>
      </c>
      <c r="AY1516" s="156" t="s">
        <v>253</v>
      </c>
    </row>
    <row r="1517" spans="2:65" s="12" customFormat="1" ht="11.25">
      <c r="B1517" s="154"/>
      <c r="D1517" s="155" t="s">
        <v>264</v>
      </c>
      <c r="E1517" s="156" t="s">
        <v>1</v>
      </c>
      <c r="F1517" s="157" t="s">
        <v>1122</v>
      </c>
      <c r="H1517" s="158">
        <v>2.4</v>
      </c>
      <c r="I1517" s="159"/>
      <c r="L1517" s="154"/>
      <c r="M1517" s="160"/>
      <c r="T1517" s="161"/>
      <c r="AT1517" s="156" t="s">
        <v>264</v>
      </c>
      <c r="AU1517" s="156" t="s">
        <v>87</v>
      </c>
      <c r="AV1517" s="12" t="s">
        <v>87</v>
      </c>
      <c r="AW1517" s="12" t="s">
        <v>32</v>
      </c>
      <c r="AX1517" s="12" t="s">
        <v>77</v>
      </c>
      <c r="AY1517" s="156" t="s">
        <v>253</v>
      </c>
    </row>
    <row r="1518" spans="2:65" s="13" customFormat="1" ht="11.25">
      <c r="B1518" s="162"/>
      <c r="D1518" s="155" t="s">
        <v>264</v>
      </c>
      <c r="E1518" s="163" t="s">
        <v>1</v>
      </c>
      <c r="F1518" s="164" t="s">
        <v>266</v>
      </c>
      <c r="H1518" s="165">
        <v>9.1999999999999993</v>
      </c>
      <c r="I1518" s="166"/>
      <c r="L1518" s="162"/>
      <c r="M1518" s="167"/>
      <c r="T1518" s="168"/>
      <c r="AT1518" s="163" t="s">
        <v>264</v>
      </c>
      <c r="AU1518" s="163" t="s">
        <v>87</v>
      </c>
      <c r="AV1518" s="13" t="s">
        <v>260</v>
      </c>
      <c r="AW1518" s="13" t="s">
        <v>32</v>
      </c>
      <c r="AX1518" s="13" t="s">
        <v>85</v>
      </c>
      <c r="AY1518" s="163" t="s">
        <v>253</v>
      </c>
    </row>
    <row r="1519" spans="2:65" s="1" customFormat="1" ht="24.2" customHeight="1">
      <c r="B1519" s="32"/>
      <c r="C1519" s="137" t="s">
        <v>2253</v>
      </c>
      <c r="D1519" s="137" t="s">
        <v>255</v>
      </c>
      <c r="E1519" s="138" t="s">
        <v>2282</v>
      </c>
      <c r="F1519" s="139" t="s">
        <v>2283</v>
      </c>
      <c r="G1519" s="140" t="s">
        <v>313</v>
      </c>
      <c r="H1519" s="141">
        <v>3</v>
      </c>
      <c r="I1519" s="142"/>
      <c r="J1519" s="143">
        <f>ROUND(I1519*H1519,2)</f>
        <v>0</v>
      </c>
      <c r="K1519" s="139" t="s">
        <v>259</v>
      </c>
      <c r="L1519" s="32"/>
      <c r="M1519" s="144" t="s">
        <v>1</v>
      </c>
      <c r="N1519" s="145" t="s">
        <v>42</v>
      </c>
      <c r="P1519" s="146">
        <f>O1519*H1519</f>
        <v>0</v>
      </c>
      <c r="Q1519" s="146">
        <v>0</v>
      </c>
      <c r="R1519" s="146">
        <f>Q1519*H1519</f>
        <v>0</v>
      </c>
      <c r="S1519" s="146">
        <v>0</v>
      </c>
      <c r="T1519" s="147">
        <f>S1519*H1519</f>
        <v>0</v>
      </c>
      <c r="AR1519" s="148" t="s">
        <v>369</v>
      </c>
      <c r="AT1519" s="148" t="s">
        <v>255</v>
      </c>
      <c r="AU1519" s="148" t="s">
        <v>87</v>
      </c>
      <c r="AY1519" s="17" t="s">
        <v>253</v>
      </c>
      <c r="BE1519" s="149">
        <f>IF(N1519="základní",J1519,0)</f>
        <v>0</v>
      </c>
      <c r="BF1519" s="149">
        <f>IF(N1519="snížená",J1519,0)</f>
        <v>0</v>
      </c>
      <c r="BG1519" s="149">
        <f>IF(N1519="zákl. přenesená",J1519,0)</f>
        <v>0</v>
      </c>
      <c r="BH1519" s="149">
        <f>IF(N1519="sníž. přenesená",J1519,0)</f>
        <v>0</v>
      </c>
      <c r="BI1519" s="149">
        <f>IF(N1519="nulová",J1519,0)</f>
        <v>0</v>
      </c>
      <c r="BJ1519" s="17" t="s">
        <v>85</v>
      </c>
      <c r="BK1519" s="149">
        <f>ROUND(I1519*H1519,2)</f>
        <v>0</v>
      </c>
      <c r="BL1519" s="17" t="s">
        <v>369</v>
      </c>
      <c r="BM1519" s="148" t="s">
        <v>2284</v>
      </c>
    </row>
    <row r="1520" spans="2:65" s="1" customFormat="1" ht="11.25">
      <c r="B1520" s="32"/>
      <c r="D1520" s="150" t="s">
        <v>262</v>
      </c>
      <c r="F1520" s="151" t="s">
        <v>2285</v>
      </c>
      <c r="I1520" s="152"/>
      <c r="L1520" s="32"/>
      <c r="M1520" s="153"/>
      <c r="T1520" s="56"/>
      <c r="AT1520" s="17" t="s">
        <v>262</v>
      </c>
      <c r="AU1520" s="17" t="s">
        <v>87</v>
      </c>
    </row>
    <row r="1521" spans="2:65" s="1" customFormat="1" ht="49.15" customHeight="1">
      <c r="B1521" s="32"/>
      <c r="C1521" s="185" t="s">
        <v>2259</v>
      </c>
      <c r="D1521" s="185" t="s">
        <v>1052</v>
      </c>
      <c r="E1521" s="186" t="s">
        <v>2287</v>
      </c>
      <c r="F1521" s="187" t="s">
        <v>2288</v>
      </c>
      <c r="G1521" s="188" t="s">
        <v>313</v>
      </c>
      <c r="H1521" s="189">
        <v>0.6</v>
      </c>
      <c r="I1521" s="190"/>
      <c r="J1521" s="191">
        <f>ROUND(I1521*H1521,2)</f>
        <v>0</v>
      </c>
      <c r="K1521" s="187" t="s">
        <v>1</v>
      </c>
      <c r="L1521" s="192"/>
      <c r="M1521" s="193" t="s">
        <v>1</v>
      </c>
      <c r="N1521" s="194" t="s">
        <v>42</v>
      </c>
      <c r="P1521" s="146">
        <f>O1521*H1521</f>
        <v>0</v>
      </c>
      <c r="Q1521" s="146">
        <v>7.0000000000000001E-3</v>
      </c>
      <c r="R1521" s="146">
        <f>Q1521*H1521</f>
        <v>4.1999999999999997E-3</v>
      </c>
      <c r="S1521" s="146">
        <v>0</v>
      </c>
      <c r="T1521" s="147">
        <f>S1521*H1521</f>
        <v>0</v>
      </c>
      <c r="AR1521" s="148" t="s">
        <v>455</v>
      </c>
      <c r="AT1521" s="148" t="s">
        <v>1052</v>
      </c>
      <c r="AU1521" s="148" t="s">
        <v>87</v>
      </c>
      <c r="AY1521" s="17" t="s">
        <v>253</v>
      </c>
      <c r="BE1521" s="149">
        <f>IF(N1521="základní",J1521,0)</f>
        <v>0</v>
      </c>
      <c r="BF1521" s="149">
        <f>IF(N1521="snížená",J1521,0)</f>
        <v>0</v>
      </c>
      <c r="BG1521" s="149">
        <f>IF(N1521="zákl. přenesená",J1521,0)</f>
        <v>0</v>
      </c>
      <c r="BH1521" s="149">
        <f>IF(N1521="sníž. přenesená",J1521,0)</f>
        <v>0</v>
      </c>
      <c r="BI1521" s="149">
        <f>IF(N1521="nulová",J1521,0)</f>
        <v>0</v>
      </c>
      <c r="BJ1521" s="17" t="s">
        <v>85</v>
      </c>
      <c r="BK1521" s="149">
        <f>ROUND(I1521*H1521,2)</f>
        <v>0</v>
      </c>
      <c r="BL1521" s="17" t="s">
        <v>369</v>
      </c>
      <c r="BM1521" s="148" t="s">
        <v>4016</v>
      </c>
    </row>
    <row r="1522" spans="2:65" s="1" customFormat="1" ht="48.75">
      <c r="B1522" s="32"/>
      <c r="D1522" s="155" t="s">
        <v>1346</v>
      </c>
      <c r="F1522" s="195" t="s">
        <v>2280</v>
      </c>
      <c r="I1522" s="152"/>
      <c r="L1522" s="32"/>
      <c r="M1522" s="153"/>
      <c r="T1522" s="56"/>
      <c r="AT1522" s="17" t="s">
        <v>1346</v>
      </c>
      <c r="AU1522" s="17" t="s">
        <v>87</v>
      </c>
    </row>
    <row r="1523" spans="2:65" s="12" customFormat="1" ht="11.25">
      <c r="B1523" s="154"/>
      <c r="D1523" s="155" t="s">
        <v>264</v>
      </c>
      <c r="E1523" s="156" t="s">
        <v>1</v>
      </c>
      <c r="F1523" s="157" t="s">
        <v>1121</v>
      </c>
      <c r="H1523" s="158">
        <v>0.6</v>
      </c>
      <c r="I1523" s="159"/>
      <c r="L1523" s="154"/>
      <c r="M1523" s="160"/>
      <c r="T1523" s="161"/>
      <c r="AT1523" s="156" t="s">
        <v>264</v>
      </c>
      <c r="AU1523" s="156" t="s">
        <v>87</v>
      </c>
      <c r="AV1523" s="12" t="s">
        <v>87</v>
      </c>
      <c r="AW1523" s="12" t="s">
        <v>32</v>
      </c>
      <c r="AX1523" s="12" t="s">
        <v>77</v>
      </c>
      <c r="AY1523" s="156" t="s">
        <v>253</v>
      </c>
    </row>
    <row r="1524" spans="2:65" s="13" customFormat="1" ht="11.25">
      <c r="B1524" s="162"/>
      <c r="D1524" s="155" t="s">
        <v>264</v>
      </c>
      <c r="E1524" s="163" t="s">
        <v>1</v>
      </c>
      <c r="F1524" s="164" t="s">
        <v>266</v>
      </c>
      <c r="H1524" s="165">
        <v>0.6</v>
      </c>
      <c r="I1524" s="166"/>
      <c r="L1524" s="162"/>
      <c r="M1524" s="167"/>
      <c r="T1524" s="168"/>
      <c r="AT1524" s="163" t="s">
        <v>264</v>
      </c>
      <c r="AU1524" s="163" t="s">
        <v>87</v>
      </c>
      <c r="AV1524" s="13" t="s">
        <v>260</v>
      </c>
      <c r="AW1524" s="13" t="s">
        <v>32</v>
      </c>
      <c r="AX1524" s="13" t="s">
        <v>85</v>
      </c>
      <c r="AY1524" s="163" t="s">
        <v>253</v>
      </c>
    </row>
    <row r="1525" spans="2:65" s="1" customFormat="1" ht="66.75" customHeight="1">
      <c r="B1525" s="32"/>
      <c r="C1525" s="185" t="s">
        <v>2264</v>
      </c>
      <c r="D1525" s="185" t="s">
        <v>1052</v>
      </c>
      <c r="E1525" s="186" t="s">
        <v>2291</v>
      </c>
      <c r="F1525" s="187" t="s">
        <v>2292</v>
      </c>
      <c r="G1525" s="188" t="s">
        <v>313</v>
      </c>
      <c r="H1525" s="189">
        <v>2.4</v>
      </c>
      <c r="I1525" s="190"/>
      <c r="J1525" s="191">
        <f>ROUND(I1525*H1525,2)</f>
        <v>0</v>
      </c>
      <c r="K1525" s="187" t="s">
        <v>1</v>
      </c>
      <c r="L1525" s="192"/>
      <c r="M1525" s="193" t="s">
        <v>1</v>
      </c>
      <c r="N1525" s="194" t="s">
        <v>42</v>
      </c>
      <c r="P1525" s="146">
        <f>O1525*H1525</f>
        <v>0</v>
      </c>
      <c r="Q1525" s="146">
        <v>6.0000000000000002E-5</v>
      </c>
      <c r="R1525" s="146">
        <f>Q1525*H1525</f>
        <v>1.44E-4</v>
      </c>
      <c r="S1525" s="146">
        <v>0</v>
      </c>
      <c r="T1525" s="147">
        <f>S1525*H1525</f>
        <v>0</v>
      </c>
      <c r="AR1525" s="148" t="s">
        <v>455</v>
      </c>
      <c r="AT1525" s="148" t="s">
        <v>1052</v>
      </c>
      <c r="AU1525" s="148" t="s">
        <v>87</v>
      </c>
      <c r="AY1525" s="17" t="s">
        <v>253</v>
      </c>
      <c r="BE1525" s="149">
        <f>IF(N1525="základní",J1525,0)</f>
        <v>0</v>
      </c>
      <c r="BF1525" s="149">
        <f>IF(N1525="snížená",J1525,0)</f>
        <v>0</v>
      </c>
      <c r="BG1525" s="149">
        <f>IF(N1525="zákl. přenesená",J1525,0)</f>
        <v>0</v>
      </c>
      <c r="BH1525" s="149">
        <f>IF(N1525="sníž. přenesená",J1525,0)</f>
        <v>0</v>
      </c>
      <c r="BI1525" s="149">
        <f>IF(N1525="nulová",J1525,0)</f>
        <v>0</v>
      </c>
      <c r="BJ1525" s="17" t="s">
        <v>85</v>
      </c>
      <c r="BK1525" s="149">
        <f>ROUND(I1525*H1525,2)</f>
        <v>0</v>
      </c>
      <c r="BL1525" s="17" t="s">
        <v>369</v>
      </c>
      <c r="BM1525" s="148" t="s">
        <v>4017</v>
      </c>
    </row>
    <row r="1526" spans="2:65" s="1" customFormat="1" ht="48.75">
      <c r="B1526" s="32"/>
      <c r="D1526" s="155" t="s">
        <v>1346</v>
      </c>
      <c r="F1526" s="195" t="s">
        <v>2280</v>
      </c>
      <c r="I1526" s="152"/>
      <c r="L1526" s="32"/>
      <c r="M1526" s="153"/>
      <c r="T1526" s="56"/>
      <c r="AT1526" s="17" t="s">
        <v>1346</v>
      </c>
      <c r="AU1526" s="17" t="s">
        <v>87</v>
      </c>
    </row>
    <row r="1527" spans="2:65" s="12" customFormat="1" ht="11.25">
      <c r="B1527" s="154"/>
      <c r="D1527" s="155" t="s">
        <v>264</v>
      </c>
      <c r="E1527" s="156" t="s">
        <v>1</v>
      </c>
      <c r="F1527" s="157" t="s">
        <v>1108</v>
      </c>
      <c r="H1527" s="158">
        <v>2.4</v>
      </c>
      <c r="I1527" s="159"/>
      <c r="L1527" s="154"/>
      <c r="M1527" s="160"/>
      <c r="T1527" s="161"/>
      <c r="AT1527" s="156" t="s">
        <v>264</v>
      </c>
      <c r="AU1527" s="156" t="s">
        <v>87</v>
      </c>
      <c r="AV1527" s="12" t="s">
        <v>87</v>
      </c>
      <c r="AW1527" s="12" t="s">
        <v>32</v>
      </c>
      <c r="AX1527" s="12" t="s">
        <v>77</v>
      </c>
      <c r="AY1527" s="156" t="s">
        <v>253</v>
      </c>
    </row>
    <row r="1528" spans="2:65" s="13" customFormat="1" ht="11.25">
      <c r="B1528" s="162"/>
      <c r="D1528" s="155" t="s">
        <v>264</v>
      </c>
      <c r="E1528" s="163" t="s">
        <v>1</v>
      </c>
      <c r="F1528" s="164" t="s">
        <v>266</v>
      </c>
      <c r="H1528" s="165">
        <v>2.4</v>
      </c>
      <c r="I1528" s="166"/>
      <c r="L1528" s="162"/>
      <c r="M1528" s="167"/>
      <c r="T1528" s="168"/>
      <c r="AT1528" s="163" t="s">
        <v>264</v>
      </c>
      <c r="AU1528" s="163" t="s">
        <v>87</v>
      </c>
      <c r="AV1528" s="13" t="s">
        <v>260</v>
      </c>
      <c r="AW1528" s="13" t="s">
        <v>32</v>
      </c>
      <c r="AX1528" s="13" t="s">
        <v>85</v>
      </c>
      <c r="AY1528" s="163" t="s">
        <v>253</v>
      </c>
    </row>
    <row r="1529" spans="2:65" s="1" customFormat="1" ht="24.2" customHeight="1">
      <c r="B1529" s="32"/>
      <c r="C1529" s="137" t="s">
        <v>2271</v>
      </c>
      <c r="D1529" s="137" t="s">
        <v>255</v>
      </c>
      <c r="E1529" s="138" t="s">
        <v>2295</v>
      </c>
      <c r="F1529" s="139" t="s">
        <v>2296</v>
      </c>
      <c r="G1529" s="140" t="s">
        <v>1576</v>
      </c>
      <c r="H1529" s="196"/>
      <c r="I1529" s="142"/>
      <c r="J1529" s="143">
        <f>ROUND(I1529*H1529,2)</f>
        <v>0</v>
      </c>
      <c r="K1529" s="139" t="s">
        <v>259</v>
      </c>
      <c r="L1529" s="32"/>
      <c r="M1529" s="144" t="s">
        <v>1</v>
      </c>
      <c r="N1529" s="145" t="s">
        <v>42</v>
      </c>
      <c r="P1529" s="146">
        <f>O1529*H1529</f>
        <v>0</v>
      </c>
      <c r="Q1529" s="146">
        <v>0</v>
      </c>
      <c r="R1529" s="146">
        <f>Q1529*H1529</f>
        <v>0</v>
      </c>
      <c r="S1529" s="146">
        <v>0</v>
      </c>
      <c r="T1529" s="147">
        <f>S1529*H1529</f>
        <v>0</v>
      </c>
      <c r="AR1529" s="148" t="s">
        <v>369</v>
      </c>
      <c r="AT1529" s="148" t="s">
        <v>255</v>
      </c>
      <c r="AU1529" s="148" t="s">
        <v>87</v>
      </c>
      <c r="AY1529" s="17" t="s">
        <v>253</v>
      </c>
      <c r="BE1529" s="149">
        <f>IF(N1529="základní",J1529,0)</f>
        <v>0</v>
      </c>
      <c r="BF1529" s="149">
        <f>IF(N1529="snížená",J1529,0)</f>
        <v>0</v>
      </c>
      <c r="BG1529" s="149">
        <f>IF(N1529="zákl. přenesená",J1529,0)</f>
        <v>0</v>
      </c>
      <c r="BH1529" s="149">
        <f>IF(N1529="sníž. přenesená",J1529,0)</f>
        <v>0</v>
      </c>
      <c r="BI1529" s="149">
        <f>IF(N1529="nulová",J1529,0)</f>
        <v>0</v>
      </c>
      <c r="BJ1529" s="17" t="s">
        <v>85</v>
      </c>
      <c r="BK1529" s="149">
        <f>ROUND(I1529*H1529,2)</f>
        <v>0</v>
      </c>
      <c r="BL1529" s="17" t="s">
        <v>369</v>
      </c>
      <c r="BM1529" s="148" t="s">
        <v>2297</v>
      </c>
    </row>
    <row r="1530" spans="2:65" s="1" customFormat="1" ht="11.25">
      <c r="B1530" s="32"/>
      <c r="D1530" s="150" t="s">
        <v>262</v>
      </c>
      <c r="F1530" s="151" t="s">
        <v>2298</v>
      </c>
      <c r="I1530" s="152"/>
      <c r="L1530" s="32"/>
      <c r="M1530" s="153"/>
      <c r="T1530" s="56"/>
      <c r="AT1530" s="17" t="s">
        <v>262</v>
      </c>
      <c r="AU1530" s="17" t="s">
        <v>87</v>
      </c>
    </row>
    <row r="1531" spans="2:65" s="11" customFormat="1" ht="22.9" customHeight="1">
      <c r="B1531" s="125"/>
      <c r="D1531" s="126" t="s">
        <v>76</v>
      </c>
      <c r="E1531" s="135" t="s">
        <v>2299</v>
      </c>
      <c r="F1531" s="135" t="s">
        <v>2300</v>
      </c>
      <c r="I1531" s="128"/>
      <c r="J1531" s="136">
        <f>BK1531</f>
        <v>0</v>
      </c>
      <c r="L1531" s="125"/>
      <c r="M1531" s="130"/>
      <c r="P1531" s="131">
        <f>SUM(P1532:P1591)</f>
        <v>0</v>
      </c>
      <c r="R1531" s="131">
        <f>SUM(R1532:R1591)</f>
        <v>2.2039940800000006</v>
      </c>
      <c r="T1531" s="132">
        <f>SUM(T1532:T1591)</f>
        <v>0</v>
      </c>
      <c r="AR1531" s="126" t="s">
        <v>87</v>
      </c>
      <c r="AT1531" s="133" t="s">
        <v>76</v>
      </c>
      <c r="AU1531" s="133" t="s">
        <v>85</v>
      </c>
      <c r="AY1531" s="126" t="s">
        <v>253</v>
      </c>
      <c r="BK1531" s="134">
        <f>SUM(BK1532:BK1591)</f>
        <v>0</v>
      </c>
    </row>
    <row r="1532" spans="2:65" s="1" customFormat="1" ht="16.5" customHeight="1">
      <c r="B1532" s="32"/>
      <c r="C1532" s="137" t="s">
        <v>2276</v>
      </c>
      <c r="D1532" s="137" t="s">
        <v>255</v>
      </c>
      <c r="E1532" s="138" t="s">
        <v>2302</v>
      </c>
      <c r="F1532" s="139" t="s">
        <v>2303</v>
      </c>
      <c r="G1532" s="140" t="s">
        <v>258</v>
      </c>
      <c r="H1532" s="141">
        <v>150.86600000000001</v>
      </c>
      <c r="I1532" s="142"/>
      <c r="J1532" s="143">
        <f>ROUND(I1532*H1532,2)</f>
        <v>0</v>
      </c>
      <c r="K1532" s="139" t="s">
        <v>259</v>
      </c>
      <c r="L1532" s="32"/>
      <c r="M1532" s="144" t="s">
        <v>1</v>
      </c>
      <c r="N1532" s="145" t="s">
        <v>42</v>
      </c>
      <c r="P1532" s="146">
        <f>O1532*H1532</f>
        <v>0</v>
      </c>
      <c r="Q1532" s="146">
        <v>2.7999999999999998E-4</v>
      </c>
      <c r="R1532" s="146">
        <f>Q1532*H1532</f>
        <v>4.2242479999999999E-2</v>
      </c>
      <c r="S1532" s="146">
        <v>0</v>
      </c>
      <c r="T1532" s="147">
        <f>S1532*H1532</f>
        <v>0</v>
      </c>
      <c r="AR1532" s="148" t="s">
        <v>369</v>
      </c>
      <c r="AT1532" s="148" t="s">
        <v>255</v>
      </c>
      <c r="AU1532" s="148" t="s">
        <v>87</v>
      </c>
      <c r="AY1532" s="17" t="s">
        <v>253</v>
      </c>
      <c r="BE1532" s="149">
        <f>IF(N1532="základní",J1532,0)</f>
        <v>0</v>
      </c>
      <c r="BF1532" s="149">
        <f>IF(N1532="snížená",J1532,0)</f>
        <v>0</v>
      </c>
      <c r="BG1532" s="149">
        <f>IF(N1532="zákl. přenesená",J1532,0)</f>
        <v>0</v>
      </c>
      <c r="BH1532" s="149">
        <f>IF(N1532="sníž. přenesená",J1532,0)</f>
        <v>0</v>
      </c>
      <c r="BI1532" s="149">
        <f>IF(N1532="nulová",J1532,0)</f>
        <v>0</v>
      </c>
      <c r="BJ1532" s="17" t="s">
        <v>85</v>
      </c>
      <c r="BK1532" s="149">
        <f>ROUND(I1532*H1532,2)</f>
        <v>0</v>
      </c>
      <c r="BL1532" s="17" t="s">
        <v>369</v>
      </c>
      <c r="BM1532" s="148" t="s">
        <v>4018</v>
      </c>
    </row>
    <row r="1533" spans="2:65" s="1" customFormat="1" ht="11.25">
      <c r="B1533" s="32"/>
      <c r="D1533" s="150" t="s">
        <v>262</v>
      </c>
      <c r="F1533" s="151" t="s">
        <v>2305</v>
      </c>
      <c r="I1533" s="152"/>
      <c r="L1533" s="32"/>
      <c r="M1533" s="153"/>
      <c r="T1533" s="56"/>
      <c r="AT1533" s="17" t="s">
        <v>262</v>
      </c>
      <c r="AU1533" s="17" t="s">
        <v>87</v>
      </c>
    </row>
    <row r="1534" spans="2:65" s="1" customFormat="1" ht="19.5">
      <c r="B1534" s="32"/>
      <c r="D1534" s="155" t="s">
        <v>1346</v>
      </c>
      <c r="F1534" s="195" t="s">
        <v>2306</v>
      </c>
      <c r="I1534" s="152"/>
      <c r="L1534" s="32"/>
      <c r="M1534" s="153"/>
      <c r="T1534" s="56"/>
      <c r="AT1534" s="17" t="s">
        <v>1346</v>
      </c>
      <c r="AU1534" s="17" t="s">
        <v>87</v>
      </c>
    </row>
    <row r="1535" spans="2:65" s="1" customFormat="1" ht="24.2" customHeight="1">
      <c r="B1535" s="32"/>
      <c r="C1535" s="185" t="s">
        <v>2281</v>
      </c>
      <c r="D1535" s="185" t="s">
        <v>1052</v>
      </c>
      <c r="E1535" s="186" t="s">
        <v>2308</v>
      </c>
      <c r="F1535" s="187" t="s">
        <v>2309</v>
      </c>
      <c r="G1535" s="188" t="s">
        <v>258</v>
      </c>
      <c r="H1535" s="189">
        <v>173.49600000000001</v>
      </c>
      <c r="I1535" s="190"/>
      <c r="J1535" s="191">
        <f>ROUND(I1535*H1535,2)</f>
        <v>0</v>
      </c>
      <c r="K1535" s="187" t="s">
        <v>1</v>
      </c>
      <c r="L1535" s="192"/>
      <c r="M1535" s="193" t="s">
        <v>1</v>
      </c>
      <c r="N1535" s="194" t="s">
        <v>42</v>
      </c>
      <c r="P1535" s="146">
        <f>O1535*H1535</f>
        <v>0</v>
      </c>
      <c r="Q1535" s="146">
        <v>1.21E-2</v>
      </c>
      <c r="R1535" s="146">
        <f>Q1535*H1535</f>
        <v>2.0993016</v>
      </c>
      <c r="S1535" s="146">
        <v>0</v>
      </c>
      <c r="T1535" s="147">
        <f>S1535*H1535</f>
        <v>0</v>
      </c>
      <c r="AR1535" s="148" t="s">
        <v>455</v>
      </c>
      <c r="AT1535" s="148" t="s">
        <v>1052</v>
      </c>
      <c r="AU1535" s="148" t="s">
        <v>87</v>
      </c>
      <c r="AY1535" s="17" t="s">
        <v>253</v>
      </c>
      <c r="BE1535" s="149">
        <f>IF(N1535="základní",J1535,0)</f>
        <v>0</v>
      </c>
      <c r="BF1535" s="149">
        <f>IF(N1535="snížená",J1535,0)</f>
        <v>0</v>
      </c>
      <c r="BG1535" s="149">
        <f>IF(N1535="zákl. přenesená",J1535,0)</f>
        <v>0</v>
      </c>
      <c r="BH1535" s="149">
        <f>IF(N1535="sníž. přenesená",J1535,0)</f>
        <v>0</v>
      </c>
      <c r="BI1535" s="149">
        <f>IF(N1535="nulová",J1535,0)</f>
        <v>0</v>
      </c>
      <c r="BJ1535" s="17" t="s">
        <v>85</v>
      </c>
      <c r="BK1535" s="149">
        <f>ROUND(I1535*H1535,2)</f>
        <v>0</v>
      </c>
      <c r="BL1535" s="17" t="s">
        <v>369</v>
      </c>
      <c r="BM1535" s="148" t="s">
        <v>4019</v>
      </c>
    </row>
    <row r="1536" spans="2:65" s="14" customFormat="1" ht="11.25">
      <c r="B1536" s="169"/>
      <c r="D1536" s="155" t="s">
        <v>264</v>
      </c>
      <c r="E1536" s="170" t="s">
        <v>1</v>
      </c>
      <c r="F1536" s="171" t="s">
        <v>1668</v>
      </c>
      <c r="H1536" s="170" t="s">
        <v>1</v>
      </c>
      <c r="I1536" s="172"/>
      <c r="L1536" s="169"/>
      <c r="M1536" s="173"/>
      <c r="T1536" s="174"/>
      <c r="AT1536" s="170" t="s">
        <v>264</v>
      </c>
      <c r="AU1536" s="170" t="s">
        <v>87</v>
      </c>
      <c r="AV1536" s="14" t="s">
        <v>85</v>
      </c>
      <c r="AW1536" s="14" t="s">
        <v>32</v>
      </c>
      <c r="AX1536" s="14" t="s">
        <v>77</v>
      </c>
      <c r="AY1536" s="170" t="s">
        <v>253</v>
      </c>
    </row>
    <row r="1537" spans="2:65" s="12" customFormat="1" ht="11.25">
      <c r="B1537" s="154"/>
      <c r="D1537" s="155" t="s">
        <v>264</v>
      </c>
      <c r="E1537" s="156" t="s">
        <v>1</v>
      </c>
      <c r="F1537" s="157" t="s">
        <v>4020</v>
      </c>
      <c r="H1537" s="158">
        <v>150.86600000000001</v>
      </c>
      <c r="I1537" s="159"/>
      <c r="L1537" s="154"/>
      <c r="M1537" s="160"/>
      <c r="T1537" s="161"/>
      <c r="AT1537" s="156" t="s">
        <v>264</v>
      </c>
      <c r="AU1537" s="156" t="s">
        <v>87</v>
      </c>
      <c r="AV1537" s="12" t="s">
        <v>87</v>
      </c>
      <c r="AW1537" s="12" t="s">
        <v>32</v>
      </c>
      <c r="AX1537" s="12" t="s">
        <v>77</v>
      </c>
      <c r="AY1537" s="156" t="s">
        <v>253</v>
      </c>
    </row>
    <row r="1538" spans="2:65" s="15" customFormat="1" ht="11.25">
      <c r="B1538" s="175"/>
      <c r="D1538" s="155" t="s">
        <v>264</v>
      </c>
      <c r="E1538" s="176" t="s">
        <v>1</v>
      </c>
      <c r="F1538" s="177" t="s">
        <v>322</v>
      </c>
      <c r="H1538" s="178">
        <v>150.86600000000001</v>
      </c>
      <c r="I1538" s="179"/>
      <c r="L1538" s="175"/>
      <c r="M1538" s="180"/>
      <c r="T1538" s="181"/>
      <c r="AT1538" s="176" t="s">
        <v>264</v>
      </c>
      <c r="AU1538" s="176" t="s">
        <v>87</v>
      </c>
      <c r="AV1538" s="15" t="s">
        <v>97</v>
      </c>
      <c r="AW1538" s="15" t="s">
        <v>32</v>
      </c>
      <c r="AX1538" s="15" t="s">
        <v>77</v>
      </c>
      <c r="AY1538" s="176" t="s">
        <v>253</v>
      </c>
    </row>
    <row r="1539" spans="2:65" s="14" customFormat="1" ht="11.25">
      <c r="B1539" s="169"/>
      <c r="D1539" s="155" t="s">
        <v>264</v>
      </c>
      <c r="E1539" s="170" t="s">
        <v>1</v>
      </c>
      <c r="F1539" s="171" t="s">
        <v>2312</v>
      </c>
      <c r="H1539" s="170" t="s">
        <v>1</v>
      </c>
      <c r="I1539" s="172"/>
      <c r="L1539" s="169"/>
      <c r="M1539" s="173"/>
      <c r="T1539" s="174"/>
      <c r="AT1539" s="170" t="s">
        <v>264</v>
      </c>
      <c r="AU1539" s="170" t="s">
        <v>87</v>
      </c>
      <c r="AV1539" s="14" t="s">
        <v>85</v>
      </c>
      <c r="AW1539" s="14" t="s">
        <v>32</v>
      </c>
      <c r="AX1539" s="14" t="s">
        <v>77</v>
      </c>
      <c r="AY1539" s="170" t="s">
        <v>253</v>
      </c>
    </row>
    <row r="1540" spans="2:65" s="12" customFormat="1" ht="11.25">
      <c r="B1540" s="154"/>
      <c r="D1540" s="155" t="s">
        <v>264</v>
      </c>
      <c r="E1540" s="156" t="s">
        <v>1</v>
      </c>
      <c r="F1540" s="157" t="s">
        <v>4021</v>
      </c>
      <c r="H1540" s="158">
        <v>0</v>
      </c>
      <c r="I1540" s="159"/>
      <c r="L1540" s="154"/>
      <c r="M1540" s="160"/>
      <c r="T1540" s="161"/>
      <c r="AT1540" s="156" t="s">
        <v>264</v>
      </c>
      <c r="AU1540" s="156" t="s">
        <v>87</v>
      </c>
      <c r="AV1540" s="12" t="s">
        <v>87</v>
      </c>
      <c r="AW1540" s="12" t="s">
        <v>32</v>
      </c>
      <c r="AX1540" s="12" t="s">
        <v>77</v>
      </c>
      <c r="AY1540" s="156" t="s">
        <v>253</v>
      </c>
    </row>
    <row r="1541" spans="2:65" s="15" customFormat="1" ht="11.25">
      <c r="B1541" s="175"/>
      <c r="D1541" s="155" t="s">
        <v>264</v>
      </c>
      <c r="E1541" s="176" t="s">
        <v>1</v>
      </c>
      <c r="F1541" s="177" t="s">
        <v>322</v>
      </c>
      <c r="H1541" s="178">
        <v>0</v>
      </c>
      <c r="I1541" s="179"/>
      <c r="L1541" s="175"/>
      <c r="M1541" s="180"/>
      <c r="T1541" s="181"/>
      <c r="AT1541" s="176" t="s">
        <v>264</v>
      </c>
      <c r="AU1541" s="176" t="s">
        <v>87</v>
      </c>
      <c r="AV1541" s="15" t="s">
        <v>97</v>
      </c>
      <c r="AW1541" s="15" t="s">
        <v>32</v>
      </c>
      <c r="AX1541" s="15" t="s">
        <v>77</v>
      </c>
      <c r="AY1541" s="176" t="s">
        <v>253</v>
      </c>
    </row>
    <row r="1542" spans="2:65" s="13" customFormat="1" ht="11.25">
      <c r="B1542" s="162"/>
      <c r="D1542" s="155" t="s">
        <v>264</v>
      </c>
      <c r="E1542" s="163" t="s">
        <v>1</v>
      </c>
      <c r="F1542" s="164" t="s">
        <v>266</v>
      </c>
      <c r="H1542" s="165">
        <v>150.86600000000001</v>
      </c>
      <c r="I1542" s="166"/>
      <c r="L1542" s="162"/>
      <c r="M1542" s="167"/>
      <c r="T1542" s="168"/>
      <c r="AT1542" s="163" t="s">
        <v>264</v>
      </c>
      <c r="AU1542" s="163" t="s">
        <v>87</v>
      </c>
      <c r="AV1542" s="13" t="s">
        <v>260</v>
      </c>
      <c r="AW1542" s="13" t="s">
        <v>32</v>
      </c>
      <c r="AX1542" s="13" t="s">
        <v>85</v>
      </c>
      <c r="AY1542" s="163" t="s">
        <v>253</v>
      </c>
    </row>
    <row r="1543" spans="2:65" s="12" customFormat="1" ht="11.25">
      <c r="B1543" s="154"/>
      <c r="D1543" s="155" t="s">
        <v>264</v>
      </c>
      <c r="F1543" s="157" t="s">
        <v>3130</v>
      </c>
      <c r="H1543" s="158">
        <v>173.49600000000001</v>
      </c>
      <c r="I1543" s="159"/>
      <c r="L1543" s="154"/>
      <c r="M1543" s="160"/>
      <c r="T1543" s="161"/>
      <c r="AT1543" s="156" t="s">
        <v>264</v>
      </c>
      <c r="AU1543" s="156" t="s">
        <v>87</v>
      </c>
      <c r="AV1543" s="12" t="s">
        <v>87</v>
      </c>
      <c r="AW1543" s="12" t="s">
        <v>4</v>
      </c>
      <c r="AX1543" s="12" t="s">
        <v>85</v>
      </c>
      <c r="AY1543" s="156" t="s">
        <v>253</v>
      </c>
    </row>
    <row r="1544" spans="2:65" s="1" customFormat="1" ht="24.2" customHeight="1">
      <c r="B1544" s="32"/>
      <c r="C1544" s="137" t="s">
        <v>2286</v>
      </c>
      <c r="D1544" s="137" t="s">
        <v>255</v>
      </c>
      <c r="E1544" s="138" t="s">
        <v>2316</v>
      </c>
      <c r="F1544" s="139" t="s">
        <v>2317</v>
      </c>
      <c r="G1544" s="140" t="s">
        <v>269</v>
      </c>
      <c r="H1544" s="141">
        <v>4</v>
      </c>
      <c r="I1544" s="142"/>
      <c r="J1544" s="143">
        <f>ROUND(I1544*H1544,2)</f>
        <v>0</v>
      </c>
      <c r="K1544" s="139" t="s">
        <v>1</v>
      </c>
      <c r="L1544" s="32"/>
      <c r="M1544" s="144" t="s">
        <v>1</v>
      </c>
      <c r="N1544" s="145" t="s">
        <v>42</v>
      </c>
      <c r="P1544" s="146">
        <f>O1544*H1544</f>
        <v>0</v>
      </c>
      <c r="Q1544" s="146">
        <v>0</v>
      </c>
      <c r="R1544" s="146">
        <f>Q1544*H1544</f>
        <v>0</v>
      </c>
      <c r="S1544" s="146">
        <v>0</v>
      </c>
      <c r="T1544" s="147">
        <f>S1544*H1544</f>
        <v>0</v>
      </c>
      <c r="AR1544" s="148" t="s">
        <v>369</v>
      </c>
      <c r="AT1544" s="148" t="s">
        <v>255</v>
      </c>
      <c r="AU1544" s="148" t="s">
        <v>87</v>
      </c>
      <c r="AY1544" s="17" t="s">
        <v>253</v>
      </c>
      <c r="BE1544" s="149">
        <f>IF(N1544="základní",J1544,0)</f>
        <v>0</v>
      </c>
      <c r="BF1544" s="149">
        <f>IF(N1544="snížená",J1544,0)</f>
        <v>0</v>
      </c>
      <c r="BG1544" s="149">
        <f>IF(N1544="zákl. přenesená",J1544,0)</f>
        <v>0</v>
      </c>
      <c r="BH1544" s="149">
        <f>IF(N1544="sníž. přenesená",J1544,0)</f>
        <v>0</v>
      </c>
      <c r="BI1544" s="149">
        <f>IF(N1544="nulová",J1544,0)</f>
        <v>0</v>
      </c>
      <c r="BJ1544" s="17" t="s">
        <v>85</v>
      </c>
      <c r="BK1544" s="149">
        <f>ROUND(I1544*H1544,2)</f>
        <v>0</v>
      </c>
      <c r="BL1544" s="17" t="s">
        <v>369</v>
      </c>
      <c r="BM1544" s="148" t="s">
        <v>2318</v>
      </c>
    </row>
    <row r="1545" spans="2:65" s="1" customFormat="1" ht="58.5">
      <c r="B1545" s="32"/>
      <c r="D1545" s="155" t="s">
        <v>1346</v>
      </c>
      <c r="F1545" s="195" t="s">
        <v>2319</v>
      </c>
      <c r="I1545" s="152"/>
      <c r="L1545" s="32"/>
      <c r="M1545" s="153"/>
      <c r="T1545" s="56"/>
      <c r="AT1545" s="17" t="s">
        <v>1346</v>
      </c>
      <c r="AU1545" s="17" t="s">
        <v>87</v>
      </c>
    </row>
    <row r="1546" spans="2:65" s="14" customFormat="1" ht="22.5">
      <c r="B1546" s="169"/>
      <c r="D1546" s="155" t="s">
        <v>264</v>
      </c>
      <c r="E1546" s="170" t="s">
        <v>1</v>
      </c>
      <c r="F1546" s="171" t="s">
        <v>2320</v>
      </c>
      <c r="H1546" s="170" t="s">
        <v>1</v>
      </c>
      <c r="I1546" s="172"/>
      <c r="L1546" s="169"/>
      <c r="M1546" s="173"/>
      <c r="T1546" s="174"/>
      <c r="AT1546" s="170" t="s">
        <v>264</v>
      </c>
      <c r="AU1546" s="170" t="s">
        <v>87</v>
      </c>
      <c r="AV1546" s="14" t="s">
        <v>85</v>
      </c>
      <c r="AW1546" s="14" t="s">
        <v>32</v>
      </c>
      <c r="AX1546" s="14" t="s">
        <v>77</v>
      </c>
      <c r="AY1546" s="170" t="s">
        <v>253</v>
      </c>
    </row>
    <row r="1547" spans="2:65" s="12" customFormat="1" ht="11.25">
      <c r="B1547" s="154"/>
      <c r="D1547" s="155" t="s">
        <v>264</v>
      </c>
      <c r="E1547" s="156" t="s">
        <v>1</v>
      </c>
      <c r="F1547" s="157" t="s">
        <v>4022</v>
      </c>
      <c r="H1547" s="158">
        <v>4</v>
      </c>
      <c r="I1547" s="159"/>
      <c r="L1547" s="154"/>
      <c r="M1547" s="160"/>
      <c r="T1547" s="161"/>
      <c r="AT1547" s="156" t="s">
        <v>264</v>
      </c>
      <c r="AU1547" s="156" t="s">
        <v>87</v>
      </c>
      <c r="AV1547" s="12" t="s">
        <v>87</v>
      </c>
      <c r="AW1547" s="12" t="s">
        <v>32</v>
      </c>
      <c r="AX1547" s="12" t="s">
        <v>77</v>
      </c>
      <c r="AY1547" s="156" t="s">
        <v>253</v>
      </c>
    </row>
    <row r="1548" spans="2:65" s="13" customFormat="1" ht="11.25">
      <c r="B1548" s="162"/>
      <c r="D1548" s="155" t="s">
        <v>264</v>
      </c>
      <c r="E1548" s="163" t="s">
        <v>1</v>
      </c>
      <c r="F1548" s="164" t="s">
        <v>266</v>
      </c>
      <c r="H1548" s="165">
        <v>4</v>
      </c>
      <c r="I1548" s="166"/>
      <c r="L1548" s="162"/>
      <c r="M1548" s="167"/>
      <c r="T1548" s="168"/>
      <c r="AT1548" s="163" t="s">
        <v>264</v>
      </c>
      <c r="AU1548" s="163" t="s">
        <v>87</v>
      </c>
      <c r="AV1548" s="13" t="s">
        <v>260</v>
      </c>
      <c r="AW1548" s="13" t="s">
        <v>32</v>
      </c>
      <c r="AX1548" s="13" t="s">
        <v>85</v>
      </c>
      <c r="AY1548" s="163" t="s">
        <v>253</v>
      </c>
    </row>
    <row r="1549" spans="2:65" s="1" customFormat="1" ht="37.9" customHeight="1">
      <c r="B1549" s="32"/>
      <c r="C1549" s="185" t="s">
        <v>2290</v>
      </c>
      <c r="D1549" s="185" t="s">
        <v>1052</v>
      </c>
      <c r="E1549" s="186" t="s">
        <v>2323</v>
      </c>
      <c r="F1549" s="187" t="s">
        <v>2324</v>
      </c>
      <c r="G1549" s="188" t="s">
        <v>269</v>
      </c>
      <c r="H1549" s="189">
        <v>4</v>
      </c>
      <c r="I1549" s="190"/>
      <c r="J1549" s="191">
        <f>ROUND(I1549*H1549,2)</f>
        <v>0</v>
      </c>
      <c r="K1549" s="187" t="s">
        <v>1</v>
      </c>
      <c r="L1549" s="192"/>
      <c r="M1549" s="193" t="s">
        <v>1</v>
      </c>
      <c r="N1549" s="194" t="s">
        <v>42</v>
      </c>
      <c r="P1549" s="146">
        <f>O1549*H1549</f>
        <v>0</v>
      </c>
      <c r="Q1549" s="146">
        <v>1.3600000000000001E-3</v>
      </c>
      <c r="R1549" s="146">
        <f>Q1549*H1549</f>
        <v>5.4400000000000004E-3</v>
      </c>
      <c r="S1549" s="146">
        <v>0</v>
      </c>
      <c r="T1549" s="147">
        <f>S1549*H1549</f>
        <v>0</v>
      </c>
      <c r="AR1549" s="148" t="s">
        <v>455</v>
      </c>
      <c r="AT1549" s="148" t="s">
        <v>1052</v>
      </c>
      <c r="AU1549" s="148" t="s">
        <v>87</v>
      </c>
      <c r="AY1549" s="17" t="s">
        <v>253</v>
      </c>
      <c r="BE1549" s="149">
        <f>IF(N1549="základní",J1549,0)</f>
        <v>0</v>
      </c>
      <c r="BF1549" s="149">
        <f>IF(N1549="snížená",J1549,0)</f>
        <v>0</v>
      </c>
      <c r="BG1549" s="149">
        <f>IF(N1549="zákl. přenesená",J1549,0)</f>
        <v>0</v>
      </c>
      <c r="BH1549" s="149">
        <f>IF(N1549="sníž. přenesená",J1549,0)</f>
        <v>0</v>
      </c>
      <c r="BI1549" s="149">
        <f>IF(N1549="nulová",J1549,0)</f>
        <v>0</v>
      </c>
      <c r="BJ1549" s="17" t="s">
        <v>85</v>
      </c>
      <c r="BK1549" s="149">
        <f>ROUND(I1549*H1549,2)</f>
        <v>0</v>
      </c>
      <c r="BL1549" s="17" t="s">
        <v>369</v>
      </c>
      <c r="BM1549" s="148" t="s">
        <v>4023</v>
      </c>
    </row>
    <row r="1550" spans="2:65" s="14" customFormat="1" ht="22.5">
      <c r="B1550" s="169"/>
      <c r="D1550" s="155" t="s">
        <v>264</v>
      </c>
      <c r="E1550" s="170" t="s">
        <v>1</v>
      </c>
      <c r="F1550" s="171" t="s">
        <v>2320</v>
      </c>
      <c r="H1550" s="170" t="s">
        <v>1</v>
      </c>
      <c r="I1550" s="172"/>
      <c r="L1550" s="169"/>
      <c r="M1550" s="173"/>
      <c r="T1550" s="174"/>
      <c r="AT1550" s="170" t="s">
        <v>264</v>
      </c>
      <c r="AU1550" s="170" t="s">
        <v>87</v>
      </c>
      <c r="AV1550" s="14" t="s">
        <v>85</v>
      </c>
      <c r="AW1550" s="14" t="s">
        <v>32</v>
      </c>
      <c r="AX1550" s="14" t="s">
        <v>77</v>
      </c>
      <c r="AY1550" s="170" t="s">
        <v>253</v>
      </c>
    </row>
    <row r="1551" spans="2:65" s="12" customFormat="1" ht="11.25">
      <c r="B1551" s="154"/>
      <c r="D1551" s="155" t="s">
        <v>264</v>
      </c>
      <c r="E1551" s="156" t="s">
        <v>1</v>
      </c>
      <c r="F1551" s="157" t="s">
        <v>4022</v>
      </c>
      <c r="H1551" s="158">
        <v>4</v>
      </c>
      <c r="I1551" s="159"/>
      <c r="L1551" s="154"/>
      <c r="M1551" s="160"/>
      <c r="T1551" s="161"/>
      <c r="AT1551" s="156" t="s">
        <v>264</v>
      </c>
      <c r="AU1551" s="156" t="s">
        <v>87</v>
      </c>
      <c r="AV1551" s="12" t="s">
        <v>87</v>
      </c>
      <c r="AW1551" s="12" t="s">
        <v>32</v>
      </c>
      <c r="AX1551" s="12" t="s">
        <v>77</v>
      </c>
      <c r="AY1551" s="156" t="s">
        <v>253</v>
      </c>
    </row>
    <row r="1552" spans="2:65" s="13" customFormat="1" ht="11.25">
      <c r="B1552" s="162"/>
      <c r="D1552" s="155" t="s">
        <v>264</v>
      </c>
      <c r="E1552" s="163" t="s">
        <v>1</v>
      </c>
      <c r="F1552" s="164" t="s">
        <v>266</v>
      </c>
      <c r="H1552" s="165">
        <v>4</v>
      </c>
      <c r="I1552" s="166"/>
      <c r="L1552" s="162"/>
      <c r="M1552" s="167"/>
      <c r="T1552" s="168"/>
      <c r="AT1552" s="163" t="s">
        <v>264</v>
      </c>
      <c r="AU1552" s="163" t="s">
        <v>87</v>
      </c>
      <c r="AV1552" s="13" t="s">
        <v>260</v>
      </c>
      <c r="AW1552" s="13" t="s">
        <v>32</v>
      </c>
      <c r="AX1552" s="13" t="s">
        <v>85</v>
      </c>
      <c r="AY1552" s="163" t="s">
        <v>253</v>
      </c>
    </row>
    <row r="1553" spans="2:65" s="1" customFormat="1" ht="24.2" customHeight="1">
      <c r="B1553" s="32"/>
      <c r="C1553" s="185" t="s">
        <v>2294</v>
      </c>
      <c r="D1553" s="185" t="s">
        <v>1052</v>
      </c>
      <c r="E1553" s="186" t="s">
        <v>2327</v>
      </c>
      <c r="F1553" s="187" t="s">
        <v>2328</v>
      </c>
      <c r="G1553" s="188" t="s">
        <v>269</v>
      </c>
      <c r="H1553" s="189">
        <v>4</v>
      </c>
      <c r="I1553" s="190"/>
      <c r="J1553" s="191">
        <f>ROUND(I1553*H1553,2)</f>
        <v>0</v>
      </c>
      <c r="K1553" s="187" t="s">
        <v>1</v>
      </c>
      <c r="L1553" s="192"/>
      <c r="M1553" s="193" t="s">
        <v>1</v>
      </c>
      <c r="N1553" s="194" t="s">
        <v>42</v>
      </c>
      <c r="P1553" s="146">
        <f>O1553*H1553</f>
        <v>0</v>
      </c>
      <c r="Q1553" s="146">
        <v>1.3600000000000001E-3</v>
      </c>
      <c r="R1553" s="146">
        <f>Q1553*H1553</f>
        <v>5.4400000000000004E-3</v>
      </c>
      <c r="S1553" s="146">
        <v>0</v>
      </c>
      <c r="T1553" s="147">
        <f>S1553*H1553</f>
        <v>0</v>
      </c>
      <c r="AR1553" s="148" t="s">
        <v>455</v>
      </c>
      <c r="AT1553" s="148" t="s">
        <v>1052</v>
      </c>
      <c r="AU1553" s="148" t="s">
        <v>87</v>
      </c>
      <c r="AY1553" s="17" t="s">
        <v>253</v>
      </c>
      <c r="BE1553" s="149">
        <f>IF(N1553="základní",J1553,0)</f>
        <v>0</v>
      </c>
      <c r="BF1553" s="149">
        <f>IF(N1553="snížená",J1553,0)</f>
        <v>0</v>
      </c>
      <c r="BG1553" s="149">
        <f>IF(N1553="zákl. přenesená",J1553,0)</f>
        <v>0</v>
      </c>
      <c r="BH1553" s="149">
        <f>IF(N1553="sníž. přenesená",J1553,0)</f>
        <v>0</v>
      </c>
      <c r="BI1553" s="149">
        <f>IF(N1553="nulová",J1553,0)</f>
        <v>0</v>
      </c>
      <c r="BJ1553" s="17" t="s">
        <v>85</v>
      </c>
      <c r="BK1553" s="149">
        <f>ROUND(I1553*H1553,2)</f>
        <v>0</v>
      </c>
      <c r="BL1553" s="17" t="s">
        <v>369</v>
      </c>
      <c r="BM1553" s="148" t="s">
        <v>4024</v>
      </c>
    </row>
    <row r="1554" spans="2:65" s="14" customFormat="1" ht="22.5">
      <c r="B1554" s="169"/>
      <c r="D1554" s="155" t="s">
        <v>264</v>
      </c>
      <c r="E1554" s="170" t="s">
        <v>1</v>
      </c>
      <c r="F1554" s="171" t="s">
        <v>2320</v>
      </c>
      <c r="H1554" s="170" t="s">
        <v>1</v>
      </c>
      <c r="I1554" s="172"/>
      <c r="L1554" s="169"/>
      <c r="M1554" s="173"/>
      <c r="T1554" s="174"/>
      <c r="AT1554" s="170" t="s">
        <v>264</v>
      </c>
      <c r="AU1554" s="170" t="s">
        <v>87</v>
      </c>
      <c r="AV1554" s="14" t="s">
        <v>85</v>
      </c>
      <c r="AW1554" s="14" t="s">
        <v>32</v>
      </c>
      <c r="AX1554" s="14" t="s">
        <v>77</v>
      </c>
      <c r="AY1554" s="170" t="s">
        <v>253</v>
      </c>
    </row>
    <row r="1555" spans="2:65" s="12" customFormat="1" ht="11.25">
      <c r="B1555" s="154"/>
      <c r="D1555" s="155" t="s">
        <v>264</v>
      </c>
      <c r="E1555" s="156" t="s">
        <v>1</v>
      </c>
      <c r="F1555" s="157" t="s">
        <v>4022</v>
      </c>
      <c r="H1555" s="158">
        <v>4</v>
      </c>
      <c r="I1555" s="159"/>
      <c r="L1555" s="154"/>
      <c r="M1555" s="160"/>
      <c r="T1555" s="161"/>
      <c r="AT1555" s="156" t="s">
        <v>264</v>
      </c>
      <c r="AU1555" s="156" t="s">
        <v>87</v>
      </c>
      <c r="AV1555" s="12" t="s">
        <v>87</v>
      </c>
      <c r="AW1555" s="12" t="s">
        <v>32</v>
      </c>
      <c r="AX1555" s="12" t="s">
        <v>77</v>
      </c>
      <c r="AY1555" s="156" t="s">
        <v>253</v>
      </c>
    </row>
    <row r="1556" spans="2:65" s="13" customFormat="1" ht="11.25">
      <c r="B1556" s="162"/>
      <c r="D1556" s="155" t="s">
        <v>264</v>
      </c>
      <c r="E1556" s="163" t="s">
        <v>1</v>
      </c>
      <c r="F1556" s="164" t="s">
        <v>266</v>
      </c>
      <c r="H1556" s="165">
        <v>4</v>
      </c>
      <c r="I1556" s="166"/>
      <c r="L1556" s="162"/>
      <c r="M1556" s="167"/>
      <c r="T1556" s="168"/>
      <c r="AT1556" s="163" t="s">
        <v>264</v>
      </c>
      <c r="AU1556" s="163" t="s">
        <v>87</v>
      </c>
      <c r="AV1556" s="13" t="s">
        <v>260</v>
      </c>
      <c r="AW1556" s="13" t="s">
        <v>32</v>
      </c>
      <c r="AX1556" s="13" t="s">
        <v>85</v>
      </c>
      <c r="AY1556" s="163" t="s">
        <v>253</v>
      </c>
    </row>
    <row r="1557" spans="2:65" s="1" customFormat="1" ht="44.25" customHeight="1">
      <c r="B1557" s="32"/>
      <c r="C1557" s="185" t="s">
        <v>2301</v>
      </c>
      <c r="D1557" s="185" t="s">
        <v>1052</v>
      </c>
      <c r="E1557" s="186" t="s">
        <v>2331</v>
      </c>
      <c r="F1557" s="187" t="s">
        <v>2332</v>
      </c>
      <c r="G1557" s="188" t="s">
        <v>269</v>
      </c>
      <c r="H1557" s="189">
        <v>4</v>
      </c>
      <c r="I1557" s="190"/>
      <c r="J1557" s="191">
        <f>ROUND(I1557*H1557,2)</f>
        <v>0</v>
      </c>
      <c r="K1557" s="187" t="s">
        <v>1</v>
      </c>
      <c r="L1557" s="192"/>
      <c r="M1557" s="193" t="s">
        <v>1</v>
      </c>
      <c r="N1557" s="194" t="s">
        <v>42</v>
      </c>
      <c r="P1557" s="146">
        <f>O1557*H1557</f>
        <v>0</v>
      </c>
      <c r="Q1557" s="146">
        <v>1.3600000000000001E-3</v>
      </c>
      <c r="R1557" s="146">
        <f>Q1557*H1557</f>
        <v>5.4400000000000004E-3</v>
      </c>
      <c r="S1557" s="146">
        <v>0</v>
      </c>
      <c r="T1557" s="147">
        <f>S1557*H1557</f>
        <v>0</v>
      </c>
      <c r="AR1557" s="148" t="s">
        <v>455</v>
      </c>
      <c r="AT1557" s="148" t="s">
        <v>1052</v>
      </c>
      <c r="AU1557" s="148" t="s">
        <v>87</v>
      </c>
      <c r="AY1557" s="17" t="s">
        <v>253</v>
      </c>
      <c r="BE1557" s="149">
        <f>IF(N1557="základní",J1557,0)</f>
        <v>0</v>
      </c>
      <c r="BF1557" s="149">
        <f>IF(N1557="snížená",J1557,0)</f>
        <v>0</v>
      </c>
      <c r="BG1557" s="149">
        <f>IF(N1557="zákl. přenesená",J1557,0)</f>
        <v>0</v>
      </c>
      <c r="BH1557" s="149">
        <f>IF(N1557="sníž. přenesená",J1557,0)</f>
        <v>0</v>
      </c>
      <c r="BI1557" s="149">
        <f>IF(N1557="nulová",J1557,0)</f>
        <v>0</v>
      </c>
      <c r="BJ1557" s="17" t="s">
        <v>85</v>
      </c>
      <c r="BK1557" s="149">
        <f>ROUND(I1557*H1557,2)</f>
        <v>0</v>
      </c>
      <c r="BL1557" s="17" t="s">
        <v>369</v>
      </c>
      <c r="BM1557" s="148" t="s">
        <v>4025</v>
      </c>
    </row>
    <row r="1558" spans="2:65" s="14" customFormat="1" ht="22.5">
      <c r="B1558" s="169"/>
      <c r="D1558" s="155" t="s">
        <v>264</v>
      </c>
      <c r="E1558" s="170" t="s">
        <v>1</v>
      </c>
      <c r="F1558" s="171" t="s">
        <v>2320</v>
      </c>
      <c r="H1558" s="170" t="s">
        <v>1</v>
      </c>
      <c r="I1558" s="172"/>
      <c r="L1558" s="169"/>
      <c r="M1558" s="173"/>
      <c r="T1558" s="174"/>
      <c r="AT1558" s="170" t="s">
        <v>264</v>
      </c>
      <c r="AU1558" s="170" t="s">
        <v>87</v>
      </c>
      <c r="AV1558" s="14" t="s">
        <v>85</v>
      </c>
      <c r="AW1558" s="14" t="s">
        <v>32</v>
      </c>
      <c r="AX1558" s="14" t="s">
        <v>77</v>
      </c>
      <c r="AY1558" s="170" t="s">
        <v>253</v>
      </c>
    </row>
    <row r="1559" spans="2:65" s="12" customFormat="1" ht="11.25">
      <c r="B1559" s="154"/>
      <c r="D1559" s="155" t="s">
        <v>264</v>
      </c>
      <c r="E1559" s="156" t="s">
        <v>1</v>
      </c>
      <c r="F1559" s="157" t="s">
        <v>4022</v>
      </c>
      <c r="H1559" s="158">
        <v>4</v>
      </c>
      <c r="I1559" s="159"/>
      <c r="L1559" s="154"/>
      <c r="M1559" s="160"/>
      <c r="T1559" s="161"/>
      <c r="AT1559" s="156" t="s">
        <v>264</v>
      </c>
      <c r="AU1559" s="156" t="s">
        <v>87</v>
      </c>
      <c r="AV1559" s="12" t="s">
        <v>87</v>
      </c>
      <c r="AW1559" s="12" t="s">
        <v>32</v>
      </c>
      <c r="AX1559" s="12" t="s">
        <v>77</v>
      </c>
      <c r="AY1559" s="156" t="s">
        <v>253</v>
      </c>
    </row>
    <row r="1560" spans="2:65" s="13" customFormat="1" ht="11.25">
      <c r="B1560" s="162"/>
      <c r="D1560" s="155" t="s">
        <v>264</v>
      </c>
      <c r="E1560" s="163" t="s">
        <v>1</v>
      </c>
      <c r="F1560" s="164" t="s">
        <v>266</v>
      </c>
      <c r="H1560" s="165">
        <v>4</v>
      </c>
      <c r="I1560" s="166"/>
      <c r="L1560" s="162"/>
      <c r="M1560" s="167"/>
      <c r="T1560" s="168"/>
      <c r="AT1560" s="163" t="s">
        <v>264</v>
      </c>
      <c r="AU1560" s="163" t="s">
        <v>87</v>
      </c>
      <c r="AV1560" s="13" t="s">
        <v>260</v>
      </c>
      <c r="AW1560" s="13" t="s">
        <v>32</v>
      </c>
      <c r="AX1560" s="13" t="s">
        <v>85</v>
      </c>
      <c r="AY1560" s="163" t="s">
        <v>253</v>
      </c>
    </row>
    <row r="1561" spans="2:65" s="1" customFormat="1" ht="33" customHeight="1">
      <c r="B1561" s="32"/>
      <c r="C1561" s="137" t="s">
        <v>2307</v>
      </c>
      <c r="D1561" s="137" t="s">
        <v>255</v>
      </c>
      <c r="E1561" s="138" t="s">
        <v>2335</v>
      </c>
      <c r="F1561" s="139" t="s">
        <v>2336</v>
      </c>
      <c r="G1561" s="140" t="s">
        <v>313</v>
      </c>
      <c r="H1561" s="141">
        <v>731.04399999999998</v>
      </c>
      <c r="I1561" s="142"/>
      <c r="J1561" s="143">
        <f>ROUND(I1561*H1561,2)</f>
        <v>0</v>
      </c>
      <c r="K1561" s="139" t="s">
        <v>1</v>
      </c>
      <c r="L1561" s="32"/>
      <c r="M1561" s="144" t="s">
        <v>1</v>
      </c>
      <c r="N1561" s="145" t="s">
        <v>42</v>
      </c>
      <c r="P1561" s="146">
        <f>O1561*H1561</f>
        <v>0</v>
      </c>
      <c r="Q1561" s="146">
        <v>0</v>
      </c>
      <c r="R1561" s="146">
        <f>Q1561*H1561</f>
        <v>0</v>
      </c>
      <c r="S1561" s="146">
        <v>0</v>
      </c>
      <c r="T1561" s="147">
        <f>S1561*H1561</f>
        <v>0</v>
      </c>
      <c r="AR1561" s="148" t="s">
        <v>369</v>
      </c>
      <c r="AT1561" s="148" t="s">
        <v>255</v>
      </c>
      <c r="AU1561" s="148" t="s">
        <v>87</v>
      </c>
      <c r="AY1561" s="17" t="s">
        <v>253</v>
      </c>
      <c r="BE1561" s="149">
        <f>IF(N1561="základní",J1561,0)</f>
        <v>0</v>
      </c>
      <c r="BF1561" s="149">
        <f>IF(N1561="snížená",J1561,0)</f>
        <v>0</v>
      </c>
      <c r="BG1561" s="149">
        <f>IF(N1561="zákl. přenesená",J1561,0)</f>
        <v>0</v>
      </c>
      <c r="BH1561" s="149">
        <f>IF(N1561="sníž. přenesená",J1561,0)</f>
        <v>0</v>
      </c>
      <c r="BI1561" s="149">
        <f>IF(N1561="nulová",J1561,0)</f>
        <v>0</v>
      </c>
      <c r="BJ1561" s="17" t="s">
        <v>85</v>
      </c>
      <c r="BK1561" s="149">
        <f>ROUND(I1561*H1561,2)</f>
        <v>0</v>
      </c>
      <c r="BL1561" s="17" t="s">
        <v>369</v>
      </c>
      <c r="BM1561" s="148" t="s">
        <v>4026</v>
      </c>
    </row>
    <row r="1562" spans="2:65" s="12" customFormat="1" ht="11.25">
      <c r="B1562" s="154"/>
      <c r="D1562" s="155" t="s">
        <v>264</v>
      </c>
      <c r="E1562" s="156" t="s">
        <v>1</v>
      </c>
      <c r="F1562" s="157" t="s">
        <v>3137</v>
      </c>
      <c r="H1562" s="158">
        <v>300</v>
      </c>
      <c r="I1562" s="159"/>
      <c r="L1562" s="154"/>
      <c r="M1562" s="160"/>
      <c r="T1562" s="161"/>
      <c r="AT1562" s="156" t="s">
        <v>264</v>
      </c>
      <c r="AU1562" s="156" t="s">
        <v>87</v>
      </c>
      <c r="AV1562" s="12" t="s">
        <v>87</v>
      </c>
      <c r="AW1562" s="12" t="s">
        <v>32</v>
      </c>
      <c r="AX1562" s="12" t="s">
        <v>77</v>
      </c>
      <c r="AY1562" s="156" t="s">
        <v>253</v>
      </c>
    </row>
    <row r="1563" spans="2:65" s="14" customFormat="1" ht="11.25">
      <c r="B1563" s="169"/>
      <c r="D1563" s="155" t="s">
        <v>264</v>
      </c>
      <c r="E1563" s="170" t="s">
        <v>1</v>
      </c>
      <c r="F1563" s="171" t="s">
        <v>3138</v>
      </c>
      <c r="H1563" s="170" t="s">
        <v>1</v>
      </c>
      <c r="I1563" s="172"/>
      <c r="L1563" s="169"/>
      <c r="M1563" s="173"/>
      <c r="T1563" s="174"/>
      <c r="AT1563" s="170" t="s">
        <v>264</v>
      </c>
      <c r="AU1563" s="170" t="s">
        <v>87</v>
      </c>
      <c r="AV1563" s="14" t="s">
        <v>85</v>
      </c>
      <c r="AW1563" s="14" t="s">
        <v>32</v>
      </c>
      <c r="AX1563" s="14" t="s">
        <v>77</v>
      </c>
      <c r="AY1563" s="170" t="s">
        <v>253</v>
      </c>
    </row>
    <row r="1564" spans="2:65" s="14" customFormat="1" ht="11.25">
      <c r="B1564" s="169"/>
      <c r="D1564" s="155" t="s">
        <v>264</v>
      </c>
      <c r="E1564" s="170" t="s">
        <v>1</v>
      </c>
      <c r="F1564" s="171" t="s">
        <v>2340</v>
      </c>
      <c r="H1564" s="170" t="s">
        <v>1</v>
      </c>
      <c r="I1564" s="172"/>
      <c r="L1564" s="169"/>
      <c r="M1564" s="173"/>
      <c r="T1564" s="174"/>
      <c r="AT1564" s="170" t="s">
        <v>264</v>
      </c>
      <c r="AU1564" s="170" t="s">
        <v>87</v>
      </c>
      <c r="AV1564" s="14" t="s">
        <v>85</v>
      </c>
      <c r="AW1564" s="14" t="s">
        <v>32</v>
      </c>
      <c r="AX1564" s="14" t="s">
        <v>77</v>
      </c>
      <c r="AY1564" s="170" t="s">
        <v>253</v>
      </c>
    </row>
    <row r="1565" spans="2:65" s="12" customFormat="1" ht="11.25">
      <c r="B1565" s="154"/>
      <c r="D1565" s="155" t="s">
        <v>264</v>
      </c>
      <c r="E1565" s="156" t="s">
        <v>1</v>
      </c>
      <c r="F1565" s="157" t="s">
        <v>4027</v>
      </c>
      <c r="H1565" s="158">
        <v>431.04399999999998</v>
      </c>
      <c r="I1565" s="159"/>
      <c r="L1565" s="154"/>
      <c r="M1565" s="160"/>
      <c r="T1565" s="161"/>
      <c r="AT1565" s="156" t="s">
        <v>264</v>
      </c>
      <c r="AU1565" s="156" t="s">
        <v>87</v>
      </c>
      <c r="AV1565" s="12" t="s">
        <v>87</v>
      </c>
      <c r="AW1565" s="12" t="s">
        <v>32</v>
      </c>
      <c r="AX1565" s="12" t="s">
        <v>77</v>
      </c>
      <c r="AY1565" s="156" t="s">
        <v>253</v>
      </c>
    </row>
    <row r="1566" spans="2:65" s="13" customFormat="1" ht="11.25">
      <c r="B1566" s="162"/>
      <c r="D1566" s="155" t="s">
        <v>264</v>
      </c>
      <c r="E1566" s="163" t="s">
        <v>1</v>
      </c>
      <c r="F1566" s="164" t="s">
        <v>266</v>
      </c>
      <c r="H1566" s="165">
        <v>731.04399999999998</v>
      </c>
      <c r="I1566" s="166"/>
      <c r="L1566" s="162"/>
      <c r="M1566" s="167"/>
      <c r="T1566" s="168"/>
      <c r="AT1566" s="163" t="s">
        <v>264</v>
      </c>
      <c r="AU1566" s="163" t="s">
        <v>87</v>
      </c>
      <c r="AV1566" s="13" t="s">
        <v>260</v>
      </c>
      <c r="AW1566" s="13" t="s">
        <v>32</v>
      </c>
      <c r="AX1566" s="13" t="s">
        <v>85</v>
      </c>
      <c r="AY1566" s="163" t="s">
        <v>253</v>
      </c>
    </row>
    <row r="1567" spans="2:65" s="1" customFormat="1" ht="44.25" customHeight="1">
      <c r="B1567" s="32"/>
      <c r="C1567" s="137" t="s">
        <v>2315</v>
      </c>
      <c r="D1567" s="137" t="s">
        <v>255</v>
      </c>
      <c r="E1567" s="138" t="s">
        <v>2345</v>
      </c>
      <c r="F1567" s="139" t="s">
        <v>2346</v>
      </c>
      <c r="G1567" s="140" t="s">
        <v>269</v>
      </c>
      <c r="H1567" s="141">
        <v>7</v>
      </c>
      <c r="I1567" s="142"/>
      <c r="J1567" s="143">
        <f>ROUND(I1567*H1567,2)</f>
        <v>0</v>
      </c>
      <c r="K1567" s="139" t="s">
        <v>1</v>
      </c>
      <c r="L1567" s="32"/>
      <c r="M1567" s="144" t="s">
        <v>1</v>
      </c>
      <c r="N1567" s="145" t="s">
        <v>42</v>
      </c>
      <c r="P1567" s="146">
        <f>O1567*H1567</f>
        <v>0</v>
      </c>
      <c r="Q1567" s="146">
        <v>0</v>
      </c>
      <c r="R1567" s="146">
        <f>Q1567*H1567</f>
        <v>0</v>
      </c>
      <c r="S1567" s="146">
        <v>0</v>
      </c>
      <c r="T1567" s="147">
        <f>S1567*H1567</f>
        <v>0</v>
      </c>
      <c r="AR1567" s="148" t="s">
        <v>369</v>
      </c>
      <c r="AT1567" s="148" t="s">
        <v>255</v>
      </c>
      <c r="AU1567" s="148" t="s">
        <v>87</v>
      </c>
      <c r="AY1567" s="17" t="s">
        <v>253</v>
      </c>
      <c r="BE1567" s="149">
        <f>IF(N1567="základní",J1567,0)</f>
        <v>0</v>
      </c>
      <c r="BF1567" s="149">
        <f>IF(N1567="snížená",J1567,0)</f>
        <v>0</v>
      </c>
      <c r="BG1567" s="149">
        <f>IF(N1567="zákl. přenesená",J1567,0)</f>
        <v>0</v>
      </c>
      <c r="BH1567" s="149">
        <f>IF(N1567="sníž. přenesená",J1567,0)</f>
        <v>0</v>
      </c>
      <c r="BI1567" s="149">
        <f>IF(N1567="nulová",J1567,0)</f>
        <v>0</v>
      </c>
      <c r="BJ1567" s="17" t="s">
        <v>85</v>
      </c>
      <c r="BK1567" s="149">
        <f>ROUND(I1567*H1567,2)</f>
        <v>0</v>
      </c>
      <c r="BL1567" s="17" t="s">
        <v>369</v>
      </c>
      <c r="BM1567" s="148" t="s">
        <v>4028</v>
      </c>
    </row>
    <row r="1568" spans="2:65" s="1" customFormat="1" ht="107.25">
      <c r="B1568" s="32"/>
      <c r="D1568" s="155" t="s">
        <v>1346</v>
      </c>
      <c r="F1568" s="195" t="s">
        <v>2348</v>
      </c>
      <c r="I1568" s="152"/>
      <c r="L1568" s="32"/>
      <c r="M1568" s="153"/>
      <c r="T1568" s="56"/>
      <c r="AT1568" s="17" t="s">
        <v>1346</v>
      </c>
      <c r="AU1568" s="17" t="s">
        <v>87</v>
      </c>
    </row>
    <row r="1569" spans="2:65" s="1" customFormat="1" ht="33" customHeight="1">
      <c r="B1569" s="32"/>
      <c r="C1569" s="185" t="s">
        <v>2322</v>
      </c>
      <c r="D1569" s="185" t="s">
        <v>1052</v>
      </c>
      <c r="E1569" s="186" t="s">
        <v>2350</v>
      </c>
      <c r="F1569" s="187" t="s">
        <v>2351</v>
      </c>
      <c r="G1569" s="188" t="s">
        <v>269</v>
      </c>
      <c r="H1569" s="189">
        <v>7</v>
      </c>
      <c r="I1569" s="190"/>
      <c r="J1569" s="191">
        <f>ROUND(I1569*H1569,2)</f>
        <v>0</v>
      </c>
      <c r="K1569" s="187" t="s">
        <v>1</v>
      </c>
      <c r="L1569" s="192"/>
      <c r="M1569" s="193" t="s">
        <v>1</v>
      </c>
      <c r="N1569" s="194" t="s">
        <v>42</v>
      </c>
      <c r="P1569" s="146">
        <f>O1569*H1569</f>
        <v>0</v>
      </c>
      <c r="Q1569" s="146">
        <v>1.3600000000000001E-3</v>
      </c>
      <c r="R1569" s="146">
        <f>Q1569*H1569</f>
        <v>9.5200000000000007E-3</v>
      </c>
      <c r="S1569" s="146">
        <v>0</v>
      </c>
      <c r="T1569" s="147">
        <f>S1569*H1569</f>
        <v>0</v>
      </c>
      <c r="AR1569" s="148" t="s">
        <v>455</v>
      </c>
      <c r="AT1569" s="148" t="s">
        <v>1052</v>
      </c>
      <c r="AU1569" s="148" t="s">
        <v>87</v>
      </c>
      <c r="AY1569" s="17" t="s">
        <v>253</v>
      </c>
      <c r="BE1569" s="149">
        <f>IF(N1569="základní",J1569,0)</f>
        <v>0</v>
      </c>
      <c r="BF1569" s="149">
        <f>IF(N1569="snížená",J1569,0)</f>
        <v>0</v>
      </c>
      <c r="BG1569" s="149">
        <f>IF(N1569="zákl. přenesená",J1569,0)</f>
        <v>0</v>
      </c>
      <c r="BH1569" s="149">
        <f>IF(N1569="sníž. přenesená",J1569,0)</f>
        <v>0</v>
      </c>
      <c r="BI1569" s="149">
        <f>IF(N1569="nulová",J1569,0)</f>
        <v>0</v>
      </c>
      <c r="BJ1569" s="17" t="s">
        <v>85</v>
      </c>
      <c r="BK1569" s="149">
        <f>ROUND(I1569*H1569,2)</f>
        <v>0</v>
      </c>
      <c r="BL1569" s="17" t="s">
        <v>369</v>
      </c>
      <c r="BM1569" s="148" t="s">
        <v>4029</v>
      </c>
    </row>
    <row r="1570" spans="2:65" s="14" customFormat="1" ht="22.5">
      <c r="B1570" s="169"/>
      <c r="D1570" s="155" t="s">
        <v>264</v>
      </c>
      <c r="E1570" s="170" t="s">
        <v>1</v>
      </c>
      <c r="F1570" s="171" t="s">
        <v>2353</v>
      </c>
      <c r="H1570" s="170" t="s">
        <v>1</v>
      </c>
      <c r="I1570" s="172"/>
      <c r="L1570" s="169"/>
      <c r="M1570" s="173"/>
      <c r="T1570" s="174"/>
      <c r="AT1570" s="170" t="s">
        <v>264</v>
      </c>
      <c r="AU1570" s="170" t="s">
        <v>87</v>
      </c>
      <c r="AV1570" s="14" t="s">
        <v>85</v>
      </c>
      <c r="AW1570" s="14" t="s">
        <v>32</v>
      </c>
      <c r="AX1570" s="14" t="s">
        <v>77</v>
      </c>
      <c r="AY1570" s="170" t="s">
        <v>253</v>
      </c>
    </row>
    <row r="1571" spans="2:65" s="12" customFormat="1" ht="11.25">
      <c r="B1571" s="154"/>
      <c r="D1571" s="155" t="s">
        <v>264</v>
      </c>
      <c r="E1571" s="156" t="s">
        <v>1</v>
      </c>
      <c r="F1571" s="157" t="s">
        <v>4030</v>
      </c>
      <c r="H1571" s="158">
        <v>7</v>
      </c>
      <c r="I1571" s="159"/>
      <c r="L1571" s="154"/>
      <c r="M1571" s="160"/>
      <c r="T1571" s="161"/>
      <c r="AT1571" s="156" t="s">
        <v>264</v>
      </c>
      <c r="AU1571" s="156" t="s">
        <v>87</v>
      </c>
      <c r="AV1571" s="12" t="s">
        <v>87</v>
      </c>
      <c r="AW1571" s="12" t="s">
        <v>32</v>
      </c>
      <c r="AX1571" s="12" t="s">
        <v>77</v>
      </c>
      <c r="AY1571" s="156" t="s">
        <v>253</v>
      </c>
    </row>
    <row r="1572" spans="2:65" s="13" customFormat="1" ht="11.25">
      <c r="B1572" s="162"/>
      <c r="D1572" s="155" t="s">
        <v>264</v>
      </c>
      <c r="E1572" s="163" t="s">
        <v>1</v>
      </c>
      <c r="F1572" s="164" t="s">
        <v>266</v>
      </c>
      <c r="H1572" s="165">
        <v>7</v>
      </c>
      <c r="I1572" s="166"/>
      <c r="L1572" s="162"/>
      <c r="M1572" s="167"/>
      <c r="T1572" s="168"/>
      <c r="AT1572" s="163" t="s">
        <v>264</v>
      </c>
      <c r="AU1572" s="163" t="s">
        <v>87</v>
      </c>
      <c r="AV1572" s="13" t="s">
        <v>260</v>
      </c>
      <c r="AW1572" s="13" t="s">
        <v>32</v>
      </c>
      <c r="AX1572" s="13" t="s">
        <v>85</v>
      </c>
      <c r="AY1572" s="163" t="s">
        <v>253</v>
      </c>
    </row>
    <row r="1573" spans="2:65" s="1" customFormat="1" ht="66.75" customHeight="1">
      <c r="B1573" s="32"/>
      <c r="C1573" s="137" t="s">
        <v>2326</v>
      </c>
      <c r="D1573" s="137" t="s">
        <v>255</v>
      </c>
      <c r="E1573" s="138" t="s">
        <v>2356</v>
      </c>
      <c r="F1573" s="139" t="s">
        <v>2357</v>
      </c>
      <c r="G1573" s="140" t="s">
        <v>1543</v>
      </c>
      <c r="H1573" s="141">
        <v>450</v>
      </c>
      <c r="I1573" s="142"/>
      <c r="J1573" s="143">
        <f>ROUND(I1573*H1573,2)</f>
        <v>0</v>
      </c>
      <c r="K1573" s="139" t="s">
        <v>1</v>
      </c>
      <c r="L1573" s="32"/>
      <c r="M1573" s="144" t="s">
        <v>1</v>
      </c>
      <c r="N1573" s="145" t="s">
        <v>42</v>
      </c>
      <c r="P1573" s="146">
        <f>O1573*H1573</f>
        <v>0</v>
      </c>
      <c r="Q1573" s="146">
        <v>6.0000000000000002E-5</v>
      </c>
      <c r="R1573" s="146">
        <f>Q1573*H1573</f>
        <v>2.7E-2</v>
      </c>
      <c r="S1573" s="146">
        <v>0</v>
      </c>
      <c r="T1573" s="147">
        <f>S1573*H1573</f>
        <v>0</v>
      </c>
      <c r="AR1573" s="148" t="s">
        <v>369</v>
      </c>
      <c r="AT1573" s="148" t="s">
        <v>255</v>
      </c>
      <c r="AU1573" s="148" t="s">
        <v>87</v>
      </c>
      <c r="AY1573" s="17" t="s">
        <v>253</v>
      </c>
      <c r="BE1573" s="149">
        <f>IF(N1573="základní",J1573,0)</f>
        <v>0</v>
      </c>
      <c r="BF1573" s="149">
        <f>IF(N1573="snížená",J1573,0)</f>
        <v>0</v>
      </c>
      <c r="BG1573" s="149">
        <f>IF(N1573="zákl. přenesená",J1573,0)</f>
        <v>0</v>
      </c>
      <c r="BH1573" s="149">
        <f>IF(N1573="sníž. přenesená",J1573,0)</f>
        <v>0</v>
      </c>
      <c r="BI1573" s="149">
        <f>IF(N1573="nulová",J1573,0)</f>
        <v>0</v>
      </c>
      <c r="BJ1573" s="17" t="s">
        <v>85</v>
      </c>
      <c r="BK1573" s="149">
        <f>ROUND(I1573*H1573,2)</f>
        <v>0</v>
      </c>
      <c r="BL1573" s="17" t="s">
        <v>369</v>
      </c>
      <c r="BM1573" s="148" t="s">
        <v>2358</v>
      </c>
    </row>
    <row r="1574" spans="2:65" s="1" customFormat="1" ht="78">
      <c r="B1574" s="32"/>
      <c r="D1574" s="155" t="s">
        <v>1346</v>
      </c>
      <c r="F1574" s="195" t="s">
        <v>2359</v>
      </c>
      <c r="I1574" s="152"/>
      <c r="L1574" s="32"/>
      <c r="M1574" s="153"/>
      <c r="T1574" s="56"/>
      <c r="AT1574" s="17" t="s">
        <v>1346</v>
      </c>
      <c r="AU1574" s="17" t="s">
        <v>87</v>
      </c>
    </row>
    <row r="1575" spans="2:65" s="1" customFormat="1" ht="62.65" customHeight="1">
      <c r="B1575" s="32"/>
      <c r="C1575" s="137" t="s">
        <v>2330</v>
      </c>
      <c r="D1575" s="137" t="s">
        <v>255</v>
      </c>
      <c r="E1575" s="138" t="s">
        <v>2361</v>
      </c>
      <c r="F1575" s="139" t="s">
        <v>2362</v>
      </c>
      <c r="G1575" s="140" t="s">
        <v>452</v>
      </c>
      <c r="H1575" s="141">
        <v>1</v>
      </c>
      <c r="I1575" s="142"/>
      <c r="J1575" s="143">
        <f>ROUND(I1575*H1575,2)</f>
        <v>0</v>
      </c>
      <c r="K1575" s="139" t="s">
        <v>1</v>
      </c>
      <c r="L1575" s="32"/>
      <c r="M1575" s="144" t="s">
        <v>1</v>
      </c>
      <c r="N1575" s="145" t="s">
        <v>42</v>
      </c>
      <c r="P1575" s="146">
        <f>O1575*H1575</f>
        <v>0</v>
      </c>
      <c r="Q1575" s="146">
        <v>6.0000000000000002E-5</v>
      </c>
      <c r="R1575" s="146">
        <f>Q1575*H1575</f>
        <v>6.0000000000000002E-5</v>
      </c>
      <c r="S1575" s="146">
        <v>0</v>
      </c>
      <c r="T1575" s="147">
        <f>S1575*H1575</f>
        <v>0</v>
      </c>
      <c r="AR1575" s="148" t="s">
        <v>369</v>
      </c>
      <c r="AT1575" s="148" t="s">
        <v>255</v>
      </c>
      <c r="AU1575" s="148" t="s">
        <v>87</v>
      </c>
      <c r="AY1575" s="17" t="s">
        <v>253</v>
      </c>
      <c r="BE1575" s="149">
        <f>IF(N1575="základní",J1575,0)</f>
        <v>0</v>
      </c>
      <c r="BF1575" s="149">
        <f>IF(N1575="snížená",J1575,0)</f>
        <v>0</v>
      </c>
      <c r="BG1575" s="149">
        <f>IF(N1575="zákl. přenesená",J1575,0)</f>
        <v>0</v>
      </c>
      <c r="BH1575" s="149">
        <f>IF(N1575="sníž. přenesená",J1575,0)</f>
        <v>0</v>
      </c>
      <c r="BI1575" s="149">
        <f>IF(N1575="nulová",J1575,0)</f>
        <v>0</v>
      </c>
      <c r="BJ1575" s="17" t="s">
        <v>85</v>
      </c>
      <c r="BK1575" s="149">
        <f>ROUND(I1575*H1575,2)</f>
        <v>0</v>
      </c>
      <c r="BL1575" s="17" t="s">
        <v>369</v>
      </c>
      <c r="BM1575" s="148" t="s">
        <v>2363</v>
      </c>
    </row>
    <row r="1576" spans="2:65" s="1" customFormat="1" ht="78">
      <c r="B1576" s="32"/>
      <c r="D1576" s="155" t="s">
        <v>1346</v>
      </c>
      <c r="F1576" s="195" t="s">
        <v>3560</v>
      </c>
      <c r="I1576" s="152"/>
      <c r="L1576" s="32"/>
      <c r="M1576" s="153"/>
      <c r="T1576" s="56"/>
      <c r="AT1576" s="17" t="s">
        <v>1346</v>
      </c>
      <c r="AU1576" s="17" t="s">
        <v>87</v>
      </c>
    </row>
    <row r="1577" spans="2:65" s="1" customFormat="1" ht="62.65" customHeight="1">
      <c r="B1577" s="32"/>
      <c r="C1577" s="137" t="s">
        <v>2334</v>
      </c>
      <c r="D1577" s="137" t="s">
        <v>255</v>
      </c>
      <c r="E1577" s="138" t="s">
        <v>2366</v>
      </c>
      <c r="F1577" s="139" t="s">
        <v>2367</v>
      </c>
      <c r="G1577" s="140" t="s">
        <v>452</v>
      </c>
      <c r="H1577" s="141">
        <v>1</v>
      </c>
      <c r="I1577" s="142"/>
      <c r="J1577" s="143">
        <f>ROUND(I1577*H1577,2)</f>
        <v>0</v>
      </c>
      <c r="K1577" s="139" t="s">
        <v>1</v>
      </c>
      <c r="L1577" s="32"/>
      <c r="M1577" s="144" t="s">
        <v>1</v>
      </c>
      <c r="N1577" s="145" t="s">
        <v>42</v>
      </c>
      <c r="P1577" s="146">
        <f>O1577*H1577</f>
        <v>0</v>
      </c>
      <c r="Q1577" s="146">
        <v>6.0000000000000002E-5</v>
      </c>
      <c r="R1577" s="146">
        <f>Q1577*H1577</f>
        <v>6.0000000000000002E-5</v>
      </c>
      <c r="S1577" s="146">
        <v>0</v>
      </c>
      <c r="T1577" s="147">
        <f>S1577*H1577</f>
        <v>0</v>
      </c>
      <c r="AR1577" s="148" t="s">
        <v>369</v>
      </c>
      <c r="AT1577" s="148" t="s">
        <v>255</v>
      </c>
      <c r="AU1577" s="148" t="s">
        <v>87</v>
      </c>
      <c r="AY1577" s="17" t="s">
        <v>253</v>
      </c>
      <c r="BE1577" s="149">
        <f>IF(N1577="základní",J1577,0)</f>
        <v>0</v>
      </c>
      <c r="BF1577" s="149">
        <f>IF(N1577="snížená",J1577,0)</f>
        <v>0</v>
      </c>
      <c r="BG1577" s="149">
        <f>IF(N1577="zákl. přenesená",J1577,0)</f>
        <v>0</v>
      </c>
      <c r="BH1577" s="149">
        <f>IF(N1577="sníž. přenesená",J1577,0)</f>
        <v>0</v>
      </c>
      <c r="BI1577" s="149">
        <f>IF(N1577="nulová",J1577,0)</f>
        <v>0</v>
      </c>
      <c r="BJ1577" s="17" t="s">
        <v>85</v>
      </c>
      <c r="BK1577" s="149">
        <f>ROUND(I1577*H1577,2)</f>
        <v>0</v>
      </c>
      <c r="BL1577" s="17" t="s">
        <v>369</v>
      </c>
      <c r="BM1577" s="148" t="s">
        <v>2368</v>
      </c>
    </row>
    <row r="1578" spans="2:65" s="1" customFormat="1" ht="78">
      <c r="B1578" s="32"/>
      <c r="D1578" s="155" t="s">
        <v>1346</v>
      </c>
      <c r="F1578" s="195" t="s">
        <v>2369</v>
      </c>
      <c r="I1578" s="152"/>
      <c r="L1578" s="32"/>
      <c r="M1578" s="153"/>
      <c r="T1578" s="56"/>
      <c r="AT1578" s="17" t="s">
        <v>1346</v>
      </c>
      <c r="AU1578" s="17" t="s">
        <v>87</v>
      </c>
    </row>
    <row r="1579" spans="2:65" s="1" customFormat="1" ht="21.75" customHeight="1">
      <c r="B1579" s="32"/>
      <c r="C1579" s="137" t="s">
        <v>2344</v>
      </c>
      <c r="D1579" s="137" t="s">
        <v>255</v>
      </c>
      <c r="E1579" s="138" t="s">
        <v>2371</v>
      </c>
      <c r="F1579" s="139" t="s">
        <v>2372</v>
      </c>
      <c r="G1579" s="140" t="s">
        <v>1543</v>
      </c>
      <c r="H1579" s="141">
        <v>7</v>
      </c>
      <c r="I1579" s="142"/>
      <c r="J1579" s="143">
        <f>ROUND(I1579*H1579,2)</f>
        <v>0</v>
      </c>
      <c r="K1579" s="139" t="s">
        <v>259</v>
      </c>
      <c r="L1579" s="32"/>
      <c r="M1579" s="144" t="s">
        <v>1</v>
      </c>
      <c r="N1579" s="145" t="s">
        <v>42</v>
      </c>
      <c r="P1579" s="146">
        <f>O1579*H1579</f>
        <v>0</v>
      </c>
      <c r="Q1579" s="146">
        <v>6.9999999999999994E-5</v>
      </c>
      <c r="R1579" s="146">
        <f>Q1579*H1579</f>
        <v>4.8999999999999998E-4</v>
      </c>
      <c r="S1579" s="146">
        <v>0</v>
      </c>
      <c r="T1579" s="147">
        <f>S1579*H1579</f>
        <v>0</v>
      </c>
      <c r="AR1579" s="148" t="s">
        <v>369</v>
      </c>
      <c r="AT1579" s="148" t="s">
        <v>255</v>
      </c>
      <c r="AU1579" s="148" t="s">
        <v>87</v>
      </c>
      <c r="AY1579" s="17" t="s">
        <v>253</v>
      </c>
      <c r="BE1579" s="149">
        <f>IF(N1579="základní",J1579,0)</f>
        <v>0</v>
      </c>
      <c r="BF1579" s="149">
        <f>IF(N1579="snížená",J1579,0)</f>
        <v>0</v>
      </c>
      <c r="BG1579" s="149">
        <f>IF(N1579="zákl. přenesená",J1579,0)</f>
        <v>0</v>
      </c>
      <c r="BH1579" s="149">
        <f>IF(N1579="sníž. přenesená",J1579,0)</f>
        <v>0</v>
      </c>
      <c r="BI1579" s="149">
        <f>IF(N1579="nulová",J1579,0)</f>
        <v>0</v>
      </c>
      <c r="BJ1579" s="17" t="s">
        <v>85</v>
      </c>
      <c r="BK1579" s="149">
        <f>ROUND(I1579*H1579,2)</f>
        <v>0</v>
      </c>
      <c r="BL1579" s="17" t="s">
        <v>369</v>
      </c>
      <c r="BM1579" s="148" t="s">
        <v>4031</v>
      </c>
    </row>
    <row r="1580" spans="2:65" s="1" customFormat="1" ht="11.25">
      <c r="B1580" s="32"/>
      <c r="D1580" s="150" t="s">
        <v>262</v>
      </c>
      <c r="F1580" s="151" t="s">
        <v>2374</v>
      </c>
      <c r="I1580" s="152"/>
      <c r="L1580" s="32"/>
      <c r="M1580" s="153"/>
      <c r="T1580" s="56"/>
      <c r="AT1580" s="17" t="s">
        <v>262</v>
      </c>
      <c r="AU1580" s="17" t="s">
        <v>87</v>
      </c>
    </row>
    <row r="1581" spans="2:65" s="12" customFormat="1" ht="11.25">
      <c r="B1581" s="154"/>
      <c r="D1581" s="155" t="s">
        <v>264</v>
      </c>
      <c r="F1581" s="157" t="s">
        <v>4032</v>
      </c>
      <c r="H1581" s="158">
        <v>7</v>
      </c>
      <c r="I1581" s="159"/>
      <c r="L1581" s="154"/>
      <c r="M1581" s="160"/>
      <c r="T1581" s="161"/>
      <c r="AT1581" s="156" t="s">
        <v>264</v>
      </c>
      <c r="AU1581" s="156" t="s">
        <v>87</v>
      </c>
      <c r="AV1581" s="12" t="s">
        <v>87</v>
      </c>
      <c r="AW1581" s="12" t="s">
        <v>4</v>
      </c>
      <c r="AX1581" s="12" t="s">
        <v>85</v>
      </c>
      <c r="AY1581" s="156" t="s">
        <v>253</v>
      </c>
    </row>
    <row r="1582" spans="2:65" s="1" customFormat="1" ht="21.75" customHeight="1">
      <c r="B1582" s="32"/>
      <c r="C1582" s="185" t="s">
        <v>2349</v>
      </c>
      <c r="D1582" s="185" t="s">
        <v>1052</v>
      </c>
      <c r="E1582" s="186" t="s">
        <v>2377</v>
      </c>
      <c r="F1582" s="187" t="s">
        <v>2378</v>
      </c>
      <c r="G1582" s="188" t="s">
        <v>418</v>
      </c>
      <c r="H1582" s="189">
        <v>8.9999999999999993E-3</v>
      </c>
      <c r="I1582" s="190"/>
      <c r="J1582" s="191">
        <f>ROUND(I1582*H1582,2)</f>
        <v>0</v>
      </c>
      <c r="K1582" s="187" t="s">
        <v>259</v>
      </c>
      <c r="L1582" s="192"/>
      <c r="M1582" s="193" t="s">
        <v>1</v>
      </c>
      <c r="N1582" s="194" t="s">
        <v>42</v>
      </c>
      <c r="P1582" s="146">
        <f>O1582*H1582</f>
        <v>0</v>
      </c>
      <c r="Q1582" s="146">
        <v>1</v>
      </c>
      <c r="R1582" s="146">
        <f>Q1582*H1582</f>
        <v>8.9999999999999993E-3</v>
      </c>
      <c r="S1582" s="146">
        <v>0</v>
      </c>
      <c r="T1582" s="147">
        <f>S1582*H1582</f>
        <v>0</v>
      </c>
      <c r="AR1582" s="148" t="s">
        <v>455</v>
      </c>
      <c r="AT1582" s="148" t="s">
        <v>1052</v>
      </c>
      <c r="AU1582" s="148" t="s">
        <v>87</v>
      </c>
      <c r="AY1582" s="17" t="s">
        <v>253</v>
      </c>
      <c r="BE1582" s="149">
        <f>IF(N1582="základní",J1582,0)</f>
        <v>0</v>
      </c>
      <c r="BF1582" s="149">
        <f>IF(N1582="snížená",J1582,0)</f>
        <v>0</v>
      </c>
      <c r="BG1582" s="149">
        <f>IF(N1582="zákl. přenesená",J1582,0)</f>
        <v>0</v>
      </c>
      <c r="BH1582" s="149">
        <f>IF(N1582="sníž. přenesená",J1582,0)</f>
        <v>0</v>
      </c>
      <c r="BI1582" s="149">
        <f>IF(N1582="nulová",J1582,0)</f>
        <v>0</v>
      </c>
      <c r="BJ1582" s="17" t="s">
        <v>85</v>
      </c>
      <c r="BK1582" s="149">
        <f>ROUND(I1582*H1582,2)</f>
        <v>0</v>
      </c>
      <c r="BL1582" s="17" t="s">
        <v>369</v>
      </c>
      <c r="BM1582" s="148" t="s">
        <v>4033</v>
      </c>
    </row>
    <row r="1583" spans="2:65" s="12" customFormat="1" ht="11.25">
      <c r="B1583" s="154"/>
      <c r="D1583" s="155" t="s">
        <v>264</v>
      </c>
      <c r="E1583" s="156" t="s">
        <v>1</v>
      </c>
      <c r="F1583" s="157" t="s">
        <v>4034</v>
      </c>
      <c r="H1583" s="158">
        <v>0</v>
      </c>
      <c r="I1583" s="159"/>
      <c r="L1583" s="154"/>
      <c r="M1583" s="160"/>
      <c r="T1583" s="161"/>
      <c r="AT1583" s="156" t="s">
        <v>264</v>
      </c>
      <c r="AU1583" s="156" t="s">
        <v>87</v>
      </c>
      <c r="AV1583" s="12" t="s">
        <v>87</v>
      </c>
      <c r="AW1583" s="12" t="s">
        <v>32</v>
      </c>
      <c r="AX1583" s="12" t="s">
        <v>77</v>
      </c>
      <c r="AY1583" s="156" t="s">
        <v>253</v>
      </c>
    </row>
    <row r="1584" spans="2:65" s="12" customFormat="1" ht="11.25">
      <c r="B1584" s="154"/>
      <c r="D1584" s="155" t="s">
        <v>264</v>
      </c>
      <c r="E1584" s="156" t="s">
        <v>1</v>
      </c>
      <c r="F1584" s="157" t="s">
        <v>4035</v>
      </c>
      <c r="H1584" s="158">
        <v>7.0000000000000001E-3</v>
      </c>
      <c r="I1584" s="159"/>
      <c r="L1584" s="154"/>
      <c r="M1584" s="160"/>
      <c r="T1584" s="161"/>
      <c r="AT1584" s="156" t="s">
        <v>264</v>
      </c>
      <c r="AU1584" s="156" t="s">
        <v>87</v>
      </c>
      <c r="AV1584" s="12" t="s">
        <v>87</v>
      </c>
      <c r="AW1584" s="12" t="s">
        <v>32</v>
      </c>
      <c r="AX1584" s="12" t="s">
        <v>77</v>
      </c>
      <c r="AY1584" s="156" t="s">
        <v>253</v>
      </c>
    </row>
    <row r="1585" spans="2:65" s="12" customFormat="1" ht="11.25">
      <c r="B1585" s="154"/>
      <c r="D1585" s="155" t="s">
        <v>264</v>
      </c>
      <c r="E1585" s="156" t="s">
        <v>1</v>
      </c>
      <c r="F1585" s="157" t="s">
        <v>3147</v>
      </c>
      <c r="H1585" s="158">
        <v>0</v>
      </c>
      <c r="I1585" s="159"/>
      <c r="L1585" s="154"/>
      <c r="M1585" s="160"/>
      <c r="T1585" s="161"/>
      <c r="AT1585" s="156" t="s">
        <v>264</v>
      </c>
      <c r="AU1585" s="156" t="s">
        <v>87</v>
      </c>
      <c r="AV1585" s="12" t="s">
        <v>87</v>
      </c>
      <c r="AW1585" s="12" t="s">
        <v>32</v>
      </c>
      <c r="AX1585" s="12" t="s">
        <v>77</v>
      </c>
      <c r="AY1585" s="156" t="s">
        <v>253</v>
      </c>
    </row>
    <row r="1586" spans="2:65" s="12" customFormat="1" ht="11.25">
      <c r="B1586" s="154"/>
      <c r="D1586" s="155" t="s">
        <v>264</v>
      </c>
      <c r="E1586" s="156" t="s">
        <v>1</v>
      </c>
      <c r="F1586" s="157" t="s">
        <v>4036</v>
      </c>
      <c r="H1586" s="158">
        <v>0</v>
      </c>
      <c r="I1586" s="159"/>
      <c r="L1586" s="154"/>
      <c r="M1586" s="160"/>
      <c r="T1586" s="161"/>
      <c r="AT1586" s="156" t="s">
        <v>264</v>
      </c>
      <c r="AU1586" s="156" t="s">
        <v>87</v>
      </c>
      <c r="AV1586" s="12" t="s">
        <v>87</v>
      </c>
      <c r="AW1586" s="12" t="s">
        <v>32</v>
      </c>
      <c r="AX1586" s="12" t="s">
        <v>77</v>
      </c>
      <c r="AY1586" s="156" t="s">
        <v>253</v>
      </c>
    </row>
    <row r="1587" spans="2:65" s="12" customFormat="1" ht="11.25">
      <c r="B1587" s="154"/>
      <c r="D1587" s="155" t="s">
        <v>264</v>
      </c>
      <c r="E1587" s="156" t="s">
        <v>1</v>
      </c>
      <c r="F1587" s="157" t="s">
        <v>2384</v>
      </c>
      <c r="H1587" s="158">
        <v>0</v>
      </c>
      <c r="I1587" s="159"/>
      <c r="L1587" s="154"/>
      <c r="M1587" s="160"/>
      <c r="T1587" s="161"/>
      <c r="AT1587" s="156" t="s">
        <v>264</v>
      </c>
      <c r="AU1587" s="156" t="s">
        <v>87</v>
      </c>
      <c r="AV1587" s="12" t="s">
        <v>87</v>
      </c>
      <c r="AW1587" s="12" t="s">
        <v>32</v>
      </c>
      <c r="AX1587" s="12" t="s">
        <v>77</v>
      </c>
      <c r="AY1587" s="156" t="s">
        <v>253</v>
      </c>
    </row>
    <row r="1588" spans="2:65" s="13" customFormat="1" ht="11.25">
      <c r="B1588" s="162"/>
      <c r="D1588" s="155" t="s">
        <v>264</v>
      </c>
      <c r="E1588" s="163" t="s">
        <v>1</v>
      </c>
      <c r="F1588" s="164" t="s">
        <v>266</v>
      </c>
      <c r="H1588" s="165">
        <v>7.0000000000000001E-3</v>
      </c>
      <c r="I1588" s="166"/>
      <c r="L1588" s="162"/>
      <c r="M1588" s="167"/>
      <c r="T1588" s="168"/>
      <c r="AT1588" s="163" t="s">
        <v>264</v>
      </c>
      <c r="AU1588" s="163" t="s">
        <v>87</v>
      </c>
      <c r="AV1588" s="13" t="s">
        <v>260</v>
      </c>
      <c r="AW1588" s="13" t="s">
        <v>32</v>
      </c>
      <c r="AX1588" s="13" t="s">
        <v>85</v>
      </c>
      <c r="AY1588" s="163" t="s">
        <v>253</v>
      </c>
    </row>
    <row r="1589" spans="2:65" s="12" customFormat="1" ht="11.25">
      <c r="B1589" s="154"/>
      <c r="D1589" s="155" t="s">
        <v>264</v>
      </c>
      <c r="F1589" s="157" t="s">
        <v>4037</v>
      </c>
      <c r="H1589" s="158">
        <v>8.9999999999999993E-3</v>
      </c>
      <c r="I1589" s="159"/>
      <c r="L1589" s="154"/>
      <c r="M1589" s="160"/>
      <c r="T1589" s="161"/>
      <c r="AT1589" s="156" t="s">
        <v>264</v>
      </c>
      <c r="AU1589" s="156" t="s">
        <v>87</v>
      </c>
      <c r="AV1589" s="12" t="s">
        <v>87</v>
      </c>
      <c r="AW1589" s="12" t="s">
        <v>4</v>
      </c>
      <c r="AX1589" s="12" t="s">
        <v>85</v>
      </c>
      <c r="AY1589" s="156" t="s">
        <v>253</v>
      </c>
    </row>
    <row r="1590" spans="2:65" s="1" customFormat="1" ht="24.2" customHeight="1">
      <c r="B1590" s="32"/>
      <c r="C1590" s="137" t="s">
        <v>2355</v>
      </c>
      <c r="D1590" s="137" t="s">
        <v>255</v>
      </c>
      <c r="E1590" s="138" t="s">
        <v>2387</v>
      </c>
      <c r="F1590" s="139" t="s">
        <v>2388</v>
      </c>
      <c r="G1590" s="140" t="s">
        <v>1576</v>
      </c>
      <c r="H1590" s="196"/>
      <c r="I1590" s="142"/>
      <c r="J1590" s="143">
        <f>ROUND(I1590*H1590,2)</f>
        <v>0</v>
      </c>
      <c r="K1590" s="139" t="s">
        <v>259</v>
      </c>
      <c r="L1590" s="32"/>
      <c r="M1590" s="144" t="s">
        <v>1</v>
      </c>
      <c r="N1590" s="145" t="s">
        <v>42</v>
      </c>
      <c r="P1590" s="146">
        <f>O1590*H1590</f>
        <v>0</v>
      </c>
      <c r="Q1590" s="146">
        <v>0</v>
      </c>
      <c r="R1590" s="146">
        <f>Q1590*H1590</f>
        <v>0</v>
      </c>
      <c r="S1590" s="146">
        <v>0</v>
      </c>
      <c r="T1590" s="147">
        <f>S1590*H1590</f>
        <v>0</v>
      </c>
      <c r="AR1590" s="148" t="s">
        <v>369</v>
      </c>
      <c r="AT1590" s="148" t="s">
        <v>255</v>
      </c>
      <c r="AU1590" s="148" t="s">
        <v>87</v>
      </c>
      <c r="AY1590" s="17" t="s">
        <v>253</v>
      </c>
      <c r="BE1590" s="149">
        <f>IF(N1590="základní",J1590,0)</f>
        <v>0</v>
      </c>
      <c r="BF1590" s="149">
        <f>IF(N1590="snížená",J1590,0)</f>
        <v>0</v>
      </c>
      <c r="BG1590" s="149">
        <f>IF(N1590="zákl. přenesená",J1590,0)</f>
        <v>0</v>
      </c>
      <c r="BH1590" s="149">
        <f>IF(N1590="sníž. přenesená",J1590,0)</f>
        <v>0</v>
      </c>
      <c r="BI1590" s="149">
        <f>IF(N1590="nulová",J1590,0)</f>
        <v>0</v>
      </c>
      <c r="BJ1590" s="17" t="s">
        <v>85</v>
      </c>
      <c r="BK1590" s="149">
        <f>ROUND(I1590*H1590,2)</f>
        <v>0</v>
      </c>
      <c r="BL1590" s="17" t="s">
        <v>369</v>
      </c>
      <c r="BM1590" s="148" t="s">
        <v>2389</v>
      </c>
    </row>
    <row r="1591" spans="2:65" s="1" customFormat="1" ht="11.25">
      <c r="B1591" s="32"/>
      <c r="D1591" s="150" t="s">
        <v>262</v>
      </c>
      <c r="F1591" s="151" t="s">
        <v>2390</v>
      </c>
      <c r="I1591" s="152"/>
      <c r="L1591" s="32"/>
      <c r="M1591" s="153"/>
      <c r="T1591" s="56"/>
      <c r="AT1591" s="17" t="s">
        <v>262</v>
      </c>
      <c r="AU1591" s="17" t="s">
        <v>87</v>
      </c>
    </row>
    <row r="1592" spans="2:65" s="11" customFormat="1" ht="22.9" customHeight="1">
      <c r="B1592" s="125"/>
      <c r="D1592" s="126" t="s">
        <v>76</v>
      </c>
      <c r="E1592" s="135" t="s">
        <v>2391</v>
      </c>
      <c r="F1592" s="135" t="s">
        <v>2392</v>
      </c>
      <c r="I1592" s="128"/>
      <c r="J1592" s="136">
        <f>BK1592</f>
        <v>0</v>
      </c>
      <c r="L1592" s="125"/>
      <c r="M1592" s="130"/>
      <c r="P1592" s="131">
        <f>SUM(P1593:P1599)</f>
        <v>0</v>
      </c>
      <c r="R1592" s="131">
        <f>SUM(R1593:R1599)</f>
        <v>0</v>
      </c>
      <c r="T1592" s="132">
        <f>SUM(T1593:T1599)</f>
        <v>0</v>
      </c>
      <c r="AR1592" s="126" t="s">
        <v>87</v>
      </c>
      <c r="AT1592" s="133" t="s">
        <v>76</v>
      </c>
      <c r="AU1592" s="133" t="s">
        <v>85</v>
      </c>
      <c r="AY1592" s="126" t="s">
        <v>253</v>
      </c>
      <c r="BK1592" s="134">
        <f>SUM(BK1593:BK1599)</f>
        <v>0</v>
      </c>
    </row>
    <row r="1593" spans="2:65" s="1" customFormat="1" ht="49.15" customHeight="1">
      <c r="B1593" s="32"/>
      <c r="C1593" s="137" t="s">
        <v>2360</v>
      </c>
      <c r="D1593" s="137" t="s">
        <v>255</v>
      </c>
      <c r="E1593" s="138" t="s">
        <v>2394</v>
      </c>
      <c r="F1593" s="139" t="s">
        <v>2395</v>
      </c>
      <c r="G1593" s="140" t="s">
        <v>447</v>
      </c>
      <c r="H1593" s="141">
        <v>3</v>
      </c>
      <c r="I1593" s="142"/>
      <c r="J1593" s="143">
        <f t="shared" ref="J1593:J1599" si="10">ROUND(I1593*H1593,2)</f>
        <v>0</v>
      </c>
      <c r="K1593" s="139" t="s">
        <v>1</v>
      </c>
      <c r="L1593" s="32"/>
      <c r="M1593" s="144" t="s">
        <v>1</v>
      </c>
      <c r="N1593" s="145" t="s">
        <v>42</v>
      </c>
      <c r="P1593" s="146">
        <f t="shared" ref="P1593:P1599" si="11">O1593*H1593</f>
        <v>0</v>
      </c>
      <c r="Q1593" s="146">
        <v>0</v>
      </c>
      <c r="R1593" s="146">
        <f t="shared" ref="R1593:R1599" si="12">Q1593*H1593</f>
        <v>0</v>
      </c>
      <c r="S1593" s="146">
        <v>0</v>
      </c>
      <c r="T1593" s="147">
        <f t="shared" ref="T1593:T1599" si="13">S1593*H1593</f>
        <v>0</v>
      </c>
      <c r="AR1593" s="148" t="s">
        <v>369</v>
      </c>
      <c r="AT1593" s="148" t="s">
        <v>255</v>
      </c>
      <c r="AU1593" s="148" t="s">
        <v>87</v>
      </c>
      <c r="AY1593" s="17" t="s">
        <v>253</v>
      </c>
      <c r="BE1593" s="149">
        <f t="shared" ref="BE1593:BE1599" si="14">IF(N1593="základní",J1593,0)</f>
        <v>0</v>
      </c>
      <c r="BF1593" s="149">
        <f t="shared" ref="BF1593:BF1599" si="15">IF(N1593="snížená",J1593,0)</f>
        <v>0</v>
      </c>
      <c r="BG1593" s="149">
        <f t="shared" ref="BG1593:BG1599" si="16">IF(N1593="zákl. přenesená",J1593,0)</f>
        <v>0</v>
      </c>
      <c r="BH1593" s="149">
        <f t="shared" ref="BH1593:BH1599" si="17">IF(N1593="sníž. přenesená",J1593,0)</f>
        <v>0</v>
      </c>
      <c r="BI1593" s="149">
        <f t="shared" ref="BI1593:BI1599" si="18">IF(N1593="nulová",J1593,0)</f>
        <v>0</v>
      </c>
      <c r="BJ1593" s="17" t="s">
        <v>85</v>
      </c>
      <c r="BK1593" s="149">
        <f t="shared" ref="BK1593:BK1599" si="19">ROUND(I1593*H1593,2)</f>
        <v>0</v>
      </c>
      <c r="BL1593" s="17" t="s">
        <v>369</v>
      </c>
      <c r="BM1593" s="148" t="s">
        <v>2396</v>
      </c>
    </row>
    <row r="1594" spans="2:65" s="1" customFormat="1" ht="55.5" customHeight="1">
      <c r="B1594" s="32"/>
      <c r="C1594" s="137" t="s">
        <v>2365</v>
      </c>
      <c r="D1594" s="137" t="s">
        <v>255</v>
      </c>
      <c r="E1594" s="138" t="s">
        <v>4038</v>
      </c>
      <c r="F1594" s="139" t="s">
        <v>4039</v>
      </c>
      <c r="G1594" s="140" t="s">
        <v>447</v>
      </c>
      <c r="H1594" s="141">
        <v>1</v>
      </c>
      <c r="I1594" s="142"/>
      <c r="J1594" s="143">
        <f t="shared" si="10"/>
        <v>0</v>
      </c>
      <c r="K1594" s="139" t="s">
        <v>1</v>
      </c>
      <c r="L1594" s="32"/>
      <c r="M1594" s="144" t="s">
        <v>1</v>
      </c>
      <c r="N1594" s="145" t="s">
        <v>42</v>
      </c>
      <c r="P1594" s="146">
        <f t="shared" si="11"/>
        <v>0</v>
      </c>
      <c r="Q1594" s="146">
        <v>0</v>
      </c>
      <c r="R1594" s="146">
        <f t="shared" si="12"/>
        <v>0</v>
      </c>
      <c r="S1594" s="146">
        <v>0</v>
      </c>
      <c r="T1594" s="147">
        <f t="shared" si="13"/>
        <v>0</v>
      </c>
      <c r="AR1594" s="148" t="s">
        <v>369</v>
      </c>
      <c r="AT1594" s="148" t="s">
        <v>255</v>
      </c>
      <c r="AU1594" s="148" t="s">
        <v>87</v>
      </c>
      <c r="AY1594" s="17" t="s">
        <v>253</v>
      </c>
      <c r="BE1594" s="149">
        <f t="shared" si="14"/>
        <v>0</v>
      </c>
      <c r="BF1594" s="149">
        <f t="shared" si="15"/>
        <v>0</v>
      </c>
      <c r="BG1594" s="149">
        <f t="shared" si="16"/>
        <v>0</v>
      </c>
      <c r="BH1594" s="149">
        <f t="shared" si="17"/>
        <v>0</v>
      </c>
      <c r="BI1594" s="149">
        <f t="shared" si="18"/>
        <v>0</v>
      </c>
      <c r="BJ1594" s="17" t="s">
        <v>85</v>
      </c>
      <c r="BK1594" s="149">
        <f t="shared" si="19"/>
        <v>0</v>
      </c>
      <c r="BL1594" s="17" t="s">
        <v>369</v>
      </c>
      <c r="BM1594" s="148" t="s">
        <v>4040</v>
      </c>
    </row>
    <row r="1595" spans="2:65" s="1" customFormat="1" ht="55.5" customHeight="1">
      <c r="B1595" s="32"/>
      <c r="C1595" s="137" t="s">
        <v>2370</v>
      </c>
      <c r="D1595" s="137" t="s">
        <v>255</v>
      </c>
      <c r="E1595" s="138" t="s">
        <v>4041</v>
      </c>
      <c r="F1595" s="139" t="s">
        <v>4042</v>
      </c>
      <c r="G1595" s="140" t="s">
        <v>447</v>
      </c>
      <c r="H1595" s="141">
        <v>1</v>
      </c>
      <c r="I1595" s="142"/>
      <c r="J1595" s="143">
        <f t="shared" si="10"/>
        <v>0</v>
      </c>
      <c r="K1595" s="139" t="s">
        <v>1</v>
      </c>
      <c r="L1595" s="32"/>
      <c r="M1595" s="144" t="s">
        <v>1</v>
      </c>
      <c r="N1595" s="145" t="s">
        <v>42</v>
      </c>
      <c r="P1595" s="146">
        <f t="shared" si="11"/>
        <v>0</v>
      </c>
      <c r="Q1595" s="146">
        <v>0</v>
      </c>
      <c r="R1595" s="146">
        <f t="shared" si="12"/>
        <v>0</v>
      </c>
      <c r="S1595" s="146">
        <v>0</v>
      </c>
      <c r="T1595" s="147">
        <f t="shared" si="13"/>
        <v>0</v>
      </c>
      <c r="AR1595" s="148" t="s">
        <v>369</v>
      </c>
      <c r="AT1595" s="148" t="s">
        <v>255</v>
      </c>
      <c r="AU1595" s="148" t="s">
        <v>87</v>
      </c>
      <c r="AY1595" s="17" t="s">
        <v>253</v>
      </c>
      <c r="BE1595" s="149">
        <f t="shared" si="14"/>
        <v>0</v>
      </c>
      <c r="BF1595" s="149">
        <f t="shared" si="15"/>
        <v>0</v>
      </c>
      <c r="BG1595" s="149">
        <f t="shared" si="16"/>
        <v>0</v>
      </c>
      <c r="BH1595" s="149">
        <f t="shared" si="17"/>
        <v>0</v>
      </c>
      <c r="BI1595" s="149">
        <f t="shared" si="18"/>
        <v>0</v>
      </c>
      <c r="BJ1595" s="17" t="s">
        <v>85</v>
      </c>
      <c r="BK1595" s="149">
        <f t="shared" si="19"/>
        <v>0</v>
      </c>
      <c r="BL1595" s="17" t="s">
        <v>369</v>
      </c>
      <c r="BM1595" s="148" t="s">
        <v>4043</v>
      </c>
    </row>
    <row r="1596" spans="2:65" s="1" customFormat="1" ht="49.15" customHeight="1">
      <c r="B1596" s="32"/>
      <c r="C1596" s="137" t="s">
        <v>2376</v>
      </c>
      <c r="D1596" s="137" t="s">
        <v>255</v>
      </c>
      <c r="E1596" s="138" t="s">
        <v>4044</v>
      </c>
      <c r="F1596" s="139" t="s">
        <v>4045</v>
      </c>
      <c r="G1596" s="140" t="s">
        <v>447</v>
      </c>
      <c r="H1596" s="141">
        <v>1</v>
      </c>
      <c r="I1596" s="142"/>
      <c r="J1596" s="143">
        <f t="shared" si="10"/>
        <v>0</v>
      </c>
      <c r="K1596" s="139" t="s">
        <v>1</v>
      </c>
      <c r="L1596" s="32"/>
      <c r="M1596" s="144" t="s">
        <v>1</v>
      </c>
      <c r="N1596" s="145" t="s">
        <v>42</v>
      </c>
      <c r="P1596" s="146">
        <f t="shared" si="11"/>
        <v>0</v>
      </c>
      <c r="Q1596" s="146">
        <v>0</v>
      </c>
      <c r="R1596" s="146">
        <f t="shared" si="12"/>
        <v>0</v>
      </c>
      <c r="S1596" s="146">
        <v>0</v>
      </c>
      <c r="T1596" s="147">
        <f t="shared" si="13"/>
        <v>0</v>
      </c>
      <c r="AR1596" s="148" t="s">
        <v>369</v>
      </c>
      <c r="AT1596" s="148" t="s">
        <v>255</v>
      </c>
      <c r="AU1596" s="148" t="s">
        <v>87</v>
      </c>
      <c r="AY1596" s="17" t="s">
        <v>253</v>
      </c>
      <c r="BE1596" s="149">
        <f t="shared" si="14"/>
        <v>0</v>
      </c>
      <c r="BF1596" s="149">
        <f t="shared" si="15"/>
        <v>0</v>
      </c>
      <c r="BG1596" s="149">
        <f t="shared" si="16"/>
        <v>0</v>
      </c>
      <c r="BH1596" s="149">
        <f t="shared" si="17"/>
        <v>0</v>
      </c>
      <c r="BI1596" s="149">
        <f t="shared" si="18"/>
        <v>0</v>
      </c>
      <c r="BJ1596" s="17" t="s">
        <v>85</v>
      </c>
      <c r="BK1596" s="149">
        <f t="shared" si="19"/>
        <v>0</v>
      </c>
      <c r="BL1596" s="17" t="s">
        <v>369</v>
      </c>
      <c r="BM1596" s="148" t="s">
        <v>4046</v>
      </c>
    </row>
    <row r="1597" spans="2:65" s="1" customFormat="1" ht="49.15" customHeight="1">
      <c r="B1597" s="32"/>
      <c r="C1597" s="137" t="s">
        <v>2386</v>
      </c>
      <c r="D1597" s="137" t="s">
        <v>255</v>
      </c>
      <c r="E1597" s="138" t="s">
        <v>4047</v>
      </c>
      <c r="F1597" s="139" t="s">
        <v>4048</v>
      </c>
      <c r="G1597" s="140" t="s">
        <v>447</v>
      </c>
      <c r="H1597" s="141">
        <v>1</v>
      </c>
      <c r="I1597" s="142"/>
      <c r="J1597" s="143">
        <f t="shared" si="10"/>
        <v>0</v>
      </c>
      <c r="K1597" s="139" t="s">
        <v>1</v>
      </c>
      <c r="L1597" s="32"/>
      <c r="M1597" s="144" t="s">
        <v>1</v>
      </c>
      <c r="N1597" s="145" t="s">
        <v>42</v>
      </c>
      <c r="P1597" s="146">
        <f t="shared" si="11"/>
        <v>0</v>
      </c>
      <c r="Q1597" s="146">
        <v>0</v>
      </c>
      <c r="R1597" s="146">
        <f t="shared" si="12"/>
        <v>0</v>
      </c>
      <c r="S1597" s="146">
        <v>0</v>
      </c>
      <c r="T1597" s="147">
        <f t="shared" si="13"/>
        <v>0</v>
      </c>
      <c r="AR1597" s="148" t="s">
        <v>369</v>
      </c>
      <c r="AT1597" s="148" t="s">
        <v>255</v>
      </c>
      <c r="AU1597" s="148" t="s">
        <v>87</v>
      </c>
      <c r="AY1597" s="17" t="s">
        <v>253</v>
      </c>
      <c r="BE1597" s="149">
        <f t="shared" si="14"/>
        <v>0</v>
      </c>
      <c r="BF1597" s="149">
        <f t="shared" si="15"/>
        <v>0</v>
      </c>
      <c r="BG1597" s="149">
        <f t="shared" si="16"/>
        <v>0</v>
      </c>
      <c r="BH1597" s="149">
        <f t="shared" si="17"/>
        <v>0</v>
      </c>
      <c r="BI1597" s="149">
        <f t="shared" si="18"/>
        <v>0</v>
      </c>
      <c r="BJ1597" s="17" t="s">
        <v>85</v>
      </c>
      <c r="BK1597" s="149">
        <f t="shared" si="19"/>
        <v>0</v>
      </c>
      <c r="BL1597" s="17" t="s">
        <v>369</v>
      </c>
      <c r="BM1597" s="148" t="s">
        <v>4049</v>
      </c>
    </row>
    <row r="1598" spans="2:65" s="1" customFormat="1" ht="49.15" customHeight="1">
      <c r="B1598" s="32"/>
      <c r="C1598" s="137" t="s">
        <v>2393</v>
      </c>
      <c r="D1598" s="137" t="s">
        <v>255</v>
      </c>
      <c r="E1598" s="138" t="s">
        <v>4050</v>
      </c>
      <c r="F1598" s="139" t="s">
        <v>4051</v>
      </c>
      <c r="G1598" s="140" t="s">
        <v>447</v>
      </c>
      <c r="H1598" s="141">
        <v>1</v>
      </c>
      <c r="I1598" s="142"/>
      <c r="J1598" s="143">
        <f t="shared" si="10"/>
        <v>0</v>
      </c>
      <c r="K1598" s="139" t="s">
        <v>1</v>
      </c>
      <c r="L1598" s="32"/>
      <c r="M1598" s="144" t="s">
        <v>1</v>
      </c>
      <c r="N1598" s="145" t="s">
        <v>42</v>
      </c>
      <c r="P1598" s="146">
        <f t="shared" si="11"/>
        <v>0</v>
      </c>
      <c r="Q1598" s="146">
        <v>0</v>
      </c>
      <c r="R1598" s="146">
        <f t="shared" si="12"/>
        <v>0</v>
      </c>
      <c r="S1598" s="146">
        <v>0</v>
      </c>
      <c r="T1598" s="147">
        <f t="shared" si="13"/>
        <v>0</v>
      </c>
      <c r="AR1598" s="148" t="s">
        <v>369</v>
      </c>
      <c r="AT1598" s="148" t="s">
        <v>255</v>
      </c>
      <c r="AU1598" s="148" t="s">
        <v>87</v>
      </c>
      <c r="AY1598" s="17" t="s">
        <v>253</v>
      </c>
      <c r="BE1598" s="149">
        <f t="shared" si="14"/>
        <v>0</v>
      </c>
      <c r="BF1598" s="149">
        <f t="shared" si="15"/>
        <v>0</v>
      </c>
      <c r="BG1598" s="149">
        <f t="shared" si="16"/>
        <v>0</v>
      </c>
      <c r="BH1598" s="149">
        <f t="shared" si="17"/>
        <v>0</v>
      </c>
      <c r="BI1598" s="149">
        <f t="shared" si="18"/>
        <v>0</v>
      </c>
      <c r="BJ1598" s="17" t="s">
        <v>85</v>
      </c>
      <c r="BK1598" s="149">
        <f t="shared" si="19"/>
        <v>0</v>
      </c>
      <c r="BL1598" s="17" t="s">
        <v>369</v>
      </c>
      <c r="BM1598" s="148" t="s">
        <v>4052</v>
      </c>
    </row>
    <row r="1599" spans="2:65" s="1" customFormat="1" ht="21.75" customHeight="1">
      <c r="B1599" s="32"/>
      <c r="C1599" s="137" t="s">
        <v>2397</v>
      </c>
      <c r="D1599" s="137" t="s">
        <v>255</v>
      </c>
      <c r="E1599" s="138" t="s">
        <v>2426</v>
      </c>
      <c r="F1599" s="139" t="s">
        <v>2427</v>
      </c>
      <c r="G1599" s="140" t="s">
        <v>1576</v>
      </c>
      <c r="H1599" s="196"/>
      <c r="I1599" s="142"/>
      <c r="J1599" s="143">
        <f t="shared" si="10"/>
        <v>0</v>
      </c>
      <c r="K1599" s="139" t="s">
        <v>1</v>
      </c>
      <c r="L1599" s="32"/>
      <c r="M1599" s="144" t="s">
        <v>1</v>
      </c>
      <c r="N1599" s="145" t="s">
        <v>42</v>
      </c>
      <c r="P1599" s="146">
        <f t="shared" si="11"/>
        <v>0</v>
      </c>
      <c r="Q1599" s="146">
        <v>0</v>
      </c>
      <c r="R1599" s="146">
        <f t="shared" si="12"/>
        <v>0</v>
      </c>
      <c r="S1599" s="146">
        <v>0</v>
      </c>
      <c r="T1599" s="147">
        <f t="shared" si="13"/>
        <v>0</v>
      </c>
      <c r="AR1599" s="148" t="s">
        <v>369</v>
      </c>
      <c r="AT1599" s="148" t="s">
        <v>255</v>
      </c>
      <c r="AU1599" s="148" t="s">
        <v>87</v>
      </c>
      <c r="AY1599" s="17" t="s">
        <v>253</v>
      </c>
      <c r="BE1599" s="149">
        <f t="shared" si="14"/>
        <v>0</v>
      </c>
      <c r="BF1599" s="149">
        <f t="shared" si="15"/>
        <v>0</v>
      </c>
      <c r="BG1599" s="149">
        <f t="shared" si="16"/>
        <v>0</v>
      </c>
      <c r="BH1599" s="149">
        <f t="shared" si="17"/>
        <v>0</v>
      </c>
      <c r="BI1599" s="149">
        <f t="shared" si="18"/>
        <v>0</v>
      </c>
      <c r="BJ1599" s="17" t="s">
        <v>85</v>
      </c>
      <c r="BK1599" s="149">
        <f t="shared" si="19"/>
        <v>0</v>
      </c>
      <c r="BL1599" s="17" t="s">
        <v>369</v>
      </c>
      <c r="BM1599" s="148" t="s">
        <v>2428</v>
      </c>
    </row>
    <row r="1600" spans="2:65" s="11" customFormat="1" ht="22.9" customHeight="1">
      <c r="B1600" s="125"/>
      <c r="D1600" s="126" t="s">
        <v>76</v>
      </c>
      <c r="E1600" s="135" t="s">
        <v>2429</v>
      </c>
      <c r="F1600" s="135" t="s">
        <v>2430</v>
      </c>
      <c r="I1600" s="128"/>
      <c r="J1600" s="136">
        <f>BK1600</f>
        <v>0</v>
      </c>
      <c r="L1600" s="125"/>
      <c r="M1600" s="130"/>
      <c r="P1600" s="131">
        <f>SUM(P1601:P1617)</f>
        <v>0</v>
      </c>
      <c r="R1600" s="131">
        <f>SUM(R1601:R1617)</f>
        <v>0</v>
      </c>
      <c r="T1600" s="132">
        <f>SUM(T1601:T1617)</f>
        <v>0</v>
      </c>
      <c r="AR1600" s="126" t="s">
        <v>87</v>
      </c>
      <c r="AT1600" s="133" t="s">
        <v>76</v>
      </c>
      <c r="AU1600" s="133" t="s">
        <v>85</v>
      </c>
      <c r="AY1600" s="126" t="s">
        <v>253</v>
      </c>
      <c r="BK1600" s="134">
        <f>SUM(BK1601:BK1617)</f>
        <v>0</v>
      </c>
    </row>
    <row r="1601" spans="2:65" s="1" customFormat="1" ht="55.5" customHeight="1">
      <c r="B1601" s="32"/>
      <c r="C1601" s="137" t="s">
        <v>2401</v>
      </c>
      <c r="D1601" s="137" t="s">
        <v>255</v>
      </c>
      <c r="E1601" s="138" t="s">
        <v>4053</v>
      </c>
      <c r="F1601" s="139" t="s">
        <v>4054</v>
      </c>
      <c r="G1601" s="140" t="s">
        <v>447</v>
      </c>
      <c r="H1601" s="141">
        <v>1</v>
      </c>
      <c r="I1601" s="142"/>
      <c r="J1601" s="143">
        <f>ROUND(I1601*H1601,2)</f>
        <v>0</v>
      </c>
      <c r="K1601" s="139" t="s">
        <v>1</v>
      </c>
      <c r="L1601" s="32"/>
      <c r="M1601" s="144" t="s">
        <v>1</v>
      </c>
      <c r="N1601" s="145" t="s">
        <v>42</v>
      </c>
      <c r="P1601" s="146">
        <f>O1601*H1601</f>
        <v>0</v>
      </c>
      <c r="Q1601" s="146">
        <v>0</v>
      </c>
      <c r="R1601" s="146">
        <f>Q1601*H1601</f>
        <v>0</v>
      </c>
      <c r="S1601" s="146">
        <v>0</v>
      </c>
      <c r="T1601" s="147">
        <f>S1601*H1601</f>
        <v>0</v>
      </c>
      <c r="AR1601" s="148" t="s">
        <v>369</v>
      </c>
      <c r="AT1601" s="148" t="s">
        <v>255</v>
      </c>
      <c r="AU1601" s="148" t="s">
        <v>87</v>
      </c>
      <c r="AY1601" s="17" t="s">
        <v>253</v>
      </c>
      <c r="BE1601" s="149">
        <f>IF(N1601="základní",J1601,0)</f>
        <v>0</v>
      </c>
      <c r="BF1601" s="149">
        <f>IF(N1601="snížená",J1601,0)</f>
        <v>0</v>
      </c>
      <c r="BG1601" s="149">
        <f>IF(N1601="zákl. přenesená",J1601,0)</f>
        <v>0</v>
      </c>
      <c r="BH1601" s="149">
        <f>IF(N1601="sníž. přenesená",J1601,0)</f>
        <v>0</v>
      </c>
      <c r="BI1601" s="149">
        <f>IF(N1601="nulová",J1601,0)</f>
        <v>0</v>
      </c>
      <c r="BJ1601" s="17" t="s">
        <v>85</v>
      </c>
      <c r="BK1601" s="149">
        <f>ROUND(I1601*H1601,2)</f>
        <v>0</v>
      </c>
      <c r="BL1601" s="17" t="s">
        <v>369</v>
      </c>
      <c r="BM1601" s="148" t="s">
        <v>4055</v>
      </c>
    </row>
    <row r="1602" spans="2:65" s="1" customFormat="1" ht="29.25">
      <c r="B1602" s="32"/>
      <c r="D1602" s="155" t="s">
        <v>1346</v>
      </c>
      <c r="F1602" s="195" t="s">
        <v>3161</v>
      </c>
      <c r="I1602" s="152"/>
      <c r="L1602" s="32"/>
      <c r="M1602" s="153"/>
      <c r="T1602" s="56"/>
      <c r="AT1602" s="17" t="s">
        <v>1346</v>
      </c>
      <c r="AU1602" s="17" t="s">
        <v>87</v>
      </c>
    </row>
    <row r="1603" spans="2:65" s="1" customFormat="1" ht="37.9" customHeight="1">
      <c r="B1603" s="32"/>
      <c r="C1603" s="137" t="s">
        <v>2405</v>
      </c>
      <c r="D1603" s="137" t="s">
        <v>255</v>
      </c>
      <c r="E1603" s="138" t="s">
        <v>4056</v>
      </c>
      <c r="F1603" s="139" t="s">
        <v>4057</v>
      </c>
      <c r="G1603" s="140" t="s">
        <v>447</v>
      </c>
      <c r="H1603" s="141">
        <v>1</v>
      </c>
      <c r="I1603" s="142"/>
      <c r="J1603" s="143">
        <f>ROUND(I1603*H1603,2)</f>
        <v>0</v>
      </c>
      <c r="K1603" s="139" t="s">
        <v>1</v>
      </c>
      <c r="L1603" s="32"/>
      <c r="M1603" s="144" t="s">
        <v>1</v>
      </c>
      <c r="N1603" s="145" t="s">
        <v>42</v>
      </c>
      <c r="P1603" s="146">
        <f>O1603*H1603</f>
        <v>0</v>
      </c>
      <c r="Q1603" s="146">
        <v>0</v>
      </c>
      <c r="R1603" s="146">
        <f>Q1603*H1603</f>
        <v>0</v>
      </c>
      <c r="S1603" s="146">
        <v>0</v>
      </c>
      <c r="T1603" s="147">
        <f>S1603*H1603</f>
        <v>0</v>
      </c>
      <c r="AR1603" s="148" t="s">
        <v>369</v>
      </c>
      <c r="AT1603" s="148" t="s">
        <v>255</v>
      </c>
      <c r="AU1603" s="148" t="s">
        <v>87</v>
      </c>
      <c r="AY1603" s="17" t="s">
        <v>253</v>
      </c>
      <c r="BE1603" s="149">
        <f>IF(N1603="základní",J1603,0)</f>
        <v>0</v>
      </c>
      <c r="BF1603" s="149">
        <f>IF(N1603="snížená",J1603,0)</f>
        <v>0</v>
      </c>
      <c r="BG1603" s="149">
        <f>IF(N1603="zákl. přenesená",J1603,0)</f>
        <v>0</v>
      </c>
      <c r="BH1603" s="149">
        <f>IF(N1603="sníž. přenesená",J1603,0)</f>
        <v>0</v>
      </c>
      <c r="BI1603" s="149">
        <f>IF(N1603="nulová",J1603,0)</f>
        <v>0</v>
      </c>
      <c r="BJ1603" s="17" t="s">
        <v>85</v>
      </c>
      <c r="BK1603" s="149">
        <f>ROUND(I1603*H1603,2)</f>
        <v>0</v>
      </c>
      <c r="BL1603" s="17" t="s">
        <v>369</v>
      </c>
      <c r="BM1603" s="148" t="s">
        <v>4058</v>
      </c>
    </row>
    <row r="1604" spans="2:65" s="1" customFormat="1" ht="29.25">
      <c r="B1604" s="32"/>
      <c r="D1604" s="155" t="s">
        <v>1346</v>
      </c>
      <c r="F1604" s="195" t="s">
        <v>3161</v>
      </c>
      <c r="I1604" s="152"/>
      <c r="L1604" s="32"/>
      <c r="M1604" s="153"/>
      <c r="T1604" s="56"/>
      <c r="AT1604" s="17" t="s">
        <v>1346</v>
      </c>
      <c r="AU1604" s="17" t="s">
        <v>87</v>
      </c>
    </row>
    <row r="1605" spans="2:65" s="1" customFormat="1" ht="62.65" customHeight="1">
      <c r="B1605" s="32"/>
      <c r="C1605" s="137" t="s">
        <v>2409</v>
      </c>
      <c r="D1605" s="137" t="s">
        <v>255</v>
      </c>
      <c r="E1605" s="138" t="s">
        <v>4059</v>
      </c>
      <c r="F1605" s="139" t="s">
        <v>4060</v>
      </c>
      <c r="G1605" s="140" t="s">
        <v>447</v>
      </c>
      <c r="H1605" s="141">
        <v>3</v>
      </c>
      <c r="I1605" s="142"/>
      <c r="J1605" s="143">
        <f>ROUND(I1605*H1605,2)</f>
        <v>0</v>
      </c>
      <c r="K1605" s="139" t="s">
        <v>1</v>
      </c>
      <c r="L1605" s="32"/>
      <c r="M1605" s="144" t="s">
        <v>1</v>
      </c>
      <c r="N1605" s="145" t="s">
        <v>42</v>
      </c>
      <c r="P1605" s="146">
        <f>O1605*H1605</f>
        <v>0</v>
      </c>
      <c r="Q1605" s="146">
        <v>0</v>
      </c>
      <c r="R1605" s="146">
        <f>Q1605*H1605</f>
        <v>0</v>
      </c>
      <c r="S1605" s="146">
        <v>0</v>
      </c>
      <c r="T1605" s="147">
        <f>S1605*H1605</f>
        <v>0</v>
      </c>
      <c r="AR1605" s="148" t="s">
        <v>369</v>
      </c>
      <c r="AT1605" s="148" t="s">
        <v>255</v>
      </c>
      <c r="AU1605" s="148" t="s">
        <v>87</v>
      </c>
      <c r="AY1605" s="17" t="s">
        <v>253</v>
      </c>
      <c r="BE1605" s="149">
        <f>IF(N1605="základní",J1605,0)</f>
        <v>0</v>
      </c>
      <c r="BF1605" s="149">
        <f>IF(N1605="snížená",J1605,0)</f>
        <v>0</v>
      </c>
      <c r="BG1605" s="149">
        <f>IF(N1605="zákl. přenesená",J1605,0)</f>
        <v>0</v>
      </c>
      <c r="BH1605" s="149">
        <f>IF(N1605="sníž. přenesená",J1605,0)</f>
        <v>0</v>
      </c>
      <c r="BI1605" s="149">
        <f>IF(N1605="nulová",J1605,0)</f>
        <v>0</v>
      </c>
      <c r="BJ1605" s="17" t="s">
        <v>85</v>
      </c>
      <c r="BK1605" s="149">
        <f>ROUND(I1605*H1605,2)</f>
        <v>0</v>
      </c>
      <c r="BL1605" s="17" t="s">
        <v>369</v>
      </c>
      <c r="BM1605" s="148" t="s">
        <v>4061</v>
      </c>
    </row>
    <row r="1606" spans="2:65" s="1" customFormat="1" ht="29.25">
      <c r="B1606" s="32"/>
      <c r="D1606" s="155" t="s">
        <v>1346</v>
      </c>
      <c r="F1606" s="195" t="s">
        <v>3161</v>
      </c>
      <c r="I1606" s="152"/>
      <c r="L1606" s="32"/>
      <c r="M1606" s="153"/>
      <c r="T1606" s="56"/>
      <c r="AT1606" s="17" t="s">
        <v>1346</v>
      </c>
      <c r="AU1606" s="17" t="s">
        <v>87</v>
      </c>
    </row>
    <row r="1607" spans="2:65" s="1" customFormat="1" ht="44.25" customHeight="1">
      <c r="B1607" s="32"/>
      <c r="C1607" s="137" t="s">
        <v>2413</v>
      </c>
      <c r="D1607" s="137" t="s">
        <v>255</v>
      </c>
      <c r="E1607" s="138" t="s">
        <v>4062</v>
      </c>
      <c r="F1607" s="139" t="s">
        <v>4063</v>
      </c>
      <c r="G1607" s="140" t="s">
        <v>447</v>
      </c>
      <c r="H1607" s="141">
        <v>1</v>
      </c>
      <c r="I1607" s="142"/>
      <c r="J1607" s="143">
        <f>ROUND(I1607*H1607,2)</f>
        <v>0</v>
      </c>
      <c r="K1607" s="139" t="s">
        <v>1</v>
      </c>
      <c r="L1607" s="32"/>
      <c r="M1607" s="144" t="s">
        <v>1</v>
      </c>
      <c r="N1607" s="145" t="s">
        <v>42</v>
      </c>
      <c r="P1607" s="146">
        <f>O1607*H1607</f>
        <v>0</v>
      </c>
      <c r="Q1607" s="146">
        <v>0</v>
      </c>
      <c r="R1607" s="146">
        <f>Q1607*H1607</f>
        <v>0</v>
      </c>
      <c r="S1607" s="146">
        <v>0</v>
      </c>
      <c r="T1607" s="147">
        <f>S1607*H1607</f>
        <v>0</v>
      </c>
      <c r="AR1607" s="148" t="s">
        <v>369</v>
      </c>
      <c r="AT1607" s="148" t="s">
        <v>255</v>
      </c>
      <c r="AU1607" s="148" t="s">
        <v>87</v>
      </c>
      <c r="AY1607" s="17" t="s">
        <v>253</v>
      </c>
      <c r="BE1607" s="149">
        <f>IF(N1607="základní",J1607,0)</f>
        <v>0</v>
      </c>
      <c r="BF1607" s="149">
        <f>IF(N1607="snížená",J1607,0)</f>
        <v>0</v>
      </c>
      <c r="BG1607" s="149">
        <f>IF(N1607="zákl. přenesená",J1607,0)</f>
        <v>0</v>
      </c>
      <c r="BH1607" s="149">
        <f>IF(N1607="sníž. přenesená",J1607,0)</f>
        <v>0</v>
      </c>
      <c r="BI1607" s="149">
        <f>IF(N1607="nulová",J1607,0)</f>
        <v>0</v>
      </c>
      <c r="BJ1607" s="17" t="s">
        <v>85</v>
      </c>
      <c r="BK1607" s="149">
        <f>ROUND(I1607*H1607,2)</f>
        <v>0</v>
      </c>
      <c r="BL1607" s="17" t="s">
        <v>369</v>
      </c>
      <c r="BM1607" s="148" t="s">
        <v>4064</v>
      </c>
    </row>
    <row r="1608" spans="2:65" s="1" customFormat="1" ht="29.25">
      <c r="B1608" s="32"/>
      <c r="D1608" s="155" t="s">
        <v>1346</v>
      </c>
      <c r="F1608" s="195" t="s">
        <v>3161</v>
      </c>
      <c r="I1608" s="152"/>
      <c r="L1608" s="32"/>
      <c r="M1608" s="153"/>
      <c r="T1608" s="56"/>
      <c r="AT1608" s="17" t="s">
        <v>1346</v>
      </c>
      <c r="AU1608" s="17" t="s">
        <v>87</v>
      </c>
    </row>
    <row r="1609" spans="2:65" s="1" customFormat="1" ht="49.15" customHeight="1">
      <c r="B1609" s="32"/>
      <c r="C1609" s="137" t="s">
        <v>2417</v>
      </c>
      <c r="D1609" s="137" t="s">
        <v>255</v>
      </c>
      <c r="E1609" s="138" t="s">
        <v>4065</v>
      </c>
      <c r="F1609" s="139" t="s">
        <v>4066</v>
      </c>
      <c r="G1609" s="140" t="s">
        <v>447</v>
      </c>
      <c r="H1609" s="141">
        <v>1</v>
      </c>
      <c r="I1609" s="142"/>
      <c r="J1609" s="143">
        <f>ROUND(I1609*H1609,2)</f>
        <v>0</v>
      </c>
      <c r="K1609" s="139" t="s">
        <v>1</v>
      </c>
      <c r="L1609" s="32"/>
      <c r="M1609" s="144" t="s">
        <v>1</v>
      </c>
      <c r="N1609" s="145" t="s">
        <v>42</v>
      </c>
      <c r="P1609" s="146">
        <f>O1609*H1609</f>
        <v>0</v>
      </c>
      <c r="Q1609" s="146">
        <v>0</v>
      </c>
      <c r="R1609" s="146">
        <f>Q1609*H1609</f>
        <v>0</v>
      </c>
      <c r="S1609" s="146">
        <v>0</v>
      </c>
      <c r="T1609" s="147">
        <f>S1609*H1609</f>
        <v>0</v>
      </c>
      <c r="AR1609" s="148" t="s">
        <v>369</v>
      </c>
      <c r="AT1609" s="148" t="s">
        <v>255</v>
      </c>
      <c r="AU1609" s="148" t="s">
        <v>87</v>
      </c>
      <c r="AY1609" s="17" t="s">
        <v>253</v>
      </c>
      <c r="BE1609" s="149">
        <f>IF(N1609="základní",J1609,0)</f>
        <v>0</v>
      </c>
      <c r="BF1609" s="149">
        <f>IF(N1609="snížená",J1609,0)</f>
        <v>0</v>
      </c>
      <c r="BG1609" s="149">
        <f>IF(N1609="zákl. přenesená",J1609,0)</f>
        <v>0</v>
      </c>
      <c r="BH1609" s="149">
        <f>IF(N1609="sníž. přenesená",J1609,0)</f>
        <v>0</v>
      </c>
      <c r="BI1609" s="149">
        <f>IF(N1609="nulová",J1609,0)</f>
        <v>0</v>
      </c>
      <c r="BJ1609" s="17" t="s">
        <v>85</v>
      </c>
      <c r="BK1609" s="149">
        <f>ROUND(I1609*H1609,2)</f>
        <v>0</v>
      </c>
      <c r="BL1609" s="17" t="s">
        <v>369</v>
      </c>
      <c r="BM1609" s="148" t="s">
        <v>4067</v>
      </c>
    </row>
    <row r="1610" spans="2:65" s="1" customFormat="1" ht="29.25">
      <c r="B1610" s="32"/>
      <c r="D1610" s="155" t="s">
        <v>1346</v>
      </c>
      <c r="F1610" s="195" t="s">
        <v>3161</v>
      </c>
      <c r="I1610" s="152"/>
      <c r="L1610" s="32"/>
      <c r="M1610" s="153"/>
      <c r="T1610" s="56"/>
      <c r="AT1610" s="17" t="s">
        <v>1346</v>
      </c>
      <c r="AU1610" s="17" t="s">
        <v>87</v>
      </c>
    </row>
    <row r="1611" spans="2:65" s="1" customFormat="1" ht="37.9" customHeight="1">
      <c r="B1611" s="32"/>
      <c r="C1611" s="137" t="s">
        <v>2421</v>
      </c>
      <c r="D1611" s="137" t="s">
        <v>255</v>
      </c>
      <c r="E1611" s="138" t="s">
        <v>4068</v>
      </c>
      <c r="F1611" s="139" t="s">
        <v>4069</v>
      </c>
      <c r="G1611" s="140" t="s">
        <v>447</v>
      </c>
      <c r="H1611" s="141">
        <v>1</v>
      </c>
      <c r="I1611" s="142"/>
      <c r="J1611" s="143">
        <f>ROUND(I1611*H1611,2)</f>
        <v>0</v>
      </c>
      <c r="K1611" s="139" t="s">
        <v>1</v>
      </c>
      <c r="L1611" s="32"/>
      <c r="M1611" s="144" t="s">
        <v>1</v>
      </c>
      <c r="N1611" s="145" t="s">
        <v>42</v>
      </c>
      <c r="P1611" s="146">
        <f>O1611*H1611</f>
        <v>0</v>
      </c>
      <c r="Q1611" s="146">
        <v>0</v>
      </c>
      <c r="R1611" s="146">
        <f>Q1611*H1611</f>
        <v>0</v>
      </c>
      <c r="S1611" s="146">
        <v>0</v>
      </c>
      <c r="T1611" s="147">
        <f>S1611*H1611</f>
        <v>0</v>
      </c>
      <c r="AR1611" s="148" t="s">
        <v>369</v>
      </c>
      <c r="AT1611" s="148" t="s">
        <v>255</v>
      </c>
      <c r="AU1611" s="148" t="s">
        <v>87</v>
      </c>
      <c r="AY1611" s="17" t="s">
        <v>253</v>
      </c>
      <c r="BE1611" s="149">
        <f>IF(N1611="základní",J1611,0)</f>
        <v>0</v>
      </c>
      <c r="BF1611" s="149">
        <f>IF(N1611="snížená",J1611,0)</f>
        <v>0</v>
      </c>
      <c r="BG1611" s="149">
        <f>IF(N1611="zákl. přenesená",J1611,0)</f>
        <v>0</v>
      </c>
      <c r="BH1611" s="149">
        <f>IF(N1611="sníž. přenesená",J1611,0)</f>
        <v>0</v>
      </c>
      <c r="BI1611" s="149">
        <f>IF(N1611="nulová",J1611,0)</f>
        <v>0</v>
      </c>
      <c r="BJ1611" s="17" t="s">
        <v>85</v>
      </c>
      <c r="BK1611" s="149">
        <f>ROUND(I1611*H1611,2)</f>
        <v>0</v>
      </c>
      <c r="BL1611" s="17" t="s">
        <v>369</v>
      </c>
      <c r="BM1611" s="148" t="s">
        <v>4070</v>
      </c>
    </row>
    <row r="1612" spans="2:65" s="1" customFormat="1" ht="29.25">
      <c r="B1612" s="32"/>
      <c r="D1612" s="155" t="s">
        <v>1346</v>
      </c>
      <c r="F1612" s="195" t="s">
        <v>3161</v>
      </c>
      <c r="I1612" s="152"/>
      <c r="L1612" s="32"/>
      <c r="M1612" s="153"/>
      <c r="T1612" s="56"/>
      <c r="AT1612" s="17" t="s">
        <v>1346</v>
      </c>
      <c r="AU1612" s="17" t="s">
        <v>87</v>
      </c>
    </row>
    <row r="1613" spans="2:65" s="1" customFormat="1" ht="55.5" customHeight="1">
      <c r="B1613" s="32"/>
      <c r="C1613" s="137" t="s">
        <v>2425</v>
      </c>
      <c r="D1613" s="137" t="s">
        <v>255</v>
      </c>
      <c r="E1613" s="138" t="s">
        <v>4071</v>
      </c>
      <c r="F1613" s="139" t="s">
        <v>4072</v>
      </c>
      <c r="G1613" s="140" t="s">
        <v>447</v>
      </c>
      <c r="H1613" s="141">
        <v>1</v>
      </c>
      <c r="I1613" s="142"/>
      <c r="J1613" s="143">
        <f>ROUND(I1613*H1613,2)</f>
        <v>0</v>
      </c>
      <c r="K1613" s="139" t="s">
        <v>1</v>
      </c>
      <c r="L1613" s="32"/>
      <c r="M1613" s="144" t="s">
        <v>1</v>
      </c>
      <c r="N1613" s="145" t="s">
        <v>42</v>
      </c>
      <c r="P1613" s="146">
        <f>O1613*H1613</f>
        <v>0</v>
      </c>
      <c r="Q1613" s="146">
        <v>0</v>
      </c>
      <c r="R1613" s="146">
        <f>Q1613*H1613</f>
        <v>0</v>
      </c>
      <c r="S1613" s="146">
        <v>0</v>
      </c>
      <c r="T1613" s="147">
        <f>S1613*H1613</f>
        <v>0</v>
      </c>
      <c r="AR1613" s="148" t="s">
        <v>369</v>
      </c>
      <c r="AT1613" s="148" t="s">
        <v>255</v>
      </c>
      <c r="AU1613" s="148" t="s">
        <v>87</v>
      </c>
      <c r="AY1613" s="17" t="s">
        <v>253</v>
      </c>
      <c r="BE1613" s="149">
        <f>IF(N1613="základní",J1613,0)</f>
        <v>0</v>
      </c>
      <c r="BF1613" s="149">
        <f>IF(N1613="snížená",J1613,0)</f>
        <v>0</v>
      </c>
      <c r="BG1613" s="149">
        <f>IF(N1613="zákl. přenesená",J1613,0)</f>
        <v>0</v>
      </c>
      <c r="BH1613" s="149">
        <f>IF(N1613="sníž. přenesená",J1613,0)</f>
        <v>0</v>
      </c>
      <c r="BI1613" s="149">
        <f>IF(N1613="nulová",J1613,0)</f>
        <v>0</v>
      </c>
      <c r="BJ1613" s="17" t="s">
        <v>85</v>
      </c>
      <c r="BK1613" s="149">
        <f>ROUND(I1613*H1613,2)</f>
        <v>0</v>
      </c>
      <c r="BL1613" s="17" t="s">
        <v>369</v>
      </c>
      <c r="BM1613" s="148" t="s">
        <v>4073</v>
      </c>
    </row>
    <row r="1614" spans="2:65" s="1" customFormat="1" ht="29.25">
      <c r="B1614" s="32"/>
      <c r="D1614" s="155" t="s">
        <v>1346</v>
      </c>
      <c r="F1614" s="195" t="s">
        <v>3161</v>
      </c>
      <c r="I1614" s="152"/>
      <c r="L1614" s="32"/>
      <c r="M1614" s="153"/>
      <c r="T1614" s="56"/>
      <c r="AT1614" s="17" t="s">
        <v>1346</v>
      </c>
      <c r="AU1614" s="17" t="s">
        <v>87</v>
      </c>
    </row>
    <row r="1615" spans="2:65" s="1" customFormat="1" ht="44.25" customHeight="1">
      <c r="B1615" s="32"/>
      <c r="C1615" s="137" t="s">
        <v>2431</v>
      </c>
      <c r="D1615" s="137" t="s">
        <v>255</v>
      </c>
      <c r="E1615" s="138" t="s">
        <v>4074</v>
      </c>
      <c r="F1615" s="139" t="s">
        <v>4075</v>
      </c>
      <c r="G1615" s="140" t="s">
        <v>447</v>
      </c>
      <c r="H1615" s="141">
        <v>1</v>
      </c>
      <c r="I1615" s="142"/>
      <c r="J1615" s="143">
        <f>ROUND(I1615*H1615,2)</f>
        <v>0</v>
      </c>
      <c r="K1615" s="139" t="s">
        <v>1</v>
      </c>
      <c r="L1615" s="32"/>
      <c r="M1615" s="144" t="s">
        <v>1</v>
      </c>
      <c r="N1615" s="145" t="s">
        <v>42</v>
      </c>
      <c r="P1615" s="146">
        <f>O1615*H1615</f>
        <v>0</v>
      </c>
      <c r="Q1615" s="146">
        <v>0</v>
      </c>
      <c r="R1615" s="146">
        <f>Q1615*H1615</f>
        <v>0</v>
      </c>
      <c r="S1615" s="146">
        <v>0</v>
      </c>
      <c r="T1615" s="147">
        <f>S1615*H1615</f>
        <v>0</v>
      </c>
      <c r="AR1615" s="148" t="s">
        <v>369</v>
      </c>
      <c r="AT1615" s="148" t="s">
        <v>255</v>
      </c>
      <c r="AU1615" s="148" t="s">
        <v>87</v>
      </c>
      <c r="AY1615" s="17" t="s">
        <v>253</v>
      </c>
      <c r="BE1615" s="149">
        <f>IF(N1615="základní",J1615,0)</f>
        <v>0</v>
      </c>
      <c r="BF1615" s="149">
        <f>IF(N1615="snížená",J1615,0)</f>
        <v>0</v>
      </c>
      <c r="BG1615" s="149">
        <f>IF(N1615="zákl. přenesená",J1615,0)</f>
        <v>0</v>
      </c>
      <c r="BH1615" s="149">
        <f>IF(N1615="sníž. přenesená",J1615,0)</f>
        <v>0</v>
      </c>
      <c r="BI1615" s="149">
        <f>IF(N1615="nulová",J1615,0)</f>
        <v>0</v>
      </c>
      <c r="BJ1615" s="17" t="s">
        <v>85</v>
      </c>
      <c r="BK1615" s="149">
        <f>ROUND(I1615*H1615,2)</f>
        <v>0</v>
      </c>
      <c r="BL1615" s="17" t="s">
        <v>369</v>
      </c>
      <c r="BM1615" s="148" t="s">
        <v>4076</v>
      </c>
    </row>
    <row r="1616" spans="2:65" s="1" customFormat="1" ht="29.25">
      <c r="B1616" s="32"/>
      <c r="D1616" s="155" t="s">
        <v>1346</v>
      </c>
      <c r="F1616" s="195" t="s">
        <v>3161</v>
      </c>
      <c r="I1616" s="152"/>
      <c r="L1616" s="32"/>
      <c r="M1616" s="153"/>
      <c r="T1616" s="56"/>
      <c r="AT1616" s="17" t="s">
        <v>1346</v>
      </c>
      <c r="AU1616" s="17" t="s">
        <v>87</v>
      </c>
    </row>
    <row r="1617" spans="2:65" s="1" customFormat="1" ht="21.75" customHeight="1">
      <c r="B1617" s="32"/>
      <c r="C1617" s="137" t="s">
        <v>2436</v>
      </c>
      <c r="D1617" s="137" t="s">
        <v>255</v>
      </c>
      <c r="E1617" s="138" t="s">
        <v>2465</v>
      </c>
      <c r="F1617" s="139" t="s">
        <v>2427</v>
      </c>
      <c r="G1617" s="140" t="s">
        <v>1576</v>
      </c>
      <c r="H1617" s="196"/>
      <c r="I1617" s="142"/>
      <c r="J1617" s="143">
        <f>ROUND(I1617*H1617,2)</f>
        <v>0</v>
      </c>
      <c r="K1617" s="139" t="s">
        <v>1</v>
      </c>
      <c r="L1617" s="32"/>
      <c r="M1617" s="144" t="s">
        <v>1</v>
      </c>
      <c r="N1617" s="145" t="s">
        <v>42</v>
      </c>
      <c r="P1617" s="146">
        <f>O1617*H1617</f>
        <v>0</v>
      </c>
      <c r="Q1617" s="146">
        <v>0</v>
      </c>
      <c r="R1617" s="146">
        <f>Q1617*H1617</f>
        <v>0</v>
      </c>
      <c r="S1617" s="146">
        <v>0</v>
      </c>
      <c r="T1617" s="147">
        <f>S1617*H1617</f>
        <v>0</v>
      </c>
      <c r="AR1617" s="148" t="s">
        <v>369</v>
      </c>
      <c r="AT1617" s="148" t="s">
        <v>255</v>
      </c>
      <c r="AU1617" s="148" t="s">
        <v>87</v>
      </c>
      <c r="AY1617" s="17" t="s">
        <v>253</v>
      </c>
      <c r="BE1617" s="149">
        <f>IF(N1617="základní",J1617,0)</f>
        <v>0</v>
      </c>
      <c r="BF1617" s="149">
        <f>IF(N1617="snížená",J1617,0)</f>
        <v>0</v>
      </c>
      <c r="BG1617" s="149">
        <f>IF(N1617="zákl. přenesená",J1617,0)</f>
        <v>0</v>
      </c>
      <c r="BH1617" s="149">
        <f>IF(N1617="sníž. přenesená",J1617,0)</f>
        <v>0</v>
      </c>
      <c r="BI1617" s="149">
        <f>IF(N1617="nulová",J1617,0)</f>
        <v>0</v>
      </c>
      <c r="BJ1617" s="17" t="s">
        <v>85</v>
      </c>
      <c r="BK1617" s="149">
        <f>ROUND(I1617*H1617,2)</f>
        <v>0</v>
      </c>
      <c r="BL1617" s="17" t="s">
        <v>369</v>
      </c>
      <c r="BM1617" s="148" t="s">
        <v>2466</v>
      </c>
    </row>
    <row r="1618" spans="2:65" s="11" customFormat="1" ht="22.9" customHeight="1">
      <c r="B1618" s="125"/>
      <c r="D1618" s="126" t="s">
        <v>76</v>
      </c>
      <c r="E1618" s="135" t="s">
        <v>2467</v>
      </c>
      <c r="F1618" s="135" t="s">
        <v>2468</v>
      </c>
      <c r="I1618" s="128"/>
      <c r="J1618" s="136">
        <f>BK1618</f>
        <v>0</v>
      </c>
      <c r="L1618" s="125"/>
      <c r="M1618" s="130"/>
      <c r="P1618" s="131">
        <f>SUM(P1619:P1694)</f>
        <v>0</v>
      </c>
      <c r="R1618" s="131">
        <f>SUM(R1619:R1694)</f>
        <v>1.4644403999999998</v>
      </c>
      <c r="T1618" s="132">
        <f>SUM(T1619:T1694)</f>
        <v>0</v>
      </c>
      <c r="AR1618" s="126" t="s">
        <v>87</v>
      </c>
      <c r="AT1618" s="133" t="s">
        <v>76</v>
      </c>
      <c r="AU1618" s="133" t="s">
        <v>85</v>
      </c>
      <c r="AY1618" s="126" t="s">
        <v>253</v>
      </c>
      <c r="BK1618" s="134">
        <f>SUM(BK1619:BK1694)</f>
        <v>0</v>
      </c>
    </row>
    <row r="1619" spans="2:65" s="1" customFormat="1" ht="16.5" customHeight="1">
      <c r="B1619" s="32"/>
      <c r="C1619" s="137" t="s">
        <v>2440</v>
      </c>
      <c r="D1619" s="137" t="s">
        <v>255</v>
      </c>
      <c r="E1619" s="138" t="s">
        <v>2470</v>
      </c>
      <c r="F1619" s="139" t="s">
        <v>2471</v>
      </c>
      <c r="G1619" s="140" t="s">
        <v>258</v>
      </c>
      <c r="H1619" s="141">
        <v>33.5</v>
      </c>
      <c r="I1619" s="142"/>
      <c r="J1619" s="143">
        <f>ROUND(I1619*H1619,2)</f>
        <v>0</v>
      </c>
      <c r="K1619" s="139" t="s">
        <v>259</v>
      </c>
      <c r="L1619" s="32"/>
      <c r="M1619" s="144" t="s">
        <v>1</v>
      </c>
      <c r="N1619" s="145" t="s">
        <v>42</v>
      </c>
      <c r="P1619" s="146">
        <f>O1619*H1619</f>
        <v>0</v>
      </c>
      <c r="Q1619" s="146">
        <v>0</v>
      </c>
      <c r="R1619" s="146">
        <f>Q1619*H1619</f>
        <v>0</v>
      </c>
      <c r="S1619" s="146">
        <v>0</v>
      </c>
      <c r="T1619" s="147">
        <f>S1619*H1619</f>
        <v>0</v>
      </c>
      <c r="AR1619" s="148" t="s">
        <v>369</v>
      </c>
      <c r="AT1619" s="148" t="s">
        <v>255</v>
      </c>
      <c r="AU1619" s="148" t="s">
        <v>87</v>
      </c>
      <c r="AY1619" s="17" t="s">
        <v>253</v>
      </c>
      <c r="BE1619" s="149">
        <f>IF(N1619="základní",J1619,0)</f>
        <v>0</v>
      </c>
      <c r="BF1619" s="149">
        <f>IF(N1619="snížená",J1619,0)</f>
        <v>0</v>
      </c>
      <c r="BG1619" s="149">
        <f>IF(N1619="zákl. přenesená",J1619,0)</f>
        <v>0</v>
      </c>
      <c r="BH1619" s="149">
        <f>IF(N1619="sníž. přenesená",J1619,0)</f>
        <v>0</v>
      </c>
      <c r="BI1619" s="149">
        <f>IF(N1619="nulová",J1619,0)</f>
        <v>0</v>
      </c>
      <c r="BJ1619" s="17" t="s">
        <v>85</v>
      </c>
      <c r="BK1619" s="149">
        <f>ROUND(I1619*H1619,2)</f>
        <v>0</v>
      </c>
      <c r="BL1619" s="17" t="s">
        <v>369</v>
      </c>
      <c r="BM1619" s="148" t="s">
        <v>2472</v>
      </c>
    </row>
    <row r="1620" spans="2:65" s="1" customFormat="1" ht="11.25">
      <c r="B1620" s="32"/>
      <c r="D1620" s="150" t="s">
        <v>262</v>
      </c>
      <c r="F1620" s="151" t="s">
        <v>2473</v>
      </c>
      <c r="I1620" s="152"/>
      <c r="L1620" s="32"/>
      <c r="M1620" s="153"/>
      <c r="T1620" s="56"/>
      <c r="AT1620" s="17" t="s">
        <v>262</v>
      </c>
      <c r="AU1620" s="17" t="s">
        <v>87</v>
      </c>
    </row>
    <row r="1621" spans="2:65" s="14" customFormat="1" ht="11.25">
      <c r="B1621" s="169"/>
      <c r="D1621" s="155" t="s">
        <v>264</v>
      </c>
      <c r="E1621" s="170" t="s">
        <v>1</v>
      </c>
      <c r="F1621" s="171" t="s">
        <v>2474</v>
      </c>
      <c r="H1621" s="170" t="s">
        <v>1</v>
      </c>
      <c r="I1621" s="172"/>
      <c r="L1621" s="169"/>
      <c r="M1621" s="173"/>
      <c r="T1621" s="174"/>
      <c r="AT1621" s="170" t="s">
        <v>264</v>
      </c>
      <c r="AU1621" s="170" t="s">
        <v>87</v>
      </c>
      <c r="AV1621" s="14" t="s">
        <v>85</v>
      </c>
      <c r="AW1621" s="14" t="s">
        <v>32</v>
      </c>
      <c r="AX1621" s="14" t="s">
        <v>77</v>
      </c>
      <c r="AY1621" s="170" t="s">
        <v>253</v>
      </c>
    </row>
    <row r="1622" spans="2:65" s="14" customFormat="1" ht="11.25">
      <c r="B1622" s="169"/>
      <c r="D1622" s="155" t="s">
        <v>264</v>
      </c>
      <c r="E1622" s="170" t="s">
        <v>1</v>
      </c>
      <c r="F1622" s="171" t="s">
        <v>3692</v>
      </c>
      <c r="H1622" s="170" t="s">
        <v>1</v>
      </c>
      <c r="I1622" s="172"/>
      <c r="L1622" s="169"/>
      <c r="M1622" s="173"/>
      <c r="T1622" s="174"/>
      <c r="AT1622" s="170" t="s">
        <v>264</v>
      </c>
      <c r="AU1622" s="170" t="s">
        <v>87</v>
      </c>
      <c r="AV1622" s="14" t="s">
        <v>85</v>
      </c>
      <c r="AW1622" s="14" t="s">
        <v>32</v>
      </c>
      <c r="AX1622" s="14" t="s">
        <v>77</v>
      </c>
      <c r="AY1622" s="170" t="s">
        <v>253</v>
      </c>
    </row>
    <row r="1623" spans="2:65" s="12" customFormat="1" ht="11.25">
      <c r="B1623" s="154"/>
      <c r="D1623" s="155" t="s">
        <v>264</v>
      </c>
      <c r="E1623" s="156" t="s">
        <v>1</v>
      </c>
      <c r="F1623" s="157" t="s">
        <v>3914</v>
      </c>
      <c r="H1623" s="158">
        <v>25.6</v>
      </c>
      <c r="I1623" s="159"/>
      <c r="L1623" s="154"/>
      <c r="M1623" s="160"/>
      <c r="T1623" s="161"/>
      <c r="AT1623" s="156" t="s">
        <v>264</v>
      </c>
      <c r="AU1623" s="156" t="s">
        <v>87</v>
      </c>
      <c r="AV1623" s="12" t="s">
        <v>87</v>
      </c>
      <c r="AW1623" s="12" t="s">
        <v>32</v>
      </c>
      <c r="AX1623" s="12" t="s">
        <v>77</v>
      </c>
      <c r="AY1623" s="156" t="s">
        <v>253</v>
      </c>
    </row>
    <row r="1624" spans="2:65" s="12" customFormat="1" ht="11.25">
      <c r="B1624" s="154"/>
      <c r="D1624" s="155" t="s">
        <v>264</v>
      </c>
      <c r="E1624" s="156" t="s">
        <v>1</v>
      </c>
      <c r="F1624" s="157" t="s">
        <v>3802</v>
      </c>
      <c r="H1624" s="158">
        <v>7.9</v>
      </c>
      <c r="I1624" s="159"/>
      <c r="L1624" s="154"/>
      <c r="M1624" s="160"/>
      <c r="T1624" s="161"/>
      <c r="AT1624" s="156" t="s">
        <v>264</v>
      </c>
      <c r="AU1624" s="156" t="s">
        <v>87</v>
      </c>
      <c r="AV1624" s="12" t="s">
        <v>87</v>
      </c>
      <c r="AW1624" s="12" t="s">
        <v>32</v>
      </c>
      <c r="AX1624" s="12" t="s">
        <v>77</v>
      </c>
      <c r="AY1624" s="156" t="s">
        <v>253</v>
      </c>
    </row>
    <row r="1625" spans="2:65" s="13" customFormat="1" ht="11.25">
      <c r="B1625" s="162"/>
      <c r="D1625" s="155" t="s">
        <v>264</v>
      </c>
      <c r="E1625" s="163" t="s">
        <v>1</v>
      </c>
      <c r="F1625" s="164" t="s">
        <v>266</v>
      </c>
      <c r="H1625" s="165">
        <v>33.5</v>
      </c>
      <c r="I1625" s="166"/>
      <c r="L1625" s="162"/>
      <c r="M1625" s="167"/>
      <c r="T1625" s="168"/>
      <c r="AT1625" s="163" t="s">
        <v>264</v>
      </c>
      <c r="AU1625" s="163" t="s">
        <v>87</v>
      </c>
      <c r="AV1625" s="13" t="s">
        <v>260</v>
      </c>
      <c r="AW1625" s="13" t="s">
        <v>32</v>
      </c>
      <c r="AX1625" s="13" t="s">
        <v>85</v>
      </c>
      <c r="AY1625" s="163" t="s">
        <v>253</v>
      </c>
    </row>
    <row r="1626" spans="2:65" s="1" customFormat="1" ht="16.5" customHeight="1">
      <c r="B1626" s="32"/>
      <c r="C1626" s="137" t="s">
        <v>2444</v>
      </c>
      <c r="D1626" s="137" t="s">
        <v>255</v>
      </c>
      <c r="E1626" s="138" t="s">
        <v>2476</v>
      </c>
      <c r="F1626" s="139" t="s">
        <v>2477</v>
      </c>
      <c r="G1626" s="140" t="s">
        <v>258</v>
      </c>
      <c r="H1626" s="141">
        <v>33.5</v>
      </c>
      <c r="I1626" s="142"/>
      <c r="J1626" s="143">
        <f>ROUND(I1626*H1626,2)</f>
        <v>0</v>
      </c>
      <c r="K1626" s="139" t="s">
        <v>259</v>
      </c>
      <c r="L1626" s="32"/>
      <c r="M1626" s="144" t="s">
        <v>1</v>
      </c>
      <c r="N1626" s="145" t="s">
        <v>42</v>
      </c>
      <c r="P1626" s="146">
        <f>O1626*H1626</f>
        <v>0</v>
      </c>
      <c r="Q1626" s="146">
        <v>2.9999999999999997E-4</v>
      </c>
      <c r="R1626" s="146">
        <f>Q1626*H1626</f>
        <v>1.005E-2</v>
      </c>
      <c r="S1626" s="146">
        <v>0</v>
      </c>
      <c r="T1626" s="147">
        <f>S1626*H1626</f>
        <v>0</v>
      </c>
      <c r="AR1626" s="148" t="s">
        <v>369</v>
      </c>
      <c r="AT1626" s="148" t="s">
        <v>255</v>
      </c>
      <c r="AU1626" s="148" t="s">
        <v>87</v>
      </c>
      <c r="AY1626" s="17" t="s">
        <v>253</v>
      </c>
      <c r="BE1626" s="149">
        <f>IF(N1626="základní",J1626,0)</f>
        <v>0</v>
      </c>
      <c r="BF1626" s="149">
        <f>IF(N1626="snížená",J1626,0)</f>
        <v>0</v>
      </c>
      <c r="BG1626" s="149">
        <f>IF(N1626="zákl. přenesená",J1626,0)</f>
        <v>0</v>
      </c>
      <c r="BH1626" s="149">
        <f>IF(N1626="sníž. přenesená",J1626,0)</f>
        <v>0</v>
      </c>
      <c r="BI1626" s="149">
        <f>IF(N1626="nulová",J1626,0)</f>
        <v>0</v>
      </c>
      <c r="BJ1626" s="17" t="s">
        <v>85</v>
      </c>
      <c r="BK1626" s="149">
        <f>ROUND(I1626*H1626,2)</f>
        <v>0</v>
      </c>
      <c r="BL1626" s="17" t="s">
        <v>369</v>
      </c>
      <c r="BM1626" s="148" t="s">
        <v>2478</v>
      </c>
    </row>
    <row r="1627" spans="2:65" s="1" customFormat="1" ht="11.25">
      <c r="B1627" s="32"/>
      <c r="D1627" s="150" t="s">
        <v>262</v>
      </c>
      <c r="F1627" s="151" t="s">
        <v>2479</v>
      </c>
      <c r="I1627" s="152"/>
      <c r="L1627" s="32"/>
      <c r="M1627" s="153"/>
      <c r="T1627" s="56"/>
      <c r="AT1627" s="17" t="s">
        <v>262</v>
      </c>
      <c r="AU1627" s="17" t="s">
        <v>87</v>
      </c>
    </row>
    <row r="1628" spans="2:65" s="14" customFormat="1" ht="11.25">
      <c r="B1628" s="169"/>
      <c r="D1628" s="155" t="s">
        <v>264</v>
      </c>
      <c r="E1628" s="170" t="s">
        <v>1</v>
      </c>
      <c r="F1628" s="171" t="s">
        <v>2474</v>
      </c>
      <c r="H1628" s="170" t="s">
        <v>1</v>
      </c>
      <c r="I1628" s="172"/>
      <c r="L1628" s="169"/>
      <c r="M1628" s="173"/>
      <c r="T1628" s="174"/>
      <c r="AT1628" s="170" t="s">
        <v>264</v>
      </c>
      <c r="AU1628" s="170" t="s">
        <v>87</v>
      </c>
      <c r="AV1628" s="14" t="s">
        <v>85</v>
      </c>
      <c r="AW1628" s="14" t="s">
        <v>32</v>
      </c>
      <c r="AX1628" s="14" t="s">
        <v>77</v>
      </c>
      <c r="AY1628" s="170" t="s">
        <v>253</v>
      </c>
    </row>
    <row r="1629" spans="2:65" s="14" customFormat="1" ht="11.25">
      <c r="B1629" s="169"/>
      <c r="D1629" s="155" t="s">
        <v>264</v>
      </c>
      <c r="E1629" s="170" t="s">
        <v>1</v>
      </c>
      <c r="F1629" s="171" t="s">
        <v>3692</v>
      </c>
      <c r="H1629" s="170" t="s">
        <v>1</v>
      </c>
      <c r="I1629" s="172"/>
      <c r="L1629" s="169"/>
      <c r="M1629" s="173"/>
      <c r="T1629" s="174"/>
      <c r="AT1629" s="170" t="s">
        <v>264</v>
      </c>
      <c r="AU1629" s="170" t="s">
        <v>87</v>
      </c>
      <c r="AV1629" s="14" t="s">
        <v>85</v>
      </c>
      <c r="AW1629" s="14" t="s">
        <v>32</v>
      </c>
      <c r="AX1629" s="14" t="s">
        <v>77</v>
      </c>
      <c r="AY1629" s="170" t="s">
        <v>253</v>
      </c>
    </row>
    <row r="1630" spans="2:65" s="12" customFormat="1" ht="11.25">
      <c r="B1630" s="154"/>
      <c r="D1630" s="155" t="s">
        <v>264</v>
      </c>
      <c r="E1630" s="156" t="s">
        <v>1</v>
      </c>
      <c r="F1630" s="157" t="s">
        <v>3914</v>
      </c>
      <c r="H1630" s="158">
        <v>25.6</v>
      </c>
      <c r="I1630" s="159"/>
      <c r="L1630" s="154"/>
      <c r="M1630" s="160"/>
      <c r="T1630" s="161"/>
      <c r="AT1630" s="156" t="s">
        <v>264</v>
      </c>
      <c r="AU1630" s="156" t="s">
        <v>87</v>
      </c>
      <c r="AV1630" s="12" t="s">
        <v>87</v>
      </c>
      <c r="AW1630" s="12" t="s">
        <v>32</v>
      </c>
      <c r="AX1630" s="12" t="s">
        <v>77</v>
      </c>
      <c r="AY1630" s="156" t="s">
        <v>253</v>
      </c>
    </row>
    <row r="1631" spans="2:65" s="12" customFormat="1" ht="11.25">
      <c r="B1631" s="154"/>
      <c r="D1631" s="155" t="s">
        <v>264</v>
      </c>
      <c r="E1631" s="156" t="s">
        <v>1</v>
      </c>
      <c r="F1631" s="157" t="s">
        <v>3802</v>
      </c>
      <c r="H1631" s="158">
        <v>7.9</v>
      </c>
      <c r="I1631" s="159"/>
      <c r="L1631" s="154"/>
      <c r="M1631" s="160"/>
      <c r="T1631" s="161"/>
      <c r="AT1631" s="156" t="s">
        <v>264</v>
      </c>
      <c r="AU1631" s="156" t="s">
        <v>87</v>
      </c>
      <c r="AV1631" s="12" t="s">
        <v>87</v>
      </c>
      <c r="AW1631" s="12" t="s">
        <v>32</v>
      </c>
      <c r="AX1631" s="12" t="s">
        <v>77</v>
      </c>
      <c r="AY1631" s="156" t="s">
        <v>253</v>
      </c>
    </row>
    <row r="1632" spans="2:65" s="13" customFormat="1" ht="11.25">
      <c r="B1632" s="162"/>
      <c r="D1632" s="155" t="s">
        <v>264</v>
      </c>
      <c r="E1632" s="163" t="s">
        <v>1</v>
      </c>
      <c r="F1632" s="164" t="s">
        <v>266</v>
      </c>
      <c r="H1632" s="165">
        <v>33.5</v>
      </c>
      <c r="I1632" s="166"/>
      <c r="L1632" s="162"/>
      <c r="M1632" s="167"/>
      <c r="T1632" s="168"/>
      <c r="AT1632" s="163" t="s">
        <v>264</v>
      </c>
      <c r="AU1632" s="163" t="s">
        <v>87</v>
      </c>
      <c r="AV1632" s="13" t="s">
        <v>260</v>
      </c>
      <c r="AW1632" s="13" t="s">
        <v>32</v>
      </c>
      <c r="AX1632" s="13" t="s">
        <v>85</v>
      </c>
      <c r="AY1632" s="163" t="s">
        <v>253</v>
      </c>
    </row>
    <row r="1633" spans="2:65" s="1" customFormat="1" ht="33" customHeight="1">
      <c r="B1633" s="32"/>
      <c r="C1633" s="137" t="s">
        <v>2448</v>
      </c>
      <c r="D1633" s="137" t="s">
        <v>255</v>
      </c>
      <c r="E1633" s="138" t="s">
        <v>2481</v>
      </c>
      <c r="F1633" s="139" t="s">
        <v>2482</v>
      </c>
      <c r="G1633" s="140" t="s">
        <v>313</v>
      </c>
      <c r="H1633" s="141">
        <v>23.4</v>
      </c>
      <c r="I1633" s="142"/>
      <c r="J1633" s="143">
        <f>ROUND(I1633*H1633,2)</f>
        <v>0</v>
      </c>
      <c r="K1633" s="139" t="s">
        <v>259</v>
      </c>
      <c r="L1633" s="32"/>
      <c r="M1633" s="144" t="s">
        <v>1</v>
      </c>
      <c r="N1633" s="145" t="s">
        <v>42</v>
      </c>
      <c r="P1633" s="146">
        <f>O1633*H1633</f>
        <v>0</v>
      </c>
      <c r="Q1633" s="146">
        <v>2.9999999999999997E-4</v>
      </c>
      <c r="R1633" s="146">
        <f>Q1633*H1633</f>
        <v>7.0199999999999993E-3</v>
      </c>
      <c r="S1633" s="146">
        <v>0</v>
      </c>
      <c r="T1633" s="147">
        <f>S1633*H1633</f>
        <v>0</v>
      </c>
      <c r="AR1633" s="148" t="s">
        <v>369</v>
      </c>
      <c r="AT1633" s="148" t="s">
        <v>255</v>
      </c>
      <c r="AU1633" s="148" t="s">
        <v>87</v>
      </c>
      <c r="AY1633" s="17" t="s">
        <v>253</v>
      </c>
      <c r="BE1633" s="149">
        <f>IF(N1633="základní",J1633,0)</f>
        <v>0</v>
      </c>
      <c r="BF1633" s="149">
        <f>IF(N1633="snížená",J1633,0)</f>
        <v>0</v>
      </c>
      <c r="BG1633" s="149">
        <f>IF(N1633="zákl. přenesená",J1633,0)</f>
        <v>0</v>
      </c>
      <c r="BH1633" s="149">
        <f>IF(N1633="sníž. přenesená",J1633,0)</f>
        <v>0</v>
      </c>
      <c r="BI1633" s="149">
        <f>IF(N1633="nulová",J1633,0)</f>
        <v>0</v>
      </c>
      <c r="BJ1633" s="17" t="s">
        <v>85</v>
      </c>
      <c r="BK1633" s="149">
        <f>ROUND(I1633*H1633,2)</f>
        <v>0</v>
      </c>
      <c r="BL1633" s="17" t="s">
        <v>369</v>
      </c>
      <c r="BM1633" s="148" t="s">
        <v>2483</v>
      </c>
    </row>
    <row r="1634" spans="2:65" s="1" customFormat="1" ht="11.25">
      <c r="B1634" s="32"/>
      <c r="D1634" s="150" t="s">
        <v>262</v>
      </c>
      <c r="F1634" s="151" t="s">
        <v>2484</v>
      </c>
      <c r="I1634" s="152"/>
      <c r="L1634" s="32"/>
      <c r="M1634" s="153"/>
      <c r="T1634" s="56"/>
      <c r="AT1634" s="17" t="s">
        <v>262</v>
      </c>
      <c r="AU1634" s="17" t="s">
        <v>87</v>
      </c>
    </row>
    <row r="1635" spans="2:65" s="1" customFormat="1" ht="55.5" customHeight="1">
      <c r="B1635" s="32"/>
      <c r="C1635" s="185" t="s">
        <v>2452</v>
      </c>
      <c r="D1635" s="185" t="s">
        <v>1052</v>
      </c>
      <c r="E1635" s="186" t="s">
        <v>2486</v>
      </c>
      <c r="F1635" s="187" t="s">
        <v>2487</v>
      </c>
      <c r="G1635" s="188" t="s">
        <v>258</v>
      </c>
      <c r="H1635" s="189">
        <v>6.3179999999999996</v>
      </c>
      <c r="I1635" s="190"/>
      <c r="J1635" s="191">
        <f>ROUND(I1635*H1635,2)</f>
        <v>0</v>
      </c>
      <c r="K1635" s="187" t="s">
        <v>1</v>
      </c>
      <c r="L1635" s="192"/>
      <c r="M1635" s="193" t="s">
        <v>1</v>
      </c>
      <c r="N1635" s="194" t="s">
        <v>42</v>
      </c>
      <c r="P1635" s="146">
        <f>O1635*H1635</f>
        <v>0</v>
      </c>
      <c r="Q1635" s="146">
        <v>2.1999999999999999E-2</v>
      </c>
      <c r="R1635" s="146">
        <f>Q1635*H1635</f>
        <v>0.13899599999999998</v>
      </c>
      <c r="S1635" s="146">
        <v>0</v>
      </c>
      <c r="T1635" s="147">
        <f>S1635*H1635</f>
        <v>0</v>
      </c>
      <c r="AR1635" s="148" t="s">
        <v>455</v>
      </c>
      <c r="AT1635" s="148" t="s">
        <v>1052</v>
      </c>
      <c r="AU1635" s="148" t="s">
        <v>87</v>
      </c>
      <c r="AY1635" s="17" t="s">
        <v>253</v>
      </c>
      <c r="BE1635" s="149">
        <f>IF(N1635="základní",J1635,0)</f>
        <v>0</v>
      </c>
      <c r="BF1635" s="149">
        <f>IF(N1635="snížená",J1635,0)</f>
        <v>0</v>
      </c>
      <c r="BG1635" s="149">
        <f>IF(N1635="zákl. přenesená",J1635,0)</f>
        <v>0</v>
      </c>
      <c r="BH1635" s="149">
        <f>IF(N1635="sníž. přenesená",J1635,0)</f>
        <v>0</v>
      </c>
      <c r="BI1635" s="149">
        <f>IF(N1635="nulová",J1635,0)</f>
        <v>0</v>
      </c>
      <c r="BJ1635" s="17" t="s">
        <v>85</v>
      </c>
      <c r="BK1635" s="149">
        <f>ROUND(I1635*H1635,2)</f>
        <v>0</v>
      </c>
      <c r="BL1635" s="17" t="s">
        <v>369</v>
      </c>
      <c r="BM1635" s="148" t="s">
        <v>4077</v>
      </c>
    </row>
    <row r="1636" spans="2:65" s="14" customFormat="1" ht="11.25">
      <c r="B1636" s="169"/>
      <c r="D1636" s="155" t="s">
        <v>264</v>
      </c>
      <c r="E1636" s="170" t="s">
        <v>1</v>
      </c>
      <c r="F1636" s="171" t="s">
        <v>2523</v>
      </c>
      <c r="H1636" s="170" t="s">
        <v>1</v>
      </c>
      <c r="I1636" s="172"/>
      <c r="L1636" s="169"/>
      <c r="M1636" s="173"/>
      <c r="T1636" s="174"/>
      <c r="AT1636" s="170" t="s">
        <v>264</v>
      </c>
      <c r="AU1636" s="170" t="s">
        <v>87</v>
      </c>
      <c r="AV1636" s="14" t="s">
        <v>85</v>
      </c>
      <c r="AW1636" s="14" t="s">
        <v>32</v>
      </c>
      <c r="AX1636" s="14" t="s">
        <v>77</v>
      </c>
      <c r="AY1636" s="170" t="s">
        <v>253</v>
      </c>
    </row>
    <row r="1637" spans="2:65" s="14" customFormat="1" ht="11.25">
      <c r="B1637" s="169"/>
      <c r="D1637" s="155" t="s">
        <v>264</v>
      </c>
      <c r="E1637" s="170" t="s">
        <v>1</v>
      </c>
      <c r="F1637" s="171" t="s">
        <v>3692</v>
      </c>
      <c r="H1637" s="170" t="s">
        <v>1</v>
      </c>
      <c r="I1637" s="172"/>
      <c r="L1637" s="169"/>
      <c r="M1637" s="173"/>
      <c r="T1637" s="174"/>
      <c r="AT1637" s="170" t="s">
        <v>264</v>
      </c>
      <c r="AU1637" s="170" t="s">
        <v>87</v>
      </c>
      <c r="AV1637" s="14" t="s">
        <v>85</v>
      </c>
      <c r="AW1637" s="14" t="s">
        <v>32</v>
      </c>
      <c r="AX1637" s="14" t="s">
        <v>77</v>
      </c>
      <c r="AY1637" s="170" t="s">
        <v>253</v>
      </c>
    </row>
    <row r="1638" spans="2:65" s="12" customFormat="1" ht="11.25">
      <c r="B1638" s="154"/>
      <c r="D1638" s="155" t="s">
        <v>264</v>
      </c>
      <c r="E1638" s="156" t="s">
        <v>1</v>
      </c>
      <c r="F1638" s="157" t="s">
        <v>4078</v>
      </c>
      <c r="H1638" s="158">
        <v>17.7</v>
      </c>
      <c r="I1638" s="159"/>
      <c r="L1638" s="154"/>
      <c r="M1638" s="160"/>
      <c r="T1638" s="161"/>
      <c r="AT1638" s="156" t="s">
        <v>264</v>
      </c>
      <c r="AU1638" s="156" t="s">
        <v>87</v>
      </c>
      <c r="AV1638" s="12" t="s">
        <v>87</v>
      </c>
      <c r="AW1638" s="12" t="s">
        <v>32</v>
      </c>
      <c r="AX1638" s="12" t="s">
        <v>77</v>
      </c>
      <c r="AY1638" s="156" t="s">
        <v>253</v>
      </c>
    </row>
    <row r="1639" spans="2:65" s="12" customFormat="1" ht="11.25">
      <c r="B1639" s="154"/>
      <c r="D1639" s="155" t="s">
        <v>264</v>
      </c>
      <c r="E1639" s="156" t="s">
        <v>1</v>
      </c>
      <c r="F1639" s="157" t="s">
        <v>4079</v>
      </c>
      <c r="H1639" s="158">
        <v>11.1</v>
      </c>
      <c r="I1639" s="159"/>
      <c r="L1639" s="154"/>
      <c r="M1639" s="160"/>
      <c r="T1639" s="161"/>
      <c r="AT1639" s="156" t="s">
        <v>264</v>
      </c>
      <c r="AU1639" s="156" t="s">
        <v>87</v>
      </c>
      <c r="AV1639" s="12" t="s">
        <v>87</v>
      </c>
      <c r="AW1639" s="12" t="s">
        <v>32</v>
      </c>
      <c r="AX1639" s="12" t="s">
        <v>77</v>
      </c>
      <c r="AY1639" s="156" t="s">
        <v>253</v>
      </c>
    </row>
    <row r="1640" spans="2:65" s="12" customFormat="1" ht="11.25">
      <c r="B1640" s="154"/>
      <c r="D1640" s="155" t="s">
        <v>264</v>
      </c>
      <c r="E1640" s="156" t="s">
        <v>1</v>
      </c>
      <c r="F1640" s="157" t="s">
        <v>4080</v>
      </c>
      <c r="H1640" s="158">
        <v>-5.4</v>
      </c>
      <c r="I1640" s="159"/>
      <c r="L1640" s="154"/>
      <c r="M1640" s="160"/>
      <c r="T1640" s="161"/>
      <c r="AT1640" s="156" t="s">
        <v>264</v>
      </c>
      <c r="AU1640" s="156" t="s">
        <v>87</v>
      </c>
      <c r="AV1640" s="12" t="s">
        <v>87</v>
      </c>
      <c r="AW1640" s="12" t="s">
        <v>32</v>
      </c>
      <c r="AX1640" s="12" t="s">
        <v>77</v>
      </c>
      <c r="AY1640" s="156" t="s">
        <v>253</v>
      </c>
    </row>
    <row r="1641" spans="2:65" s="13" customFormat="1" ht="11.25">
      <c r="B1641" s="162"/>
      <c r="D1641" s="155" t="s">
        <v>264</v>
      </c>
      <c r="E1641" s="163" t="s">
        <v>1</v>
      </c>
      <c r="F1641" s="164" t="s">
        <v>266</v>
      </c>
      <c r="H1641" s="165">
        <v>23.4</v>
      </c>
      <c r="I1641" s="166"/>
      <c r="L1641" s="162"/>
      <c r="M1641" s="167"/>
      <c r="T1641" s="168"/>
      <c r="AT1641" s="163" t="s">
        <v>264</v>
      </c>
      <c r="AU1641" s="163" t="s">
        <v>87</v>
      </c>
      <c r="AV1641" s="13" t="s">
        <v>260</v>
      </c>
      <c r="AW1641" s="13" t="s">
        <v>32</v>
      </c>
      <c r="AX1641" s="13" t="s">
        <v>85</v>
      </c>
      <c r="AY1641" s="163" t="s">
        <v>253</v>
      </c>
    </row>
    <row r="1642" spans="2:65" s="12" customFormat="1" ht="11.25">
      <c r="B1642" s="154"/>
      <c r="D1642" s="155" t="s">
        <v>264</v>
      </c>
      <c r="F1642" s="157" t="s">
        <v>4081</v>
      </c>
      <c r="H1642" s="158">
        <v>6.3179999999999996</v>
      </c>
      <c r="I1642" s="159"/>
      <c r="L1642" s="154"/>
      <c r="M1642" s="160"/>
      <c r="T1642" s="161"/>
      <c r="AT1642" s="156" t="s">
        <v>264</v>
      </c>
      <c r="AU1642" s="156" t="s">
        <v>87</v>
      </c>
      <c r="AV1642" s="12" t="s">
        <v>87</v>
      </c>
      <c r="AW1642" s="12" t="s">
        <v>4</v>
      </c>
      <c r="AX1642" s="12" t="s">
        <v>85</v>
      </c>
      <c r="AY1642" s="156" t="s">
        <v>253</v>
      </c>
    </row>
    <row r="1643" spans="2:65" s="1" customFormat="1" ht="33" customHeight="1">
      <c r="B1643" s="32"/>
      <c r="C1643" s="137" t="s">
        <v>2456</v>
      </c>
      <c r="D1643" s="137" t="s">
        <v>255</v>
      </c>
      <c r="E1643" s="138" t="s">
        <v>2491</v>
      </c>
      <c r="F1643" s="139" t="s">
        <v>2492</v>
      </c>
      <c r="G1643" s="140" t="s">
        <v>258</v>
      </c>
      <c r="H1643" s="141">
        <v>0.81</v>
      </c>
      <c r="I1643" s="142"/>
      <c r="J1643" s="143">
        <f>ROUND(I1643*H1643,2)</f>
        <v>0</v>
      </c>
      <c r="K1643" s="139" t="s">
        <v>259</v>
      </c>
      <c r="L1643" s="32"/>
      <c r="M1643" s="144" t="s">
        <v>1</v>
      </c>
      <c r="N1643" s="145" t="s">
        <v>42</v>
      </c>
      <c r="P1643" s="146">
        <f>O1643*H1643</f>
        <v>0</v>
      </c>
      <c r="Q1643" s="146">
        <v>8.9700000000000005E-3</v>
      </c>
      <c r="R1643" s="146">
        <f>Q1643*H1643</f>
        <v>7.2657000000000008E-3</v>
      </c>
      <c r="S1643" s="146">
        <v>0</v>
      </c>
      <c r="T1643" s="147">
        <f>S1643*H1643</f>
        <v>0</v>
      </c>
      <c r="AR1643" s="148" t="s">
        <v>369</v>
      </c>
      <c r="AT1643" s="148" t="s">
        <v>255</v>
      </c>
      <c r="AU1643" s="148" t="s">
        <v>87</v>
      </c>
      <c r="AY1643" s="17" t="s">
        <v>253</v>
      </c>
      <c r="BE1643" s="149">
        <f>IF(N1643="základní",J1643,0)</f>
        <v>0</v>
      </c>
      <c r="BF1643" s="149">
        <f>IF(N1643="snížená",J1643,0)</f>
        <v>0</v>
      </c>
      <c r="BG1643" s="149">
        <f>IF(N1643="zákl. přenesená",J1643,0)</f>
        <v>0</v>
      </c>
      <c r="BH1643" s="149">
        <f>IF(N1643="sníž. přenesená",J1643,0)</f>
        <v>0</v>
      </c>
      <c r="BI1643" s="149">
        <f>IF(N1643="nulová",J1643,0)</f>
        <v>0</v>
      </c>
      <c r="BJ1643" s="17" t="s">
        <v>85</v>
      </c>
      <c r="BK1643" s="149">
        <f>ROUND(I1643*H1643,2)</f>
        <v>0</v>
      </c>
      <c r="BL1643" s="17" t="s">
        <v>369</v>
      </c>
      <c r="BM1643" s="148" t="s">
        <v>2493</v>
      </c>
    </row>
    <row r="1644" spans="2:65" s="1" customFormat="1" ht="11.25">
      <c r="B1644" s="32"/>
      <c r="D1644" s="150" t="s">
        <v>262</v>
      </c>
      <c r="F1644" s="151" t="s">
        <v>2494</v>
      </c>
      <c r="I1644" s="152"/>
      <c r="L1644" s="32"/>
      <c r="M1644" s="153"/>
      <c r="T1644" s="56"/>
      <c r="AT1644" s="17" t="s">
        <v>262</v>
      </c>
      <c r="AU1644" s="17" t="s">
        <v>87</v>
      </c>
    </row>
    <row r="1645" spans="2:65" s="1" customFormat="1" ht="55.5" customHeight="1">
      <c r="B1645" s="32"/>
      <c r="C1645" s="185" t="s">
        <v>2460</v>
      </c>
      <c r="D1645" s="185" t="s">
        <v>1052</v>
      </c>
      <c r="E1645" s="186" t="s">
        <v>2496</v>
      </c>
      <c r="F1645" s="187" t="s">
        <v>2497</v>
      </c>
      <c r="G1645" s="188" t="s">
        <v>258</v>
      </c>
      <c r="H1645" s="189">
        <v>1.2150000000000001</v>
      </c>
      <c r="I1645" s="190"/>
      <c r="J1645" s="191">
        <f>ROUND(I1645*H1645,2)</f>
        <v>0</v>
      </c>
      <c r="K1645" s="187" t="s">
        <v>1</v>
      </c>
      <c r="L1645" s="192"/>
      <c r="M1645" s="193" t="s">
        <v>1</v>
      </c>
      <c r="N1645" s="194" t="s">
        <v>42</v>
      </c>
      <c r="P1645" s="146">
        <f>O1645*H1645</f>
        <v>0</v>
      </c>
      <c r="Q1645" s="146">
        <v>2.1999999999999999E-2</v>
      </c>
      <c r="R1645" s="146">
        <f>Q1645*H1645</f>
        <v>2.673E-2</v>
      </c>
      <c r="S1645" s="146">
        <v>0</v>
      </c>
      <c r="T1645" s="147">
        <f>S1645*H1645</f>
        <v>0</v>
      </c>
      <c r="AR1645" s="148" t="s">
        <v>455</v>
      </c>
      <c r="AT1645" s="148" t="s">
        <v>1052</v>
      </c>
      <c r="AU1645" s="148" t="s">
        <v>87</v>
      </c>
      <c r="AY1645" s="17" t="s">
        <v>253</v>
      </c>
      <c r="BE1645" s="149">
        <f>IF(N1645="základní",J1645,0)</f>
        <v>0</v>
      </c>
      <c r="BF1645" s="149">
        <f>IF(N1645="snížená",J1645,0)</f>
        <v>0</v>
      </c>
      <c r="BG1645" s="149">
        <f>IF(N1645="zákl. přenesená",J1645,0)</f>
        <v>0</v>
      </c>
      <c r="BH1645" s="149">
        <f>IF(N1645="sníž. přenesená",J1645,0)</f>
        <v>0</v>
      </c>
      <c r="BI1645" s="149">
        <f>IF(N1645="nulová",J1645,0)</f>
        <v>0</v>
      </c>
      <c r="BJ1645" s="17" t="s">
        <v>85</v>
      </c>
      <c r="BK1645" s="149">
        <f>ROUND(I1645*H1645,2)</f>
        <v>0</v>
      </c>
      <c r="BL1645" s="17" t="s">
        <v>369</v>
      </c>
      <c r="BM1645" s="148" t="s">
        <v>4082</v>
      </c>
    </row>
    <row r="1646" spans="2:65" s="14" customFormat="1" ht="11.25">
      <c r="B1646" s="169"/>
      <c r="D1646" s="155" t="s">
        <v>264</v>
      </c>
      <c r="E1646" s="170" t="s">
        <v>1</v>
      </c>
      <c r="F1646" s="171" t="s">
        <v>2474</v>
      </c>
      <c r="H1646" s="170" t="s">
        <v>1</v>
      </c>
      <c r="I1646" s="172"/>
      <c r="L1646" s="169"/>
      <c r="M1646" s="173"/>
      <c r="T1646" s="174"/>
      <c r="AT1646" s="170" t="s">
        <v>264</v>
      </c>
      <c r="AU1646" s="170" t="s">
        <v>87</v>
      </c>
      <c r="AV1646" s="14" t="s">
        <v>85</v>
      </c>
      <c r="AW1646" s="14" t="s">
        <v>32</v>
      </c>
      <c r="AX1646" s="14" t="s">
        <v>77</v>
      </c>
      <c r="AY1646" s="170" t="s">
        <v>253</v>
      </c>
    </row>
    <row r="1647" spans="2:65" s="14" customFormat="1" ht="11.25">
      <c r="B1647" s="169"/>
      <c r="D1647" s="155" t="s">
        <v>264</v>
      </c>
      <c r="E1647" s="170" t="s">
        <v>1</v>
      </c>
      <c r="F1647" s="171" t="s">
        <v>3692</v>
      </c>
      <c r="H1647" s="170" t="s">
        <v>1</v>
      </c>
      <c r="I1647" s="172"/>
      <c r="L1647" s="169"/>
      <c r="M1647" s="173"/>
      <c r="T1647" s="174"/>
      <c r="AT1647" s="170" t="s">
        <v>264</v>
      </c>
      <c r="AU1647" s="170" t="s">
        <v>87</v>
      </c>
      <c r="AV1647" s="14" t="s">
        <v>85</v>
      </c>
      <c r="AW1647" s="14" t="s">
        <v>32</v>
      </c>
      <c r="AX1647" s="14" t="s">
        <v>77</v>
      </c>
      <c r="AY1647" s="170" t="s">
        <v>253</v>
      </c>
    </row>
    <row r="1648" spans="2:65" s="12" customFormat="1" ht="11.25">
      <c r="B1648" s="154"/>
      <c r="D1648" s="155" t="s">
        <v>264</v>
      </c>
      <c r="E1648" s="156" t="s">
        <v>1</v>
      </c>
      <c r="F1648" s="157" t="s">
        <v>2499</v>
      </c>
      <c r="H1648" s="158">
        <v>0.81</v>
      </c>
      <c r="I1648" s="159"/>
      <c r="L1648" s="154"/>
      <c r="M1648" s="160"/>
      <c r="T1648" s="161"/>
      <c r="AT1648" s="156" t="s">
        <v>264</v>
      </c>
      <c r="AU1648" s="156" t="s">
        <v>87</v>
      </c>
      <c r="AV1648" s="12" t="s">
        <v>87</v>
      </c>
      <c r="AW1648" s="12" t="s">
        <v>32</v>
      </c>
      <c r="AX1648" s="12" t="s">
        <v>77</v>
      </c>
      <c r="AY1648" s="156" t="s">
        <v>253</v>
      </c>
    </row>
    <row r="1649" spans="2:65" s="13" customFormat="1" ht="11.25">
      <c r="B1649" s="162"/>
      <c r="D1649" s="155" t="s">
        <v>264</v>
      </c>
      <c r="E1649" s="163" t="s">
        <v>1</v>
      </c>
      <c r="F1649" s="164" t="s">
        <v>266</v>
      </c>
      <c r="H1649" s="165">
        <v>0.81</v>
      </c>
      <c r="I1649" s="166"/>
      <c r="L1649" s="162"/>
      <c r="M1649" s="167"/>
      <c r="T1649" s="168"/>
      <c r="AT1649" s="163" t="s">
        <v>264</v>
      </c>
      <c r="AU1649" s="163" t="s">
        <v>87</v>
      </c>
      <c r="AV1649" s="13" t="s">
        <v>260</v>
      </c>
      <c r="AW1649" s="13" t="s">
        <v>32</v>
      </c>
      <c r="AX1649" s="13" t="s">
        <v>85</v>
      </c>
      <c r="AY1649" s="163" t="s">
        <v>253</v>
      </c>
    </row>
    <row r="1650" spans="2:65" s="12" customFormat="1" ht="11.25">
      <c r="B1650" s="154"/>
      <c r="D1650" s="155" t="s">
        <v>264</v>
      </c>
      <c r="F1650" s="157" t="s">
        <v>3191</v>
      </c>
      <c r="H1650" s="158">
        <v>1.2150000000000001</v>
      </c>
      <c r="I1650" s="159"/>
      <c r="L1650" s="154"/>
      <c r="M1650" s="160"/>
      <c r="T1650" s="161"/>
      <c r="AT1650" s="156" t="s">
        <v>264</v>
      </c>
      <c r="AU1650" s="156" t="s">
        <v>87</v>
      </c>
      <c r="AV1650" s="12" t="s">
        <v>87</v>
      </c>
      <c r="AW1650" s="12" t="s">
        <v>4</v>
      </c>
      <c r="AX1650" s="12" t="s">
        <v>85</v>
      </c>
      <c r="AY1650" s="156" t="s">
        <v>253</v>
      </c>
    </row>
    <row r="1651" spans="2:65" s="1" customFormat="1" ht="33" customHeight="1">
      <c r="B1651" s="32"/>
      <c r="C1651" s="137" t="s">
        <v>2464</v>
      </c>
      <c r="D1651" s="137" t="s">
        <v>255</v>
      </c>
      <c r="E1651" s="138" t="s">
        <v>2502</v>
      </c>
      <c r="F1651" s="139" t="s">
        <v>2503</v>
      </c>
      <c r="G1651" s="140" t="s">
        <v>258</v>
      </c>
      <c r="H1651" s="141">
        <v>32.69</v>
      </c>
      <c r="I1651" s="142"/>
      <c r="J1651" s="143">
        <f>ROUND(I1651*H1651,2)</f>
        <v>0</v>
      </c>
      <c r="K1651" s="139" t="s">
        <v>259</v>
      </c>
      <c r="L1651" s="32"/>
      <c r="M1651" s="144" t="s">
        <v>1</v>
      </c>
      <c r="N1651" s="145" t="s">
        <v>42</v>
      </c>
      <c r="P1651" s="146">
        <f>O1651*H1651</f>
        <v>0</v>
      </c>
      <c r="Q1651" s="146">
        <v>9.0299999999999998E-3</v>
      </c>
      <c r="R1651" s="146">
        <f>Q1651*H1651</f>
        <v>0.29519069999999997</v>
      </c>
      <c r="S1651" s="146">
        <v>0</v>
      </c>
      <c r="T1651" s="147">
        <f>S1651*H1651</f>
        <v>0</v>
      </c>
      <c r="AR1651" s="148" t="s">
        <v>369</v>
      </c>
      <c r="AT1651" s="148" t="s">
        <v>255</v>
      </c>
      <c r="AU1651" s="148" t="s">
        <v>87</v>
      </c>
      <c r="AY1651" s="17" t="s">
        <v>253</v>
      </c>
      <c r="BE1651" s="149">
        <f>IF(N1651="základní",J1651,0)</f>
        <v>0</v>
      </c>
      <c r="BF1651" s="149">
        <f>IF(N1651="snížená",J1651,0)</f>
        <v>0</v>
      </c>
      <c r="BG1651" s="149">
        <f>IF(N1651="zákl. přenesená",J1651,0)</f>
        <v>0</v>
      </c>
      <c r="BH1651" s="149">
        <f>IF(N1651="sníž. přenesená",J1651,0)</f>
        <v>0</v>
      </c>
      <c r="BI1651" s="149">
        <f>IF(N1651="nulová",J1651,0)</f>
        <v>0</v>
      </c>
      <c r="BJ1651" s="17" t="s">
        <v>85</v>
      </c>
      <c r="BK1651" s="149">
        <f>ROUND(I1651*H1651,2)</f>
        <v>0</v>
      </c>
      <c r="BL1651" s="17" t="s">
        <v>369</v>
      </c>
      <c r="BM1651" s="148" t="s">
        <v>2504</v>
      </c>
    </row>
    <row r="1652" spans="2:65" s="1" customFormat="1" ht="11.25">
      <c r="B1652" s="32"/>
      <c r="D1652" s="150" t="s">
        <v>262</v>
      </c>
      <c r="F1652" s="151" t="s">
        <v>2505</v>
      </c>
      <c r="I1652" s="152"/>
      <c r="L1652" s="32"/>
      <c r="M1652" s="153"/>
      <c r="T1652" s="56"/>
      <c r="AT1652" s="17" t="s">
        <v>262</v>
      </c>
      <c r="AU1652" s="17" t="s">
        <v>87</v>
      </c>
    </row>
    <row r="1653" spans="2:65" s="1" customFormat="1" ht="55.5" customHeight="1">
      <c r="B1653" s="32"/>
      <c r="C1653" s="185" t="s">
        <v>2469</v>
      </c>
      <c r="D1653" s="185" t="s">
        <v>1052</v>
      </c>
      <c r="E1653" s="186" t="s">
        <v>2507</v>
      </c>
      <c r="F1653" s="187" t="s">
        <v>2508</v>
      </c>
      <c r="G1653" s="188" t="s">
        <v>258</v>
      </c>
      <c r="H1653" s="189">
        <v>40.863</v>
      </c>
      <c r="I1653" s="190"/>
      <c r="J1653" s="191">
        <f>ROUND(I1653*H1653,2)</f>
        <v>0</v>
      </c>
      <c r="K1653" s="187" t="s">
        <v>1</v>
      </c>
      <c r="L1653" s="192"/>
      <c r="M1653" s="193" t="s">
        <v>1</v>
      </c>
      <c r="N1653" s="194" t="s">
        <v>42</v>
      </c>
      <c r="P1653" s="146">
        <f>O1653*H1653</f>
        <v>0</v>
      </c>
      <c r="Q1653" s="146">
        <v>2.1999999999999999E-2</v>
      </c>
      <c r="R1653" s="146">
        <f>Q1653*H1653</f>
        <v>0.89898599999999995</v>
      </c>
      <c r="S1653" s="146">
        <v>0</v>
      </c>
      <c r="T1653" s="147">
        <f>S1653*H1653</f>
        <v>0</v>
      </c>
      <c r="AR1653" s="148" t="s">
        <v>455</v>
      </c>
      <c r="AT1653" s="148" t="s">
        <v>1052</v>
      </c>
      <c r="AU1653" s="148" t="s">
        <v>87</v>
      </c>
      <c r="AY1653" s="17" t="s">
        <v>253</v>
      </c>
      <c r="BE1653" s="149">
        <f>IF(N1653="základní",J1653,0)</f>
        <v>0</v>
      </c>
      <c r="BF1653" s="149">
        <f>IF(N1653="snížená",J1653,0)</f>
        <v>0</v>
      </c>
      <c r="BG1653" s="149">
        <f>IF(N1653="zákl. přenesená",J1653,0)</f>
        <v>0</v>
      </c>
      <c r="BH1653" s="149">
        <f>IF(N1653="sníž. přenesená",J1653,0)</f>
        <v>0</v>
      </c>
      <c r="BI1653" s="149">
        <f>IF(N1653="nulová",J1653,0)</f>
        <v>0</v>
      </c>
      <c r="BJ1653" s="17" t="s">
        <v>85</v>
      </c>
      <c r="BK1653" s="149">
        <f>ROUND(I1653*H1653,2)</f>
        <v>0</v>
      </c>
      <c r="BL1653" s="17" t="s">
        <v>369</v>
      </c>
      <c r="BM1653" s="148" t="s">
        <v>4083</v>
      </c>
    </row>
    <row r="1654" spans="2:65" s="14" customFormat="1" ht="11.25">
      <c r="B1654" s="169"/>
      <c r="D1654" s="155" t="s">
        <v>264</v>
      </c>
      <c r="E1654" s="170" t="s">
        <v>1</v>
      </c>
      <c r="F1654" s="171" t="s">
        <v>2474</v>
      </c>
      <c r="H1654" s="170" t="s">
        <v>1</v>
      </c>
      <c r="I1654" s="172"/>
      <c r="L1654" s="169"/>
      <c r="M1654" s="173"/>
      <c r="T1654" s="174"/>
      <c r="AT1654" s="170" t="s">
        <v>264</v>
      </c>
      <c r="AU1654" s="170" t="s">
        <v>87</v>
      </c>
      <c r="AV1654" s="14" t="s">
        <v>85</v>
      </c>
      <c r="AW1654" s="14" t="s">
        <v>32</v>
      </c>
      <c r="AX1654" s="14" t="s">
        <v>77</v>
      </c>
      <c r="AY1654" s="170" t="s">
        <v>253</v>
      </c>
    </row>
    <row r="1655" spans="2:65" s="14" customFormat="1" ht="11.25">
      <c r="B1655" s="169"/>
      <c r="D1655" s="155" t="s">
        <v>264</v>
      </c>
      <c r="E1655" s="170" t="s">
        <v>1</v>
      </c>
      <c r="F1655" s="171" t="s">
        <v>3692</v>
      </c>
      <c r="H1655" s="170" t="s">
        <v>1</v>
      </c>
      <c r="I1655" s="172"/>
      <c r="L1655" s="169"/>
      <c r="M1655" s="173"/>
      <c r="T1655" s="174"/>
      <c r="AT1655" s="170" t="s">
        <v>264</v>
      </c>
      <c r="AU1655" s="170" t="s">
        <v>87</v>
      </c>
      <c r="AV1655" s="14" t="s">
        <v>85</v>
      </c>
      <c r="AW1655" s="14" t="s">
        <v>32</v>
      </c>
      <c r="AX1655" s="14" t="s">
        <v>77</v>
      </c>
      <c r="AY1655" s="170" t="s">
        <v>253</v>
      </c>
    </row>
    <row r="1656" spans="2:65" s="12" customFormat="1" ht="11.25">
      <c r="B1656" s="154"/>
      <c r="D1656" s="155" t="s">
        <v>264</v>
      </c>
      <c r="E1656" s="156" t="s">
        <v>1</v>
      </c>
      <c r="F1656" s="157" t="s">
        <v>4084</v>
      </c>
      <c r="H1656" s="158">
        <v>24.79</v>
      </c>
      <c r="I1656" s="159"/>
      <c r="L1656" s="154"/>
      <c r="M1656" s="160"/>
      <c r="T1656" s="161"/>
      <c r="AT1656" s="156" t="s">
        <v>264</v>
      </c>
      <c r="AU1656" s="156" t="s">
        <v>87</v>
      </c>
      <c r="AV1656" s="12" t="s">
        <v>87</v>
      </c>
      <c r="AW1656" s="12" t="s">
        <v>32</v>
      </c>
      <c r="AX1656" s="12" t="s">
        <v>77</v>
      </c>
      <c r="AY1656" s="156" t="s">
        <v>253</v>
      </c>
    </row>
    <row r="1657" spans="2:65" s="12" customFormat="1" ht="11.25">
      <c r="B1657" s="154"/>
      <c r="D1657" s="155" t="s">
        <v>264</v>
      </c>
      <c r="E1657" s="156" t="s">
        <v>1</v>
      </c>
      <c r="F1657" s="157" t="s">
        <v>3802</v>
      </c>
      <c r="H1657" s="158">
        <v>7.9</v>
      </c>
      <c r="I1657" s="159"/>
      <c r="L1657" s="154"/>
      <c r="M1657" s="160"/>
      <c r="T1657" s="161"/>
      <c r="AT1657" s="156" t="s">
        <v>264</v>
      </c>
      <c r="AU1657" s="156" t="s">
        <v>87</v>
      </c>
      <c r="AV1657" s="12" t="s">
        <v>87</v>
      </c>
      <c r="AW1657" s="12" t="s">
        <v>32</v>
      </c>
      <c r="AX1657" s="12" t="s">
        <v>77</v>
      </c>
      <c r="AY1657" s="156" t="s">
        <v>253</v>
      </c>
    </row>
    <row r="1658" spans="2:65" s="13" customFormat="1" ht="11.25">
      <c r="B1658" s="162"/>
      <c r="D1658" s="155" t="s">
        <v>264</v>
      </c>
      <c r="E1658" s="163" t="s">
        <v>1</v>
      </c>
      <c r="F1658" s="164" t="s">
        <v>266</v>
      </c>
      <c r="H1658" s="165">
        <v>32.69</v>
      </c>
      <c r="I1658" s="166"/>
      <c r="L1658" s="162"/>
      <c r="M1658" s="167"/>
      <c r="T1658" s="168"/>
      <c r="AT1658" s="163" t="s">
        <v>264</v>
      </c>
      <c r="AU1658" s="163" t="s">
        <v>87</v>
      </c>
      <c r="AV1658" s="13" t="s">
        <v>260</v>
      </c>
      <c r="AW1658" s="13" t="s">
        <v>32</v>
      </c>
      <c r="AX1658" s="13" t="s">
        <v>85</v>
      </c>
      <c r="AY1658" s="163" t="s">
        <v>253</v>
      </c>
    </row>
    <row r="1659" spans="2:65" s="12" customFormat="1" ht="11.25">
      <c r="B1659" s="154"/>
      <c r="D1659" s="155" t="s">
        <v>264</v>
      </c>
      <c r="F1659" s="157" t="s">
        <v>4085</v>
      </c>
      <c r="H1659" s="158">
        <v>40.863</v>
      </c>
      <c r="I1659" s="159"/>
      <c r="L1659" s="154"/>
      <c r="M1659" s="160"/>
      <c r="T1659" s="161"/>
      <c r="AT1659" s="156" t="s">
        <v>264</v>
      </c>
      <c r="AU1659" s="156" t="s">
        <v>87</v>
      </c>
      <c r="AV1659" s="12" t="s">
        <v>87</v>
      </c>
      <c r="AW1659" s="12" t="s">
        <v>4</v>
      </c>
      <c r="AX1659" s="12" t="s">
        <v>85</v>
      </c>
      <c r="AY1659" s="156" t="s">
        <v>253</v>
      </c>
    </row>
    <row r="1660" spans="2:65" s="1" customFormat="1" ht="24.2" customHeight="1">
      <c r="B1660" s="32"/>
      <c r="C1660" s="137" t="s">
        <v>2475</v>
      </c>
      <c r="D1660" s="137" t="s">
        <v>255</v>
      </c>
      <c r="E1660" s="138" t="s">
        <v>2513</v>
      </c>
      <c r="F1660" s="139" t="s">
        <v>2514</v>
      </c>
      <c r="G1660" s="140" t="s">
        <v>258</v>
      </c>
      <c r="H1660" s="141">
        <v>33.5</v>
      </c>
      <c r="I1660" s="142"/>
      <c r="J1660" s="143">
        <f>ROUND(I1660*H1660,2)</f>
        <v>0</v>
      </c>
      <c r="K1660" s="139" t="s">
        <v>259</v>
      </c>
      <c r="L1660" s="32"/>
      <c r="M1660" s="144" t="s">
        <v>1</v>
      </c>
      <c r="N1660" s="145" t="s">
        <v>42</v>
      </c>
      <c r="P1660" s="146">
        <f>O1660*H1660</f>
        <v>0</v>
      </c>
      <c r="Q1660" s="146">
        <v>1.5E-3</v>
      </c>
      <c r="R1660" s="146">
        <f>Q1660*H1660</f>
        <v>5.0250000000000003E-2</v>
      </c>
      <c r="S1660" s="146">
        <v>0</v>
      </c>
      <c r="T1660" s="147">
        <f>S1660*H1660</f>
        <v>0</v>
      </c>
      <c r="AR1660" s="148" t="s">
        <v>369</v>
      </c>
      <c r="AT1660" s="148" t="s">
        <v>255</v>
      </c>
      <c r="AU1660" s="148" t="s">
        <v>87</v>
      </c>
      <c r="AY1660" s="17" t="s">
        <v>253</v>
      </c>
      <c r="BE1660" s="149">
        <f>IF(N1660="základní",J1660,0)</f>
        <v>0</v>
      </c>
      <c r="BF1660" s="149">
        <f>IF(N1660="snížená",J1660,0)</f>
        <v>0</v>
      </c>
      <c r="BG1660" s="149">
        <f>IF(N1660="zákl. přenesená",J1660,0)</f>
        <v>0</v>
      </c>
      <c r="BH1660" s="149">
        <f>IF(N1660="sníž. přenesená",J1660,0)</f>
        <v>0</v>
      </c>
      <c r="BI1660" s="149">
        <f>IF(N1660="nulová",J1660,0)</f>
        <v>0</v>
      </c>
      <c r="BJ1660" s="17" t="s">
        <v>85</v>
      </c>
      <c r="BK1660" s="149">
        <f>ROUND(I1660*H1660,2)</f>
        <v>0</v>
      </c>
      <c r="BL1660" s="17" t="s">
        <v>369</v>
      </c>
      <c r="BM1660" s="148" t="s">
        <v>2515</v>
      </c>
    </row>
    <row r="1661" spans="2:65" s="1" customFormat="1" ht="11.25">
      <c r="B1661" s="32"/>
      <c r="D1661" s="150" t="s">
        <v>262</v>
      </c>
      <c r="F1661" s="151" t="s">
        <v>2516</v>
      </c>
      <c r="I1661" s="152"/>
      <c r="L1661" s="32"/>
      <c r="M1661" s="153"/>
      <c r="T1661" s="56"/>
      <c r="AT1661" s="17" t="s">
        <v>262</v>
      </c>
      <c r="AU1661" s="17" t="s">
        <v>87</v>
      </c>
    </row>
    <row r="1662" spans="2:65" s="14" customFormat="1" ht="11.25">
      <c r="B1662" s="169"/>
      <c r="D1662" s="155" t="s">
        <v>264</v>
      </c>
      <c r="E1662" s="170" t="s">
        <v>1</v>
      </c>
      <c r="F1662" s="171" t="s">
        <v>2517</v>
      </c>
      <c r="H1662" s="170" t="s">
        <v>1</v>
      </c>
      <c r="I1662" s="172"/>
      <c r="L1662" s="169"/>
      <c r="M1662" s="173"/>
      <c r="T1662" s="174"/>
      <c r="AT1662" s="170" t="s">
        <v>264</v>
      </c>
      <c r="AU1662" s="170" t="s">
        <v>87</v>
      </c>
      <c r="AV1662" s="14" t="s">
        <v>85</v>
      </c>
      <c r="AW1662" s="14" t="s">
        <v>32</v>
      </c>
      <c r="AX1662" s="14" t="s">
        <v>77</v>
      </c>
      <c r="AY1662" s="170" t="s">
        <v>253</v>
      </c>
    </row>
    <row r="1663" spans="2:65" s="14" customFormat="1" ht="11.25">
      <c r="B1663" s="169"/>
      <c r="D1663" s="155" t="s">
        <v>264</v>
      </c>
      <c r="E1663" s="170" t="s">
        <v>1</v>
      </c>
      <c r="F1663" s="171" t="s">
        <v>3692</v>
      </c>
      <c r="H1663" s="170" t="s">
        <v>1</v>
      </c>
      <c r="I1663" s="172"/>
      <c r="L1663" s="169"/>
      <c r="M1663" s="173"/>
      <c r="T1663" s="174"/>
      <c r="AT1663" s="170" t="s">
        <v>264</v>
      </c>
      <c r="AU1663" s="170" t="s">
        <v>87</v>
      </c>
      <c r="AV1663" s="14" t="s">
        <v>85</v>
      </c>
      <c r="AW1663" s="14" t="s">
        <v>32</v>
      </c>
      <c r="AX1663" s="14" t="s">
        <v>77</v>
      </c>
      <c r="AY1663" s="170" t="s">
        <v>253</v>
      </c>
    </row>
    <row r="1664" spans="2:65" s="12" customFormat="1" ht="11.25">
      <c r="B1664" s="154"/>
      <c r="D1664" s="155" t="s">
        <v>264</v>
      </c>
      <c r="E1664" s="156" t="s">
        <v>1</v>
      </c>
      <c r="F1664" s="157" t="s">
        <v>3914</v>
      </c>
      <c r="H1664" s="158">
        <v>25.6</v>
      </c>
      <c r="I1664" s="159"/>
      <c r="L1664" s="154"/>
      <c r="M1664" s="160"/>
      <c r="T1664" s="161"/>
      <c r="AT1664" s="156" t="s">
        <v>264</v>
      </c>
      <c r="AU1664" s="156" t="s">
        <v>87</v>
      </c>
      <c r="AV1664" s="12" t="s">
        <v>87</v>
      </c>
      <c r="AW1664" s="12" t="s">
        <v>32</v>
      </c>
      <c r="AX1664" s="12" t="s">
        <v>77</v>
      </c>
      <c r="AY1664" s="156" t="s">
        <v>253</v>
      </c>
    </row>
    <row r="1665" spans="2:65" s="12" customFormat="1" ht="11.25">
      <c r="B1665" s="154"/>
      <c r="D1665" s="155" t="s">
        <v>264</v>
      </c>
      <c r="E1665" s="156" t="s">
        <v>1</v>
      </c>
      <c r="F1665" s="157" t="s">
        <v>3802</v>
      </c>
      <c r="H1665" s="158">
        <v>7.9</v>
      </c>
      <c r="I1665" s="159"/>
      <c r="L1665" s="154"/>
      <c r="M1665" s="160"/>
      <c r="T1665" s="161"/>
      <c r="AT1665" s="156" t="s">
        <v>264</v>
      </c>
      <c r="AU1665" s="156" t="s">
        <v>87</v>
      </c>
      <c r="AV1665" s="12" t="s">
        <v>87</v>
      </c>
      <c r="AW1665" s="12" t="s">
        <v>32</v>
      </c>
      <c r="AX1665" s="12" t="s">
        <v>77</v>
      </c>
      <c r="AY1665" s="156" t="s">
        <v>253</v>
      </c>
    </row>
    <row r="1666" spans="2:65" s="13" customFormat="1" ht="11.25">
      <c r="B1666" s="162"/>
      <c r="D1666" s="155" t="s">
        <v>264</v>
      </c>
      <c r="E1666" s="163" t="s">
        <v>1</v>
      </c>
      <c r="F1666" s="164" t="s">
        <v>266</v>
      </c>
      <c r="H1666" s="165">
        <v>33.5</v>
      </c>
      <c r="I1666" s="166"/>
      <c r="L1666" s="162"/>
      <c r="M1666" s="167"/>
      <c r="T1666" s="168"/>
      <c r="AT1666" s="163" t="s">
        <v>264</v>
      </c>
      <c r="AU1666" s="163" t="s">
        <v>87</v>
      </c>
      <c r="AV1666" s="13" t="s">
        <v>260</v>
      </c>
      <c r="AW1666" s="13" t="s">
        <v>32</v>
      </c>
      <c r="AX1666" s="13" t="s">
        <v>85</v>
      </c>
      <c r="AY1666" s="163" t="s">
        <v>253</v>
      </c>
    </row>
    <row r="1667" spans="2:65" s="1" customFormat="1" ht="16.5" customHeight="1">
      <c r="B1667" s="32"/>
      <c r="C1667" s="137" t="s">
        <v>2480</v>
      </c>
      <c r="D1667" s="137" t="s">
        <v>255</v>
      </c>
      <c r="E1667" s="138" t="s">
        <v>2519</v>
      </c>
      <c r="F1667" s="139" t="s">
        <v>2520</v>
      </c>
      <c r="G1667" s="140" t="s">
        <v>313</v>
      </c>
      <c r="H1667" s="141">
        <v>23.4</v>
      </c>
      <c r="I1667" s="142"/>
      <c r="J1667" s="143">
        <f>ROUND(I1667*H1667,2)</f>
        <v>0</v>
      </c>
      <c r="K1667" s="139" t="s">
        <v>259</v>
      </c>
      <c r="L1667" s="32"/>
      <c r="M1667" s="144" t="s">
        <v>1</v>
      </c>
      <c r="N1667" s="145" t="s">
        <v>42</v>
      </c>
      <c r="P1667" s="146">
        <f>O1667*H1667</f>
        <v>0</v>
      </c>
      <c r="Q1667" s="146">
        <v>3.0000000000000001E-5</v>
      </c>
      <c r="R1667" s="146">
        <f>Q1667*H1667</f>
        <v>7.0199999999999993E-4</v>
      </c>
      <c r="S1667" s="146">
        <v>0</v>
      </c>
      <c r="T1667" s="147">
        <f>S1667*H1667</f>
        <v>0</v>
      </c>
      <c r="AR1667" s="148" t="s">
        <v>369</v>
      </c>
      <c r="AT1667" s="148" t="s">
        <v>255</v>
      </c>
      <c r="AU1667" s="148" t="s">
        <v>87</v>
      </c>
      <c r="AY1667" s="17" t="s">
        <v>253</v>
      </c>
      <c r="BE1667" s="149">
        <f>IF(N1667="základní",J1667,0)</f>
        <v>0</v>
      </c>
      <c r="BF1667" s="149">
        <f>IF(N1667="snížená",J1667,0)</f>
        <v>0</v>
      </c>
      <c r="BG1667" s="149">
        <f>IF(N1667="zákl. přenesená",J1667,0)</f>
        <v>0</v>
      </c>
      <c r="BH1667" s="149">
        <f>IF(N1667="sníž. přenesená",J1667,0)</f>
        <v>0</v>
      </c>
      <c r="BI1667" s="149">
        <f>IF(N1667="nulová",J1667,0)</f>
        <v>0</v>
      </c>
      <c r="BJ1667" s="17" t="s">
        <v>85</v>
      </c>
      <c r="BK1667" s="149">
        <f>ROUND(I1667*H1667,2)</f>
        <v>0</v>
      </c>
      <c r="BL1667" s="17" t="s">
        <v>369</v>
      </c>
      <c r="BM1667" s="148" t="s">
        <v>4086</v>
      </c>
    </row>
    <row r="1668" spans="2:65" s="1" customFormat="1" ht="11.25">
      <c r="B1668" s="32"/>
      <c r="D1668" s="150" t="s">
        <v>262</v>
      </c>
      <c r="F1668" s="151" t="s">
        <v>2522</v>
      </c>
      <c r="I1668" s="152"/>
      <c r="L1668" s="32"/>
      <c r="M1668" s="153"/>
      <c r="T1668" s="56"/>
      <c r="AT1668" s="17" t="s">
        <v>262</v>
      </c>
      <c r="AU1668" s="17" t="s">
        <v>87</v>
      </c>
    </row>
    <row r="1669" spans="2:65" s="14" customFormat="1" ht="11.25">
      <c r="B1669" s="169"/>
      <c r="D1669" s="155" t="s">
        <v>264</v>
      </c>
      <c r="E1669" s="170" t="s">
        <v>1</v>
      </c>
      <c r="F1669" s="171" t="s">
        <v>2523</v>
      </c>
      <c r="H1669" s="170" t="s">
        <v>1</v>
      </c>
      <c r="I1669" s="172"/>
      <c r="L1669" s="169"/>
      <c r="M1669" s="173"/>
      <c r="T1669" s="174"/>
      <c r="AT1669" s="170" t="s">
        <v>264</v>
      </c>
      <c r="AU1669" s="170" t="s">
        <v>87</v>
      </c>
      <c r="AV1669" s="14" t="s">
        <v>85</v>
      </c>
      <c r="AW1669" s="14" t="s">
        <v>32</v>
      </c>
      <c r="AX1669" s="14" t="s">
        <v>77</v>
      </c>
      <c r="AY1669" s="170" t="s">
        <v>253</v>
      </c>
    </row>
    <row r="1670" spans="2:65" s="14" customFormat="1" ht="11.25">
      <c r="B1670" s="169"/>
      <c r="D1670" s="155" t="s">
        <v>264</v>
      </c>
      <c r="E1670" s="170" t="s">
        <v>1</v>
      </c>
      <c r="F1670" s="171" t="s">
        <v>3692</v>
      </c>
      <c r="H1670" s="170" t="s">
        <v>1</v>
      </c>
      <c r="I1670" s="172"/>
      <c r="L1670" s="169"/>
      <c r="M1670" s="173"/>
      <c r="T1670" s="174"/>
      <c r="AT1670" s="170" t="s">
        <v>264</v>
      </c>
      <c r="AU1670" s="170" t="s">
        <v>87</v>
      </c>
      <c r="AV1670" s="14" t="s">
        <v>85</v>
      </c>
      <c r="AW1670" s="14" t="s">
        <v>32</v>
      </c>
      <c r="AX1670" s="14" t="s">
        <v>77</v>
      </c>
      <c r="AY1670" s="170" t="s">
        <v>253</v>
      </c>
    </row>
    <row r="1671" spans="2:65" s="12" customFormat="1" ht="11.25">
      <c r="B1671" s="154"/>
      <c r="D1671" s="155" t="s">
        <v>264</v>
      </c>
      <c r="E1671" s="156" t="s">
        <v>1</v>
      </c>
      <c r="F1671" s="157" t="s">
        <v>4078</v>
      </c>
      <c r="H1671" s="158">
        <v>17.7</v>
      </c>
      <c r="I1671" s="159"/>
      <c r="L1671" s="154"/>
      <c r="M1671" s="160"/>
      <c r="T1671" s="161"/>
      <c r="AT1671" s="156" t="s">
        <v>264</v>
      </c>
      <c r="AU1671" s="156" t="s">
        <v>87</v>
      </c>
      <c r="AV1671" s="12" t="s">
        <v>87</v>
      </c>
      <c r="AW1671" s="12" t="s">
        <v>32</v>
      </c>
      <c r="AX1671" s="12" t="s">
        <v>77</v>
      </c>
      <c r="AY1671" s="156" t="s">
        <v>253</v>
      </c>
    </row>
    <row r="1672" spans="2:65" s="12" customFormat="1" ht="11.25">
      <c r="B1672" s="154"/>
      <c r="D1672" s="155" t="s">
        <v>264</v>
      </c>
      <c r="E1672" s="156" t="s">
        <v>1</v>
      </c>
      <c r="F1672" s="157" t="s">
        <v>4079</v>
      </c>
      <c r="H1672" s="158">
        <v>11.1</v>
      </c>
      <c r="I1672" s="159"/>
      <c r="L1672" s="154"/>
      <c r="M1672" s="160"/>
      <c r="T1672" s="161"/>
      <c r="AT1672" s="156" t="s">
        <v>264</v>
      </c>
      <c r="AU1672" s="156" t="s">
        <v>87</v>
      </c>
      <c r="AV1672" s="12" t="s">
        <v>87</v>
      </c>
      <c r="AW1672" s="12" t="s">
        <v>32</v>
      </c>
      <c r="AX1672" s="12" t="s">
        <v>77</v>
      </c>
      <c r="AY1672" s="156" t="s">
        <v>253</v>
      </c>
    </row>
    <row r="1673" spans="2:65" s="12" customFormat="1" ht="11.25">
      <c r="B1673" s="154"/>
      <c r="D1673" s="155" t="s">
        <v>264</v>
      </c>
      <c r="E1673" s="156" t="s">
        <v>1</v>
      </c>
      <c r="F1673" s="157" t="s">
        <v>4080</v>
      </c>
      <c r="H1673" s="158">
        <v>-5.4</v>
      </c>
      <c r="I1673" s="159"/>
      <c r="L1673" s="154"/>
      <c r="M1673" s="160"/>
      <c r="T1673" s="161"/>
      <c r="AT1673" s="156" t="s">
        <v>264</v>
      </c>
      <c r="AU1673" s="156" t="s">
        <v>87</v>
      </c>
      <c r="AV1673" s="12" t="s">
        <v>87</v>
      </c>
      <c r="AW1673" s="12" t="s">
        <v>32</v>
      </c>
      <c r="AX1673" s="12" t="s">
        <v>77</v>
      </c>
      <c r="AY1673" s="156" t="s">
        <v>253</v>
      </c>
    </row>
    <row r="1674" spans="2:65" s="13" customFormat="1" ht="11.25">
      <c r="B1674" s="162"/>
      <c r="D1674" s="155" t="s">
        <v>264</v>
      </c>
      <c r="E1674" s="163" t="s">
        <v>1</v>
      </c>
      <c r="F1674" s="164" t="s">
        <v>266</v>
      </c>
      <c r="H1674" s="165">
        <v>23.4</v>
      </c>
      <c r="I1674" s="166"/>
      <c r="L1674" s="162"/>
      <c r="M1674" s="167"/>
      <c r="T1674" s="168"/>
      <c r="AT1674" s="163" t="s">
        <v>264</v>
      </c>
      <c r="AU1674" s="163" t="s">
        <v>87</v>
      </c>
      <c r="AV1674" s="13" t="s">
        <v>260</v>
      </c>
      <c r="AW1674" s="13" t="s">
        <v>32</v>
      </c>
      <c r="AX1674" s="13" t="s">
        <v>85</v>
      </c>
      <c r="AY1674" s="163" t="s">
        <v>253</v>
      </c>
    </row>
    <row r="1675" spans="2:65" s="1" customFormat="1" ht="24.2" customHeight="1">
      <c r="B1675" s="32"/>
      <c r="C1675" s="137" t="s">
        <v>2485</v>
      </c>
      <c r="D1675" s="137" t="s">
        <v>255</v>
      </c>
      <c r="E1675" s="138" t="s">
        <v>2529</v>
      </c>
      <c r="F1675" s="139" t="s">
        <v>2530</v>
      </c>
      <c r="G1675" s="140" t="s">
        <v>313</v>
      </c>
      <c r="H1675" s="141">
        <v>23.4</v>
      </c>
      <c r="I1675" s="142"/>
      <c r="J1675" s="143">
        <f>ROUND(I1675*H1675,2)</f>
        <v>0</v>
      </c>
      <c r="K1675" s="139" t="s">
        <v>259</v>
      </c>
      <c r="L1675" s="32"/>
      <c r="M1675" s="144" t="s">
        <v>1</v>
      </c>
      <c r="N1675" s="145" t="s">
        <v>42</v>
      </c>
      <c r="P1675" s="146">
        <f>O1675*H1675</f>
        <v>0</v>
      </c>
      <c r="Q1675" s="146">
        <v>3.0000000000000001E-5</v>
      </c>
      <c r="R1675" s="146">
        <f>Q1675*H1675</f>
        <v>7.0199999999999993E-4</v>
      </c>
      <c r="S1675" s="146">
        <v>0</v>
      </c>
      <c r="T1675" s="147">
        <f>S1675*H1675</f>
        <v>0</v>
      </c>
      <c r="AR1675" s="148" t="s">
        <v>369</v>
      </c>
      <c r="AT1675" s="148" t="s">
        <v>255</v>
      </c>
      <c r="AU1675" s="148" t="s">
        <v>87</v>
      </c>
      <c r="AY1675" s="17" t="s">
        <v>253</v>
      </c>
      <c r="BE1675" s="149">
        <f>IF(N1675="základní",J1675,0)</f>
        <v>0</v>
      </c>
      <c r="BF1675" s="149">
        <f>IF(N1675="snížená",J1675,0)</f>
        <v>0</v>
      </c>
      <c r="BG1675" s="149">
        <f>IF(N1675="zákl. přenesená",J1675,0)</f>
        <v>0</v>
      </c>
      <c r="BH1675" s="149">
        <f>IF(N1675="sníž. přenesená",J1675,0)</f>
        <v>0</v>
      </c>
      <c r="BI1675" s="149">
        <f>IF(N1675="nulová",J1675,0)</f>
        <v>0</v>
      </c>
      <c r="BJ1675" s="17" t="s">
        <v>85</v>
      </c>
      <c r="BK1675" s="149">
        <f>ROUND(I1675*H1675,2)</f>
        <v>0</v>
      </c>
      <c r="BL1675" s="17" t="s">
        <v>369</v>
      </c>
      <c r="BM1675" s="148" t="s">
        <v>4087</v>
      </c>
    </row>
    <row r="1676" spans="2:65" s="1" customFormat="1" ht="11.25">
      <c r="B1676" s="32"/>
      <c r="D1676" s="150" t="s">
        <v>262</v>
      </c>
      <c r="F1676" s="151" t="s">
        <v>2532</v>
      </c>
      <c r="I1676" s="152"/>
      <c r="L1676" s="32"/>
      <c r="M1676" s="153"/>
      <c r="T1676" s="56"/>
      <c r="AT1676" s="17" t="s">
        <v>262</v>
      </c>
      <c r="AU1676" s="17" t="s">
        <v>87</v>
      </c>
    </row>
    <row r="1677" spans="2:65" s="14" customFormat="1" ht="11.25">
      <c r="B1677" s="169"/>
      <c r="D1677" s="155" t="s">
        <v>264</v>
      </c>
      <c r="E1677" s="170" t="s">
        <v>1</v>
      </c>
      <c r="F1677" s="171" t="s">
        <v>2523</v>
      </c>
      <c r="H1677" s="170" t="s">
        <v>1</v>
      </c>
      <c r="I1677" s="172"/>
      <c r="L1677" s="169"/>
      <c r="M1677" s="173"/>
      <c r="T1677" s="174"/>
      <c r="AT1677" s="170" t="s">
        <v>264</v>
      </c>
      <c r="AU1677" s="170" t="s">
        <v>87</v>
      </c>
      <c r="AV1677" s="14" t="s">
        <v>85</v>
      </c>
      <c r="AW1677" s="14" t="s">
        <v>32</v>
      </c>
      <c r="AX1677" s="14" t="s">
        <v>77</v>
      </c>
      <c r="AY1677" s="170" t="s">
        <v>253</v>
      </c>
    </row>
    <row r="1678" spans="2:65" s="14" customFormat="1" ht="11.25">
      <c r="B1678" s="169"/>
      <c r="D1678" s="155" t="s">
        <v>264</v>
      </c>
      <c r="E1678" s="170" t="s">
        <v>1</v>
      </c>
      <c r="F1678" s="171" t="s">
        <v>3692</v>
      </c>
      <c r="H1678" s="170" t="s">
        <v>1</v>
      </c>
      <c r="I1678" s="172"/>
      <c r="L1678" s="169"/>
      <c r="M1678" s="173"/>
      <c r="T1678" s="174"/>
      <c r="AT1678" s="170" t="s">
        <v>264</v>
      </c>
      <c r="AU1678" s="170" t="s">
        <v>87</v>
      </c>
      <c r="AV1678" s="14" t="s">
        <v>85</v>
      </c>
      <c r="AW1678" s="14" t="s">
        <v>32</v>
      </c>
      <c r="AX1678" s="14" t="s">
        <v>77</v>
      </c>
      <c r="AY1678" s="170" t="s">
        <v>253</v>
      </c>
    </row>
    <row r="1679" spans="2:65" s="12" customFormat="1" ht="11.25">
      <c r="B1679" s="154"/>
      <c r="D1679" s="155" t="s">
        <v>264</v>
      </c>
      <c r="E1679" s="156" t="s">
        <v>1</v>
      </c>
      <c r="F1679" s="157" t="s">
        <v>4078</v>
      </c>
      <c r="H1679" s="158">
        <v>17.7</v>
      </c>
      <c r="I1679" s="159"/>
      <c r="L1679" s="154"/>
      <c r="M1679" s="160"/>
      <c r="T1679" s="161"/>
      <c r="AT1679" s="156" t="s">
        <v>264</v>
      </c>
      <c r="AU1679" s="156" t="s">
        <v>87</v>
      </c>
      <c r="AV1679" s="12" t="s">
        <v>87</v>
      </c>
      <c r="AW1679" s="12" t="s">
        <v>32</v>
      </c>
      <c r="AX1679" s="12" t="s">
        <v>77</v>
      </c>
      <c r="AY1679" s="156" t="s">
        <v>253</v>
      </c>
    </row>
    <row r="1680" spans="2:65" s="12" customFormat="1" ht="11.25">
      <c r="B1680" s="154"/>
      <c r="D1680" s="155" t="s">
        <v>264</v>
      </c>
      <c r="E1680" s="156" t="s">
        <v>1</v>
      </c>
      <c r="F1680" s="157" t="s">
        <v>4079</v>
      </c>
      <c r="H1680" s="158">
        <v>11.1</v>
      </c>
      <c r="I1680" s="159"/>
      <c r="L1680" s="154"/>
      <c r="M1680" s="160"/>
      <c r="T1680" s="161"/>
      <c r="AT1680" s="156" t="s">
        <v>264</v>
      </c>
      <c r="AU1680" s="156" t="s">
        <v>87</v>
      </c>
      <c r="AV1680" s="12" t="s">
        <v>87</v>
      </c>
      <c r="AW1680" s="12" t="s">
        <v>32</v>
      </c>
      <c r="AX1680" s="12" t="s">
        <v>77</v>
      </c>
      <c r="AY1680" s="156" t="s">
        <v>253</v>
      </c>
    </row>
    <row r="1681" spans="2:65" s="12" customFormat="1" ht="11.25">
      <c r="B1681" s="154"/>
      <c r="D1681" s="155" t="s">
        <v>264</v>
      </c>
      <c r="E1681" s="156" t="s">
        <v>1</v>
      </c>
      <c r="F1681" s="157" t="s">
        <v>4080</v>
      </c>
      <c r="H1681" s="158">
        <v>-5.4</v>
      </c>
      <c r="I1681" s="159"/>
      <c r="L1681" s="154"/>
      <c r="M1681" s="160"/>
      <c r="T1681" s="161"/>
      <c r="AT1681" s="156" t="s">
        <v>264</v>
      </c>
      <c r="AU1681" s="156" t="s">
        <v>87</v>
      </c>
      <c r="AV1681" s="12" t="s">
        <v>87</v>
      </c>
      <c r="AW1681" s="12" t="s">
        <v>32</v>
      </c>
      <c r="AX1681" s="12" t="s">
        <v>77</v>
      </c>
      <c r="AY1681" s="156" t="s">
        <v>253</v>
      </c>
    </row>
    <row r="1682" spans="2:65" s="13" customFormat="1" ht="11.25">
      <c r="B1682" s="162"/>
      <c r="D1682" s="155" t="s">
        <v>264</v>
      </c>
      <c r="E1682" s="163" t="s">
        <v>1</v>
      </c>
      <c r="F1682" s="164" t="s">
        <v>266</v>
      </c>
      <c r="H1682" s="165">
        <v>23.4</v>
      </c>
      <c r="I1682" s="166"/>
      <c r="L1682" s="162"/>
      <c r="M1682" s="167"/>
      <c r="T1682" s="168"/>
      <c r="AT1682" s="163" t="s">
        <v>264</v>
      </c>
      <c r="AU1682" s="163" t="s">
        <v>87</v>
      </c>
      <c r="AV1682" s="13" t="s">
        <v>260</v>
      </c>
      <c r="AW1682" s="13" t="s">
        <v>32</v>
      </c>
      <c r="AX1682" s="13" t="s">
        <v>85</v>
      </c>
      <c r="AY1682" s="163" t="s">
        <v>253</v>
      </c>
    </row>
    <row r="1683" spans="2:65" s="1" customFormat="1" ht="21.75" customHeight="1">
      <c r="B1683" s="32"/>
      <c r="C1683" s="137" t="s">
        <v>2490</v>
      </c>
      <c r="D1683" s="137" t="s">
        <v>255</v>
      </c>
      <c r="E1683" s="138" t="s">
        <v>2534</v>
      </c>
      <c r="F1683" s="139" t="s">
        <v>2535</v>
      </c>
      <c r="G1683" s="140" t="s">
        <v>313</v>
      </c>
      <c r="H1683" s="141">
        <v>23.4</v>
      </c>
      <c r="I1683" s="142"/>
      <c r="J1683" s="143">
        <f>ROUND(I1683*H1683,2)</f>
        <v>0</v>
      </c>
      <c r="K1683" s="139" t="s">
        <v>259</v>
      </c>
      <c r="L1683" s="32"/>
      <c r="M1683" s="144" t="s">
        <v>1</v>
      </c>
      <c r="N1683" s="145" t="s">
        <v>42</v>
      </c>
      <c r="P1683" s="146">
        <f>O1683*H1683</f>
        <v>0</v>
      </c>
      <c r="Q1683" s="146">
        <v>1.7000000000000001E-4</v>
      </c>
      <c r="R1683" s="146">
        <f>Q1683*H1683</f>
        <v>3.9779999999999998E-3</v>
      </c>
      <c r="S1683" s="146">
        <v>0</v>
      </c>
      <c r="T1683" s="147">
        <f>S1683*H1683</f>
        <v>0</v>
      </c>
      <c r="AR1683" s="148" t="s">
        <v>369</v>
      </c>
      <c r="AT1683" s="148" t="s">
        <v>255</v>
      </c>
      <c r="AU1683" s="148" t="s">
        <v>87</v>
      </c>
      <c r="AY1683" s="17" t="s">
        <v>253</v>
      </c>
      <c r="BE1683" s="149">
        <f>IF(N1683="základní",J1683,0)</f>
        <v>0</v>
      </c>
      <c r="BF1683" s="149">
        <f>IF(N1683="snížená",J1683,0)</f>
        <v>0</v>
      </c>
      <c r="BG1683" s="149">
        <f>IF(N1683="zákl. přenesená",J1683,0)</f>
        <v>0</v>
      </c>
      <c r="BH1683" s="149">
        <f>IF(N1683="sníž. přenesená",J1683,0)</f>
        <v>0</v>
      </c>
      <c r="BI1683" s="149">
        <f>IF(N1683="nulová",J1683,0)</f>
        <v>0</v>
      </c>
      <c r="BJ1683" s="17" t="s">
        <v>85</v>
      </c>
      <c r="BK1683" s="149">
        <f>ROUND(I1683*H1683,2)</f>
        <v>0</v>
      </c>
      <c r="BL1683" s="17" t="s">
        <v>369</v>
      </c>
      <c r="BM1683" s="148" t="s">
        <v>4088</v>
      </c>
    </row>
    <row r="1684" spans="2:65" s="1" customFormat="1" ht="11.25">
      <c r="B1684" s="32"/>
      <c r="D1684" s="150" t="s">
        <v>262</v>
      </c>
      <c r="F1684" s="151" t="s">
        <v>2537</v>
      </c>
      <c r="I1684" s="152"/>
      <c r="L1684" s="32"/>
      <c r="M1684" s="153"/>
      <c r="T1684" s="56"/>
      <c r="AT1684" s="17" t="s">
        <v>262</v>
      </c>
      <c r="AU1684" s="17" t="s">
        <v>87</v>
      </c>
    </row>
    <row r="1685" spans="2:65" s="1" customFormat="1" ht="16.5" customHeight="1">
      <c r="B1685" s="32"/>
      <c r="C1685" s="185" t="s">
        <v>2495</v>
      </c>
      <c r="D1685" s="185" t="s">
        <v>1052</v>
      </c>
      <c r="E1685" s="186" t="s">
        <v>2539</v>
      </c>
      <c r="F1685" s="187" t="s">
        <v>2540</v>
      </c>
      <c r="G1685" s="188" t="s">
        <v>313</v>
      </c>
      <c r="H1685" s="189">
        <v>24.57</v>
      </c>
      <c r="I1685" s="190"/>
      <c r="J1685" s="191">
        <f>ROUND(I1685*H1685,2)</f>
        <v>0</v>
      </c>
      <c r="K1685" s="187" t="s">
        <v>259</v>
      </c>
      <c r="L1685" s="192"/>
      <c r="M1685" s="193" t="s">
        <v>1</v>
      </c>
      <c r="N1685" s="194" t="s">
        <v>42</v>
      </c>
      <c r="P1685" s="146">
        <f>O1685*H1685</f>
        <v>0</v>
      </c>
      <c r="Q1685" s="146">
        <v>1E-3</v>
      </c>
      <c r="R1685" s="146">
        <f>Q1685*H1685</f>
        <v>2.4570000000000002E-2</v>
      </c>
      <c r="S1685" s="146">
        <v>0</v>
      </c>
      <c r="T1685" s="147">
        <f>S1685*H1685</f>
        <v>0</v>
      </c>
      <c r="AR1685" s="148" t="s">
        <v>455</v>
      </c>
      <c r="AT1685" s="148" t="s">
        <v>1052</v>
      </c>
      <c r="AU1685" s="148" t="s">
        <v>87</v>
      </c>
      <c r="AY1685" s="17" t="s">
        <v>253</v>
      </c>
      <c r="BE1685" s="149">
        <f>IF(N1685="základní",J1685,0)</f>
        <v>0</v>
      </c>
      <c r="BF1685" s="149">
        <f>IF(N1685="snížená",J1685,0)</f>
        <v>0</v>
      </c>
      <c r="BG1685" s="149">
        <f>IF(N1685="zákl. přenesená",J1685,0)</f>
        <v>0</v>
      </c>
      <c r="BH1685" s="149">
        <f>IF(N1685="sníž. přenesená",J1685,0)</f>
        <v>0</v>
      </c>
      <c r="BI1685" s="149">
        <f>IF(N1685="nulová",J1685,0)</f>
        <v>0</v>
      </c>
      <c r="BJ1685" s="17" t="s">
        <v>85</v>
      </c>
      <c r="BK1685" s="149">
        <f>ROUND(I1685*H1685,2)</f>
        <v>0</v>
      </c>
      <c r="BL1685" s="17" t="s">
        <v>369</v>
      </c>
      <c r="BM1685" s="148" t="s">
        <v>4089</v>
      </c>
    </row>
    <row r="1686" spans="2:65" s="14" customFormat="1" ht="11.25">
      <c r="B1686" s="169"/>
      <c r="D1686" s="155" t="s">
        <v>264</v>
      </c>
      <c r="E1686" s="170" t="s">
        <v>1</v>
      </c>
      <c r="F1686" s="171" t="s">
        <v>2523</v>
      </c>
      <c r="H1686" s="170" t="s">
        <v>1</v>
      </c>
      <c r="I1686" s="172"/>
      <c r="L1686" s="169"/>
      <c r="M1686" s="173"/>
      <c r="T1686" s="174"/>
      <c r="AT1686" s="170" t="s">
        <v>264</v>
      </c>
      <c r="AU1686" s="170" t="s">
        <v>87</v>
      </c>
      <c r="AV1686" s="14" t="s">
        <v>85</v>
      </c>
      <c r="AW1686" s="14" t="s">
        <v>32</v>
      </c>
      <c r="AX1686" s="14" t="s">
        <v>77</v>
      </c>
      <c r="AY1686" s="170" t="s">
        <v>253</v>
      </c>
    </row>
    <row r="1687" spans="2:65" s="14" customFormat="1" ht="11.25">
      <c r="B1687" s="169"/>
      <c r="D1687" s="155" t="s">
        <v>264</v>
      </c>
      <c r="E1687" s="170" t="s">
        <v>1</v>
      </c>
      <c r="F1687" s="171" t="s">
        <v>3692</v>
      </c>
      <c r="H1687" s="170" t="s">
        <v>1</v>
      </c>
      <c r="I1687" s="172"/>
      <c r="L1687" s="169"/>
      <c r="M1687" s="173"/>
      <c r="T1687" s="174"/>
      <c r="AT1687" s="170" t="s">
        <v>264</v>
      </c>
      <c r="AU1687" s="170" t="s">
        <v>87</v>
      </c>
      <c r="AV1687" s="14" t="s">
        <v>85</v>
      </c>
      <c r="AW1687" s="14" t="s">
        <v>32</v>
      </c>
      <c r="AX1687" s="14" t="s">
        <v>77</v>
      </c>
      <c r="AY1687" s="170" t="s">
        <v>253</v>
      </c>
    </row>
    <row r="1688" spans="2:65" s="12" customFormat="1" ht="11.25">
      <c r="B1688" s="154"/>
      <c r="D1688" s="155" t="s">
        <v>264</v>
      </c>
      <c r="E1688" s="156" t="s">
        <v>1</v>
      </c>
      <c r="F1688" s="157" t="s">
        <v>4078</v>
      </c>
      <c r="H1688" s="158">
        <v>17.7</v>
      </c>
      <c r="I1688" s="159"/>
      <c r="L1688" s="154"/>
      <c r="M1688" s="160"/>
      <c r="T1688" s="161"/>
      <c r="AT1688" s="156" t="s">
        <v>264</v>
      </c>
      <c r="AU1688" s="156" t="s">
        <v>87</v>
      </c>
      <c r="AV1688" s="12" t="s">
        <v>87</v>
      </c>
      <c r="AW1688" s="12" t="s">
        <v>32</v>
      </c>
      <c r="AX1688" s="12" t="s">
        <v>77</v>
      </c>
      <c r="AY1688" s="156" t="s">
        <v>253</v>
      </c>
    </row>
    <row r="1689" spans="2:65" s="12" customFormat="1" ht="11.25">
      <c r="B1689" s="154"/>
      <c r="D1689" s="155" t="s">
        <v>264</v>
      </c>
      <c r="E1689" s="156" t="s">
        <v>1</v>
      </c>
      <c r="F1689" s="157" t="s">
        <v>4079</v>
      </c>
      <c r="H1689" s="158">
        <v>11.1</v>
      </c>
      <c r="I1689" s="159"/>
      <c r="L1689" s="154"/>
      <c r="M1689" s="160"/>
      <c r="T1689" s="161"/>
      <c r="AT1689" s="156" t="s">
        <v>264</v>
      </c>
      <c r="AU1689" s="156" t="s">
        <v>87</v>
      </c>
      <c r="AV1689" s="12" t="s">
        <v>87</v>
      </c>
      <c r="AW1689" s="12" t="s">
        <v>32</v>
      </c>
      <c r="AX1689" s="12" t="s">
        <v>77</v>
      </c>
      <c r="AY1689" s="156" t="s">
        <v>253</v>
      </c>
    </row>
    <row r="1690" spans="2:65" s="12" customFormat="1" ht="11.25">
      <c r="B1690" s="154"/>
      <c r="D1690" s="155" t="s">
        <v>264</v>
      </c>
      <c r="E1690" s="156" t="s">
        <v>1</v>
      </c>
      <c r="F1690" s="157" t="s">
        <v>4080</v>
      </c>
      <c r="H1690" s="158">
        <v>-5.4</v>
      </c>
      <c r="I1690" s="159"/>
      <c r="L1690" s="154"/>
      <c r="M1690" s="160"/>
      <c r="T1690" s="161"/>
      <c r="AT1690" s="156" t="s">
        <v>264</v>
      </c>
      <c r="AU1690" s="156" t="s">
        <v>87</v>
      </c>
      <c r="AV1690" s="12" t="s">
        <v>87</v>
      </c>
      <c r="AW1690" s="12" t="s">
        <v>32</v>
      </c>
      <c r="AX1690" s="12" t="s">
        <v>77</v>
      </c>
      <c r="AY1690" s="156" t="s">
        <v>253</v>
      </c>
    </row>
    <row r="1691" spans="2:65" s="13" customFormat="1" ht="11.25">
      <c r="B1691" s="162"/>
      <c r="D1691" s="155" t="s">
        <v>264</v>
      </c>
      <c r="E1691" s="163" t="s">
        <v>1</v>
      </c>
      <c r="F1691" s="164" t="s">
        <v>266</v>
      </c>
      <c r="H1691" s="165">
        <v>23.4</v>
      </c>
      <c r="I1691" s="166"/>
      <c r="L1691" s="162"/>
      <c r="M1691" s="167"/>
      <c r="T1691" s="168"/>
      <c r="AT1691" s="163" t="s">
        <v>264</v>
      </c>
      <c r="AU1691" s="163" t="s">
        <v>87</v>
      </c>
      <c r="AV1691" s="13" t="s">
        <v>260</v>
      </c>
      <c r="AW1691" s="13" t="s">
        <v>32</v>
      </c>
      <c r="AX1691" s="13" t="s">
        <v>85</v>
      </c>
      <c r="AY1691" s="163" t="s">
        <v>253</v>
      </c>
    </row>
    <row r="1692" spans="2:65" s="12" customFormat="1" ht="11.25">
      <c r="B1692" s="154"/>
      <c r="D1692" s="155" t="s">
        <v>264</v>
      </c>
      <c r="F1692" s="157" t="s">
        <v>4090</v>
      </c>
      <c r="H1692" s="158">
        <v>24.57</v>
      </c>
      <c r="I1692" s="159"/>
      <c r="L1692" s="154"/>
      <c r="M1692" s="160"/>
      <c r="T1692" s="161"/>
      <c r="AT1692" s="156" t="s">
        <v>264</v>
      </c>
      <c r="AU1692" s="156" t="s">
        <v>87</v>
      </c>
      <c r="AV1692" s="12" t="s">
        <v>87</v>
      </c>
      <c r="AW1692" s="12" t="s">
        <v>4</v>
      </c>
      <c r="AX1692" s="12" t="s">
        <v>85</v>
      </c>
      <c r="AY1692" s="156" t="s">
        <v>253</v>
      </c>
    </row>
    <row r="1693" spans="2:65" s="1" customFormat="1" ht="24.2" customHeight="1">
      <c r="B1693" s="32"/>
      <c r="C1693" s="137" t="s">
        <v>2501</v>
      </c>
      <c r="D1693" s="137" t="s">
        <v>255</v>
      </c>
      <c r="E1693" s="138" t="s">
        <v>2544</v>
      </c>
      <c r="F1693" s="139" t="s">
        <v>2545</v>
      </c>
      <c r="G1693" s="140" t="s">
        <v>1576</v>
      </c>
      <c r="H1693" s="196"/>
      <c r="I1693" s="142"/>
      <c r="J1693" s="143">
        <f>ROUND(I1693*H1693,2)</f>
        <v>0</v>
      </c>
      <c r="K1693" s="139" t="s">
        <v>259</v>
      </c>
      <c r="L1693" s="32"/>
      <c r="M1693" s="144" t="s">
        <v>1</v>
      </c>
      <c r="N1693" s="145" t="s">
        <v>42</v>
      </c>
      <c r="P1693" s="146">
        <f>O1693*H1693</f>
        <v>0</v>
      </c>
      <c r="Q1693" s="146">
        <v>0</v>
      </c>
      <c r="R1693" s="146">
        <f>Q1693*H1693</f>
        <v>0</v>
      </c>
      <c r="S1693" s="146">
        <v>0</v>
      </c>
      <c r="T1693" s="147">
        <f>S1693*H1693</f>
        <v>0</v>
      </c>
      <c r="AR1693" s="148" t="s">
        <v>369</v>
      </c>
      <c r="AT1693" s="148" t="s">
        <v>255</v>
      </c>
      <c r="AU1693" s="148" t="s">
        <v>87</v>
      </c>
      <c r="AY1693" s="17" t="s">
        <v>253</v>
      </c>
      <c r="BE1693" s="149">
        <f>IF(N1693="základní",J1693,0)</f>
        <v>0</v>
      </c>
      <c r="BF1693" s="149">
        <f>IF(N1693="snížená",J1693,0)</f>
        <v>0</v>
      </c>
      <c r="BG1693" s="149">
        <f>IF(N1693="zákl. přenesená",J1693,0)</f>
        <v>0</v>
      </c>
      <c r="BH1693" s="149">
        <f>IF(N1693="sníž. přenesená",J1693,0)</f>
        <v>0</v>
      </c>
      <c r="BI1693" s="149">
        <f>IF(N1693="nulová",J1693,0)</f>
        <v>0</v>
      </c>
      <c r="BJ1693" s="17" t="s">
        <v>85</v>
      </c>
      <c r="BK1693" s="149">
        <f>ROUND(I1693*H1693,2)</f>
        <v>0</v>
      </c>
      <c r="BL1693" s="17" t="s">
        <v>369</v>
      </c>
      <c r="BM1693" s="148" t="s">
        <v>2546</v>
      </c>
    </row>
    <row r="1694" spans="2:65" s="1" customFormat="1" ht="11.25">
      <c r="B1694" s="32"/>
      <c r="D1694" s="150" t="s">
        <v>262</v>
      </c>
      <c r="F1694" s="151" t="s">
        <v>2547</v>
      </c>
      <c r="I1694" s="152"/>
      <c r="L1694" s="32"/>
      <c r="M1694" s="153"/>
      <c r="T1694" s="56"/>
      <c r="AT1694" s="17" t="s">
        <v>262</v>
      </c>
      <c r="AU1694" s="17" t="s">
        <v>87</v>
      </c>
    </row>
    <row r="1695" spans="2:65" s="11" customFormat="1" ht="22.9" customHeight="1">
      <c r="B1695" s="125"/>
      <c r="D1695" s="126" t="s">
        <v>76</v>
      </c>
      <c r="E1695" s="135" t="s">
        <v>2548</v>
      </c>
      <c r="F1695" s="135" t="s">
        <v>2549</v>
      </c>
      <c r="I1695" s="128"/>
      <c r="J1695" s="136">
        <f>BK1695</f>
        <v>0</v>
      </c>
      <c r="L1695" s="125"/>
      <c r="M1695" s="130"/>
      <c r="P1695" s="131">
        <f>SUM(P1696:P1739)</f>
        <v>0</v>
      </c>
      <c r="R1695" s="131">
        <f>SUM(R1696:R1739)</f>
        <v>1.5819696999999999</v>
      </c>
      <c r="T1695" s="132">
        <f>SUM(T1696:T1739)</f>
        <v>0</v>
      </c>
      <c r="AR1695" s="126" t="s">
        <v>87</v>
      </c>
      <c r="AT1695" s="133" t="s">
        <v>76</v>
      </c>
      <c r="AU1695" s="133" t="s">
        <v>85</v>
      </c>
      <c r="AY1695" s="126" t="s">
        <v>253</v>
      </c>
      <c r="BK1695" s="134">
        <f>SUM(BK1696:BK1739)</f>
        <v>0</v>
      </c>
    </row>
    <row r="1696" spans="2:65" s="1" customFormat="1" ht="16.5" customHeight="1">
      <c r="B1696" s="32"/>
      <c r="C1696" s="137" t="s">
        <v>2506</v>
      </c>
      <c r="D1696" s="137" t="s">
        <v>255</v>
      </c>
      <c r="E1696" s="138" t="s">
        <v>2551</v>
      </c>
      <c r="F1696" s="139" t="s">
        <v>2552</v>
      </c>
      <c r="G1696" s="140" t="s">
        <v>258</v>
      </c>
      <c r="H1696" s="141">
        <v>96.8</v>
      </c>
      <c r="I1696" s="142"/>
      <c r="J1696" s="143">
        <f>ROUND(I1696*H1696,2)</f>
        <v>0</v>
      </c>
      <c r="K1696" s="139" t="s">
        <v>259</v>
      </c>
      <c r="L1696" s="32"/>
      <c r="M1696" s="144" t="s">
        <v>1</v>
      </c>
      <c r="N1696" s="145" t="s">
        <v>42</v>
      </c>
      <c r="P1696" s="146">
        <f>O1696*H1696</f>
        <v>0</v>
      </c>
      <c r="Q1696" s="146">
        <v>0</v>
      </c>
      <c r="R1696" s="146">
        <f>Q1696*H1696</f>
        <v>0</v>
      </c>
      <c r="S1696" s="146">
        <v>0</v>
      </c>
      <c r="T1696" s="147">
        <f>S1696*H1696</f>
        <v>0</v>
      </c>
      <c r="AR1696" s="148" t="s">
        <v>369</v>
      </c>
      <c r="AT1696" s="148" t="s">
        <v>255</v>
      </c>
      <c r="AU1696" s="148" t="s">
        <v>87</v>
      </c>
      <c r="AY1696" s="17" t="s">
        <v>253</v>
      </c>
      <c r="BE1696" s="149">
        <f>IF(N1696="základní",J1696,0)</f>
        <v>0</v>
      </c>
      <c r="BF1696" s="149">
        <f>IF(N1696="snížená",J1696,0)</f>
        <v>0</v>
      </c>
      <c r="BG1696" s="149">
        <f>IF(N1696="zákl. přenesená",J1696,0)</f>
        <v>0</v>
      </c>
      <c r="BH1696" s="149">
        <f>IF(N1696="sníž. přenesená",J1696,0)</f>
        <v>0</v>
      </c>
      <c r="BI1696" s="149">
        <f>IF(N1696="nulová",J1696,0)</f>
        <v>0</v>
      </c>
      <c r="BJ1696" s="17" t="s">
        <v>85</v>
      </c>
      <c r="BK1696" s="149">
        <f>ROUND(I1696*H1696,2)</f>
        <v>0</v>
      </c>
      <c r="BL1696" s="17" t="s">
        <v>369</v>
      </c>
      <c r="BM1696" s="148" t="s">
        <v>2553</v>
      </c>
    </row>
    <row r="1697" spans="2:65" s="1" customFormat="1" ht="11.25">
      <c r="B1697" s="32"/>
      <c r="D1697" s="150" t="s">
        <v>262</v>
      </c>
      <c r="F1697" s="151" t="s">
        <v>2554</v>
      </c>
      <c r="I1697" s="152"/>
      <c r="L1697" s="32"/>
      <c r="M1697" s="153"/>
      <c r="T1697" s="56"/>
      <c r="AT1697" s="17" t="s">
        <v>262</v>
      </c>
      <c r="AU1697" s="17" t="s">
        <v>87</v>
      </c>
    </row>
    <row r="1698" spans="2:65" s="14" customFormat="1" ht="11.25">
      <c r="B1698" s="169"/>
      <c r="D1698" s="155" t="s">
        <v>264</v>
      </c>
      <c r="E1698" s="170" t="s">
        <v>1</v>
      </c>
      <c r="F1698" s="171" t="s">
        <v>2555</v>
      </c>
      <c r="H1698" s="170" t="s">
        <v>1</v>
      </c>
      <c r="I1698" s="172"/>
      <c r="L1698" s="169"/>
      <c r="M1698" s="173"/>
      <c r="T1698" s="174"/>
      <c r="AT1698" s="170" t="s">
        <v>264</v>
      </c>
      <c r="AU1698" s="170" t="s">
        <v>87</v>
      </c>
      <c r="AV1698" s="14" t="s">
        <v>85</v>
      </c>
      <c r="AW1698" s="14" t="s">
        <v>32</v>
      </c>
      <c r="AX1698" s="14" t="s">
        <v>77</v>
      </c>
      <c r="AY1698" s="170" t="s">
        <v>253</v>
      </c>
    </row>
    <row r="1699" spans="2:65" s="14" customFormat="1" ht="11.25">
      <c r="B1699" s="169"/>
      <c r="D1699" s="155" t="s">
        <v>264</v>
      </c>
      <c r="E1699" s="170" t="s">
        <v>1</v>
      </c>
      <c r="F1699" s="171" t="s">
        <v>3692</v>
      </c>
      <c r="H1699" s="170" t="s">
        <v>1</v>
      </c>
      <c r="I1699" s="172"/>
      <c r="L1699" s="169"/>
      <c r="M1699" s="173"/>
      <c r="T1699" s="174"/>
      <c r="AT1699" s="170" t="s">
        <v>264</v>
      </c>
      <c r="AU1699" s="170" t="s">
        <v>87</v>
      </c>
      <c r="AV1699" s="14" t="s">
        <v>85</v>
      </c>
      <c r="AW1699" s="14" t="s">
        <v>32</v>
      </c>
      <c r="AX1699" s="14" t="s">
        <v>77</v>
      </c>
      <c r="AY1699" s="170" t="s">
        <v>253</v>
      </c>
    </row>
    <row r="1700" spans="2:65" s="12" customFormat="1" ht="11.25">
      <c r="B1700" s="154"/>
      <c r="D1700" s="155" t="s">
        <v>264</v>
      </c>
      <c r="E1700" s="156" t="s">
        <v>1</v>
      </c>
      <c r="F1700" s="157" t="s">
        <v>3801</v>
      </c>
      <c r="H1700" s="158">
        <v>96.8</v>
      </c>
      <c r="I1700" s="159"/>
      <c r="L1700" s="154"/>
      <c r="M1700" s="160"/>
      <c r="T1700" s="161"/>
      <c r="AT1700" s="156" t="s">
        <v>264</v>
      </c>
      <c r="AU1700" s="156" t="s">
        <v>87</v>
      </c>
      <c r="AV1700" s="12" t="s">
        <v>87</v>
      </c>
      <c r="AW1700" s="12" t="s">
        <v>32</v>
      </c>
      <c r="AX1700" s="12" t="s">
        <v>77</v>
      </c>
      <c r="AY1700" s="156" t="s">
        <v>253</v>
      </c>
    </row>
    <row r="1701" spans="2:65" s="13" customFormat="1" ht="11.25">
      <c r="B1701" s="162"/>
      <c r="D1701" s="155" t="s">
        <v>264</v>
      </c>
      <c r="E1701" s="163" t="s">
        <v>1</v>
      </c>
      <c r="F1701" s="164" t="s">
        <v>266</v>
      </c>
      <c r="H1701" s="165">
        <v>96.8</v>
      </c>
      <c r="I1701" s="166"/>
      <c r="L1701" s="162"/>
      <c r="M1701" s="167"/>
      <c r="T1701" s="168"/>
      <c r="AT1701" s="163" t="s">
        <v>264</v>
      </c>
      <c r="AU1701" s="163" t="s">
        <v>87</v>
      </c>
      <c r="AV1701" s="13" t="s">
        <v>260</v>
      </c>
      <c r="AW1701" s="13" t="s">
        <v>32</v>
      </c>
      <c r="AX1701" s="13" t="s">
        <v>85</v>
      </c>
      <c r="AY1701" s="163" t="s">
        <v>253</v>
      </c>
    </row>
    <row r="1702" spans="2:65" s="1" customFormat="1" ht="16.5" customHeight="1">
      <c r="B1702" s="32"/>
      <c r="C1702" s="137" t="s">
        <v>2512</v>
      </c>
      <c r="D1702" s="137" t="s">
        <v>255</v>
      </c>
      <c r="E1702" s="138" t="s">
        <v>2558</v>
      </c>
      <c r="F1702" s="139" t="s">
        <v>2559</v>
      </c>
      <c r="G1702" s="140" t="s">
        <v>313</v>
      </c>
      <c r="H1702" s="141">
        <v>100.79</v>
      </c>
      <c r="I1702" s="142"/>
      <c r="J1702" s="143">
        <f>ROUND(I1702*H1702,2)</f>
        <v>0</v>
      </c>
      <c r="K1702" s="139" t="s">
        <v>259</v>
      </c>
      <c r="L1702" s="32"/>
      <c r="M1702" s="144" t="s">
        <v>1</v>
      </c>
      <c r="N1702" s="145" t="s">
        <v>42</v>
      </c>
      <c r="P1702" s="146">
        <f>O1702*H1702</f>
        <v>0</v>
      </c>
      <c r="Q1702" s="146">
        <v>0</v>
      </c>
      <c r="R1702" s="146">
        <f>Q1702*H1702</f>
        <v>0</v>
      </c>
      <c r="S1702" s="146">
        <v>0</v>
      </c>
      <c r="T1702" s="147">
        <f>S1702*H1702</f>
        <v>0</v>
      </c>
      <c r="AR1702" s="148" t="s">
        <v>369</v>
      </c>
      <c r="AT1702" s="148" t="s">
        <v>255</v>
      </c>
      <c r="AU1702" s="148" t="s">
        <v>87</v>
      </c>
      <c r="AY1702" s="17" t="s">
        <v>253</v>
      </c>
      <c r="BE1702" s="149">
        <f>IF(N1702="základní",J1702,0)</f>
        <v>0</v>
      </c>
      <c r="BF1702" s="149">
        <f>IF(N1702="snížená",J1702,0)</f>
        <v>0</v>
      </c>
      <c r="BG1702" s="149">
        <f>IF(N1702="zákl. přenesená",J1702,0)</f>
        <v>0</v>
      </c>
      <c r="BH1702" s="149">
        <f>IF(N1702="sníž. přenesená",J1702,0)</f>
        <v>0</v>
      </c>
      <c r="BI1702" s="149">
        <f>IF(N1702="nulová",J1702,0)</f>
        <v>0</v>
      </c>
      <c r="BJ1702" s="17" t="s">
        <v>85</v>
      </c>
      <c r="BK1702" s="149">
        <f>ROUND(I1702*H1702,2)</f>
        <v>0</v>
      </c>
      <c r="BL1702" s="17" t="s">
        <v>369</v>
      </c>
      <c r="BM1702" s="148" t="s">
        <v>4091</v>
      </c>
    </row>
    <row r="1703" spans="2:65" s="1" customFormat="1" ht="11.25">
      <c r="B1703" s="32"/>
      <c r="D1703" s="150" t="s">
        <v>262</v>
      </c>
      <c r="F1703" s="151" t="s">
        <v>2561</v>
      </c>
      <c r="I1703" s="152"/>
      <c r="L1703" s="32"/>
      <c r="M1703" s="153"/>
      <c r="T1703" s="56"/>
      <c r="AT1703" s="17" t="s">
        <v>262</v>
      </c>
      <c r="AU1703" s="17" t="s">
        <v>87</v>
      </c>
    </row>
    <row r="1704" spans="2:65" s="1" customFormat="1" ht="16.5" customHeight="1">
      <c r="B1704" s="32"/>
      <c r="C1704" s="185" t="s">
        <v>2518</v>
      </c>
      <c r="D1704" s="185" t="s">
        <v>1052</v>
      </c>
      <c r="E1704" s="186" t="s">
        <v>2563</v>
      </c>
      <c r="F1704" s="187" t="s">
        <v>2564</v>
      </c>
      <c r="G1704" s="188" t="s">
        <v>313</v>
      </c>
      <c r="H1704" s="189">
        <v>102.806</v>
      </c>
      <c r="I1704" s="190"/>
      <c r="J1704" s="191">
        <f>ROUND(I1704*H1704,2)</f>
        <v>0</v>
      </c>
      <c r="K1704" s="187" t="s">
        <v>259</v>
      </c>
      <c r="L1704" s="192"/>
      <c r="M1704" s="193" t="s">
        <v>1</v>
      </c>
      <c r="N1704" s="194" t="s">
        <v>42</v>
      </c>
      <c r="P1704" s="146">
        <f>O1704*H1704</f>
        <v>0</v>
      </c>
      <c r="Q1704" s="146">
        <v>5.0000000000000002E-5</v>
      </c>
      <c r="R1704" s="146">
        <f>Q1704*H1704</f>
        <v>5.1403000000000004E-3</v>
      </c>
      <c r="S1704" s="146">
        <v>0</v>
      </c>
      <c r="T1704" s="147">
        <f>S1704*H1704</f>
        <v>0</v>
      </c>
      <c r="AR1704" s="148" t="s">
        <v>455</v>
      </c>
      <c r="AT1704" s="148" t="s">
        <v>1052</v>
      </c>
      <c r="AU1704" s="148" t="s">
        <v>87</v>
      </c>
      <c r="AY1704" s="17" t="s">
        <v>253</v>
      </c>
      <c r="BE1704" s="149">
        <f>IF(N1704="základní",J1704,0)</f>
        <v>0</v>
      </c>
      <c r="BF1704" s="149">
        <f>IF(N1704="snížená",J1704,0)</f>
        <v>0</v>
      </c>
      <c r="BG1704" s="149">
        <f>IF(N1704="zákl. přenesená",J1704,0)</f>
        <v>0</v>
      </c>
      <c r="BH1704" s="149">
        <f>IF(N1704="sníž. přenesená",J1704,0)</f>
        <v>0</v>
      </c>
      <c r="BI1704" s="149">
        <f>IF(N1704="nulová",J1704,0)</f>
        <v>0</v>
      </c>
      <c r="BJ1704" s="17" t="s">
        <v>85</v>
      </c>
      <c r="BK1704" s="149">
        <f>ROUND(I1704*H1704,2)</f>
        <v>0</v>
      </c>
      <c r="BL1704" s="17" t="s">
        <v>369</v>
      </c>
      <c r="BM1704" s="148" t="s">
        <v>4092</v>
      </c>
    </row>
    <row r="1705" spans="2:65" s="14" customFormat="1" ht="11.25">
      <c r="B1705" s="169"/>
      <c r="D1705" s="155" t="s">
        <v>264</v>
      </c>
      <c r="E1705" s="170" t="s">
        <v>1</v>
      </c>
      <c r="F1705" s="171" t="s">
        <v>2555</v>
      </c>
      <c r="H1705" s="170" t="s">
        <v>1</v>
      </c>
      <c r="I1705" s="172"/>
      <c r="L1705" s="169"/>
      <c r="M1705" s="173"/>
      <c r="T1705" s="174"/>
      <c r="AT1705" s="170" t="s">
        <v>264</v>
      </c>
      <c r="AU1705" s="170" t="s">
        <v>87</v>
      </c>
      <c r="AV1705" s="14" t="s">
        <v>85</v>
      </c>
      <c r="AW1705" s="14" t="s">
        <v>32</v>
      </c>
      <c r="AX1705" s="14" t="s">
        <v>77</v>
      </c>
      <c r="AY1705" s="170" t="s">
        <v>253</v>
      </c>
    </row>
    <row r="1706" spans="2:65" s="14" customFormat="1" ht="11.25">
      <c r="B1706" s="169"/>
      <c r="D1706" s="155" t="s">
        <v>264</v>
      </c>
      <c r="E1706" s="170" t="s">
        <v>1</v>
      </c>
      <c r="F1706" s="171" t="s">
        <v>3692</v>
      </c>
      <c r="H1706" s="170" t="s">
        <v>1</v>
      </c>
      <c r="I1706" s="172"/>
      <c r="L1706" s="169"/>
      <c r="M1706" s="173"/>
      <c r="T1706" s="174"/>
      <c r="AT1706" s="170" t="s">
        <v>264</v>
      </c>
      <c r="AU1706" s="170" t="s">
        <v>87</v>
      </c>
      <c r="AV1706" s="14" t="s">
        <v>85</v>
      </c>
      <c r="AW1706" s="14" t="s">
        <v>32</v>
      </c>
      <c r="AX1706" s="14" t="s">
        <v>77</v>
      </c>
      <c r="AY1706" s="170" t="s">
        <v>253</v>
      </c>
    </row>
    <row r="1707" spans="2:65" s="12" customFormat="1" ht="11.25">
      <c r="B1707" s="154"/>
      <c r="D1707" s="155" t="s">
        <v>264</v>
      </c>
      <c r="E1707" s="156" t="s">
        <v>1</v>
      </c>
      <c r="F1707" s="157" t="s">
        <v>4093</v>
      </c>
      <c r="H1707" s="158">
        <v>100.79</v>
      </c>
      <c r="I1707" s="159"/>
      <c r="L1707" s="154"/>
      <c r="M1707" s="160"/>
      <c r="T1707" s="161"/>
      <c r="AT1707" s="156" t="s">
        <v>264</v>
      </c>
      <c r="AU1707" s="156" t="s">
        <v>87</v>
      </c>
      <c r="AV1707" s="12" t="s">
        <v>87</v>
      </c>
      <c r="AW1707" s="12" t="s">
        <v>32</v>
      </c>
      <c r="AX1707" s="12" t="s">
        <v>77</v>
      </c>
      <c r="AY1707" s="156" t="s">
        <v>253</v>
      </c>
    </row>
    <row r="1708" spans="2:65" s="13" customFormat="1" ht="11.25">
      <c r="B1708" s="162"/>
      <c r="D1708" s="155" t="s">
        <v>264</v>
      </c>
      <c r="E1708" s="163" t="s">
        <v>1</v>
      </c>
      <c r="F1708" s="164" t="s">
        <v>266</v>
      </c>
      <c r="H1708" s="165">
        <v>100.79</v>
      </c>
      <c r="I1708" s="166"/>
      <c r="L1708" s="162"/>
      <c r="M1708" s="167"/>
      <c r="T1708" s="168"/>
      <c r="AT1708" s="163" t="s">
        <v>264</v>
      </c>
      <c r="AU1708" s="163" t="s">
        <v>87</v>
      </c>
      <c r="AV1708" s="13" t="s">
        <v>260</v>
      </c>
      <c r="AW1708" s="13" t="s">
        <v>32</v>
      </c>
      <c r="AX1708" s="13" t="s">
        <v>85</v>
      </c>
      <c r="AY1708" s="163" t="s">
        <v>253</v>
      </c>
    </row>
    <row r="1709" spans="2:65" s="12" customFormat="1" ht="11.25">
      <c r="B1709" s="154"/>
      <c r="D1709" s="155" t="s">
        <v>264</v>
      </c>
      <c r="F1709" s="157" t="s">
        <v>4094</v>
      </c>
      <c r="H1709" s="158">
        <v>102.806</v>
      </c>
      <c r="I1709" s="159"/>
      <c r="L1709" s="154"/>
      <c r="M1709" s="160"/>
      <c r="T1709" s="161"/>
      <c r="AT1709" s="156" t="s">
        <v>264</v>
      </c>
      <c r="AU1709" s="156" t="s">
        <v>87</v>
      </c>
      <c r="AV1709" s="12" t="s">
        <v>87</v>
      </c>
      <c r="AW1709" s="12" t="s">
        <v>4</v>
      </c>
      <c r="AX1709" s="12" t="s">
        <v>85</v>
      </c>
      <c r="AY1709" s="156" t="s">
        <v>253</v>
      </c>
    </row>
    <row r="1710" spans="2:65" s="1" customFormat="1" ht="24.2" customHeight="1">
      <c r="B1710" s="32"/>
      <c r="C1710" s="137" t="s">
        <v>2528</v>
      </c>
      <c r="D1710" s="137" t="s">
        <v>255</v>
      </c>
      <c r="E1710" s="138" t="s">
        <v>2569</v>
      </c>
      <c r="F1710" s="139" t="s">
        <v>2570</v>
      </c>
      <c r="G1710" s="140" t="s">
        <v>258</v>
      </c>
      <c r="H1710" s="141">
        <v>96.8</v>
      </c>
      <c r="I1710" s="142"/>
      <c r="J1710" s="143">
        <f>ROUND(I1710*H1710,2)</f>
        <v>0</v>
      </c>
      <c r="K1710" s="139" t="s">
        <v>259</v>
      </c>
      <c r="L1710" s="32"/>
      <c r="M1710" s="144" t="s">
        <v>1</v>
      </c>
      <c r="N1710" s="145" t="s">
        <v>42</v>
      </c>
      <c r="P1710" s="146">
        <f>O1710*H1710</f>
        <v>0</v>
      </c>
      <c r="Q1710" s="146">
        <v>3.0000000000000001E-5</v>
      </c>
      <c r="R1710" s="146">
        <f>Q1710*H1710</f>
        <v>2.9039999999999999E-3</v>
      </c>
      <c r="S1710" s="146">
        <v>0</v>
      </c>
      <c r="T1710" s="147">
        <f>S1710*H1710</f>
        <v>0</v>
      </c>
      <c r="AR1710" s="148" t="s">
        <v>369</v>
      </c>
      <c r="AT1710" s="148" t="s">
        <v>255</v>
      </c>
      <c r="AU1710" s="148" t="s">
        <v>87</v>
      </c>
      <c r="AY1710" s="17" t="s">
        <v>253</v>
      </c>
      <c r="BE1710" s="149">
        <f>IF(N1710="základní",J1710,0)</f>
        <v>0</v>
      </c>
      <c r="BF1710" s="149">
        <f>IF(N1710="snížená",J1710,0)</f>
        <v>0</v>
      </c>
      <c r="BG1710" s="149">
        <f>IF(N1710="zákl. přenesená",J1710,0)</f>
        <v>0</v>
      </c>
      <c r="BH1710" s="149">
        <f>IF(N1710="sníž. přenesená",J1710,0)</f>
        <v>0</v>
      </c>
      <c r="BI1710" s="149">
        <f>IF(N1710="nulová",J1710,0)</f>
        <v>0</v>
      </c>
      <c r="BJ1710" s="17" t="s">
        <v>85</v>
      </c>
      <c r="BK1710" s="149">
        <f>ROUND(I1710*H1710,2)</f>
        <v>0</v>
      </c>
      <c r="BL1710" s="17" t="s">
        <v>369</v>
      </c>
      <c r="BM1710" s="148" t="s">
        <v>2571</v>
      </c>
    </row>
    <row r="1711" spans="2:65" s="1" customFormat="1" ht="11.25">
      <c r="B1711" s="32"/>
      <c r="D1711" s="150" t="s">
        <v>262</v>
      </c>
      <c r="F1711" s="151" t="s">
        <v>2572</v>
      </c>
      <c r="I1711" s="152"/>
      <c r="L1711" s="32"/>
      <c r="M1711" s="153"/>
      <c r="T1711" s="56"/>
      <c r="AT1711" s="17" t="s">
        <v>262</v>
      </c>
      <c r="AU1711" s="17" t="s">
        <v>87</v>
      </c>
    </row>
    <row r="1712" spans="2:65" s="14" customFormat="1" ht="11.25">
      <c r="B1712" s="169"/>
      <c r="D1712" s="155" t="s">
        <v>264</v>
      </c>
      <c r="E1712" s="170" t="s">
        <v>1</v>
      </c>
      <c r="F1712" s="171" t="s">
        <v>2555</v>
      </c>
      <c r="H1712" s="170" t="s">
        <v>1</v>
      </c>
      <c r="I1712" s="172"/>
      <c r="L1712" s="169"/>
      <c r="M1712" s="173"/>
      <c r="T1712" s="174"/>
      <c r="AT1712" s="170" t="s">
        <v>264</v>
      </c>
      <c r="AU1712" s="170" t="s">
        <v>87</v>
      </c>
      <c r="AV1712" s="14" t="s">
        <v>85</v>
      </c>
      <c r="AW1712" s="14" t="s">
        <v>32</v>
      </c>
      <c r="AX1712" s="14" t="s">
        <v>77</v>
      </c>
      <c r="AY1712" s="170" t="s">
        <v>253</v>
      </c>
    </row>
    <row r="1713" spans="2:65" s="14" customFormat="1" ht="11.25">
      <c r="B1713" s="169"/>
      <c r="D1713" s="155" t="s">
        <v>264</v>
      </c>
      <c r="E1713" s="170" t="s">
        <v>1</v>
      </c>
      <c r="F1713" s="171" t="s">
        <v>3692</v>
      </c>
      <c r="H1713" s="170" t="s">
        <v>1</v>
      </c>
      <c r="I1713" s="172"/>
      <c r="L1713" s="169"/>
      <c r="M1713" s="173"/>
      <c r="T1713" s="174"/>
      <c r="AT1713" s="170" t="s">
        <v>264</v>
      </c>
      <c r="AU1713" s="170" t="s">
        <v>87</v>
      </c>
      <c r="AV1713" s="14" t="s">
        <v>85</v>
      </c>
      <c r="AW1713" s="14" t="s">
        <v>32</v>
      </c>
      <c r="AX1713" s="14" t="s">
        <v>77</v>
      </c>
      <c r="AY1713" s="170" t="s">
        <v>253</v>
      </c>
    </row>
    <row r="1714" spans="2:65" s="12" customFormat="1" ht="11.25">
      <c r="B1714" s="154"/>
      <c r="D1714" s="155" t="s">
        <v>264</v>
      </c>
      <c r="E1714" s="156" t="s">
        <v>1</v>
      </c>
      <c r="F1714" s="157" t="s">
        <v>3801</v>
      </c>
      <c r="H1714" s="158">
        <v>96.8</v>
      </c>
      <c r="I1714" s="159"/>
      <c r="L1714" s="154"/>
      <c r="M1714" s="160"/>
      <c r="T1714" s="161"/>
      <c r="AT1714" s="156" t="s">
        <v>264</v>
      </c>
      <c r="AU1714" s="156" t="s">
        <v>87</v>
      </c>
      <c r="AV1714" s="12" t="s">
        <v>87</v>
      </c>
      <c r="AW1714" s="12" t="s">
        <v>32</v>
      </c>
      <c r="AX1714" s="12" t="s">
        <v>77</v>
      </c>
      <c r="AY1714" s="156" t="s">
        <v>253</v>
      </c>
    </row>
    <row r="1715" spans="2:65" s="13" customFormat="1" ht="11.25">
      <c r="B1715" s="162"/>
      <c r="D1715" s="155" t="s">
        <v>264</v>
      </c>
      <c r="E1715" s="163" t="s">
        <v>1</v>
      </c>
      <c r="F1715" s="164" t="s">
        <v>266</v>
      </c>
      <c r="H1715" s="165">
        <v>96.8</v>
      </c>
      <c r="I1715" s="166"/>
      <c r="L1715" s="162"/>
      <c r="M1715" s="167"/>
      <c r="T1715" s="168"/>
      <c r="AT1715" s="163" t="s">
        <v>264</v>
      </c>
      <c r="AU1715" s="163" t="s">
        <v>87</v>
      </c>
      <c r="AV1715" s="13" t="s">
        <v>260</v>
      </c>
      <c r="AW1715" s="13" t="s">
        <v>32</v>
      </c>
      <c r="AX1715" s="13" t="s">
        <v>85</v>
      </c>
      <c r="AY1715" s="163" t="s">
        <v>253</v>
      </c>
    </row>
    <row r="1716" spans="2:65" s="1" customFormat="1" ht="33" customHeight="1">
      <c r="B1716" s="32"/>
      <c r="C1716" s="137" t="s">
        <v>2533</v>
      </c>
      <c r="D1716" s="137" t="s">
        <v>255</v>
      </c>
      <c r="E1716" s="138" t="s">
        <v>2574</v>
      </c>
      <c r="F1716" s="139" t="s">
        <v>2575</v>
      </c>
      <c r="G1716" s="140" t="s">
        <v>258</v>
      </c>
      <c r="H1716" s="141">
        <v>96.8</v>
      </c>
      <c r="I1716" s="142"/>
      <c r="J1716" s="143">
        <f>ROUND(I1716*H1716,2)</f>
        <v>0</v>
      </c>
      <c r="K1716" s="139" t="s">
        <v>259</v>
      </c>
      <c r="L1716" s="32"/>
      <c r="M1716" s="144" t="s">
        <v>1</v>
      </c>
      <c r="N1716" s="145" t="s">
        <v>42</v>
      </c>
      <c r="P1716" s="146">
        <f>O1716*H1716</f>
        <v>0</v>
      </c>
      <c r="Q1716" s="146">
        <v>7.5799999999999999E-3</v>
      </c>
      <c r="R1716" s="146">
        <f>Q1716*H1716</f>
        <v>0.73374399999999995</v>
      </c>
      <c r="S1716" s="146">
        <v>0</v>
      </c>
      <c r="T1716" s="147">
        <f>S1716*H1716</f>
        <v>0</v>
      </c>
      <c r="AR1716" s="148" t="s">
        <v>369</v>
      </c>
      <c r="AT1716" s="148" t="s">
        <v>255</v>
      </c>
      <c r="AU1716" s="148" t="s">
        <v>87</v>
      </c>
      <c r="AY1716" s="17" t="s">
        <v>253</v>
      </c>
      <c r="BE1716" s="149">
        <f>IF(N1716="základní",J1716,0)</f>
        <v>0</v>
      </c>
      <c r="BF1716" s="149">
        <f>IF(N1716="snížená",J1716,0)</f>
        <v>0</v>
      </c>
      <c r="BG1716" s="149">
        <f>IF(N1716="zákl. přenesená",J1716,0)</f>
        <v>0</v>
      </c>
      <c r="BH1716" s="149">
        <f>IF(N1716="sníž. přenesená",J1716,0)</f>
        <v>0</v>
      </c>
      <c r="BI1716" s="149">
        <f>IF(N1716="nulová",J1716,0)</f>
        <v>0</v>
      </c>
      <c r="BJ1716" s="17" t="s">
        <v>85</v>
      </c>
      <c r="BK1716" s="149">
        <f>ROUND(I1716*H1716,2)</f>
        <v>0</v>
      </c>
      <c r="BL1716" s="17" t="s">
        <v>369</v>
      </c>
      <c r="BM1716" s="148" t="s">
        <v>2576</v>
      </c>
    </row>
    <row r="1717" spans="2:65" s="1" customFormat="1" ht="11.25">
      <c r="B1717" s="32"/>
      <c r="D1717" s="150" t="s">
        <v>262</v>
      </c>
      <c r="F1717" s="151" t="s">
        <v>2577</v>
      </c>
      <c r="I1717" s="152"/>
      <c r="L1717" s="32"/>
      <c r="M1717" s="153"/>
      <c r="T1717" s="56"/>
      <c r="AT1717" s="17" t="s">
        <v>262</v>
      </c>
      <c r="AU1717" s="17" t="s">
        <v>87</v>
      </c>
    </row>
    <row r="1718" spans="2:65" s="14" customFormat="1" ht="11.25">
      <c r="B1718" s="169"/>
      <c r="D1718" s="155" t="s">
        <v>264</v>
      </c>
      <c r="E1718" s="170" t="s">
        <v>1</v>
      </c>
      <c r="F1718" s="171" t="s">
        <v>2555</v>
      </c>
      <c r="H1718" s="170" t="s">
        <v>1</v>
      </c>
      <c r="I1718" s="172"/>
      <c r="L1718" s="169"/>
      <c r="M1718" s="173"/>
      <c r="T1718" s="174"/>
      <c r="AT1718" s="170" t="s">
        <v>264</v>
      </c>
      <c r="AU1718" s="170" t="s">
        <v>87</v>
      </c>
      <c r="AV1718" s="14" t="s">
        <v>85</v>
      </c>
      <c r="AW1718" s="14" t="s">
        <v>32</v>
      </c>
      <c r="AX1718" s="14" t="s">
        <v>77</v>
      </c>
      <c r="AY1718" s="170" t="s">
        <v>253</v>
      </c>
    </row>
    <row r="1719" spans="2:65" s="14" customFormat="1" ht="11.25">
      <c r="B1719" s="169"/>
      <c r="D1719" s="155" t="s">
        <v>264</v>
      </c>
      <c r="E1719" s="170" t="s">
        <v>1</v>
      </c>
      <c r="F1719" s="171" t="s">
        <v>3692</v>
      </c>
      <c r="H1719" s="170" t="s">
        <v>1</v>
      </c>
      <c r="I1719" s="172"/>
      <c r="L1719" s="169"/>
      <c r="M1719" s="173"/>
      <c r="T1719" s="174"/>
      <c r="AT1719" s="170" t="s">
        <v>264</v>
      </c>
      <c r="AU1719" s="170" t="s">
        <v>87</v>
      </c>
      <c r="AV1719" s="14" t="s">
        <v>85</v>
      </c>
      <c r="AW1719" s="14" t="s">
        <v>32</v>
      </c>
      <c r="AX1719" s="14" t="s">
        <v>77</v>
      </c>
      <c r="AY1719" s="170" t="s">
        <v>253</v>
      </c>
    </row>
    <row r="1720" spans="2:65" s="12" customFormat="1" ht="11.25">
      <c r="B1720" s="154"/>
      <c r="D1720" s="155" t="s">
        <v>264</v>
      </c>
      <c r="E1720" s="156" t="s">
        <v>1</v>
      </c>
      <c r="F1720" s="157" t="s">
        <v>3801</v>
      </c>
      <c r="H1720" s="158">
        <v>96.8</v>
      </c>
      <c r="I1720" s="159"/>
      <c r="L1720" s="154"/>
      <c r="M1720" s="160"/>
      <c r="T1720" s="161"/>
      <c r="AT1720" s="156" t="s">
        <v>264</v>
      </c>
      <c r="AU1720" s="156" t="s">
        <v>87</v>
      </c>
      <c r="AV1720" s="12" t="s">
        <v>87</v>
      </c>
      <c r="AW1720" s="12" t="s">
        <v>32</v>
      </c>
      <c r="AX1720" s="12" t="s">
        <v>77</v>
      </c>
      <c r="AY1720" s="156" t="s">
        <v>253</v>
      </c>
    </row>
    <row r="1721" spans="2:65" s="13" customFormat="1" ht="11.25">
      <c r="B1721" s="162"/>
      <c r="D1721" s="155" t="s">
        <v>264</v>
      </c>
      <c r="E1721" s="163" t="s">
        <v>1</v>
      </c>
      <c r="F1721" s="164" t="s">
        <v>266</v>
      </c>
      <c r="H1721" s="165">
        <v>96.8</v>
      </c>
      <c r="I1721" s="166"/>
      <c r="L1721" s="162"/>
      <c r="M1721" s="167"/>
      <c r="T1721" s="168"/>
      <c r="AT1721" s="163" t="s">
        <v>264</v>
      </c>
      <c r="AU1721" s="163" t="s">
        <v>87</v>
      </c>
      <c r="AV1721" s="13" t="s">
        <v>260</v>
      </c>
      <c r="AW1721" s="13" t="s">
        <v>32</v>
      </c>
      <c r="AX1721" s="13" t="s">
        <v>85</v>
      </c>
      <c r="AY1721" s="163" t="s">
        <v>253</v>
      </c>
    </row>
    <row r="1722" spans="2:65" s="1" customFormat="1" ht="24.2" customHeight="1">
      <c r="B1722" s="32"/>
      <c r="C1722" s="137" t="s">
        <v>2538</v>
      </c>
      <c r="D1722" s="137" t="s">
        <v>255</v>
      </c>
      <c r="E1722" s="138" t="s">
        <v>2579</v>
      </c>
      <c r="F1722" s="139" t="s">
        <v>2580</v>
      </c>
      <c r="G1722" s="140" t="s">
        <v>313</v>
      </c>
      <c r="H1722" s="141">
        <v>73.19</v>
      </c>
      <c r="I1722" s="142"/>
      <c r="J1722" s="143">
        <f>ROUND(I1722*H1722,2)</f>
        <v>0</v>
      </c>
      <c r="K1722" s="139" t="s">
        <v>259</v>
      </c>
      <c r="L1722" s="32"/>
      <c r="M1722" s="144" t="s">
        <v>1</v>
      </c>
      <c r="N1722" s="145" t="s">
        <v>42</v>
      </c>
      <c r="P1722" s="146">
        <f>O1722*H1722</f>
        <v>0</v>
      </c>
      <c r="Q1722" s="146">
        <v>4.0000000000000003E-5</v>
      </c>
      <c r="R1722" s="146">
        <f>Q1722*H1722</f>
        <v>2.9276000000000003E-3</v>
      </c>
      <c r="S1722" s="146">
        <v>0</v>
      </c>
      <c r="T1722" s="147">
        <f>S1722*H1722</f>
        <v>0</v>
      </c>
      <c r="AR1722" s="148" t="s">
        <v>369</v>
      </c>
      <c r="AT1722" s="148" t="s">
        <v>255</v>
      </c>
      <c r="AU1722" s="148" t="s">
        <v>87</v>
      </c>
      <c r="AY1722" s="17" t="s">
        <v>253</v>
      </c>
      <c r="BE1722" s="149">
        <f>IF(N1722="základní",J1722,0)</f>
        <v>0</v>
      </c>
      <c r="BF1722" s="149">
        <f>IF(N1722="snížená",J1722,0)</f>
        <v>0</v>
      </c>
      <c r="BG1722" s="149">
        <f>IF(N1722="zákl. přenesená",J1722,0)</f>
        <v>0</v>
      </c>
      <c r="BH1722" s="149">
        <f>IF(N1722="sníž. přenesená",J1722,0)</f>
        <v>0</v>
      </c>
      <c r="BI1722" s="149">
        <f>IF(N1722="nulová",J1722,0)</f>
        <v>0</v>
      </c>
      <c r="BJ1722" s="17" t="s">
        <v>85</v>
      </c>
      <c r="BK1722" s="149">
        <f>ROUND(I1722*H1722,2)</f>
        <v>0</v>
      </c>
      <c r="BL1722" s="17" t="s">
        <v>369</v>
      </c>
      <c r="BM1722" s="148" t="s">
        <v>2581</v>
      </c>
    </row>
    <row r="1723" spans="2:65" s="1" customFormat="1" ht="11.25">
      <c r="B1723" s="32"/>
      <c r="D1723" s="150" t="s">
        <v>262</v>
      </c>
      <c r="F1723" s="151" t="s">
        <v>2582</v>
      </c>
      <c r="I1723" s="152"/>
      <c r="L1723" s="32"/>
      <c r="M1723" s="153"/>
      <c r="T1723" s="56"/>
      <c r="AT1723" s="17" t="s">
        <v>262</v>
      </c>
      <c r="AU1723" s="17" t="s">
        <v>87</v>
      </c>
    </row>
    <row r="1724" spans="2:65" s="1" customFormat="1" ht="24.2" customHeight="1">
      <c r="B1724" s="32"/>
      <c r="C1724" s="185" t="s">
        <v>2543</v>
      </c>
      <c r="D1724" s="185" t="s">
        <v>1052</v>
      </c>
      <c r="E1724" s="186" t="s">
        <v>2584</v>
      </c>
      <c r="F1724" s="187" t="s">
        <v>2585</v>
      </c>
      <c r="G1724" s="188" t="s">
        <v>313</v>
      </c>
      <c r="H1724" s="189">
        <v>79.045000000000002</v>
      </c>
      <c r="I1724" s="190"/>
      <c r="J1724" s="191">
        <f>ROUND(I1724*H1724,2)</f>
        <v>0</v>
      </c>
      <c r="K1724" s="187" t="s">
        <v>1</v>
      </c>
      <c r="L1724" s="192"/>
      <c r="M1724" s="193" t="s">
        <v>1</v>
      </c>
      <c r="N1724" s="194" t="s">
        <v>42</v>
      </c>
      <c r="P1724" s="146">
        <f>O1724*H1724</f>
        <v>0</v>
      </c>
      <c r="Q1724" s="146">
        <v>2.0000000000000001E-4</v>
      </c>
      <c r="R1724" s="146">
        <f>Q1724*H1724</f>
        <v>1.5809E-2</v>
      </c>
      <c r="S1724" s="146">
        <v>0</v>
      </c>
      <c r="T1724" s="147">
        <f>S1724*H1724</f>
        <v>0</v>
      </c>
      <c r="AR1724" s="148" t="s">
        <v>455</v>
      </c>
      <c r="AT1724" s="148" t="s">
        <v>1052</v>
      </c>
      <c r="AU1724" s="148" t="s">
        <v>87</v>
      </c>
      <c r="AY1724" s="17" t="s">
        <v>253</v>
      </c>
      <c r="BE1724" s="149">
        <f>IF(N1724="základní",J1724,0)</f>
        <v>0</v>
      </c>
      <c r="BF1724" s="149">
        <f>IF(N1724="snížená",J1724,0)</f>
        <v>0</v>
      </c>
      <c r="BG1724" s="149">
        <f>IF(N1724="zákl. přenesená",J1724,0)</f>
        <v>0</v>
      </c>
      <c r="BH1724" s="149">
        <f>IF(N1724="sníž. přenesená",J1724,0)</f>
        <v>0</v>
      </c>
      <c r="BI1724" s="149">
        <f>IF(N1724="nulová",J1724,0)</f>
        <v>0</v>
      </c>
      <c r="BJ1724" s="17" t="s">
        <v>85</v>
      </c>
      <c r="BK1724" s="149">
        <f>ROUND(I1724*H1724,2)</f>
        <v>0</v>
      </c>
      <c r="BL1724" s="17" t="s">
        <v>369</v>
      </c>
      <c r="BM1724" s="148" t="s">
        <v>2586</v>
      </c>
    </row>
    <row r="1725" spans="2:65" s="14" customFormat="1" ht="11.25">
      <c r="B1725" s="169"/>
      <c r="D1725" s="155" t="s">
        <v>264</v>
      </c>
      <c r="E1725" s="170" t="s">
        <v>1</v>
      </c>
      <c r="F1725" s="171" t="s">
        <v>2555</v>
      </c>
      <c r="H1725" s="170" t="s">
        <v>1</v>
      </c>
      <c r="I1725" s="172"/>
      <c r="L1725" s="169"/>
      <c r="M1725" s="173"/>
      <c r="T1725" s="174"/>
      <c r="AT1725" s="170" t="s">
        <v>264</v>
      </c>
      <c r="AU1725" s="170" t="s">
        <v>87</v>
      </c>
      <c r="AV1725" s="14" t="s">
        <v>85</v>
      </c>
      <c r="AW1725" s="14" t="s">
        <v>32</v>
      </c>
      <c r="AX1725" s="14" t="s">
        <v>77</v>
      </c>
      <c r="AY1725" s="170" t="s">
        <v>253</v>
      </c>
    </row>
    <row r="1726" spans="2:65" s="14" customFormat="1" ht="11.25">
      <c r="B1726" s="169"/>
      <c r="D1726" s="155" t="s">
        <v>264</v>
      </c>
      <c r="E1726" s="170" t="s">
        <v>1</v>
      </c>
      <c r="F1726" s="171" t="s">
        <v>3692</v>
      </c>
      <c r="H1726" s="170" t="s">
        <v>1</v>
      </c>
      <c r="I1726" s="172"/>
      <c r="L1726" s="169"/>
      <c r="M1726" s="173"/>
      <c r="T1726" s="174"/>
      <c r="AT1726" s="170" t="s">
        <v>264</v>
      </c>
      <c r="AU1726" s="170" t="s">
        <v>87</v>
      </c>
      <c r="AV1726" s="14" t="s">
        <v>85</v>
      </c>
      <c r="AW1726" s="14" t="s">
        <v>32</v>
      </c>
      <c r="AX1726" s="14" t="s">
        <v>77</v>
      </c>
      <c r="AY1726" s="170" t="s">
        <v>253</v>
      </c>
    </row>
    <row r="1727" spans="2:65" s="12" customFormat="1" ht="22.5">
      <c r="B1727" s="154"/>
      <c r="D1727" s="155" t="s">
        <v>264</v>
      </c>
      <c r="E1727" s="156" t="s">
        <v>1</v>
      </c>
      <c r="F1727" s="157" t="s">
        <v>4095</v>
      </c>
      <c r="H1727" s="158">
        <v>73.19</v>
      </c>
      <c r="I1727" s="159"/>
      <c r="L1727" s="154"/>
      <c r="M1727" s="160"/>
      <c r="T1727" s="161"/>
      <c r="AT1727" s="156" t="s">
        <v>264</v>
      </c>
      <c r="AU1727" s="156" t="s">
        <v>87</v>
      </c>
      <c r="AV1727" s="12" t="s">
        <v>87</v>
      </c>
      <c r="AW1727" s="12" t="s">
        <v>32</v>
      </c>
      <c r="AX1727" s="12" t="s">
        <v>77</v>
      </c>
      <c r="AY1727" s="156" t="s">
        <v>253</v>
      </c>
    </row>
    <row r="1728" spans="2:65" s="13" customFormat="1" ht="11.25">
      <c r="B1728" s="162"/>
      <c r="D1728" s="155" t="s">
        <v>264</v>
      </c>
      <c r="E1728" s="163" t="s">
        <v>1</v>
      </c>
      <c r="F1728" s="164" t="s">
        <v>266</v>
      </c>
      <c r="H1728" s="165">
        <v>73.19</v>
      </c>
      <c r="I1728" s="166"/>
      <c r="L1728" s="162"/>
      <c r="M1728" s="167"/>
      <c r="T1728" s="168"/>
      <c r="AT1728" s="163" t="s">
        <v>264</v>
      </c>
      <c r="AU1728" s="163" t="s">
        <v>87</v>
      </c>
      <c r="AV1728" s="13" t="s">
        <v>260</v>
      </c>
      <c r="AW1728" s="13" t="s">
        <v>32</v>
      </c>
      <c r="AX1728" s="13" t="s">
        <v>85</v>
      </c>
      <c r="AY1728" s="163" t="s">
        <v>253</v>
      </c>
    </row>
    <row r="1729" spans="2:65" s="12" customFormat="1" ht="11.25">
      <c r="B1729" s="154"/>
      <c r="D1729" s="155" t="s">
        <v>264</v>
      </c>
      <c r="F1729" s="157" t="s">
        <v>4096</v>
      </c>
      <c r="H1729" s="158">
        <v>79.045000000000002</v>
      </c>
      <c r="I1729" s="159"/>
      <c r="L1729" s="154"/>
      <c r="M1729" s="160"/>
      <c r="T1729" s="161"/>
      <c r="AT1729" s="156" t="s">
        <v>264</v>
      </c>
      <c r="AU1729" s="156" t="s">
        <v>87</v>
      </c>
      <c r="AV1729" s="12" t="s">
        <v>87</v>
      </c>
      <c r="AW1729" s="12" t="s">
        <v>4</v>
      </c>
      <c r="AX1729" s="12" t="s">
        <v>85</v>
      </c>
      <c r="AY1729" s="156" t="s">
        <v>253</v>
      </c>
    </row>
    <row r="1730" spans="2:65" s="1" customFormat="1" ht="33" customHeight="1">
      <c r="B1730" s="32"/>
      <c r="C1730" s="137" t="s">
        <v>2550</v>
      </c>
      <c r="D1730" s="137" t="s">
        <v>255</v>
      </c>
      <c r="E1730" s="138" t="s">
        <v>2590</v>
      </c>
      <c r="F1730" s="139" t="s">
        <v>2591</v>
      </c>
      <c r="G1730" s="140" t="s">
        <v>258</v>
      </c>
      <c r="H1730" s="141">
        <v>96.8</v>
      </c>
      <c r="I1730" s="142"/>
      <c r="J1730" s="143">
        <f>ROUND(I1730*H1730,2)</f>
        <v>0</v>
      </c>
      <c r="K1730" s="139" t="s">
        <v>259</v>
      </c>
      <c r="L1730" s="32"/>
      <c r="M1730" s="144" t="s">
        <v>1</v>
      </c>
      <c r="N1730" s="145" t="s">
        <v>42</v>
      </c>
      <c r="P1730" s="146">
        <f>O1730*H1730</f>
        <v>0</v>
      </c>
      <c r="Q1730" s="146">
        <v>1.7000000000000001E-4</v>
      </c>
      <c r="R1730" s="146">
        <f>Q1730*H1730</f>
        <v>1.6456000000000002E-2</v>
      </c>
      <c r="S1730" s="146">
        <v>0</v>
      </c>
      <c r="T1730" s="147">
        <f>S1730*H1730</f>
        <v>0</v>
      </c>
      <c r="AR1730" s="148" t="s">
        <v>369</v>
      </c>
      <c r="AT1730" s="148" t="s">
        <v>255</v>
      </c>
      <c r="AU1730" s="148" t="s">
        <v>87</v>
      </c>
      <c r="AY1730" s="17" t="s">
        <v>253</v>
      </c>
      <c r="BE1730" s="149">
        <f>IF(N1730="základní",J1730,0)</f>
        <v>0</v>
      </c>
      <c r="BF1730" s="149">
        <f>IF(N1730="snížená",J1730,0)</f>
        <v>0</v>
      </c>
      <c r="BG1730" s="149">
        <f>IF(N1730="zákl. přenesená",J1730,0)</f>
        <v>0</v>
      </c>
      <c r="BH1730" s="149">
        <f>IF(N1730="sníž. přenesená",J1730,0)</f>
        <v>0</v>
      </c>
      <c r="BI1730" s="149">
        <f>IF(N1730="nulová",J1730,0)</f>
        <v>0</v>
      </c>
      <c r="BJ1730" s="17" t="s">
        <v>85</v>
      </c>
      <c r="BK1730" s="149">
        <f>ROUND(I1730*H1730,2)</f>
        <v>0</v>
      </c>
      <c r="BL1730" s="17" t="s">
        <v>369</v>
      </c>
      <c r="BM1730" s="148" t="s">
        <v>2592</v>
      </c>
    </row>
    <row r="1731" spans="2:65" s="1" customFormat="1" ht="11.25">
      <c r="B1731" s="32"/>
      <c r="D1731" s="150" t="s">
        <v>262</v>
      </c>
      <c r="F1731" s="151" t="s">
        <v>2593</v>
      </c>
      <c r="I1731" s="152"/>
      <c r="L1731" s="32"/>
      <c r="M1731" s="153"/>
      <c r="T1731" s="56"/>
      <c r="AT1731" s="17" t="s">
        <v>262</v>
      </c>
      <c r="AU1731" s="17" t="s">
        <v>87</v>
      </c>
    </row>
    <row r="1732" spans="2:65" s="1" customFormat="1" ht="62.65" customHeight="1">
      <c r="B1732" s="32"/>
      <c r="C1732" s="185" t="s">
        <v>2557</v>
      </c>
      <c r="D1732" s="185" t="s">
        <v>1052</v>
      </c>
      <c r="E1732" s="186" t="s">
        <v>2595</v>
      </c>
      <c r="F1732" s="187" t="s">
        <v>2596</v>
      </c>
      <c r="G1732" s="188" t="s">
        <v>258</v>
      </c>
      <c r="H1732" s="189">
        <v>104.544</v>
      </c>
      <c r="I1732" s="190"/>
      <c r="J1732" s="191">
        <f>ROUND(I1732*H1732,2)</f>
        <v>0</v>
      </c>
      <c r="K1732" s="187" t="s">
        <v>1</v>
      </c>
      <c r="L1732" s="192"/>
      <c r="M1732" s="193" t="s">
        <v>1</v>
      </c>
      <c r="N1732" s="194" t="s">
        <v>42</v>
      </c>
      <c r="P1732" s="146">
        <f>O1732*H1732</f>
        <v>0</v>
      </c>
      <c r="Q1732" s="146">
        <v>7.7000000000000002E-3</v>
      </c>
      <c r="R1732" s="146">
        <f>Q1732*H1732</f>
        <v>0.80498879999999995</v>
      </c>
      <c r="S1732" s="146">
        <v>0</v>
      </c>
      <c r="T1732" s="147">
        <f>S1732*H1732</f>
        <v>0</v>
      </c>
      <c r="AR1732" s="148" t="s">
        <v>455</v>
      </c>
      <c r="AT1732" s="148" t="s">
        <v>1052</v>
      </c>
      <c r="AU1732" s="148" t="s">
        <v>87</v>
      </c>
      <c r="AY1732" s="17" t="s">
        <v>253</v>
      </c>
      <c r="BE1732" s="149">
        <f>IF(N1732="základní",J1732,0)</f>
        <v>0</v>
      </c>
      <c r="BF1732" s="149">
        <f>IF(N1732="snížená",J1732,0)</f>
        <v>0</v>
      </c>
      <c r="BG1732" s="149">
        <f>IF(N1732="zákl. přenesená",J1732,0)</f>
        <v>0</v>
      </c>
      <c r="BH1732" s="149">
        <f>IF(N1732="sníž. přenesená",J1732,0)</f>
        <v>0</v>
      </c>
      <c r="BI1732" s="149">
        <f>IF(N1732="nulová",J1732,0)</f>
        <v>0</v>
      </c>
      <c r="BJ1732" s="17" t="s">
        <v>85</v>
      </c>
      <c r="BK1732" s="149">
        <f>ROUND(I1732*H1732,2)</f>
        <v>0</v>
      </c>
      <c r="BL1732" s="17" t="s">
        <v>369</v>
      </c>
      <c r="BM1732" s="148" t="s">
        <v>2597</v>
      </c>
    </row>
    <row r="1733" spans="2:65" s="14" customFormat="1" ht="11.25">
      <c r="B1733" s="169"/>
      <c r="D1733" s="155" t="s">
        <v>264</v>
      </c>
      <c r="E1733" s="170" t="s">
        <v>1</v>
      </c>
      <c r="F1733" s="171" t="s">
        <v>2555</v>
      </c>
      <c r="H1733" s="170" t="s">
        <v>1</v>
      </c>
      <c r="I1733" s="172"/>
      <c r="L1733" s="169"/>
      <c r="M1733" s="173"/>
      <c r="T1733" s="174"/>
      <c r="AT1733" s="170" t="s">
        <v>264</v>
      </c>
      <c r="AU1733" s="170" t="s">
        <v>87</v>
      </c>
      <c r="AV1733" s="14" t="s">
        <v>85</v>
      </c>
      <c r="AW1733" s="14" t="s">
        <v>32</v>
      </c>
      <c r="AX1733" s="14" t="s">
        <v>77</v>
      </c>
      <c r="AY1733" s="170" t="s">
        <v>253</v>
      </c>
    </row>
    <row r="1734" spans="2:65" s="14" customFormat="1" ht="11.25">
      <c r="B1734" s="169"/>
      <c r="D1734" s="155" t="s">
        <v>264</v>
      </c>
      <c r="E1734" s="170" t="s">
        <v>1</v>
      </c>
      <c r="F1734" s="171" t="s">
        <v>3692</v>
      </c>
      <c r="H1734" s="170" t="s">
        <v>1</v>
      </c>
      <c r="I1734" s="172"/>
      <c r="L1734" s="169"/>
      <c r="M1734" s="173"/>
      <c r="T1734" s="174"/>
      <c r="AT1734" s="170" t="s">
        <v>264</v>
      </c>
      <c r="AU1734" s="170" t="s">
        <v>87</v>
      </c>
      <c r="AV1734" s="14" t="s">
        <v>85</v>
      </c>
      <c r="AW1734" s="14" t="s">
        <v>32</v>
      </c>
      <c r="AX1734" s="14" t="s">
        <v>77</v>
      </c>
      <c r="AY1734" s="170" t="s">
        <v>253</v>
      </c>
    </row>
    <row r="1735" spans="2:65" s="12" customFormat="1" ht="11.25">
      <c r="B1735" s="154"/>
      <c r="D1735" s="155" t="s">
        <v>264</v>
      </c>
      <c r="E1735" s="156" t="s">
        <v>1</v>
      </c>
      <c r="F1735" s="157" t="s">
        <v>3801</v>
      </c>
      <c r="H1735" s="158">
        <v>96.8</v>
      </c>
      <c r="I1735" s="159"/>
      <c r="L1735" s="154"/>
      <c r="M1735" s="160"/>
      <c r="T1735" s="161"/>
      <c r="AT1735" s="156" t="s">
        <v>264</v>
      </c>
      <c r="AU1735" s="156" t="s">
        <v>87</v>
      </c>
      <c r="AV1735" s="12" t="s">
        <v>87</v>
      </c>
      <c r="AW1735" s="12" t="s">
        <v>32</v>
      </c>
      <c r="AX1735" s="12" t="s">
        <v>77</v>
      </c>
      <c r="AY1735" s="156" t="s">
        <v>253</v>
      </c>
    </row>
    <row r="1736" spans="2:65" s="13" customFormat="1" ht="11.25">
      <c r="B1736" s="162"/>
      <c r="D1736" s="155" t="s">
        <v>264</v>
      </c>
      <c r="E1736" s="163" t="s">
        <v>1</v>
      </c>
      <c r="F1736" s="164" t="s">
        <v>266</v>
      </c>
      <c r="H1736" s="165">
        <v>96.8</v>
      </c>
      <c r="I1736" s="166"/>
      <c r="L1736" s="162"/>
      <c r="M1736" s="167"/>
      <c r="T1736" s="168"/>
      <c r="AT1736" s="163" t="s">
        <v>264</v>
      </c>
      <c r="AU1736" s="163" t="s">
        <v>87</v>
      </c>
      <c r="AV1736" s="13" t="s">
        <v>260</v>
      </c>
      <c r="AW1736" s="13" t="s">
        <v>32</v>
      </c>
      <c r="AX1736" s="13" t="s">
        <v>85</v>
      </c>
      <c r="AY1736" s="163" t="s">
        <v>253</v>
      </c>
    </row>
    <row r="1737" spans="2:65" s="12" customFormat="1" ht="11.25">
      <c r="B1737" s="154"/>
      <c r="D1737" s="155" t="s">
        <v>264</v>
      </c>
      <c r="F1737" s="157" t="s">
        <v>4097</v>
      </c>
      <c r="H1737" s="158">
        <v>104.544</v>
      </c>
      <c r="I1737" s="159"/>
      <c r="L1737" s="154"/>
      <c r="M1737" s="160"/>
      <c r="T1737" s="161"/>
      <c r="AT1737" s="156" t="s">
        <v>264</v>
      </c>
      <c r="AU1737" s="156" t="s">
        <v>87</v>
      </c>
      <c r="AV1737" s="12" t="s">
        <v>87</v>
      </c>
      <c r="AW1737" s="12" t="s">
        <v>4</v>
      </c>
      <c r="AX1737" s="12" t="s">
        <v>85</v>
      </c>
      <c r="AY1737" s="156" t="s">
        <v>253</v>
      </c>
    </row>
    <row r="1738" spans="2:65" s="1" customFormat="1" ht="24.2" customHeight="1">
      <c r="B1738" s="32"/>
      <c r="C1738" s="137" t="s">
        <v>2562</v>
      </c>
      <c r="D1738" s="137" t="s">
        <v>255</v>
      </c>
      <c r="E1738" s="138" t="s">
        <v>2600</v>
      </c>
      <c r="F1738" s="139" t="s">
        <v>2601</v>
      </c>
      <c r="G1738" s="140" t="s">
        <v>1576</v>
      </c>
      <c r="H1738" s="196"/>
      <c r="I1738" s="142"/>
      <c r="J1738" s="143">
        <f>ROUND(I1738*H1738,2)</f>
        <v>0</v>
      </c>
      <c r="K1738" s="139" t="s">
        <v>259</v>
      </c>
      <c r="L1738" s="32"/>
      <c r="M1738" s="144" t="s">
        <v>1</v>
      </c>
      <c r="N1738" s="145" t="s">
        <v>42</v>
      </c>
      <c r="P1738" s="146">
        <f>O1738*H1738</f>
        <v>0</v>
      </c>
      <c r="Q1738" s="146">
        <v>0</v>
      </c>
      <c r="R1738" s="146">
        <f>Q1738*H1738</f>
        <v>0</v>
      </c>
      <c r="S1738" s="146">
        <v>0</v>
      </c>
      <c r="T1738" s="147">
        <f>S1738*H1738</f>
        <v>0</v>
      </c>
      <c r="AR1738" s="148" t="s">
        <v>369</v>
      </c>
      <c r="AT1738" s="148" t="s">
        <v>255</v>
      </c>
      <c r="AU1738" s="148" t="s">
        <v>87</v>
      </c>
      <c r="AY1738" s="17" t="s">
        <v>253</v>
      </c>
      <c r="BE1738" s="149">
        <f>IF(N1738="základní",J1738,0)</f>
        <v>0</v>
      </c>
      <c r="BF1738" s="149">
        <f>IF(N1738="snížená",J1738,0)</f>
        <v>0</v>
      </c>
      <c r="BG1738" s="149">
        <f>IF(N1738="zákl. přenesená",J1738,0)</f>
        <v>0</v>
      </c>
      <c r="BH1738" s="149">
        <f>IF(N1738="sníž. přenesená",J1738,0)</f>
        <v>0</v>
      </c>
      <c r="BI1738" s="149">
        <f>IF(N1738="nulová",J1738,0)</f>
        <v>0</v>
      </c>
      <c r="BJ1738" s="17" t="s">
        <v>85</v>
      </c>
      <c r="BK1738" s="149">
        <f>ROUND(I1738*H1738,2)</f>
        <v>0</v>
      </c>
      <c r="BL1738" s="17" t="s">
        <v>369</v>
      </c>
      <c r="BM1738" s="148" t="s">
        <v>2602</v>
      </c>
    </row>
    <row r="1739" spans="2:65" s="1" customFormat="1" ht="11.25">
      <c r="B1739" s="32"/>
      <c r="D1739" s="150" t="s">
        <v>262</v>
      </c>
      <c r="F1739" s="151" t="s">
        <v>2603</v>
      </c>
      <c r="I1739" s="152"/>
      <c r="L1739" s="32"/>
      <c r="M1739" s="153"/>
      <c r="T1739" s="56"/>
      <c r="AT1739" s="17" t="s">
        <v>262</v>
      </c>
      <c r="AU1739" s="17" t="s">
        <v>87</v>
      </c>
    </row>
    <row r="1740" spans="2:65" s="11" customFormat="1" ht="22.9" customHeight="1">
      <c r="B1740" s="125"/>
      <c r="D1740" s="126" t="s">
        <v>76</v>
      </c>
      <c r="E1740" s="135" t="s">
        <v>2604</v>
      </c>
      <c r="F1740" s="135" t="s">
        <v>2605</v>
      </c>
      <c r="I1740" s="128"/>
      <c r="J1740" s="136">
        <f>BK1740</f>
        <v>0</v>
      </c>
      <c r="L1740" s="125"/>
      <c r="M1740" s="130"/>
      <c r="P1740" s="131">
        <f>SUM(P1741:P1796)</f>
        <v>0</v>
      </c>
      <c r="R1740" s="131">
        <f>SUM(R1741:R1796)</f>
        <v>1.2524450500000002</v>
      </c>
      <c r="T1740" s="132">
        <f>SUM(T1741:T1796)</f>
        <v>0</v>
      </c>
      <c r="AR1740" s="126" t="s">
        <v>87</v>
      </c>
      <c r="AT1740" s="133" t="s">
        <v>76</v>
      </c>
      <c r="AU1740" s="133" t="s">
        <v>85</v>
      </c>
      <c r="AY1740" s="126" t="s">
        <v>253</v>
      </c>
      <c r="BK1740" s="134">
        <f>SUM(BK1741:BK1796)</f>
        <v>0</v>
      </c>
    </row>
    <row r="1741" spans="2:65" s="1" customFormat="1" ht="16.5" customHeight="1">
      <c r="B1741" s="32"/>
      <c r="C1741" s="137" t="s">
        <v>2568</v>
      </c>
      <c r="D1741" s="137" t="s">
        <v>255</v>
      </c>
      <c r="E1741" s="138" t="s">
        <v>2607</v>
      </c>
      <c r="F1741" s="139" t="s">
        <v>2608</v>
      </c>
      <c r="G1741" s="140" t="s">
        <v>258</v>
      </c>
      <c r="H1741" s="141">
        <v>73.980999999999995</v>
      </c>
      <c r="I1741" s="142"/>
      <c r="J1741" s="143">
        <f>ROUND(I1741*H1741,2)</f>
        <v>0</v>
      </c>
      <c r="K1741" s="139" t="s">
        <v>259</v>
      </c>
      <c r="L1741" s="32"/>
      <c r="M1741" s="144" t="s">
        <v>1</v>
      </c>
      <c r="N1741" s="145" t="s">
        <v>42</v>
      </c>
      <c r="P1741" s="146">
        <f>O1741*H1741</f>
        <v>0</v>
      </c>
      <c r="Q1741" s="146">
        <v>2.9999999999999997E-4</v>
      </c>
      <c r="R1741" s="146">
        <f>Q1741*H1741</f>
        <v>2.2194299999999997E-2</v>
      </c>
      <c r="S1741" s="146">
        <v>0</v>
      </c>
      <c r="T1741" s="147">
        <f>S1741*H1741</f>
        <v>0</v>
      </c>
      <c r="AR1741" s="148" t="s">
        <v>369</v>
      </c>
      <c r="AT1741" s="148" t="s">
        <v>255</v>
      </c>
      <c r="AU1741" s="148" t="s">
        <v>87</v>
      </c>
      <c r="AY1741" s="17" t="s">
        <v>253</v>
      </c>
      <c r="BE1741" s="149">
        <f>IF(N1741="základní",J1741,0)</f>
        <v>0</v>
      </c>
      <c r="BF1741" s="149">
        <f>IF(N1741="snížená",J1741,0)</f>
        <v>0</v>
      </c>
      <c r="BG1741" s="149">
        <f>IF(N1741="zákl. přenesená",J1741,0)</f>
        <v>0</v>
      </c>
      <c r="BH1741" s="149">
        <f>IF(N1741="sníž. přenesená",J1741,0)</f>
        <v>0</v>
      </c>
      <c r="BI1741" s="149">
        <f>IF(N1741="nulová",J1741,0)</f>
        <v>0</v>
      </c>
      <c r="BJ1741" s="17" t="s">
        <v>85</v>
      </c>
      <c r="BK1741" s="149">
        <f>ROUND(I1741*H1741,2)</f>
        <v>0</v>
      </c>
      <c r="BL1741" s="17" t="s">
        <v>369</v>
      </c>
      <c r="BM1741" s="148" t="s">
        <v>2609</v>
      </c>
    </row>
    <row r="1742" spans="2:65" s="1" customFormat="1" ht="11.25">
      <c r="B1742" s="32"/>
      <c r="D1742" s="150" t="s">
        <v>262</v>
      </c>
      <c r="F1742" s="151" t="s">
        <v>2610</v>
      </c>
      <c r="I1742" s="152"/>
      <c r="L1742" s="32"/>
      <c r="M1742" s="153"/>
      <c r="T1742" s="56"/>
      <c r="AT1742" s="17" t="s">
        <v>262</v>
      </c>
      <c r="AU1742" s="17" t="s">
        <v>87</v>
      </c>
    </row>
    <row r="1743" spans="2:65" s="14" customFormat="1" ht="11.25">
      <c r="B1743" s="169"/>
      <c r="D1743" s="155" t="s">
        <v>264</v>
      </c>
      <c r="E1743" s="170" t="s">
        <v>1</v>
      </c>
      <c r="F1743" s="171" t="s">
        <v>2611</v>
      </c>
      <c r="H1743" s="170" t="s">
        <v>1</v>
      </c>
      <c r="I1743" s="172"/>
      <c r="L1743" s="169"/>
      <c r="M1743" s="173"/>
      <c r="T1743" s="174"/>
      <c r="AT1743" s="170" t="s">
        <v>264</v>
      </c>
      <c r="AU1743" s="170" t="s">
        <v>87</v>
      </c>
      <c r="AV1743" s="14" t="s">
        <v>85</v>
      </c>
      <c r="AW1743" s="14" t="s">
        <v>32</v>
      </c>
      <c r="AX1743" s="14" t="s">
        <v>77</v>
      </c>
      <c r="AY1743" s="170" t="s">
        <v>253</v>
      </c>
    </row>
    <row r="1744" spans="2:65" s="14" customFormat="1" ht="11.25">
      <c r="B1744" s="169"/>
      <c r="D1744" s="155" t="s">
        <v>264</v>
      </c>
      <c r="E1744" s="170" t="s">
        <v>1</v>
      </c>
      <c r="F1744" s="171" t="s">
        <v>3692</v>
      </c>
      <c r="H1744" s="170" t="s">
        <v>1</v>
      </c>
      <c r="I1744" s="172"/>
      <c r="L1744" s="169"/>
      <c r="M1744" s="173"/>
      <c r="T1744" s="174"/>
      <c r="AT1744" s="170" t="s">
        <v>264</v>
      </c>
      <c r="AU1744" s="170" t="s">
        <v>87</v>
      </c>
      <c r="AV1744" s="14" t="s">
        <v>85</v>
      </c>
      <c r="AW1744" s="14" t="s">
        <v>32</v>
      </c>
      <c r="AX1744" s="14" t="s">
        <v>77</v>
      </c>
      <c r="AY1744" s="170" t="s">
        <v>253</v>
      </c>
    </row>
    <row r="1745" spans="2:65" s="12" customFormat="1" ht="11.25">
      <c r="B1745" s="154"/>
      <c r="D1745" s="155" t="s">
        <v>264</v>
      </c>
      <c r="E1745" s="156" t="s">
        <v>1</v>
      </c>
      <c r="F1745" s="157" t="s">
        <v>3734</v>
      </c>
      <c r="H1745" s="158">
        <v>13.345000000000001</v>
      </c>
      <c r="I1745" s="159"/>
      <c r="L1745" s="154"/>
      <c r="M1745" s="160"/>
      <c r="T1745" s="161"/>
      <c r="AT1745" s="156" t="s">
        <v>264</v>
      </c>
      <c r="AU1745" s="156" t="s">
        <v>87</v>
      </c>
      <c r="AV1745" s="12" t="s">
        <v>87</v>
      </c>
      <c r="AW1745" s="12" t="s">
        <v>32</v>
      </c>
      <c r="AX1745" s="12" t="s">
        <v>77</v>
      </c>
      <c r="AY1745" s="156" t="s">
        <v>253</v>
      </c>
    </row>
    <row r="1746" spans="2:65" s="12" customFormat="1" ht="22.5">
      <c r="B1746" s="154"/>
      <c r="D1746" s="155" t="s">
        <v>264</v>
      </c>
      <c r="E1746" s="156" t="s">
        <v>1</v>
      </c>
      <c r="F1746" s="157" t="s">
        <v>3741</v>
      </c>
      <c r="H1746" s="158">
        <v>23.416</v>
      </c>
      <c r="I1746" s="159"/>
      <c r="L1746" s="154"/>
      <c r="M1746" s="160"/>
      <c r="T1746" s="161"/>
      <c r="AT1746" s="156" t="s">
        <v>264</v>
      </c>
      <c r="AU1746" s="156" t="s">
        <v>87</v>
      </c>
      <c r="AV1746" s="12" t="s">
        <v>87</v>
      </c>
      <c r="AW1746" s="12" t="s">
        <v>32</v>
      </c>
      <c r="AX1746" s="12" t="s">
        <v>77</v>
      </c>
      <c r="AY1746" s="156" t="s">
        <v>253</v>
      </c>
    </row>
    <row r="1747" spans="2:65" s="12" customFormat="1" ht="11.25">
      <c r="B1747" s="154"/>
      <c r="D1747" s="155" t="s">
        <v>264</v>
      </c>
      <c r="E1747" s="156" t="s">
        <v>1</v>
      </c>
      <c r="F1747" s="157" t="s">
        <v>3742</v>
      </c>
      <c r="H1747" s="158">
        <v>12.98</v>
      </c>
      <c r="I1747" s="159"/>
      <c r="L1747" s="154"/>
      <c r="M1747" s="160"/>
      <c r="T1747" s="161"/>
      <c r="AT1747" s="156" t="s">
        <v>264</v>
      </c>
      <c r="AU1747" s="156" t="s">
        <v>87</v>
      </c>
      <c r="AV1747" s="12" t="s">
        <v>87</v>
      </c>
      <c r="AW1747" s="12" t="s">
        <v>32</v>
      </c>
      <c r="AX1747" s="12" t="s">
        <v>77</v>
      </c>
      <c r="AY1747" s="156" t="s">
        <v>253</v>
      </c>
    </row>
    <row r="1748" spans="2:65" s="12" customFormat="1" ht="11.25">
      <c r="B1748" s="154"/>
      <c r="D1748" s="155" t="s">
        <v>264</v>
      </c>
      <c r="E1748" s="156" t="s">
        <v>1</v>
      </c>
      <c r="F1748" s="157" t="s">
        <v>3743</v>
      </c>
      <c r="H1748" s="158">
        <v>21.364999999999998</v>
      </c>
      <c r="I1748" s="159"/>
      <c r="L1748" s="154"/>
      <c r="M1748" s="160"/>
      <c r="T1748" s="161"/>
      <c r="AT1748" s="156" t="s">
        <v>264</v>
      </c>
      <c r="AU1748" s="156" t="s">
        <v>87</v>
      </c>
      <c r="AV1748" s="12" t="s">
        <v>87</v>
      </c>
      <c r="AW1748" s="12" t="s">
        <v>32</v>
      </c>
      <c r="AX1748" s="12" t="s">
        <v>77</v>
      </c>
      <c r="AY1748" s="156" t="s">
        <v>253</v>
      </c>
    </row>
    <row r="1749" spans="2:65" s="12" customFormat="1" ht="11.25">
      <c r="B1749" s="154"/>
      <c r="D1749" s="155" t="s">
        <v>264</v>
      </c>
      <c r="E1749" s="156" t="s">
        <v>1</v>
      </c>
      <c r="F1749" s="157" t="s">
        <v>2612</v>
      </c>
      <c r="H1749" s="158">
        <v>2.875</v>
      </c>
      <c r="I1749" s="159"/>
      <c r="L1749" s="154"/>
      <c r="M1749" s="160"/>
      <c r="T1749" s="161"/>
      <c r="AT1749" s="156" t="s">
        <v>264</v>
      </c>
      <c r="AU1749" s="156" t="s">
        <v>87</v>
      </c>
      <c r="AV1749" s="12" t="s">
        <v>87</v>
      </c>
      <c r="AW1749" s="12" t="s">
        <v>32</v>
      </c>
      <c r="AX1749" s="12" t="s">
        <v>77</v>
      </c>
      <c r="AY1749" s="156" t="s">
        <v>253</v>
      </c>
    </row>
    <row r="1750" spans="2:65" s="13" customFormat="1" ht="11.25">
      <c r="B1750" s="162"/>
      <c r="D1750" s="155" t="s">
        <v>264</v>
      </c>
      <c r="E1750" s="163" t="s">
        <v>1</v>
      </c>
      <c r="F1750" s="164" t="s">
        <v>266</v>
      </c>
      <c r="H1750" s="165">
        <v>73.980999999999995</v>
      </c>
      <c r="I1750" s="166"/>
      <c r="L1750" s="162"/>
      <c r="M1750" s="167"/>
      <c r="T1750" s="168"/>
      <c r="AT1750" s="163" t="s">
        <v>264</v>
      </c>
      <c r="AU1750" s="163" t="s">
        <v>87</v>
      </c>
      <c r="AV1750" s="13" t="s">
        <v>260</v>
      </c>
      <c r="AW1750" s="13" t="s">
        <v>32</v>
      </c>
      <c r="AX1750" s="13" t="s">
        <v>85</v>
      </c>
      <c r="AY1750" s="163" t="s">
        <v>253</v>
      </c>
    </row>
    <row r="1751" spans="2:65" s="1" customFormat="1" ht="24.2" customHeight="1">
      <c r="B1751" s="32"/>
      <c r="C1751" s="137" t="s">
        <v>2573</v>
      </c>
      <c r="D1751" s="137" t="s">
        <v>255</v>
      </c>
      <c r="E1751" s="138" t="s">
        <v>2614</v>
      </c>
      <c r="F1751" s="139" t="s">
        <v>2615</v>
      </c>
      <c r="G1751" s="140" t="s">
        <v>258</v>
      </c>
      <c r="H1751" s="141">
        <v>73.980999999999995</v>
      </c>
      <c r="I1751" s="142"/>
      <c r="J1751" s="143">
        <f>ROUND(I1751*H1751,2)</f>
        <v>0</v>
      </c>
      <c r="K1751" s="139" t="s">
        <v>259</v>
      </c>
      <c r="L1751" s="32"/>
      <c r="M1751" s="144" t="s">
        <v>1</v>
      </c>
      <c r="N1751" s="145" t="s">
        <v>42</v>
      </c>
      <c r="P1751" s="146">
        <f>O1751*H1751</f>
        <v>0</v>
      </c>
      <c r="Q1751" s="146">
        <v>1.5E-3</v>
      </c>
      <c r="R1751" s="146">
        <f>Q1751*H1751</f>
        <v>0.1109715</v>
      </c>
      <c r="S1751" s="146">
        <v>0</v>
      </c>
      <c r="T1751" s="147">
        <f>S1751*H1751</f>
        <v>0</v>
      </c>
      <c r="AR1751" s="148" t="s">
        <v>369</v>
      </c>
      <c r="AT1751" s="148" t="s">
        <v>255</v>
      </c>
      <c r="AU1751" s="148" t="s">
        <v>87</v>
      </c>
      <c r="AY1751" s="17" t="s">
        <v>253</v>
      </c>
      <c r="BE1751" s="149">
        <f>IF(N1751="základní",J1751,0)</f>
        <v>0</v>
      </c>
      <c r="BF1751" s="149">
        <f>IF(N1751="snížená",J1751,0)</f>
        <v>0</v>
      </c>
      <c r="BG1751" s="149">
        <f>IF(N1751="zákl. přenesená",J1751,0)</f>
        <v>0</v>
      </c>
      <c r="BH1751" s="149">
        <f>IF(N1751="sníž. přenesená",J1751,0)</f>
        <v>0</v>
      </c>
      <c r="BI1751" s="149">
        <f>IF(N1751="nulová",J1751,0)</f>
        <v>0</v>
      </c>
      <c r="BJ1751" s="17" t="s">
        <v>85</v>
      </c>
      <c r="BK1751" s="149">
        <f>ROUND(I1751*H1751,2)</f>
        <v>0</v>
      </c>
      <c r="BL1751" s="17" t="s">
        <v>369</v>
      </c>
      <c r="BM1751" s="148" t="s">
        <v>2616</v>
      </c>
    </row>
    <row r="1752" spans="2:65" s="1" customFormat="1" ht="11.25">
      <c r="B1752" s="32"/>
      <c r="D1752" s="150" t="s">
        <v>262</v>
      </c>
      <c r="F1752" s="151" t="s">
        <v>2617</v>
      </c>
      <c r="I1752" s="152"/>
      <c r="L1752" s="32"/>
      <c r="M1752" s="153"/>
      <c r="T1752" s="56"/>
      <c r="AT1752" s="17" t="s">
        <v>262</v>
      </c>
      <c r="AU1752" s="17" t="s">
        <v>87</v>
      </c>
    </row>
    <row r="1753" spans="2:65" s="14" customFormat="1" ht="11.25">
      <c r="B1753" s="169"/>
      <c r="D1753" s="155" t="s">
        <v>264</v>
      </c>
      <c r="E1753" s="170" t="s">
        <v>1</v>
      </c>
      <c r="F1753" s="171" t="s">
        <v>2611</v>
      </c>
      <c r="H1753" s="170" t="s">
        <v>1</v>
      </c>
      <c r="I1753" s="172"/>
      <c r="L1753" s="169"/>
      <c r="M1753" s="173"/>
      <c r="T1753" s="174"/>
      <c r="AT1753" s="170" t="s">
        <v>264</v>
      </c>
      <c r="AU1753" s="170" t="s">
        <v>87</v>
      </c>
      <c r="AV1753" s="14" t="s">
        <v>85</v>
      </c>
      <c r="AW1753" s="14" t="s">
        <v>32</v>
      </c>
      <c r="AX1753" s="14" t="s">
        <v>77</v>
      </c>
      <c r="AY1753" s="170" t="s">
        <v>253</v>
      </c>
    </row>
    <row r="1754" spans="2:65" s="14" customFormat="1" ht="11.25">
      <c r="B1754" s="169"/>
      <c r="D1754" s="155" t="s">
        <v>264</v>
      </c>
      <c r="E1754" s="170" t="s">
        <v>1</v>
      </c>
      <c r="F1754" s="171" t="s">
        <v>3692</v>
      </c>
      <c r="H1754" s="170" t="s">
        <v>1</v>
      </c>
      <c r="I1754" s="172"/>
      <c r="L1754" s="169"/>
      <c r="M1754" s="173"/>
      <c r="T1754" s="174"/>
      <c r="AT1754" s="170" t="s">
        <v>264</v>
      </c>
      <c r="AU1754" s="170" t="s">
        <v>87</v>
      </c>
      <c r="AV1754" s="14" t="s">
        <v>85</v>
      </c>
      <c r="AW1754" s="14" t="s">
        <v>32</v>
      </c>
      <c r="AX1754" s="14" t="s">
        <v>77</v>
      </c>
      <c r="AY1754" s="170" t="s">
        <v>253</v>
      </c>
    </row>
    <row r="1755" spans="2:65" s="12" customFormat="1" ht="11.25">
      <c r="B1755" s="154"/>
      <c r="D1755" s="155" t="s">
        <v>264</v>
      </c>
      <c r="E1755" s="156" t="s">
        <v>1</v>
      </c>
      <c r="F1755" s="157" t="s">
        <v>3734</v>
      </c>
      <c r="H1755" s="158">
        <v>13.345000000000001</v>
      </c>
      <c r="I1755" s="159"/>
      <c r="L1755" s="154"/>
      <c r="M1755" s="160"/>
      <c r="T1755" s="161"/>
      <c r="AT1755" s="156" t="s">
        <v>264</v>
      </c>
      <c r="AU1755" s="156" t="s">
        <v>87</v>
      </c>
      <c r="AV1755" s="12" t="s">
        <v>87</v>
      </c>
      <c r="AW1755" s="12" t="s">
        <v>32</v>
      </c>
      <c r="AX1755" s="12" t="s">
        <v>77</v>
      </c>
      <c r="AY1755" s="156" t="s">
        <v>253</v>
      </c>
    </row>
    <row r="1756" spans="2:65" s="12" customFormat="1" ht="22.5">
      <c r="B1756" s="154"/>
      <c r="D1756" s="155" t="s">
        <v>264</v>
      </c>
      <c r="E1756" s="156" t="s">
        <v>1</v>
      </c>
      <c r="F1756" s="157" t="s">
        <v>3741</v>
      </c>
      <c r="H1756" s="158">
        <v>23.416</v>
      </c>
      <c r="I1756" s="159"/>
      <c r="L1756" s="154"/>
      <c r="M1756" s="160"/>
      <c r="T1756" s="161"/>
      <c r="AT1756" s="156" t="s">
        <v>264</v>
      </c>
      <c r="AU1756" s="156" t="s">
        <v>87</v>
      </c>
      <c r="AV1756" s="12" t="s">
        <v>87</v>
      </c>
      <c r="AW1756" s="12" t="s">
        <v>32</v>
      </c>
      <c r="AX1756" s="12" t="s">
        <v>77</v>
      </c>
      <c r="AY1756" s="156" t="s">
        <v>253</v>
      </c>
    </row>
    <row r="1757" spans="2:65" s="12" customFormat="1" ht="11.25">
      <c r="B1757" s="154"/>
      <c r="D1757" s="155" t="s">
        <v>264</v>
      </c>
      <c r="E1757" s="156" t="s">
        <v>1</v>
      </c>
      <c r="F1757" s="157" t="s">
        <v>3742</v>
      </c>
      <c r="H1757" s="158">
        <v>12.98</v>
      </c>
      <c r="I1757" s="159"/>
      <c r="L1757" s="154"/>
      <c r="M1757" s="160"/>
      <c r="T1757" s="161"/>
      <c r="AT1757" s="156" t="s">
        <v>264</v>
      </c>
      <c r="AU1757" s="156" t="s">
        <v>87</v>
      </c>
      <c r="AV1757" s="12" t="s">
        <v>87</v>
      </c>
      <c r="AW1757" s="12" t="s">
        <v>32</v>
      </c>
      <c r="AX1757" s="12" t="s">
        <v>77</v>
      </c>
      <c r="AY1757" s="156" t="s">
        <v>253</v>
      </c>
    </row>
    <row r="1758" spans="2:65" s="12" customFormat="1" ht="11.25">
      <c r="B1758" s="154"/>
      <c r="D1758" s="155" t="s">
        <v>264</v>
      </c>
      <c r="E1758" s="156" t="s">
        <v>1</v>
      </c>
      <c r="F1758" s="157" t="s">
        <v>3743</v>
      </c>
      <c r="H1758" s="158">
        <v>21.364999999999998</v>
      </c>
      <c r="I1758" s="159"/>
      <c r="L1758" s="154"/>
      <c r="M1758" s="160"/>
      <c r="T1758" s="161"/>
      <c r="AT1758" s="156" t="s">
        <v>264</v>
      </c>
      <c r="AU1758" s="156" t="s">
        <v>87</v>
      </c>
      <c r="AV1758" s="12" t="s">
        <v>87</v>
      </c>
      <c r="AW1758" s="12" t="s">
        <v>32</v>
      </c>
      <c r="AX1758" s="12" t="s">
        <v>77</v>
      </c>
      <c r="AY1758" s="156" t="s">
        <v>253</v>
      </c>
    </row>
    <row r="1759" spans="2:65" s="12" customFormat="1" ht="11.25">
      <c r="B1759" s="154"/>
      <c r="D1759" s="155" t="s">
        <v>264</v>
      </c>
      <c r="E1759" s="156" t="s">
        <v>1</v>
      </c>
      <c r="F1759" s="157" t="s">
        <v>2612</v>
      </c>
      <c r="H1759" s="158">
        <v>2.875</v>
      </c>
      <c r="I1759" s="159"/>
      <c r="L1759" s="154"/>
      <c r="M1759" s="160"/>
      <c r="T1759" s="161"/>
      <c r="AT1759" s="156" t="s">
        <v>264</v>
      </c>
      <c r="AU1759" s="156" t="s">
        <v>87</v>
      </c>
      <c r="AV1759" s="12" t="s">
        <v>87</v>
      </c>
      <c r="AW1759" s="12" t="s">
        <v>32</v>
      </c>
      <c r="AX1759" s="12" t="s">
        <v>77</v>
      </c>
      <c r="AY1759" s="156" t="s">
        <v>253</v>
      </c>
    </row>
    <row r="1760" spans="2:65" s="13" customFormat="1" ht="11.25">
      <c r="B1760" s="162"/>
      <c r="D1760" s="155" t="s">
        <v>264</v>
      </c>
      <c r="E1760" s="163" t="s">
        <v>1</v>
      </c>
      <c r="F1760" s="164" t="s">
        <v>266</v>
      </c>
      <c r="H1760" s="165">
        <v>73.980999999999995</v>
      </c>
      <c r="I1760" s="166"/>
      <c r="L1760" s="162"/>
      <c r="M1760" s="167"/>
      <c r="T1760" s="168"/>
      <c r="AT1760" s="163" t="s">
        <v>264</v>
      </c>
      <c r="AU1760" s="163" t="s">
        <v>87</v>
      </c>
      <c r="AV1760" s="13" t="s">
        <v>260</v>
      </c>
      <c r="AW1760" s="13" t="s">
        <v>32</v>
      </c>
      <c r="AX1760" s="13" t="s">
        <v>85</v>
      </c>
      <c r="AY1760" s="163" t="s">
        <v>253</v>
      </c>
    </row>
    <row r="1761" spans="2:65" s="1" customFormat="1" ht="16.5" customHeight="1">
      <c r="B1761" s="32"/>
      <c r="C1761" s="137" t="s">
        <v>2578</v>
      </c>
      <c r="D1761" s="137" t="s">
        <v>255</v>
      </c>
      <c r="E1761" s="138" t="s">
        <v>2619</v>
      </c>
      <c r="F1761" s="139" t="s">
        <v>2620</v>
      </c>
      <c r="G1761" s="140" t="s">
        <v>269</v>
      </c>
      <c r="H1761" s="141">
        <v>14</v>
      </c>
      <c r="I1761" s="142"/>
      <c r="J1761" s="143">
        <f>ROUND(I1761*H1761,2)</f>
        <v>0</v>
      </c>
      <c r="K1761" s="139" t="s">
        <v>259</v>
      </c>
      <c r="L1761" s="32"/>
      <c r="M1761" s="144" t="s">
        <v>1</v>
      </c>
      <c r="N1761" s="145" t="s">
        <v>42</v>
      </c>
      <c r="P1761" s="146">
        <f>O1761*H1761</f>
        <v>0</v>
      </c>
      <c r="Q1761" s="146">
        <v>2.1000000000000001E-4</v>
      </c>
      <c r="R1761" s="146">
        <f>Q1761*H1761</f>
        <v>2.9399999999999999E-3</v>
      </c>
      <c r="S1761" s="146">
        <v>0</v>
      </c>
      <c r="T1761" s="147">
        <f>S1761*H1761</f>
        <v>0</v>
      </c>
      <c r="AR1761" s="148" t="s">
        <v>369</v>
      </c>
      <c r="AT1761" s="148" t="s">
        <v>255</v>
      </c>
      <c r="AU1761" s="148" t="s">
        <v>87</v>
      </c>
      <c r="AY1761" s="17" t="s">
        <v>253</v>
      </c>
      <c r="BE1761" s="149">
        <f>IF(N1761="základní",J1761,0)</f>
        <v>0</v>
      </c>
      <c r="BF1761" s="149">
        <f>IF(N1761="snížená",J1761,0)</f>
        <v>0</v>
      </c>
      <c r="BG1761" s="149">
        <f>IF(N1761="zákl. přenesená",J1761,0)</f>
        <v>0</v>
      </c>
      <c r="BH1761" s="149">
        <f>IF(N1761="sníž. přenesená",J1761,0)</f>
        <v>0</v>
      </c>
      <c r="BI1761" s="149">
        <f>IF(N1761="nulová",J1761,0)</f>
        <v>0</v>
      </c>
      <c r="BJ1761" s="17" t="s">
        <v>85</v>
      </c>
      <c r="BK1761" s="149">
        <f>ROUND(I1761*H1761,2)</f>
        <v>0</v>
      </c>
      <c r="BL1761" s="17" t="s">
        <v>369</v>
      </c>
      <c r="BM1761" s="148" t="s">
        <v>2621</v>
      </c>
    </row>
    <row r="1762" spans="2:65" s="1" customFormat="1" ht="11.25">
      <c r="B1762" s="32"/>
      <c r="D1762" s="150" t="s">
        <v>262</v>
      </c>
      <c r="F1762" s="151" t="s">
        <v>2622</v>
      </c>
      <c r="I1762" s="152"/>
      <c r="L1762" s="32"/>
      <c r="M1762" s="153"/>
      <c r="T1762" s="56"/>
      <c r="AT1762" s="17" t="s">
        <v>262</v>
      </c>
      <c r="AU1762" s="17" t="s">
        <v>87</v>
      </c>
    </row>
    <row r="1763" spans="2:65" s="12" customFormat="1" ht="11.25">
      <c r="B1763" s="154"/>
      <c r="D1763" s="155" t="s">
        <v>264</v>
      </c>
      <c r="E1763" s="156" t="s">
        <v>1</v>
      </c>
      <c r="F1763" s="157" t="s">
        <v>4098</v>
      </c>
      <c r="H1763" s="158">
        <v>14</v>
      </c>
      <c r="I1763" s="159"/>
      <c r="L1763" s="154"/>
      <c r="M1763" s="160"/>
      <c r="T1763" s="161"/>
      <c r="AT1763" s="156" t="s">
        <v>264</v>
      </c>
      <c r="AU1763" s="156" t="s">
        <v>87</v>
      </c>
      <c r="AV1763" s="12" t="s">
        <v>87</v>
      </c>
      <c r="AW1763" s="12" t="s">
        <v>32</v>
      </c>
      <c r="AX1763" s="12" t="s">
        <v>77</v>
      </c>
      <c r="AY1763" s="156" t="s">
        <v>253</v>
      </c>
    </row>
    <row r="1764" spans="2:65" s="13" customFormat="1" ht="11.25">
      <c r="B1764" s="162"/>
      <c r="D1764" s="155" t="s">
        <v>264</v>
      </c>
      <c r="E1764" s="163" t="s">
        <v>1</v>
      </c>
      <c r="F1764" s="164" t="s">
        <v>266</v>
      </c>
      <c r="H1764" s="165">
        <v>14</v>
      </c>
      <c r="I1764" s="166"/>
      <c r="L1764" s="162"/>
      <c r="M1764" s="167"/>
      <c r="T1764" s="168"/>
      <c r="AT1764" s="163" t="s">
        <v>264</v>
      </c>
      <c r="AU1764" s="163" t="s">
        <v>87</v>
      </c>
      <c r="AV1764" s="13" t="s">
        <v>260</v>
      </c>
      <c r="AW1764" s="13" t="s">
        <v>32</v>
      </c>
      <c r="AX1764" s="13" t="s">
        <v>85</v>
      </c>
      <c r="AY1764" s="163" t="s">
        <v>253</v>
      </c>
    </row>
    <row r="1765" spans="2:65" s="1" customFormat="1" ht="16.5" customHeight="1">
      <c r="B1765" s="32"/>
      <c r="C1765" s="137" t="s">
        <v>2583</v>
      </c>
      <c r="D1765" s="137" t="s">
        <v>255</v>
      </c>
      <c r="E1765" s="138" t="s">
        <v>2625</v>
      </c>
      <c r="F1765" s="139" t="s">
        <v>2626</v>
      </c>
      <c r="G1765" s="140" t="s">
        <v>269</v>
      </c>
      <c r="H1765" s="141">
        <v>1</v>
      </c>
      <c r="I1765" s="142"/>
      <c r="J1765" s="143">
        <f>ROUND(I1765*H1765,2)</f>
        <v>0</v>
      </c>
      <c r="K1765" s="139" t="s">
        <v>259</v>
      </c>
      <c r="L1765" s="32"/>
      <c r="M1765" s="144" t="s">
        <v>1</v>
      </c>
      <c r="N1765" s="145" t="s">
        <v>42</v>
      </c>
      <c r="P1765" s="146">
        <f>O1765*H1765</f>
        <v>0</v>
      </c>
      <c r="Q1765" s="146">
        <v>2.0000000000000001E-4</v>
      </c>
      <c r="R1765" s="146">
        <f>Q1765*H1765</f>
        <v>2.0000000000000001E-4</v>
      </c>
      <c r="S1765" s="146">
        <v>0</v>
      </c>
      <c r="T1765" s="147">
        <f>S1765*H1765</f>
        <v>0</v>
      </c>
      <c r="AR1765" s="148" t="s">
        <v>369</v>
      </c>
      <c r="AT1765" s="148" t="s">
        <v>255</v>
      </c>
      <c r="AU1765" s="148" t="s">
        <v>87</v>
      </c>
      <c r="AY1765" s="17" t="s">
        <v>253</v>
      </c>
      <c r="BE1765" s="149">
        <f>IF(N1765="základní",J1765,0)</f>
        <v>0</v>
      </c>
      <c r="BF1765" s="149">
        <f>IF(N1765="snížená",J1765,0)</f>
        <v>0</v>
      </c>
      <c r="BG1765" s="149">
        <f>IF(N1765="zákl. přenesená",J1765,0)</f>
        <v>0</v>
      </c>
      <c r="BH1765" s="149">
        <f>IF(N1765="sníž. přenesená",J1765,0)</f>
        <v>0</v>
      </c>
      <c r="BI1765" s="149">
        <f>IF(N1765="nulová",J1765,0)</f>
        <v>0</v>
      </c>
      <c r="BJ1765" s="17" t="s">
        <v>85</v>
      </c>
      <c r="BK1765" s="149">
        <f>ROUND(I1765*H1765,2)</f>
        <v>0</v>
      </c>
      <c r="BL1765" s="17" t="s">
        <v>369</v>
      </c>
      <c r="BM1765" s="148" t="s">
        <v>2627</v>
      </c>
    </row>
    <row r="1766" spans="2:65" s="1" customFormat="1" ht="11.25">
      <c r="B1766" s="32"/>
      <c r="D1766" s="150" t="s">
        <v>262</v>
      </c>
      <c r="F1766" s="151" t="s">
        <v>2628</v>
      </c>
      <c r="I1766" s="152"/>
      <c r="L1766" s="32"/>
      <c r="M1766" s="153"/>
      <c r="T1766" s="56"/>
      <c r="AT1766" s="17" t="s">
        <v>262</v>
      </c>
      <c r="AU1766" s="17" t="s">
        <v>87</v>
      </c>
    </row>
    <row r="1767" spans="2:65" s="12" customFormat="1" ht="11.25">
      <c r="B1767" s="154"/>
      <c r="D1767" s="155" t="s">
        <v>264</v>
      </c>
      <c r="E1767" s="156" t="s">
        <v>1</v>
      </c>
      <c r="F1767" s="157" t="s">
        <v>4099</v>
      </c>
      <c r="H1767" s="158">
        <v>1</v>
      </c>
      <c r="I1767" s="159"/>
      <c r="L1767" s="154"/>
      <c r="M1767" s="160"/>
      <c r="T1767" s="161"/>
      <c r="AT1767" s="156" t="s">
        <v>264</v>
      </c>
      <c r="AU1767" s="156" t="s">
        <v>87</v>
      </c>
      <c r="AV1767" s="12" t="s">
        <v>87</v>
      </c>
      <c r="AW1767" s="12" t="s">
        <v>32</v>
      </c>
      <c r="AX1767" s="12" t="s">
        <v>77</v>
      </c>
      <c r="AY1767" s="156" t="s">
        <v>253</v>
      </c>
    </row>
    <row r="1768" spans="2:65" s="13" customFormat="1" ht="11.25">
      <c r="B1768" s="162"/>
      <c r="D1768" s="155" t="s">
        <v>264</v>
      </c>
      <c r="E1768" s="163" t="s">
        <v>1</v>
      </c>
      <c r="F1768" s="164" t="s">
        <v>266</v>
      </c>
      <c r="H1768" s="165">
        <v>1</v>
      </c>
      <c r="I1768" s="166"/>
      <c r="L1768" s="162"/>
      <c r="M1768" s="167"/>
      <c r="T1768" s="168"/>
      <c r="AT1768" s="163" t="s">
        <v>264</v>
      </c>
      <c r="AU1768" s="163" t="s">
        <v>87</v>
      </c>
      <c r="AV1768" s="13" t="s">
        <v>260</v>
      </c>
      <c r="AW1768" s="13" t="s">
        <v>32</v>
      </c>
      <c r="AX1768" s="13" t="s">
        <v>85</v>
      </c>
      <c r="AY1768" s="163" t="s">
        <v>253</v>
      </c>
    </row>
    <row r="1769" spans="2:65" s="1" customFormat="1" ht="24.2" customHeight="1">
      <c r="B1769" s="32"/>
      <c r="C1769" s="137" t="s">
        <v>2589</v>
      </c>
      <c r="D1769" s="137" t="s">
        <v>255</v>
      </c>
      <c r="E1769" s="138" t="s">
        <v>2630</v>
      </c>
      <c r="F1769" s="139" t="s">
        <v>2631</v>
      </c>
      <c r="G1769" s="140" t="s">
        <v>258</v>
      </c>
      <c r="H1769" s="141">
        <v>69.260999999999996</v>
      </c>
      <c r="I1769" s="142"/>
      <c r="J1769" s="143">
        <f>ROUND(I1769*H1769,2)</f>
        <v>0</v>
      </c>
      <c r="K1769" s="139" t="s">
        <v>1</v>
      </c>
      <c r="L1769" s="32"/>
      <c r="M1769" s="144" t="s">
        <v>1</v>
      </c>
      <c r="N1769" s="145" t="s">
        <v>42</v>
      </c>
      <c r="P1769" s="146">
        <f>O1769*H1769</f>
        <v>0</v>
      </c>
      <c r="Q1769" s="146">
        <v>5.0499999999999998E-3</v>
      </c>
      <c r="R1769" s="146">
        <f>Q1769*H1769</f>
        <v>0.34976804999999994</v>
      </c>
      <c r="S1769" s="146">
        <v>0</v>
      </c>
      <c r="T1769" s="147">
        <f>S1769*H1769</f>
        <v>0</v>
      </c>
      <c r="AR1769" s="148" t="s">
        <v>369</v>
      </c>
      <c r="AT1769" s="148" t="s">
        <v>255</v>
      </c>
      <c r="AU1769" s="148" t="s">
        <v>87</v>
      </c>
      <c r="AY1769" s="17" t="s">
        <v>253</v>
      </c>
      <c r="BE1769" s="149">
        <f>IF(N1769="základní",J1769,0)</f>
        <v>0</v>
      </c>
      <c r="BF1769" s="149">
        <f>IF(N1769="snížená",J1769,0)</f>
        <v>0</v>
      </c>
      <c r="BG1769" s="149">
        <f>IF(N1769="zákl. přenesená",J1769,0)</f>
        <v>0</v>
      </c>
      <c r="BH1769" s="149">
        <f>IF(N1769="sníž. přenesená",J1769,0)</f>
        <v>0</v>
      </c>
      <c r="BI1769" s="149">
        <f>IF(N1769="nulová",J1769,0)</f>
        <v>0</v>
      </c>
      <c r="BJ1769" s="17" t="s">
        <v>85</v>
      </c>
      <c r="BK1769" s="149">
        <f>ROUND(I1769*H1769,2)</f>
        <v>0</v>
      </c>
      <c r="BL1769" s="17" t="s">
        <v>369</v>
      </c>
      <c r="BM1769" s="148" t="s">
        <v>4100</v>
      </c>
    </row>
    <row r="1770" spans="2:65" s="1" customFormat="1" ht="37.9" customHeight="1">
      <c r="B1770" s="32"/>
      <c r="C1770" s="185" t="s">
        <v>2594</v>
      </c>
      <c r="D1770" s="185" t="s">
        <v>1052</v>
      </c>
      <c r="E1770" s="186" t="s">
        <v>2634</v>
      </c>
      <c r="F1770" s="187" t="s">
        <v>4101</v>
      </c>
      <c r="G1770" s="188" t="s">
        <v>258</v>
      </c>
      <c r="H1770" s="189">
        <v>76.186999999999998</v>
      </c>
      <c r="I1770" s="190"/>
      <c r="J1770" s="191">
        <f>ROUND(I1770*H1770,2)</f>
        <v>0</v>
      </c>
      <c r="K1770" s="187" t="s">
        <v>1</v>
      </c>
      <c r="L1770" s="192"/>
      <c r="M1770" s="193" t="s">
        <v>1</v>
      </c>
      <c r="N1770" s="194" t="s">
        <v>42</v>
      </c>
      <c r="P1770" s="146">
        <f>O1770*H1770</f>
        <v>0</v>
      </c>
      <c r="Q1770" s="146">
        <v>0.01</v>
      </c>
      <c r="R1770" s="146">
        <f>Q1770*H1770</f>
        <v>0.76187000000000005</v>
      </c>
      <c r="S1770" s="146">
        <v>0</v>
      </c>
      <c r="T1770" s="147">
        <f>S1770*H1770</f>
        <v>0</v>
      </c>
      <c r="AR1770" s="148" t="s">
        <v>455</v>
      </c>
      <c r="AT1770" s="148" t="s">
        <v>1052</v>
      </c>
      <c r="AU1770" s="148" t="s">
        <v>87</v>
      </c>
      <c r="AY1770" s="17" t="s">
        <v>253</v>
      </c>
      <c r="BE1770" s="149">
        <f>IF(N1770="základní",J1770,0)</f>
        <v>0</v>
      </c>
      <c r="BF1770" s="149">
        <f>IF(N1770="snížená",J1770,0)</f>
        <v>0</v>
      </c>
      <c r="BG1770" s="149">
        <f>IF(N1770="zákl. přenesená",J1770,0)</f>
        <v>0</v>
      </c>
      <c r="BH1770" s="149">
        <f>IF(N1770="sníž. přenesená",J1770,0)</f>
        <v>0</v>
      </c>
      <c r="BI1770" s="149">
        <f>IF(N1770="nulová",J1770,0)</f>
        <v>0</v>
      </c>
      <c r="BJ1770" s="17" t="s">
        <v>85</v>
      </c>
      <c r="BK1770" s="149">
        <f>ROUND(I1770*H1770,2)</f>
        <v>0</v>
      </c>
      <c r="BL1770" s="17" t="s">
        <v>369</v>
      </c>
      <c r="BM1770" s="148" t="s">
        <v>4102</v>
      </c>
    </row>
    <row r="1771" spans="2:65" s="14" customFormat="1" ht="11.25">
      <c r="B1771" s="169"/>
      <c r="D1771" s="155" t="s">
        <v>264</v>
      </c>
      <c r="E1771" s="170" t="s">
        <v>1</v>
      </c>
      <c r="F1771" s="171" t="s">
        <v>2611</v>
      </c>
      <c r="H1771" s="170" t="s">
        <v>1</v>
      </c>
      <c r="I1771" s="172"/>
      <c r="L1771" s="169"/>
      <c r="M1771" s="173"/>
      <c r="T1771" s="174"/>
      <c r="AT1771" s="170" t="s">
        <v>264</v>
      </c>
      <c r="AU1771" s="170" t="s">
        <v>87</v>
      </c>
      <c r="AV1771" s="14" t="s">
        <v>85</v>
      </c>
      <c r="AW1771" s="14" t="s">
        <v>32</v>
      </c>
      <c r="AX1771" s="14" t="s">
        <v>77</v>
      </c>
      <c r="AY1771" s="170" t="s">
        <v>253</v>
      </c>
    </row>
    <row r="1772" spans="2:65" s="14" customFormat="1" ht="11.25">
      <c r="B1772" s="169"/>
      <c r="D1772" s="155" t="s">
        <v>264</v>
      </c>
      <c r="E1772" s="170" t="s">
        <v>1</v>
      </c>
      <c r="F1772" s="171" t="s">
        <v>3692</v>
      </c>
      <c r="H1772" s="170" t="s">
        <v>1</v>
      </c>
      <c r="I1772" s="172"/>
      <c r="L1772" s="169"/>
      <c r="M1772" s="173"/>
      <c r="T1772" s="174"/>
      <c r="AT1772" s="170" t="s">
        <v>264</v>
      </c>
      <c r="AU1772" s="170" t="s">
        <v>87</v>
      </c>
      <c r="AV1772" s="14" t="s">
        <v>85</v>
      </c>
      <c r="AW1772" s="14" t="s">
        <v>32</v>
      </c>
      <c r="AX1772" s="14" t="s">
        <v>77</v>
      </c>
      <c r="AY1772" s="170" t="s">
        <v>253</v>
      </c>
    </row>
    <row r="1773" spans="2:65" s="12" customFormat="1" ht="11.25">
      <c r="B1773" s="154"/>
      <c r="D1773" s="155" t="s">
        <v>264</v>
      </c>
      <c r="E1773" s="156" t="s">
        <v>1</v>
      </c>
      <c r="F1773" s="157" t="s">
        <v>3734</v>
      </c>
      <c r="H1773" s="158">
        <v>13.345000000000001</v>
      </c>
      <c r="I1773" s="159"/>
      <c r="L1773" s="154"/>
      <c r="M1773" s="160"/>
      <c r="T1773" s="161"/>
      <c r="AT1773" s="156" t="s">
        <v>264</v>
      </c>
      <c r="AU1773" s="156" t="s">
        <v>87</v>
      </c>
      <c r="AV1773" s="12" t="s">
        <v>87</v>
      </c>
      <c r="AW1773" s="12" t="s">
        <v>32</v>
      </c>
      <c r="AX1773" s="12" t="s">
        <v>77</v>
      </c>
      <c r="AY1773" s="156" t="s">
        <v>253</v>
      </c>
    </row>
    <row r="1774" spans="2:65" s="12" customFormat="1" ht="22.5">
      <c r="B1774" s="154"/>
      <c r="D1774" s="155" t="s">
        <v>264</v>
      </c>
      <c r="E1774" s="156" t="s">
        <v>1</v>
      </c>
      <c r="F1774" s="157" t="s">
        <v>3741</v>
      </c>
      <c r="H1774" s="158">
        <v>23.416</v>
      </c>
      <c r="I1774" s="159"/>
      <c r="L1774" s="154"/>
      <c r="M1774" s="160"/>
      <c r="T1774" s="161"/>
      <c r="AT1774" s="156" t="s">
        <v>264</v>
      </c>
      <c r="AU1774" s="156" t="s">
        <v>87</v>
      </c>
      <c r="AV1774" s="12" t="s">
        <v>87</v>
      </c>
      <c r="AW1774" s="12" t="s">
        <v>32</v>
      </c>
      <c r="AX1774" s="12" t="s">
        <v>77</v>
      </c>
      <c r="AY1774" s="156" t="s">
        <v>253</v>
      </c>
    </row>
    <row r="1775" spans="2:65" s="12" customFormat="1" ht="11.25">
      <c r="B1775" s="154"/>
      <c r="D1775" s="155" t="s">
        <v>264</v>
      </c>
      <c r="E1775" s="156" t="s">
        <v>1</v>
      </c>
      <c r="F1775" s="157" t="s">
        <v>4103</v>
      </c>
      <c r="H1775" s="158">
        <v>8.26</v>
      </c>
      <c r="I1775" s="159"/>
      <c r="L1775" s="154"/>
      <c r="M1775" s="160"/>
      <c r="T1775" s="161"/>
      <c r="AT1775" s="156" t="s">
        <v>264</v>
      </c>
      <c r="AU1775" s="156" t="s">
        <v>87</v>
      </c>
      <c r="AV1775" s="12" t="s">
        <v>87</v>
      </c>
      <c r="AW1775" s="12" t="s">
        <v>32</v>
      </c>
      <c r="AX1775" s="12" t="s">
        <v>77</v>
      </c>
      <c r="AY1775" s="156" t="s">
        <v>253</v>
      </c>
    </row>
    <row r="1776" spans="2:65" s="12" customFormat="1" ht="11.25">
      <c r="B1776" s="154"/>
      <c r="D1776" s="155" t="s">
        <v>264</v>
      </c>
      <c r="E1776" s="156" t="s">
        <v>1</v>
      </c>
      <c r="F1776" s="157" t="s">
        <v>3743</v>
      </c>
      <c r="H1776" s="158">
        <v>21.364999999999998</v>
      </c>
      <c r="I1776" s="159"/>
      <c r="L1776" s="154"/>
      <c r="M1776" s="160"/>
      <c r="T1776" s="161"/>
      <c r="AT1776" s="156" t="s">
        <v>264</v>
      </c>
      <c r="AU1776" s="156" t="s">
        <v>87</v>
      </c>
      <c r="AV1776" s="12" t="s">
        <v>87</v>
      </c>
      <c r="AW1776" s="12" t="s">
        <v>32</v>
      </c>
      <c r="AX1776" s="12" t="s">
        <v>77</v>
      </c>
      <c r="AY1776" s="156" t="s">
        <v>253</v>
      </c>
    </row>
    <row r="1777" spans="2:65" s="12" customFormat="1" ht="11.25">
      <c r="B1777" s="154"/>
      <c r="D1777" s="155" t="s">
        <v>264</v>
      </c>
      <c r="E1777" s="156" t="s">
        <v>1</v>
      </c>
      <c r="F1777" s="157" t="s">
        <v>2612</v>
      </c>
      <c r="H1777" s="158">
        <v>2.875</v>
      </c>
      <c r="I1777" s="159"/>
      <c r="L1777" s="154"/>
      <c r="M1777" s="160"/>
      <c r="T1777" s="161"/>
      <c r="AT1777" s="156" t="s">
        <v>264</v>
      </c>
      <c r="AU1777" s="156" t="s">
        <v>87</v>
      </c>
      <c r="AV1777" s="12" t="s">
        <v>87</v>
      </c>
      <c r="AW1777" s="12" t="s">
        <v>32</v>
      </c>
      <c r="AX1777" s="12" t="s">
        <v>77</v>
      </c>
      <c r="AY1777" s="156" t="s">
        <v>253</v>
      </c>
    </row>
    <row r="1778" spans="2:65" s="13" customFormat="1" ht="11.25">
      <c r="B1778" s="162"/>
      <c r="D1778" s="155" t="s">
        <v>264</v>
      </c>
      <c r="E1778" s="163" t="s">
        <v>1</v>
      </c>
      <c r="F1778" s="164" t="s">
        <v>266</v>
      </c>
      <c r="H1778" s="165">
        <v>69.260999999999996</v>
      </c>
      <c r="I1778" s="166"/>
      <c r="L1778" s="162"/>
      <c r="M1778" s="167"/>
      <c r="T1778" s="168"/>
      <c r="AT1778" s="163" t="s">
        <v>264</v>
      </c>
      <c r="AU1778" s="163" t="s">
        <v>87</v>
      </c>
      <c r="AV1778" s="13" t="s">
        <v>260</v>
      </c>
      <c r="AW1778" s="13" t="s">
        <v>32</v>
      </c>
      <c r="AX1778" s="13" t="s">
        <v>85</v>
      </c>
      <c r="AY1778" s="163" t="s">
        <v>253</v>
      </c>
    </row>
    <row r="1779" spans="2:65" s="12" customFormat="1" ht="11.25">
      <c r="B1779" s="154"/>
      <c r="D1779" s="155" t="s">
        <v>264</v>
      </c>
      <c r="F1779" s="157" t="s">
        <v>4104</v>
      </c>
      <c r="H1779" s="158">
        <v>76.186999999999998</v>
      </c>
      <c r="I1779" s="159"/>
      <c r="L1779" s="154"/>
      <c r="M1779" s="160"/>
      <c r="T1779" s="161"/>
      <c r="AT1779" s="156" t="s">
        <v>264</v>
      </c>
      <c r="AU1779" s="156" t="s">
        <v>87</v>
      </c>
      <c r="AV1779" s="12" t="s">
        <v>87</v>
      </c>
      <c r="AW1779" s="12" t="s">
        <v>4</v>
      </c>
      <c r="AX1779" s="12" t="s">
        <v>85</v>
      </c>
      <c r="AY1779" s="156" t="s">
        <v>253</v>
      </c>
    </row>
    <row r="1780" spans="2:65" s="1" customFormat="1" ht="24.2" customHeight="1">
      <c r="B1780" s="32"/>
      <c r="C1780" s="137" t="s">
        <v>2599</v>
      </c>
      <c r="D1780" s="137" t="s">
        <v>255</v>
      </c>
      <c r="E1780" s="138" t="s">
        <v>2640</v>
      </c>
      <c r="F1780" s="139" t="s">
        <v>2641</v>
      </c>
      <c r="G1780" s="140" t="s">
        <v>313</v>
      </c>
      <c r="H1780" s="141">
        <v>7</v>
      </c>
      <c r="I1780" s="142"/>
      <c r="J1780" s="143">
        <f>ROUND(I1780*H1780,2)</f>
        <v>0</v>
      </c>
      <c r="K1780" s="139" t="s">
        <v>259</v>
      </c>
      <c r="L1780" s="32"/>
      <c r="M1780" s="144" t="s">
        <v>1</v>
      </c>
      <c r="N1780" s="145" t="s">
        <v>42</v>
      </c>
      <c r="P1780" s="146">
        <f>O1780*H1780</f>
        <v>0</v>
      </c>
      <c r="Q1780" s="146">
        <v>1.8000000000000001E-4</v>
      </c>
      <c r="R1780" s="146">
        <f>Q1780*H1780</f>
        <v>1.2600000000000001E-3</v>
      </c>
      <c r="S1780" s="146">
        <v>0</v>
      </c>
      <c r="T1780" s="147">
        <f>S1780*H1780</f>
        <v>0</v>
      </c>
      <c r="AR1780" s="148" t="s">
        <v>369</v>
      </c>
      <c r="AT1780" s="148" t="s">
        <v>255</v>
      </c>
      <c r="AU1780" s="148" t="s">
        <v>87</v>
      </c>
      <c r="AY1780" s="17" t="s">
        <v>253</v>
      </c>
      <c r="BE1780" s="149">
        <f>IF(N1780="základní",J1780,0)</f>
        <v>0</v>
      </c>
      <c r="BF1780" s="149">
        <f>IF(N1780="snížená",J1780,0)</f>
        <v>0</v>
      </c>
      <c r="BG1780" s="149">
        <f>IF(N1780="zákl. přenesená",J1780,0)</f>
        <v>0</v>
      </c>
      <c r="BH1780" s="149">
        <f>IF(N1780="sníž. přenesená",J1780,0)</f>
        <v>0</v>
      </c>
      <c r="BI1780" s="149">
        <f>IF(N1780="nulová",J1780,0)</f>
        <v>0</v>
      </c>
      <c r="BJ1780" s="17" t="s">
        <v>85</v>
      </c>
      <c r="BK1780" s="149">
        <f>ROUND(I1780*H1780,2)</f>
        <v>0</v>
      </c>
      <c r="BL1780" s="17" t="s">
        <v>369</v>
      </c>
      <c r="BM1780" s="148" t="s">
        <v>4105</v>
      </c>
    </row>
    <row r="1781" spans="2:65" s="1" customFormat="1" ht="11.25">
      <c r="B1781" s="32"/>
      <c r="D1781" s="150" t="s">
        <v>262</v>
      </c>
      <c r="F1781" s="151" t="s">
        <v>2643</v>
      </c>
      <c r="I1781" s="152"/>
      <c r="L1781" s="32"/>
      <c r="M1781" s="153"/>
      <c r="T1781" s="56"/>
      <c r="AT1781" s="17" t="s">
        <v>262</v>
      </c>
      <c r="AU1781" s="17" t="s">
        <v>87</v>
      </c>
    </row>
    <row r="1782" spans="2:65" s="1" customFormat="1" ht="24.2" customHeight="1">
      <c r="B1782" s="32"/>
      <c r="C1782" s="185" t="s">
        <v>2606</v>
      </c>
      <c r="D1782" s="185" t="s">
        <v>1052</v>
      </c>
      <c r="E1782" s="186" t="s">
        <v>2645</v>
      </c>
      <c r="F1782" s="187" t="s">
        <v>2646</v>
      </c>
      <c r="G1782" s="188" t="s">
        <v>313</v>
      </c>
      <c r="H1782" s="189">
        <v>7.35</v>
      </c>
      <c r="I1782" s="190"/>
      <c r="J1782" s="191">
        <f>ROUND(I1782*H1782,2)</f>
        <v>0</v>
      </c>
      <c r="K1782" s="187" t="s">
        <v>1</v>
      </c>
      <c r="L1782" s="192"/>
      <c r="M1782" s="193" t="s">
        <v>1</v>
      </c>
      <c r="N1782" s="194" t="s">
        <v>42</v>
      </c>
      <c r="P1782" s="146">
        <f>O1782*H1782</f>
        <v>0</v>
      </c>
      <c r="Q1782" s="146">
        <v>1.2E-4</v>
      </c>
      <c r="R1782" s="146">
        <f>Q1782*H1782</f>
        <v>8.8199999999999997E-4</v>
      </c>
      <c r="S1782" s="146">
        <v>0</v>
      </c>
      <c r="T1782" s="147">
        <f>S1782*H1782</f>
        <v>0</v>
      </c>
      <c r="AR1782" s="148" t="s">
        <v>455</v>
      </c>
      <c r="AT1782" s="148" t="s">
        <v>1052</v>
      </c>
      <c r="AU1782" s="148" t="s">
        <v>87</v>
      </c>
      <c r="AY1782" s="17" t="s">
        <v>253</v>
      </c>
      <c r="BE1782" s="149">
        <f>IF(N1782="základní",J1782,0)</f>
        <v>0</v>
      </c>
      <c r="BF1782" s="149">
        <f>IF(N1782="snížená",J1782,0)</f>
        <v>0</v>
      </c>
      <c r="BG1782" s="149">
        <f>IF(N1782="zákl. přenesená",J1782,0)</f>
        <v>0</v>
      </c>
      <c r="BH1782" s="149">
        <f>IF(N1782="sníž. přenesená",J1782,0)</f>
        <v>0</v>
      </c>
      <c r="BI1782" s="149">
        <f>IF(N1782="nulová",J1782,0)</f>
        <v>0</v>
      </c>
      <c r="BJ1782" s="17" t="s">
        <v>85</v>
      </c>
      <c r="BK1782" s="149">
        <f>ROUND(I1782*H1782,2)</f>
        <v>0</v>
      </c>
      <c r="BL1782" s="17" t="s">
        <v>369</v>
      </c>
      <c r="BM1782" s="148" t="s">
        <v>4106</v>
      </c>
    </row>
    <row r="1783" spans="2:65" s="12" customFormat="1" ht="11.25">
      <c r="B1783" s="154"/>
      <c r="D1783" s="155" t="s">
        <v>264</v>
      </c>
      <c r="E1783" s="156" t="s">
        <v>1</v>
      </c>
      <c r="F1783" s="157" t="s">
        <v>4107</v>
      </c>
      <c r="H1783" s="158">
        <v>4.5</v>
      </c>
      <c r="I1783" s="159"/>
      <c r="L1783" s="154"/>
      <c r="M1783" s="160"/>
      <c r="T1783" s="161"/>
      <c r="AT1783" s="156" t="s">
        <v>264</v>
      </c>
      <c r="AU1783" s="156" t="s">
        <v>87</v>
      </c>
      <c r="AV1783" s="12" t="s">
        <v>87</v>
      </c>
      <c r="AW1783" s="12" t="s">
        <v>32</v>
      </c>
      <c r="AX1783" s="12" t="s">
        <v>77</v>
      </c>
      <c r="AY1783" s="156" t="s">
        <v>253</v>
      </c>
    </row>
    <row r="1784" spans="2:65" s="12" customFormat="1" ht="11.25">
      <c r="B1784" s="154"/>
      <c r="D1784" s="155" t="s">
        <v>264</v>
      </c>
      <c r="E1784" s="156" t="s">
        <v>1</v>
      </c>
      <c r="F1784" s="157" t="s">
        <v>4108</v>
      </c>
      <c r="H1784" s="158">
        <v>2.5</v>
      </c>
      <c r="I1784" s="159"/>
      <c r="L1784" s="154"/>
      <c r="M1784" s="160"/>
      <c r="T1784" s="161"/>
      <c r="AT1784" s="156" t="s">
        <v>264</v>
      </c>
      <c r="AU1784" s="156" t="s">
        <v>87</v>
      </c>
      <c r="AV1784" s="12" t="s">
        <v>87</v>
      </c>
      <c r="AW1784" s="12" t="s">
        <v>32</v>
      </c>
      <c r="AX1784" s="12" t="s">
        <v>77</v>
      </c>
      <c r="AY1784" s="156" t="s">
        <v>253</v>
      </c>
    </row>
    <row r="1785" spans="2:65" s="13" customFormat="1" ht="11.25">
      <c r="B1785" s="162"/>
      <c r="D1785" s="155" t="s">
        <v>264</v>
      </c>
      <c r="E1785" s="163" t="s">
        <v>1</v>
      </c>
      <c r="F1785" s="164" t="s">
        <v>266</v>
      </c>
      <c r="H1785" s="165">
        <v>7</v>
      </c>
      <c r="I1785" s="166"/>
      <c r="L1785" s="162"/>
      <c r="M1785" s="167"/>
      <c r="T1785" s="168"/>
      <c r="AT1785" s="163" t="s">
        <v>264</v>
      </c>
      <c r="AU1785" s="163" t="s">
        <v>87</v>
      </c>
      <c r="AV1785" s="13" t="s">
        <v>260</v>
      </c>
      <c r="AW1785" s="13" t="s">
        <v>32</v>
      </c>
      <c r="AX1785" s="13" t="s">
        <v>85</v>
      </c>
      <c r="AY1785" s="163" t="s">
        <v>253</v>
      </c>
    </row>
    <row r="1786" spans="2:65" s="12" customFormat="1" ht="11.25">
      <c r="B1786" s="154"/>
      <c r="D1786" s="155" t="s">
        <v>264</v>
      </c>
      <c r="F1786" s="157" t="s">
        <v>2650</v>
      </c>
      <c r="H1786" s="158">
        <v>7.35</v>
      </c>
      <c r="I1786" s="159"/>
      <c r="L1786" s="154"/>
      <c r="M1786" s="160"/>
      <c r="T1786" s="161"/>
      <c r="AT1786" s="156" t="s">
        <v>264</v>
      </c>
      <c r="AU1786" s="156" t="s">
        <v>87</v>
      </c>
      <c r="AV1786" s="12" t="s">
        <v>87</v>
      </c>
      <c r="AW1786" s="12" t="s">
        <v>4</v>
      </c>
      <c r="AX1786" s="12" t="s">
        <v>85</v>
      </c>
      <c r="AY1786" s="156" t="s">
        <v>253</v>
      </c>
    </row>
    <row r="1787" spans="2:65" s="1" customFormat="1" ht="16.5" customHeight="1">
      <c r="B1787" s="32"/>
      <c r="C1787" s="137" t="s">
        <v>2613</v>
      </c>
      <c r="D1787" s="137" t="s">
        <v>255</v>
      </c>
      <c r="E1787" s="138" t="s">
        <v>2652</v>
      </c>
      <c r="F1787" s="139" t="s">
        <v>2653</v>
      </c>
      <c r="G1787" s="140" t="s">
        <v>313</v>
      </c>
      <c r="H1787" s="141">
        <v>29.49</v>
      </c>
      <c r="I1787" s="142"/>
      <c r="J1787" s="143">
        <f>ROUND(I1787*H1787,2)</f>
        <v>0</v>
      </c>
      <c r="K1787" s="139" t="s">
        <v>259</v>
      </c>
      <c r="L1787" s="32"/>
      <c r="M1787" s="144" t="s">
        <v>1</v>
      </c>
      <c r="N1787" s="145" t="s">
        <v>42</v>
      </c>
      <c r="P1787" s="146">
        <f>O1787*H1787</f>
        <v>0</v>
      </c>
      <c r="Q1787" s="146">
        <v>3.0000000000000001E-5</v>
      </c>
      <c r="R1787" s="146">
        <f>Q1787*H1787</f>
        <v>8.8469999999999998E-4</v>
      </c>
      <c r="S1787" s="146">
        <v>0</v>
      </c>
      <c r="T1787" s="147">
        <f>S1787*H1787</f>
        <v>0</v>
      </c>
      <c r="AR1787" s="148" t="s">
        <v>369</v>
      </c>
      <c r="AT1787" s="148" t="s">
        <v>255</v>
      </c>
      <c r="AU1787" s="148" t="s">
        <v>87</v>
      </c>
      <c r="AY1787" s="17" t="s">
        <v>253</v>
      </c>
      <c r="BE1787" s="149">
        <f>IF(N1787="základní",J1787,0)</f>
        <v>0</v>
      </c>
      <c r="BF1787" s="149">
        <f>IF(N1787="snížená",J1787,0)</f>
        <v>0</v>
      </c>
      <c r="BG1787" s="149">
        <f>IF(N1787="zákl. přenesená",J1787,0)</f>
        <v>0</v>
      </c>
      <c r="BH1787" s="149">
        <f>IF(N1787="sníž. přenesená",J1787,0)</f>
        <v>0</v>
      </c>
      <c r="BI1787" s="149">
        <f>IF(N1787="nulová",J1787,0)</f>
        <v>0</v>
      </c>
      <c r="BJ1787" s="17" t="s">
        <v>85</v>
      </c>
      <c r="BK1787" s="149">
        <f>ROUND(I1787*H1787,2)</f>
        <v>0</v>
      </c>
      <c r="BL1787" s="17" t="s">
        <v>369</v>
      </c>
      <c r="BM1787" s="148" t="s">
        <v>2654</v>
      </c>
    </row>
    <row r="1788" spans="2:65" s="1" customFormat="1" ht="11.25">
      <c r="B1788" s="32"/>
      <c r="D1788" s="150" t="s">
        <v>262</v>
      </c>
      <c r="F1788" s="151" t="s">
        <v>2655</v>
      </c>
      <c r="I1788" s="152"/>
      <c r="L1788" s="32"/>
      <c r="M1788" s="153"/>
      <c r="T1788" s="56"/>
      <c r="AT1788" s="17" t="s">
        <v>262</v>
      </c>
      <c r="AU1788" s="17" t="s">
        <v>87</v>
      </c>
    </row>
    <row r="1789" spans="2:65" s="12" customFormat="1" ht="11.25">
      <c r="B1789" s="154"/>
      <c r="D1789" s="155" t="s">
        <v>264</v>
      </c>
      <c r="E1789" s="156" t="s">
        <v>1</v>
      </c>
      <c r="F1789" s="157" t="s">
        <v>4109</v>
      </c>
      <c r="H1789" s="158">
        <v>29.49</v>
      </c>
      <c r="I1789" s="159"/>
      <c r="L1789" s="154"/>
      <c r="M1789" s="160"/>
      <c r="T1789" s="161"/>
      <c r="AT1789" s="156" t="s">
        <v>264</v>
      </c>
      <c r="AU1789" s="156" t="s">
        <v>87</v>
      </c>
      <c r="AV1789" s="12" t="s">
        <v>87</v>
      </c>
      <c r="AW1789" s="12" t="s">
        <v>32</v>
      </c>
      <c r="AX1789" s="12" t="s">
        <v>77</v>
      </c>
      <c r="AY1789" s="156" t="s">
        <v>253</v>
      </c>
    </row>
    <row r="1790" spans="2:65" s="13" customFormat="1" ht="11.25">
      <c r="B1790" s="162"/>
      <c r="D1790" s="155" t="s">
        <v>264</v>
      </c>
      <c r="E1790" s="163" t="s">
        <v>1</v>
      </c>
      <c r="F1790" s="164" t="s">
        <v>266</v>
      </c>
      <c r="H1790" s="165">
        <v>29.49</v>
      </c>
      <c r="I1790" s="166"/>
      <c r="L1790" s="162"/>
      <c r="M1790" s="167"/>
      <c r="T1790" s="168"/>
      <c r="AT1790" s="163" t="s">
        <v>264</v>
      </c>
      <c r="AU1790" s="163" t="s">
        <v>87</v>
      </c>
      <c r="AV1790" s="13" t="s">
        <v>260</v>
      </c>
      <c r="AW1790" s="13" t="s">
        <v>32</v>
      </c>
      <c r="AX1790" s="13" t="s">
        <v>85</v>
      </c>
      <c r="AY1790" s="163" t="s">
        <v>253</v>
      </c>
    </row>
    <row r="1791" spans="2:65" s="1" customFormat="1" ht="21.75" customHeight="1">
      <c r="B1791" s="32"/>
      <c r="C1791" s="137" t="s">
        <v>2618</v>
      </c>
      <c r="D1791" s="137" t="s">
        <v>255</v>
      </c>
      <c r="E1791" s="138" t="s">
        <v>2658</v>
      </c>
      <c r="F1791" s="139" t="s">
        <v>2659</v>
      </c>
      <c r="G1791" s="140" t="s">
        <v>313</v>
      </c>
      <c r="H1791" s="141">
        <v>29.49</v>
      </c>
      <c r="I1791" s="142"/>
      <c r="J1791" s="143">
        <f>ROUND(I1791*H1791,2)</f>
        <v>0</v>
      </c>
      <c r="K1791" s="139" t="s">
        <v>259</v>
      </c>
      <c r="L1791" s="32"/>
      <c r="M1791" s="144" t="s">
        <v>1</v>
      </c>
      <c r="N1791" s="145" t="s">
        <v>42</v>
      </c>
      <c r="P1791" s="146">
        <f>O1791*H1791</f>
        <v>0</v>
      </c>
      <c r="Q1791" s="146">
        <v>5.0000000000000002E-5</v>
      </c>
      <c r="R1791" s="146">
        <f>Q1791*H1791</f>
        <v>1.4744999999999999E-3</v>
      </c>
      <c r="S1791" s="146">
        <v>0</v>
      </c>
      <c r="T1791" s="147">
        <f>S1791*H1791</f>
        <v>0</v>
      </c>
      <c r="AR1791" s="148" t="s">
        <v>369</v>
      </c>
      <c r="AT1791" s="148" t="s">
        <v>255</v>
      </c>
      <c r="AU1791" s="148" t="s">
        <v>87</v>
      </c>
      <c r="AY1791" s="17" t="s">
        <v>253</v>
      </c>
      <c r="BE1791" s="149">
        <f>IF(N1791="základní",J1791,0)</f>
        <v>0</v>
      </c>
      <c r="BF1791" s="149">
        <f>IF(N1791="snížená",J1791,0)</f>
        <v>0</v>
      </c>
      <c r="BG1791" s="149">
        <f>IF(N1791="zákl. přenesená",J1791,0)</f>
        <v>0</v>
      </c>
      <c r="BH1791" s="149">
        <f>IF(N1791="sníž. přenesená",J1791,0)</f>
        <v>0</v>
      </c>
      <c r="BI1791" s="149">
        <f>IF(N1791="nulová",J1791,0)</f>
        <v>0</v>
      </c>
      <c r="BJ1791" s="17" t="s">
        <v>85</v>
      </c>
      <c r="BK1791" s="149">
        <f>ROUND(I1791*H1791,2)</f>
        <v>0</v>
      </c>
      <c r="BL1791" s="17" t="s">
        <v>369</v>
      </c>
      <c r="BM1791" s="148" t="s">
        <v>2660</v>
      </c>
    </row>
    <row r="1792" spans="2:65" s="1" customFormat="1" ht="11.25">
      <c r="B1792" s="32"/>
      <c r="D1792" s="150" t="s">
        <v>262</v>
      </c>
      <c r="F1792" s="151" t="s">
        <v>2661</v>
      </c>
      <c r="I1792" s="152"/>
      <c r="L1792" s="32"/>
      <c r="M1792" s="153"/>
      <c r="T1792" s="56"/>
      <c r="AT1792" s="17" t="s">
        <v>262</v>
      </c>
      <c r="AU1792" s="17" t="s">
        <v>87</v>
      </c>
    </row>
    <row r="1793" spans="2:65" s="12" customFormat="1" ht="11.25">
      <c r="B1793" s="154"/>
      <c r="D1793" s="155" t="s">
        <v>264</v>
      </c>
      <c r="E1793" s="156" t="s">
        <v>1</v>
      </c>
      <c r="F1793" s="157" t="s">
        <v>4109</v>
      </c>
      <c r="H1793" s="158">
        <v>29.49</v>
      </c>
      <c r="I1793" s="159"/>
      <c r="L1793" s="154"/>
      <c r="M1793" s="160"/>
      <c r="T1793" s="161"/>
      <c r="AT1793" s="156" t="s">
        <v>264</v>
      </c>
      <c r="AU1793" s="156" t="s">
        <v>87</v>
      </c>
      <c r="AV1793" s="12" t="s">
        <v>87</v>
      </c>
      <c r="AW1793" s="12" t="s">
        <v>32</v>
      </c>
      <c r="AX1793" s="12" t="s">
        <v>77</v>
      </c>
      <c r="AY1793" s="156" t="s">
        <v>253</v>
      </c>
    </row>
    <row r="1794" spans="2:65" s="13" customFormat="1" ht="11.25">
      <c r="B1794" s="162"/>
      <c r="D1794" s="155" t="s">
        <v>264</v>
      </c>
      <c r="E1794" s="163" t="s">
        <v>1</v>
      </c>
      <c r="F1794" s="164" t="s">
        <v>266</v>
      </c>
      <c r="H1794" s="165">
        <v>29.49</v>
      </c>
      <c r="I1794" s="166"/>
      <c r="L1794" s="162"/>
      <c r="M1794" s="167"/>
      <c r="T1794" s="168"/>
      <c r="AT1794" s="163" t="s">
        <v>264</v>
      </c>
      <c r="AU1794" s="163" t="s">
        <v>87</v>
      </c>
      <c r="AV1794" s="13" t="s">
        <v>260</v>
      </c>
      <c r="AW1794" s="13" t="s">
        <v>32</v>
      </c>
      <c r="AX1794" s="13" t="s">
        <v>85</v>
      </c>
      <c r="AY1794" s="163" t="s">
        <v>253</v>
      </c>
    </row>
    <row r="1795" spans="2:65" s="1" customFormat="1" ht="24.2" customHeight="1">
      <c r="B1795" s="32"/>
      <c r="C1795" s="137" t="s">
        <v>2624</v>
      </c>
      <c r="D1795" s="137" t="s">
        <v>255</v>
      </c>
      <c r="E1795" s="138" t="s">
        <v>2663</v>
      </c>
      <c r="F1795" s="139" t="s">
        <v>2664</v>
      </c>
      <c r="G1795" s="140" t="s">
        <v>1576</v>
      </c>
      <c r="H1795" s="196"/>
      <c r="I1795" s="142"/>
      <c r="J1795" s="143">
        <f>ROUND(I1795*H1795,2)</f>
        <v>0</v>
      </c>
      <c r="K1795" s="139" t="s">
        <v>259</v>
      </c>
      <c r="L1795" s="32"/>
      <c r="M1795" s="144" t="s">
        <v>1</v>
      </c>
      <c r="N1795" s="145" t="s">
        <v>42</v>
      </c>
      <c r="P1795" s="146">
        <f>O1795*H1795</f>
        <v>0</v>
      </c>
      <c r="Q1795" s="146">
        <v>0</v>
      </c>
      <c r="R1795" s="146">
        <f>Q1795*H1795</f>
        <v>0</v>
      </c>
      <c r="S1795" s="146">
        <v>0</v>
      </c>
      <c r="T1795" s="147">
        <f>S1795*H1795</f>
        <v>0</v>
      </c>
      <c r="AR1795" s="148" t="s">
        <v>369</v>
      </c>
      <c r="AT1795" s="148" t="s">
        <v>255</v>
      </c>
      <c r="AU1795" s="148" t="s">
        <v>87</v>
      </c>
      <c r="AY1795" s="17" t="s">
        <v>253</v>
      </c>
      <c r="BE1795" s="149">
        <f>IF(N1795="základní",J1795,0)</f>
        <v>0</v>
      </c>
      <c r="BF1795" s="149">
        <f>IF(N1795="snížená",J1795,0)</f>
        <v>0</v>
      </c>
      <c r="BG1795" s="149">
        <f>IF(N1795="zákl. přenesená",J1795,0)</f>
        <v>0</v>
      </c>
      <c r="BH1795" s="149">
        <f>IF(N1795="sníž. přenesená",J1795,0)</f>
        <v>0</v>
      </c>
      <c r="BI1795" s="149">
        <f>IF(N1795="nulová",J1795,0)</f>
        <v>0</v>
      </c>
      <c r="BJ1795" s="17" t="s">
        <v>85</v>
      </c>
      <c r="BK1795" s="149">
        <f>ROUND(I1795*H1795,2)</f>
        <v>0</v>
      </c>
      <c r="BL1795" s="17" t="s">
        <v>369</v>
      </c>
      <c r="BM1795" s="148" t="s">
        <v>2665</v>
      </c>
    </row>
    <row r="1796" spans="2:65" s="1" customFormat="1" ht="11.25">
      <c r="B1796" s="32"/>
      <c r="D1796" s="150" t="s">
        <v>262</v>
      </c>
      <c r="F1796" s="151" t="s">
        <v>2666</v>
      </c>
      <c r="I1796" s="152"/>
      <c r="L1796" s="32"/>
      <c r="M1796" s="153"/>
      <c r="T1796" s="56"/>
      <c r="AT1796" s="17" t="s">
        <v>262</v>
      </c>
      <c r="AU1796" s="17" t="s">
        <v>87</v>
      </c>
    </row>
    <row r="1797" spans="2:65" s="11" customFormat="1" ht="22.9" customHeight="1">
      <c r="B1797" s="125"/>
      <c r="D1797" s="126" t="s">
        <v>76</v>
      </c>
      <c r="E1797" s="135" t="s">
        <v>2667</v>
      </c>
      <c r="F1797" s="135" t="s">
        <v>2668</v>
      </c>
      <c r="I1797" s="128"/>
      <c r="J1797" s="136">
        <f>BK1797</f>
        <v>0</v>
      </c>
      <c r="L1797" s="125"/>
      <c r="M1797" s="130"/>
      <c r="P1797" s="131">
        <f>SUM(P1798:P1847)</f>
        <v>0</v>
      </c>
      <c r="R1797" s="131">
        <f>SUM(R1798:R1847)</f>
        <v>0.16866655999999999</v>
      </c>
      <c r="T1797" s="132">
        <f>SUM(T1798:T1847)</f>
        <v>0</v>
      </c>
      <c r="AR1797" s="126" t="s">
        <v>87</v>
      </c>
      <c r="AT1797" s="133" t="s">
        <v>76</v>
      </c>
      <c r="AU1797" s="133" t="s">
        <v>85</v>
      </c>
      <c r="AY1797" s="126" t="s">
        <v>253</v>
      </c>
      <c r="BK1797" s="134">
        <f>SUM(BK1798:BK1847)</f>
        <v>0</v>
      </c>
    </row>
    <row r="1798" spans="2:65" s="1" customFormat="1" ht="24.2" customHeight="1">
      <c r="B1798" s="32"/>
      <c r="C1798" s="137" t="s">
        <v>2629</v>
      </c>
      <c r="D1798" s="137" t="s">
        <v>255</v>
      </c>
      <c r="E1798" s="138" t="s">
        <v>2670</v>
      </c>
      <c r="F1798" s="139" t="s">
        <v>2671</v>
      </c>
      <c r="G1798" s="140" t="s">
        <v>258</v>
      </c>
      <c r="H1798" s="141">
        <v>264.80099999999999</v>
      </c>
      <c r="I1798" s="142"/>
      <c r="J1798" s="143">
        <f>ROUND(I1798*H1798,2)</f>
        <v>0</v>
      </c>
      <c r="K1798" s="139" t="s">
        <v>1</v>
      </c>
      <c r="L1798" s="32"/>
      <c r="M1798" s="144" t="s">
        <v>1</v>
      </c>
      <c r="N1798" s="145" t="s">
        <v>42</v>
      </c>
      <c r="P1798" s="146">
        <f>O1798*H1798</f>
        <v>0</v>
      </c>
      <c r="Q1798" s="146">
        <v>1.6000000000000001E-4</v>
      </c>
      <c r="R1798" s="146">
        <f>Q1798*H1798</f>
        <v>4.2368160000000002E-2</v>
      </c>
      <c r="S1798" s="146">
        <v>0</v>
      </c>
      <c r="T1798" s="147">
        <f>S1798*H1798</f>
        <v>0</v>
      </c>
      <c r="AR1798" s="148" t="s">
        <v>369</v>
      </c>
      <c r="AT1798" s="148" t="s">
        <v>255</v>
      </c>
      <c r="AU1798" s="148" t="s">
        <v>87</v>
      </c>
      <c r="AY1798" s="17" t="s">
        <v>253</v>
      </c>
      <c r="BE1798" s="149">
        <f>IF(N1798="základní",J1798,0)</f>
        <v>0</v>
      </c>
      <c r="BF1798" s="149">
        <f>IF(N1798="snížená",J1798,0)</f>
        <v>0</v>
      </c>
      <c r="BG1798" s="149">
        <f>IF(N1798="zákl. přenesená",J1798,0)</f>
        <v>0</v>
      </c>
      <c r="BH1798" s="149">
        <f>IF(N1798="sníž. přenesená",J1798,0)</f>
        <v>0</v>
      </c>
      <c r="BI1798" s="149">
        <f>IF(N1798="nulová",J1798,0)</f>
        <v>0</v>
      </c>
      <c r="BJ1798" s="17" t="s">
        <v>85</v>
      </c>
      <c r="BK1798" s="149">
        <f>ROUND(I1798*H1798,2)</f>
        <v>0</v>
      </c>
      <c r="BL1798" s="17" t="s">
        <v>369</v>
      </c>
      <c r="BM1798" s="148" t="s">
        <v>4110</v>
      </c>
    </row>
    <row r="1799" spans="2:65" s="14" customFormat="1" ht="11.25">
      <c r="B1799" s="169"/>
      <c r="D1799" s="155" t="s">
        <v>264</v>
      </c>
      <c r="E1799" s="170" t="s">
        <v>1</v>
      </c>
      <c r="F1799" s="171" t="s">
        <v>1845</v>
      </c>
      <c r="H1799" s="170" t="s">
        <v>1</v>
      </c>
      <c r="I1799" s="172"/>
      <c r="L1799" s="169"/>
      <c r="M1799" s="173"/>
      <c r="T1799" s="174"/>
      <c r="AT1799" s="170" t="s">
        <v>264</v>
      </c>
      <c r="AU1799" s="170" t="s">
        <v>87</v>
      </c>
      <c r="AV1799" s="14" t="s">
        <v>85</v>
      </c>
      <c r="AW1799" s="14" t="s">
        <v>32</v>
      </c>
      <c r="AX1799" s="14" t="s">
        <v>77</v>
      </c>
      <c r="AY1799" s="170" t="s">
        <v>253</v>
      </c>
    </row>
    <row r="1800" spans="2:65" s="12" customFormat="1" ht="11.25">
      <c r="B1800" s="154"/>
      <c r="D1800" s="155" t="s">
        <v>264</v>
      </c>
      <c r="E1800" s="156" t="s">
        <v>1</v>
      </c>
      <c r="F1800" s="157" t="s">
        <v>4111</v>
      </c>
      <c r="H1800" s="158">
        <v>84.195999999999998</v>
      </c>
      <c r="I1800" s="159"/>
      <c r="L1800" s="154"/>
      <c r="M1800" s="160"/>
      <c r="T1800" s="161"/>
      <c r="AT1800" s="156" t="s">
        <v>264</v>
      </c>
      <c r="AU1800" s="156" t="s">
        <v>87</v>
      </c>
      <c r="AV1800" s="12" t="s">
        <v>87</v>
      </c>
      <c r="AW1800" s="12" t="s">
        <v>32</v>
      </c>
      <c r="AX1800" s="12" t="s">
        <v>77</v>
      </c>
      <c r="AY1800" s="156" t="s">
        <v>253</v>
      </c>
    </row>
    <row r="1801" spans="2:65" s="12" customFormat="1" ht="11.25">
      <c r="B1801" s="154"/>
      <c r="D1801" s="155" t="s">
        <v>264</v>
      </c>
      <c r="E1801" s="156" t="s">
        <v>1</v>
      </c>
      <c r="F1801" s="157" t="s">
        <v>4112</v>
      </c>
      <c r="H1801" s="158">
        <v>7.8120000000000003</v>
      </c>
      <c r="I1801" s="159"/>
      <c r="L1801" s="154"/>
      <c r="M1801" s="160"/>
      <c r="T1801" s="161"/>
      <c r="AT1801" s="156" t="s">
        <v>264</v>
      </c>
      <c r="AU1801" s="156" t="s">
        <v>87</v>
      </c>
      <c r="AV1801" s="12" t="s">
        <v>87</v>
      </c>
      <c r="AW1801" s="12" t="s">
        <v>32</v>
      </c>
      <c r="AX1801" s="12" t="s">
        <v>77</v>
      </c>
      <c r="AY1801" s="156" t="s">
        <v>253</v>
      </c>
    </row>
    <row r="1802" spans="2:65" s="12" customFormat="1" ht="11.25">
      <c r="B1802" s="154"/>
      <c r="D1802" s="155" t="s">
        <v>264</v>
      </c>
      <c r="E1802" s="156" t="s">
        <v>1</v>
      </c>
      <c r="F1802" s="157" t="s">
        <v>4113</v>
      </c>
      <c r="H1802" s="158">
        <v>15.103</v>
      </c>
      <c r="I1802" s="159"/>
      <c r="L1802" s="154"/>
      <c r="M1802" s="160"/>
      <c r="T1802" s="161"/>
      <c r="AT1802" s="156" t="s">
        <v>264</v>
      </c>
      <c r="AU1802" s="156" t="s">
        <v>87</v>
      </c>
      <c r="AV1802" s="12" t="s">
        <v>87</v>
      </c>
      <c r="AW1802" s="12" t="s">
        <v>32</v>
      </c>
      <c r="AX1802" s="12" t="s">
        <v>77</v>
      </c>
      <c r="AY1802" s="156" t="s">
        <v>253</v>
      </c>
    </row>
    <row r="1803" spans="2:65" s="12" customFormat="1" ht="11.25">
      <c r="B1803" s="154"/>
      <c r="D1803" s="155" t="s">
        <v>264</v>
      </c>
      <c r="E1803" s="156" t="s">
        <v>1</v>
      </c>
      <c r="F1803" s="157" t="s">
        <v>4114</v>
      </c>
      <c r="H1803" s="158">
        <v>11.379</v>
      </c>
      <c r="I1803" s="159"/>
      <c r="L1803" s="154"/>
      <c r="M1803" s="160"/>
      <c r="T1803" s="161"/>
      <c r="AT1803" s="156" t="s">
        <v>264</v>
      </c>
      <c r="AU1803" s="156" t="s">
        <v>87</v>
      </c>
      <c r="AV1803" s="12" t="s">
        <v>87</v>
      </c>
      <c r="AW1803" s="12" t="s">
        <v>32</v>
      </c>
      <c r="AX1803" s="12" t="s">
        <v>77</v>
      </c>
      <c r="AY1803" s="156" t="s">
        <v>253</v>
      </c>
    </row>
    <row r="1804" spans="2:65" s="12" customFormat="1" ht="11.25">
      <c r="B1804" s="154"/>
      <c r="D1804" s="155" t="s">
        <v>264</v>
      </c>
      <c r="E1804" s="156" t="s">
        <v>1</v>
      </c>
      <c r="F1804" s="157" t="s">
        <v>4115</v>
      </c>
      <c r="H1804" s="158">
        <v>25.518999999999998</v>
      </c>
      <c r="I1804" s="159"/>
      <c r="L1804" s="154"/>
      <c r="M1804" s="160"/>
      <c r="T1804" s="161"/>
      <c r="AT1804" s="156" t="s">
        <v>264</v>
      </c>
      <c r="AU1804" s="156" t="s">
        <v>87</v>
      </c>
      <c r="AV1804" s="12" t="s">
        <v>87</v>
      </c>
      <c r="AW1804" s="12" t="s">
        <v>32</v>
      </c>
      <c r="AX1804" s="12" t="s">
        <v>77</v>
      </c>
      <c r="AY1804" s="156" t="s">
        <v>253</v>
      </c>
    </row>
    <row r="1805" spans="2:65" s="12" customFormat="1" ht="11.25">
      <c r="B1805" s="154"/>
      <c r="D1805" s="155" t="s">
        <v>264</v>
      </c>
      <c r="E1805" s="156" t="s">
        <v>1</v>
      </c>
      <c r="F1805" s="157" t="s">
        <v>4116</v>
      </c>
      <c r="H1805" s="158">
        <v>32.637</v>
      </c>
      <c r="I1805" s="159"/>
      <c r="L1805" s="154"/>
      <c r="M1805" s="160"/>
      <c r="T1805" s="161"/>
      <c r="AT1805" s="156" t="s">
        <v>264</v>
      </c>
      <c r="AU1805" s="156" t="s">
        <v>87</v>
      </c>
      <c r="AV1805" s="12" t="s">
        <v>87</v>
      </c>
      <c r="AW1805" s="12" t="s">
        <v>32</v>
      </c>
      <c r="AX1805" s="12" t="s">
        <v>77</v>
      </c>
      <c r="AY1805" s="156" t="s">
        <v>253</v>
      </c>
    </row>
    <row r="1806" spans="2:65" s="12" customFormat="1" ht="11.25">
      <c r="B1806" s="154"/>
      <c r="D1806" s="155" t="s">
        <v>264</v>
      </c>
      <c r="E1806" s="156" t="s">
        <v>1</v>
      </c>
      <c r="F1806" s="157" t="s">
        <v>4117</v>
      </c>
      <c r="H1806" s="158">
        <v>87.147000000000006</v>
      </c>
      <c r="I1806" s="159"/>
      <c r="L1806" s="154"/>
      <c r="M1806" s="160"/>
      <c r="T1806" s="161"/>
      <c r="AT1806" s="156" t="s">
        <v>264</v>
      </c>
      <c r="AU1806" s="156" t="s">
        <v>87</v>
      </c>
      <c r="AV1806" s="12" t="s">
        <v>87</v>
      </c>
      <c r="AW1806" s="12" t="s">
        <v>32</v>
      </c>
      <c r="AX1806" s="12" t="s">
        <v>77</v>
      </c>
      <c r="AY1806" s="156" t="s">
        <v>253</v>
      </c>
    </row>
    <row r="1807" spans="2:65" s="12" customFormat="1" ht="11.25">
      <c r="B1807" s="154"/>
      <c r="D1807" s="155" t="s">
        <v>264</v>
      </c>
      <c r="E1807" s="156" t="s">
        <v>1</v>
      </c>
      <c r="F1807" s="157" t="s">
        <v>2680</v>
      </c>
      <c r="H1807" s="158">
        <v>1.008</v>
      </c>
      <c r="I1807" s="159"/>
      <c r="L1807" s="154"/>
      <c r="M1807" s="160"/>
      <c r="T1807" s="161"/>
      <c r="AT1807" s="156" t="s">
        <v>264</v>
      </c>
      <c r="AU1807" s="156" t="s">
        <v>87</v>
      </c>
      <c r="AV1807" s="12" t="s">
        <v>87</v>
      </c>
      <c r="AW1807" s="12" t="s">
        <v>32</v>
      </c>
      <c r="AX1807" s="12" t="s">
        <v>77</v>
      </c>
      <c r="AY1807" s="156" t="s">
        <v>253</v>
      </c>
    </row>
    <row r="1808" spans="2:65" s="13" customFormat="1" ht="11.25">
      <c r="B1808" s="162"/>
      <c r="D1808" s="155" t="s">
        <v>264</v>
      </c>
      <c r="E1808" s="163" t="s">
        <v>1</v>
      </c>
      <c r="F1808" s="164" t="s">
        <v>266</v>
      </c>
      <c r="H1808" s="165">
        <v>264.80099999999999</v>
      </c>
      <c r="I1808" s="166"/>
      <c r="L1808" s="162"/>
      <c r="M1808" s="167"/>
      <c r="T1808" s="168"/>
      <c r="AT1808" s="163" t="s">
        <v>264</v>
      </c>
      <c r="AU1808" s="163" t="s">
        <v>87</v>
      </c>
      <c r="AV1808" s="13" t="s">
        <v>260</v>
      </c>
      <c r="AW1808" s="13" t="s">
        <v>32</v>
      </c>
      <c r="AX1808" s="13" t="s">
        <v>85</v>
      </c>
      <c r="AY1808" s="163" t="s">
        <v>253</v>
      </c>
    </row>
    <row r="1809" spans="2:65" s="1" customFormat="1" ht="24.2" customHeight="1">
      <c r="B1809" s="32"/>
      <c r="C1809" s="137" t="s">
        <v>2633</v>
      </c>
      <c r="D1809" s="137" t="s">
        <v>255</v>
      </c>
      <c r="E1809" s="138" t="s">
        <v>2682</v>
      </c>
      <c r="F1809" s="139" t="s">
        <v>2683</v>
      </c>
      <c r="G1809" s="140" t="s">
        <v>258</v>
      </c>
      <c r="H1809" s="141">
        <v>30.364000000000001</v>
      </c>
      <c r="I1809" s="142"/>
      <c r="J1809" s="143">
        <f>ROUND(I1809*H1809,2)</f>
        <v>0</v>
      </c>
      <c r="K1809" s="139" t="s">
        <v>259</v>
      </c>
      <c r="L1809" s="32"/>
      <c r="M1809" s="144" t="s">
        <v>1</v>
      </c>
      <c r="N1809" s="145" t="s">
        <v>42</v>
      </c>
      <c r="P1809" s="146">
        <f>O1809*H1809</f>
        <v>0</v>
      </c>
      <c r="Q1809" s="146">
        <v>2.0000000000000001E-4</v>
      </c>
      <c r="R1809" s="146">
        <f>Q1809*H1809</f>
        <v>6.0728000000000006E-3</v>
      </c>
      <c r="S1809" s="146">
        <v>0</v>
      </c>
      <c r="T1809" s="147">
        <f>S1809*H1809</f>
        <v>0</v>
      </c>
      <c r="AR1809" s="148" t="s">
        <v>369</v>
      </c>
      <c r="AT1809" s="148" t="s">
        <v>255</v>
      </c>
      <c r="AU1809" s="148" t="s">
        <v>87</v>
      </c>
      <c r="AY1809" s="17" t="s">
        <v>253</v>
      </c>
      <c r="BE1809" s="149">
        <f>IF(N1809="základní",J1809,0)</f>
        <v>0</v>
      </c>
      <c r="BF1809" s="149">
        <f>IF(N1809="snížená",J1809,0)</f>
        <v>0</v>
      </c>
      <c r="BG1809" s="149">
        <f>IF(N1809="zákl. přenesená",J1809,0)</f>
        <v>0</v>
      </c>
      <c r="BH1809" s="149">
        <f>IF(N1809="sníž. přenesená",J1809,0)</f>
        <v>0</v>
      </c>
      <c r="BI1809" s="149">
        <f>IF(N1809="nulová",J1809,0)</f>
        <v>0</v>
      </c>
      <c r="BJ1809" s="17" t="s">
        <v>85</v>
      </c>
      <c r="BK1809" s="149">
        <f>ROUND(I1809*H1809,2)</f>
        <v>0</v>
      </c>
      <c r="BL1809" s="17" t="s">
        <v>369</v>
      </c>
      <c r="BM1809" s="148" t="s">
        <v>4118</v>
      </c>
    </row>
    <row r="1810" spans="2:65" s="1" customFormat="1" ht="11.25">
      <c r="B1810" s="32"/>
      <c r="D1810" s="150" t="s">
        <v>262</v>
      </c>
      <c r="F1810" s="151" t="s">
        <v>2685</v>
      </c>
      <c r="I1810" s="152"/>
      <c r="L1810" s="32"/>
      <c r="M1810" s="153"/>
      <c r="T1810" s="56"/>
      <c r="AT1810" s="17" t="s">
        <v>262</v>
      </c>
      <c r="AU1810" s="17" t="s">
        <v>87</v>
      </c>
    </row>
    <row r="1811" spans="2:65" s="14" customFormat="1" ht="11.25">
      <c r="B1811" s="169"/>
      <c r="D1811" s="155" t="s">
        <v>264</v>
      </c>
      <c r="E1811" s="170" t="s">
        <v>1</v>
      </c>
      <c r="F1811" s="171" t="s">
        <v>1080</v>
      </c>
      <c r="H1811" s="170" t="s">
        <v>1</v>
      </c>
      <c r="I1811" s="172"/>
      <c r="L1811" s="169"/>
      <c r="M1811" s="173"/>
      <c r="T1811" s="174"/>
      <c r="AT1811" s="170" t="s">
        <v>264</v>
      </c>
      <c r="AU1811" s="170" t="s">
        <v>87</v>
      </c>
      <c r="AV1811" s="14" t="s">
        <v>85</v>
      </c>
      <c r="AW1811" s="14" t="s">
        <v>32</v>
      </c>
      <c r="AX1811" s="14" t="s">
        <v>77</v>
      </c>
      <c r="AY1811" s="170" t="s">
        <v>253</v>
      </c>
    </row>
    <row r="1812" spans="2:65" s="14" customFormat="1" ht="11.25">
      <c r="B1812" s="169"/>
      <c r="D1812" s="155" t="s">
        <v>264</v>
      </c>
      <c r="E1812" s="170" t="s">
        <v>1</v>
      </c>
      <c r="F1812" s="171" t="s">
        <v>1070</v>
      </c>
      <c r="H1812" s="170" t="s">
        <v>1</v>
      </c>
      <c r="I1812" s="172"/>
      <c r="L1812" s="169"/>
      <c r="M1812" s="173"/>
      <c r="T1812" s="174"/>
      <c r="AT1812" s="170" t="s">
        <v>264</v>
      </c>
      <c r="AU1812" s="170" t="s">
        <v>87</v>
      </c>
      <c r="AV1812" s="14" t="s">
        <v>85</v>
      </c>
      <c r="AW1812" s="14" t="s">
        <v>32</v>
      </c>
      <c r="AX1812" s="14" t="s">
        <v>77</v>
      </c>
      <c r="AY1812" s="170" t="s">
        <v>253</v>
      </c>
    </row>
    <row r="1813" spans="2:65" s="12" customFormat="1" ht="11.25">
      <c r="B1813" s="154"/>
      <c r="D1813" s="155" t="s">
        <v>264</v>
      </c>
      <c r="E1813" s="156" t="s">
        <v>1</v>
      </c>
      <c r="F1813" s="157" t="s">
        <v>3748</v>
      </c>
      <c r="H1813" s="158">
        <v>33.514000000000003</v>
      </c>
      <c r="I1813" s="159"/>
      <c r="L1813" s="154"/>
      <c r="M1813" s="160"/>
      <c r="T1813" s="161"/>
      <c r="AT1813" s="156" t="s">
        <v>264</v>
      </c>
      <c r="AU1813" s="156" t="s">
        <v>87</v>
      </c>
      <c r="AV1813" s="12" t="s">
        <v>87</v>
      </c>
      <c r="AW1813" s="12" t="s">
        <v>32</v>
      </c>
      <c r="AX1813" s="12" t="s">
        <v>77</v>
      </c>
      <c r="AY1813" s="156" t="s">
        <v>253</v>
      </c>
    </row>
    <row r="1814" spans="2:65" s="12" customFormat="1" ht="11.25">
      <c r="B1814" s="154"/>
      <c r="D1814" s="155" t="s">
        <v>264</v>
      </c>
      <c r="E1814" s="156" t="s">
        <v>1</v>
      </c>
      <c r="F1814" s="157" t="s">
        <v>3749</v>
      </c>
      <c r="H1814" s="158">
        <v>-3.15</v>
      </c>
      <c r="I1814" s="159"/>
      <c r="L1814" s="154"/>
      <c r="M1814" s="160"/>
      <c r="T1814" s="161"/>
      <c r="AT1814" s="156" t="s">
        <v>264</v>
      </c>
      <c r="AU1814" s="156" t="s">
        <v>87</v>
      </c>
      <c r="AV1814" s="12" t="s">
        <v>87</v>
      </c>
      <c r="AW1814" s="12" t="s">
        <v>32</v>
      </c>
      <c r="AX1814" s="12" t="s">
        <v>77</v>
      </c>
      <c r="AY1814" s="156" t="s">
        <v>253</v>
      </c>
    </row>
    <row r="1815" spans="2:65" s="13" customFormat="1" ht="11.25">
      <c r="B1815" s="162"/>
      <c r="D1815" s="155" t="s">
        <v>264</v>
      </c>
      <c r="E1815" s="163" t="s">
        <v>1</v>
      </c>
      <c r="F1815" s="164" t="s">
        <v>266</v>
      </c>
      <c r="H1815" s="165">
        <v>30.364000000000001</v>
      </c>
      <c r="I1815" s="166"/>
      <c r="L1815" s="162"/>
      <c r="M1815" s="167"/>
      <c r="T1815" s="168"/>
      <c r="AT1815" s="163" t="s">
        <v>264</v>
      </c>
      <c r="AU1815" s="163" t="s">
        <v>87</v>
      </c>
      <c r="AV1815" s="13" t="s">
        <v>260</v>
      </c>
      <c r="AW1815" s="13" t="s">
        <v>32</v>
      </c>
      <c r="AX1815" s="13" t="s">
        <v>85</v>
      </c>
      <c r="AY1815" s="163" t="s">
        <v>253</v>
      </c>
    </row>
    <row r="1816" spans="2:65" s="1" customFormat="1" ht="44.25" customHeight="1">
      <c r="B1816" s="32"/>
      <c r="C1816" s="137" t="s">
        <v>2639</v>
      </c>
      <c r="D1816" s="137" t="s">
        <v>255</v>
      </c>
      <c r="E1816" s="138" t="s">
        <v>2687</v>
      </c>
      <c r="F1816" s="139" t="s">
        <v>2688</v>
      </c>
      <c r="G1816" s="140" t="s">
        <v>258</v>
      </c>
      <c r="H1816" s="141">
        <v>166.98</v>
      </c>
      <c r="I1816" s="142"/>
      <c r="J1816" s="143">
        <f>ROUND(I1816*H1816,2)</f>
        <v>0</v>
      </c>
      <c r="K1816" s="139" t="s">
        <v>1</v>
      </c>
      <c r="L1816" s="32"/>
      <c r="M1816" s="144" t="s">
        <v>1</v>
      </c>
      <c r="N1816" s="145" t="s">
        <v>42</v>
      </c>
      <c r="P1816" s="146">
        <f>O1816*H1816</f>
        <v>0</v>
      </c>
      <c r="Q1816" s="146">
        <v>3.6000000000000002E-4</v>
      </c>
      <c r="R1816" s="146">
        <f>Q1816*H1816</f>
        <v>6.0112800000000001E-2</v>
      </c>
      <c r="S1816" s="146">
        <v>0</v>
      </c>
      <c r="T1816" s="147">
        <f>S1816*H1816</f>
        <v>0</v>
      </c>
      <c r="AR1816" s="148" t="s">
        <v>369</v>
      </c>
      <c r="AT1816" s="148" t="s">
        <v>255</v>
      </c>
      <c r="AU1816" s="148" t="s">
        <v>87</v>
      </c>
      <c r="AY1816" s="17" t="s">
        <v>253</v>
      </c>
      <c r="BE1816" s="149">
        <f>IF(N1816="základní",J1816,0)</f>
        <v>0</v>
      </c>
      <c r="BF1816" s="149">
        <f>IF(N1816="snížená",J1816,0)</f>
        <v>0</v>
      </c>
      <c r="BG1816" s="149">
        <f>IF(N1816="zákl. přenesená",J1816,0)</f>
        <v>0</v>
      </c>
      <c r="BH1816" s="149">
        <f>IF(N1816="sníž. přenesená",J1816,0)</f>
        <v>0</v>
      </c>
      <c r="BI1816" s="149">
        <f>IF(N1816="nulová",J1816,0)</f>
        <v>0</v>
      </c>
      <c r="BJ1816" s="17" t="s">
        <v>85</v>
      </c>
      <c r="BK1816" s="149">
        <f>ROUND(I1816*H1816,2)</f>
        <v>0</v>
      </c>
      <c r="BL1816" s="17" t="s">
        <v>369</v>
      </c>
      <c r="BM1816" s="148" t="s">
        <v>4119</v>
      </c>
    </row>
    <row r="1817" spans="2:65" s="1" customFormat="1" ht="19.5">
      <c r="B1817" s="32"/>
      <c r="D1817" s="155" t="s">
        <v>1346</v>
      </c>
      <c r="F1817" s="195" t="s">
        <v>2690</v>
      </c>
      <c r="I1817" s="152"/>
      <c r="L1817" s="32"/>
      <c r="M1817" s="153"/>
      <c r="T1817" s="56"/>
      <c r="AT1817" s="17" t="s">
        <v>1346</v>
      </c>
      <c r="AU1817" s="17" t="s">
        <v>87</v>
      </c>
    </row>
    <row r="1818" spans="2:65" s="14" customFormat="1" ht="11.25">
      <c r="B1818" s="169"/>
      <c r="D1818" s="155" t="s">
        <v>264</v>
      </c>
      <c r="E1818" s="170" t="s">
        <v>1</v>
      </c>
      <c r="F1818" s="171" t="s">
        <v>1080</v>
      </c>
      <c r="H1818" s="170" t="s">
        <v>1</v>
      </c>
      <c r="I1818" s="172"/>
      <c r="L1818" s="169"/>
      <c r="M1818" s="173"/>
      <c r="T1818" s="174"/>
      <c r="AT1818" s="170" t="s">
        <v>264</v>
      </c>
      <c r="AU1818" s="170" t="s">
        <v>87</v>
      </c>
      <c r="AV1818" s="14" t="s">
        <v>85</v>
      </c>
      <c r="AW1818" s="14" t="s">
        <v>32</v>
      </c>
      <c r="AX1818" s="14" t="s">
        <v>77</v>
      </c>
      <c r="AY1818" s="170" t="s">
        <v>253</v>
      </c>
    </row>
    <row r="1819" spans="2:65" s="14" customFormat="1" ht="11.25">
      <c r="B1819" s="169"/>
      <c r="D1819" s="155" t="s">
        <v>264</v>
      </c>
      <c r="E1819" s="170" t="s">
        <v>1</v>
      </c>
      <c r="F1819" s="171" t="s">
        <v>1070</v>
      </c>
      <c r="H1819" s="170" t="s">
        <v>1</v>
      </c>
      <c r="I1819" s="172"/>
      <c r="L1819" s="169"/>
      <c r="M1819" s="173"/>
      <c r="T1819" s="174"/>
      <c r="AT1819" s="170" t="s">
        <v>264</v>
      </c>
      <c r="AU1819" s="170" t="s">
        <v>87</v>
      </c>
      <c r="AV1819" s="14" t="s">
        <v>85</v>
      </c>
      <c r="AW1819" s="14" t="s">
        <v>32</v>
      </c>
      <c r="AX1819" s="14" t="s">
        <v>77</v>
      </c>
      <c r="AY1819" s="170" t="s">
        <v>253</v>
      </c>
    </row>
    <row r="1820" spans="2:65" s="12" customFormat="1" ht="11.25">
      <c r="B1820" s="154"/>
      <c r="D1820" s="155" t="s">
        <v>264</v>
      </c>
      <c r="E1820" s="156" t="s">
        <v>1</v>
      </c>
      <c r="F1820" s="157" t="s">
        <v>3748</v>
      </c>
      <c r="H1820" s="158">
        <v>33.514000000000003</v>
      </c>
      <c r="I1820" s="159"/>
      <c r="L1820" s="154"/>
      <c r="M1820" s="160"/>
      <c r="T1820" s="161"/>
      <c r="AT1820" s="156" t="s">
        <v>264</v>
      </c>
      <c r="AU1820" s="156" t="s">
        <v>87</v>
      </c>
      <c r="AV1820" s="12" t="s">
        <v>87</v>
      </c>
      <c r="AW1820" s="12" t="s">
        <v>32</v>
      </c>
      <c r="AX1820" s="12" t="s">
        <v>77</v>
      </c>
      <c r="AY1820" s="156" t="s">
        <v>253</v>
      </c>
    </row>
    <row r="1821" spans="2:65" s="12" customFormat="1" ht="11.25">
      <c r="B1821" s="154"/>
      <c r="D1821" s="155" t="s">
        <v>264</v>
      </c>
      <c r="E1821" s="156" t="s">
        <v>1</v>
      </c>
      <c r="F1821" s="157" t="s">
        <v>3749</v>
      </c>
      <c r="H1821" s="158">
        <v>-3.15</v>
      </c>
      <c r="I1821" s="159"/>
      <c r="L1821" s="154"/>
      <c r="M1821" s="160"/>
      <c r="T1821" s="161"/>
      <c r="AT1821" s="156" t="s">
        <v>264</v>
      </c>
      <c r="AU1821" s="156" t="s">
        <v>87</v>
      </c>
      <c r="AV1821" s="12" t="s">
        <v>87</v>
      </c>
      <c r="AW1821" s="12" t="s">
        <v>32</v>
      </c>
      <c r="AX1821" s="12" t="s">
        <v>77</v>
      </c>
      <c r="AY1821" s="156" t="s">
        <v>253</v>
      </c>
    </row>
    <row r="1822" spans="2:65" s="15" customFormat="1" ht="11.25">
      <c r="B1822" s="175"/>
      <c r="D1822" s="155" t="s">
        <v>264</v>
      </c>
      <c r="E1822" s="176" t="s">
        <v>1</v>
      </c>
      <c r="F1822" s="177" t="s">
        <v>322</v>
      </c>
      <c r="H1822" s="178">
        <v>30.364000000000001</v>
      </c>
      <c r="I1822" s="179"/>
      <c r="L1822" s="175"/>
      <c r="M1822" s="180"/>
      <c r="T1822" s="181"/>
      <c r="AT1822" s="176" t="s">
        <v>264</v>
      </c>
      <c r="AU1822" s="176" t="s">
        <v>87</v>
      </c>
      <c r="AV1822" s="15" t="s">
        <v>97</v>
      </c>
      <c r="AW1822" s="15" t="s">
        <v>32</v>
      </c>
      <c r="AX1822" s="15" t="s">
        <v>77</v>
      </c>
      <c r="AY1822" s="176" t="s">
        <v>253</v>
      </c>
    </row>
    <row r="1823" spans="2:65" s="14" customFormat="1" ht="11.25">
      <c r="B1823" s="169"/>
      <c r="D1823" s="155" t="s">
        <v>264</v>
      </c>
      <c r="E1823" s="170" t="s">
        <v>1</v>
      </c>
      <c r="F1823" s="171" t="s">
        <v>1236</v>
      </c>
      <c r="H1823" s="170" t="s">
        <v>1</v>
      </c>
      <c r="I1823" s="172"/>
      <c r="L1823" s="169"/>
      <c r="M1823" s="173"/>
      <c r="T1823" s="174"/>
      <c r="AT1823" s="170" t="s">
        <v>264</v>
      </c>
      <c r="AU1823" s="170" t="s">
        <v>87</v>
      </c>
      <c r="AV1823" s="14" t="s">
        <v>85</v>
      </c>
      <c r="AW1823" s="14" t="s">
        <v>32</v>
      </c>
      <c r="AX1823" s="14" t="s">
        <v>77</v>
      </c>
      <c r="AY1823" s="170" t="s">
        <v>253</v>
      </c>
    </row>
    <row r="1824" spans="2:65" s="14" customFormat="1" ht="11.25">
      <c r="B1824" s="169"/>
      <c r="D1824" s="155" t="s">
        <v>264</v>
      </c>
      <c r="E1824" s="170" t="s">
        <v>1</v>
      </c>
      <c r="F1824" s="171" t="s">
        <v>1082</v>
      </c>
      <c r="H1824" s="170" t="s">
        <v>1</v>
      </c>
      <c r="I1824" s="172"/>
      <c r="L1824" s="169"/>
      <c r="M1824" s="173"/>
      <c r="T1824" s="174"/>
      <c r="AT1824" s="170" t="s">
        <v>264</v>
      </c>
      <c r="AU1824" s="170" t="s">
        <v>87</v>
      </c>
      <c r="AV1824" s="14" t="s">
        <v>85</v>
      </c>
      <c r="AW1824" s="14" t="s">
        <v>32</v>
      </c>
      <c r="AX1824" s="14" t="s">
        <v>77</v>
      </c>
      <c r="AY1824" s="170" t="s">
        <v>253</v>
      </c>
    </row>
    <row r="1825" spans="2:65" s="12" customFormat="1" ht="11.25">
      <c r="B1825" s="154"/>
      <c r="D1825" s="155" t="s">
        <v>264</v>
      </c>
      <c r="E1825" s="156" t="s">
        <v>1</v>
      </c>
      <c r="F1825" s="157" t="s">
        <v>3751</v>
      </c>
      <c r="H1825" s="158">
        <v>142.30600000000001</v>
      </c>
      <c r="I1825" s="159"/>
      <c r="L1825" s="154"/>
      <c r="M1825" s="160"/>
      <c r="T1825" s="161"/>
      <c r="AT1825" s="156" t="s">
        <v>264</v>
      </c>
      <c r="AU1825" s="156" t="s">
        <v>87</v>
      </c>
      <c r="AV1825" s="12" t="s">
        <v>87</v>
      </c>
      <c r="AW1825" s="12" t="s">
        <v>32</v>
      </c>
      <c r="AX1825" s="12" t="s">
        <v>77</v>
      </c>
      <c r="AY1825" s="156" t="s">
        <v>253</v>
      </c>
    </row>
    <row r="1826" spans="2:65" s="12" customFormat="1" ht="33.75">
      <c r="B1826" s="154"/>
      <c r="D1826" s="155" t="s">
        <v>264</v>
      </c>
      <c r="E1826" s="156" t="s">
        <v>1</v>
      </c>
      <c r="F1826" s="157" t="s">
        <v>3752</v>
      </c>
      <c r="H1826" s="158">
        <v>-27.72</v>
      </c>
      <c r="I1826" s="159"/>
      <c r="L1826" s="154"/>
      <c r="M1826" s="160"/>
      <c r="T1826" s="161"/>
      <c r="AT1826" s="156" t="s">
        <v>264</v>
      </c>
      <c r="AU1826" s="156" t="s">
        <v>87</v>
      </c>
      <c r="AV1826" s="12" t="s">
        <v>87</v>
      </c>
      <c r="AW1826" s="12" t="s">
        <v>32</v>
      </c>
      <c r="AX1826" s="12" t="s">
        <v>77</v>
      </c>
      <c r="AY1826" s="156" t="s">
        <v>253</v>
      </c>
    </row>
    <row r="1827" spans="2:65" s="15" customFormat="1" ht="11.25">
      <c r="B1827" s="175"/>
      <c r="D1827" s="155" t="s">
        <v>264</v>
      </c>
      <c r="E1827" s="176" t="s">
        <v>1</v>
      </c>
      <c r="F1827" s="177" t="s">
        <v>322</v>
      </c>
      <c r="H1827" s="178">
        <v>114.586</v>
      </c>
      <c r="I1827" s="179"/>
      <c r="L1827" s="175"/>
      <c r="M1827" s="180"/>
      <c r="T1827" s="181"/>
      <c r="AT1827" s="176" t="s">
        <v>264</v>
      </c>
      <c r="AU1827" s="176" t="s">
        <v>87</v>
      </c>
      <c r="AV1827" s="15" t="s">
        <v>97</v>
      </c>
      <c r="AW1827" s="15" t="s">
        <v>32</v>
      </c>
      <c r="AX1827" s="15" t="s">
        <v>77</v>
      </c>
      <c r="AY1827" s="176" t="s">
        <v>253</v>
      </c>
    </row>
    <row r="1828" spans="2:65" s="14" customFormat="1" ht="11.25">
      <c r="B1828" s="169"/>
      <c r="D1828" s="155" t="s">
        <v>264</v>
      </c>
      <c r="E1828" s="170" t="s">
        <v>1</v>
      </c>
      <c r="F1828" s="171" t="s">
        <v>1085</v>
      </c>
      <c r="H1828" s="170" t="s">
        <v>1</v>
      </c>
      <c r="I1828" s="172"/>
      <c r="L1828" s="169"/>
      <c r="M1828" s="173"/>
      <c r="T1828" s="174"/>
      <c r="AT1828" s="170" t="s">
        <v>264</v>
      </c>
      <c r="AU1828" s="170" t="s">
        <v>87</v>
      </c>
      <c r="AV1828" s="14" t="s">
        <v>85</v>
      </c>
      <c r="AW1828" s="14" t="s">
        <v>32</v>
      </c>
      <c r="AX1828" s="14" t="s">
        <v>77</v>
      </c>
      <c r="AY1828" s="170" t="s">
        <v>253</v>
      </c>
    </row>
    <row r="1829" spans="2:65" s="12" customFormat="1" ht="11.25">
      <c r="B1829" s="154"/>
      <c r="D1829" s="155" t="s">
        <v>264</v>
      </c>
      <c r="E1829" s="156" t="s">
        <v>1</v>
      </c>
      <c r="F1829" s="157" t="s">
        <v>3753</v>
      </c>
      <c r="H1829" s="158">
        <v>22.03</v>
      </c>
      <c r="I1829" s="159"/>
      <c r="L1829" s="154"/>
      <c r="M1829" s="160"/>
      <c r="T1829" s="161"/>
      <c r="AT1829" s="156" t="s">
        <v>264</v>
      </c>
      <c r="AU1829" s="156" t="s">
        <v>87</v>
      </c>
      <c r="AV1829" s="12" t="s">
        <v>87</v>
      </c>
      <c r="AW1829" s="12" t="s">
        <v>32</v>
      </c>
      <c r="AX1829" s="12" t="s">
        <v>77</v>
      </c>
      <c r="AY1829" s="156" t="s">
        <v>253</v>
      </c>
    </row>
    <row r="1830" spans="2:65" s="15" customFormat="1" ht="11.25">
      <c r="B1830" s="175"/>
      <c r="D1830" s="155" t="s">
        <v>264</v>
      </c>
      <c r="E1830" s="176" t="s">
        <v>1</v>
      </c>
      <c r="F1830" s="177" t="s">
        <v>322</v>
      </c>
      <c r="H1830" s="178">
        <v>22.03</v>
      </c>
      <c r="I1830" s="179"/>
      <c r="L1830" s="175"/>
      <c r="M1830" s="180"/>
      <c r="T1830" s="181"/>
      <c r="AT1830" s="176" t="s">
        <v>264</v>
      </c>
      <c r="AU1830" s="176" t="s">
        <v>87</v>
      </c>
      <c r="AV1830" s="15" t="s">
        <v>97</v>
      </c>
      <c r="AW1830" s="15" t="s">
        <v>32</v>
      </c>
      <c r="AX1830" s="15" t="s">
        <v>77</v>
      </c>
      <c r="AY1830" s="176" t="s">
        <v>253</v>
      </c>
    </row>
    <row r="1831" spans="2:65" s="13" customFormat="1" ht="11.25">
      <c r="B1831" s="162"/>
      <c r="D1831" s="155" t="s">
        <v>264</v>
      </c>
      <c r="E1831" s="163" t="s">
        <v>1</v>
      </c>
      <c r="F1831" s="164" t="s">
        <v>266</v>
      </c>
      <c r="H1831" s="165">
        <v>166.98</v>
      </c>
      <c r="I1831" s="166"/>
      <c r="L1831" s="162"/>
      <c r="M1831" s="167"/>
      <c r="T1831" s="168"/>
      <c r="AT1831" s="163" t="s">
        <v>264</v>
      </c>
      <c r="AU1831" s="163" t="s">
        <v>87</v>
      </c>
      <c r="AV1831" s="13" t="s">
        <v>260</v>
      </c>
      <c r="AW1831" s="13" t="s">
        <v>32</v>
      </c>
      <c r="AX1831" s="13" t="s">
        <v>85</v>
      </c>
      <c r="AY1831" s="163" t="s">
        <v>253</v>
      </c>
    </row>
    <row r="1832" spans="2:65" s="1" customFormat="1" ht="55.5" customHeight="1">
      <c r="B1832" s="32"/>
      <c r="C1832" s="137" t="s">
        <v>2644</v>
      </c>
      <c r="D1832" s="137" t="s">
        <v>255</v>
      </c>
      <c r="E1832" s="138" t="s">
        <v>2692</v>
      </c>
      <c r="F1832" s="139" t="s">
        <v>2693</v>
      </c>
      <c r="G1832" s="140" t="s">
        <v>258</v>
      </c>
      <c r="H1832" s="141">
        <v>166.98</v>
      </c>
      <c r="I1832" s="142"/>
      <c r="J1832" s="143">
        <f>ROUND(I1832*H1832,2)</f>
        <v>0</v>
      </c>
      <c r="K1832" s="139" t="s">
        <v>1</v>
      </c>
      <c r="L1832" s="32"/>
      <c r="M1832" s="144" t="s">
        <v>1</v>
      </c>
      <c r="N1832" s="145" t="s">
        <v>42</v>
      </c>
      <c r="P1832" s="146">
        <f>O1832*H1832</f>
        <v>0</v>
      </c>
      <c r="Q1832" s="146">
        <v>3.6000000000000002E-4</v>
      </c>
      <c r="R1832" s="146">
        <f>Q1832*H1832</f>
        <v>6.0112800000000001E-2</v>
      </c>
      <c r="S1832" s="146">
        <v>0</v>
      </c>
      <c r="T1832" s="147">
        <f>S1832*H1832</f>
        <v>0</v>
      </c>
      <c r="AR1832" s="148" t="s">
        <v>369</v>
      </c>
      <c r="AT1832" s="148" t="s">
        <v>255</v>
      </c>
      <c r="AU1832" s="148" t="s">
        <v>87</v>
      </c>
      <c r="AY1832" s="17" t="s">
        <v>253</v>
      </c>
      <c r="BE1832" s="149">
        <f>IF(N1832="základní",J1832,0)</f>
        <v>0</v>
      </c>
      <c r="BF1832" s="149">
        <f>IF(N1832="snížená",J1832,0)</f>
        <v>0</v>
      </c>
      <c r="BG1832" s="149">
        <f>IF(N1832="zákl. přenesená",J1832,0)</f>
        <v>0</v>
      </c>
      <c r="BH1832" s="149">
        <f>IF(N1832="sníž. přenesená",J1832,0)</f>
        <v>0</v>
      </c>
      <c r="BI1832" s="149">
        <f>IF(N1832="nulová",J1832,0)</f>
        <v>0</v>
      </c>
      <c r="BJ1832" s="17" t="s">
        <v>85</v>
      </c>
      <c r="BK1832" s="149">
        <f>ROUND(I1832*H1832,2)</f>
        <v>0</v>
      </c>
      <c r="BL1832" s="17" t="s">
        <v>369</v>
      </c>
      <c r="BM1832" s="148" t="s">
        <v>4120</v>
      </c>
    </row>
    <row r="1833" spans="2:65" s="1" customFormat="1" ht="19.5">
      <c r="B1833" s="32"/>
      <c r="D1833" s="155" t="s">
        <v>1346</v>
      </c>
      <c r="F1833" s="195" t="s">
        <v>2690</v>
      </c>
      <c r="I1833" s="152"/>
      <c r="L1833" s="32"/>
      <c r="M1833" s="153"/>
      <c r="T1833" s="56"/>
      <c r="AT1833" s="17" t="s">
        <v>1346</v>
      </c>
      <c r="AU1833" s="17" t="s">
        <v>87</v>
      </c>
    </row>
    <row r="1834" spans="2:65" s="14" customFormat="1" ht="11.25">
      <c r="B1834" s="169"/>
      <c r="D1834" s="155" t="s">
        <v>264</v>
      </c>
      <c r="E1834" s="170" t="s">
        <v>1</v>
      </c>
      <c r="F1834" s="171" t="s">
        <v>1080</v>
      </c>
      <c r="H1834" s="170" t="s">
        <v>1</v>
      </c>
      <c r="I1834" s="172"/>
      <c r="L1834" s="169"/>
      <c r="M1834" s="173"/>
      <c r="T1834" s="174"/>
      <c r="AT1834" s="170" t="s">
        <v>264</v>
      </c>
      <c r="AU1834" s="170" t="s">
        <v>87</v>
      </c>
      <c r="AV1834" s="14" t="s">
        <v>85</v>
      </c>
      <c r="AW1834" s="14" t="s">
        <v>32</v>
      </c>
      <c r="AX1834" s="14" t="s">
        <v>77</v>
      </c>
      <c r="AY1834" s="170" t="s">
        <v>253</v>
      </c>
    </row>
    <row r="1835" spans="2:65" s="14" customFormat="1" ht="11.25">
      <c r="B1835" s="169"/>
      <c r="D1835" s="155" t="s">
        <v>264</v>
      </c>
      <c r="E1835" s="170" t="s">
        <v>1</v>
      </c>
      <c r="F1835" s="171" t="s">
        <v>1070</v>
      </c>
      <c r="H1835" s="170" t="s">
        <v>1</v>
      </c>
      <c r="I1835" s="172"/>
      <c r="L1835" s="169"/>
      <c r="M1835" s="173"/>
      <c r="T1835" s="174"/>
      <c r="AT1835" s="170" t="s">
        <v>264</v>
      </c>
      <c r="AU1835" s="170" t="s">
        <v>87</v>
      </c>
      <c r="AV1835" s="14" t="s">
        <v>85</v>
      </c>
      <c r="AW1835" s="14" t="s">
        <v>32</v>
      </c>
      <c r="AX1835" s="14" t="s">
        <v>77</v>
      </c>
      <c r="AY1835" s="170" t="s">
        <v>253</v>
      </c>
    </row>
    <row r="1836" spans="2:65" s="12" customFormat="1" ht="11.25">
      <c r="B1836" s="154"/>
      <c r="D1836" s="155" t="s">
        <v>264</v>
      </c>
      <c r="E1836" s="156" t="s">
        <v>1</v>
      </c>
      <c r="F1836" s="157" t="s">
        <v>3748</v>
      </c>
      <c r="H1836" s="158">
        <v>33.514000000000003</v>
      </c>
      <c r="I1836" s="159"/>
      <c r="L1836" s="154"/>
      <c r="M1836" s="160"/>
      <c r="T1836" s="161"/>
      <c r="AT1836" s="156" t="s">
        <v>264</v>
      </c>
      <c r="AU1836" s="156" t="s">
        <v>87</v>
      </c>
      <c r="AV1836" s="12" t="s">
        <v>87</v>
      </c>
      <c r="AW1836" s="12" t="s">
        <v>32</v>
      </c>
      <c r="AX1836" s="12" t="s">
        <v>77</v>
      </c>
      <c r="AY1836" s="156" t="s">
        <v>253</v>
      </c>
    </row>
    <row r="1837" spans="2:65" s="12" customFormat="1" ht="11.25">
      <c r="B1837" s="154"/>
      <c r="D1837" s="155" t="s">
        <v>264</v>
      </c>
      <c r="E1837" s="156" t="s">
        <v>1</v>
      </c>
      <c r="F1837" s="157" t="s">
        <v>3749</v>
      </c>
      <c r="H1837" s="158">
        <v>-3.15</v>
      </c>
      <c r="I1837" s="159"/>
      <c r="L1837" s="154"/>
      <c r="M1837" s="160"/>
      <c r="T1837" s="161"/>
      <c r="AT1837" s="156" t="s">
        <v>264</v>
      </c>
      <c r="AU1837" s="156" t="s">
        <v>87</v>
      </c>
      <c r="AV1837" s="12" t="s">
        <v>87</v>
      </c>
      <c r="AW1837" s="12" t="s">
        <v>32</v>
      </c>
      <c r="AX1837" s="12" t="s">
        <v>77</v>
      </c>
      <c r="AY1837" s="156" t="s">
        <v>253</v>
      </c>
    </row>
    <row r="1838" spans="2:65" s="15" customFormat="1" ht="11.25">
      <c r="B1838" s="175"/>
      <c r="D1838" s="155" t="s">
        <v>264</v>
      </c>
      <c r="E1838" s="176" t="s">
        <v>1</v>
      </c>
      <c r="F1838" s="177" t="s">
        <v>322</v>
      </c>
      <c r="H1838" s="178">
        <v>30.364000000000001</v>
      </c>
      <c r="I1838" s="179"/>
      <c r="L1838" s="175"/>
      <c r="M1838" s="180"/>
      <c r="T1838" s="181"/>
      <c r="AT1838" s="176" t="s">
        <v>264</v>
      </c>
      <c r="AU1838" s="176" t="s">
        <v>87</v>
      </c>
      <c r="AV1838" s="15" t="s">
        <v>97</v>
      </c>
      <c r="AW1838" s="15" t="s">
        <v>32</v>
      </c>
      <c r="AX1838" s="15" t="s">
        <v>77</v>
      </c>
      <c r="AY1838" s="176" t="s">
        <v>253</v>
      </c>
    </row>
    <row r="1839" spans="2:65" s="14" customFormat="1" ht="11.25">
      <c r="B1839" s="169"/>
      <c r="D1839" s="155" t="s">
        <v>264</v>
      </c>
      <c r="E1839" s="170" t="s">
        <v>1</v>
      </c>
      <c r="F1839" s="171" t="s">
        <v>1236</v>
      </c>
      <c r="H1839" s="170" t="s">
        <v>1</v>
      </c>
      <c r="I1839" s="172"/>
      <c r="L1839" s="169"/>
      <c r="M1839" s="173"/>
      <c r="T1839" s="174"/>
      <c r="AT1839" s="170" t="s">
        <v>264</v>
      </c>
      <c r="AU1839" s="170" t="s">
        <v>87</v>
      </c>
      <c r="AV1839" s="14" t="s">
        <v>85</v>
      </c>
      <c r="AW1839" s="14" t="s">
        <v>32</v>
      </c>
      <c r="AX1839" s="14" t="s">
        <v>77</v>
      </c>
      <c r="AY1839" s="170" t="s">
        <v>253</v>
      </c>
    </row>
    <row r="1840" spans="2:65" s="14" customFormat="1" ht="11.25">
      <c r="B1840" s="169"/>
      <c r="D1840" s="155" t="s">
        <v>264</v>
      </c>
      <c r="E1840" s="170" t="s">
        <v>1</v>
      </c>
      <c r="F1840" s="171" t="s">
        <v>1082</v>
      </c>
      <c r="H1840" s="170" t="s">
        <v>1</v>
      </c>
      <c r="I1840" s="172"/>
      <c r="L1840" s="169"/>
      <c r="M1840" s="173"/>
      <c r="T1840" s="174"/>
      <c r="AT1840" s="170" t="s">
        <v>264</v>
      </c>
      <c r="AU1840" s="170" t="s">
        <v>87</v>
      </c>
      <c r="AV1840" s="14" t="s">
        <v>85</v>
      </c>
      <c r="AW1840" s="14" t="s">
        <v>32</v>
      </c>
      <c r="AX1840" s="14" t="s">
        <v>77</v>
      </c>
      <c r="AY1840" s="170" t="s">
        <v>253</v>
      </c>
    </row>
    <row r="1841" spans="2:65" s="12" customFormat="1" ht="11.25">
      <c r="B1841" s="154"/>
      <c r="D1841" s="155" t="s">
        <v>264</v>
      </c>
      <c r="E1841" s="156" t="s">
        <v>1</v>
      </c>
      <c r="F1841" s="157" t="s">
        <v>3751</v>
      </c>
      <c r="H1841" s="158">
        <v>142.30600000000001</v>
      </c>
      <c r="I1841" s="159"/>
      <c r="L1841" s="154"/>
      <c r="M1841" s="160"/>
      <c r="T1841" s="161"/>
      <c r="AT1841" s="156" t="s">
        <v>264</v>
      </c>
      <c r="AU1841" s="156" t="s">
        <v>87</v>
      </c>
      <c r="AV1841" s="12" t="s">
        <v>87</v>
      </c>
      <c r="AW1841" s="12" t="s">
        <v>32</v>
      </c>
      <c r="AX1841" s="12" t="s">
        <v>77</v>
      </c>
      <c r="AY1841" s="156" t="s">
        <v>253</v>
      </c>
    </row>
    <row r="1842" spans="2:65" s="12" customFormat="1" ht="33.75">
      <c r="B1842" s="154"/>
      <c r="D1842" s="155" t="s">
        <v>264</v>
      </c>
      <c r="E1842" s="156" t="s">
        <v>1</v>
      </c>
      <c r="F1842" s="157" t="s">
        <v>3752</v>
      </c>
      <c r="H1842" s="158">
        <v>-27.72</v>
      </c>
      <c r="I1842" s="159"/>
      <c r="L1842" s="154"/>
      <c r="M1842" s="160"/>
      <c r="T1842" s="161"/>
      <c r="AT1842" s="156" t="s">
        <v>264</v>
      </c>
      <c r="AU1842" s="156" t="s">
        <v>87</v>
      </c>
      <c r="AV1842" s="12" t="s">
        <v>87</v>
      </c>
      <c r="AW1842" s="12" t="s">
        <v>32</v>
      </c>
      <c r="AX1842" s="12" t="s">
        <v>77</v>
      </c>
      <c r="AY1842" s="156" t="s">
        <v>253</v>
      </c>
    </row>
    <row r="1843" spans="2:65" s="15" customFormat="1" ht="11.25">
      <c r="B1843" s="175"/>
      <c r="D1843" s="155" t="s">
        <v>264</v>
      </c>
      <c r="E1843" s="176" t="s">
        <v>1</v>
      </c>
      <c r="F1843" s="177" t="s">
        <v>322</v>
      </c>
      <c r="H1843" s="178">
        <v>114.586</v>
      </c>
      <c r="I1843" s="179"/>
      <c r="L1843" s="175"/>
      <c r="M1843" s="180"/>
      <c r="T1843" s="181"/>
      <c r="AT1843" s="176" t="s">
        <v>264</v>
      </c>
      <c r="AU1843" s="176" t="s">
        <v>87</v>
      </c>
      <c r="AV1843" s="15" t="s">
        <v>97</v>
      </c>
      <c r="AW1843" s="15" t="s">
        <v>32</v>
      </c>
      <c r="AX1843" s="15" t="s">
        <v>77</v>
      </c>
      <c r="AY1843" s="176" t="s">
        <v>253</v>
      </c>
    </row>
    <row r="1844" spans="2:65" s="14" customFormat="1" ht="11.25">
      <c r="B1844" s="169"/>
      <c r="D1844" s="155" t="s">
        <v>264</v>
      </c>
      <c r="E1844" s="170" t="s">
        <v>1</v>
      </c>
      <c r="F1844" s="171" t="s">
        <v>1085</v>
      </c>
      <c r="H1844" s="170" t="s">
        <v>1</v>
      </c>
      <c r="I1844" s="172"/>
      <c r="L1844" s="169"/>
      <c r="M1844" s="173"/>
      <c r="T1844" s="174"/>
      <c r="AT1844" s="170" t="s">
        <v>264</v>
      </c>
      <c r="AU1844" s="170" t="s">
        <v>87</v>
      </c>
      <c r="AV1844" s="14" t="s">
        <v>85</v>
      </c>
      <c r="AW1844" s="14" t="s">
        <v>32</v>
      </c>
      <c r="AX1844" s="14" t="s">
        <v>77</v>
      </c>
      <c r="AY1844" s="170" t="s">
        <v>253</v>
      </c>
    </row>
    <row r="1845" spans="2:65" s="12" customFormat="1" ht="11.25">
      <c r="B1845" s="154"/>
      <c r="D1845" s="155" t="s">
        <v>264</v>
      </c>
      <c r="E1845" s="156" t="s">
        <v>1</v>
      </c>
      <c r="F1845" s="157" t="s">
        <v>3753</v>
      </c>
      <c r="H1845" s="158">
        <v>22.03</v>
      </c>
      <c r="I1845" s="159"/>
      <c r="L1845" s="154"/>
      <c r="M1845" s="160"/>
      <c r="T1845" s="161"/>
      <c r="AT1845" s="156" t="s">
        <v>264</v>
      </c>
      <c r="AU1845" s="156" t="s">
        <v>87</v>
      </c>
      <c r="AV1845" s="12" t="s">
        <v>87</v>
      </c>
      <c r="AW1845" s="12" t="s">
        <v>32</v>
      </c>
      <c r="AX1845" s="12" t="s">
        <v>77</v>
      </c>
      <c r="AY1845" s="156" t="s">
        <v>253</v>
      </c>
    </row>
    <row r="1846" spans="2:65" s="15" customFormat="1" ht="11.25">
      <c r="B1846" s="175"/>
      <c r="D1846" s="155" t="s">
        <v>264</v>
      </c>
      <c r="E1846" s="176" t="s">
        <v>1</v>
      </c>
      <c r="F1846" s="177" t="s">
        <v>322</v>
      </c>
      <c r="H1846" s="178">
        <v>22.03</v>
      </c>
      <c r="I1846" s="179"/>
      <c r="L1846" s="175"/>
      <c r="M1846" s="180"/>
      <c r="T1846" s="181"/>
      <c r="AT1846" s="176" t="s">
        <v>264</v>
      </c>
      <c r="AU1846" s="176" t="s">
        <v>87</v>
      </c>
      <c r="AV1846" s="15" t="s">
        <v>97</v>
      </c>
      <c r="AW1846" s="15" t="s">
        <v>32</v>
      </c>
      <c r="AX1846" s="15" t="s">
        <v>77</v>
      </c>
      <c r="AY1846" s="176" t="s">
        <v>253</v>
      </c>
    </row>
    <row r="1847" spans="2:65" s="13" customFormat="1" ht="11.25">
      <c r="B1847" s="162"/>
      <c r="D1847" s="155" t="s">
        <v>264</v>
      </c>
      <c r="E1847" s="163" t="s">
        <v>1</v>
      </c>
      <c r="F1847" s="164" t="s">
        <v>266</v>
      </c>
      <c r="H1847" s="165">
        <v>166.98</v>
      </c>
      <c r="I1847" s="166"/>
      <c r="L1847" s="162"/>
      <c r="M1847" s="167"/>
      <c r="T1847" s="168"/>
      <c r="AT1847" s="163" t="s">
        <v>264</v>
      </c>
      <c r="AU1847" s="163" t="s">
        <v>87</v>
      </c>
      <c r="AV1847" s="13" t="s">
        <v>260</v>
      </c>
      <c r="AW1847" s="13" t="s">
        <v>32</v>
      </c>
      <c r="AX1847" s="13" t="s">
        <v>85</v>
      </c>
      <c r="AY1847" s="163" t="s">
        <v>253</v>
      </c>
    </row>
    <row r="1848" spans="2:65" s="11" customFormat="1" ht="22.9" customHeight="1">
      <c r="B1848" s="125"/>
      <c r="D1848" s="126" t="s">
        <v>76</v>
      </c>
      <c r="E1848" s="135" t="s">
        <v>2695</v>
      </c>
      <c r="F1848" s="135" t="s">
        <v>2696</v>
      </c>
      <c r="I1848" s="128"/>
      <c r="J1848" s="136">
        <f>BK1848</f>
        <v>0</v>
      </c>
      <c r="L1848" s="125"/>
      <c r="M1848" s="130"/>
      <c r="P1848" s="131">
        <f>SUM(P1849:P1921)</f>
        <v>0</v>
      </c>
      <c r="R1848" s="131">
        <f>SUM(R1849:R1921)</f>
        <v>0.2607217</v>
      </c>
      <c r="T1848" s="132">
        <f>SUM(T1849:T1921)</f>
        <v>0</v>
      </c>
      <c r="AR1848" s="126" t="s">
        <v>87</v>
      </c>
      <c r="AT1848" s="133" t="s">
        <v>76</v>
      </c>
      <c r="AU1848" s="133" t="s">
        <v>85</v>
      </c>
      <c r="AY1848" s="126" t="s">
        <v>253</v>
      </c>
      <c r="BK1848" s="134">
        <f>SUM(BK1849:BK1921)</f>
        <v>0</v>
      </c>
    </row>
    <row r="1849" spans="2:65" s="1" customFormat="1" ht="21.75" customHeight="1">
      <c r="B1849" s="32"/>
      <c r="C1849" s="137" t="s">
        <v>2651</v>
      </c>
      <c r="D1849" s="137" t="s">
        <v>255</v>
      </c>
      <c r="E1849" s="138" t="s">
        <v>2698</v>
      </c>
      <c r="F1849" s="139" t="s">
        <v>2699</v>
      </c>
      <c r="G1849" s="140" t="s">
        <v>258</v>
      </c>
      <c r="H1849" s="141">
        <v>31.222999999999999</v>
      </c>
      <c r="I1849" s="142"/>
      <c r="J1849" s="143">
        <f>ROUND(I1849*H1849,2)</f>
        <v>0</v>
      </c>
      <c r="K1849" s="139" t="s">
        <v>259</v>
      </c>
      <c r="L1849" s="32"/>
      <c r="M1849" s="144" t="s">
        <v>1</v>
      </c>
      <c r="N1849" s="145" t="s">
        <v>42</v>
      </c>
      <c r="P1849" s="146">
        <f>O1849*H1849</f>
        <v>0</v>
      </c>
      <c r="Q1849" s="146">
        <v>0</v>
      </c>
      <c r="R1849" s="146">
        <f>Q1849*H1849</f>
        <v>0</v>
      </c>
      <c r="S1849" s="146">
        <v>0</v>
      </c>
      <c r="T1849" s="147">
        <f>S1849*H1849</f>
        <v>0</v>
      </c>
      <c r="AR1849" s="148" t="s">
        <v>369</v>
      </c>
      <c r="AT1849" s="148" t="s">
        <v>255</v>
      </c>
      <c r="AU1849" s="148" t="s">
        <v>87</v>
      </c>
      <c r="AY1849" s="17" t="s">
        <v>253</v>
      </c>
      <c r="BE1849" s="149">
        <f>IF(N1849="základní",J1849,0)</f>
        <v>0</v>
      </c>
      <c r="BF1849" s="149">
        <f>IF(N1849="snížená",J1849,0)</f>
        <v>0</v>
      </c>
      <c r="BG1849" s="149">
        <f>IF(N1849="zákl. přenesená",J1849,0)</f>
        <v>0</v>
      </c>
      <c r="BH1849" s="149">
        <f>IF(N1849="sníž. přenesená",J1849,0)</f>
        <v>0</v>
      </c>
      <c r="BI1849" s="149">
        <f>IF(N1849="nulová",J1849,0)</f>
        <v>0</v>
      </c>
      <c r="BJ1849" s="17" t="s">
        <v>85</v>
      </c>
      <c r="BK1849" s="149">
        <f>ROUND(I1849*H1849,2)</f>
        <v>0</v>
      </c>
      <c r="BL1849" s="17" t="s">
        <v>369</v>
      </c>
      <c r="BM1849" s="148" t="s">
        <v>4121</v>
      </c>
    </row>
    <row r="1850" spans="2:65" s="1" customFormat="1" ht="11.25">
      <c r="B1850" s="32"/>
      <c r="D1850" s="150" t="s">
        <v>262</v>
      </c>
      <c r="F1850" s="151" t="s">
        <v>2701</v>
      </c>
      <c r="I1850" s="152"/>
      <c r="L1850" s="32"/>
      <c r="M1850" s="153"/>
      <c r="T1850" s="56"/>
      <c r="AT1850" s="17" t="s">
        <v>262</v>
      </c>
      <c r="AU1850" s="17" t="s">
        <v>87</v>
      </c>
    </row>
    <row r="1851" spans="2:65" s="12" customFormat="1" ht="33.75">
      <c r="B1851" s="154"/>
      <c r="D1851" s="155" t="s">
        <v>264</v>
      </c>
      <c r="E1851" s="156" t="s">
        <v>1</v>
      </c>
      <c r="F1851" s="157" t="s">
        <v>4122</v>
      </c>
      <c r="H1851" s="158">
        <v>24.922999999999998</v>
      </c>
      <c r="I1851" s="159"/>
      <c r="L1851" s="154"/>
      <c r="M1851" s="160"/>
      <c r="T1851" s="161"/>
      <c r="AT1851" s="156" t="s">
        <v>264</v>
      </c>
      <c r="AU1851" s="156" t="s">
        <v>87</v>
      </c>
      <c r="AV1851" s="12" t="s">
        <v>87</v>
      </c>
      <c r="AW1851" s="12" t="s">
        <v>32</v>
      </c>
      <c r="AX1851" s="12" t="s">
        <v>77</v>
      </c>
      <c r="AY1851" s="156" t="s">
        <v>253</v>
      </c>
    </row>
    <row r="1852" spans="2:65" s="12" customFormat="1" ht="11.25">
      <c r="B1852" s="154"/>
      <c r="D1852" s="155" t="s">
        <v>264</v>
      </c>
      <c r="E1852" s="156" t="s">
        <v>1</v>
      </c>
      <c r="F1852" s="157" t="s">
        <v>2703</v>
      </c>
      <c r="H1852" s="158">
        <v>6.3</v>
      </c>
      <c r="I1852" s="159"/>
      <c r="L1852" s="154"/>
      <c r="M1852" s="160"/>
      <c r="T1852" s="161"/>
      <c r="AT1852" s="156" t="s">
        <v>264</v>
      </c>
      <c r="AU1852" s="156" t="s">
        <v>87</v>
      </c>
      <c r="AV1852" s="12" t="s">
        <v>87</v>
      </c>
      <c r="AW1852" s="12" t="s">
        <v>32</v>
      </c>
      <c r="AX1852" s="12" t="s">
        <v>77</v>
      </c>
      <c r="AY1852" s="156" t="s">
        <v>253</v>
      </c>
    </row>
    <row r="1853" spans="2:65" s="13" customFormat="1" ht="11.25">
      <c r="B1853" s="162"/>
      <c r="D1853" s="155" t="s">
        <v>264</v>
      </c>
      <c r="E1853" s="163" t="s">
        <v>1</v>
      </c>
      <c r="F1853" s="164" t="s">
        <v>266</v>
      </c>
      <c r="H1853" s="165">
        <v>31.222999999999999</v>
      </c>
      <c r="I1853" s="166"/>
      <c r="L1853" s="162"/>
      <c r="M1853" s="167"/>
      <c r="T1853" s="168"/>
      <c r="AT1853" s="163" t="s">
        <v>264</v>
      </c>
      <c r="AU1853" s="163" t="s">
        <v>87</v>
      </c>
      <c r="AV1853" s="13" t="s">
        <v>260</v>
      </c>
      <c r="AW1853" s="13" t="s">
        <v>32</v>
      </c>
      <c r="AX1853" s="13" t="s">
        <v>85</v>
      </c>
      <c r="AY1853" s="163" t="s">
        <v>253</v>
      </c>
    </row>
    <row r="1854" spans="2:65" s="1" customFormat="1" ht="24.2" customHeight="1">
      <c r="B1854" s="32"/>
      <c r="C1854" s="185" t="s">
        <v>2657</v>
      </c>
      <c r="D1854" s="185" t="s">
        <v>1052</v>
      </c>
      <c r="E1854" s="186" t="s">
        <v>2705</v>
      </c>
      <c r="F1854" s="187" t="s">
        <v>2706</v>
      </c>
      <c r="G1854" s="188" t="s">
        <v>313</v>
      </c>
      <c r="H1854" s="189">
        <v>31.222999999999999</v>
      </c>
      <c r="I1854" s="190"/>
      <c r="J1854" s="191">
        <f>ROUND(I1854*H1854,2)</f>
        <v>0</v>
      </c>
      <c r="K1854" s="187" t="s">
        <v>259</v>
      </c>
      <c r="L1854" s="192"/>
      <c r="M1854" s="193" t="s">
        <v>1</v>
      </c>
      <c r="N1854" s="194" t="s">
        <v>42</v>
      </c>
      <c r="P1854" s="146">
        <f>O1854*H1854</f>
        <v>0</v>
      </c>
      <c r="Q1854" s="146">
        <v>2.0000000000000002E-5</v>
      </c>
      <c r="R1854" s="146">
        <f>Q1854*H1854</f>
        <v>6.2446000000000008E-4</v>
      </c>
      <c r="S1854" s="146">
        <v>0</v>
      </c>
      <c r="T1854" s="147">
        <f>S1854*H1854</f>
        <v>0</v>
      </c>
      <c r="AR1854" s="148" t="s">
        <v>455</v>
      </c>
      <c r="AT1854" s="148" t="s">
        <v>1052</v>
      </c>
      <c r="AU1854" s="148" t="s">
        <v>87</v>
      </c>
      <c r="AY1854" s="17" t="s">
        <v>253</v>
      </c>
      <c r="BE1854" s="149">
        <f>IF(N1854="základní",J1854,0)</f>
        <v>0</v>
      </c>
      <c r="BF1854" s="149">
        <f>IF(N1854="snížená",J1854,0)</f>
        <v>0</v>
      </c>
      <c r="BG1854" s="149">
        <f>IF(N1854="zákl. přenesená",J1854,0)</f>
        <v>0</v>
      </c>
      <c r="BH1854" s="149">
        <f>IF(N1854="sníž. přenesená",J1854,0)</f>
        <v>0</v>
      </c>
      <c r="BI1854" s="149">
        <f>IF(N1854="nulová",J1854,0)</f>
        <v>0</v>
      </c>
      <c r="BJ1854" s="17" t="s">
        <v>85</v>
      </c>
      <c r="BK1854" s="149">
        <f>ROUND(I1854*H1854,2)</f>
        <v>0</v>
      </c>
      <c r="BL1854" s="17" t="s">
        <v>369</v>
      </c>
      <c r="BM1854" s="148" t="s">
        <v>4123</v>
      </c>
    </row>
    <row r="1855" spans="2:65" s="1" customFormat="1" ht="24.2" customHeight="1">
      <c r="B1855" s="32"/>
      <c r="C1855" s="137" t="s">
        <v>2662</v>
      </c>
      <c r="D1855" s="137" t="s">
        <v>255</v>
      </c>
      <c r="E1855" s="138" t="s">
        <v>2709</v>
      </c>
      <c r="F1855" s="139" t="s">
        <v>2710</v>
      </c>
      <c r="G1855" s="140" t="s">
        <v>258</v>
      </c>
      <c r="H1855" s="141">
        <v>532.476</v>
      </c>
      <c r="I1855" s="142"/>
      <c r="J1855" s="143">
        <f>ROUND(I1855*H1855,2)</f>
        <v>0</v>
      </c>
      <c r="K1855" s="139" t="s">
        <v>259</v>
      </c>
      <c r="L1855" s="32"/>
      <c r="M1855" s="144" t="s">
        <v>1</v>
      </c>
      <c r="N1855" s="145" t="s">
        <v>42</v>
      </c>
      <c r="P1855" s="146">
        <f>O1855*H1855</f>
        <v>0</v>
      </c>
      <c r="Q1855" s="146">
        <v>2.0000000000000001E-4</v>
      </c>
      <c r="R1855" s="146">
        <f>Q1855*H1855</f>
        <v>0.1064952</v>
      </c>
      <c r="S1855" s="146">
        <v>0</v>
      </c>
      <c r="T1855" s="147">
        <f>S1855*H1855</f>
        <v>0</v>
      </c>
      <c r="AR1855" s="148" t="s">
        <v>369</v>
      </c>
      <c r="AT1855" s="148" t="s">
        <v>255</v>
      </c>
      <c r="AU1855" s="148" t="s">
        <v>87</v>
      </c>
      <c r="AY1855" s="17" t="s">
        <v>253</v>
      </c>
      <c r="BE1855" s="149">
        <f>IF(N1855="základní",J1855,0)</f>
        <v>0</v>
      </c>
      <c r="BF1855" s="149">
        <f>IF(N1855="snížená",J1855,0)</f>
        <v>0</v>
      </c>
      <c r="BG1855" s="149">
        <f>IF(N1855="zákl. přenesená",J1855,0)</f>
        <v>0</v>
      </c>
      <c r="BH1855" s="149">
        <f>IF(N1855="sníž. přenesená",J1855,0)</f>
        <v>0</v>
      </c>
      <c r="BI1855" s="149">
        <f>IF(N1855="nulová",J1855,0)</f>
        <v>0</v>
      </c>
      <c r="BJ1855" s="17" t="s">
        <v>85</v>
      </c>
      <c r="BK1855" s="149">
        <f>ROUND(I1855*H1855,2)</f>
        <v>0</v>
      </c>
      <c r="BL1855" s="17" t="s">
        <v>369</v>
      </c>
      <c r="BM1855" s="148" t="s">
        <v>2711</v>
      </c>
    </row>
    <row r="1856" spans="2:65" s="1" customFormat="1" ht="11.25">
      <c r="B1856" s="32"/>
      <c r="D1856" s="150" t="s">
        <v>262</v>
      </c>
      <c r="F1856" s="151" t="s">
        <v>2712</v>
      </c>
      <c r="I1856" s="152"/>
      <c r="L1856" s="32"/>
      <c r="M1856" s="153"/>
      <c r="T1856" s="56"/>
      <c r="AT1856" s="17" t="s">
        <v>262</v>
      </c>
      <c r="AU1856" s="17" t="s">
        <v>87</v>
      </c>
    </row>
    <row r="1857" spans="2:51" s="14" customFormat="1" ht="11.25">
      <c r="B1857" s="169"/>
      <c r="D1857" s="155" t="s">
        <v>264</v>
      </c>
      <c r="E1857" s="170" t="s">
        <v>1</v>
      </c>
      <c r="F1857" s="171" t="s">
        <v>2120</v>
      </c>
      <c r="H1857" s="170" t="s">
        <v>1</v>
      </c>
      <c r="I1857" s="172"/>
      <c r="L1857" s="169"/>
      <c r="M1857" s="173"/>
      <c r="T1857" s="174"/>
      <c r="AT1857" s="170" t="s">
        <v>264</v>
      </c>
      <c r="AU1857" s="170" t="s">
        <v>87</v>
      </c>
      <c r="AV1857" s="14" t="s">
        <v>85</v>
      </c>
      <c r="AW1857" s="14" t="s">
        <v>32</v>
      </c>
      <c r="AX1857" s="14" t="s">
        <v>77</v>
      </c>
      <c r="AY1857" s="170" t="s">
        <v>253</v>
      </c>
    </row>
    <row r="1858" spans="2:51" s="12" customFormat="1" ht="11.25">
      <c r="B1858" s="154"/>
      <c r="D1858" s="155" t="s">
        <v>264</v>
      </c>
      <c r="E1858" s="156" t="s">
        <v>1</v>
      </c>
      <c r="F1858" s="157" t="s">
        <v>4001</v>
      </c>
      <c r="H1858" s="158">
        <v>36.173999999999999</v>
      </c>
      <c r="I1858" s="159"/>
      <c r="L1858" s="154"/>
      <c r="M1858" s="160"/>
      <c r="T1858" s="161"/>
      <c r="AT1858" s="156" t="s">
        <v>264</v>
      </c>
      <c r="AU1858" s="156" t="s">
        <v>87</v>
      </c>
      <c r="AV1858" s="12" t="s">
        <v>87</v>
      </c>
      <c r="AW1858" s="12" t="s">
        <v>32</v>
      </c>
      <c r="AX1858" s="12" t="s">
        <v>77</v>
      </c>
      <c r="AY1858" s="156" t="s">
        <v>253</v>
      </c>
    </row>
    <row r="1859" spans="2:51" s="15" customFormat="1" ht="11.25">
      <c r="B1859" s="175"/>
      <c r="D1859" s="155" t="s">
        <v>264</v>
      </c>
      <c r="E1859" s="176" t="s">
        <v>1</v>
      </c>
      <c r="F1859" s="177" t="s">
        <v>322</v>
      </c>
      <c r="H1859" s="178">
        <v>36.173999999999999</v>
      </c>
      <c r="I1859" s="179"/>
      <c r="L1859" s="175"/>
      <c r="M1859" s="180"/>
      <c r="T1859" s="181"/>
      <c r="AT1859" s="176" t="s">
        <v>264</v>
      </c>
      <c r="AU1859" s="176" t="s">
        <v>87</v>
      </c>
      <c r="AV1859" s="15" t="s">
        <v>97</v>
      </c>
      <c r="AW1859" s="15" t="s">
        <v>32</v>
      </c>
      <c r="AX1859" s="15" t="s">
        <v>77</v>
      </c>
      <c r="AY1859" s="176" t="s">
        <v>253</v>
      </c>
    </row>
    <row r="1860" spans="2:51" s="14" customFormat="1" ht="11.25">
      <c r="B1860" s="169"/>
      <c r="D1860" s="155" t="s">
        <v>264</v>
      </c>
      <c r="E1860" s="170" t="s">
        <v>1</v>
      </c>
      <c r="F1860" s="171" t="s">
        <v>2113</v>
      </c>
      <c r="H1860" s="170" t="s">
        <v>1</v>
      </c>
      <c r="I1860" s="172"/>
      <c r="L1860" s="169"/>
      <c r="M1860" s="173"/>
      <c r="T1860" s="174"/>
      <c r="AT1860" s="170" t="s">
        <v>264</v>
      </c>
      <c r="AU1860" s="170" t="s">
        <v>87</v>
      </c>
      <c r="AV1860" s="14" t="s">
        <v>85</v>
      </c>
      <c r="AW1860" s="14" t="s">
        <v>32</v>
      </c>
      <c r="AX1860" s="14" t="s">
        <v>77</v>
      </c>
      <c r="AY1860" s="170" t="s">
        <v>253</v>
      </c>
    </row>
    <row r="1861" spans="2:51" s="12" customFormat="1" ht="11.25">
      <c r="B1861" s="154"/>
      <c r="D1861" s="155" t="s">
        <v>264</v>
      </c>
      <c r="E1861" s="156" t="s">
        <v>1</v>
      </c>
      <c r="F1861" s="157" t="s">
        <v>4000</v>
      </c>
      <c r="H1861" s="158">
        <v>54.58</v>
      </c>
      <c r="I1861" s="159"/>
      <c r="L1861" s="154"/>
      <c r="M1861" s="160"/>
      <c r="T1861" s="161"/>
      <c r="AT1861" s="156" t="s">
        <v>264</v>
      </c>
      <c r="AU1861" s="156" t="s">
        <v>87</v>
      </c>
      <c r="AV1861" s="12" t="s">
        <v>87</v>
      </c>
      <c r="AW1861" s="12" t="s">
        <v>32</v>
      </c>
      <c r="AX1861" s="12" t="s">
        <v>77</v>
      </c>
      <c r="AY1861" s="156" t="s">
        <v>253</v>
      </c>
    </row>
    <row r="1862" spans="2:51" s="15" customFormat="1" ht="11.25">
      <c r="B1862" s="175"/>
      <c r="D1862" s="155" t="s">
        <v>264</v>
      </c>
      <c r="E1862" s="176" t="s">
        <v>1</v>
      </c>
      <c r="F1862" s="177" t="s">
        <v>322</v>
      </c>
      <c r="H1862" s="178">
        <v>54.58</v>
      </c>
      <c r="I1862" s="179"/>
      <c r="L1862" s="175"/>
      <c r="M1862" s="180"/>
      <c r="T1862" s="181"/>
      <c r="AT1862" s="176" t="s">
        <v>264</v>
      </c>
      <c r="AU1862" s="176" t="s">
        <v>87</v>
      </c>
      <c r="AV1862" s="15" t="s">
        <v>97</v>
      </c>
      <c r="AW1862" s="15" t="s">
        <v>32</v>
      </c>
      <c r="AX1862" s="15" t="s">
        <v>77</v>
      </c>
      <c r="AY1862" s="176" t="s">
        <v>253</v>
      </c>
    </row>
    <row r="1863" spans="2:51" s="14" customFormat="1" ht="11.25">
      <c r="B1863" s="169"/>
      <c r="D1863" s="155" t="s">
        <v>264</v>
      </c>
      <c r="E1863" s="170" t="s">
        <v>1</v>
      </c>
      <c r="F1863" s="171" t="s">
        <v>2713</v>
      </c>
      <c r="H1863" s="170" t="s">
        <v>1</v>
      </c>
      <c r="I1863" s="172"/>
      <c r="L1863" s="169"/>
      <c r="M1863" s="173"/>
      <c r="T1863" s="174"/>
      <c r="AT1863" s="170" t="s">
        <v>264</v>
      </c>
      <c r="AU1863" s="170" t="s">
        <v>87</v>
      </c>
      <c r="AV1863" s="14" t="s">
        <v>85</v>
      </c>
      <c r="AW1863" s="14" t="s">
        <v>32</v>
      </c>
      <c r="AX1863" s="14" t="s">
        <v>77</v>
      </c>
      <c r="AY1863" s="170" t="s">
        <v>253</v>
      </c>
    </row>
    <row r="1864" spans="2:51" s="12" customFormat="1" ht="11.25">
      <c r="B1864" s="154"/>
      <c r="D1864" s="155" t="s">
        <v>264</v>
      </c>
      <c r="E1864" s="156" t="s">
        <v>1</v>
      </c>
      <c r="F1864" s="157" t="s">
        <v>4004</v>
      </c>
      <c r="H1864" s="158">
        <v>27.2</v>
      </c>
      <c r="I1864" s="159"/>
      <c r="L1864" s="154"/>
      <c r="M1864" s="160"/>
      <c r="T1864" s="161"/>
      <c r="AT1864" s="156" t="s">
        <v>264</v>
      </c>
      <c r="AU1864" s="156" t="s">
        <v>87</v>
      </c>
      <c r="AV1864" s="12" t="s">
        <v>87</v>
      </c>
      <c r="AW1864" s="12" t="s">
        <v>32</v>
      </c>
      <c r="AX1864" s="12" t="s">
        <v>77</v>
      </c>
      <c r="AY1864" s="156" t="s">
        <v>253</v>
      </c>
    </row>
    <row r="1865" spans="2:51" s="15" customFormat="1" ht="11.25">
      <c r="B1865" s="175"/>
      <c r="D1865" s="155" t="s">
        <v>264</v>
      </c>
      <c r="E1865" s="176" t="s">
        <v>1</v>
      </c>
      <c r="F1865" s="177" t="s">
        <v>322</v>
      </c>
      <c r="H1865" s="178">
        <v>27.2</v>
      </c>
      <c r="I1865" s="179"/>
      <c r="L1865" s="175"/>
      <c r="M1865" s="180"/>
      <c r="T1865" s="181"/>
      <c r="AT1865" s="176" t="s">
        <v>264</v>
      </c>
      <c r="AU1865" s="176" t="s">
        <v>87</v>
      </c>
      <c r="AV1865" s="15" t="s">
        <v>97</v>
      </c>
      <c r="AW1865" s="15" t="s">
        <v>32</v>
      </c>
      <c r="AX1865" s="15" t="s">
        <v>77</v>
      </c>
      <c r="AY1865" s="176" t="s">
        <v>253</v>
      </c>
    </row>
    <row r="1866" spans="2:51" s="14" customFormat="1" ht="11.25">
      <c r="B1866" s="169"/>
      <c r="D1866" s="155" t="s">
        <v>264</v>
      </c>
      <c r="E1866" s="170" t="s">
        <v>1</v>
      </c>
      <c r="F1866" s="171" t="s">
        <v>2714</v>
      </c>
      <c r="H1866" s="170" t="s">
        <v>1</v>
      </c>
      <c r="I1866" s="172"/>
      <c r="L1866" s="169"/>
      <c r="M1866" s="173"/>
      <c r="T1866" s="174"/>
      <c r="AT1866" s="170" t="s">
        <v>264</v>
      </c>
      <c r="AU1866" s="170" t="s">
        <v>87</v>
      </c>
      <c r="AV1866" s="14" t="s">
        <v>85</v>
      </c>
      <c r="AW1866" s="14" t="s">
        <v>32</v>
      </c>
      <c r="AX1866" s="14" t="s">
        <v>77</v>
      </c>
      <c r="AY1866" s="170" t="s">
        <v>253</v>
      </c>
    </row>
    <row r="1867" spans="2:51" s="14" customFormat="1" ht="11.25">
      <c r="B1867" s="169"/>
      <c r="D1867" s="155" t="s">
        <v>264</v>
      </c>
      <c r="E1867" s="170" t="s">
        <v>1</v>
      </c>
      <c r="F1867" s="171" t="s">
        <v>1030</v>
      </c>
      <c r="H1867" s="170" t="s">
        <v>1</v>
      </c>
      <c r="I1867" s="172"/>
      <c r="L1867" s="169"/>
      <c r="M1867" s="173"/>
      <c r="T1867" s="174"/>
      <c r="AT1867" s="170" t="s">
        <v>264</v>
      </c>
      <c r="AU1867" s="170" t="s">
        <v>87</v>
      </c>
      <c r="AV1867" s="14" t="s">
        <v>85</v>
      </c>
      <c r="AW1867" s="14" t="s">
        <v>32</v>
      </c>
      <c r="AX1867" s="14" t="s">
        <v>77</v>
      </c>
      <c r="AY1867" s="170" t="s">
        <v>253</v>
      </c>
    </row>
    <row r="1868" spans="2:51" s="12" customFormat="1" ht="11.25">
      <c r="B1868" s="154"/>
      <c r="D1868" s="155" t="s">
        <v>264</v>
      </c>
      <c r="E1868" s="156" t="s">
        <v>1</v>
      </c>
      <c r="F1868" s="157" t="s">
        <v>3735</v>
      </c>
      <c r="H1868" s="158">
        <v>349.89299999999997</v>
      </c>
      <c r="I1868" s="159"/>
      <c r="L1868" s="154"/>
      <c r="M1868" s="160"/>
      <c r="T1868" s="161"/>
      <c r="AT1868" s="156" t="s">
        <v>264</v>
      </c>
      <c r="AU1868" s="156" t="s">
        <v>87</v>
      </c>
      <c r="AV1868" s="12" t="s">
        <v>87</v>
      </c>
      <c r="AW1868" s="12" t="s">
        <v>32</v>
      </c>
      <c r="AX1868" s="12" t="s">
        <v>77</v>
      </c>
      <c r="AY1868" s="156" t="s">
        <v>253</v>
      </c>
    </row>
    <row r="1869" spans="2:51" s="12" customFormat="1" ht="33.75">
      <c r="B1869" s="154"/>
      <c r="D1869" s="155" t="s">
        <v>264</v>
      </c>
      <c r="E1869" s="156" t="s">
        <v>1</v>
      </c>
      <c r="F1869" s="157" t="s">
        <v>3736</v>
      </c>
      <c r="H1869" s="158">
        <v>-55.44</v>
      </c>
      <c r="I1869" s="159"/>
      <c r="L1869" s="154"/>
      <c r="M1869" s="160"/>
      <c r="T1869" s="161"/>
      <c r="AT1869" s="156" t="s">
        <v>264</v>
      </c>
      <c r="AU1869" s="156" t="s">
        <v>87</v>
      </c>
      <c r="AV1869" s="12" t="s">
        <v>87</v>
      </c>
      <c r="AW1869" s="12" t="s">
        <v>32</v>
      </c>
      <c r="AX1869" s="12" t="s">
        <v>77</v>
      </c>
      <c r="AY1869" s="156" t="s">
        <v>253</v>
      </c>
    </row>
    <row r="1870" spans="2:51" s="12" customFormat="1" ht="22.5">
      <c r="B1870" s="154"/>
      <c r="D1870" s="155" t="s">
        <v>264</v>
      </c>
      <c r="E1870" s="156" t="s">
        <v>1</v>
      </c>
      <c r="F1870" s="157" t="s">
        <v>3737</v>
      </c>
      <c r="H1870" s="158">
        <v>-34.344999999999999</v>
      </c>
      <c r="I1870" s="159"/>
      <c r="L1870" s="154"/>
      <c r="M1870" s="160"/>
      <c r="T1870" s="161"/>
      <c r="AT1870" s="156" t="s">
        <v>264</v>
      </c>
      <c r="AU1870" s="156" t="s">
        <v>87</v>
      </c>
      <c r="AV1870" s="12" t="s">
        <v>87</v>
      </c>
      <c r="AW1870" s="12" t="s">
        <v>32</v>
      </c>
      <c r="AX1870" s="12" t="s">
        <v>77</v>
      </c>
      <c r="AY1870" s="156" t="s">
        <v>253</v>
      </c>
    </row>
    <row r="1871" spans="2:51" s="14" customFormat="1" ht="11.25">
      <c r="B1871" s="169"/>
      <c r="D1871" s="155" t="s">
        <v>264</v>
      </c>
      <c r="E1871" s="170" t="s">
        <v>1</v>
      </c>
      <c r="F1871" s="171" t="s">
        <v>1030</v>
      </c>
      <c r="H1871" s="170" t="s">
        <v>1</v>
      </c>
      <c r="I1871" s="172"/>
      <c r="L1871" s="169"/>
      <c r="M1871" s="173"/>
      <c r="T1871" s="174"/>
      <c r="AT1871" s="170" t="s">
        <v>264</v>
      </c>
      <c r="AU1871" s="170" t="s">
        <v>87</v>
      </c>
      <c r="AV1871" s="14" t="s">
        <v>85</v>
      </c>
      <c r="AW1871" s="14" t="s">
        <v>32</v>
      </c>
      <c r="AX1871" s="14" t="s">
        <v>77</v>
      </c>
      <c r="AY1871" s="170" t="s">
        <v>253</v>
      </c>
    </row>
    <row r="1872" spans="2:51" s="12" customFormat="1" ht="33.75">
      <c r="B1872" s="154"/>
      <c r="D1872" s="155" t="s">
        <v>264</v>
      </c>
      <c r="E1872" s="156" t="s">
        <v>1</v>
      </c>
      <c r="F1872" s="157" t="s">
        <v>3738</v>
      </c>
      <c r="H1872" s="158">
        <v>52.034999999999997</v>
      </c>
      <c r="I1872" s="159"/>
      <c r="L1872" s="154"/>
      <c r="M1872" s="160"/>
      <c r="T1872" s="161"/>
      <c r="AT1872" s="156" t="s">
        <v>264</v>
      </c>
      <c r="AU1872" s="156" t="s">
        <v>87</v>
      </c>
      <c r="AV1872" s="12" t="s">
        <v>87</v>
      </c>
      <c r="AW1872" s="12" t="s">
        <v>32</v>
      </c>
      <c r="AX1872" s="12" t="s">
        <v>77</v>
      </c>
      <c r="AY1872" s="156" t="s">
        <v>253</v>
      </c>
    </row>
    <row r="1873" spans="2:65" s="14" customFormat="1" ht="11.25">
      <c r="B1873" s="169"/>
      <c r="D1873" s="155" t="s">
        <v>264</v>
      </c>
      <c r="E1873" s="170" t="s">
        <v>1</v>
      </c>
      <c r="F1873" s="171" t="s">
        <v>1036</v>
      </c>
      <c r="H1873" s="170" t="s">
        <v>1</v>
      </c>
      <c r="I1873" s="172"/>
      <c r="L1873" s="169"/>
      <c r="M1873" s="173"/>
      <c r="T1873" s="174"/>
      <c r="AT1873" s="170" t="s">
        <v>264</v>
      </c>
      <c r="AU1873" s="170" t="s">
        <v>87</v>
      </c>
      <c r="AV1873" s="14" t="s">
        <v>85</v>
      </c>
      <c r="AW1873" s="14" t="s">
        <v>32</v>
      </c>
      <c r="AX1873" s="14" t="s">
        <v>77</v>
      </c>
      <c r="AY1873" s="170" t="s">
        <v>253</v>
      </c>
    </row>
    <row r="1874" spans="2:65" s="12" customFormat="1" ht="11.25">
      <c r="B1874" s="154"/>
      <c r="D1874" s="155" t="s">
        <v>264</v>
      </c>
      <c r="E1874" s="156" t="s">
        <v>1</v>
      </c>
      <c r="F1874" s="157" t="s">
        <v>3739</v>
      </c>
      <c r="H1874" s="158">
        <v>62.1</v>
      </c>
      <c r="I1874" s="159"/>
      <c r="L1874" s="154"/>
      <c r="M1874" s="160"/>
      <c r="T1874" s="161"/>
      <c r="AT1874" s="156" t="s">
        <v>264</v>
      </c>
      <c r="AU1874" s="156" t="s">
        <v>87</v>
      </c>
      <c r="AV1874" s="12" t="s">
        <v>87</v>
      </c>
      <c r="AW1874" s="12" t="s">
        <v>32</v>
      </c>
      <c r="AX1874" s="12" t="s">
        <v>77</v>
      </c>
      <c r="AY1874" s="156" t="s">
        <v>253</v>
      </c>
    </row>
    <row r="1875" spans="2:65" s="15" customFormat="1" ht="11.25">
      <c r="B1875" s="175"/>
      <c r="D1875" s="155" t="s">
        <v>264</v>
      </c>
      <c r="E1875" s="176" t="s">
        <v>1</v>
      </c>
      <c r="F1875" s="177" t="s">
        <v>322</v>
      </c>
      <c r="H1875" s="178">
        <v>374.24299999999999</v>
      </c>
      <c r="I1875" s="179"/>
      <c r="L1875" s="175"/>
      <c r="M1875" s="180"/>
      <c r="T1875" s="181"/>
      <c r="AT1875" s="176" t="s">
        <v>264</v>
      </c>
      <c r="AU1875" s="176" t="s">
        <v>87</v>
      </c>
      <c r="AV1875" s="15" t="s">
        <v>97</v>
      </c>
      <c r="AW1875" s="15" t="s">
        <v>32</v>
      </c>
      <c r="AX1875" s="15" t="s">
        <v>77</v>
      </c>
      <c r="AY1875" s="176" t="s">
        <v>253</v>
      </c>
    </row>
    <row r="1876" spans="2:65" s="14" customFormat="1" ht="11.25">
      <c r="B1876" s="169"/>
      <c r="D1876" s="155" t="s">
        <v>264</v>
      </c>
      <c r="E1876" s="170" t="s">
        <v>1</v>
      </c>
      <c r="F1876" s="171" t="s">
        <v>2715</v>
      </c>
      <c r="H1876" s="170" t="s">
        <v>1</v>
      </c>
      <c r="I1876" s="172"/>
      <c r="L1876" s="169"/>
      <c r="M1876" s="173"/>
      <c r="T1876" s="174"/>
      <c r="AT1876" s="170" t="s">
        <v>264</v>
      </c>
      <c r="AU1876" s="170" t="s">
        <v>87</v>
      </c>
      <c r="AV1876" s="14" t="s">
        <v>85</v>
      </c>
      <c r="AW1876" s="14" t="s">
        <v>32</v>
      </c>
      <c r="AX1876" s="14" t="s">
        <v>77</v>
      </c>
      <c r="AY1876" s="170" t="s">
        <v>253</v>
      </c>
    </row>
    <row r="1877" spans="2:65" s="14" customFormat="1" ht="11.25">
      <c r="B1877" s="169"/>
      <c r="D1877" s="155" t="s">
        <v>264</v>
      </c>
      <c r="E1877" s="170" t="s">
        <v>1</v>
      </c>
      <c r="F1877" s="171" t="s">
        <v>3692</v>
      </c>
      <c r="H1877" s="170" t="s">
        <v>1</v>
      </c>
      <c r="I1877" s="172"/>
      <c r="L1877" s="169"/>
      <c r="M1877" s="173"/>
      <c r="T1877" s="174"/>
      <c r="AT1877" s="170" t="s">
        <v>264</v>
      </c>
      <c r="AU1877" s="170" t="s">
        <v>87</v>
      </c>
      <c r="AV1877" s="14" t="s">
        <v>85</v>
      </c>
      <c r="AW1877" s="14" t="s">
        <v>32</v>
      </c>
      <c r="AX1877" s="14" t="s">
        <v>77</v>
      </c>
      <c r="AY1877" s="170" t="s">
        <v>253</v>
      </c>
    </row>
    <row r="1878" spans="2:65" s="12" customFormat="1" ht="11.25">
      <c r="B1878" s="154"/>
      <c r="D1878" s="155" t="s">
        <v>264</v>
      </c>
      <c r="E1878" s="156" t="s">
        <v>1</v>
      </c>
      <c r="F1878" s="157" t="s">
        <v>3730</v>
      </c>
      <c r="H1878" s="158">
        <v>19.446000000000002</v>
      </c>
      <c r="I1878" s="159"/>
      <c r="L1878" s="154"/>
      <c r="M1878" s="160"/>
      <c r="T1878" s="161"/>
      <c r="AT1878" s="156" t="s">
        <v>264</v>
      </c>
      <c r="AU1878" s="156" t="s">
        <v>87</v>
      </c>
      <c r="AV1878" s="12" t="s">
        <v>87</v>
      </c>
      <c r="AW1878" s="12" t="s">
        <v>32</v>
      </c>
      <c r="AX1878" s="12" t="s">
        <v>77</v>
      </c>
      <c r="AY1878" s="156" t="s">
        <v>253</v>
      </c>
    </row>
    <row r="1879" spans="2:65" s="12" customFormat="1" ht="11.25">
      <c r="B1879" s="154"/>
      <c r="D1879" s="155" t="s">
        <v>264</v>
      </c>
      <c r="E1879" s="156" t="s">
        <v>1</v>
      </c>
      <c r="F1879" s="157" t="s">
        <v>3731</v>
      </c>
      <c r="H1879" s="158">
        <v>4.6589999999999998</v>
      </c>
      <c r="I1879" s="159"/>
      <c r="L1879" s="154"/>
      <c r="M1879" s="160"/>
      <c r="T1879" s="161"/>
      <c r="AT1879" s="156" t="s">
        <v>264</v>
      </c>
      <c r="AU1879" s="156" t="s">
        <v>87</v>
      </c>
      <c r="AV1879" s="12" t="s">
        <v>87</v>
      </c>
      <c r="AW1879" s="12" t="s">
        <v>32</v>
      </c>
      <c r="AX1879" s="12" t="s">
        <v>77</v>
      </c>
      <c r="AY1879" s="156" t="s">
        <v>253</v>
      </c>
    </row>
    <row r="1880" spans="2:65" s="12" customFormat="1" ht="11.25">
      <c r="B1880" s="154"/>
      <c r="D1880" s="155" t="s">
        <v>264</v>
      </c>
      <c r="E1880" s="156" t="s">
        <v>1</v>
      </c>
      <c r="F1880" s="157" t="s">
        <v>3732</v>
      </c>
      <c r="H1880" s="158">
        <v>2.9820000000000002</v>
      </c>
      <c r="I1880" s="159"/>
      <c r="L1880" s="154"/>
      <c r="M1880" s="160"/>
      <c r="T1880" s="161"/>
      <c r="AT1880" s="156" t="s">
        <v>264</v>
      </c>
      <c r="AU1880" s="156" t="s">
        <v>87</v>
      </c>
      <c r="AV1880" s="12" t="s">
        <v>87</v>
      </c>
      <c r="AW1880" s="12" t="s">
        <v>32</v>
      </c>
      <c r="AX1880" s="12" t="s">
        <v>77</v>
      </c>
      <c r="AY1880" s="156" t="s">
        <v>253</v>
      </c>
    </row>
    <row r="1881" spans="2:65" s="12" customFormat="1" ht="11.25">
      <c r="B1881" s="154"/>
      <c r="D1881" s="155" t="s">
        <v>264</v>
      </c>
      <c r="E1881" s="156" t="s">
        <v>1</v>
      </c>
      <c r="F1881" s="157" t="s">
        <v>3733</v>
      </c>
      <c r="H1881" s="158">
        <v>9.8759999999999994</v>
      </c>
      <c r="I1881" s="159"/>
      <c r="L1881" s="154"/>
      <c r="M1881" s="160"/>
      <c r="T1881" s="161"/>
      <c r="AT1881" s="156" t="s">
        <v>264</v>
      </c>
      <c r="AU1881" s="156" t="s">
        <v>87</v>
      </c>
      <c r="AV1881" s="12" t="s">
        <v>87</v>
      </c>
      <c r="AW1881" s="12" t="s">
        <v>32</v>
      </c>
      <c r="AX1881" s="12" t="s">
        <v>77</v>
      </c>
      <c r="AY1881" s="156" t="s">
        <v>253</v>
      </c>
    </row>
    <row r="1882" spans="2:65" s="12" customFormat="1" ht="11.25">
      <c r="B1882" s="154"/>
      <c r="D1882" s="155" t="s">
        <v>264</v>
      </c>
      <c r="E1882" s="156" t="s">
        <v>1</v>
      </c>
      <c r="F1882" s="157" t="s">
        <v>1022</v>
      </c>
      <c r="H1882" s="158">
        <v>1.216</v>
      </c>
      <c r="I1882" s="159"/>
      <c r="L1882" s="154"/>
      <c r="M1882" s="160"/>
      <c r="T1882" s="161"/>
      <c r="AT1882" s="156" t="s">
        <v>264</v>
      </c>
      <c r="AU1882" s="156" t="s">
        <v>87</v>
      </c>
      <c r="AV1882" s="12" t="s">
        <v>87</v>
      </c>
      <c r="AW1882" s="12" t="s">
        <v>32</v>
      </c>
      <c r="AX1882" s="12" t="s">
        <v>77</v>
      </c>
      <c r="AY1882" s="156" t="s">
        <v>253</v>
      </c>
    </row>
    <row r="1883" spans="2:65" s="12" customFormat="1" ht="11.25">
      <c r="B1883" s="154"/>
      <c r="D1883" s="155" t="s">
        <v>264</v>
      </c>
      <c r="E1883" s="156" t="s">
        <v>1</v>
      </c>
      <c r="F1883" s="157" t="s">
        <v>1023</v>
      </c>
      <c r="H1883" s="158">
        <v>2.1</v>
      </c>
      <c r="I1883" s="159"/>
      <c r="L1883" s="154"/>
      <c r="M1883" s="160"/>
      <c r="T1883" s="161"/>
      <c r="AT1883" s="156" t="s">
        <v>264</v>
      </c>
      <c r="AU1883" s="156" t="s">
        <v>87</v>
      </c>
      <c r="AV1883" s="12" t="s">
        <v>87</v>
      </c>
      <c r="AW1883" s="12" t="s">
        <v>32</v>
      </c>
      <c r="AX1883" s="12" t="s">
        <v>77</v>
      </c>
      <c r="AY1883" s="156" t="s">
        <v>253</v>
      </c>
    </row>
    <row r="1884" spans="2:65" s="15" customFormat="1" ht="11.25">
      <c r="B1884" s="175"/>
      <c r="D1884" s="155" t="s">
        <v>264</v>
      </c>
      <c r="E1884" s="176" t="s">
        <v>1</v>
      </c>
      <c r="F1884" s="177" t="s">
        <v>322</v>
      </c>
      <c r="H1884" s="178">
        <v>40.279000000000003</v>
      </c>
      <c r="I1884" s="179"/>
      <c r="L1884" s="175"/>
      <c r="M1884" s="180"/>
      <c r="T1884" s="181"/>
      <c r="AT1884" s="176" t="s">
        <v>264</v>
      </c>
      <c r="AU1884" s="176" t="s">
        <v>87</v>
      </c>
      <c r="AV1884" s="15" t="s">
        <v>97</v>
      </c>
      <c r="AW1884" s="15" t="s">
        <v>32</v>
      </c>
      <c r="AX1884" s="15" t="s">
        <v>77</v>
      </c>
      <c r="AY1884" s="176" t="s">
        <v>253</v>
      </c>
    </row>
    <row r="1885" spans="2:65" s="13" customFormat="1" ht="11.25">
      <c r="B1885" s="162"/>
      <c r="D1885" s="155" t="s">
        <v>264</v>
      </c>
      <c r="E1885" s="163" t="s">
        <v>1</v>
      </c>
      <c r="F1885" s="164" t="s">
        <v>266</v>
      </c>
      <c r="H1885" s="165">
        <v>532.476</v>
      </c>
      <c r="I1885" s="166"/>
      <c r="L1885" s="162"/>
      <c r="M1885" s="167"/>
      <c r="T1885" s="168"/>
      <c r="AT1885" s="163" t="s">
        <v>264</v>
      </c>
      <c r="AU1885" s="163" t="s">
        <v>87</v>
      </c>
      <c r="AV1885" s="13" t="s">
        <v>260</v>
      </c>
      <c r="AW1885" s="13" t="s">
        <v>32</v>
      </c>
      <c r="AX1885" s="13" t="s">
        <v>85</v>
      </c>
      <c r="AY1885" s="163" t="s">
        <v>253</v>
      </c>
    </row>
    <row r="1886" spans="2:65" s="1" customFormat="1" ht="33" customHeight="1">
      <c r="B1886" s="32"/>
      <c r="C1886" s="137" t="s">
        <v>2669</v>
      </c>
      <c r="D1886" s="137" t="s">
        <v>255</v>
      </c>
      <c r="E1886" s="138" t="s">
        <v>2717</v>
      </c>
      <c r="F1886" s="139" t="s">
        <v>2718</v>
      </c>
      <c r="G1886" s="140" t="s">
        <v>258</v>
      </c>
      <c r="H1886" s="141">
        <v>27.2</v>
      </c>
      <c r="I1886" s="142"/>
      <c r="J1886" s="143">
        <f>ROUND(I1886*H1886,2)</f>
        <v>0</v>
      </c>
      <c r="K1886" s="139" t="s">
        <v>259</v>
      </c>
      <c r="L1886" s="32"/>
      <c r="M1886" s="144" t="s">
        <v>1</v>
      </c>
      <c r="N1886" s="145" t="s">
        <v>42</v>
      </c>
      <c r="P1886" s="146">
        <f>O1886*H1886</f>
        <v>0</v>
      </c>
      <c r="Q1886" s="146">
        <v>2.5999999999999998E-4</v>
      </c>
      <c r="R1886" s="146">
        <f>Q1886*H1886</f>
        <v>7.0719999999999993E-3</v>
      </c>
      <c r="S1886" s="146">
        <v>0</v>
      </c>
      <c r="T1886" s="147">
        <f>S1886*H1886</f>
        <v>0</v>
      </c>
      <c r="AR1886" s="148" t="s">
        <v>369</v>
      </c>
      <c r="AT1886" s="148" t="s">
        <v>255</v>
      </c>
      <c r="AU1886" s="148" t="s">
        <v>87</v>
      </c>
      <c r="AY1886" s="17" t="s">
        <v>253</v>
      </c>
      <c r="BE1886" s="149">
        <f>IF(N1886="základní",J1886,0)</f>
        <v>0</v>
      </c>
      <c r="BF1886" s="149">
        <f>IF(N1886="snížená",J1886,0)</f>
        <v>0</v>
      </c>
      <c r="BG1886" s="149">
        <f>IF(N1886="zákl. přenesená",J1886,0)</f>
        <v>0</v>
      </c>
      <c r="BH1886" s="149">
        <f>IF(N1886="sníž. přenesená",J1886,0)</f>
        <v>0</v>
      </c>
      <c r="BI1886" s="149">
        <f>IF(N1886="nulová",J1886,0)</f>
        <v>0</v>
      </c>
      <c r="BJ1886" s="17" t="s">
        <v>85</v>
      </c>
      <c r="BK1886" s="149">
        <f>ROUND(I1886*H1886,2)</f>
        <v>0</v>
      </c>
      <c r="BL1886" s="17" t="s">
        <v>369</v>
      </c>
      <c r="BM1886" s="148" t="s">
        <v>2719</v>
      </c>
    </row>
    <row r="1887" spans="2:65" s="1" customFormat="1" ht="11.25">
      <c r="B1887" s="32"/>
      <c r="D1887" s="150" t="s">
        <v>262</v>
      </c>
      <c r="F1887" s="151" t="s">
        <v>2720</v>
      </c>
      <c r="I1887" s="152"/>
      <c r="L1887" s="32"/>
      <c r="M1887" s="153"/>
      <c r="T1887" s="56"/>
      <c r="AT1887" s="17" t="s">
        <v>262</v>
      </c>
      <c r="AU1887" s="17" t="s">
        <v>87</v>
      </c>
    </row>
    <row r="1888" spans="2:65" s="14" customFormat="1" ht="11.25">
      <c r="B1888" s="169"/>
      <c r="D1888" s="155" t="s">
        <v>264</v>
      </c>
      <c r="E1888" s="170" t="s">
        <v>1</v>
      </c>
      <c r="F1888" s="171" t="s">
        <v>2713</v>
      </c>
      <c r="H1888" s="170" t="s">
        <v>1</v>
      </c>
      <c r="I1888" s="172"/>
      <c r="L1888" s="169"/>
      <c r="M1888" s="173"/>
      <c r="T1888" s="174"/>
      <c r="AT1888" s="170" t="s">
        <v>264</v>
      </c>
      <c r="AU1888" s="170" t="s">
        <v>87</v>
      </c>
      <c r="AV1888" s="14" t="s">
        <v>85</v>
      </c>
      <c r="AW1888" s="14" t="s">
        <v>32</v>
      </c>
      <c r="AX1888" s="14" t="s">
        <v>77</v>
      </c>
      <c r="AY1888" s="170" t="s">
        <v>253</v>
      </c>
    </row>
    <row r="1889" spans="2:65" s="12" customFormat="1" ht="11.25">
      <c r="B1889" s="154"/>
      <c r="D1889" s="155" t="s">
        <v>264</v>
      </c>
      <c r="E1889" s="156" t="s">
        <v>1</v>
      </c>
      <c r="F1889" s="157" t="s">
        <v>4004</v>
      </c>
      <c r="H1889" s="158">
        <v>27.2</v>
      </c>
      <c r="I1889" s="159"/>
      <c r="L1889" s="154"/>
      <c r="M1889" s="160"/>
      <c r="T1889" s="161"/>
      <c r="AT1889" s="156" t="s">
        <v>264</v>
      </c>
      <c r="AU1889" s="156" t="s">
        <v>87</v>
      </c>
      <c r="AV1889" s="12" t="s">
        <v>87</v>
      </c>
      <c r="AW1889" s="12" t="s">
        <v>32</v>
      </c>
      <c r="AX1889" s="12" t="s">
        <v>77</v>
      </c>
      <c r="AY1889" s="156" t="s">
        <v>253</v>
      </c>
    </row>
    <row r="1890" spans="2:65" s="13" customFormat="1" ht="11.25">
      <c r="B1890" s="162"/>
      <c r="D1890" s="155" t="s">
        <v>264</v>
      </c>
      <c r="E1890" s="163" t="s">
        <v>1</v>
      </c>
      <c r="F1890" s="164" t="s">
        <v>266</v>
      </c>
      <c r="H1890" s="165">
        <v>27.2</v>
      </c>
      <c r="I1890" s="166"/>
      <c r="L1890" s="162"/>
      <c r="M1890" s="167"/>
      <c r="T1890" s="168"/>
      <c r="AT1890" s="163" t="s">
        <v>264</v>
      </c>
      <c r="AU1890" s="163" t="s">
        <v>87</v>
      </c>
      <c r="AV1890" s="13" t="s">
        <v>260</v>
      </c>
      <c r="AW1890" s="13" t="s">
        <v>32</v>
      </c>
      <c r="AX1890" s="13" t="s">
        <v>85</v>
      </c>
      <c r="AY1890" s="163" t="s">
        <v>253</v>
      </c>
    </row>
    <row r="1891" spans="2:65" s="1" customFormat="1" ht="24.2" customHeight="1">
      <c r="B1891" s="32"/>
      <c r="C1891" s="137" t="s">
        <v>2681</v>
      </c>
      <c r="D1891" s="137" t="s">
        <v>255</v>
      </c>
      <c r="E1891" s="138" t="s">
        <v>2722</v>
      </c>
      <c r="F1891" s="139" t="s">
        <v>2723</v>
      </c>
      <c r="G1891" s="140" t="s">
        <v>258</v>
      </c>
      <c r="H1891" s="141">
        <v>505.27600000000001</v>
      </c>
      <c r="I1891" s="142"/>
      <c r="J1891" s="143">
        <f>ROUND(I1891*H1891,2)</f>
        <v>0</v>
      </c>
      <c r="K1891" s="139" t="s">
        <v>259</v>
      </c>
      <c r="L1891" s="32"/>
      <c r="M1891" s="144" t="s">
        <v>1</v>
      </c>
      <c r="N1891" s="145" t="s">
        <v>42</v>
      </c>
      <c r="P1891" s="146">
        <f>O1891*H1891</f>
        <v>0</v>
      </c>
      <c r="Q1891" s="146">
        <v>2.9E-4</v>
      </c>
      <c r="R1891" s="146">
        <f>Q1891*H1891</f>
        <v>0.14653004</v>
      </c>
      <c r="S1891" s="146">
        <v>0</v>
      </c>
      <c r="T1891" s="147">
        <f>S1891*H1891</f>
        <v>0</v>
      </c>
      <c r="AR1891" s="148" t="s">
        <v>369</v>
      </c>
      <c r="AT1891" s="148" t="s">
        <v>255</v>
      </c>
      <c r="AU1891" s="148" t="s">
        <v>87</v>
      </c>
      <c r="AY1891" s="17" t="s">
        <v>253</v>
      </c>
      <c r="BE1891" s="149">
        <f>IF(N1891="základní",J1891,0)</f>
        <v>0</v>
      </c>
      <c r="BF1891" s="149">
        <f>IF(N1891="snížená",J1891,0)</f>
        <v>0</v>
      </c>
      <c r="BG1891" s="149">
        <f>IF(N1891="zákl. přenesená",J1891,0)</f>
        <v>0</v>
      </c>
      <c r="BH1891" s="149">
        <f>IF(N1891="sníž. přenesená",J1891,0)</f>
        <v>0</v>
      </c>
      <c r="BI1891" s="149">
        <f>IF(N1891="nulová",J1891,0)</f>
        <v>0</v>
      </c>
      <c r="BJ1891" s="17" t="s">
        <v>85</v>
      </c>
      <c r="BK1891" s="149">
        <f>ROUND(I1891*H1891,2)</f>
        <v>0</v>
      </c>
      <c r="BL1891" s="17" t="s">
        <v>369</v>
      </c>
      <c r="BM1891" s="148" t="s">
        <v>2724</v>
      </c>
    </row>
    <row r="1892" spans="2:65" s="1" customFormat="1" ht="11.25">
      <c r="B1892" s="32"/>
      <c r="D1892" s="150" t="s">
        <v>262</v>
      </c>
      <c r="F1892" s="151" t="s">
        <v>2725</v>
      </c>
      <c r="I1892" s="152"/>
      <c r="L1892" s="32"/>
      <c r="M1892" s="153"/>
      <c r="T1892" s="56"/>
      <c r="AT1892" s="17" t="s">
        <v>262</v>
      </c>
      <c r="AU1892" s="17" t="s">
        <v>87</v>
      </c>
    </row>
    <row r="1893" spans="2:65" s="14" customFormat="1" ht="11.25">
      <c r="B1893" s="169"/>
      <c r="D1893" s="155" t="s">
        <v>264</v>
      </c>
      <c r="E1893" s="170" t="s">
        <v>1</v>
      </c>
      <c r="F1893" s="171" t="s">
        <v>2726</v>
      </c>
      <c r="H1893" s="170" t="s">
        <v>1</v>
      </c>
      <c r="I1893" s="172"/>
      <c r="L1893" s="169"/>
      <c r="M1893" s="173"/>
      <c r="T1893" s="174"/>
      <c r="AT1893" s="170" t="s">
        <v>264</v>
      </c>
      <c r="AU1893" s="170" t="s">
        <v>87</v>
      </c>
      <c r="AV1893" s="14" t="s">
        <v>85</v>
      </c>
      <c r="AW1893" s="14" t="s">
        <v>32</v>
      </c>
      <c r="AX1893" s="14" t="s">
        <v>77</v>
      </c>
      <c r="AY1893" s="170" t="s">
        <v>253</v>
      </c>
    </row>
    <row r="1894" spans="2:65" s="14" customFormat="1" ht="11.25">
      <c r="B1894" s="169"/>
      <c r="D1894" s="155" t="s">
        <v>264</v>
      </c>
      <c r="E1894" s="170" t="s">
        <v>1</v>
      </c>
      <c r="F1894" s="171" t="s">
        <v>2120</v>
      </c>
      <c r="H1894" s="170" t="s">
        <v>1</v>
      </c>
      <c r="I1894" s="172"/>
      <c r="L1894" s="169"/>
      <c r="M1894" s="173"/>
      <c r="T1894" s="174"/>
      <c r="AT1894" s="170" t="s">
        <v>264</v>
      </c>
      <c r="AU1894" s="170" t="s">
        <v>87</v>
      </c>
      <c r="AV1894" s="14" t="s">
        <v>85</v>
      </c>
      <c r="AW1894" s="14" t="s">
        <v>32</v>
      </c>
      <c r="AX1894" s="14" t="s">
        <v>77</v>
      </c>
      <c r="AY1894" s="170" t="s">
        <v>253</v>
      </c>
    </row>
    <row r="1895" spans="2:65" s="12" customFormat="1" ht="11.25">
      <c r="B1895" s="154"/>
      <c r="D1895" s="155" t="s">
        <v>264</v>
      </c>
      <c r="E1895" s="156" t="s">
        <v>1</v>
      </c>
      <c r="F1895" s="157" t="s">
        <v>4001</v>
      </c>
      <c r="H1895" s="158">
        <v>36.173999999999999</v>
      </c>
      <c r="I1895" s="159"/>
      <c r="L1895" s="154"/>
      <c r="M1895" s="160"/>
      <c r="T1895" s="161"/>
      <c r="AT1895" s="156" t="s">
        <v>264</v>
      </c>
      <c r="AU1895" s="156" t="s">
        <v>87</v>
      </c>
      <c r="AV1895" s="12" t="s">
        <v>87</v>
      </c>
      <c r="AW1895" s="12" t="s">
        <v>32</v>
      </c>
      <c r="AX1895" s="12" t="s">
        <v>77</v>
      </c>
      <c r="AY1895" s="156" t="s">
        <v>253</v>
      </c>
    </row>
    <row r="1896" spans="2:65" s="14" customFormat="1" ht="11.25">
      <c r="B1896" s="169"/>
      <c r="D1896" s="155" t="s">
        <v>264</v>
      </c>
      <c r="E1896" s="170" t="s">
        <v>1</v>
      </c>
      <c r="F1896" s="171" t="s">
        <v>2113</v>
      </c>
      <c r="H1896" s="170" t="s">
        <v>1</v>
      </c>
      <c r="I1896" s="172"/>
      <c r="L1896" s="169"/>
      <c r="M1896" s="173"/>
      <c r="T1896" s="174"/>
      <c r="AT1896" s="170" t="s">
        <v>264</v>
      </c>
      <c r="AU1896" s="170" t="s">
        <v>87</v>
      </c>
      <c r="AV1896" s="14" t="s">
        <v>85</v>
      </c>
      <c r="AW1896" s="14" t="s">
        <v>32</v>
      </c>
      <c r="AX1896" s="14" t="s">
        <v>77</v>
      </c>
      <c r="AY1896" s="170" t="s">
        <v>253</v>
      </c>
    </row>
    <row r="1897" spans="2:65" s="12" customFormat="1" ht="11.25">
      <c r="B1897" s="154"/>
      <c r="D1897" s="155" t="s">
        <v>264</v>
      </c>
      <c r="E1897" s="156" t="s">
        <v>1</v>
      </c>
      <c r="F1897" s="157" t="s">
        <v>4000</v>
      </c>
      <c r="H1897" s="158">
        <v>54.58</v>
      </c>
      <c r="I1897" s="159"/>
      <c r="L1897" s="154"/>
      <c r="M1897" s="160"/>
      <c r="T1897" s="161"/>
      <c r="AT1897" s="156" t="s">
        <v>264</v>
      </c>
      <c r="AU1897" s="156" t="s">
        <v>87</v>
      </c>
      <c r="AV1897" s="12" t="s">
        <v>87</v>
      </c>
      <c r="AW1897" s="12" t="s">
        <v>32</v>
      </c>
      <c r="AX1897" s="12" t="s">
        <v>77</v>
      </c>
      <c r="AY1897" s="156" t="s">
        <v>253</v>
      </c>
    </row>
    <row r="1898" spans="2:65" s="15" customFormat="1" ht="11.25">
      <c r="B1898" s="175"/>
      <c r="D1898" s="155" t="s">
        <v>264</v>
      </c>
      <c r="E1898" s="176" t="s">
        <v>1</v>
      </c>
      <c r="F1898" s="177" t="s">
        <v>322</v>
      </c>
      <c r="H1898" s="178">
        <v>90.754000000000005</v>
      </c>
      <c r="I1898" s="179"/>
      <c r="L1898" s="175"/>
      <c r="M1898" s="180"/>
      <c r="T1898" s="181"/>
      <c r="AT1898" s="176" t="s">
        <v>264</v>
      </c>
      <c r="AU1898" s="176" t="s">
        <v>87</v>
      </c>
      <c r="AV1898" s="15" t="s">
        <v>97</v>
      </c>
      <c r="AW1898" s="15" t="s">
        <v>32</v>
      </c>
      <c r="AX1898" s="15" t="s">
        <v>77</v>
      </c>
      <c r="AY1898" s="176" t="s">
        <v>253</v>
      </c>
    </row>
    <row r="1899" spans="2:65" s="14" customFormat="1" ht="11.25">
      <c r="B1899" s="169"/>
      <c r="D1899" s="155" t="s">
        <v>264</v>
      </c>
      <c r="E1899" s="170" t="s">
        <v>1</v>
      </c>
      <c r="F1899" s="171" t="s">
        <v>2727</v>
      </c>
      <c r="H1899" s="170" t="s">
        <v>1</v>
      </c>
      <c r="I1899" s="172"/>
      <c r="L1899" s="169"/>
      <c r="M1899" s="173"/>
      <c r="T1899" s="174"/>
      <c r="AT1899" s="170" t="s">
        <v>264</v>
      </c>
      <c r="AU1899" s="170" t="s">
        <v>87</v>
      </c>
      <c r="AV1899" s="14" t="s">
        <v>85</v>
      </c>
      <c r="AW1899" s="14" t="s">
        <v>32</v>
      </c>
      <c r="AX1899" s="14" t="s">
        <v>77</v>
      </c>
      <c r="AY1899" s="170" t="s">
        <v>253</v>
      </c>
    </row>
    <row r="1900" spans="2:65" s="14" customFormat="1" ht="11.25">
      <c r="B1900" s="169"/>
      <c r="D1900" s="155" t="s">
        <v>264</v>
      </c>
      <c r="E1900" s="170" t="s">
        <v>1</v>
      </c>
      <c r="F1900" s="171" t="s">
        <v>1016</v>
      </c>
      <c r="H1900" s="170" t="s">
        <v>1</v>
      </c>
      <c r="I1900" s="172"/>
      <c r="L1900" s="169"/>
      <c r="M1900" s="173"/>
      <c r="T1900" s="174"/>
      <c r="AT1900" s="170" t="s">
        <v>264</v>
      </c>
      <c r="AU1900" s="170" t="s">
        <v>87</v>
      </c>
      <c r="AV1900" s="14" t="s">
        <v>85</v>
      </c>
      <c r="AW1900" s="14" t="s">
        <v>32</v>
      </c>
      <c r="AX1900" s="14" t="s">
        <v>77</v>
      </c>
      <c r="AY1900" s="170" t="s">
        <v>253</v>
      </c>
    </row>
    <row r="1901" spans="2:65" s="14" customFormat="1" ht="11.25">
      <c r="B1901" s="169"/>
      <c r="D1901" s="155" t="s">
        <v>264</v>
      </c>
      <c r="E1901" s="170" t="s">
        <v>1</v>
      </c>
      <c r="F1901" s="171" t="s">
        <v>1030</v>
      </c>
      <c r="H1901" s="170" t="s">
        <v>1</v>
      </c>
      <c r="I1901" s="172"/>
      <c r="L1901" s="169"/>
      <c r="M1901" s="173"/>
      <c r="T1901" s="174"/>
      <c r="AT1901" s="170" t="s">
        <v>264</v>
      </c>
      <c r="AU1901" s="170" t="s">
        <v>87</v>
      </c>
      <c r="AV1901" s="14" t="s">
        <v>85</v>
      </c>
      <c r="AW1901" s="14" t="s">
        <v>32</v>
      </c>
      <c r="AX1901" s="14" t="s">
        <v>77</v>
      </c>
      <c r="AY1901" s="170" t="s">
        <v>253</v>
      </c>
    </row>
    <row r="1902" spans="2:65" s="12" customFormat="1" ht="11.25">
      <c r="B1902" s="154"/>
      <c r="D1902" s="155" t="s">
        <v>264</v>
      </c>
      <c r="E1902" s="156" t="s">
        <v>1</v>
      </c>
      <c r="F1902" s="157" t="s">
        <v>3735</v>
      </c>
      <c r="H1902" s="158">
        <v>349.89299999999997</v>
      </c>
      <c r="I1902" s="159"/>
      <c r="L1902" s="154"/>
      <c r="M1902" s="160"/>
      <c r="T1902" s="161"/>
      <c r="AT1902" s="156" t="s">
        <v>264</v>
      </c>
      <c r="AU1902" s="156" t="s">
        <v>87</v>
      </c>
      <c r="AV1902" s="12" t="s">
        <v>87</v>
      </c>
      <c r="AW1902" s="12" t="s">
        <v>32</v>
      </c>
      <c r="AX1902" s="12" t="s">
        <v>77</v>
      </c>
      <c r="AY1902" s="156" t="s">
        <v>253</v>
      </c>
    </row>
    <row r="1903" spans="2:65" s="12" customFormat="1" ht="33.75">
      <c r="B1903" s="154"/>
      <c r="D1903" s="155" t="s">
        <v>264</v>
      </c>
      <c r="E1903" s="156" t="s">
        <v>1</v>
      </c>
      <c r="F1903" s="157" t="s">
        <v>3736</v>
      </c>
      <c r="H1903" s="158">
        <v>-55.44</v>
      </c>
      <c r="I1903" s="159"/>
      <c r="L1903" s="154"/>
      <c r="M1903" s="160"/>
      <c r="T1903" s="161"/>
      <c r="AT1903" s="156" t="s">
        <v>264</v>
      </c>
      <c r="AU1903" s="156" t="s">
        <v>87</v>
      </c>
      <c r="AV1903" s="12" t="s">
        <v>87</v>
      </c>
      <c r="AW1903" s="12" t="s">
        <v>32</v>
      </c>
      <c r="AX1903" s="12" t="s">
        <v>77</v>
      </c>
      <c r="AY1903" s="156" t="s">
        <v>253</v>
      </c>
    </row>
    <row r="1904" spans="2:65" s="12" customFormat="1" ht="22.5">
      <c r="B1904" s="154"/>
      <c r="D1904" s="155" t="s">
        <v>264</v>
      </c>
      <c r="E1904" s="156" t="s">
        <v>1</v>
      </c>
      <c r="F1904" s="157" t="s">
        <v>3737</v>
      </c>
      <c r="H1904" s="158">
        <v>-34.344999999999999</v>
      </c>
      <c r="I1904" s="159"/>
      <c r="L1904" s="154"/>
      <c r="M1904" s="160"/>
      <c r="T1904" s="161"/>
      <c r="AT1904" s="156" t="s">
        <v>264</v>
      </c>
      <c r="AU1904" s="156" t="s">
        <v>87</v>
      </c>
      <c r="AV1904" s="12" t="s">
        <v>87</v>
      </c>
      <c r="AW1904" s="12" t="s">
        <v>32</v>
      </c>
      <c r="AX1904" s="12" t="s">
        <v>77</v>
      </c>
      <c r="AY1904" s="156" t="s">
        <v>253</v>
      </c>
    </row>
    <row r="1905" spans="2:51" s="15" customFormat="1" ht="11.25">
      <c r="B1905" s="175"/>
      <c r="D1905" s="155" t="s">
        <v>264</v>
      </c>
      <c r="E1905" s="176" t="s">
        <v>1</v>
      </c>
      <c r="F1905" s="177" t="s">
        <v>322</v>
      </c>
      <c r="H1905" s="178">
        <v>260.108</v>
      </c>
      <c r="I1905" s="179"/>
      <c r="L1905" s="175"/>
      <c r="M1905" s="180"/>
      <c r="T1905" s="181"/>
      <c r="AT1905" s="176" t="s">
        <v>264</v>
      </c>
      <c r="AU1905" s="176" t="s">
        <v>87</v>
      </c>
      <c r="AV1905" s="15" t="s">
        <v>97</v>
      </c>
      <c r="AW1905" s="15" t="s">
        <v>32</v>
      </c>
      <c r="AX1905" s="15" t="s">
        <v>77</v>
      </c>
      <c r="AY1905" s="176" t="s">
        <v>253</v>
      </c>
    </row>
    <row r="1906" spans="2:51" s="14" customFormat="1" ht="11.25">
      <c r="B1906" s="169"/>
      <c r="D1906" s="155" t="s">
        <v>264</v>
      </c>
      <c r="E1906" s="170" t="s">
        <v>1</v>
      </c>
      <c r="F1906" s="171" t="s">
        <v>1030</v>
      </c>
      <c r="H1906" s="170" t="s">
        <v>1</v>
      </c>
      <c r="I1906" s="172"/>
      <c r="L1906" s="169"/>
      <c r="M1906" s="173"/>
      <c r="T1906" s="174"/>
      <c r="AT1906" s="170" t="s">
        <v>264</v>
      </c>
      <c r="AU1906" s="170" t="s">
        <v>87</v>
      </c>
      <c r="AV1906" s="14" t="s">
        <v>85</v>
      </c>
      <c r="AW1906" s="14" t="s">
        <v>32</v>
      </c>
      <c r="AX1906" s="14" t="s">
        <v>77</v>
      </c>
      <c r="AY1906" s="170" t="s">
        <v>253</v>
      </c>
    </row>
    <row r="1907" spans="2:51" s="12" customFormat="1" ht="33.75">
      <c r="B1907" s="154"/>
      <c r="D1907" s="155" t="s">
        <v>264</v>
      </c>
      <c r="E1907" s="156" t="s">
        <v>1</v>
      </c>
      <c r="F1907" s="157" t="s">
        <v>3738</v>
      </c>
      <c r="H1907" s="158">
        <v>52.034999999999997</v>
      </c>
      <c r="I1907" s="159"/>
      <c r="L1907" s="154"/>
      <c r="M1907" s="160"/>
      <c r="T1907" s="161"/>
      <c r="AT1907" s="156" t="s">
        <v>264</v>
      </c>
      <c r="AU1907" s="156" t="s">
        <v>87</v>
      </c>
      <c r="AV1907" s="12" t="s">
        <v>87</v>
      </c>
      <c r="AW1907" s="12" t="s">
        <v>32</v>
      </c>
      <c r="AX1907" s="12" t="s">
        <v>77</v>
      </c>
      <c r="AY1907" s="156" t="s">
        <v>253</v>
      </c>
    </row>
    <row r="1908" spans="2:51" s="14" customFormat="1" ht="11.25">
      <c r="B1908" s="169"/>
      <c r="D1908" s="155" t="s">
        <v>264</v>
      </c>
      <c r="E1908" s="170" t="s">
        <v>1</v>
      </c>
      <c r="F1908" s="171" t="s">
        <v>1036</v>
      </c>
      <c r="H1908" s="170" t="s">
        <v>1</v>
      </c>
      <c r="I1908" s="172"/>
      <c r="L1908" s="169"/>
      <c r="M1908" s="173"/>
      <c r="T1908" s="174"/>
      <c r="AT1908" s="170" t="s">
        <v>264</v>
      </c>
      <c r="AU1908" s="170" t="s">
        <v>87</v>
      </c>
      <c r="AV1908" s="14" t="s">
        <v>85</v>
      </c>
      <c r="AW1908" s="14" t="s">
        <v>32</v>
      </c>
      <c r="AX1908" s="14" t="s">
        <v>77</v>
      </c>
      <c r="AY1908" s="170" t="s">
        <v>253</v>
      </c>
    </row>
    <row r="1909" spans="2:51" s="12" customFormat="1" ht="11.25">
      <c r="B1909" s="154"/>
      <c r="D1909" s="155" t="s">
        <v>264</v>
      </c>
      <c r="E1909" s="156" t="s">
        <v>1</v>
      </c>
      <c r="F1909" s="157" t="s">
        <v>3739</v>
      </c>
      <c r="H1909" s="158">
        <v>62.1</v>
      </c>
      <c r="I1909" s="159"/>
      <c r="L1909" s="154"/>
      <c r="M1909" s="160"/>
      <c r="T1909" s="161"/>
      <c r="AT1909" s="156" t="s">
        <v>264</v>
      </c>
      <c r="AU1909" s="156" t="s">
        <v>87</v>
      </c>
      <c r="AV1909" s="12" t="s">
        <v>87</v>
      </c>
      <c r="AW1909" s="12" t="s">
        <v>32</v>
      </c>
      <c r="AX1909" s="12" t="s">
        <v>77</v>
      </c>
      <c r="AY1909" s="156" t="s">
        <v>253</v>
      </c>
    </row>
    <row r="1910" spans="2:51" s="15" customFormat="1" ht="11.25">
      <c r="B1910" s="175"/>
      <c r="D1910" s="155" t="s">
        <v>264</v>
      </c>
      <c r="E1910" s="176" t="s">
        <v>1</v>
      </c>
      <c r="F1910" s="177" t="s">
        <v>322</v>
      </c>
      <c r="H1910" s="178">
        <v>114.13500000000001</v>
      </c>
      <c r="I1910" s="179"/>
      <c r="L1910" s="175"/>
      <c r="M1910" s="180"/>
      <c r="T1910" s="181"/>
      <c r="AT1910" s="176" t="s">
        <v>264</v>
      </c>
      <c r="AU1910" s="176" t="s">
        <v>87</v>
      </c>
      <c r="AV1910" s="15" t="s">
        <v>97</v>
      </c>
      <c r="AW1910" s="15" t="s">
        <v>32</v>
      </c>
      <c r="AX1910" s="15" t="s">
        <v>77</v>
      </c>
      <c r="AY1910" s="176" t="s">
        <v>253</v>
      </c>
    </row>
    <row r="1911" spans="2:51" s="14" customFormat="1" ht="11.25">
      <c r="B1911" s="169"/>
      <c r="D1911" s="155" t="s">
        <v>264</v>
      </c>
      <c r="E1911" s="170" t="s">
        <v>1</v>
      </c>
      <c r="F1911" s="171" t="s">
        <v>2727</v>
      </c>
      <c r="H1911" s="170" t="s">
        <v>1</v>
      </c>
      <c r="I1911" s="172"/>
      <c r="L1911" s="169"/>
      <c r="M1911" s="173"/>
      <c r="T1911" s="174"/>
      <c r="AT1911" s="170" t="s">
        <v>264</v>
      </c>
      <c r="AU1911" s="170" t="s">
        <v>87</v>
      </c>
      <c r="AV1911" s="14" t="s">
        <v>85</v>
      </c>
      <c r="AW1911" s="14" t="s">
        <v>32</v>
      </c>
      <c r="AX1911" s="14" t="s">
        <v>77</v>
      </c>
      <c r="AY1911" s="170" t="s">
        <v>253</v>
      </c>
    </row>
    <row r="1912" spans="2:51" s="14" customFormat="1" ht="11.25">
      <c r="B1912" s="169"/>
      <c r="D1912" s="155" t="s">
        <v>264</v>
      </c>
      <c r="E1912" s="170" t="s">
        <v>1</v>
      </c>
      <c r="F1912" s="171" t="s">
        <v>1017</v>
      </c>
      <c r="H1912" s="170" t="s">
        <v>1</v>
      </c>
      <c r="I1912" s="172"/>
      <c r="L1912" s="169"/>
      <c r="M1912" s="173"/>
      <c r="T1912" s="174"/>
      <c r="AT1912" s="170" t="s">
        <v>264</v>
      </c>
      <c r="AU1912" s="170" t="s">
        <v>87</v>
      </c>
      <c r="AV1912" s="14" t="s">
        <v>85</v>
      </c>
      <c r="AW1912" s="14" t="s">
        <v>32</v>
      </c>
      <c r="AX1912" s="14" t="s">
        <v>77</v>
      </c>
      <c r="AY1912" s="170" t="s">
        <v>253</v>
      </c>
    </row>
    <row r="1913" spans="2:51" s="14" customFormat="1" ht="11.25">
      <c r="B1913" s="169"/>
      <c r="D1913" s="155" t="s">
        <v>264</v>
      </c>
      <c r="E1913" s="170" t="s">
        <v>1</v>
      </c>
      <c r="F1913" s="171" t="s">
        <v>3692</v>
      </c>
      <c r="H1913" s="170" t="s">
        <v>1</v>
      </c>
      <c r="I1913" s="172"/>
      <c r="L1913" s="169"/>
      <c r="M1913" s="173"/>
      <c r="T1913" s="174"/>
      <c r="AT1913" s="170" t="s">
        <v>264</v>
      </c>
      <c r="AU1913" s="170" t="s">
        <v>87</v>
      </c>
      <c r="AV1913" s="14" t="s">
        <v>85</v>
      </c>
      <c r="AW1913" s="14" t="s">
        <v>32</v>
      </c>
      <c r="AX1913" s="14" t="s">
        <v>77</v>
      </c>
      <c r="AY1913" s="170" t="s">
        <v>253</v>
      </c>
    </row>
    <row r="1914" spans="2:51" s="12" customFormat="1" ht="11.25">
      <c r="B1914" s="154"/>
      <c r="D1914" s="155" t="s">
        <v>264</v>
      </c>
      <c r="E1914" s="156" t="s">
        <v>1</v>
      </c>
      <c r="F1914" s="157" t="s">
        <v>3730</v>
      </c>
      <c r="H1914" s="158">
        <v>19.446000000000002</v>
      </c>
      <c r="I1914" s="159"/>
      <c r="L1914" s="154"/>
      <c r="M1914" s="160"/>
      <c r="T1914" s="161"/>
      <c r="AT1914" s="156" t="s">
        <v>264</v>
      </c>
      <c r="AU1914" s="156" t="s">
        <v>87</v>
      </c>
      <c r="AV1914" s="12" t="s">
        <v>87</v>
      </c>
      <c r="AW1914" s="12" t="s">
        <v>32</v>
      </c>
      <c r="AX1914" s="12" t="s">
        <v>77</v>
      </c>
      <c r="AY1914" s="156" t="s">
        <v>253</v>
      </c>
    </row>
    <row r="1915" spans="2:51" s="12" customFormat="1" ht="11.25">
      <c r="B1915" s="154"/>
      <c r="D1915" s="155" t="s">
        <v>264</v>
      </c>
      <c r="E1915" s="156" t="s">
        <v>1</v>
      </c>
      <c r="F1915" s="157" t="s">
        <v>3731</v>
      </c>
      <c r="H1915" s="158">
        <v>4.6589999999999998</v>
      </c>
      <c r="I1915" s="159"/>
      <c r="L1915" s="154"/>
      <c r="M1915" s="160"/>
      <c r="T1915" s="161"/>
      <c r="AT1915" s="156" t="s">
        <v>264</v>
      </c>
      <c r="AU1915" s="156" t="s">
        <v>87</v>
      </c>
      <c r="AV1915" s="12" t="s">
        <v>87</v>
      </c>
      <c r="AW1915" s="12" t="s">
        <v>32</v>
      </c>
      <c r="AX1915" s="12" t="s">
        <v>77</v>
      </c>
      <c r="AY1915" s="156" t="s">
        <v>253</v>
      </c>
    </row>
    <row r="1916" spans="2:51" s="12" customFormat="1" ht="11.25">
      <c r="B1916" s="154"/>
      <c r="D1916" s="155" t="s">
        <v>264</v>
      </c>
      <c r="E1916" s="156" t="s">
        <v>1</v>
      </c>
      <c r="F1916" s="157" t="s">
        <v>3732</v>
      </c>
      <c r="H1916" s="158">
        <v>2.9820000000000002</v>
      </c>
      <c r="I1916" s="159"/>
      <c r="L1916" s="154"/>
      <c r="M1916" s="160"/>
      <c r="T1916" s="161"/>
      <c r="AT1916" s="156" t="s">
        <v>264</v>
      </c>
      <c r="AU1916" s="156" t="s">
        <v>87</v>
      </c>
      <c r="AV1916" s="12" t="s">
        <v>87</v>
      </c>
      <c r="AW1916" s="12" t="s">
        <v>32</v>
      </c>
      <c r="AX1916" s="12" t="s">
        <v>77</v>
      </c>
      <c r="AY1916" s="156" t="s">
        <v>253</v>
      </c>
    </row>
    <row r="1917" spans="2:51" s="12" customFormat="1" ht="11.25">
      <c r="B1917" s="154"/>
      <c r="D1917" s="155" t="s">
        <v>264</v>
      </c>
      <c r="E1917" s="156" t="s">
        <v>1</v>
      </c>
      <c r="F1917" s="157" t="s">
        <v>3733</v>
      </c>
      <c r="H1917" s="158">
        <v>9.8759999999999994</v>
      </c>
      <c r="I1917" s="159"/>
      <c r="L1917" s="154"/>
      <c r="M1917" s="160"/>
      <c r="T1917" s="161"/>
      <c r="AT1917" s="156" t="s">
        <v>264</v>
      </c>
      <c r="AU1917" s="156" t="s">
        <v>87</v>
      </c>
      <c r="AV1917" s="12" t="s">
        <v>87</v>
      </c>
      <c r="AW1917" s="12" t="s">
        <v>32</v>
      </c>
      <c r="AX1917" s="12" t="s">
        <v>77</v>
      </c>
      <c r="AY1917" s="156" t="s">
        <v>253</v>
      </c>
    </row>
    <row r="1918" spans="2:51" s="12" customFormat="1" ht="11.25">
      <c r="B1918" s="154"/>
      <c r="D1918" s="155" t="s">
        <v>264</v>
      </c>
      <c r="E1918" s="156" t="s">
        <v>1</v>
      </c>
      <c r="F1918" s="157" t="s">
        <v>1022</v>
      </c>
      <c r="H1918" s="158">
        <v>1.216</v>
      </c>
      <c r="I1918" s="159"/>
      <c r="L1918" s="154"/>
      <c r="M1918" s="160"/>
      <c r="T1918" s="161"/>
      <c r="AT1918" s="156" t="s">
        <v>264</v>
      </c>
      <c r="AU1918" s="156" t="s">
        <v>87</v>
      </c>
      <c r="AV1918" s="12" t="s">
        <v>87</v>
      </c>
      <c r="AW1918" s="12" t="s">
        <v>32</v>
      </c>
      <c r="AX1918" s="12" t="s">
        <v>77</v>
      </c>
      <c r="AY1918" s="156" t="s">
        <v>253</v>
      </c>
    </row>
    <row r="1919" spans="2:51" s="12" customFormat="1" ht="11.25">
      <c r="B1919" s="154"/>
      <c r="D1919" s="155" t="s">
        <v>264</v>
      </c>
      <c r="E1919" s="156" t="s">
        <v>1</v>
      </c>
      <c r="F1919" s="157" t="s">
        <v>1023</v>
      </c>
      <c r="H1919" s="158">
        <v>2.1</v>
      </c>
      <c r="I1919" s="159"/>
      <c r="L1919" s="154"/>
      <c r="M1919" s="160"/>
      <c r="T1919" s="161"/>
      <c r="AT1919" s="156" t="s">
        <v>264</v>
      </c>
      <c r="AU1919" s="156" t="s">
        <v>87</v>
      </c>
      <c r="AV1919" s="12" t="s">
        <v>87</v>
      </c>
      <c r="AW1919" s="12" t="s">
        <v>32</v>
      </c>
      <c r="AX1919" s="12" t="s">
        <v>77</v>
      </c>
      <c r="AY1919" s="156" t="s">
        <v>253</v>
      </c>
    </row>
    <row r="1920" spans="2:51" s="15" customFormat="1" ht="11.25">
      <c r="B1920" s="175"/>
      <c r="D1920" s="155" t="s">
        <v>264</v>
      </c>
      <c r="E1920" s="176" t="s">
        <v>1</v>
      </c>
      <c r="F1920" s="177" t="s">
        <v>322</v>
      </c>
      <c r="H1920" s="178">
        <v>40.279000000000003</v>
      </c>
      <c r="I1920" s="179"/>
      <c r="L1920" s="175"/>
      <c r="M1920" s="180"/>
      <c r="T1920" s="181"/>
      <c r="AT1920" s="176" t="s">
        <v>264</v>
      </c>
      <c r="AU1920" s="176" t="s">
        <v>87</v>
      </c>
      <c r="AV1920" s="15" t="s">
        <v>97</v>
      </c>
      <c r="AW1920" s="15" t="s">
        <v>32</v>
      </c>
      <c r="AX1920" s="15" t="s">
        <v>77</v>
      </c>
      <c r="AY1920" s="176" t="s">
        <v>253</v>
      </c>
    </row>
    <row r="1921" spans="2:65" s="13" customFormat="1" ht="11.25">
      <c r="B1921" s="162"/>
      <c r="D1921" s="155" t="s">
        <v>264</v>
      </c>
      <c r="E1921" s="163" t="s">
        <v>1</v>
      </c>
      <c r="F1921" s="164" t="s">
        <v>266</v>
      </c>
      <c r="H1921" s="165">
        <v>505.27600000000001</v>
      </c>
      <c r="I1921" s="166"/>
      <c r="L1921" s="162"/>
      <c r="M1921" s="167"/>
      <c r="T1921" s="168"/>
      <c r="AT1921" s="163" t="s">
        <v>264</v>
      </c>
      <c r="AU1921" s="163" t="s">
        <v>87</v>
      </c>
      <c r="AV1921" s="13" t="s">
        <v>260</v>
      </c>
      <c r="AW1921" s="13" t="s">
        <v>32</v>
      </c>
      <c r="AX1921" s="13" t="s">
        <v>85</v>
      </c>
      <c r="AY1921" s="163" t="s">
        <v>253</v>
      </c>
    </row>
    <row r="1922" spans="2:65" s="11" customFormat="1" ht="22.9" customHeight="1">
      <c r="B1922" s="125"/>
      <c r="D1922" s="126" t="s">
        <v>76</v>
      </c>
      <c r="E1922" s="135" t="s">
        <v>2728</v>
      </c>
      <c r="F1922" s="135" t="s">
        <v>2729</v>
      </c>
      <c r="I1922" s="128"/>
      <c r="J1922" s="136">
        <f>BK1922</f>
        <v>0</v>
      </c>
      <c r="L1922" s="125"/>
      <c r="M1922" s="130"/>
      <c r="P1922" s="131">
        <f>SUM(P1923:P1956)</f>
        <v>0</v>
      </c>
      <c r="R1922" s="131">
        <f>SUM(R1923:R1956)</f>
        <v>2.358E-2</v>
      </c>
      <c r="T1922" s="132">
        <f>SUM(T1923:T1956)</f>
        <v>0</v>
      </c>
      <c r="AR1922" s="126" t="s">
        <v>87</v>
      </c>
      <c r="AT1922" s="133" t="s">
        <v>76</v>
      </c>
      <c r="AU1922" s="133" t="s">
        <v>85</v>
      </c>
      <c r="AY1922" s="126" t="s">
        <v>253</v>
      </c>
      <c r="BK1922" s="134">
        <f>SUM(BK1923:BK1956)</f>
        <v>0</v>
      </c>
    </row>
    <row r="1923" spans="2:65" s="1" customFormat="1" ht="37.9" customHeight="1">
      <c r="B1923" s="32"/>
      <c r="C1923" s="137" t="s">
        <v>2686</v>
      </c>
      <c r="D1923" s="137" t="s">
        <v>255</v>
      </c>
      <c r="E1923" s="138" t="s">
        <v>2731</v>
      </c>
      <c r="F1923" s="139" t="s">
        <v>2732</v>
      </c>
      <c r="G1923" s="140" t="s">
        <v>269</v>
      </c>
      <c r="H1923" s="141">
        <v>11</v>
      </c>
      <c r="I1923" s="142"/>
      <c r="J1923" s="143">
        <f>ROUND(I1923*H1923,2)</f>
        <v>0</v>
      </c>
      <c r="K1923" s="139" t="s">
        <v>259</v>
      </c>
      <c r="L1923" s="32"/>
      <c r="M1923" s="144" t="s">
        <v>1</v>
      </c>
      <c r="N1923" s="145" t="s">
        <v>42</v>
      </c>
      <c r="P1923" s="146">
        <f>O1923*H1923</f>
        <v>0</v>
      </c>
      <c r="Q1923" s="146">
        <v>0</v>
      </c>
      <c r="R1923" s="146">
        <f>Q1923*H1923</f>
        <v>0</v>
      </c>
      <c r="S1923" s="146">
        <v>0</v>
      </c>
      <c r="T1923" s="147">
        <f>S1923*H1923</f>
        <v>0</v>
      </c>
      <c r="AR1923" s="148" t="s">
        <v>369</v>
      </c>
      <c r="AT1923" s="148" t="s">
        <v>255</v>
      </c>
      <c r="AU1923" s="148" t="s">
        <v>87</v>
      </c>
      <c r="AY1923" s="17" t="s">
        <v>253</v>
      </c>
      <c r="BE1923" s="149">
        <f>IF(N1923="základní",J1923,0)</f>
        <v>0</v>
      </c>
      <c r="BF1923" s="149">
        <f>IF(N1923="snížená",J1923,0)</f>
        <v>0</v>
      </c>
      <c r="BG1923" s="149">
        <f>IF(N1923="zákl. přenesená",J1923,0)</f>
        <v>0</v>
      </c>
      <c r="BH1923" s="149">
        <f>IF(N1923="sníž. přenesená",J1923,0)</f>
        <v>0</v>
      </c>
      <c r="BI1923" s="149">
        <f>IF(N1923="nulová",J1923,0)</f>
        <v>0</v>
      </c>
      <c r="BJ1923" s="17" t="s">
        <v>85</v>
      </c>
      <c r="BK1923" s="149">
        <f>ROUND(I1923*H1923,2)</f>
        <v>0</v>
      </c>
      <c r="BL1923" s="17" t="s">
        <v>369</v>
      </c>
      <c r="BM1923" s="148" t="s">
        <v>2733</v>
      </c>
    </row>
    <row r="1924" spans="2:65" s="1" customFormat="1" ht="11.25">
      <c r="B1924" s="32"/>
      <c r="D1924" s="150" t="s">
        <v>262</v>
      </c>
      <c r="F1924" s="151" t="s">
        <v>2734</v>
      </c>
      <c r="I1924" s="152"/>
      <c r="L1924" s="32"/>
      <c r="M1924" s="153"/>
      <c r="T1924" s="56"/>
      <c r="AT1924" s="17" t="s">
        <v>262</v>
      </c>
      <c r="AU1924" s="17" t="s">
        <v>87</v>
      </c>
    </row>
    <row r="1925" spans="2:65" s="12" customFormat="1" ht="11.25">
      <c r="B1925" s="154"/>
      <c r="D1925" s="155" t="s">
        <v>264</v>
      </c>
      <c r="E1925" s="156" t="s">
        <v>1</v>
      </c>
      <c r="F1925" s="157" t="s">
        <v>323</v>
      </c>
      <c r="H1925" s="158">
        <v>11</v>
      </c>
      <c r="I1925" s="159"/>
      <c r="L1925" s="154"/>
      <c r="M1925" s="160"/>
      <c r="T1925" s="161"/>
      <c r="AT1925" s="156" t="s">
        <v>264</v>
      </c>
      <c r="AU1925" s="156" t="s">
        <v>87</v>
      </c>
      <c r="AV1925" s="12" t="s">
        <v>87</v>
      </c>
      <c r="AW1925" s="12" t="s">
        <v>32</v>
      </c>
      <c r="AX1925" s="12" t="s">
        <v>77</v>
      </c>
      <c r="AY1925" s="156" t="s">
        <v>253</v>
      </c>
    </row>
    <row r="1926" spans="2:65" s="13" customFormat="1" ht="11.25">
      <c r="B1926" s="162"/>
      <c r="D1926" s="155" t="s">
        <v>264</v>
      </c>
      <c r="E1926" s="163" t="s">
        <v>1</v>
      </c>
      <c r="F1926" s="164" t="s">
        <v>266</v>
      </c>
      <c r="H1926" s="165">
        <v>11</v>
      </c>
      <c r="I1926" s="166"/>
      <c r="L1926" s="162"/>
      <c r="M1926" s="167"/>
      <c r="T1926" s="168"/>
      <c r="AT1926" s="163" t="s">
        <v>264</v>
      </c>
      <c r="AU1926" s="163" t="s">
        <v>87</v>
      </c>
      <c r="AV1926" s="13" t="s">
        <v>260</v>
      </c>
      <c r="AW1926" s="13" t="s">
        <v>32</v>
      </c>
      <c r="AX1926" s="13" t="s">
        <v>85</v>
      </c>
      <c r="AY1926" s="163" t="s">
        <v>253</v>
      </c>
    </row>
    <row r="1927" spans="2:65" s="1" customFormat="1" ht="66.75" customHeight="1">
      <c r="B1927" s="32"/>
      <c r="C1927" s="185" t="s">
        <v>2691</v>
      </c>
      <c r="D1927" s="185" t="s">
        <v>1052</v>
      </c>
      <c r="E1927" s="186" t="s">
        <v>2736</v>
      </c>
      <c r="F1927" s="187" t="s">
        <v>2737</v>
      </c>
      <c r="G1927" s="188" t="s">
        <v>258</v>
      </c>
      <c r="H1927" s="189">
        <v>23.58</v>
      </c>
      <c r="I1927" s="190"/>
      <c r="J1927" s="191">
        <f>ROUND(I1927*H1927,2)</f>
        <v>0</v>
      </c>
      <c r="K1927" s="187" t="s">
        <v>1</v>
      </c>
      <c r="L1927" s="192"/>
      <c r="M1927" s="193" t="s">
        <v>1</v>
      </c>
      <c r="N1927" s="194" t="s">
        <v>42</v>
      </c>
      <c r="P1927" s="146">
        <f>O1927*H1927</f>
        <v>0</v>
      </c>
      <c r="Q1927" s="146">
        <v>1E-3</v>
      </c>
      <c r="R1927" s="146">
        <f>Q1927*H1927</f>
        <v>2.358E-2</v>
      </c>
      <c r="S1927" s="146">
        <v>0</v>
      </c>
      <c r="T1927" s="147">
        <f>S1927*H1927</f>
        <v>0</v>
      </c>
      <c r="AR1927" s="148" t="s">
        <v>455</v>
      </c>
      <c r="AT1927" s="148" t="s">
        <v>1052</v>
      </c>
      <c r="AU1927" s="148" t="s">
        <v>87</v>
      </c>
      <c r="AY1927" s="17" t="s">
        <v>253</v>
      </c>
      <c r="BE1927" s="149">
        <f>IF(N1927="základní",J1927,0)</f>
        <v>0</v>
      </c>
      <c r="BF1927" s="149">
        <f>IF(N1927="snížená",J1927,0)</f>
        <v>0</v>
      </c>
      <c r="BG1927" s="149">
        <f>IF(N1927="zákl. přenesená",J1927,0)</f>
        <v>0</v>
      </c>
      <c r="BH1927" s="149">
        <f>IF(N1927="sníž. přenesená",J1927,0)</f>
        <v>0</v>
      </c>
      <c r="BI1927" s="149">
        <f>IF(N1927="nulová",J1927,0)</f>
        <v>0</v>
      </c>
      <c r="BJ1927" s="17" t="s">
        <v>85</v>
      </c>
      <c r="BK1927" s="149">
        <f>ROUND(I1927*H1927,2)</f>
        <v>0</v>
      </c>
      <c r="BL1927" s="17" t="s">
        <v>369</v>
      </c>
      <c r="BM1927" s="148" t="s">
        <v>2738</v>
      </c>
    </row>
    <row r="1928" spans="2:65" s="1" customFormat="1" ht="39">
      <c r="B1928" s="32"/>
      <c r="D1928" s="155" t="s">
        <v>1346</v>
      </c>
      <c r="F1928" s="195" t="s">
        <v>2257</v>
      </c>
      <c r="I1928" s="152"/>
      <c r="L1928" s="32"/>
      <c r="M1928" s="153"/>
      <c r="T1928" s="56"/>
      <c r="AT1928" s="17" t="s">
        <v>1346</v>
      </c>
      <c r="AU1928" s="17" t="s">
        <v>87</v>
      </c>
    </row>
    <row r="1929" spans="2:65" s="12" customFormat="1" ht="11.25">
      <c r="B1929" s="154"/>
      <c r="D1929" s="155" t="s">
        <v>264</v>
      </c>
      <c r="E1929" s="156" t="s">
        <v>1</v>
      </c>
      <c r="F1929" s="157" t="s">
        <v>4124</v>
      </c>
      <c r="H1929" s="158">
        <v>2.1</v>
      </c>
      <c r="I1929" s="159"/>
      <c r="L1929" s="154"/>
      <c r="M1929" s="160"/>
      <c r="T1929" s="161"/>
      <c r="AT1929" s="156" t="s">
        <v>264</v>
      </c>
      <c r="AU1929" s="156" t="s">
        <v>87</v>
      </c>
      <c r="AV1929" s="12" t="s">
        <v>87</v>
      </c>
      <c r="AW1929" s="12" t="s">
        <v>32</v>
      </c>
      <c r="AX1929" s="12" t="s">
        <v>77</v>
      </c>
      <c r="AY1929" s="156" t="s">
        <v>253</v>
      </c>
    </row>
    <row r="1930" spans="2:65" s="12" customFormat="1" ht="11.25">
      <c r="B1930" s="154"/>
      <c r="D1930" s="155" t="s">
        <v>264</v>
      </c>
      <c r="E1930" s="156" t="s">
        <v>1</v>
      </c>
      <c r="F1930" s="157" t="s">
        <v>4125</v>
      </c>
      <c r="H1930" s="158">
        <v>3.96</v>
      </c>
      <c r="I1930" s="159"/>
      <c r="L1930" s="154"/>
      <c r="M1930" s="160"/>
      <c r="T1930" s="161"/>
      <c r="AT1930" s="156" t="s">
        <v>264</v>
      </c>
      <c r="AU1930" s="156" t="s">
        <v>87</v>
      </c>
      <c r="AV1930" s="12" t="s">
        <v>87</v>
      </c>
      <c r="AW1930" s="12" t="s">
        <v>32</v>
      </c>
      <c r="AX1930" s="12" t="s">
        <v>77</v>
      </c>
      <c r="AY1930" s="156" t="s">
        <v>253</v>
      </c>
    </row>
    <row r="1931" spans="2:65" s="12" customFormat="1" ht="11.25">
      <c r="B1931" s="154"/>
      <c r="D1931" s="155" t="s">
        <v>264</v>
      </c>
      <c r="E1931" s="156" t="s">
        <v>1</v>
      </c>
      <c r="F1931" s="157" t="s">
        <v>4126</v>
      </c>
      <c r="H1931" s="158">
        <v>1.65</v>
      </c>
      <c r="I1931" s="159"/>
      <c r="L1931" s="154"/>
      <c r="M1931" s="160"/>
      <c r="T1931" s="161"/>
      <c r="AT1931" s="156" t="s">
        <v>264</v>
      </c>
      <c r="AU1931" s="156" t="s">
        <v>87</v>
      </c>
      <c r="AV1931" s="12" t="s">
        <v>87</v>
      </c>
      <c r="AW1931" s="12" t="s">
        <v>32</v>
      </c>
      <c r="AX1931" s="12" t="s">
        <v>77</v>
      </c>
      <c r="AY1931" s="156" t="s">
        <v>253</v>
      </c>
    </row>
    <row r="1932" spans="2:65" s="12" customFormat="1" ht="11.25">
      <c r="B1932" s="154"/>
      <c r="D1932" s="155" t="s">
        <v>264</v>
      </c>
      <c r="E1932" s="156" t="s">
        <v>1</v>
      </c>
      <c r="F1932" s="157" t="s">
        <v>4127</v>
      </c>
      <c r="H1932" s="158">
        <v>2.1</v>
      </c>
      <c r="I1932" s="159"/>
      <c r="L1932" s="154"/>
      <c r="M1932" s="160"/>
      <c r="T1932" s="161"/>
      <c r="AT1932" s="156" t="s">
        <v>264</v>
      </c>
      <c r="AU1932" s="156" t="s">
        <v>87</v>
      </c>
      <c r="AV1932" s="12" t="s">
        <v>87</v>
      </c>
      <c r="AW1932" s="12" t="s">
        <v>32</v>
      </c>
      <c r="AX1932" s="12" t="s">
        <v>77</v>
      </c>
      <c r="AY1932" s="156" t="s">
        <v>253</v>
      </c>
    </row>
    <row r="1933" spans="2:65" s="12" customFormat="1" ht="11.25">
      <c r="B1933" s="154"/>
      <c r="D1933" s="155" t="s">
        <v>264</v>
      </c>
      <c r="E1933" s="156" t="s">
        <v>1</v>
      </c>
      <c r="F1933" s="157" t="s">
        <v>4128</v>
      </c>
      <c r="H1933" s="158">
        <v>1.32</v>
      </c>
      <c r="I1933" s="159"/>
      <c r="L1933" s="154"/>
      <c r="M1933" s="160"/>
      <c r="T1933" s="161"/>
      <c r="AT1933" s="156" t="s">
        <v>264</v>
      </c>
      <c r="AU1933" s="156" t="s">
        <v>87</v>
      </c>
      <c r="AV1933" s="12" t="s">
        <v>87</v>
      </c>
      <c r="AW1933" s="12" t="s">
        <v>32</v>
      </c>
      <c r="AX1933" s="12" t="s">
        <v>77</v>
      </c>
      <c r="AY1933" s="156" t="s">
        <v>253</v>
      </c>
    </row>
    <row r="1934" spans="2:65" s="12" customFormat="1" ht="11.25">
      <c r="B1934" s="154"/>
      <c r="D1934" s="155" t="s">
        <v>264</v>
      </c>
      <c r="E1934" s="156" t="s">
        <v>1</v>
      </c>
      <c r="F1934" s="157" t="s">
        <v>4129</v>
      </c>
      <c r="H1934" s="158">
        <v>2.1</v>
      </c>
      <c r="I1934" s="159"/>
      <c r="L1934" s="154"/>
      <c r="M1934" s="160"/>
      <c r="T1934" s="161"/>
      <c r="AT1934" s="156" t="s">
        <v>264</v>
      </c>
      <c r="AU1934" s="156" t="s">
        <v>87</v>
      </c>
      <c r="AV1934" s="12" t="s">
        <v>87</v>
      </c>
      <c r="AW1934" s="12" t="s">
        <v>32</v>
      </c>
      <c r="AX1934" s="12" t="s">
        <v>77</v>
      </c>
      <c r="AY1934" s="156" t="s">
        <v>253</v>
      </c>
    </row>
    <row r="1935" spans="2:65" s="12" customFormat="1" ht="11.25">
      <c r="B1935" s="154"/>
      <c r="D1935" s="155" t="s">
        <v>264</v>
      </c>
      <c r="E1935" s="156" t="s">
        <v>1</v>
      </c>
      <c r="F1935" s="157" t="s">
        <v>4130</v>
      </c>
      <c r="H1935" s="158">
        <v>1.32</v>
      </c>
      <c r="I1935" s="159"/>
      <c r="L1935" s="154"/>
      <c r="M1935" s="160"/>
      <c r="T1935" s="161"/>
      <c r="AT1935" s="156" t="s">
        <v>264</v>
      </c>
      <c r="AU1935" s="156" t="s">
        <v>87</v>
      </c>
      <c r="AV1935" s="12" t="s">
        <v>87</v>
      </c>
      <c r="AW1935" s="12" t="s">
        <v>32</v>
      </c>
      <c r="AX1935" s="12" t="s">
        <v>77</v>
      </c>
      <c r="AY1935" s="156" t="s">
        <v>253</v>
      </c>
    </row>
    <row r="1936" spans="2:65" s="12" customFormat="1" ht="11.25">
      <c r="B1936" s="154"/>
      <c r="D1936" s="155" t="s">
        <v>264</v>
      </c>
      <c r="E1936" s="156" t="s">
        <v>1</v>
      </c>
      <c r="F1936" s="157" t="s">
        <v>4131</v>
      </c>
      <c r="H1936" s="158">
        <v>2.1</v>
      </c>
      <c r="I1936" s="159"/>
      <c r="L1936" s="154"/>
      <c r="M1936" s="160"/>
      <c r="T1936" s="161"/>
      <c r="AT1936" s="156" t="s">
        <v>264</v>
      </c>
      <c r="AU1936" s="156" t="s">
        <v>87</v>
      </c>
      <c r="AV1936" s="12" t="s">
        <v>87</v>
      </c>
      <c r="AW1936" s="12" t="s">
        <v>32</v>
      </c>
      <c r="AX1936" s="12" t="s">
        <v>77</v>
      </c>
      <c r="AY1936" s="156" t="s">
        <v>253</v>
      </c>
    </row>
    <row r="1937" spans="2:65" s="12" customFormat="1" ht="11.25">
      <c r="B1937" s="154"/>
      <c r="D1937" s="155" t="s">
        <v>264</v>
      </c>
      <c r="E1937" s="156" t="s">
        <v>1</v>
      </c>
      <c r="F1937" s="157" t="s">
        <v>4132</v>
      </c>
      <c r="H1937" s="158">
        <v>1.32</v>
      </c>
      <c r="I1937" s="159"/>
      <c r="L1937" s="154"/>
      <c r="M1937" s="160"/>
      <c r="T1937" s="161"/>
      <c r="AT1937" s="156" t="s">
        <v>264</v>
      </c>
      <c r="AU1937" s="156" t="s">
        <v>87</v>
      </c>
      <c r="AV1937" s="12" t="s">
        <v>87</v>
      </c>
      <c r="AW1937" s="12" t="s">
        <v>32</v>
      </c>
      <c r="AX1937" s="12" t="s">
        <v>77</v>
      </c>
      <c r="AY1937" s="156" t="s">
        <v>253</v>
      </c>
    </row>
    <row r="1938" spans="2:65" s="12" customFormat="1" ht="11.25">
      <c r="B1938" s="154"/>
      <c r="D1938" s="155" t="s">
        <v>264</v>
      </c>
      <c r="E1938" s="156" t="s">
        <v>1</v>
      </c>
      <c r="F1938" s="157" t="s">
        <v>4133</v>
      </c>
      <c r="H1938" s="158">
        <v>3.96</v>
      </c>
      <c r="I1938" s="159"/>
      <c r="L1938" s="154"/>
      <c r="M1938" s="160"/>
      <c r="T1938" s="161"/>
      <c r="AT1938" s="156" t="s">
        <v>264</v>
      </c>
      <c r="AU1938" s="156" t="s">
        <v>87</v>
      </c>
      <c r="AV1938" s="12" t="s">
        <v>87</v>
      </c>
      <c r="AW1938" s="12" t="s">
        <v>32</v>
      </c>
      <c r="AX1938" s="12" t="s">
        <v>77</v>
      </c>
      <c r="AY1938" s="156" t="s">
        <v>253</v>
      </c>
    </row>
    <row r="1939" spans="2:65" s="12" customFormat="1" ht="11.25">
      <c r="B1939" s="154"/>
      <c r="D1939" s="155" t="s">
        <v>264</v>
      </c>
      <c r="E1939" s="156" t="s">
        <v>1</v>
      </c>
      <c r="F1939" s="157" t="s">
        <v>4134</v>
      </c>
      <c r="H1939" s="158">
        <v>1.65</v>
      </c>
      <c r="I1939" s="159"/>
      <c r="L1939" s="154"/>
      <c r="M1939" s="160"/>
      <c r="T1939" s="161"/>
      <c r="AT1939" s="156" t="s">
        <v>264</v>
      </c>
      <c r="AU1939" s="156" t="s">
        <v>87</v>
      </c>
      <c r="AV1939" s="12" t="s">
        <v>87</v>
      </c>
      <c r="AW1939" s="12" t="s">
        <v>32</v>
      </c>
      <c r="AX1939" s="12" t="s">
        <v>77</v>
      </c>
      <c r="AY1939" s="156" t="s">
        <v>253</v>
      </c>
    </row>
    <row r="1940" spans="2:65" s="13" customFormat="1" ht="11.25">
      <c r="B1940" s="162"/>
      <c r="D1940" s="155" t="s">
        <v>264</v>
      </c>
      <c r="E1940" s="163" t="s">
        <v>1</v>
      </c>
      <c r="F1940" s="164" t="s">
        <v>266</v>
      </c>
      <c r="H1940" s="165">
        <v>23.58</v>
      </c>
      <c r="I1940" s="166"/>
      <c r="L1940" s="162"/>
      <c r="M1940" s="167"/>
      <c r="T1940" s="168"/>
      <c r="AT1940" s="163" t="s">
        <v>264</v>
      </c>
      <c r="AU1940" s="163" t="s">
        <v>87</v>
      </c>
      <c r="AV1940" s="13" t="s">
        <v>260</v>
      </c>
      <c r="AW1940" s="13" t="s">
        <v>32</v>
      </c>
      <c r="AX1940" s="13" t="s">
        <v>85</v>
      </c>
      <c r="AY1940" s="163" t="s">
        <v>253</v>
      </c>
    </row>
    <row r="1941" spans="2:65" s="1" customFormat="1" ht="24.2" customHeight="1">
      <c r="B1941" s="32"/>
      <c r="C1941" s="137" t="s">
        <v>2697</v>
      </c>
      <c r="D1941" s="137" t="s">
        <v>255</v>
      </c>
      <c r="E1941" s="138" t="s">
        <v>2752</v>
      </c>
      <c r="F1941" s="139" t="s">
        <v>2753</v>
      </c>
      <c r="G1941" s="140" t="s">
        <v>313</v>
      </c>
      <c r="H1941" s="141">
        <v>13.2</v>
      </c>
      <c r="I1941" s="142"/>
      <c r="J1941" s="143">
        <f>ROUND(I1941*H1941,2)</f>
        <v>0</v>
      </c>
      <c r="K1941" s="139" t="s">
        <v>1</v>
      </c>
      <c r="L1941" s="32"/>
      <c r="M1941" s="144" t="s">
        <v>1</v>
      </c>
      <c r="N1941" s="145" t="s">
        <v>42</v>
      </c>
      <c r="P1941" s="146">
        <f>O1941*H1941</f>
        <v>0</v>
      </c>
      <c r="Q1941" s="146">
        <v>0</v>
      </c>
      <c r="R1941" s="146">
        <f>Q1941*H1941</f>
        <v>0</v>
      </c>
      <c r="S1941" s="146">
        <v>0</v>
      </c>
      <c r="T1941" s="147">
        <f>S1941*H1941</f>
        <v>0</v>
      </c>
      <c r="AR1941" s="148" t="s">
        <v>369</v>
      </c>
      <c r="AT1941" s="148" t="s">
        <v>255</v>
      </c>
      <c r="AU1941" s="148" t="s">
        <v>87</v>
      </c>
      <c r="AY1941" s="17" t="s">
        <v>253</v>
      </c>
      <c r="BE1941" s="149">
        <f>IF(N1941="základní",J1941,0)</f>
        <v>0</v>
      </c>
      <c r="BF1941" s="149">
        <f>IF(N1941="snížená",J1941,0)</f>
        <v>0</v>
      </c>
      <c r="BG1941" s="149">
        <f>IF(N1941="zákl. přenesená",J1941,0)</f>
        <v>0</v>
      </c>
      <c r="BH1941" s="149">
        <f>IF(N1941="sníž. přenesená",J1941,0)</f>
        <v>0</v>
      </c>
      <c r="BI1941" s="149">
        <f>IF(N1941="nulová",J1941,0)</f>
        <v>0</v>
      </c>
      <c r="BJ1941" s="17" t="s">
        <v>85</v>
      </c>
      <c r="BK1941" s="149">
        <f>ROUND(I1941*H1941,2)</f>
        <v>0</v>
      </c>
      <c r="BL1941" s="17" t="s">
        <v>369</v>
      </c>
      <c r="BM1941" s="148" t="s">
        <v>4135</v>
      </c>
    </row>
    <row r="1942" spans="2:65" s="12" customFormat="1" ht="11.25">
      <c r="B1942" s="154"/>
      <c r="D1942" s="155" t="s">
        <v>264</v>
      </c>
      <c r="E1942" s="156" t="s">
        <v>1</v>
      </c>
      <c r="F1942" s="157" t="s">
        <v>4136</v>
      </c>
      <c r="H1942" s="158">
        <v>1</v>
      </c>
      <c r="I1942" s="159"/>
      <c r="L1942" s="154"/>
      <c r="M1942" s="160"/>
      <c r="T1942" s="161"/>
      <c r="AT1942" s="156" t="s">
        <v>264</v>
      </c>
      <c r="AU1942" s="156" t="s">
        <v>87</v>
      </c>
      <c r="AV1942" s="12" t="s">
        <v>87</v>
      </c>
      <c r="AW1942" s="12" t="s">
        <v>32</v>
      </c>
      <c r="AX1942" s="12" t="s">
        <v>77</v>
      </c>
      <c r="AY1942" s="156" t="s">
        <v>253</v>
      </c>
    </row>
    <row r="1943" spans="2:65" s="12" customFormat="1" ht="11.25">
      <c r="B1943" s="154"/>
      <c r="D1943" s="155" t="s">
        <v>264</v>
      </c>
      <c r="E1943" s="156" t="s">
        <v>1</v>
      </c>
      <c r="F1943" s="157" t="s">
        <v>4137</v>
      </c>
      <c r="H1943" s="158">
        <v>2.4</v>
      </c>
      <c r="I1943" s="159"/>
      <c r="L1943" s="154"/>
      <c r="M1943" s="160"/>
      <c r="T1943" s="161"/>
      <c r="AT1943" s="156" t="s">
        <v>264</v>
      </c>
      <c r="AU1943" s="156" t="s">
        <v>87</v>
      </c>
      <c r="AV1943" s="12" t="s">
        <v>87</v>
      </c>
      <c r="AW1943" s="12" t="s">
        <v>32</v>
      </c>
      <c r="AX1943" s="12" t="s">
        <v>77</v>
      </c>
      <c r="AY1943" s="156" t="s">
        <v>253</v>
      </c>
    </row>
    <row r="1944" spans="2:65" s="12" customFormat="1" ht="11.25">
      <c r="B1944" s="154"/>
      <c r="D1944" s="155" t="s">
        <v>264</v>
      </c>
      <c r="E1944" s="156" t="s">
        <v>1</v>
      </c>
      <c r="F1944" s="157" t="s">
        <v>4138</v>
      </c>
      <c r="H1944" s="158">
        <v>1</v>
      </c>
      <c r="I1944" s="159"/>
      <c r="L1944" s="154"/>
      <c r="M1944" s="160"/>
      <c r="T1944" s="161"/>
      <c r="AT1944" s="156" t="s">
        <v>264</v>
      </c>
      <c r="AU1944" s="156" t="s">
        <v>87</v>
      </c>
      <c r="AV1944" s="12" t="s">
        <v>87</v>
      </c>
      <c r="AW1944" s="12" t="s">
        <v>32</v>
      </c>
      <c r="AX1944" s="12" t="s">
        <v>77</v>
      </c>
      <c r="AY1944" s="156" t="s">
        <v>253</v>
      </c>
    </row>
    <row r="1945" spans="2:65" s="12" customFormat="1" ht="11.25">
      <c r="B1945" s="154"/>
      <c r="D1945" s="155" t="s">
        <v>264</v>
      </c>
      <c r="E1945" s="156" t="s">
        <v>1</v>
      </c>
      <c r="F1945" s="157" t="s">
        <v>4139</v>
      </c>
      <c r="H1945" s="158">
        <v>1</v>
      </c>
      <c r="I1945" s="159"/>
      <c r="L1945" s="154"/>
      <c r="M1945" s="160"/>
      <c r="T1945" s="161"/>
      <c r="AT1945" s="156" t="s">
        <v>264</v>
      </c>
      <c r="AU1945" s="156" t="s">
        <v>87</v>
      </c>
      <c r="AV1945" s="12" t="s">
        <v>87</v>
      </c>
      <c r="AW1945" s="12" t="s">
        <v>32</v>
      </c>
      <c r="AX1945" s="12" t="s">
        <v>77</v>
      </c>
      <c r="AY1945" s="156" t="s">
        <v>253</v>
      </c>
    </row>
    <row r="1946" spans="2:65" s="12" customFormat="1" ht="11.25">
      <c r="B1946" s="154"/>
      <c r="D1946" s="155" t="s">
        <v>264</v>
      </c>
      <c r="E1946" s="156" t="s">
        <v>1</v>
      </c>
      <c r="F1946" s="157" t="s">
        <v>4140</v>
      </c>
      <c r="H1946" s="158">
        <v>0.8</v>
      </c>
      <c r="I1946" s="159"/>
      <c r="L1946" s="154"/>
      <c r="M1946" s="160"/>
      <c r="T1946" s="161"/>
      <c r="AT1946" s="156" t="s">
        <v>264</v>
      </c>
      <c r="AU1946" s="156" t="s">
        <v>87</v>
      </c>
      <c r="AV1946" s="12" t="s">
        <v>87</v>
      </c>
      <c r="AW1946" s="12" t="s">
        <v>32</v>
      </c>
      <c r="AX1946" s="12" t="s">
        <v>77</v>
      </c>
      <c r="AY1946" s="156" t="s">
        <v>253</v>
      </c>
    </row>
    <row r="1947" spans="2:65" s="12" customFormat="1" ht="11.25">
      <c r="B1947" s="154"/>
      <c r="D1947" s="155" t="s">
        <v>264</v>
      </c>
      <c r="E1947" s="156" t="s">
        <v>1</v>
      </c>
      <c r="F1947" s="157" t="s">
        <v>4141</v>
      </c>
      <c r="H1947" s="158">
        <v>1</v>
      </c>
      <c r="I1947" s="159"/>
      <c r="L1947" s="154"/>
      <c r="M1947" s="160"/>
      <c r="T1947" s="161"/>
      <c r="AT1947" s="156" t="s">
        <v>264</v>
      </c>
      <c r="AU1947" s="156" t="s">
        <v>87</v>
      </c>
      <c r="AV1947" s="12" t="s">
        <v>87</v>
      </c>
      <c r="AW1947" s="12" t="s">
        <v>32</v>
      </c>
      <c r="AX1947" s="12" t="s">
        <v>77</v>
      </c>
      <c r="AY1947" s="156" t="s">
        <v>253</v>
      </c>
    </row>
    <row r="1948" spans="2:65" s="12" customFormat="1" ht="11.25">
      <c r="B1948" s="154"/>
      <c r="D1948" s="155" t="s">
        <v>264</v>
      </c>
      <c r="E1948" s="156" t="s">
        <v>1</v>
      </c>
      <c r="F1948" s="157" t="s">
        <v>4142</v>
      </c>
      <c r="H1948" s="158">
        <v>0.8</v>
      </c>
      <c r="I1948" s="159"/>
      <c r="L1948" s="154"/>
      <c r="M1948" s="160"/>
      <c r="T1948" s="161"/>
      <c r="AT1948" s="156" t="s">
        <v>264</v>
      </c>
      <c r="AU1948" s="156" t="s">
        <v>87</v>
      </c>
      <c r="AV1948" s="12" t="s">
        <v>87</v>
      </c>
      <c r="AW1948" s="12" t="s">
        <v>32</v>
      </c>
      <c r="AX1948" s="12" t="s">
        <v>77</v>
      </c>
      <c r="AY1948" s="156" t="s">
        <v>253</v>
      </c>
    </row>
    <row r="1949" spans="2:65" s="12" customFormat="1" ht="11.25">
      <c r="B1949" s="154"/>
      <c r="D1949" s="155" t="s">
        <v>264</v>
      </c>
      <c r="E1949" s="156" t="s">
        <v>1</v>
      </c>
      <c r="F1949" s="157" t="s">
        <v>4143</v>
      </c>
      <c r="H1949" s="158">
        <v>1</v>
      </c>
      <c r="I1949" s="159"/>
      <c r="L1949" s="154"/>
      <c r="M1949" s="160"/>
      <c r="T1949" s="161"/>
      <c r="AT1949" s="156" t="s">
        <v>264</v>
      </c>
      <c r="AU1949" s="156" t="s">
        <v>87</v>
      </c>
      <c r="AV1949" s="12" t="s">
        <v>87</v>
      </c>
      <c r="AW1949" s="12" t="s">
        <v>32</v>
      </c>
      <c r="AX1949" s="12" t="s">
        <v>77</v>
      </c>
      <c r="AY1949" s="156" t="s">
        <v>253</v>
      </c>
    </row>
    <row r="1950" spans="2:65" s="12" customFormat="1" ht="11.25">
      <c r="B1950" s="154"/>
      <c r="D1950" s="155" t="s">
        <v>264</v>
      </c>
      <c r="E1950" s="156" t="s">
        <v>1</v>
      </c>
      <c r="F1950" s="157" t="s">
        <v>4144</v>
      </c>
      <c r="H1950" s="158">
        <v>0.8</v>
      </c>
      <c r="I1950" s="159"/>
      <c r="L1950" s="154"/>
      <c r="M1950" s="160"/>
      <c r="T1950" s="161"/>
      <c r="AT1950" s="156" t="s">
        <v>264</v>
      </c>
      <c r="AU1950" s="156" t="s">
        <v>87</v>
      </c>
      <c r="AV1950" s="12" t="s">
        <v>87</v>
      </c>
      <c r="AW1950" s="12" t="s">
        <v>32</v>
      </c>
      <c r="AX1950" s="12" t="s">
        <v>77</v>
      </c>
      <c r="AY1950" s="156" t="s">
        <v>253</v>
      </c>
    </row>
    <row r="1951" spans="2:65" s="12" customFormat="1" ht="11.25">
      <c r="B1951" s="154"/>
      <c r="D1951" s="155" t="s">
        <v>264</v>
      </c>
      <c r="E1951" s="156" t="s">
        <v>1</v>
      </c>
      <c r="F1951" s="157" t="s">
        <v>4145</v>
      </c>
      <c r="H1951" s="158">
        <v>2.4</v>
      </c>
      <c r="I1951" s="159"/>
      <c r="L1951" s="154"/>
      <c r="M1951" s="160"/>
      <c r="T1951" s="161"/>
      <c r="AT1951" s="156" t="s">
        <v>264</v>
      </c>
      <c r="AU1951" s="156" t="s">
        <v>87</v>
      </c>
      <c r="AV1951" s="12" t="s">
        <v>87</v>
      </c>
      <c r="AW1951" s="12" t="s">
        <v>32</v>
      </c>
      <c r="AX1951" s="12" t="s">
        <v>77</v>
      </c>
      <c r="AY1951" s="156" t="s">
        <v>253</v>
      </c>
    </row>
    <row r="1952" spans="2:65" s="12" customFormat="1" ht="11.25">
      <c r="B1952" s="154"/>
      <c r="D1952" s="155" t="s">
        <v>264</v>
      </c>
      <c r="E1952" s="156" t="s">
        <v>1</v>
      </c>
      <c r="F1952" s="157" t="s">
        <v>4146</v>
      </c>
      <c r="H1952" s="158">
        <v>1</v>
      </c>
      <c r="I1952" s="159"/>
      <c r="L1952" s="154"/>
      <c r="M1952" s="160"/>
      <c r="T1952" s="161"/>
      <c r="AT1952" s="156" t="s">
        <v>264</v>
      </c>
      <c r="AU1952" s="156" t="s">
        <v>87</v>
      </c>
      <c r="AV1952" s="12" t="s">
        <v>87</v>
      </c>
      <c r="AW1952" s="12" t="s">
        <v>32</v>
      </c>
      <c r="AX1952" s="12" t="s">
        <v>77</v>
      </c>
      <c r="AY1952" s="156" t="s">
        <v>253</v>
      </c>
    </row>
    <row r="1953" spans="2:65" s="13" customFormat="1" ht="11.25">
      <c r="B1953" s="162"/>
      <c r="D1953" s="155" t="s">
        <v>264</v>
      </c>
      <c r="E1953" s="163" t="s">
        <v>1</v>
      </c>
      <c r="F1953" s="164" t="s">
        <v>266</v>
      </c>
      <c r="H1953" s="165">
        <v>13.2</v>
      </c>
      <c r="I1953" s="166"/>
      <c r="L1953" s="162"/>
      <c r="M1953" s="167"/>
      <c r="T1953" s="168"/>
      <c r="AT1953" s="163" t="s">
        <v>264</v>
      </c>
      <c r="AU1953" s="163" t="s">
        <v>87</v>
      </c>
      <c r="AV1953" s="13" t="s">
        <v>260</v>
      </c>
      <c r="AW1953" s="13" t="s">
        <v>32</v>
      </c>
      <c r="AX1953" s="13" t="s">
        <v>85</v>
      </c>
      <c r="AY1953" s="163" t="s">
        <v>253</v>
      </c>
    </row>
    <row r="1954" spans="2:65" s="1" customFormat="1" ht="37.9" customHeight="1">
      <c r="B1954" s="32"/>
      <c r="C1954" s="137" t="s">
        <v>2704</v>
      </c>
      <c r="D1954" s="137" t="s">
        <v>255</v>
      </c>
      <c r="E1954" s="138" t="s">
        <v>2768</v>
      </c>
      <c r="F1954" s="139" t="s">
        <v>2769</v>
      </c>
      <c r="G1954" s="140" t="s">
        <v>202</v>
      </c>
      <c r="H1954" s="141">
        <v>3.4</v>
      </c>
      <c r="I1954" s="142"/>
      <c r="J1954" s="143">
        <f>ROUND(I1954*H1954,2)</f>
        <v>0</v>
      </c>
      <c r="K1954" s="139" t="s">
        <v>1</v>
      </c>
      <c r="L1954" s="32"/>
      <c r="M1954" s="144" t="s">
        <v>1</v>
      </c>
      <c r="N1954" s="145" t="s">
        <v>42</v>
      </c>
      <c r="P1954" s="146">
        <f>O1954*H1954</f>
        <v>0</v>
      </c>
      <c r="Q1954" s="146">
        <v>0</v>
      </c>
      <c r="R1954" s="146">
        <f>Q1954*H1954</f>
        <v>0</v>
      </c>
      <c r="S1954" s="146">
        <v>0</v>
      </c>
      <c r="T1954" s="147">
        <f>S1954*H1954</f>
        <v>0</v>
      </c>
      <c r="AR1954" s="148" t="s">
        <v>369</v>
      </c>
      <c r="AT1954" s="148" t="s">
        <v>255</v>
      </c>
      <c r="AU1954" s="148" t="s">
        <v>87</v>
      </c>
      <c r="AY1954" s="17" t="s">
        <v>253</v>
      </c>
      <c r="BE1954" s="149">
        <f>IF(N1954="základní",J1954,0)</f>
        <v>0</v>
      </c>
      <c r="BF1954" s="149">
        <f>IF(N1954="snížená",J1954,0)</f>
        <v>0</v>
      </c>
      <c r="BG1954" s="149">
        <f>IF(N1954="zákl. přenesená",J1954,0)</f>
        <v>0</v>
      </c>
      <c r="BH1954" s="149">
        <f>IF(N1954="sníž. přenesená",J1954,0)</f>
        <v>0</v>
      </c>
      <c r="BI1954" s="149">
        <f>IF(N1954="nulová",J1954,0)</f>
        <v>0</v>
      </c>
      <c r="BJ1954" s="17" t="s">
        <v>85</v>
      </c>
      <c r="BK1954" s="149">
        <f>ROUND(I1954*H1954,2)</f>
        <v>0</v>
      </c>
      <c r="BL1954" s="17" t="s">
        <v>369</v>
      </c>
      <c r="BM1954" s="148" t="s">
        <v>4147</v>
      </c>
    </row>
    <row r="1955" spans="2:65" s="1" customFormat="1" ht="24.2" customHeight="1">
      <c r="B1955" s="32"/>
      <c r="C1955" s="137" t="s">
        <v>2708</v>
      </c>
      <c r="D1955" s="137" t="s">
        <v>255</v>
      </c>
      <c r="E1955" s="138" t="s">
        <v>2772</v>
      </c>
      <c r="F1955" s="139" t="s">
        <v>2773</v>
      </c>
      <c r="G1955" s="140" t="s">
        <v>1576</v>
      </c>
      <c r="H1955" s="196"/>
      <c r="I1955" s="142"/>
      <c r="J1955" s="143">
        <f>ROUND(I1955*H1955,2)</f>
        <v>0</v>
      </c>
      <c r="K1955" s="139" t="s">
        <v>259</v>
      </c>
      <c r="L1955" s="32"/>
      <c r="M1955" s="144" t="s">
        <v>1</v>
      </c>
      <c r="N1955" s="145" t="s">
        <v>42</v>
      </c>
      <c r="P1955" s="146">
        <f>O1955*H1955</f>
        <v>0</v>
      </c>
      <c r="Q1955" s="146">
        <v>0</v>
      </c>
      <c r="R1955" s="146">
        <f>Q1955*H1955</f>
        <v>0</v>
      </c>
      <c r="S1955" s="146">
        <v>0</v>
      </c>
      <c r="T1955" s="147">
        <f>S1955*H1955</f>
        <v>0</v>
      </c>
      <c r="AR1955" s="148" t="s">
        <v>369</v>
      </c>
      <c r="AT1955" s="148" t="s">
        <v>255</v>
      </c>
      <c r="AU1955" s="148" t="s">
        <v>87</v>
      </c>
      <c r="AY1955" s="17" t="s">
        <v>253</v>
      </c>
      <c r="BE1955" s="149">
        <f>IF(N1955="základní",J1955,0)</f>
        <v>0</v>
      </c>
      <c r="BF1955" s="149">
        <f>IF(N1955="snížená",J1955,0)</f>
        <v>0</v>
      </c>
      <c r="BG1955" s="149">
        <f>IF(N1955="zákl. přenesená",J1955,0)</f>
        <v>0</v>
      </c>
      <c r="BH1955" s="149">
        <f>IF(N1955="sníž. přenesená",J1955,0)</f>
        <v>0</v>
      </c>
      <c r="BI1955" s="149">
        <f>IF(N1955="nulová",J1955,0)</f>
        <v>0</v>
      </c>
      <c r="BJ1955" s="17" t="s">
        <v>85</v>
      </c>
      <c r="BK1955" s="149">
        <f>ROUND(I1955*H1955,2)</f>
        <v>0</v>
      </c>
      <c r="BL1955" s="17" t="s">
        <v>369</v>
      </c>
      <c r="BM1955" s="148" t="s">
        <v>2774</v>
      </c>
    </row>
    <row r="1956" spans="2:65" s="1" customFormat="1" ht="11.25">
      <c r="B1956" s="32"/>
      <c r="D1956" s="150" t="s">
        <v>262</v>
      </c>
      <c r="F1956" s="151" t="s">
        <v>2775</v>
      </c>
      <c r="I1956" s="152"/>
      <c r="L1956" s="32"/>
      <c r="M1956" s="182"/>
      <c r="N1956" s="183"/>
      <c r="O1956" s="183"/>
      <c r="P1956" s="183"/>
      <c r="Q1956" s="183"/>
      <c r="R1956" s="183"/>
      <c r="S1956" s="183"/>
      <c r="T1956" s="184"/>
      <c r="AT1956" s="17" t="s">
        <v>262</v>
      </c>
      <c r="AU1956" s="17" t="s">
        <v>87</v>
      </c>
    </row>
    <row r="1957" spans="2:65" s="1" customFormat="1" ht="6.95" customHeight="1">
      <c r="B1957" s="44"/>
      <c r="C1957" s="45"/>
      <c r="D1957" s="45"/>
      <c r="E1957" s="45"/>
      <c r="F1957" s="45"/>
      <c r="G1957" s="45"/>
      <c r="H1957" s="45"/>
      <c r="I1957" s="45"/>
      <c r="J1957" s="45"/>
      <c r="K1957" s="45"/>
      <c r="L1957" s="32"/>
    </row>
  </sheetData>
  <sheetProtection algorithmName="SHA-512" hashValue="tpQefSabCqJfwev4JDYH+0o7hQ+YrfahhqNv40hdctlJCP+Nfmvohxp5brXCwirQXZVHdi/Ijk/ABUwE5bjE+Q==" saltValue="+I0S/816pwvqDlJhyZZobmpAGATpnquJ/2oi1njnxnclcYExoczABHccO4MzK0v9EEcEDe8mkKK9tPp2a9pxaw==" spinCount="100000" sheet="1" objects="1" scenarios="1" formatColumns="0" formatRows="0" autoFilter="0"/>
  <autoFilter ref="C149:K1956" xr:uid="{00000000-0009-0000-0000-000005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54" r:id="rId1" xr:uid="{00000000-0004-0000-0500-000000000000}"/>
    <hyperlink ref="F164" r:id="rId2" xr:uid="{00000000-0004-0000-0500-000001000000}"/>
    <hyperlink ref="F169" r:id="rId3" xr:uid="{00000000-0004-0000-0500-000002000000}"/>
    <hyperlink ref="F174" r:id="rId4" xr:uid="{00000000-0004-0000-0500-000003000000}"/>
    <hyperlink ref="F178" r:id="rId5" xr:uid="{00000000-0004-0000-0500-000004000000}"/>
    <hyperlink ref="F185" r:id="rId6" xr:uid="{00000000-0004-0000-0500-000005000000}"/>
    <hyperlink ref="F193" r:id="rId7" xr:uid="{00000000-0004-0000-0500-000006000000}"/>
    <hyperlink ref="F197" r:id="rId8" xr:uid="{00000000-0004-0000-0500-000007000000}"/>
    <hyperlink ref="F205" r:id="rId9" xr:uid="{00000000-0004-0000-0500-000008000000}"/>
    <hyperlink ref="F215" r:id="rId10" xr:uid="{00000000-0004-0000-0500-000009000000}"/>
    <hyperlink ref="F220" r:id="rId11" xr:uid="{00000000-0004-0000-0500-00000A000000}"/>
    <hyperlink ref="F225" r:id="rId12" xr:uid="{00000000-0004-0000-0500-00000B000000}"/>
    <hyperlink ref="F230" r:id="rId13" xr:uid="{00000000-0004-0000-0500-00000C000000}"/>
    <hyperlink ref="F235" r:id="rId14" xr:uid="{00000000-0004-0000-0500-00000D000000}"/>
    <hyperlink ref="F239" r:id="rId15" xr:uid="{00000000-0004-0000-0500-00000E000000}"/>
    <hyperlink ref="F252" r:id="rId16" xr:uid="{00000000-0004-0000-0500-00000F000000}"/>
    <hyperlink ref="F259" r:id="rId17" xr:uid="{00000000-0004-0000-0500-000010000000}"/>
    <hyperlink ref="F267" r:id="rId18" xr:uid="{00000000-0004-0000-0500-000011000000}"/>
    <hyperlink ref="F274" r:id="rId19" xr:uid="{00000000-0004-0000-0500-000012000000}"/>
    <hyperlink ref="F279" r:id="rId20" xr:uid="{00000000-0004-0000-0500-000013000000}"/>
    <hyperlink ref="F283" r:id="rId21" xr:uid="{00000000-0004-0000-0500-000014000000}"/>
    <hyperlink ref="F288" r:id="rId22" xr:uid="{00000000-0004-0000-0500-000015000000}"/>
    <hyperlink ref="F292" r:id="rId23" xr:uid="{00000000-0004-0000-0500-000016000000}"/>
    <hyperlink ref="F296" r:id="rId24" xr:uid="{00000000-0004-0000-0500-000017000000}"/>
    <hyperlink ref="F300" r:id="rId25" xr:uid="{00000000-0004-0000-0500-000018000000}"/>
    <hyperlink ref="F304" r:id="rId26" xr:uid="{00000000-0004-0000-0500-000019000000}"/>
    <hyperlink ref="F308" r:id="rId27" xr:uid="{00000000-0004-0000-0500-00001A000000}"/>
    <hyperlink ref="F313" r:id="rId28" xr:uid="{00000000-0004-0000-0500-00001B000000}"/>
    <hyperlink ref="F325" r:id="rId29" xr:uid="{00000000-0004-0000-0500-00001C000000}"/>
    <hyperlink ref="F332" r:id="rId30" xr:uid="{00000000-0004-0000-0500-00001D000000}"/>
    <hyperlink ref="F337" r:id="rId31" xr:uid="{00000000-0004-0000-0500-00001E000000}"/>
    <hyperlink ref="F354" r:id="rId32" xr:uid="{00000000-0004-0000-0500-00001F000000}"/>
    <hyperlink ref="F388" r:id="rId33" xr:uid="{00000000-0004-0000-0500-000020000000}"/>
    <hyperlink ref="F401" r:id="rId34" xr:uid="{00000000-0004-0000-0500-000021000000}"/>
    <hyperlink ref="F428" r:id="rId35" xr:uid="{00000000-0004-0000-0500-000022000000}"/>
    <hyperlink ref="F453" r:id="rId36" xr:uid="{00000000-0004-0000-0500-000023000000}"/>
    <hyperlink ref="F464" r:id="rId37" xr:uid="{00000000-0004-0000-0500-000024000000}"/>
    <hyperlink ref="F484" r:id="rId38" xr:uid="{00000000-0004-0000-0500-000025000000}"/>
    <hyperlink ref="F488" r:id="rId39" xr:uid="{00000000-0004-0000-0500-000026000000}"/>
    <hyperlink ref="F505" r:id="rId40" xr:uid="{00000000-0004-0000-0500-000027000000}"/>
    <hyperlink ref="F512" r:id="rId41" xr:uid="{00000000-0004-0000-0500-000028000000}"/>
    <hyperlink ref="F531" r:id="rId42" xr:uid="{00000000-0004-0000-0500-000029000000}"/>
    <hyperlink ref="F537" r:id="rId43" xr:uid="{00000000-0004-0000-0500-00002A000000}"/>
    <hyperlink ref="F544" r:id="rId44" xr:uid="{00000000-0004-0000-0500-00002B000000}"/>
    <hyperlink ref="F551" r:id="rId45" xr:uid="{00000000-0004-0000-0500-00002C000000}"/>
    <hyperlink ref="F558" r:id="rId46" xr:uid="{00000000-0004-0000-0500-00002D000000}"/>
    <hyperlink ref="F571" r:id="rId47" xr:uid="{00000000-0004-0000-0500-00002E000000}"/>
    <hyperlink ref="F580" r:id="rId48" xr:uid="{00000000-0004-0000-0500-00002F000000}"/>
    <hyperlink ref="F600" r:id="rId49" xr:uid="{00000000-0004-0000-0500-000030000000}"/>
    <hyperlink ref="F603" r:id="rId50" xr:uid="{00000000-0004-0000-0500-000031000000}"/>
    <hyperlink ref="F609" r:id="rId51" xr:uid="{00000000-0004-0000-0500-000032000000}"/>
    <hyperlink ref="F635" r:id="rId52" xr:uid="{00000000-0004-0000-0500-000033000000}"/>
    <hyperlink ref="F671" r:id="rId53" xr:uid="{00000000-0004-0000-0500-000034000000}"/>
    <hyperlink ref="F676" r:id="rId54" xr:uid="{00000000-0004-0000-0500-000035000000}"/>
    <hyperlink ref="F682" r:id="rId55" xr:uid="{00000000-0004-0000-0500-000036000000}"/>
    <hyperlink ref="F688" r:id="rId56" xr:uid="{00000000-0004-0000-0500-000037000000}"/>
    <hyperlink ref="F693" r:id="rId57" xr:uid="{00000000-0004-0000-0500-000038000000}"/>
    <hyperlink ref="F704" r:id="rId58" xr:uid="{00000000-0004-0000-0500-000039000000}"/>
    <hyperlink ref="F709" r:id="rId59" xr:uid="{00000000-0004-0000-0500-00003A000000}"/>
    <hyperlink ref="F715" r:id="rId60" xr:uid="{00000000-0004-0000-0500-00003B000000}"/>
    <hyperlink ref="F723" r:id="rId61" xr:uid="{00000000-0004-0000-0500-00003C000000}"/>
    <hyperlink ref="F737" r:id="rId62" xr:uid="{00000000-0004-0000-0500-00003D000000}"/>
    <hyperlink ref="F742" r:id="rId63" xr:uid="{00000000-0004-0000-0500-00003E000000}"/>
    <hyperlink ref="F745" r:id="rId64" xr:uid="{00000000-0004-0000-0500-00003F000000}"/>
    <hyperlink ref="F747" r:id="rId65" xr:uid="{00000000-0004-0000-0500-000040000000}"/>
    <hyperlink ref="F750" r:id="rId66" xr:uid="{00000000-0004-0000-0500-000041000000}"/>
    <hyperlink ref="F753" r:id="rId67" xr:uid="{00000000-0004-0000-0500-000042000000}"/>
    <hyperlink ref="F756" r:id="rId68" xr:uid="{00000000-0004-0000-0500-000043000000}"/>
    <hyperlink ref="F759" r:id="rId69" xr:uid="{00000000-0004-0000-0500-000044000000}"/>
    <hyperlink ref="F763" r:id="rId70" xr:uid="{00000000-0004-0000-0500-000045000000}"/>
    <hyperlink ref="F777" r:id="rId71" xr:uid="{00000000-0004-0000-0500-000046000000}"/>
    <hyperlink ref="F784" r:id="rId72" xr:uid="{00000000-0004-0000-0500-000047000000}"/>
    <hyperlink ref="F791" r:id="rId73" xr:uid="{00000000-0004-0000-0500-000048000000}"/>
    <hyperlink ref="F795" r:id="rId74" xr:uid="{00000000-0004-0000-0500-000049000000}"/>
    <hyperlink ref="F802" r:id="rId75" xr:uid="{00000000-0004-0000-0500-00004A000000}"/>
    <hyperlink ref="F807" r:id="rId76" xr:uid="{00000000-0004-0000-0500-00004B000000}"/>
    <hyperlink ref="F829" r:id="rId77" xr:uid="{00000000-0004-0000-0500-00004C000000}"/>
    <hyperlink ref="F837" r:id="rId78" xr:uid="{00000000-0004-0000-0500-00004D000000}"/>
    <hyperlink ref="F840" r:id="rId79" xr:uid="{00000000-0004-0000-0500-00004E000000}"/>
    <hyperlink ref="F844" r:id="rId80" xr:uid="{00000000-0004-0000-0500-00004F000000}"/>
    <hyperlink ref="F851" r:id="rId81" xr:uid="{00000000-0004-0000-0500-000050000000}"/>
    <hyperlink ref="F864" r:id="rId82" xr:uid="{00000000-0004-0000-0500-000051000000}"/>
    <hyperlink ref="F872" r:id="rId83" xr:uid="{00000000-0004-0000-0500-000052000000}"/>
    <hyperlink ref="F885" r:id="rId84" xr:uid="{00000000-0004-0000-0500-000053000000}"/>
    <hyperlink ref="F890" r:id="rId85" xr:uid="{00000000-0004-0000-0500-000054000000}"/>
    <hyperlink ref="F898" r:id="rId86" xr:uid="{00000000-0004-0000-0500-000055000000}"/>
    <hyperlink ref="F908" r:id="rId87" xr:uid="{00000000-0004-0000-0500-000056000000}"/>
    <hyperlink ref="F910" r:id="rId88" xr:uid="{00000000-0004-0000-0500-000057000000}"/>
    <hyperlink ref="F913" r:id="rId89" xr:uid="{00000000-0004-0000-0500-000058000000}"/>
    <hyperlink ref="F921" r:id="rId90" xr:uid="{00000000-0004-0000-0500-000059000000}"/>
    <hyperlink ref="F931" r:id="rId91" xr:uid="{00000000-0004-0000-0500-00005A000000}"/>
    <hyperlink ref="F971" r:id="rId92" xr:uid="{00000000-0004-0000-0500-00005B000000}"/>
    <hyperlink ref="F986" r:id="rId93" xr:uid="{00000000-0004-0000-0500-00005C000000}"/>
    <hyperlink ref="F989" r:id="rId94" xr:uid="{00000000-0004-0000-0500-00005D000000}"/>
    <hyperlink ref="F1020" r:id="rId95" xr:uid="{00000000-0004-0000-0500-00005E000000}"/>
    <hyperlink ref="F1034" r:id="rId96" xr:uid="{00000000-0004-0000-0500-00005F000000}"/>
    <hyperlink ref="F1044" r:id="rId97" xr:uid="{00000000-0004-0000-0500-000060000000}"/>
    <hyperlink ref="F1051" r:id="rId98" xr:uid="{00000000-0004-0000-0500-000061000000}"/>
    <hyperlink ref="F1058" r:id="rId99" xr:uid="{00000000-0004-0000-0500-000062000000}"/>
    <hyperlink ref="F1065" r:id="rId100" xr:uid="{00000000-0004-0000-0500-000063000000}"/>
    <hyperlink ref="F1084" r:id="rId101" xr:uid="{00000000-0004-0000-0500-000064000000}"/>
    <hyperlink ref="F1087" r:id="rId102" xr:uid="{00000000-0004-0000-0500-000065000000}"/>
    <hyperlink ref="F1093" r:id="rId103" xr:uid="{00000000-0004-0000-0500-000066000000}"/>
    <hyperlink ref="F1096" r:id="rId104" xr:uid="{00000000-0004-0000-0500-000067000000}"/>
    <hyperlink ref="F1109" r:id="rId105" xr:uid="{00000000-0004-0000-0500-000068000000}"/>
    <hyperlink ref="F1129" r:id="rId106" xr:uid="{00000000-0004-0000-0500-000069000000}"/>
    <hyperlink ref="F1214" r:id="rId107" xr:uid="{00000000-0004-0000-0500-00006A000000}"/>
    <hyperlink ref="F1255" r:id="rId108" xr:uid="{00000000-0004-0000-0500-00006B000000}"/>
    <hyperlink ref="F1279" r:id="rId109" xr:uid="{00000000-0004-0000-0500-00006C000000}"/>
    <hyperlink ref="F1286" r:id="rId110" xr:uid="{00000000-0004-0000-0500-00006D000000}"/>
    <hyperlink ref="F1303" r:id="rId111" xr:uid="{00000000-0004-0000-0500-00006E000000}"/>
    <hyperlink ref="F1332" r:id="rId112" xr:uid="{00000000-0004-0000-0500-00006F000000}"/>
    <hyperlink ref="F1344" r:id="rId113" xr:uid="{00000000-0004-0000-0500-000070000000}"/>
    <hyperlink ref="F1356" r:id="rId114" xr:uid="{00000000-0004-0000-0500-000071000000}"/>
    <hyperlink ref="F1365" r:id="rId115" xr:uid="{00000000-0004-0000-0500-000072000000}"/>
    <hyperlink ref="F1379" r:id="rId116" xr:uid="{00000000-0004-0000-0500-000073000000}"/>
    <hyperlink ref="F1386" r:id="rId117" xr:uid="{00000000-0004-0000-0500-000074000000}"/>
    <hyperlink ref="F1393" r:id="rId118" xr:uid="{00000000-0004-0000-0500-000075000000}"/>
    <hyperlink ref="F1399" r:id="rId119" xr:uid="{00000000-0004-0000-0500-000076000000}"/>
    <hyperlink ref="F1411" r:id="rId120" xr:uid="{00000000-0004-0000-0500-000077000000}"/>
    <hyperlink ref="F1413" r:id="rId121" xr:uid="{00000000-0004-0000-0500-000078000000}"/>
    <hyperlink ref="F1418" r:id="rId122" xr:uid="{00000000-0004-0000-0500-000079000000}"/>
    <hyperlink ref="F1428" r:id="rId123" xr:uid="{00000000-0004-0000-0500-00007A000000}"/>
    <hyperlink ref="F1433" r:id="rId124" xr:uid="{00000000-0004-0000-0500-00007B000000}"/>
    <hyperlink ref="F1438" r:id="rId125" xr:uid="{00000000-0004-0000-0500-00007C000000}"/>
    <hyperlink ref="F1446" r:id="rId126" xr:uid="{00000000-0004-0000-0500-00007D000000}"/>
    <hyperlink ref="F1497" r:id="rId127" xr:uid="{00000000-0004-0000-0500-00007E000000}"/>
    <hyperlink ref="F1504" r:id="rId128" xr:uid="{00000000-0004-0000-0500-00007F000000}"/>
    <hyperlink ref="F1511" r:id="rId129" xr:uid="{00000000-0004-0000-0500-000080000000}"/>
    <hyperlink ref="F1520" r:id="rId130" xr:uid="{00000000-0004-0000-0500-000081000000}"/>
    <hyperlink ref="F1530" r:id="rId131" xr:uid="{00000000-0004-0000-0500-000082000000}"/>
    <hyperlink ref="F1533" r:id="rId132" xr:uid="{00000000-0004-0000-0500-000083000000}"/>
    <hyperlink ref="F1580" r:id="rId133" xr:uid="{00000000-0004-0000-0500-000084000000}"/>
    <hyperlink ref="F1591" r:id="rId134" xr:uid="{00000000-0004-0000-0500-000085000000}"/>
    <hyperlink ref="F1620" r:id="rId135" xr:uid="{00000000-0004-0000-0500-000086000000}"/>
    <hyperlink ref="F1627" r:id="rId136" xr:uid="{00000000-0004-0000-0500-000087000000}"/>
    <hyperlink ref="F1634" r:id="rId137" xr:uid="{00000000-0004-0000-0500-000088000000}"/>
    <hyperlink ref="F1644" r:id="rId138" xr:uid="{00000000-0004-0000-0500-000089000000}"/>
    <hyperlink ref="F1652" r:id="rId139" xr:uid="{00000000-0004-0000-0500-00008A000000}"/>
    <hyperlink ref="F1661" r:id="rId140" xr:uid="{00000000-0004-0000-0500-00008B000000}"/>
    <hyperlink ref="F1668" r:id="rId141" xr:uid="{00000000-0004-0000-0500-00008C000000}"/>
    <hyperlink ref="F1676" r:id="rId142" xr:uid="{00000000-0004-0000-0500-00008D000000}"/>
    <hyperlink ref="F1684" r:id="rId143" xr:uid="{00000000-0004-0000-0500-00008E000000}"/>
    <hyperlink ref="F1694" r:id="rId144" xr:uid="{00000000-0004-0000-0500-00008F000000}"/>
    <hyperlink ref="F1697" r:id="rId145" xr:uid="{00000000-0004-0000-0500-000090000000}"/>
    <hyperlink ref="F1703" r:id="rId146" xr:uid="{00000000-0004-0000-0500-000091000000}"/>
    <hyperlink ref="F1711" r:id="rId147" xr:uid="{00000000-0004-0000-0500-000092000000}"/>
    <hyperlink ref="F1717" r:id="rId148" xr:uid="{00000000-0004-0000-0500-000093000000}"/>
    <hyperlink ref="F1723" r:id="rId149" xr:uid="{00000000-0004-0000-0500-000094000000}"/>
    <hyperlink ref="F1731" r:id="rId150" xr:uid="{00000000-0004-0000-0500-000095000000}"/>
    <hyperlink ref="F1739" r:id="rId151" xr:uid="{00000000-0004-0000-0500-000096000000}"/>
    <hyperlink ref="F1742" r:id="rId152" xr:uid="{00000000-0004-0000-0500-000097000000}"/>
    <hyperlink ref="F1752" r:id="rId153" xr:uid="{00000000-0004-0000-0500-000098000000}"/>
    <hyperlink ref="F1762" r:id="rId154" xr:uid="{00000000-0004-0000-0500-000099000000}"/>
    <hyperlink ref="F1766" r:id="rId155" xr:uid="{00000000-0004-0000-0500-00009A000000}"/>
    <hyperlink ref="F1781" r:id="rId156" xr:uid="{00000000-0004-0000-0500-00009B000000}"/>
    <hyperlink ref="F1788" r:id="rId157" xr:uid="{00000000-0004-0000-0500-00009C000000}"/>
    <hyperlink ref="F1792" r:id="rId158" xr:uid="{00000000-0004-0000-0500-00009D000000}"/>
    <hyperlink ref="F1796" r:id="rId159" xr:uid="{00000000-0004-0000-0500-00009E000000}"/>
    <hyperlink ref="F1810" r:id="rId160" xr:uid="{00000000-0004-0000-0500-00009F000000}"/>
    <hyperlink ref="F1850" r:id="rId161" xr:uid="{00000000-0004-0000-0500-0000A0000000}"/>
    <hyperlink ref="F1856" r:id="rId162" xr:uid="{00000000-0004-0000-0500-0000A1000000}"/>
    <hyperlink ref="F1887" r:id="rId163" xr:uid="{00000000-0004-0000-0500-0000A2000000}"/>
    <hyperlink ref="F1892" r:id="rId164" xr:uid="{00000000-0004-0000-0500-0000A3000000}"/>
    <hyperlink ref="F1924" r:id="rId165" xr:uid="{00000000-0004-0000-0500-0000A4000000}"/>
    <hyperlink ref="F1956" r:id="rId166" xr:uid="{00000000-0004-0000-0500-0000A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4148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4149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ROUND((SUM(BE129:BE237)),  2)</f>
        <v>0</v>
      </c>
      <c r="I37" s="97">
        <v>0.21</v>
      </c>
      <c r="J37" s="86">
        <f>ROUND(((SUM(BE129:BE237))*I37),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ROUND((SUM(BF129:BF237)),  2)</f>
        <v>0</v>
      </c>
      <c r="I38" s="97">
        <v>0.15</v>
      </c>
      <c r="J38" s="86">
        <f>ROUND(((SUM(BF129:BF237))*I38),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ROUND((SUM(BG129:BG237)),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ROUND((SUM(BH129:BH237)),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ROUND((SUM(BI129:BI237)),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4148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D.1.2.A - Objekt A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J129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230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4150</v>
      </c>
      <c r="E103" s="115"/>
      <c r="F103" s="115"/>
      <c r="G103" s="115"/>
      <c r="H103" s="115"/>
      <c r="I103" s="115"/>
      <c r="J103" s="116">
        <f>J178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J222</f>
        <v>0</v>
      </c>
      <c r="L104" s="109"/>
    </row>
    <row r="105" spans="2:47" s="9" customFormat="1" ht="19.899999999999999" customHeight="1">
      <c r="B105" s="113"/>
      <c r="D105" s="114" t="s">
        <v>808</v>
      </c>
      <c r="E105" s="115"/>
      <c r="F105" s="115"/>
      <c r="G105" s="115"/>
      <c r="H105" s="115"/>
      <c r="I105" s="115"/>
      <c r="J105" s="116">
        <f>J223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20" ht="12" customHeight="1">
      <c r="B116" s="20"/>
      <c r="C116" s="27" t="s">
        <v>215</v>
      </c>
      <c r="L116" s="20"/>
    </row>
    <row r="117" spans="2:20" ht="16.5" customHeight="1">
      <c r="B117" s="20"/>
      <c r="E117" s="255" t="s">
        <v>791</v>
      </c>
      <c r="F117" s="216"/>
      <c r="G117" s="216"/>
      <c r="H117" s="216"/>
      <c r="L117" s="20"/>
    </row>
    <row r="118" spans="2:20" ht="12" customHeight="1">
      <c r="B118" s="20"/>
      <c r="C118" s="27" t="s">
        <v>792</v>
      </c>
      <c r="L118" s="20"/>
    </row>
    <row r="119" spans="2:20" s="1" customFormat="1" ht="16.5" customHeight="1">
      <c r="B119" s="32"/>
      <c r="E119" s="250" t="s">
        <v>4148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794</v>
      </c>
      <c r="L120" s="32"/>
    </row>
    <row r="121" spans="2:20" s="1" customFormat="1" ht="16.5" customHeight="1">
      <c r="B121" s="32"/>
      <c r="E121" s="237" t="str">
        <f>E13</f>
        <v>D.1.2.A - Objekt A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Na Vyšehradě 1205, 509 01 Nová Paka </v>
      </c>
      <c r="I123" s="27" t="s">
        <v>22</v>
      </c>
      <c r="J123" s="52" t="str">
        <f>IF(J16="","",J16)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Královehradecký kraj</v>
      </c>
      <c r="I125" s="27" t="s">
        <v>30</v>
      </c>
      <c r="J125" s="30" t="str">
        <f>E25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P130+P222</f>
        <v>0</v>
      </c>
      <c r="Q129" s="53"/>
      <c r="R129" s="122">
        <f>R130+R222</f>
        <v>257.14508454999998</v>
      </c>
      <c r="S129" s="53"/>
      <c r="T129" s="123">
        <f>T130+T222</f>
        <v>0</v>
      </c>
      <c r="AT129" s="17" t="s">
        <v>76</v>
      </c>
      <c r="AU129" s="17" t="s">
        <v>227</v>
      </c>
      <c r="BK129" s="124">
        <f>BK130+BK222</f>
        <v>0</v>
      </c>
    </row>
    <row r="130" spans="2:65" s="11" customFormat="1" ht="25.9" customHeight="1">
      <c r="B130" s="125"/>
      <c r="D130" s="126" t="s">
        <v>76</v>
      </c>
      <c r="E130" s="127" t="s">
        <v>251</v>
      </c>
      <c r="F130" s="127" t="s">
        <v>252</v>
      </c>
      <c r="I130" s="128"/>
      <c r="J130" s="129">
        <f>BK130</f>
        <v>0</v>
      </c>
      <c r="L130" s="125"/>
      <c r="M130" s="130"/>
      <c r="P130" s="131">
        <f>P131+P178</f>
        <v>0</v>
      </c>
      <c r="R130" s="131">
        <f>R131+R178</f>
        <v>256.27463454999997</v>
      </c>
      <c r="T130" s="132">
        <f>T131+T178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BK131+BK178</f>
        <v>0</v>
      </c>
    </row>
    <row r="131" spans="2:65" s="11" customFormat="1" ht="22.9" customHeight="1">
      <c r="B131" s="125"/>
      <c r="D131" s="126" t="s">
        <v>76</v>
      </c>
      <c r="E131" s="135" t="s">
        <v>87</v>
      </c>
      <c r="F131" s="135" t="s">
        <v>436</v>
      </c>
      <c r="I131" s="128"/>
      <c r="J131" s="136">
        <f>BK131</f>
        <v>0</v>
      </c>
      <c r="L131" s="125"/>
      <c r="M131" s="130"/>
      <c r="P131" s="131">
        <f>SUM(P132:P177)</f>
        <v>0</v>
      </c>
      <c r="R131" s="131">
        <f>SUM(R132:R177)</f>
        <v>226.39037686</v>
      </c>
      <c r="T131" s="132">
        <f>SUM(T132:T177)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SUM(BK132:BK177)</f>
        <v>0</v>
      </c>
    </row>
    <row r="132" spans="2:65" s="1" customFormat="1" ht="24.2" customHeight="1">
      <c r="B132" s="32"/>
      <c r="C132" s="137" t="s">
        <v>85</v>
      </c>
      <c r="D132" s="137" t="s">
        <v>255</v>
      </c>
      <c r="E132" s="138" t="s">
        <v>4151</v>
      </c>
      <c r="F132" s="139" t="s">
        <v>4152</v>
      </c>
      <c r="G132" s="140" t="s">
        <v>202</v>
      </c>
      <c r="H132" s="141">
        <v>6.5430000000000001</v>
      </c>
      <c r="I132" s="142"/>
      <c r="J132" s="143">
        <f>ROUND(I132*H132,2)</f>
        <v>0</v>
      </c>
      <c r="K132" s="139" t="s">
        <v>259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2.3010199999999998</v>
      </c>
      <c r="R132" s="146">
        <f>Q132*H132</f>
        <v>15.055573859999999</v>
      </c>
      <c r="S132" s="146">
        <v>0</v>
      </c>
      <c r="T132" s="147">
        <f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260</v>
      </c>
      <c r="BM132" s="148" t="s">
        <v>4153</v>
      </c>
    </row>
    <row r="133" spans="2:65" s="1" customFormat="1" ht="11.25">
      <c r="B133" s="32"/>
      <c r="D133" s="150" t="s">
        <v>262</v>
      </c>
      <c r="F133" s="151" t="s">
        <v>4154</v>
      </c>
      <c r="I133" s="152"/>
      <c r="L133" s="32"/>
      <c r="M133" s="153"/>
      <c r="T133" s="56"/>
      <c r="AT133" s="17" t="s">
        <v>262</v>
      </c>
      <c r="AU133" s="17" t="s">
        <v>87</v>
      </c>
    </row>
    <row r="134" spans="2:65" s="14" customFormat="1" ht="11.25">
      <c r="B134" s="169"/>
      <c r="D134" s="155" t="s">
        <v>264</v>
      </c>
      <c r="E134" s="170" t="s">
        <v>1</v>
      </c>
      <c r="F134" s="171" t="s">
        <v>4155</v>
      </c>
      <c r="H134" s="170" t="s">
        <v>1</v>
      </c>
      <c r="I134" s="172"/>
      <c r="L134" s="169"/>
      <c r="M134" s="173"/>
      <c r="T134" s="174"/>
      <c r="AT134" s="170" t="s">
        <v>264</v>
      </c>
      <c r="AU134" s="170" t="s">
        <v>87</v>
      </c>
      <c r="AV134" s="14" t="s">
        <v>85</v>
      </c>
      <c r="AW134" s="14" t="s">
        <v>32</v>
      </c>
      <c r="AX134" s="14" t="s">
        <v>77</v>
      </c>
      <c r="AY134" s="170" t="s">
        <v>253</v>
      </c>
    </row>
    <row r="135" spans="2:65" s="12" customFormat="1" ht="11.25">
      <c r="B135" s="154"/>
      <c r="D135" s="155" t="s">
        <v>264</v>
      </c>
      <c r="E135" s="156" t="s">
        <v>1</v>
      </c>
      <c r="F135" s="157" t="s">
        <v>4156</v>
      </c>
      <c r="H135" s="158">
        <v>6.5430000000000001</v>
      </c>
      <c r="I135" s="159"/>
      <c r="L135" s="154"/>
      <c r="M135" s="160"/>
      <c r="T135" s="161"/>
      <c r="AT135" s="156" t="s">
        <v>264</v>
      </c>
      <c r="AU135" s="156" t="s">
        <v>87</v>
      </c>
      <c r="AV135" s="12" t="s">
        <v>87</v>
      </c>
      <c r="AW135" s="12" t="s">
        <v>32</v>
      </c>
      <c r="AX135" s="12" t="s">
        <v>77</v>
      </c>
      <c r="AY135" s="156" t="s">
        <v>253</v>
      </c>
    </row>
    <row r="136" spans="2:65" s="13" customFormat="1" ht="11.25">
      <c r="B136" s="162"/>
      <c r="D136" s="155" t="s">
        <v>264</v>
      </c>
      <c r="E136" s="163" t="s">
        <v>1</v>
      </c>
      <c r="F136" s="164" t="s">
        <v>266</v>
      </c>
      <c r="H136" s="165">
        <v>6.5430000000000001</v>
      </c>
      <c r="I136" s="166"/>
      <c r="L136" s="162"/>
      <c r="M136" s="167"/>
      <c r="T136" s="168"/>
      <c r="AT136" s="163" t="s">
        <v>264</v>
      </c>
      <c r="AU136" s="163" t="s">
        <v>87</v>
      </c>
      <c r="AV136" s="13" t="s">
        <v>260</v>
      </c>
      <c r="AW136" s="13" t="s">
        <v>32</v>
      </c>
      <c r="AX136" s="13" t="s">
        <v>85</v>
      </c>
      <c r="AY136" s="163" t="s">
        <v>253</v>
      </c>
    </row>
    <row r="137" spans="2:65" s="1" customFormat="1" ht="24.2" customHeight="1">
      <c r="B137" s="32"/>
      <c r="C137" s="137" t="s">
        <v>87</v>
      </c>
      <c r="D137" s="137" t="s">
        <v>255</v>
      </c>
      <c r="E137" s="138" t="s">
        <v>4157</v>
      </c>
      <c r="F137" s="139" t="s">
        <v>4158</v>
      </c>
      <c r="G137" s="140" t="s">
        <v>202</v>
      </c>
      <c r="H137" s="141">
        <v>31.51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2.5018699999999998</v>
      </c>
      <c r="R137" s="146">
        <f>Q137*H137</f>
        <v>78.8339237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4159</v>
      </c>
    </row>
    <row r="138" spans="2:65" s="1" customFormat="1" ht="11.25">
      <c r="B138" s="32"/>
      <c r="D138" s="150" t="s">
        <v>262</v>
      </c>
      <c r="F138" s="151" t="s">
        <v>4160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2" customFormat="1" ht="11.25">
      <c r="B139" s="154"/>
      <c r="D139" s="155" t="s">
        <v>264</v>
      </c>
      <c r="E139" s="156" t="s">
        <v>1</v>
      </c>
      <c r="F139" s="157" t="s">
        <v>4161</v>
      </c>
      <c r="H139" s="158">
        <v>31.51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77</v>
      </c>
      <c r="AY139" s="156" t="s">
        <v>253</v>
      </c>
    </row>
    <row r="140" spans="2:65" s="13" customFormat="1" ht="11.25">
      <c r="B140" s="162"/>
      <c r="D140" s="155" t="s">
        <v>264</v>
      </c>
      <c r="E140" s="163" t="s">
        <v>1</v>
      </c>
      <c r="F140" s="164" t="s">
        <v>266</v>
      </c>
      <c r="H140" s="165">
        <v>31.51</v>
      </c>
      <c r="I140" s="166"/>
      <c r="L140" s="162"/>
      <c r="M140" s="167"/>
      <c r="T140" s="168"/>
      <c r="AT140" s="163" t="s">
        <v>264</v>
      </c>
      <c r="AU140" s="163" t="s">
        <v>87</v>
      </c>
      <c r="AV140" s="13" t="s">
        <v>260</v>
      </c>
      <c r="AW140" s="13" t="s">
        <v>32</v>
      </c>
      <c r="AX140" s="13" t="s">
        <v>85</v>
      </c>
      <c r="AY140" s="163" t="s">
        <v>253</v>
      </c>
    </row>
    <row r="141" spans="2:65" s="1" customFormat="1" ht="16.5" customHeight="1">
      <c r="B141" s="32"/>
      <c r="C141" s="137" t="s">
        <v>97</v>
      </c>
      <c r="D141" s="137" t="s">
        <v>255</v>
      </c>
      <c r="E141" s="138" t="s">
        <v>4162</v>
      </c>
      <c r="F141" s="139" t="s">
        <v>4163</v>
      </c>
      <c r="G141" s="140" t="s">
        <v>258</v>
      </c>
      <c r="H141" s="141">
        <v>10.224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2.47E-3</v>
      </c>
      <c r="R141" s="146">
        <f>Q141*H141</f>
        <v>2.5253279999999999E-2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4164</v>
      </c>
    </row>
    <row r="142" spans="2:65" s="1" customFormat="1" ht="11.25">
      <c r="B142" s="32"/>
      <c r="D142" s="150" t="s">
        <v>262</v>
      </c>
      <c r="F142" s="151" t="s">
        <v>4165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4166</v>
      </c>
      <c r="H143" s="158">
        <v>10.224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77</v>
      </c>
      <c r="AY143" s="156" t="s">
        <v>253</v>
      </c>
    </row>
    <row r="144" spans="2:65" s="13" customFormat="1" ht="11.25">
      <c r="B144" s="162"/>
      <c r="D144" s="155" t="s">
        <v>264</v>
      </c>
      <c r="E144" s="163" t="s">
        <v>1</v>
      </c>
      <c r="F144" s="164" t="s">
        <v>266</v>
      </c>
      <c r="H144" s="165">
        <v>10.224</v>
      </c>
      <c r="I144" s="166"/>
      <c r="L144" s="162"/>
      <c r="M144" s="167"/>
      <c r="T144" s="168"/>
      <c r="AT144" s="163" t="s">
        <v>264</v>
      </c>
      <c r="AU144" s="163" t="s">
        <v>87</v>
      </c>
      <c r="AV144" s="13" t="s">
        <v>260</v>
      </c>
      <c r="AW144" s="13" t="s">
        <v>32</v>
      </c>
      <c r="AX144" s="13" t="s">
        <v>85</v>
      </c>
      <c r="AY144" s="163" t="s">
        <v>253</v>
      </c>
    </row>
    <row r="145" spans="2:65" s="1" customFormat="1" ht="16.5" customHeight="1">
      <c r="B145" s="32"/>
      <c r="C145" s="137" t="s">
        <v>260</v>
      </c>
      <c r="D145" s="137" t="s">
        <v>255</v>
      </c>
      <c r="E145" s="138" t="s">
        <v>4167</v>
      </c>
      <c r="F145" s="139" t="s">
        <v>4168</v>
      </c>
      <c r="G145" s="140" t="s">
        <v>258</v>
      </c>
      <c r="H145" s="141">
        <v>10.224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4169</v>
      </c>
    </row>
    <row r="146" spans="2:65" s="1" customFormat="1" ht="11.25">
      <c r="B146" s="32"/>
      <c r="D146" s="150" t="s">
        <v>262</v>
      </c>
      <c r="F146" s="151" t="s">
        <v>4170</v>
      </c>
      <c r="I146" s="152"/>
      <c r="L146" s="32"/>
      <c r="M146" s="153"/>
      <c r="T146" s="56"/>
      <c r="AT146" s="17" t="s">
        <v>262</v>
      </c>
      <c r="AU146" s="17" t="s">
        <v>87</v>
      </c>
    </row>
    <row r="147" spans="2:65" s="1" customFormat="1" ht="21.75" customHeight="1">
      <c r="B147" s="32"/>
      <c r="C147" s="137" t="s">
        <v>280</v>
      </c>
      <c r="D147" s="137" t="s">
        <v>255</v>
      </c>
      <c r="E147" s="138" t="s">
        <v>4171</v>
      </c>
      <c r="F147" s="139" t="s">
        <v>4172</v>
      </c>
      <c r="G147" s="140" t="s">
        <v>418</v>
      </c>
      <c r="H147" s="141">
        <v>2.927</v>
      </c>
      <c r="I147" s="142"/>
      <c r="J147" s="143">
        <f>ROUND(I147*H147,2)</f>
        <v>0</v>
      </c>
      <c r="K147" s="139" t="s">
        <v>259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1.0606199999999999</v>
      </c>
      <c r="R147" s="146">
        <f>Q147*H147</f>
        <v>3.1044347399999999</v>
      </c>
      <c r="S147" s="146">
        <v>0</v>
      </c>
      <c r="T147" s="147">
        <f>S147*H147</f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260</v>
      </c>
      <c r="BM147" s="148" t="s">
        <v>4173</v>
      </c>
    </row>
    <row r="148" spans="2:65" s="1" customFormat="1" ht="11.25">
      <c r="B148" s="32"/>
      <c r="D148" s="150" t="s">
        <v>262</v>
      </c>
      <c r="F148" s="151" t="s">
        <v>4174</v>
      </c>
      <c r="I148" s="152"/>
      <c r="L148" s="32"/>
      <c r="M148" s="153"/>
      <c r="T148" s="56"/>
      <c r="AT148" s="17" t="s">
        <v>262</v>
      </c>
      <c r="AU148" s="17" t="s">
        <v>87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4175</v>
      </c>
      <c r="H149" s="158">
        <v>2.927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65" s="13" customFormat="1" ht="11.25">
      <c r="B150" s="162"/>
      <c r="D150" s="155" t="s">
        <v>264</v>
      </c>
      <c r="E150" s="163" t="s">
        <v>1</v>
      </c>
      <c r="F150" s="164" t="s">
        <v>266</v>
      </c>
      <c r="H150" s="165">
        <v>2.927</v>
      </c>
      <c r="I150" s="166"/>
      <c r="L150" s="162"/>
      <c r="M150" s="167"/>
      <c r="T150" s="168"/>
      <c r="AT150" s="163" t="s">
        <v>264</v>
      </c>
      <c r="AU150" s="163" t="s">
        <v>87</v>
      </c>
      <c r="AV150" s="13" t="s">
        <v>260</v>
      </c>
      <c r="AW150" s="13" t="s">
        <v>32</v>
      </c>
      <c r="AX150" s="13" t="s">
        <v>85</v>
      </c>
      <c r="AY150" s="163" t="s">
        <v>253</v>
      </c>
    </row>
    <row r="151" spans="2:65" s="1" customFormat="1" ht="16.5" customHeight="1">
      <c r="B151" s="32"/>
      <c r="C151" s="137" t="s">
        <v>285</v>
      </c>
      <c r="D151" s="137" t="s">
        <v>255</v>
      </c>
      <c r="E151" s="138" t="s">
        <v>4176</v>
      </c>
      <c r="F151" s="139" t="s">
        <v>4177</v>
      </c>
      <c r="G151" s="140" t="s">
        <v>202</v>
      </c>
      <c r="H151" s="141">
        <v>22.867000000000001</v>
      </c>
      <c r="I151" s="142"/>
      <c r="J151" s="143">
        <f>ROUND(I151*H151,2)</f>
        <v>0</v>
      </c>
      <c r="K151" s="139" t="s">
        <v>259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2.3010199999999998</v>
      </c>
      <c r="R151" s="146">
        <f>Q151*H151</f>
        <v>52.617424339999999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4178</v>
      </c>
    </row>
    <row r="152" spans="2:65" s="1" customFormat="1" ht="11.25">
      <c r="B152" s="32"/>
      <c r="D152" s="150" t="s">
        <v>262</v>
      </c>
      <c r="F152" s="151" t="s">
        <v>4179</v>
      </c>
      <c r="I152" s="152"/>
      <c r="L152" s="32"/>
      <c r="M152" s="153"/>
      <c r="T152" s="56"/>
      <c r="AT152" s="17" t="s">
        <v>262</v>
      </c>
      <c r="AU152" s="17" t="s">
        <v>87</v>
      </c>
    </row>
    <row r="153" spans="2:65" s="14" customFormat="1" ht="11.25">
      <c r="B153" s="169"/>
      <c r="D153" s="155" t="s">
        <v>264</v>
      </c>
      <c r="E153" s="170" t="s">
        <v>1</v>
      </c>
      <c r="F153" s="171" t="s">
        <v>4180</v>
      </c>
      <c r="H153" s="170" t="s">
        <v>1</v>
      </c>
      <c r="I153" s="172"/>
      <c r="L153" s="169"/>
      <c r="M153" s="173"/>
      <c r="T153" s="174"/>
      <c r="AT153" s="170" t="s">
        <v>264</v>
      </c>
      <c r="AU153" s="170" t="s">
        <v>87</v>
      </c>
      <c r="AV153" s="14" t="s">
        <v>85</v>
      </c>
      <c r="AW153" s="14" t="s">
        <v>32</v>
      </c>
      <c r="AX153" s="14" t="s">
        <v>77</v>
      </c>
      <c r="AY153" s="170" t="s">
        <v>253</v>
      </c>
    </row>
    <row r="154" spans="2:65" s="12" customFormat="1" ht="11.25">
      <c r="B154" s="154"/>
      <c r="D154" s="155" t="s">
        <v>264</v>
      </c>
      <c r="E154" s="156" t="s">
        <v>1</v>
      </c>
      <c r="F154" s="157" t="s">
        <v>4181</v>
      </c>
      <c r="H154" s="158">
        <v>16.14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77</v>
      </c>
      <c r="AY154" s="156" t="s">
        <v>253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4182</v>
      </c>
      <c r="H155" s="158">
        <v>0.4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2" customFormat="1" ht="11.25">
      <c r="B156" s="154"/>
      <c r="D156" s="155" t="s">
        <v>264</v>
      </c>
      <c r="E156" s="156" t="s">
        <v>1</v>
      </c>
      <c r="F156" s="157" t="s">
        <v>4183</v>
      </c>
      <c r="H156" s="158">
        <v>0.2</v>
      </c>
      <c r="I156" s="159"/>
      <c r="L156" s="154"/>
      <c r="M156" s="160"/>
      <c r="T156" s="161"/>
      <c r="AT156" s="156" t="s">
        <v>264</v>
      </c>
      <c r="AU156" s="156" t="s">
        <v>87</v>
      </c>
      <c r="AV156" s="12" t="s">
        <v>87</v>
      </c>
      <c r="AW156" s="12" t="s">
        <v>32</v>
      </c>
      <c r="AX156" s="12" t="s">
        <v>77</v>
      </c>
      <c r="AY156" s="156" t="s">
        <v>253</v>
      </c>
    </row>
    <row r="157" spans="2:65" s="12" customFormat="1" ht="11.25">
      <c r="B157" s="154"/>
      <c r="D157" s="155" t="s">
        <v>264</v>
      </c>
      <c r="E157" s="156" t="s">
        <v>1</v>
      </c>
      <c r="F157" s="157" t="s">
        <v>4184</v>
      </c>
      <c r="H157" s="158">
        <v>0.85</v>
      </c>
      <c r="I157" s="159"/>
      <c r="L157" s="154"/>
      <c r="M157" s="160"/>
      <c r="T157" s="161"/>
      <c r="AT157" s="156" t="s">
        <v>264</v>
      </c>
      <c r="AU157" s="156" t="s">
        <v>87</v>
      </c>
      <c r="AV157" s="12" t="s">
        <v>87</v>
      </c>
      <c r="AW157" s="12" t="s">
        <v>32</v>
      </c>
      <c r="AX157" s="12" t="s">
        <v>77</v>
      </c>
      <c r="AY157" s="156" t="s">
        <v>253</v>
      </c>
    </row>
    <row r="158" spans="2:65" s="15" customFormat="1" ht="11.25">
      <c r="B158" s="175"/>
      <c r="D158" s="155" t="s">
        <v>264</v>
      </c>
      <c r="E158" s="176" t="s">
        <v>1</v>
      </c>
      <c r="F158" s="177" t="s">
        <v>322</v>
      </c>
      <c r="H158" s="178">
        <v>17.59</v>
      </c>
      <c r="I158" s="179"/>
      <c r="L158" s="175"/>
      <c r="M158" s="180"/>
      <c r="T158" s="181"/>
      <c r="AT158" s="176" t="s">
        <v>264</v>
      </c>
      <c r="AU158" s="176" t="s">
        <v>87</v>
      </c>
      <c r="AV158" s="15" t="s">
        <v>97</v>
      </c>
      <c r="AW158" s="15" t="s">
        <v>32</v>
      </c>
      <c r="AX158" s="15" t="s">
        <v>77</v>
      </c>
      <c r="AY158" s="176" t="s">
        <v>253</v>
      </c>
    </row>
    <row r="159" spans="2:65" s="13" customFormat="1" ht="11.25">
      <c r="B159" s="162"/>
      <c r="D159" s="155" t="s">
        <v>264</v>
      </c>
      <c r="E159" s="163" t="s">
        <v>1</v>
      </c>
      <c r="F159" s="164" t="s">
        <v>266</v>
      </c>
      <c r="H159" s="165">
        <v>17.59</v>
      </c>
      <c r="I159" s="166"/>
      <c r="L159" s="162"/>
      <c r="M159" s="167"/>
      <c r="T159" s="168"/>
      <c r="AT159" s="163" t="s">
        <v>264</v>
      </c>
      <c r="AU159" s="163" t="s">
        <v>87</v>
      </c>
      <c r="AV159" s="13" t="s">
        <v>260</v>
      </c>
      <c r="AW159" s="13" t="s">
        <v>32</v>
      </c>
      <c r="AX159" s="13" t="s">
        <v>85</v>
      </c>
      <c r="AY159" s="163" t="s">
        <v>253</v>
      </c>
    </row>
    <row r="160" spans="2:65" s="12" customFormat="1" ht="11.25">
      <c r="B160" s="154"/>
      <c r="D160" s="155" t="s">
        <v>264</v>
      </c>
      <c r="F160" s="157" t="s">
        <v>4185</v>
      </c>
      <c r="H160" s="158">
        <v>22.867000000000001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4</v>
      </c>
      <c r="AX160" s="12" t="s">
        <v>85</v>
      </c>
      <c r="AY160" s="156" t="s">
        <v>253</v>
      </c>
    </row>
    <row r="161" spans="2:65" s="1" customFormat="1" ht="16.5" customHeight="1">
      <c r="B161" s="32"/>
      <c r="C161" s="137" t="s">
        <v>292</v>
      </c>
      <c r="D161" s="137" t="s">
        <v>255</v>
      </c>
      <c r="E161" s="138" t="s">
        <v>4186</v>
      </c>
      <c r="F161" s="139" t="s">
        <v>4187</v>
      </c>
      <c r="G161" s="140" t="s">
        <v>258</v>
      </c>
      <c r="H161" s="141">
        <v>5</v>
      </c>
      <c r="I161" s="142"/>
      <c r="J161" s="143">
        <f>ROUND(I161*H161,2)</f>
        <v>0</v>
      </c>
      <c r="K161" s="139" t="s">
        <v>259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2.6900000000000001E-3</v>
      </c>
      <c r="R161" s="146">
        <f>Q161*H161</f>
        <v>1.345E-2</v>
      </c>
      <c r="S161" s="146">
        <v>0</v>
      </c>
      <c r="T161" s="147">
        <f>S161*H161</f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260</v>
      </c>
      <c r="BM161" s="148" t="s">
        <v>4188</v>
      </c>
    </row>
    <row r="162" spans="2:65" s="1" customFormat="1" ht="11.25">
      <c r="B162" s="32"/>
      <c r="D162" s="150" t="s">
        <v>262</v>
      </c>
      <c r="F162" s="151" t="s">
        <v>4189</v>
      </c>
      <c r="I162" s="152"/>
      <c r="L162" s="32"/>
      <c r="M162" s="153"/>
      <c r="T162" s="56"/>
      <c r="AT162" s="17" t="s">
        <v>262</v>
      </c>
      <c r="AU162" s="17" t="s">
        <v>87</v>
      </c>
    </row>
    <row r="163" spans="2:65" s="1" customFormat="1" ht="16.5" customHeight="1">
      <c r="B163" s="32"/>
      <c r="C163" s="137" t="s">
        <v>303</v>
      </c>
      <c r="D163" s="137" t="s">
        <v>255</v>
      </c>
      <c r="E163" s="138" t="s">
        <v>4190</v>
      </c>
      <c r="F163" s="139" t="s">
        <v>4191</v>
      </c>
      <c r="G163" s="140" t="s">
        <v>258</v>
      </c>
      <c r="H163" s="141">
        <v>5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4192</v>
      </c>
    </row>
    <row r="164" spans="2:65" s="1" customFormat="1" ht="11.25">
      <c r="B164" s="32"/>
      <c r="D164" s="150" t="s">
        <v>262</v>
      </c>
      <c r="F164" s="151" t="s">
        <v>4193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" customFormat="1" ht="24.2" customHeight="1">
      <c r="B165" s="32"/>
      <c r="C165" s="137" t="s">
        <v>310</v>
      </c>
      <c r="D165" s="137" t="s">
        <v>255</v>
      </c>
      <c r="E165" s="138" t="s">
        <v>4194</v>
      </c>
      <c r="F165" s="139" t="s">
        <v>4195</v>
      </c>
      <c r="G165" s="140" t="s">
        <v>418</v>
      </c>
      <c r="H165" s="141">
        <v>1.5569999999999999</v>
      </c>
      <c r="I165" s="142"/>
      <c r="J165" s="143">
        <f>ROUND(I165*H165,2)</f>
        <v>0</v>
      </c>
      <c r="K165" s="139" t="s">
        <v>259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1.0606199999999999</v>
      </c>
      <c r="R165" s="146">
        <f>Q165*H165</f>
        <v>1.6513853399999998</v>
      </c>
      <c r="S165" s="146">
        <v>0</v>
      </c>
      <c r="T165" s="147">
        <f>S165*H165</f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260</v>
      </c>
      <c r="BM165" s="148" t="s">
        <v>4196</v>
      </c>
    </row>
    <row r="166" spans="2:65" s="1" customFormat="1" ht="11.25">
      <c r="B166" s="32"/>
      <c r="D166" s="150" t="s">
        <v>262</v>
      </c>
      <c r="F166" s="151" t="s">
        <v>4197</v>
      </c>
      <c r="I166" s="152"/>
      <c r="L166" s="32"/>
      <c r="M166" s="153"/>
      <c r="T166" s="56"/>
      <c r="AT166" s="17" t="s">
        <v>262</v>
      </c>
      <c r="AU166" s="17" t="s">
        <v>87</v>
      </c>
    </row>
    <row r="167" spans="2:65" s="14" customFormat="1" ht="11.25">
      <c r="B167" s="169"/>
      <c r="D167" s="155" t="s">
        <v>264</v>
      </c>
      <c r="E167" s="170" t="s">
        <v>1</v>
      </c>
      <c r="F167" s="171" t="s">
        <v>4198</v>
      </c>
      <c r="H167" s="170" t="s">
        <v>1</v>
      </c>
      <c r="I167" s="172"/>
      <c r="L167" s="169"/>
      <c r="M167" s="173"/>
      <c r="T167" s="174"/>
      <c r="AT167" s="170" t="s">
        <v>264</v>
      </c>
      <c r="AU167" s="170" t="s">
        <v>87</v>
      </c>
      <c r="AV167" s="14" t="s">
        <v>85</v>
      </c>
      <c r="AW167" s="14" t="s">
        <v>32</v>
      </c>
      <c r="AX167" s="14" t="s">
        <v>77</v>
      </c>
      <c r="AY167" s="170" t="s">
        <v>253</v>
      </c>
    </row>
    <row r="168" spans="2:65" s="12" customFormat="1" ht="11.25">
      <c r="B168" s="154"/>
      <c r="D168" s="155" t="s">
        <v>264</v>
      </c>
      <c r="E168" s="156" t="s">
        <v>1</v>
      </c>
      <c r="F168" s="157" t="s">
        <v>4199</v>
      </c>
      <c r="H168" s="158">
        <v>1.5569999999999999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3" customFormat="1" ht="11.25">
      <c r="B169" s="162"/>
      <c r="D169" s="155" t="s">
        <v>264</v>
      </c>
      <c r="E169" s="163" t="s">
        <v>1</v>
      </c>
      <c r="F169" s="164" t="s">
        <v>266</v>
      </c>
      <c r="H169" s="165">
        <v>1.5569999999999999</v>
      </c>
      <c r="I169" s="166"/>
      <c r="L169" s="162"/>
      <c r="M169" s="167"/>
      <c r="T169" s="168"/>
      <c r="AT169" s="163" t="s">
        <v>264</v>
      </c>
      <c r="AU169" s="163" t="s">
        <v>87</v>
      </c>
      <c r="AV169" s="13" t="s">
        <v>260</v>
      </c>
      <c r="AW169" s="13" t="s">
        <v>32</v>
      </c>
      <c r="AX169" s="13" t="s">
        <v>85</v>
      </c>
      <c r="AY169" s="163" t="s">
        <v>253</v>
      </c>
    </row>
    <row r="170" spans="2:65" s="1" customFormat="1" ht="33" customHeight="1">
      <c r="B170" s="32"/>
      <c r="C170" s="137" t="s">
        <v>317</v>
      </c>
      <c r="D170" s="137" t="s">
        <v>255</v>
      </c>
      <c r="E170" s="138" t="s">
        <v>4200</v>
      </c>
      <c r="F170" s="139" t="s">
        <v>4201</v>
      </c>
      <c r="G170" s="140" t="s">
        <v>258</v>
      </c>
      <c r="H170" s="141">
        <v>108.28</v>
      </c>
      <c r="I170" s="142"/>
      <c r="J170" s="143">
        <f>ROUND(I170*H170,2)</f>
        <v>0</v>
      </c>
      <c r="K170" s="139" t="s">
        <v>259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0.69347000000000003</v>
      </c>
      <c r="R170" s="146">
        <f>Q170*H170</f>
        <v>75.088931600000009</v>
      </c>
      <c r="S170" s="146">
        <v>0</v>
      </c>
      <c r="T170" s="147">
        <f>S170*H170</f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260</v>
      </c>
      <c r="BM170" s="148" t="s">
        <v>4202</v>
      </c>
    </row>
    <row r="171" spans="2:65" s="1" customFormat="1" ht="11.25">
      <c r="B171" s="32"/>
      <c r="D171" s="150" t="s">
        <v>262</v>
      </c>
      <c r="F171" s="151" t="s">
        <v>4203</v>
      </c>
      <c r="I171" s="152"/>
      <c r="L171" s="32"/>
      <c r="M171" s="153"/>
      <c r="T171" s="56"/>
      <c r="AT171" s="17" t="s">
        <v>262</v>
      </c>
      <c r="AU171" s="17" t="s">
        <v>87</v>
      </c>
    </row>
    <row r="172" spans="2:65" s="14" customFormat="1" ht="11.25">
      <c r="B172" s="169"/>
      <c r="D172" s="155" t="s">
        <v>264</v>
      </c>
      <c r="E172" s="170" t="s">
        <v>1</v>
      </c>
      <c r="F172" s="171" t="s">
        <v>4204</v>
      </c>
      <c r="H172" s="170" t="s">
        <v>1</v>
      </c>
      <c r="I172" s="172"/>
      <c r="L172" s="169"/>
      <c r="M172" s="173"/>
      <c r="T172" s="174"/>
      <c r="AT172" s="170" t="s">
        <v>264</v>
      </c>
      <c r="AU172" s="170" t="s">
        <v>87</v>
      </c>
      <c r="AV172" s="14" t="s">
        <v>85</v>
      </c>
      <c r="AW172" s="14" t="s">
        <v>32</v>
      </c>
      <c r="AX172" s="14" t="s">
        <v>77</v>
      </c>
      <c r="AY172" s="170" t="s">
        <v>253</v>
      </c>
    </row>
    <row r="173" spans="2:65" s="14" customFormat="1" ht="11.25">
      <c r="B173" s="169"/>
      <c r="D173" s="155" t="s">
        <v>264</v>
      </c>
      <c r="E173" s="170" t="s">
        <v>1</v>
      </c>
      <c r="F173" s="171" t="s">
        <v>915</v>
      </c>
      <c r="H173" s="170" t="s">
        <v>1</v>
      </c>
      <c r="I173" s="172"/>
      <c r="L173" s="169"/>
      <c r="M173" s="173"/>
      <c r="T173" s="174"/>
      <c r="AT173" s="170" t="s">
        <v>264</v>
      </c>
      <c r="AU173" s="170" t="s">
        <v>87</v>
      </c>
      <c r="AV173" s="14" t="s">
        <v>85</v>
      </c>
      <c r="AW173" s="14" t="s">
        <v>32</v>
      </c>
      <c r="AX173" s="14" t="s">
        <v>77</v>
      </c>
      <c r="AY173" s="170" t="s">
        <v>253</v>
      </c>
    </row>
    <row r="174" spans="2:65" s="12" customFormat="1" ht="22.5">
      <c r="B174" s="154"/>
      <c r="D174" s="155" t="s">
        <v>264</v>
      </c>
      <c r="E174" s="156" t="s">
        <v>1</v>
      </c>
      <c r="F174" s="157" t="s">
        <v>4205</v>
      </c>
      <c r="H174" s="158">
        <v>102.155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65" s="12" customFormat="1" ht="22.5">
      <c r="B175" s="154"/>
      <c r="D175" s="155" t="s">
        <v>264</v>
      </c>
      <c r="E175" s="156" t="s">
        <v>1</v>
      </c>
      <c r="F175" s="157" t="s">
        <v>4206</v>
      </c>
      <c r="H175" s="158">
        <v>6.125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5" customFormat="1" ht="11.25">
      <c r="B176" s="175"/>
      <c r="D176" s="155" t="s">
        <v>264</v>
      </c>
      <c r="E176" s="176" t="s">
        <v>1</v>
      </c>
      <c r="F176" s="177" t="s">
        <v>322</v>
      </c>
      <c r="H176" s="178">
        <v>108.28</v>
      </c>
      <c r="I176" s="179"/>
      <c r="L176" s="175"/>
      <c r="M176" s="180"/>
      <c r="T176" s="181"/>
      <c r="AT176" s="176" t="s">
        <v>264</v>
      </c>
      <c r="AU176" s="176" t="s">
        <v>87</v>
      </c>
      <c r="AV176" s="15" t="s">
        <v>97</v>
      </c>
      <c r="AW176" s="15" t="s">
        <v>32</v>
      </c>
      <c r="AX176" s="15" t="s">
        <v>77</v>
      </c>
      <c r="AY176" s="176" t="s">
        <v>253</v>
      </c>
    </row>
    <row r="177" spans="2:65" s="13" customFormat="1" ht="11.25">
      <c r="B177" s="162"/>
      <c r="D177" s="155" t="s">
        <v>264</v>
      </c>
      <c r="E177" s="163" t="s">
        <v>1</v>
      </c>
      <c r="F177" s="164" t="s">
        <v>266</v>
      </c>
      <c r="H177" s="165">
        <v>108.28</v>
      </c>
      <c r="I177" s="166"/>
      <c r="L177" s="162"/>
      <c r="M177" s="167"/>
      <c r="T177" s="168"/>
      <c r="AT177" s="163" t="s">
        <v>264</v>
      </c>
      <c r="AU177" s="163" t="s">
        <v>87</v>
      </c>
      <c r="AV177" s="13" t="s">
        <v>260</v>
      </c>
      <c r="AW177" s="13" t="s">
        <v>32</v>
      </c>
      <c r="AX177" s="13" t="s">
        <v>85</v>
      </c>
      <c r="AY177" s="163" t="s">
        <v>253</v>
      </c>
    </row>
    <row r="178" spans="2:65" s="11" customFormat="1" ht="22.9" customHeight="1">
      <c r="B178" s="125"/>
      <c r="D178" s="126" t="s">
        <v>76</v>
      </c>
      <c r="E178" s="135" t="s">
        <v>260</v>
      </c>
      <c r="F178" s="135" t="s">
        <v>4207</v>
      </c>
      <c r="I178" s="128"/>
      <c r="J178" s="136">
        <f>BK178</f>
        <v>0</v>
      </c>
      <c r="L178" s="125"/>
      <c r="M178" s="130"/>
      <c r="P178" s="131">
        <f>SUM(P179:P221)</f>
        <v>0</v>
      </c>
      <c r="R178" s="131">
        <f>SUM(R179:R221)</f>
        <v>29.884257689999995</v>
      </c>
      <c r="T178" s="132">
        <f>SUM(T179:T221)</f>
        <v>0</v>
      </c>
      <c r="AR178" s="126" t="s">
        <v>85</v>
      </c>
      <c r="AT178" s="133" t="s">
        <v>76</v>
      </c>
      <c r="AU178" s="133" t="s">
        <v>85</v>
      </c>
      <c r="AY178" s="126" t="s">
        <v>253</v>
      </c>
      <c r="BK178" s="134">
        <f>SUM(BK179:BK221)</f>
        <v>0</v>
      </c>
    </row>
    <row r="179" spans="2:65" s="1" customFormat="1" ht="16.5" customHeight="1">
      <c r="B179" s="32"/>
      <c r="C179" s="137" t="s">
        <v>323</v>
      </c>
      <c r="D179" s="137" t="s">
        <v>255</v>
      </c>
      <c r="E179" s="138" t="s">
        <v>4208</v>
      </c>
      <c r="F179" s="139" t="s">
        <v>4209</v>
      </c>
      <c r="G179" s="140" t="s">
        <v>202</v>
      </c>
      <c r="H179" s="141">
        <v>8.1419999999999995</v>
      </c>
      <c r="I179" s="142"/>
      <c r="J179" s="143">
        <f>ROUND(I179*H179,2)</f>
        <v>0</v>
      </c>
      <c r="K179" s="139" t="s">
        <v>259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2.5019800000000001</v>
      </c>
      <c r="R179" s="146">
        <f>Q179*H179</f>
        <v>20.371121159999998</v>
      </c>
      <c r="S179" s="146">
        <v>0</v>
      </c>
      <c r="T179" s="147">
        <f>S179*H179</f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260</v>
      </c>
      <c r="BM179" s="148" t="s">
        <v>4210</v>
      </c>
    </row>
    <row r="180" spans="2:65" s="1" customFormat="1" ht="11.25">
      <c r="B180" s="32"/>
      <c r="D180" s="150" t="s">
        <v>262</v>
      </c>
      <c r="F180" s="151" t="s">
        <v>4211</v>
      </c>
      <c r="I180" s="152"/>
      <c r="L180" s="32"/>
      <c r="M180" s="153"/>
      <c r="T180" s="56"/>
      <c r="AT180" s="17" t="s">
        <v>262</v>
      </c>
      <c r="AU180" s="17" t="s">
        <v>87</v>
      </c>
    </row>
    <row r="181" spans="2:65" s="14" customFormat="1" ht="11.25">
      <c r="B181" s="169"/>
      <c r="D181" s="155" t="s">
        <v>264</v>
      </c>
      <c r="E181" s="170" t="s">
        <v>1</v>
      </c>
      <c r="F181" s="171" t="s">
        <v>915</v>
      </c>
      <c r="H181" s="170" t="s">
        <v>1</v>
      </c>
      <c r="I181" s="172"/>
      <c r="L181" s="169"/>
      <c r="M181" s="173"/>
      <c r="T181" s="174"/>
      <c r="AT181" s="170" t="s">
        <v>264</v>
      </c>
      <c r="AU181" s="170" t="s">
        <v>87</v>
      </c>
      <c r="AV181" s="14" t="s">
        <v>85</v>
      </c>
      <c r="AW181" s="14" t="s">
        <v>32</v>
      </c>
      <c r="AX181" s="14" t="s">
        <v>77</v>
      </c>
      <c r="AY181" s="170" t="s">
        <v>253</v>
      </c>
    </row>
    <row r="182" spans="2:65" s="12" customFormat="1" ht="11.25">
      <c r="B182" s="154"/>
      <c r="D182" s="155" t="s">
        <v>264</v>
      </c>
      <c r="E182" s="156" t="s">
        <v>1</v>
      </c>
      <c r="F182" s="157" t="s">
        <v>4212</v>
      </c>
      <c r="H182" s="158">
        <v>4.4089999999999998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77</v>
      </c>
      <c r="AY182" s="156" t="s">
        <v>253</v>
      </c>
    </row>
    <row r="183" spans="2:65" s="12" customFormat="1" ht="11.25">
      <c r="B183" s="154"/>
      <c r="D183" s="155" t="s">
        <v>264</v>
      </c>
      <c r="E183" s="156" t="s">
        <v>1</v>
      </c>
      <c r="F183" s="157" t="s">
        <v>4213</v>
      </c>
      <c r="H183" s="158">
        <v>1.0489999999999999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32</v>
      </c>
      <c r="AX183" s="12" t="s">
        <v>77</v>
      </c>
      <c r="AY183" s="156" t="s">
        <v>253</v>
      </c>
    </row>
    <row r="184" spans="2:65" s="12" customFormat="1" ht="11.25">
      <c r="B184" s="154"/>
      <c r="D184" s="155" t="s">
        <v>264</v>
      </c>
      <c r="E184" s="156" t="s">
        <v>1</v>
      </c>
      <c r="F184" s="157" t="s">
        <v>4214</v>
      </c>
      <c r="H184" s="158">
        <v>1.4039999999999999</v>
      </c>
      <c r="I184" s="159"/>
      <c r="L184" s="154"/>
      <c r="M184" s="160"/>
      <c r="T184" s="161"/>
      <c r="AT184" s="156" t="s">
        <v>264</v>
      </c>
      <c r="AU184" s="156" t="s">
        <v>87</v>
      </c>
      <c r="AV184" s="12" t="s">
        <v>87</v>
      </c>
      <c r="AW184" s="12" t="s">
        <v>32</v>
      </c>
      <c r="AX184" s="12" t="s">
        <v>77</v>
      </c>
      <c r="AY184" s="156" t="s">
        <v>253</v>
      </c>
    </row>
    <row r="185" spans="2:65" s="12" customFormat="1" ht="11.25">
      <c r="B185" s="154"/>
      <c r="D185" s="155" t="s">
        <v>264</v>
      </c>
      <c r="E185" s="156" t="s">
        <v>1</v>
      </c>
      <c r="F185" s="157" t="s">
        <v>4215</v>
      </c>
      <c r="H185" s="158">
        <v>0.65500000000000003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77</v>
      </c>
      <c r="AY185" s="156" t="s">
        <v>253</v>
      </c>
    </row>
    <row r="186" spans="2:65" s="12" customFormat="1" ht="11.25">
      <c r="B186" s="154"/>
      <c r="D186" s="155" t="s">
        <v>264</v>
      </c>
      <c r="E186" s="156" t="s">
        <v>1</v>
      </c>
      <c r="F186" s="157" t="s">
        <v>4216</v>
      </c>
      <c r="H186" s="158">
        <v>0.152</v>
      </c>
      <c r="I186" s="159"/>
      <c r="L186" s="154"/>
      <c r="M186" s="160"/>
      <c r="T186" s="161"/>
      <c r="AT186" s="156" t="s">
        <v>264</v>
      </c>
      <c r="AU186" s="156" t="s">
        <v>87</v>
      </c>
      <c r="AV186" s="12" t="s">
        <v>87</v>
      </c>
      <c r="AW186" s="12" t="s">
        <v>32</v>
      </c>
      <c r="AX186" s="12" t="s">
        <v>77</v>
      </c>
      <c r="AY186" s="156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4217</v>
      </c>
      <c r="H187" s="158">
        <v>0.47299999999999998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5" customFormat="1" ht="11.25">
      <c r="B188" s="175"/>
      <c r="D188" s="155" t="s">
        <v>264</v>
      </c>
      <c r="E188" s="176" t="s">
        <v>1</v>
      </c>
      <c r="F188" s="177" t="s">
        <v>322</v>
      </c>
      <c r="H188" s="178">
        <v>8.1419999999999995</v>
      </c>
      <c r="I188" s="179"/>
      <c r="L188" s="175"/>
      <c r="M188" s="180"/>
      <c r="T188" s="181"/>
      <c r="AT188" s="176" t="s">
        <v>264</v>
      </c>
      <c r="AU188" s="176" t="s">
        <v>87</v>
      </c>
      <c r="AV188" s="15" t="s">
        <v>97</v>
      </c>
      <c r="AW188" s="15" t="s">
        <v>32</v>
      </c>
      <c r="AX188" s="15" t="s">
        <v>77</v>
      </c>
      <c r="AY188" s="176" t="s">
        <v>253</v>
      </c>
    </row>
    <row r="189" spans="2:65" s="13" customFormat="1" ht="11.25">
      <c r="B189" s="162"/>
      <c r="D189" s="155" t="s">
        <v>264</v>
      </c>
      <c r="E189" s="163" t="s">
        <v>1</v>
      </c>
      <c r="F189" s="164" t="s">
        <v>266</v>
      </c>
      <c r="H189" s="165">
        <v>8.1419999999999995</v>
      </c>
      <c r="I189" s="166"/>
      <c r="L189" s="162"/>
      <c r="M189" s="167"/>
      <c r="T189" s="168"/>
      <c r="AT189" s="163" t="s">
        <v>264</v>
      </c>
      <c r="AU189" s="163" t="s">
        <v>87</v>
      </c>
      <c r="AV189" s="13" t="s">
        <v>260</v>
      </c>
      <c r="AW189" s="13" t="s">
        <v>32</v>
      </c>
      <c r="AX189" s="13" t="s">
        <v>85</v>
      </c>
      <c r="AY189" s="163" t="s">
        <v>253</v>
      </c>
    </row>
    <row r="190" spans="2:65" s="1" customFormat="1" ht="21.75" customHeight="1">
      <c r="B190" s="32"/>
      <c r="C190" s="137" t="s">
        <v>344</v>
      </c>
      <c r="D190" s="137" t="s">
        <v>255</v>
      </c>
      <c r="E190" s="138" t="s">
        <v>4218</v>
      </c>
      <c r="F190" s="139" t="s">
        <v>4219</v>
      </c>
      <c r="G190" s="140" t="s">
        <v>202</v>
      </c>
      <c r="H190" s="141">
        <v>2.8370000000000002</v>
      </c>
      <c r="I190" s="142"/>
      <c r="J190" s="143">
        <f>ROUND(I190*H190,2)</f>
        <v>0</v>
      </c>
      <c r="K190" s="139" t="s">
        <v>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2.5019800000000001</v>
      </c>
      <c r="R190" s="146">
        <f>Q190*H190</f>
        <v>7.0981172600000004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4220</v>
      </c>
    </row>
    <row r="191" spans="2:65" s="14" customFormat="1" ht="11.25">
      <c r="B191" s="169"/>
      <c r="D191" s="155" t="s">
        <v>264</v>
      </c>
      <c r="E191" s="170" t="s">
        <v>1</v>
      </c>
      <c r="F191" s="171" t="s">
        <v>915</v>
      </c>
      <c r="H191" s="170" t="s">
        <v>1</v>
      </c>
      <c r="I191" s="172"/>
      <c r="L191" s="169"/>
      <c r="M191" s="173"/>
      <c r="T191" s="174"/>
      <c r="AT191" s="170" t="s">
        <v>264</v>
      </c>
      <c r="AU191" s="170" t="s">
        <v>87</v>
      </c>
      <c r="AV191" s="14" t="s">
        <v>85</v>
      </c>
      <c r="AW191" s="14" t="s">
        <v>32</v>
      </c>
      <c r="AX191" s="14" t="s">
        <v>77</v>
      </c>
      <c r="AY191" s="170" t="s">
        <v>253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4221</v>
      </c>
      <c r="H192" s="158">
        <v>1.895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4222</v>
      </c>
      <c r="H193" s="158">
        <v>0.94199999999999995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5" customFormat="1" ht="11.25">
      <c r="B194" s="175"/>
      <c r="D194" s="155" t="s">
        <v>264</v>
      </c>
      <c r="E194" s="176" t="s">
        <v>1</v>
      </c>
      <c r="F194" s="177" t="s">
        <v>322</v>
      </c>
      <c r="H194" s="178">
        <v>2.8370000000000002</v>
      </c>
      <c r="I194" s="179"/>
      <c r="L194" s="175"/>
      <c r="M194" s="180"/>
      <c r="T194" s="181"/>
      <c r="AT194" s="176" t="s">
        <v>264</v>
      </c>
      <c r="AU194" s="176" t="s">
        <v>87</v>
      </c>
      <c r="AV194" s="15" t="s">
        <v>97</v>
      </c>
      <c r="AW194" s="15" t="s">
        <v>32</v>
      </c>
      <c r="AX194" s="15" t="s">
        <v>77</v>
      </c>
      <c r="AY194" s="176" t="s">
        <v>253</v>
      </c>
    </row>
    <row r="195" spans="2:65" s="13" customFormat="1" ht="11.25">
      <c r="B195" s="162"/>
      <c r="D195" s="155" t="s">
        <v>264</v>
      </c>
      <c r="E195" s="163" t="s">
        <v>1</v>
      </c>
      <c r="F195" s="164" t="s">
        <v>266</v>
      </c>
      <c r="H195" s="165">
        <v>2.8370000000000002</v>
      </c>
      <c r="I195" s="166"/>
      <c r="L195" s="162"/>
      <c r="M195" s="167"/>
      <c r="T195" s="168"/>
      <c r="AT195" s="163" t="s">
        <v>264</v>
      </c>
      <c r="AU195" s="163" t="s">
        <v>87</v>
      </c>
      <c r="AV195" s="13" t="s">
        <v>260</v>
      </c>
      <c r="AW195" s="13" t="s">
        <v>32</v>
      </c>
      <c r="AX195" s="13" t="s">
        <v>85</v>
      </c>
      <c r="AY195" s="163" t="s">
        <v>253</v>
      </c>
    </row>
    <row r="196" spans="2:65" s="1" customFormat="1" ht="16.5" customHeight="1">
      <c r="B196" s="32"/>
      <c r="C196" s="137" t="s">
        <v>355</v>
      </c>
      <c r="D196" s="137" t="s">
        <v>255</v>
      </c>
      <c r="E196" s="138" t="s">
        <v>4223</v>
      </c>
      <c r="F196" s="139" t="s">
        <v>4224</v>
      </c>
      <c r="G196" s="140" t="s">
        <v>258</v>
      </c>
      <c r="H196" s="141">
        <v>108.122</v>
      </c>
      <c r="I196" s="142"/>
      <c r="J196" s="143">
        <f>ROUND(I196*H196,2)</f>
        <v>0</v>
      </c>
      <c r="K196" s="139" t="s">
        <v>259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8.4200000000000004E-3</v>
      </c>
      <c r="R196" s="146">
        <f>Q196*H196</f>
        <v>0.91038724000000004</v>
      </c>
      <c r="S196" s="146">
        <v>0</v>
      </c>
      <c r="T196" s="147">
        <f>S196*H196</f>
        <v>0</v>
      </c>
      <c r="AR196" s="148" t="s">
        <v>260</v>
      </c>
      <c r="AT196" s="148" t="s">
        <v>255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260</v>
      </c>
      <c r="BM196" s="148" t="s">
        <v>4225</v>
      </c>
    </row>
    <row r="197" spans="2:65" s="1" customFormat="1" ht="11.25">
      <c r="B197" s="32"/>
      <c r="D197" s="150" t="s">
        <v>262</v>
      </c>
      <c r="F197" s="151" t="s">
        <v>4226</v>
      </c>
      <c r="I197" s="152"/>
      <c r="L197" s="32"/>
      <c r="M197" s="153"/>
      <c r="T197" s="56"/>
      <c r="AT197" s="17" t="s">
        <v>262</v>
      </c>
      <c r="AU197" s="17" t="s">
        <v>87</v>
      </c>
    </row>
    <row r="198" spans="2:65" s="14" customFormat="1" ht="11.25">
      <c r="B198" s="169"/>
      <c r="D198" s="155" t="s">
        <v>264</v>
      </c>
      <c r="E198" s="170" t="s">
        <v>1</v>
      </c>
      <c r="F198" s="171" t="s">
        <v>915</v>
      </c>
      <c r="H198" s="170" t="s">
        <v>1</v>
      </c>
      <c r="I198" s="172"/>
      <c r="L198" s="169"/>
      <c r="M198" s="173"/>
      <c r="T198" s="174"/>
      <c r="AT198" s="170" t="s">
        <v>264</v>
      </c>
      <c r="AU198" s="170" t="s">
        <v>87</v>
      </c>
      <c r="AV198" s="14" t="s">
        <v>85</v>
      </c>
      <c r="AW198" s="14" t="s">
        <v>32</v>
      </c>
      <c r="AX198" s="14" t="s">
        <v>77</v>
      </c>
      <c r="AY198" s="170" t="s">
        <v>253</v>
      </c>
    </row>
    <row r="199" spans="2:65" s="12" customFormat="1" ht="11.25">
      <c r="B199" s="154"/>
      <c r="D199" s="155" t="s">
        <v>264</v>
      </c>
      <c r="E199" s="156" t="s">
        <v>1</v>
      </c>
      <c r="F199" s="157" t="s">
        <v>4227</v>
      </c>
      <c r="H199" s="158">
        <v>39.192</v>
      </c>
      <c r="I199" s="159"/>
      <c r="L199" s="154"/>
      <c r="M199" s="160"/>
      <c r="T199" s="161"/>
      <c r="AT199" s="156" t="s">
        <v>264</v>
      </c>
      <c r="AU199" s="156" t="s">
        <v>87</v>
      </c>
      <c r="AV199" s="12" t="s">
        <v>87</v>
      </c>
      <c r="AW199" s="12" t="s">
        <v>32</v>
      </c>
      <c r="AX199" s="12" t="s">
        <v>77</v>
      </c>
      <c r="AY199" s="156" t="s">
        <v>253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4228</v>
      </c>
      <c r="H200" s="158">
        <v>8.36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4229</v>
      </c>
      <c r="H201" s="158">
        <v>8.4320000000000004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1021</v>
      </c>
      <c r="H202" s="158">
        <v>7.7039999999999997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65" s="12" customFormat="1" ht="11.25">
      <c r="B203" s="154"/>
      <c r="D203" s="155" t="s">
        <v>264</v>
      </c>
      <c r="E203" s="156" t="s">
        <v>1</v>
      </c>
      <c r="F203" s="157" t="s">
        <v>1022</v>
      </c>
      <c r="H203" s="158">
        <v>1.216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65" s="12" customFormat="1" ht="11.25">
      <c r="B204" s="154"/>
      <c r="D204" s="155" t="s">
        <v>264</v>
      </c>
      <c r="E204" s="156" t="s">
        <v>1</v>
      </c>
      <c r="F204" s="157" t="s">
        <v>4230</v>
      </c>
      <c r="H204" s="158">
        <v>4.2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4231</v>
      </c>
      <c r="H205" s="158">
        <v>30.239000000000001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4232</v>
      </c>
      <c r="H206" s="158">
        <v>8.7789999999999999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5" customFormat="1" ht="11.25">
      <c r="B207" s="175"/>
      <c r="D207" s="155" t="s">
        <v>264</v>
      </c>
      <c r="E207" s="176" t="s">
        <v>1</v>
      </c>
      <c r="F207" s="177" t="s">
        <v>322</v>
      </c>
      <c r="H207" s="178">
        <v>108.122</v>
      </c>
      <c r="I207" s="179"/>
      <c r="L207" s="175"/>
      <c r="M207" s="180"/>
      <c r="T207" s="181"/>
      <c r="AT207" s="176" t="s">
        <v>264</v>
      </c>
      <c r="AU207" s="176" t="s">
        <v>87</v>
      </c>
      <c r="AV207" s="15" t="s">
        <v>97</v>
      </c>
      <c r="AW207" s="15" t="s">
        <v>32</v>
      </c>
      <c r="AX207" s="15" t="s">
        <v>77</v>
      </c>
      <c r="AY207" s="176" t="s">
        <v>253</v>
      </c>
    </row>
    <row r="208" spans="2:65" s="13" customFormat="1" ht="11.25">
      <c r="B208" s="162"/>
      <c r="D208" s="155" t="s">
        <v>264</v>
      </c>
      <c r="E208" s="163" t="s">
        <v>1</v>
      </c>
      <c r="F208" s="164" t="s">
        <v>266</v>
      </c>
      <c r="H208" s="165">
        <v>108.122</v>
      </c>
      <c r="I208" s="166"/>
      <c r="L208" s="162"/>
      <c r="M208" s="167"/>
      <c r="T208" s="168"/>
      <c r="AT208" s="163" t="s">
        <v>264</v>
      </c>
      <c r="AU208" s="163" t="s">
        <v>87</v>
      </c>
      <c r="AV208" s="13" t="s">
        <v>260</v>
      </c>
      <c r="AW208" s="13" t="s">
        <v>32</v>
      </c>
      <c r="AX208" s="13" t="s">
        <v>85</v>
      </c>
      <c r="AY208" s="163" t="s">
        <v>253</v>
      </c>
    </row>
    <row r="209" spans="2:65" s="1" customFormat="1" ht="16.5" customHeight="1">
      <c r="B209" s="32"/>
      <c r="C209" s="137" t="s">
        <v>360</v>
      </c>
      <c r="D209" s="137" t="s">
        <v>255</v>
      </c>
      <c r="E209" s="138" t="s">
        <v>4233</v>
      </c>
      <c r="F209" s="139" t="s">
        <v>4234</v>
      </c>
      <c r="G209" s="140" t="s">
        <v>258</v>
      </c>
      <c r="H209" s="141">
        <v>39.018000000000001</v>
      </c>
      <c r="I209" s="142"/>
      <c r="J209" s="143">
        <f>ROUND(I209*H209,2)</f>
        <v>0</v>
      </c>
      <c r="K209" s="139" t="s">
        <v>1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8.4200000000000004E-3</v>
      </c>
      <c r="R209" s="146">
        <f>Q209*H209</f>
        <v>0.32853156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4235</v>
      </c>
    </row>
    <row r="210" spans="2:65" s="14" customFormat="1" ht="11.25">
      <c r="B210" s="169"/>
      <c r="D210" s="155" t="s">
        <v>264</v>
      </c>
      <c r="E210" s="170" t="s">
        <v>1</v>
      </c>
      <c r="F210" s="171" t="s">
        <v>915</v>
      </c>
      <c r="H210" s="170" t="s">
        <v>1</v>
      </c>
      <c r="I210" s="172"/>
      <c r="L210" s="169"/>
      <c r="M210" s="173"/>
      <c r="T210" s="174"/>
      <c r="AT210" s="170" t="s">
        <v>264</v>
      </c>
      <c r="AU210" s="170" t="s">
        <v>87</v>
      </c>
      <c r="AV210" s="14" t="s">
        <v>85</v>
      </c>
      <c r="AW210" s="14" t="s">
        <v>32</v>
      </c>
      <c r="AX210" s="14" t="s">
        <v>77</v>
      </c>
      <c r="AY210" s="170" t="s">
        <v>253</v>
      </c>
    </row>
    <row r="211" spans="2:65" s="12" customFormat="1" ht="11.25">
      <c r="B211" s="154"/>
      <c r="D211" s="155" t="s">
        <v>264</v>
      </c>
      <c r="E211" s="156" t="s">
        <v>1</v>
      </c>
      <c r="F211" s="157" t="s">
        <v>4231</v>
      </c>
      <c r="H211" s="158">
        <v>30.239000000000001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77</v>
      </c>
      <c r="AY211" s="156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4232</v>
      </c>
      <c r="H212" s="158">
        <v>8.7789999999999999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5" customFormat="1" ht="11.25">
      <c r="B213" s="175"/>
      <c r="D213" s="155" t="s">
        <v>264</v>
      </c>
      <c r="E213" s="176" t="s">
        <v>1</v>
      </c>
      <c r="F213" s="177" t="s">
        <v>322</v>
      </c>
      <c r="H213" s="178">
        <v>39.018000000000001</v>
      </c>
      <c r="I213" s="179"/>
      <c r="L213" s="175"/>
      <c r="M213" s="180"/>
      <c r="T213" s="181"/>
      <c r="AT213" s="176" t="s">
        <v>264</v>
      </c>
      <c r="AU213" s="176" t="s">
        <v>87</v>
      </c>
      <c r="AV213" s="15" t="s">
        <v>97</v>
      </c>
      <c r="AW213" s="15" t="s">
        <v>32</v>
      </c>
      <c r="AX213" s="15" t="s">
        <v>77</v>
      </c>
      <c r="AY213" s="176" t="s">
        <v>253</v>
      </c>
    </row>
    <row r="214" spans="2:65" s="13" customFormat="1" ht="11.25">
      <c r="B214" s="162"/>
      <c r="D214" s="155" t="s">
        <v>264</v>
      </c>
      <c r="E214" s="163" t="s">
        <v>1</v>
      </c>
      <c r="F214" s="164" t="s">
        <v>266</v>
      </c>
      <c r="H214" s="165">
        <v>39.018000000000001</v>
      </c>
      <c r="I214" s="166"/>
      <c r="L214" s="162"/>
      <c r="M214" s="167"/>
      <c r="T214" s="168"/>
      <c r="AT214" s="163" t="s">
        <v>264</v>
      </c>
      <c r="AU214" s="163" t="s">
        <v>87</v>
      </c>
      <c r="AV214" s="13" t="s">
        <v>260</v>
      </c>
      <c r="AW214" s="13" t="s">
        <v>32</v>
      </c>
      <c r="AX214" s="13" t="s">
        <v>85</v>
      </c>
      <c r="AY214" s="163" t="s">
        <v>253</v>
      </c>
    </row>
    <row r="215" spans="2:65" s="1" customFormat="1" ht="16.5" customHeight="1">
      <c r="B215" s="32"/>
      <c r="C215" s="137" t="s">
        <v>8</v>
      </c>
      <c r="D215" s="137" t="s">
        <v>255</v>
      </c>
      <c r="E215" s="138" t="s">
        <v>4236</v>
      </c>
      <c r="F215" s="139" t="s">
        <v>4237</v>
      </c>
      <c r="G215" s="140" t="s">
        <v>258</v>
      </c>
      <c r="H215" s="141">
        <v>108.122</v>
      </c>
      <c r="I215" s="142"/>
      <c r="J215" s="143">
        <f>ROUND(I215*H215,2)</f>
        <v>0</v>
      </c>
      <c r="K215" s="139" t="s">
        <v>259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260</v>
      </c>
      <c r="AT215" s="148" t="s">
        <v>255</v>
      </c>
      <c r="AU215" s="148" t="s">
        <v>87</v>
      </c>
      <c r="AY215" s="17" t="s">
        <v>253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260</v>
      </c>
      <c r="BM215" s="148" t="s">
        <v>4238</v>
      </c>
    </row>
    <row r="216" spans="2:65" s="1" customFormat="1" ht="11.25">
      <c r="B216" s="32"/>
      <c r="D216" s="150" t="s">
        <v>262</v>
      </c>
      <c r="F216" s="151" t="s">
        <v>4239</v>
      </c>
      <c r="I216" s="152"/>
      <c r="L216" s="32"/>
      <c r="M216" s="153"/>
      <c r="T216" s="56"/>
      <c r="AT216" s="17" t="s">
        <v>262</v>
      </c>
      <c r="AU216" s="17" t="s">
        <v>87</v>
      </c>
    </row>
    <row r="217" spans="2:65" s="1" customFormat="1" ht="16.5" customHeight="1">
      <c r="B217" s="32"/>
      <c r="C217" s="137" t="s">
        <v>369</v>
      </c>
      <c r="D217" s="137" t="s">
        <v>255</v>
      </c>
      <c r="E217" s="138" t="s">
        <v>4240</v>
      </c>
      <c r="F217" s="139" t="s">
        <v>4241</v>
      </c>
      <c r="G217" s="140" t="s">
        <v>258</v>
      </c>
      <c r="H217" s="141">
        <v>108.122</v>
      </c>
      <c r="I217" s="142"/>
      <c r="J217" s="143">
        <f>ROUND(I217*H217,2)</f>
        <v>0</v>
      </c>
      <c r="K217" s="139" t="s">
        <v>1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4242</v>
      </c>
    </row>
    <row r="218" spans="2:65" s="1" customFormat="1" ht="24.2" customHeight="1">
      <c r="B218" s="32"/>
      <c r="C218" s="137" t="s">
        <v>374</v>
      </c>
      <c r="D218" s="137" t="s">
        <v>255</v>
      </c>
      <c r="E218" s="138" t="s">
        <v>4243</v>
      </c>
      <c r="F218" s="139" t="s">
        <v>4244</v>
      </c>
      <c r="G218" s="140" t="s">
        <v>418</v>
      </c>
      <c r="H218" s="141">
        <v>1.117</v>
      </c>
      <c r="I218" s="142"/>
      <c r="J218" s="143">
        <f>ROUND(I218*H218,2)</f>
        <v>0</v>
      </c>
      <c r="K218" s="139" t="s">
        <v>259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1.05291</v>
      </c>
      <c r="R218" s="146">
        <f>Q218*H218</f>
        <v>1.17610047</v>
      </c>
      <c r="S218" s="146">
        <v>0</v>
      </c>
      <c r="T218" s="147">
        <f>S218*H218</f>
        <v>0</v>
      </c>
      <c r="AR218" s="148" t="s">
        <v>260</v>
      </c>
      <c r="AT218" s="148" t="s">
        <v>255</v>
      </c>
      <c r="AU218" s="148" t="s">
        <v>87</v>
      </c>
      <c r="AY218" s="17" t="s">
        <v>253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85</v>
      </c>
      <c r="BK218" s="149">
        <f>ROUND(I218*H218,2)</f>
        <v>0</v>
      </c>
      <c r="BL218" s="17" t="s">
        <v>260</v>
      </c>
      <c r="BM218" s="148" t="s">
        <v>4245</v>
      </c>
    </row>
    <row r="219" spans="2:65" s="1" customFormat="1" ht="11.25">
      <c r="B219" s="32"/>
      <c r="D219" s="150" t="s">
        <v>262</v>
      </c>
      <c r="F219" s="151" t="s">
        <v>4246</v>
      </c>
      <c r="I219" s="152"/>
      <c r="L219" s="32"/>
      <c r="M219" s="153"/>
      <c r="T219" s="56"/>
      <c r="AT219" s="17" t="s">
        <v>262</v>
      </c>
      <c r="AU219" s="17" t="s">
        <v>87</v>
      </c>
    </row>
    <row r="220" spans="2:65" s="12" customFormat="1" ht="11.25">
      <c r="B220" s="154"/>
      <c r="D220" s="155" t="s">
        <v>264</v>
      </c>
      <c r="E220" s="156" t="s">
        <v>1</v>
      </c>
      <c r="F220" s="157" t="s">
        <v>4247</v>
      </c>
      <c r="H220" s="158">
        <v>1.117</v>
      </c>
      <c r="I220" s="159"/>
      <c r="L220" s="154"/>
      <c r="M220" s="160"/>
      <c r="T220" s="161"/>
      <c r="AT220" s="156" t="s">
        <v>264</v>
      </c>
      <c r="AU220" s="156" t="s">
        <v>87</v>
      </c>
      <c r="AV220" s="12" t="s">
        <v>87</v>
      </c>
      <c r="AW220" s="12" t="s">
        <v>32</v>
      </c>
      <c r="AX220" s="12" t="s">
        <v>77</v>
      </c>
      <c r="AY220" s="156" t="s">
        <v>253</v>
      </c>
    </row>
    <row r="221" spans="2:65" s="13" customFormat="1" ht="11.25">
      <c r="B221" s="162"/>
      <c r="D221" s="155" t="s">
        <v>264</v>
      </c>
      <c r="E221" s="163" t="s">
        <v>1</v>
      </c>
      <c r="F221" s="164" t="s">
        <v>266</v>
      </c>
      <c r="H221" s="165">
        <v>1.117</v>
      </c>
      <c r="I221" s="166"/>
      <c r="L221" s="162"/>
      <c r="M221" s="167"/>
      <c r="T221" s="168"/>
      <c r="AT221" s="163" t="s">
        <v>264</v>
      </c>
      <c r="AU221" s="163" t="s">
        <v>87</v>
      </c>
      <c r="AV221" s="13" t="s">
        <v>260</v>
      </c>
      <c r="AW221" s="13" t="s">
        <v>32</v>
      </c>
      <c r="AX221" s="13" t="s">
        <v>85</v>
      </c>
      <c r="AY221" s="163" t="s">
        <v>253</v>
      </c>
    </row>
    <row r="222" spans="2:65" s="11" customFormat="1" ht="25.9" customHeight="1">
      <c r="B222" s="125"/>
      <c r="D222" s="126" t="s">
        <v>76</v>
      </c>
      <c r="E222" s="127" t="s">
        <v>609</v>
      </c>
      <c r="F222" s="127" t="s">
        <v>610</v>
      </c>
      <c r="I222" s="128"/>
      <c r="J222" s="129">
        <f>BK222</f>
        <v>0</v>
      </c>
      <c r="L222" s="125"/>
      <c r="M222" s="130"/>
      <c r="P222" s="131">
        <f>P223</f>
        <v>0</v>
      </c>
      <c r="R222" s="131">
        <f>R223</f>
        <v>0.87044999999999995</v>
      </c>
      <c r="T222" s="132">
        <f>T223</f>
        <v>0</v>
      </c>
      <c r="AR222" s="126" t="s">
        <v>87</v>
      </c>
      <c r="AT222" s="133" t="s">
        <v>76</v>
      </c>
      <c r="AU222" s="133" t="s">
        <v>77</v>
      </c>
      <c r="AY222" s="126" t="s">
        <v>253</v>
      </c>
      <c r="BK222" s="134">
        <f>BK223</f>
        <v>0</v>
      </c>
    </row>
    <row r="223" spans="2:65" s="11" customFormat="1" ht="22.9" customHeight="1">
      <c r="B223" s="125"/>
      <c r="D223" s="126" t="s">
        <v>76</v>
      </c>
      <c r="E223" s="135" t="s">
        <v>2299</v>
      </c>
      <c r="F223" s="135" t="s">
        <v>2300</v>
      </c>
      <c r="I223" s="128"/>
      <c r="J223" s="136">
        <f>BK223</f>
        <v>0</v>
      </c>
      <c r="L223" s="125"/>
      <c r="M223" s="130"/>
      <c r="P223" s="131">
        <f>SUM(P224:P237)</f>
        <v>0</v>
      </c>
      <c r="R223" s="131">
        <f>SUM(R224:R237)</f>
        <v>0.87044999999999995</v>
      </c>
      <c r="T223" s="132">
        <f>SUM(T224:T237)</f>
        <v>0</v>
      </c>
      <c r="AR223" s="126" t="s">
        <v>87</v>
      </c>
      <c r="AT223" s="133" t="s">
        <v>76</v>
      </c>
      <c r="AU223" s="133" t="s">
        <v>85</v>
      </c>
      <c r="AY223" s="126" t="s">
        <v>253</v>
      </c>
      <c r="BK223" s="134">
        <f>SUM(BK224:BK237)</f>
        <v>0</v>
      </c>
    </row>
    <row r="224" spans="2:65" s="1" customFormat="1" ht="16.5" customHeight="1">
      <c r="B224" s="32"/>
      <c r="C224" s="137" t="s">
        <v>379</v>
      </c>
      <c r="D224" s="137" t="s">
        <v>255</v>
      </c>
      <c r="E224" s="138" t="s">
        <v>4248</v>
      </c>
      <c r="F224" s="139" t="s">
        <v>4249</v>
      </c>
      <c r="G224" s="140" t="s">
        <v>1543</v>
      </c>
      <c r="H224" s="141">
        <v>829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5.0000000000000002E-5</v>
      </c>
      <c r="R224" s="146">
        <f>Q224*H224</f>
        <v>4.1450000000000001E-2</v>
      </c>
      <c r="S224" s="146">
        <v>0</v>
      </c>
      <c r="T224" s="147">
        <f>S224*H224</f>
        <v>0</v>
      </c>
      <c r="AR224" s="148" t="s">
        <v>369</v>
      </c>
      <c r="AT224" s="148" t="s">
        <v>255</v>
      </c>
      <c r="AU224" s="148" t="s">
        <v>87</v>
      </c>
      <c r="AY224" s="17" t="s">
        <v>253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369</v>
      </c>
      <c r="BM224" s="148" t="s">
        <v>4250</v>
      </c>
    </row>
    <row r="225" spans="2:65" s="1" customFormat="1" ht="29.25">
      <c r="B225" s="32"/>
      <c r="D225" s="155" t="s">
        <v>1346</v>
      </c>
      <c r="F225" s="195" t="s">
        <v>4251</v>
      </c>
      <c r="I225" s="152"/>
      <c r="L225" s="32"/>
      <c r="M225" s="153"/>
      <c r="T225" s="56"/>
      <c r="AT225" s="17" t="s">
        <v>1346</v>
      </c>
      <c r="AU225" s="17" t="s">
        <v>87</v>
      </c>
    </row>
    <row r="226" spans="2:65" s="12" customFormat="1" ht="11.25">
      <c r="B226" s="154"/>
      <c r="D226" s="155" t="s">
        <v>264</v>
      </c>
      <c r="F226" s="157" t="s">
        <v>4252</v>
      </c>
      <c r="H226" s="158">
        <v>829</v>
      </c>
      <c r="I226" s="159"/>
      <c r="L226" s="154"/>
      <c r="M226" s="160"/>
      <c r="T226" s="161"/>
      <c r="AT226" s="156" t="s">
        <v>264</v>
      </c>
      <c r="AU226" s="156" t="s">
        <v>87</v>
      </c>
      <c r="AV226" s="12" t="s">
        <v>87</v>
      </c>
      <c r="AW226" s="12" t="s">
        <v>4</v>
      </c>
      <c r="AX226" s="12" t="s">
        <v>85</v>
      </c>
      <c r="AY226" s="156" t="s">
        <v>253</v>
      </c>
    </row>
    <row r="227" spans="2:65" s="1" customFormat="1" ht="24.2" customHeight="1">
      <c r="B227" s="32"/>
      <c r="C227" s="185" t="s">
        <v>384</v>
      </c>
      <c r="D227" s="185" t="s">
        <v>1052</v>
      </c>
      <c r="E227" s="186" t="s">
        <v>4253</v>
      </c>
      <c r="F227" s="187" t="s">
        <v>4254</v>
      </c>
      <c r="G227" s="188" t="s">
        <v>418</v>
      </c>
      <c r="H227" s="189">
        <v>0.82899999999999996</v>
      </c>
      <c r="I227" s="190"/>
      <c r="J227" s="191">
        <f>ROUND(I227*H227,2)</f>
        <v>0</v>
      </c>
      <c r="K227" s="187" t="s">
        <v>1</v>
      </c>
      <c r="L227" s="192"/>
      <c r="M227" s="193" t="s">
        <v>1</v>
      </c>
      <c r="N227" s="194" t="s">
        <v>42</v>
      </c>
      <c r="P227" s="146">
        <f>O227*H227</f>
        <v>0</v>
      </c>
      <c r="Q227" s="146">
        <v>1</v>
      </c>
      <c r="R227" s="146">
        <f>Q227*H227</f>
        <v>0.82899999999999996</v>
      </c>
      <c r="S227" s="146">
        <v>0</v>
      </c>
      <c r="T227" s="147">
        <f>S227*H227</f>
        <v>0</v>
      </c>
      <c r="AR227" s="148" t="s">
        <v>455</v>
      </c>
      <c r="AT227" s="148" t="s">
        <v>1052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369</v>
      </c>
      <c r="BM227" s="148" t="s">
        <v>4255</v>
      </c>
    </row>
    <row r="228" spans="2:65" s="1" customFormat="1" ht="19.5">
      <c r="B228" s="32"/>
      <c r="D228" s="155" t="s">
        <v>1346</v>
      </c>
      <c r="F228" s="195" t="s">
        <v>4256</v>
      </c>
      <c r="I228" s="152"/>
      <c r="L228" s="32"/>
      <c r="M228" s="153"/>
      <c r="T228" s="56"/>
      <c r="AT228" s="17" t="s">
        <v>1346</v>
      </c>
      <c r="AU228" s="17" t="s">
        <v>87</v>
      </c>
    </row>
    <row r="229" spans="2:65" s="14" customFormat="1" ht="11.25">
      <c r="B229" s="169"/>
      <c r="D229" s="155" t="s">
        <v>264</v>
      </c>
      <c r="E229" s="170" t="s">
        <v>1</v>
      </c>
      <c r="F229" s="171" t="s">
        <v>4257</v>
      </c>
      <c r="H229" s="170" t="s">
        <v>1</v>
      </c>
      <c r="I229" s="172"/>
      <c r="L229" s="169"/>
      <c r="M229" s="173"/>
      <c r="T229" s="174"/>
      <c r="AT229" s="170" t="s">
        <v>264</v>
      </c>
      <c r="AU229" s="170" t="s">
        <v>87</v>
      </c>
      <c r="AV229" s="14" t="s">
        <v>85</v>
      </c>
      <c r="AW229" s="14" t="s">
        <v>32</v>
      </c>
      <c r="AX229" s="14" t="s">
        <v>77</v>
      </c>
      <c r="AY229" s="170" t="s">
        <v>253</v>
      </c>
    </row>
    <row r="230" spans="2:65" s="12" customFormat="1" ht="11.25">
      <c r="B230" s="154"/>
      <c r="D230" s="155" t="s">
        <v>264</v>
      </c>
      <c r="E230" s="156" t="s">
        <v>1</v>
      </c>
      <c r="F230" s="157" t="s">
        <v>4258</v>
      </c>
      <c r="H230" s="158">
        <v>0.2</v>
      </c>
      <c r="I230" s="159"/>
      <c r="L230" s="154"/>
      <c r="M230" s="160"/>
      <c r="T230" s="161"/>
      <c r="AT230" s="156" t="s">
        <v>264</v>
      </c>
      <c r="AU230" s="156" t="s">
        <v>87</v>
      </c>
      <c r="AV230" s="12" t="s">
        <v>87</v>
      </c>
      <c r="AW230" s="12" t="s">
        <v>32</v>
      </c>
      <c r="AX230" s="12" t="s">
        <v>77</v>
      </c>
      <c r="AY230" s="156" t="s">
        <v>253</v>
      </c>
    </row>
    <row r="231" spans="2:65" s="15" customFormat="1" ht="11.25">
      <c r="B231" s="175"/>
      <c r="D231" s="155" t="s">
        <v>264</v>
      </c>
      <c r="E231" s="176" t="s">
        <v>1</v>
      </c>
      <c r="F231" s="177" t="s">
        <v>322</v>
      </c>
      <c r="H231" s="178">
        <v>0.2</v>
      </c>
      <c r="I231" s="179"/>
      <c r="L231" s="175"/>
      <c r="M231" s="180"/>
      <c r="T231" s="181"/>
      <c r="AT231" s="176" t="s">
        <v>264</v>
      </c>
      <c r="AU231" s="176" t="s">
        <v>87</v>
      </c>
      <c r="AV231" s="15" t="s">
        <v>97</v>
      </c>
      <c r="AW231" s="15" t="s">
        <v>32</v>
      </c>
      <c r="AX231" s="15" t="s">
        <v>77</v>
      </c>
      <c r="AY231" s="176" t="s">
        <v>253</v>
      </c>
    </row>
    <row r="232" spans="2:65" s="14" customFormat="1" ht="11.25">
      <c r="B232" s="169"/>
      <c r="D232" s="155" t="s">
        <v>264</v>
      </c>
      <c r="E232" s="170" t="s">
        <v>1</v>
      </c>
      <c r="F232" s="171" t="s">
        <v>4259</v>
      </c>
      <c r="H232" s="170" t="s">
        <v>1</v>
      </c>
      <c r="I232" s="172"/>
      <c r="L232" s="169"/>
      <c r="M232" s="173"/>
      <c r="T232" s="174"/>
      <c r="AT232" s="170" t="s">
        <v>264</v>
      </c>
      <c r="AU232" s="170" t="s">
        <v>87</v>
      </c>
      <c r="AV232" s="14" t="s">
        <v>85</v>
      </c>
      <c r="AW232" s="14" t="s">
        <v>32</v>
      </c>
      <c r="AX232" s="14" t="s">
        <v>77</v>
      </c>
      <c r="AY232" s="170" t="s">
        <v>253</v>
      </c>
    </row>
    <row r="233" spans="2:65" s="12" customFormat="1" ht="11.25">
      <c r="B233" s="154"/>
      <c r="D233" s="155" t="s">
        <v>264</v>
      </c>
      <c r="E233" s="156" t="s">
        <v>1</v>
      </c>
      <c r="F233" s="157" t="s">
        <v>4260</v>
      </c>
      <c r="H233" s="158">
        <v>0.629</v>
      </c>
      <c r="I233" s="159"/>
      <c r="L233" s="154"/>
      <c r="M233" s="160"/>
      <c r="T233" s="161"/>
      <c r="AT233" s="156" t="s">
        <v>264</v>
      </c>
      <c r="AU233" s="156" t="s">
        <v>87</v>
      </c>
      <c r="AV233" s="12" t="s">
        <v>87</v>
      </c>
      <c r="AW233" s="12" t="s">
        <v>32</v>
      </c>
      <c r="AX233" s="12" t="s">
        <v>77</v>
      </c>
      <c r="AY233" s="156" t="s">
        <v>253</v>
      </c>
    </row>
    <row r="234" spans="2:65" s="15" customFormat="1" ht="11.25">
      <c r="B234" s="175"/>
      <c r="D234" s="155" t="s">
        <v>264</v>
      </c>
      <c r="E234" s="176" t="s">
        <v>1</v>
      </c>
      <c r="F234" s="177" t="s">
        <v>322</v>
      </c>
      <c r="H234" s="178">
        <v>0.629</v>
      </c>
      <c r="I234" s="179"/>
      <c r="L234" s="175"/>
      <c r="M234" s="180"/>
      <c r="T234" s="181"/>
      <c r="AT234" s="176" t="s">
        <v>264</v>
      </c>
      <c r="AU234" s="176" t="s">
        <v>87</v>
      </c>
      <c r="AV234" s="15" t="s">
        <v>97</v>
      </c>
      <c r="AW234" s="15" t="s">
        <v>32</v>
      </c>
      <c r="AX234" s="15" t="s">
        <v>77</v>
      </c>
      <c r="AY234" s="176" t="s">
        <v>253</v>
      </c>
    </row>
    <row r="235" spans="2:65" s="13" customFormat="1" ht="11.25">
      <c r="B235" s="162"/>
      <c r="D235" s="155" t="s">
        <v>264</v>
      </c>
      <c r="E235" s="163" t="s">
        <v>1</v>
      </c>
      <c r="F235" s="164" t="s">
        <v>266</v>
      </c>
      <c r="H235" s="165">
        <v>0.82899999999999996</v>
      </c>
      <c r="I235" s="166"/>
      <c r="L235" s="162"/>
      <c r="M235" s="167"/>
      <c r="T235" s="168"/>
      <c r="AT235" s="163" t="s">
        <v>264</v>
      </c>
      <c r="AU235" s="163" t="s">
        <v>87</v>
      </c>
      <c r="AV235" s="13" t="s">
        <v>260</v>
      </c>
      <c r="AW235" s="13" t="s">
        <v>32</v>
      </c>
      <c r="AX235" s="13" t="s">
        <v>85</v>
      </c>
      <c r="AY235" s="163" t="s">
        <v>253</v>
      </c>
    </row>
    <row r="236" spans="2:65" s="1" customFormat="1" ht="24.2" customHeight="1">
      <c r="B236" s="32"/>
      <c r="C236" s="137" t="s">
        <v>389</v>
      </c>
      <c r="D236" s="137" t="s">
        <v>255</v>
      </c>
      <c r="E236" s="138" t="s">
        <v>2387</v>
      </c>
      <c r="F236" s="139" t="s">
        <v>2388</v>
      </c>
      <c r="G236" s="140" t="s">
        <v>1576</v>
      </c>
      <c r="H236" s="196"/>
      <c r="I236" s="142"/>
      <c r="J236" s="143">
        <f>ROUND(I236*H236,2)</f>
        <v>0</v>
      </c>
      <c r="K236" s="139" t="s">
        <v>259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369</v>
      </c>
      <c r="AT236" s="148" t="s">
        <v>255</v>
      </c>
      <c r="AU236" s="148" t="s">
        <v>87</v>
      </c>
      <c r="AY236" s="17" t="s">
        <v>253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85</v>
      </c>
      <c r="BK236" s="149">
        <f>ROUND(I236*H236,2)</f>
        <v>0</v>
      </c>
      <c r="BL236" s="17" t="s">
        <v>369</v>
      </c>
      <c r="BM236" s="148" t="s">
        <v>4261</v>
      </c>
    </row>
    <row r="237" spans="2:65" s="1" customFormat="1" ht="11.25">
      <c r="B237" s="32"/>
      <c r="D237" s="150" t="s">
        <v>262</v>
      </c>
      <c r="F237" s="151" t="s">
        <v>2390</v>
      </c>
      <c r="I237" s="152"/>
      <c r="L237" s="32"/>
      <c r="M237" s="182"/>
      <c r="N237" s="183"/>
      <c r="O237" s="183"/>
      <c r="P237" s="183"/>
      <c r="Q237" s="183"/>
      <c r="R237" s="183"/>
      <c r="S237" s="183"/>
      <c r="T237" s="184"/>
      <c r="AT237" s="17" t="s">
        <v>262</v>
      </c>
      <c r="AU237" s="17" t="s">
        <v>87</v>
      </c>
    </row>
    <row r="238" spans="2:65" s="1" customFormat="1" ht="6.9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HtVbRc71nA4k+71K1BgAn39M/OEiPeNWpx7WnUfOjPjIketTfVzHSQvlYGEzFB/t17At1VIgVes9r2pe2Szttw==" saltValue="GarO0a+bIe7fi1CkzgMnMnPsV/kKJCKvpDopOGiJrh48qtQeFfF1R1/YO4CPs5ncSIVfzsbOFavFm1lVO5aI4Q==" spinCount="100000" sheet="1" objects="1" scenarios="1" formatColumns="0" formatRows="0" autoFilter="0"/>
  <autoFilter ref="C128:K237" xr:uid="{00000000-0009-0000-0000-000006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33" r:id="rId1" xr:uid="{00000000-0004-0000-0600-000000000000}"/>
    <hyperlink ref="F138" r:id="rId2" xr:uid="{00000000-0004-0000-0600-000001000000}"/>
    <hyperlink ref="F142" r:id="rId3" xr:uid="{00000000-0004-0000-0600-000002000000}"/>
    <hyperlink ref="F146" r:id="rId4" xr:uid="{00000000-0004-0000-0600-000003000000}"/>
    <hyperlink ref="F148" r:id="rId5" xr:uid="{00000000-0004-0000-0600-000004000000}"/>
    <hyperlink ref="F152" r:id="rId6" xr:uid="{00000000-0004-0000-0600-000005000000}"/>
    <hyperlink ref="F162" r:id="rId7" xr:uid="{00000000-0004-0000-0600-000006000000}"/>
    <hyperlink ref="F164" r:id="rId8" xr:uid="{00000000-0004-0000-0600-000007000000}"/>
    <hyperlink ref="F166" r:id="rId9" xr:uid="{00000000-0004-0000-0600-000008000000}"/>
    <hyperlink ref="F171" r:id="rId10" xr:uid="{00000000-0004-0000-0600-000009000000}"/>
    <hyperlink ref="F180" r:id="rId11" xr:uid="{00000000-0004-0000-0600-00000A000000}"/>
    <hyperlink ref="F197" r:id="rId12" xr:uid="{00000000-0004-0000-0600-00000B000000}"/>
    <hyperlink ref="F216" r:id="rId13" xr:uid="{00000000-0004-0000-0600-00000C000000}"/>
    <hyperlink ref="F219" r:id="rId14" xr:uid="{00000000-0004-0000-0600-00000D000000}"/>
    <hyperlink ref="F237" r:id="rId15" xr:uid="{00000000-0004-0000-06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4148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4262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ROUND((SUM(BE129:BE239)),  2)</f>
        <v>0</v>
      </c>
      <c r="I37" s="97">
        <v>0.21</v>
      </c>
      <c r="J37" s="86">
        <f>ROUND(((SUM(BE129:BE239))*I37),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ROUND((SUM(BF129:BF239)),  2)</f>
        <v>0</v>
      </c>
      <c r="I38" s="97">
        <v>0.15</v>
      </c>
      <c r="J38" s="86">
        <f>ROUND(((SUM(BF129:BF239))*I38),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ROUND((SUM(BG129:BG239)),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ROUND((SUM(BH129:BH239)),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ROUND((SUM(BI129:BI239)),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4148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D.1.2.B - Objekt B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J129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230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4150</v>
      </c>
      <c r="E103" s="115"/>
      <c r="F103" s="115"/>
      <c r="G103" s="115"/>
      <c r="H103" s="115"/>
      <c r="I103" s="115"/>
      <c r="J103" s="116">
        <f>J170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J224</f>
        <v>0</v>
      </c>
      <c r="L104" s="109"/>
    </row>
    <row r="105" spans="2:47" s="9" customFormat="1" ht="19.899999999999999" customHeight="1">
      <c r="B105" s="113"/>
      <c r="D105" s="114" t="s">
        <v>808</v>
      </c>
      <c r="E105" s="115"/>
      <c r="F105" s="115"/>
      <c r="G105" s="115"/>
      <c r="H105" s="115"/>
      <c r="I105" s="115"/>
      <c r="J105" s="116">
        <f>J225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20" ht="12" customHeight="1">
      <c r="B116" s="20"/>
      <c r="C116" s="27" t="s">
        <v>215</v>
      </c>
      <c r="L116" s="20"/>
    </row>
    <row r="117" spans="2:20" ht="16.5" customHeight="1">
      <c r="B117" s="20"/>
      <c r="E117" s="255" t="s">
        <v>791</v>
      </c>
      <c r="F117" s="216"/>
      <c r="G117" s="216"/>
      <c r="H117" s="216"/>
      <c r="L117" s="20"/>
    </row>
    <row r="118" spans="2:20" ht="12" customHeight="1">
      <c r="B118" s="20"/>
      <c r="C118" s="27" t="s">
        <v>792</v>
      </c>
      <c r="L118" s="20"/>
    </row>
    <row r="119" spans="2:20" s="1" customFormat="1" ht="16.5" customHeight="1">
      <c r="B119" s="32"/>
      <c r="E119" s="250" t="s">
        <v>4148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794</v>
      </c>
      <c r="L120" s="32"/>
    </row>
    <row r="121" spans="2:20" s="1" customFormat="1" ht="16.5" customHeight="1">
      <c r="B121" s="32"/>
      <c r="E121" s="237" t="str">
        <f>E13</f>
        <v>D.1.2.B - Objekt B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Na Vyšehradě 1205, 509 01 Nová Paka </v>
      </c>
      <c r="I123" s="27" t="s">
        <v>22</v>
      </c>
      <c r="J123" s="52" t="str">
        <f>IF(J16="","",J16)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Královehradecký kraj</v>
      </c>
      <c r="I125" s="27" t="s">
        <v>30</v>
      </c>
      <c r="J125" s="30" t="str">
        <f>E25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P130+P224</f>
        <v>0</v>
      </c>
      <c r="Q129" s="53"/>
      <c r="R129" s="122">
        <f>R130+R224</f>
        <v>338.16793396000003</v>
      </c>
      <c r="S129" s="53"/>
      <c r="T129" s="123">
        <f>T130+T224</f>
        <v>0</v>
      </c>
      <c r="AT129" s="17" t="s">
        <v>76</v>
      </c>
      <c r="AU129" s="17" t="s">
        <v>227</v>
      </c>
      <c r="BK129" s="124">
        <f>BK130+BK224</f>
        <v>0</v>
      </c>
    </row>
    <row r="130" spans="2:65" s="11" customFormat="1" ht="25.9" customHeight="1">
      <c r="B130" s="125"/>
      <c r="D130" s="126" t="s">
        <v>76</v>
      </c>
      <c r="E130" s="127" t="s">
        <v>251</v>
      </c>
      <c r="F130" s="127" t="s">
        <v>252</v>
      </c>
      <c r="I130" s="128"/>
      <c r="J130" s="129">
        <f>BK130</f>
        <v>0</v>
      </c>
      <c r="L130" s="125"/>
      <c r="M130" s="130"/>
      <c r="P130" s="131">
        <f>P131+P170</f>
        <v>0</v>
      </c>
      <c r="R130" s="131">
        <f>R131+R170</f>
        <v>337.29748396000002</v>
      </c>
      <c r="T130" s="132">
        <f>T131+T170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BK131+BK170</f>
        <v>0</v>
      </c>
    </row>
    <row r="131" spans="2:65" s="11" customFormat="1" ht="22.9" customHeight="1">
      <c r="B131" s="125"/>
      <c r="D131" s="126" t="s">
        <v>76</v>
      </c>
      <c r="E131" s="135" t="s">
        <v>87</v>
      </c>
      <c r="F131" s="135" t="s">
        <v>436</v>
      </c>
      <c r="I131" s="128"/>
      <c r="J131" s="136">
        <f>BK131</f>
        <v>0</v>
      </c>
      <c r="L131" s="125"/>
      <c r="M131" s="130"/>
      <c r="P131" s="131">
        <f>SUM(P132:P169)</f>
        <v>0</v>
      </c>
      <c r="R131" s="131">
        <f>SUM(R132:R169)</f>
        <v>280.83590695999999</v>
      </c>
      <c r="T131" s="132">
        <f>SUM(T132:T169)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SUM(BK132:BK169)</f>
        <v>0</v>
      </c>
    </row>
    <row r="132" spans="2:65" s="1" customFormat="1" ht="24.2" customHeight="1">
      <c r="B132" s="32"/>
      <c r="C132" s="137" t="s">
        <v>85</v>
      </c>
      <c r="D132" s="137" t="s">
        <v>255</v>
      </c>
      <c r="E132" s="138" t="s">
        <v>4151</v>
      </c>
      <c r="F132" s="139" t="s">
        <v>4152</v>
      </c>
      <c r="G132" s="140" t="s">
        <v>202</v>
      </c>
      <c r="H132" s="141">
        <v>6.5469999999999997</v>
      </c>
      <c r="I132" s="142"/>
      <c r="J132" s="143">
        <f>ROUND(I132*H132,2)</f>
        <v>0</v>
      </c>
      <c r="K132" s="139" t="s">
        <v>259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2.3010199999999998</v>
      </c>
      <c r="R132" s="146">
        <f>Q132*H132</f>
        <v>15.064777939999999</v>
      </c>
      <c r="S132" s="146">
        <v>0</v>
      </c>
      <c r="T132" s="147">
        <f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260</v>
      </c>
      <c r="BM132" s="148" t="s">
        <v>4153</v>
      </c>
    </row>
    <row r="133" spans="2:65" s="1" customFormat="1" ht="11.25">
      <c r="B133" s="32"/>
      <c r="D133" s="150" t="s">
        <v>262</v>
      </c>
      <c r="F133" s="151" t="s">
        <v>4154</v>
      </c>
      <c r="I133" s="152"/>
      <c r="L133" s="32"/>
      <c r="M133" s="153"/>
      <c r="T133" s="56"/>
      <c r="AT133" s="17" t="s">
        <v>262</v>
      </c>
      <c r="AU133" s="17" t="s">
        <v>87</v>
      </c>
    </row>
    <row r="134" spans="2:65" s="14" customFormat="1" ht="11.25">
      <c r="B134" s="169"/>
      <c r="D134" s="155" t="s">
        <v>264</v>
      </c>
      <c r="E134" s="170" t="s">
        <v>1</v>
      </c>
      <c r="F134" s="171" t="s">
        <v>4155</v>
      </c>
      <c r="H134" s="170" t="s">
        <v>1</v>
      </c>
      <c r="I134" s="172"/>
      <c r="L134" s="169"/>
      <c r="M134" s="173"/>
      <c r="T134" s="174"/>
      <c r="AT134" s="170" t="s">
        <v>264</v>
      </c>
      <c r="AU134" s="170" t="s">
        <v>87</v>
      </c>
      <c r="AV134" s="14" t="s">
        <v>85</v>
      </c>
      <c r="AW134" s="14" t="s">
        <v>32</v>
      </c>
      <c r="AX134" s="14" t="s">
        <v>77</v>
      </c>
      <c r="AY134" s="170" t="s">
        <v>253</v>
      </c>
    </row>
    <row r="135" spans="2:65" s="12" customFormat="1" ht="11.25">
      <c r="B135" s="154"/>
      <c r="D135" s="155" t="s">
        <v>264</v>
      </c>
      <c r="E135" s="156" t="s">
        <v>1</v>
      </c>
      <c r="F135" s="157" t="s">
        <v>4263</v>
      </c>
      <c r="H135" s="158">
        <v>6.5469999999999997</v>
      </c>
      <c r="I135" s="159"/>
      <c r="L135" s="154"/>
      <c r="M135" s="160"/>
      <c r="T135" s="161"/>
      <c r="AT135" s="156" t="s">
        <v>264</v>
      </c>
      <c r="AU135" s="156" t="s">
        <v>87</v>
      </c>
      <c r="AV135" s="12" t="s">
        <v>87</v>
      </c>
      <c r="AW135" s="12" t="s">
        <v>32</v>
      </c>
      <c r="AX135" s="12" t="s">
        <v>77</v>
      </c>
      <c r="AY135" s="156" t="s">
        <v>253</v>
      </c>
    </row>
    <row r="136" spans="2:65" s="13" customFormat="1" ht="11.25">
      <c r="B136" s="162"/>
      <c r="D136" s="155" t="s">
        <v>264</v>
      </c>
      <c r="E136" s="163" t="s">
        <v>1</v>
      </c>
      <c r="F136" s="164" t="s">
        <v>266</v>
      </c>
      <c r="H136" s="165">
        <v>6.5469999999999997</v>
      </c>
      <c r="I136" s="166"/>
      <c r="L136" s="162"/>
      <c r="M136" s="167"/>
      <c r="T136" s="168"/>
      <c r="AT136" s="163" t="s">
        <v>264</v>
      </c>
      <c r="AU136" s="163" t="s">
        <v>87</v>
      </c>
      <c r="AV136" s="13" t="s">
        <v>260</v>
      </c>
      <c r="AW136" s="13" t="s">
        <v>32</v>
      </c>
      <c r="AX136" s="13" t="s">
        <v>85</v>
      </c>
      <c r="AY136" s="163" t="s">
        <v>253</v>
      </c>
    </row>
    <row r="137" spans="2:65" s="1" customFormat="1" ht="24.2" customHeight="1">
      <c r="B137" s="32"/>
      <c r="C137" s="137" t="s">
        <v>87</v>
      </c>
      <c r="D137" s="137" t="s">
        <v>255</v>
      </c>
      <c r="E137" s="138" t="s">
        <v>4157</v>
      </c>
      <c r="F137" s="139" t="s">
        <v>4158</v>
      </c>
      <c r="G137" s="140" t="s">
        <v>202</v>
      </c>
      <c r="H137" s="141">
        <v>31.512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2.5018699999999998</v>
      </c>
      <c r="R137" s="146">
        <f>Q137*H137</f>
        <v>78.838927439999992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4159</v>
      </c>
    </row>
    <row r="138" spans="2:65" s="1" customFormat="1" ht="11.25">
      <c r="B138" s="32"/>
      <c r="D138" s="150" t="s">
        <v>262</v>
      </c>
      <c r="F138" s="151" t="s">
        <v>4160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2" customFormat="1" ht="11.25">
      <c r="B139" s="154"/>
      <c r="D139" s="155" t="s">
        <v>264</v>
      </c>
      <c r="E139" s="156" t="s">
        <v>1</v>
      </c>
      <c r="F139" s="157" t="s">
        <v>4264</v>
      </c>
      <c r="H139" s="158">
        <v>31.512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77</v>
      </c>
      <c r="AY139" s="156" t="s">
        <v>253</v>
      </c>
    </row>
    <row r="140" spans="2:65" s="13" customFormat="1" ht="11.25">
      <c r="B140" s="162"/>
      <c r="D140" s="155" t="s">
        <v>264</v>
      </c>
      <c r="E140" s="163" t="s">
        <v>1</v>
      </c>
      <c r="F140" s="164" t="s">
        <v>266</v>
      </c>
      <c r="H140" s="165">
        <v>31.512</v>
      </c>
      <c r="I140" s="166"/>
      <c r="L140" s="162"/>
      <c r="M140" s="167"/>
      <c r="T140" s="168"/>
      <c r="AT140" s="163" t="s">
        <v>264</v>
      </c>
      <c r="AU140" s="163" t="s">
        <v>87</v>
      </c>
      <c r="AV140" s="13" t="s">
        <v>260</v>
      </c>
      <c r="AW140" s="13" t="s">
        <v>32</v>
      </c>
      <c r="AX140" s="13" t="s">
        <v>85</v>
      </c>
      <c r="AY140" s="163" t="s">
        <v>253</v>
      </c>
    </row>
    <row r="141" spans="2:65" s="1" customFormat="1" ht="16.5" customHeight="1">
      <c r="B141" s="32"/>
      <c r="C141" s="137" t="s">
        <v>97</v>
      </c>
      <c r="D141" s="137" t="s">
        <v>255</v>
      </c>
      <c r="E141" s="138" t="s">
        <v>4162</v>
      </c>
      <c r="F141" s="139" t="s">
        <v>4163</v>
      </c>
      <c r="G141" s="140" t="s">
        <v>258</v>
      </c>
      <c r="H141" s="141">
        <v>10.224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2.47E-3</v>
      </c>
      <c r="R141" s="146">
        <f>Q141*H141</f>
        <v>2.5253279999999999E-2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4164</v>
      </c>
    </row>
    <row r="142" spans="2:65" s="1" customFormat="1" ht="11.25">
      <c r="B142" s="32"/>
      <c r="D142" s="150" t="s">
        <v>262</v>
      </c>
      <c r="F142" s="151" t="s">
        <v>4165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4265</v>
      </c>
      <c r="H143" s="158">
        <v>10.224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77</v>
      </c>
      <c r="AY143" s="156" t="s">
        <v>253</v>
      </c>
    </row>
    <row r="144" spans="2:65" s="13" customFormat="1" ht="11.25">
      <c r="B144" s="162"/>
      <c r="D144" s="155" t="s">
        <v>264</v>
      </c>
      <c r="E144" s="163" t="s">
        <v>1</v>
      </c>
      <c r="F144" s="164" t="s">
        <v>266</v>
      </c>
      <c r="H144" s="165">
        <v>10.224</v>
      </c>
      <c r="I144" s="166"/>
      <c r="L144" s="162"/>
      <c r="M144" s="167"/>
      <c r="T144" s="168"/>
      <c r="AT144" s="163" t="s">
        <v>264</v>
      </c>
      <c r="AU144" s="163" t="s">
        <v>87</v>
      </c>
      <c r="AV144" s="13" t="s">
        <v>260</v>
      </c>
      <c r="AW144" s="13" t="s">
        <v>32</v>
      </c>
      <c r="AX144" s="13" t="s">
        <v>85</v>
      </c>
      <c r="AY144" s="163" t="s">
        <v>253</v>
      </c>
    </row>
    <row r="145" spans="2:65" s="1" customFormat="1" ht="16.5" customHeight="1">
      <c r="B145" s="32"/>
      <c r="C145" s="137" t="s">
        <v>260</v>
      </c>
      <c r="D145" s="137" t="s">
        <v>255</v>
      </c>
      <c r="E145" s="138" t="s">
        <v>4167</v>
      </c>
      <c r="F145" s="139" t="s">
        <v>4168</v>
      </c>
      <c r="G145" s="140" t="s">
        <v>258</v>
      </c>
      <c r="H145" s="141">
        <v>10.224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4169</v>
      </c>
    </row>
    <row r="146" spans="2:65" s="1" customFormat="1" ht="11.25">
      <c r="B146" s="32"/>
      <c r="D146" s="150" t="s">
        <v>262</v>
      </c>
      <c r="F146" s="151" t="s">
        <v>4170</v>
      </c>
      <c r="I146" s="152"/>
      <c r="L146" s="32"/>
      <c r="M146" s="153"/>
      <c r="T146" s="56"/>
      <c r="AT146" s="17" t="s">
        <v>262</v>
      </c>
      <c r="AU146" s="17" t="s">
        <v>87</v>
      </c>
    </row>
    <row r="147" spans="2:65" s="1" customFormat="1" ht="21.75" customHeight="1">
      <c r="B147" s="32"/>
      <c r="C147" s="137" t="s">
        <v>280</v>
      </c>
      <c r="D147" s="137" t="s">
        <v>255</v>
      </c>
      <c r="E147" s="138" t="s">
        <v>4171</v>
      </c>
      <c r="F147" s="139" t="s">
        <v>4172</v>
      </c>
      <c r="G147" s="140" t="s">
        <v>418</v>
      </c>
      <c r="H147" s="141">
        <v>2.923</v>
      </c>
      <c r="I147" s="142"/>
      <c r="J147" s="143">
        <f>ROUND(I147*H147,2)</f>
        <v>0</v>
      </c>
      <c r="K147" s="139" t="s">
        <v>259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1.0606199999999999</v>
      </c>
      <c r="R147" s="146">
        <f>Q147*H147</f>
        <v>3.1001922599999996</v>
      </c>
      <c r="S147" s="146">
        <v>0</v>
      </c>
      <c r="T147" s="147">
        <f>S147*H147</f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260</v>
      </c>
      <c r="BM147" s="148" t="s">
        <v>4173</v>
      </c>
    </row>
    <row r="148" spans="2:65" s="1" customFormat="1" ht="11.25">
      <c r="B148" s="32"/>
      <c r="D148" s="150" t="s">
        <v>262</v>
      </c>
      <c r="F148" s="151" t="s">
        <v>4174</v>
      </c>
      <c r="I148" s="152"/>
      <c r="L148" s="32"/>
      <c r="M148" s="153"/>
      <c r="T148" s="56"/>
      <c r="AT148" s="17" t="s">
        <v>262</v>
      </c>
      <c r="AU148" s="17" t="s">
        <v>87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4266</v>
      </c>
      <c r="H149" s="158">
        <v>2.923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65" s="13" customFormat="1" ht="11.25">
      <c r="B150" s="162"/>
      <c r="D150" s="155" t="s">
        <v>264</v>
      </c>
      <c r="E150" s="163" t="s">
        <v>1</v>
      </c>
      <c r="F150" s="164" t="s">
        <v>266</v>
      </c>
      <c r="H150" s="165">
        <v>2.923</v>
      </c>
      <c r="I150" s="166"/>
      <c r="L150" s="162"/>
      <c r="M150" s="167"/>
      <c r="T150" s="168"/>
      <c r="AT150" s="163" t="s">
        <v>264</v>
      </c>
      <c r="AU150" s="163" t="s">
        <v>87</v>
      </c>
      <c r="AV150" s="13" t="s">
        <v>260</v>
      </c>
      <c r="AW150" s="13" t="s">
        <v>32</v>
      </c>
      <c r="AX150" s="13" t="s">
        <v>85</v>
      </c>
      <c r="AY150" s="163" t="s">
        <v>253</v>
      </c>
    </row>
    <row r="151" spans="2:65" s="1" customFormat="1" ht="16.5" customHeight="1">
      <c r="B151" s="32"/>
      <c r="C151" s="137" t="s">
        <v>285</v>
      </c>
      <c r="D151" s="137" t="s">
        <v>255</v>
      </c>
      <c r="E151" s="138" t="s">
        <v>4176</v>
      </c>
      <c r="F151" s="139" t="s">
        <v>4177</v>
      </c>
      <c r="G151" s="140" t="s">
        <v>202</v>
      </c>
      <c r="H151" s="141">
        <v>16.96</v>
      </c>
      <c r="I151" s="142"/>
      <c r="J151" s="143">
        <f>ROUND(I151*H151,2)</f>
        <v>0</v>
      </c>
      <c r="K151" s="139" t="s">
        <v>259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2.3010199999999998</v>
      </c>
      <c r="R151" s="146">
        <f>Q151*H151</f>
        <v>39.025299199999999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4178</v>
      </c>
    </row>
    <row r="152" spans="2:65" s="1" customFormat="1" ht="11.25">
      <c r="B152" s="32"/>
      <c r="D152" s="150" t="s">
        <v>262</v>
      </c>
      <c r="F152" s="151" t="s">
        <v>4179</v>
      </c>
      <c r="I152" s="152"/>
      <c r="L152" s="32"/>
      <c r="M152" s="153"/>
      <c r="T152" s="56"/>
      <c r="AT152" s="17" t="s">
        <v>262</v>
      </c>
      <c r="AU152" s="17" t="s">
        <v>87</v>
      </c>
    </row>
    <row r="153" spans="2:65" s="14" customFormat="1" ht="11.25">
      <c r="B153" s="169"/>
      <c r="D153" s="155" t="s">
        <v>264</v>
      </c>
      <c r="E153" s="170" t="s">
        <v>1</v>
      </c>
      <c r="F153" s="171" t="s">
        <v>4267</v>
      </c>
      <c r="H153" s="170" t="s">
        <v>1</v>
      </c>
      <c r="I153" s="172"/>
      <c r="L153" s="169"/>
      <c r="M153" s="173"/>
      <c r="T153" s="174"/>
      <c r="AT153" s="170" t="s">
        <v>264</v>
      </c>
      <c r="AU153" s="170" t="s">
        <v>87</v>
      </c>
      <c r="AV153" s="14" t="s">
        <v>85</v>
      </c>
      <c r="AW153" s="14" t="s">
        <v>32</v>
      </c>
      <c r="AX153" s="14" t="s">
        <v>77</v>
      </c>
      <c r="AY153" s="170" t="s">
        <v>253</v>
      </c>
    </row>
    <row r="154" spans="2:65" s="12" customFormat="1" ht="11.25">
      <c r="B154" s="154"/>
      <c r="D154" s="155" t="s">
        <v>264</v>
      </c>
      <c r="E154" s="156" t="s">
        <v>1</v>
      </c>
      <c r="F154" s="157" t="s">
        <v>4268</v>
      </c>
      <c r="H154" s="158">
        <v>16.96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77</v>
      </c>
      <c r="AY154" s="156" t="s">
        <v>253</v>
      </c>
    </row>
    <row r="155" spans="2:65" s="13" customFormat="1" ht="11.25">
      <c r="B155" s="162"/>
      <c r="D155" s="155" t="s">
        <v>264</v>
      </c>
      <c r="E155" s="163" t="s">
        <v>1</v>
      </c>
      <c r="F155" s="164" t="s">
        <v>266</v>
      </c>
      <c r="H155" s="165">
        <v>16.96</v>
      </c>
      <c r="I155" s="166"/>
      <c r="L155" s="162"/>
      <c r="M155" s="167"/>
      <c r="T155" s="168"/>
      <c r="AT155" s="163" t="s">
        <v>264</v>
      </c>
      <c r="AU155" s="163" t="s">
        <v>87</v>
      </c>
      <c r="AV155" s="13" t="s">
        <v>260</v>
      </c>
      <c r="AW155" s="13" t="s">
        <v>32</v>
      </c>
      <c r="AX155" s="13" t="s">
        <v>85</v>
      </c>
      <c r="AY155" s="163" t="s">
        <v>253</v>
      </c>
    </row>
    <row r="156" spans="2:65" s="1" customFormat="1" ht="16.5" customHeight="1">
      <c r="B156" s="32"/>
      <c r="C156" s="137" t="s">
        <v>292</v>
      </c>
      <c r="D156" s="137" t="s">
        <v>255</v>
      </c>
      <c r="E156" s="138" t="s">
        <v>4186</v>
      </c>
      <c r="F156" s="139" t="s">
        <v>4187</v>
      </c>
      <c r="G156" s="140" t="s">
        <v>258</v>
      </c>
      <c r="H156" s="141">
        <v>5</v>
      </c>
      <c r="I156" s="142"/>
      <c r="J156" s="143">
        <f>ROUND(I156*H156,2)</f>
        <v>0</v>
      </c>
      <c r="K156" s="139" t="s">
        <v>259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2.6900000000000001E-3</v>
      </c>
      <c r="R156" s="146">
        <f>Q156*H156</f>
        <v>1.345E-2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4188</v>
      </c>
    </row>
    <row r="157" spans="2:65" s="1" customFormat="1" ht="11.25">
      <c r="B157" s="32"/>
      <c r="D157" s="150" t="s">
        <v>262</v>
      </c>
      <c r="F157" s="151" t="s">
        <v>4189</v>
      </c>
      <c r="I157" s="152"/>
      <c r="L157" s="32"/>
      <c r="M157" s="153"/>
      <c r="T157" s="56"/>
      <c r="AT157" s="17" t="s">
        <v>262</v>
      </c>
      <c r="AU157" s="17" t="s">
        <v>87</v>
      </c>
    </row>
    <row r="158" spans="2:65" s="1" customFormat="1" ht="16.5" customHeight="1">
      <c r="B158" s="32"/>
      <c r="C158" s="137" t="s">
        <v>303</v>
      </c>
      <c r="D158" s="137" t="s">
        <v>255</v>
      </c>
      <c r="E158" s="138" t="s">
        <v>4190</v>
      </c>
      <c r="F158" s="139" t="s">
        <v>4191</v>
      </c>
      <c r="G158" s="140" t="s">
        <v>258</v>
      </c>
      <c r="H158" s="141">
        <v>5</v>
      </c>
      <c r="I158" s="142"/>
      <c r="J158" s="143">
        <f>ROUND(I158*H158,2)</f>
        <v>0</v>
      </c>
      <c r="K158" s="139" t="s">
        <v>259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260</v>
      </c>
      <c r="BM158" s="148" t="s">
        <v>4192</v>
      </c>
    </row>
    <row r="159" spans="2:65" s="1" customFormat="1" ht="11.25">
      <c r="B159" s="32"/>
      <c r="D159" s="150" t="s">
        <v>262</v>
      </c>
      <c r="F159" s="151" t="s">
        <v>4193</v>
      </c>
      <c r="I159" s="152"/>
      <c r="L159" s="32"/>
      <c r="M159" s="153"/>
      <c r="T159" s="56"/>
      <c r="AT159" s="17" t="s">
        <v>262</v>
      </c>
      <c r="AU159" s="17" t="s">
        <v>87</v>
      </c>
    </row>
    <row r="160" spans="2:65" s="1" customFormat="1" ht="24.2" customHeight="1">
      <c r="B160" s="32"/>
      <c r="C160" s="137" t="s">
        <v>310</v>
      </c>
      <c r="D160" s="137" t="s">
        <v>255</v>
      </c>
      <c r="E160" s="138" t="s">
        <v>4269</v>
      </c>
      <c r="F160" s="139" t="s">
        <v>4195</v>
      </c>
      <c r="G160" s="140" t="s">
        <v>418</v>
      </c>
      <c r="H160" s="141">
        <v>1.3540000000000001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1.0606199999999999</v>
      </c>
      <c r="R160" s="146">
        <f>Q160*H160</f>
        <v>1.4360794799999999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4196</v>
      </c>
    </row>
    <row r="161" spans="2:65" s="12" customFormat="1" ht="11.25">
      <c r="B161" s="154"/>
      <c r="D161" s="155" t="s">
        <v>264</v>
      </c>
      <c r="E161" s="156" t="s">
        <v>1</v>
      </c>
      <c r="F161" s="157" t="s">
        <v>4270</v>
      </c>
      <c r="H161" s="158">
        <v>1.3540000000000001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65" s="13" customFormat="1" ht="11.25">
      <c r="B162" s="162"/>
      <c r="D162" s="155" t="s">
        <v>264</v>
      </c>
      <c r="E162" s="163" t="s">
        <v>1</v>
      </c>
      <c r="F162" s="164" t="s">
        <v>266</v>
      </c>
      <c r="H162" s="165">
        <v>1.3540000000000001</v>
      </c>
      <c r="I162" s="166"/>
      <c r="L162" s="162"/>
      <c r="M162" s="167"/>
      <c r="T162" s="168"/>
      <c r="AT162" s="163" t="s">
        <v>264</v>
      </c>
      <c r="AU162" s="163" t="s">
        <v>87</v>
      </c>
      <c r="AV162" s="13" t="s">
        <v>260</v>
      </c>
      <c r="AW162" s="13" t="s">
        <v>32</v>
      </c>
      <c r="AX162" s="13" t="s">
        <v>85</v>
      </c>
      <c r="AY162" s="163" t="s">
        <v>253</v>
      </c>
    </row>
    <row r="163" spans="2:65" s="1" customFormat="1" ht="33" customHeight="1">
      <c r="B163" s="32"/>
      <c r="C163" s="137" t="s">
        <v>317</v>
      </c>
      <c r="D163" s="137" t="s">
        <v>255</v>
      </c>
      <c r="E163" s="138" t="s">
        <v>4200</v>
      </c>
      <c r="F163" s="139" t="s">
        <v>4201</v>
      </c>
      <c r="G163" s="140" t="s">
        <v>258</v>
      </c>
      <c r="H163" s="141">
        <v>206.68799999999999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0.69347000000000003</v>
      </c>
      <c r="R163" s="146">
        <f>Q163*H163</f>
        <v>143.33192736000001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4202</v>
      </c>
    </row>
    <row r="164" spans="2:65" s="1" customFormat="1" ht="11.25">
      <c r="B164" s="32"/>
      <c r="D164" s="150" t="s">
        <v>262</v>
      </c>
      <c r="F164" s="151" t="s">
        <v>4203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4" customFormat="1" ht="11.25">
      <c r="B165" s="169"/>
      <c r="D165" s="155" t="s">
        <v>264</v>
      </c>
      <c r="E165" s="170" t="s">
        <v>1</v>
      </c>
      <c r="F165" s="171" t="s">
        <v>4204</v>
      </c>
      <c r="H165" s="170" t="s">
        <v>1</v>
      </c>
      <c r="I165" s="172"/>
      <c r="L165" s="169"/>
      <c r="M165" s="173"/>
      <c r="T165" s="174"/>
      <c r="AT165" s="170" t="s">
        <v>264</v>
      </c>
      <c r="AU165" s="170" t="s">
        <v>87</v>
      </c>
      <c r="AV165" s="14" t="s">
        <v>85</v>
      </c>
      <c r="AW165" s="14" t="s">
        <v>32</v>
      </c>
      <c r="AX165" s="14" t="s">
        <v>77</v>
      </c>
      <c r="AY165" s="170" t="s">
        <v>253</v>
      </c>
    </row>
    <row r="166" spans="2:65" s="12" customFormat="1" ht="33.75">
      <c r="B166" s="154"/>
      <c r="D166" s="155" t="s">
        <v>264</v>
      </c>
      <c r="E166" s="156" t="s">
        <v>1</v>
      </c>
      <c r="F166" s="157" t="s">
        <v>4271</v>
      </c>
      <c r="H166" s="158">
        <v>137.19999999999999</v>
      </c>
      <c r="I166" s="159"/>
      <c r="L166" s="154"/>
      <c r="M166" s="160"/>
      <c r="T166" s="161"/>
      <c r="AT166" s="156" t="s">
        <v>264</v>
      </c>
      <c r="AU166" s="156" t="s">
        <v>87</v>
      </c>
      <c r="AV166" s="12" t="s">
        <v>87</v>
      </c>
      <c r="AW166" s="12" t="s">
        <v>32</v>
      </c>
      <c r="AX166" s="12" t="s">
        <v>77</v>
      </c>
      <c r="AY166" s="156" t="s">
        <v>253</v>
      </c>
    </row>
    <row r="167" spans="2:65" s="12" customFormat="1" ht="22.5">
      <c r="B167" s="154"/>
      <c r="D167" s="155" t="s">
        <v>264</v>
      </c>
      <c r="E167" s="156" t="s">
        <v>1</v>
      </c>
      <c r="F167" s="157" t="s">
        <v>4272</v>
      </c>
      <c r="H167" s="158">
        <v>69.488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5" customFormat="1" ht="11.25">
      <c r="B168" s="175"/>
      <c r="D168" s="155" t="s">
        <v>264</v>
      </c>
      <c r="E168" s="176" t="s">
        <v>1</v>
      </c>
      <c r="F168" s="177" t="s">
        <v>322</v>
      </c>
      <c r="H168" s="178">
        <v>206.68799999999999</v>
      </c>
      <c r="I168" s="179"/>
      <c r="L168" s="175"/>
      <c r="M168" s="180"/>
      <c r="T168" s="181"/>
      <c r="AT168" s="176" t="s">
        <v>264</v>
      </c>
      <c r="AU168" s="176" t="s">
        <v>87</v>
      </c>
      <c r="AV168" s="15" t="s">
        <v>97</v>
      </c>
      <c r="AW168" s="15" t="s">
        <v>32</v>
      </c>
      <c r="AX168" s="15" t="s">
        <v>77</v>
      </c>
      <c r="AY168" s="176" t="s">
        <v>253</v>
      </c>
    </row>
    <row r="169" spans="2:65" s="13" customFormat="1" ht="11.25">
      <c r="B169" s="162"/>
      <c r="D169" s="155" t="s">
        <v>264</v>
      </c>
      <c r="E169" s="163" t="s">
        <v>1</v>
      </c>
      <c r="F169" s="164" t="s">
        <v>266</v>
      </c>
      <c r="H169" s="165">
        <v>206.68799999999999</v>
      </c>
      <c r="I169" s="166"/>
      <c r="L169" s="162"/>
      <c r="M169" s="167"/>
      <c r="T169" s="168"/>
      <c r="AT169" s="163" t="s">
        <v>264</v>
      </c>
      <c r="AU169" s="163" t="s">
        <v>87</v>
      </c>
      <c r="AV169" s="13" t="s">
        <v>260</v>
      </c>
      <c r="AW169" s="13" t="s">
        <v>32</v>
      </c>
      <c r="AX169" s="13" t="s">
        <v>85</v>
      </c>
      <c r="AY169" s="163" t="s">
        <v>253</v>
      </c>
    </row>
    <row r="170" spans="2:65" s="11" customFormat="1" ht="22.9" customHeight="1">
      <c r="B170" s="125"/>
      <c r="D170" s="126" t="s">
        <v>76</v>
      </c>
      <c r="E170" s="135" t="s">
        <v>260</v>
      </c>
      <c r="F170" s="135" t="s">
        <v>4207</v>
      </c>
      <c r="I170" s="128"/>
      <c r="J170" s="136">
        <f>BK170</f>
        <v>0</v>
      </c>
      <c r="L170" s="125"/>
      <c r="M170" s="130"/>
      <c r="P170" s="131">
        <f>SUM(P171:P223)</f>
        <v>0</v>
      </c>
      <c r="R170" s="131">
        <f>SUM(R171:R223)</f>
        <v>56.461577000000005</v>
      </c>
      <c r="T170" s="132">
        <f>SUM(T171:T223)</f>
        <v>0</v>
      </c>
      <c r="AR170" s="126" t="s">
        <v>85</v>
      </c>
      <c r="AT170" s="133" t="s">
        <v>76</v>
      </c>
      <c r="AU170" s="133" t="s">
        <v>85</v>
      </c>
      <c r="AY170" s="126" t="s">
        <v>253</v>
      </c>
      <c r="BK170" s="134">
        <f>SUM(BK171:BK223)</f>
        <v>0</v>
      </c>
    </row>
    <row r="171" spans="2:65" s="1" customFormat="1" ht="16.5" customHeight="1">
      <c r="B171" s="32"/>
      <c r="C171" s="137" t="s">
        <v>323</v>
      </c>
      <c r="D171" s="137" t="s">
        <v>255</v>
      </c>
      <c r="E171" s="138" t="s">
        <v>4208</v>
      </c>
      <c r="F171" s="139" t="s">
        <v>4209</v>
      </c>
      <c r="G171" s="140" t="s">
        <v>202</v>
      </c>
      <c r="H171" s="141">
        <v>10.727</v>
      </c>
      <c r="I171" s="142"/>
      <c r="J171" s="143">
        <f>ROUND(I171*H171,2)</f>
        <v>0</v>
      </c>
      <c r="K171" s="139" t="s">
        <v>259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2.5019800000000001</v>
      </c>
      <c r="R171" s="146">
        <f>Q171*H171</f>
        <v>26.838739460000003</v>
      </c>
      <c r="S171" s="146">
        <v>0</v>
      </c>
      <c r="T171" s="147">
        <f>S171*H171</f>
        <v>0</v>
      </c>
      <c r="AR171" s="148" t="s">
        <v>260</v>
      </c>
      <c r="AT171" s="148" t="s">
        <v>255</v>
      </c>
      <c r="AU171" s="148" t="s">
        <v>87</v>
      </c>
      <c r="AY171" s="17" t="s">
        <v>253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260</v>
      </c>
      <c r="BM171" s="148" t="s">
        <v>4210</v>
      </c>
    </row>
    <row r="172" spans="2:65" s="1" customFormat="1" ht="11.25">
      <c r="B172" s="32"/>
      <c r="D172" s="150" t="s">
        <v>262</v>
      </c>
      <c r="F172" s="151" t="s">
        <v>4211</v>
      </c>
      <c r="I172" s="152"/>
      <c r="L172" s="32"/>
      <c r="M172" s="153"/>
      <c r="T172" s="56"/>
      <c r="AT172" s="17" t="s">
        <v>262</v>
      </c>
      <c r="AU172" s="17" t="s">
        <v>87</v>
      </c>
    </row>
    <row r="173" spans="2:65" s="14" customFormat="1" ht="11.25">
      <c r="B173" s="169"/>
      <c r="D173" s="155" t="s">
        <v>264</v>
      </c>
      <c r="E173" s="170" t="s">
        <v>1</v>
      </c>
      <c r="F173" s="171" t="s">
        <v>2822</v>
      </c>
      <c r="H173" s="170" t="s">
        <v>1</v>
      </c>
      <c r="I173" s="172"/>
      <c r="L173" s="169"/>
      <c r="M173" s="173"/>
      <c r="T173" s="174"/>
      <c r="AT173" s="170" t="s">
        <v>264</v>
      </c>
      <c r="AU173" s="170" t="s">
        <v>87</v>
      </c>
      <c r="AV173" s="14" t="s">
        <v>85</v>
      </c>
      <c r="AW173" s="14" t="s">
        <v>32</v>
      </c>
      <c r="AX173" s="14" t="s">
        <v>77</v>
      </c>
      <c r="AY173" s="170" t="s">
        <v>253</v>
      </c>
    </row>
    <row r="174" spans="2:65" s="12" customFormat="1" ht="11.25">
      <c r="B174" s="154"/>
      <c r="D174" s="155" t="s">
        <v>264</v>
      </c>
      <c r="E174" s="156" t="s">
        <v>1</v>
      </c>
      <c r="F174" s="157" t="s">
        <v>4273</v>
      </c>
      <c r="H174" s="158">
        <v>4.5860000000000003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4274</v>
      </c>
      <c r="H175" s="158">
        <v>0.98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2" customFormat="1" ht="11.25">
      <c r="B176" s="154"/>
      <c r="D176" s="155" t="s">
        <v>264</v>
      </c>
      <c r="E176" s="156" t="s">
        <v>1</v>
      </c>
      <c r="F176" s="157" t="s">
        <v>4275</v>
      </c>
      <c r="H176" s="158">
        <v>1.302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77</v>
      </c>
      <c r="AY176" s="156" t="s">
        <v>253</v>
      </c>
    </row>
    <row r="177" spans="2:65" s="12" customFormat="1" ht="11.25">
      <c r="B177" s="154"/>
      <c r="D177" s="155" t="s">
        <v>264</v>
      </c>
      <c r="E177" s="156" t="s">
        <v>1</v>
      </c>
      <c r="F177" s="157" t="s">
        <v>4276</v>
      </c>
      <c r="H177" s="158">
        <v>0.67400000000000004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77</v>
      </c>
      <c r="AY177" s="156" t="s">
        <v>253</v>
      </c>
    </row>
    <row r="178" spans="2:65" s="12" customFormat="1" ht="11.25">
      <c r="B178" s="154"/>
      <c r="D178" s="155" t="s">
        <v>264</v>
      </c>
      <c r="E178" s="156" t="s">
        <v>1</v>
      </c>
      <c r="F178" s="157" t="s">
        <v>4216</v>
      </c>
      <c r="H178" s="158">
        <v>0.152</v>
      </c>
      <c r="I178" s="159"/>
      <c r="L178" s="154"/>
      <c r="M178" s="160"/>
      <c r="T178" s="161"/>
      <c r="AT178" s="156" t="s">
        <v>264</v>
      </c>
      <c r="AU178" s="156" t="s">
        <v>87</v>
      </c>
      <c r="AV178" s="12" t="s">
        <v>87</v>
      </c>
      <c r="AW178" s="12" t="s">
        <v>32</v>
      </c>
      <c r="AX178" s="12" t="s">
        <v>77</v>
      </c>
      <c r="AY178" s="156" t="s">
        <v>253</v>
      </c>
    </row>
    <row r="179" spans="2:65" s="12" customFormat="1" ht="11.25">
      <c r="B179" s="154"/>
      <c r="D179" s="155" t="s">
        <v>264</v>
      </c>
      <c r="E179" s="156" t="s">
        <v>1</v>
      </c>
      <c r="F179" s="157" t="s">
        <v>4217</v>
      </c>
      <c r="H179" s="158">
        <v>0.47299999999999998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77</v>
      </c>
      <c r="AY179" s="156" t="s">
        <v>253</v>
      </c>
    </row>
    <row r="180" spans="2:65" s="12" customFormat="1" ht="11.25">
      <c r="B180" s="154"/>
      <c r="D180" s="155" t="s">
        <v>264</v>
      </c>
      <c r="E180" s="156" t="s">
        <v>1</v>
      </c>
      <c r="F180" s="157" t="s">
        <v>4277</v>
      </c>
      <c r="H180" s="158">
        <v>2.56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77</v>
      </c>
      <c r="AY180" s="156" t="s">
        <v>253</v>
      </c>
    </row>
    <row r="181" spans="2:65" s="15" customFormat="1" ht="11.25">
      <c r="B181" s="175"/>
      <c r="D181" s="155" t="s">
        <v>264</v>
      </c>
      <c r="E181" s="176" t="s">
        <v>1</v>
      </c>
      <c r="F181" s="177" t="s">
        <v>322</v>
      </c>
      <c r="H181" s="178">
        <v>10.727</v>
      </c>
      <c r="I181" s="179"/>
      <c r="L181" s="175"/>
      <c r="M181" s="180"/>
      <c r="T181" s="181"/>
      <c r="AT181" s="176" t="s">
        <v>264</v>
      </c>
      <c r="AU181" s="176" t="s">
        <v>87</v>
      </c>
      <c r="AV181" s="15" t="s">
        <v>97</v>
      </c>
      <c r="AW181" s="15" t="s">
        <v>32</v>
      </c>
      <c r="AX181" s="15" t="s">
        <v>77</v>
      </c>
      <c r="AY181" s="176" t="s">
        <v>253</v>
      </c>
    </row>
    <row r="182" spans="2:65" s="13" customFormat="1" ht="11.25">
      <c r="B182" s="162"/>
      <c r="D182" s="155" t="s">
        <v>264</v>
      </c>
      <c r="E182" s="163" t="s">
        <v>1</v>
      </c>
      <c r="F182" s="164" t="s">
        <v>266</v>
      </c>
      <c r="H182" s="165">
        <v>10.727</v>
      </c>
      <c r="I182" s="166"/>
      <c r="L182" s="162"/>
      <c r="M182" s="167"/>
      <c r="T182" s="168"/>
      <c r="AT182" s="163" t="s">
        <v>264</v>
      </c>
      <c r="AU182" s="163" t="s">
        <v>87</v>
      </c>
      <c r="AV182" s="13" t="s">
        <v>260</v>
      </c>
      <c r="AW182" s="13" t="s">
        <v>32</v>
      </c>
      <c r="AX182" s="13" t="s">
        <v>85</v>
      </c>
      <c r="AY182" s="163" t="s">
        <v>253</v>
      </c>
    </row>
    <row r="183" spans="2:65" s="1" customFormat="1" ht="21.75" customHeight="1">
      <c r="B183" s="32"/>
      <c r="C183" s="137" t="s">
        <v>344</v>
      </c>
      <c r="D183" s="137" t="s">
        <v>255</v>
      </c>
      <c r="E183" s="138" t="s">
        <v>4218</v>
      </c>
      <c r="F183" s="139" t="s">
        <v>4219</v>
      </c>
      <c r="G183" s="140" t="s">
        <v>202</v>
      </c>
      <c r="H183" s="141">
        <v>10.727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2.5019800000000001</v>
      </c>
      <c r="R183" s="146">
        <f>Q183*H183</f>
        <v>26.838739460000003</v>
      </c>
      <c r="S183" s="146">
        <v>0</v>
      </c>
      <c r="T183" s="147">
        <f>S183*H183</f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260</v>
      </c>
      <c r="BM183" s="148" t="s">
        <v>4278</v>
      </c>
    </row>
    <row r="184" spans="2:65" s="14" customFormat="1" ht="11.25">
      <c r="B184" s="169"/>
      <c r="D184" s="155" t="s">
        <v>264</v>
      </c>
      <c r="E184" s="170" t="s">
        <v>1</v>
      </c>
      <c r="F184" s="171" t="s">
        <v>2822</v>
      </c>
      <c r="H184" s="170" t="s">
        <v>1</v>
      </c>
      <c r="I184" s="172"/>
      <c r="L184" s="169"/>
      <c r="M184" s="173"/>
      <c r="T184" s="174"/>
      <c r="AT184" s="170" t="s">
        <v>264</v>
      </c>
      <c r="AU184" s="170" t="s">
        <v>87</v>
      </c>
      <c r="AV184" s="14" t="s">
        <v>85</v>
      </c>
      <c r="AW184" s="14" t="s">
        <v>32</v>
      </c>
      <c r="AX184" s="14" t="s">
        <v>77</v>
      </c>
      <c r="AY184" s="170" t="s">
        <v>253</v>
      </c>
    </row>
    <row r="185" spans="2:65" s="12" customFormat="1" ht="11.25">
      <c r="B185" s="154"/>
      <c r="D185" s="155" t="s">
        <v>264</v>
      </c>
      <c r="E185" s="156" t="s">
        <v>1</v>
      </c>
      <c r="F185" s="157" t="s">
        <v>4273</v>
      </c>
      <c r="H185" s="158">
        <v>4.5860000000000003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77</v>
      </c>
      <c r="AY185" s="156" t="s">
        <v>253</v>
      </c>
    </row>
    <row r="186" spans="2:65" s="12" customFormat="1" ht="11.25">
      <c r="B186" s="154"/>
      <c r="D186" s="155" t="s">
        <v>264</v>
      </c>
      <c r="E186" s="156" t="s">
        <v>1</v>
      </c>
      <c r="F186" s="157" t="s">
        <v>4274</v>
      </c>
      <c r="H186" s="158">
        <v>0.98</v>
      </c>
      <c r="I186" s="159"/>
      <c r="L186" s="154"/>
      <c r="M186" s="160"/>
      <c r="T186" s="161"/>
      <c r="AT186" s="156" t="s">
        <v>264</v>
      </c>
      <c r="AU186" s="156" t="s">
        <v>87</v>
      </c>
      <c r="AV186" s="12" t="s">
        <v>87</v>
      </c>
      <c r="AW186" s="12" t="s">
        <v>32</v>
      </c>
      <c r="AX186" s="12" t="s">
        <v>77</v>
      </c>
      <c r="AY186" s="156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4275</v>
      </c>
      <c r="H187" s="158">
        <v>1.302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4276</v>
      </c>
      <c r="H188" s="158">
        <v>0.67400000000000004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2" customFormat="1" ht="11.25">
      <c r="B189" s="154"/>
      <c r="D189" s="155" t="s">
        <v>264</v>
      </c>
      <c r="E189" s="156" t="s">
        <v>1</v>
      </c>
      <c r="F189" s="157" t="s">
        <v>4216</v>
      </c>
      <c r="H189" s="158">
        <v>0.152</v>
      </c>
      <c r="I189" s="159"/>
      <c r="L189" s="154"/>
      <c r="M189" s="160"/>
      <c r="T189" s="161"/>
      <c r="AT189" s="156" t="s">
        <v>264</v>
      </c>
      <c r="AU189" s="156" t="s">
        <v>87</v>
      </c>
      <c r="AV189" s="12" t="s">
        <v>87</v>
      </c>
      <c r="AW189" s="12" t="s">
        <v>32</v>
      </c>
      <c r="AX189" s="12" t="s">
        <v>77</v>
      </c>
      <c r="AY189" s="156" t="s">
        <v>253</v>
      </c>
    </row>
    <row r="190" spans="2:65" s="12" customFormat="1" ht="11.25">
      <c r="B190" s="154"/>
      <c r="D190" s="155" t="s">
        <v>264</v>
      </c>
      <c r="E190" s="156" t="s">
        <v>1</v>
      </c>
      <c r="F190" s="157" t="s">
        <v>4217</v>
      </c>
      <c r="H190" s="158">
        <v>0.47299999999999998</v>
      </c>
      <c r="I190" s="159"/>
      <c r="L190" s="154"/>
      <c r="M190" s="160"/>
      <c r="T190" s="161"/>
      <c r="AT190" s="156" t="s">
        <v>264</v>
      </c>
      <c r="AU190" s="156" t="s">
        <v>87</v>
      </c>
      <c r="AV190" s="12" t="s">
        <v>87</v>
      </c>
      <c r="AW190" s="12" t="s">
        <v>32</v>
      </c>
      <c r="AX190" s="12" t="s">
        <v>77</v>
      </c>
      <c r="AY190" s="156" t="s">
        <v>253</v>
      </c>
    </row>
    <row r="191" spans="2:65" s="12" customFormat="1" ht="11.25">
      <c r="B191" s="154"/>
      <c r="D191" s="155" t="s">
        <v>264</v>
      </c>
      <c r="E191" s="156" t="s">
        <v>1</v>
      </c>
      <c r="F191" s="157" t="s">
        <v>4277</v>
      </c>
      <c r="H191" s="158">
        <v>2.56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32</v>
      </c>
      <c r="AX191" s="12" t="s">
        <v>77</v>
      </c>
      <c r="AY191" s="156" t="s">
        <v>253</v>
      </c>
    </row>
    <row r="192" spans="2:65" s="15" customFormat="1" ht="11.25">
      <c r="B192" s="175"/>
      <c r="D192" s="155" t="s">
        <v>264</v>
      </c>
      <c r="E192" s="176" t="s">
        <v>1</v>
      </c>
      <c r="F192" s="177" t="s">
        <v>322</v>
      </c>
      <c r="H192" s="178">
        <v>10.727</v>
      </c>
      <c r="I192" s="179"/>
      <c r="L192" s="175"/>
      <c r="M192" s="180"/>
      <c r="T192" s="181"/>
      <c r="AT192" s="176" t="s">
        <v>264</v>
      </c>
      <c r="AU192" s="176" t="s">
        <v>87</v>
      </c>
      <c r="AV192" s="15" t="s">
        <v>97</v>
      </c>
      <c r="AW192" s="15" t="s">
        <v>32</v>
      </c>
      <c r="AX192" s="15" t="s">
        <v>77</v>
      </c>
      <c r="AY192" s="176" t="s">
        <v>253</v>
      </c>
    </row>
    <row r="193" spans="2:65" s="13" customFormat="1" ht="11.25">
      <c r="B193" s="162"/>
      <c r="D193" s="155" t="s">
        <v>264</v>
      </c>
      <c r="E193" s="163" t="s">
        <v>1</v>
      </c>
      <c r="F193" s="164" t="s">
        <v>266</v>
      </c>
      <c r="H193" s="165">
        <v>10.727</v>
      </c>
      <c r="I193" s="166"/>
      <c r="L193" s="162"/>
      <c r="M193" s="167"/>
      <c r="T193" s="168"/>
      <c r="AT193" s="163" t="s">
        <v>264</v>
      </c>
      <c r="AU193" s="163" t="s">
        <v>87</v>
      </c>
      <c r="AV193" s="13" t="s">
        <v>260</v>
      </c>
      <c r="AW193" s="13" t="s">
        <v>32</v>
      </c>
      <c r="AX193" s="13" t="s">
        <v>85</v>
      </c>
      <c r="AY193" s="163" t="s">
        <v>253</v>
      </c>
    </row>
    <row r="194" spans="2:65" s="1" customFormat="1" ht="16.5" customHeight="1">
      <c r="B194" s="32"/>
      <c r="C194" s="137" t="s">
        <v>355</v>
      </c>
      <c r="D194" s="137" t="s">
        <v>255</v>
      </c>
      <c r="E194" s="138" t="s">
        <v>4223</v>
      </c>
      <c r="F194" s="139" t="s">
        <v>4224</v>
      </c>
      <c r="G194" s="140" t="s">
        <v>258</v>
      </c>
      <c r="H194" s="141">
        <v>97.3</v>
      </c>
      <c r="I194" s="142"/>
      <c r="J194" s="143">
        <f>ROUND(I194*H194,2)</f>
        <v>0</v>
      </c>
      <c r="K194" s="139" t="s">
        <v>259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8.4200000000000004E-3</v>
      </c>
      <c r="R194" s="146">
        <f>Q194*H194</f>
        <v>0.81926600000000005</v>
      </c>
      <c r="S194" s="146">
        <v>0</v>
      </c>
      <c r="T194" s="147">
        <f>S194*H194</f>
        <v>0</v>
      </c>
      <c r="AR194" s="148" t="s">
        <v>260</v>
      </c>
      <c r="AT194" s="148" t="s">
        <v>255</v>
      </c>
      <c r="AU194" s="148" t="s">
        <v>87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260</v>
      </c>
      <c r="BM194" s="148" t="s">
        <v>4225</v>
      </c>
    </row>
    <row r="195" spans="2:65" s="1" customFormat="1" ht="11.25">
      <c r="B195" s="32"/>
      <c r="D195" s="150" t="s">
        <v>262</v>
      </c>
      <c r="F195" s="151" t="s">
        <v>4226</v>
      </c>
      <c r="I195" s="152"/>
      <c r="L195" s="32"/>
      <c r="M195" s="153"/>
      <c r="T195" s="56"/>
      <c r="AT195" s="17" t="s">
        <v>262</v>
      </c>
      <c r="AU195" s="17" t="s">
        <v>87</v>
      </c>
    </row>
    <row r="196" spans="2:65" s="14" customFormat="1" ht="11.25">
      <c r="B196" s="169"/>
      <c r="D196" s="155" t="s">
        <v>264</v>
      </c>
      <c r="E196" s="170" t="s">
        <v>1</v>
      </c>
      <c r="F196" s="171" t="s">
        <v>2822</v>
      </c>
      <c r="H196" s="170" t="s">
        <v>1</v>
      </c>
      <c r="I196" s="172"/>
      <c r="L196" s="169"/>
      <c r="M196" s="173"/>
      <c r="T196" s="174"/>
      <c r="AT196" s="170" t="s">
        <v>264</v>
      </c>
      <c r="AU196" s="170" t="s">
        <v>87</v>
      </c>
      <c r="AV196" s="14" t="s">
        <v>85</v>
      </c>
      <c r="AW196" s="14" t="s">
        <v>32</v>
      </c>
      <c r="AX196" s="14" t="s">
        <v>77</v>
      </c>
      <c r="AY196" s="170" t="s">
        <v>253</v>
      </c>
    </row>
    <row r="197" spans="2:65" s="12" customFormat="1" ht="11.25">
      <c r="B197" s="154"/>
      <c r="D197" s="155" t="s">
        <v>264</v>
      </c>
      <c r="E197" s="156" t="s">
        <v>1</v>
      </c>
      <c r="F197" s="157" t="s">
        <v>4279</v>
      </c>
      <c r="H197" s="158">
        <v>40.764000000000003</v>
      </c>
      <c r="I197" s="159"/>
      <c r="L197" s="154"/>
      <c r="M197" s="160"/>
      <c r="T197" s="161"/>
      <c r="AT197" s="156" t="s">
        <v>264</v>
      </c>
      <c r="AU197" s="156" t="s">
        <v>87</v>
      </c>
      <c r="AV197" s="12" t="s">
        <v>87</v>
      </c>
      <c r="AW197" s="12" t="s">
        <v>32</v>
      </c>
      <c r="AX197" s="12" t="s">
        <v>77</v>
      </c>
      <c r="AY197" s="156" t="s">
        <v>253</v>
      </c>
    </row>
    <row r="198" spans="2:65" s="12" customFormat="1" ht="11.25">
      <c r="B198" s="154"/>
      <c r="D198" s="155" t="s">
        <v>264</v>
      </c>
      <c r="E198" s="156" t="s">
        <v>1</v>
      </c>
      <c r="F198" s="157" t="s">
        <v>4280</v>
      </c>
      <c r="H198" s="158">
        <v>7.81</v>
      </c>
      <c r="I198" s="159"/>
      <c r="L198" s="154"/>
      <c r="M198" s="160"/>
      <c r="T198" s="161"/>
      <c r="AT198" s="156" t="s">
        <v>264</v>
      </c>
      <c r="AU198" s="156" t="s">
        <v>87</v>
      </c>
      <c r="AV198" s="12" t="s">
        <v>87</v>
      </c>
      <c r="AW198" s="12" t="s">
        <v>32</v>
      </c>
      <c r="AX198" s="12" t="s">
        <v>77</v>
      </c>
      <c r="AY198" s="156" t="s">
        <v>253</v>
      </c>
    </row>
    <row r="199" spans="2:65" s="12" customFormat="1" ht="11.25">
      <c r="B199" s="154"/>
      <c r="D199" s="155" t="s">
        <v>264</v>
      </c>
      <c r="E199" s="156" t="s">
        <v>1</v>
      </c>
      <c r="F199" s="157" t="s">
        <v>4281</v>
      </c>
      <c r="H199" s="158">
        <v>7.82</v>
      </c>
      <c r="I199" s="159"/>
      <c r="L199" s="154"/>
      <c r="M199" s="160"/>
      <c r="T199" s="161"/>
      <c r="AT199" s="156" t="s">
        <v>264</v>
      </c>
      <c r="AU199" s="156" t="s">
        <v>87</v>
      </c>
      <c r="AV199" s="12" t="s">
        <v>87</v>
      </c>
      <c r="AW199" s="12" t="s">
        <v>32</v>
      </c>
      <c r="AX199" s="12" t="s">
        <v>77</v>
      </c>
      <c r="AY199" s="156" t="s">
        <v>253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2859</v>
      </c>
      <c r="H200" s="158">
        <v>7.9240000000000004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1022</v>
      </c>
      <c r="H201" s="158">
        <v>1.216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4230</v>
      </c>
      <c r="H202" s="158">
        <v>4.2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65" s="12" customFormat="1" ht="22.5">
      <c r="B203" s="154"/>
      <c r="D203" s="155" t="s">
        <v>264</v>
      </c>
      <c r="E203" s="156" t="s">
        <v>1</v>
      </c>
      <c r="F203" s="157" t="s">
        <v>4282</v>
      </c>
      <c r="H203" s="158">
        <v>27.565999999999999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65" s="15" customFormat="1" ht="11.25">
      <c r="B204" s="175"/>
      <c r="D204" s="155" t="s">
        <v>264</v>
      </c>
      <c r="E204" s="176" t="s">
        <v>1</v>
      </c>
      <c r="F204" s="177" t="s">
        <v>322</v>
      </c>
      <c r="H204" s="178">
        <v>97.3</v>
      </c>
      <c r="I204" s="179"/>
      <c r="L204" s="175"/>
      <c r="M204" s="180"/>
      <c r="T204" s="181"/>
      <c r="AT204" s="176" t="s">
        <v>264</v>
      </c>
      <c r="AU204" s="176" t="s">
        <v>87</v>
      </c>
      <c r="AV204" s="15" t="s">
        <v>97</v>
      </c>
      <c r="AW204" s="15" t="s">
        <v>32</v>
      </c>
      <c r="AX204" s="15" t="s">
        <v>77</v>
      </c>
      <c r="AY204" s="176" t="s">
        <v>253</v>
      </c>
    </row>
    <row r="205" spans="2:65" s="13" customFormat="1" ht="11.25">
      <c r="B205" s="162"/>
      <c r="D205" s="155" t="s">
        <v>264</v>
      </c>
      <c r="E205" s="163" t="s">
        <v>1</v>
      </c>
      <c r="F205" s="164" t="s">
        <v>266</v>
      </c>
      <c r="H205" s="165">
        <v>97.3</v>
      </c>
      <c r="I205" s="166"/>
      <c r="L205" s="162"/>
      <c r="M205" s="167"/>
      <c r="T205" s="168"/>
      <c r="AT205" s="163" t="s">
        <v>264</v>
      </c>
      <c r="AU205" s="163" t="s">
        <v>87</v>
      </c>
      <c r="AV205" s="13" t="s">
        <v>260</v>
      </c>
      <c r="AW205" s="13" t="s">
        <v>32</v>
      </c>
      <c r="AX205" s="13" t="s">
        <v>85</v>
      </c>
      <c r="AY205" s="163" t="s">
        <v>253</v>
      </c>
    </row>
    <row r="206" spans="2:65" s="1" customFormat="1" ht="16.5" customHeight="1">
      <c r="B206" s="32"/>
      <c r="C206" s="137" t="s">
        <v>360</v>
      </c>
      <c r="D206" s="137" t="s">
        <v>255</v>
      </c>
      <c r="E206" s="138" t="s">
        <v>4233</v>
      </c>
      <c r="F206" s="139" t="s">
        <v>4234</v>
      </c>
      <c r="G206" s="140" t="s">
        <v>258</v>
      </c>
      <c r="H206" s="141">
        <v>97.3</v>
      </c>
      <c r="I206" s="142"/>
      <c r="J206" s="143">
        <f>ROUND(I206*H206,2)</f>
        <v>0</v>
      </c>
      <c r="K206" s="139" t="s">
        <v>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8.4200000000000004E-3</v>
      </c>
      <c r="R206" s="146">
        <f>Q206*H206</f>
        <v>0.81926600000000005</v>
      </c>
      <c r="S206" s="146">
        <v>0</v>
      </c>
      <c r="T206" s="147">
        <f>S206*H206</f>
        <v>0</v>
      </c>
      <c r="AR206" s="148" t="s">
        <v>260</v>
      </c>
      <c r="AT206" s="148" t="s">
        <v>255</v>
      </c>
      <c r="AU206" s="148" t="s">
        <v>87</v>
      </c>
      <c r="AY206" s="17" t="s">
        <v>253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260</v>
      </c>
      <c r="BM206" s="148" t="s">
        <v>4283</v>
      </c>
    </row>
    <row r="207" spans="2:65" s="14" customFormat="1" ht="11.25">
      <c r="B207" s="169"/>
      <c r="D207" s="155" t="s">
        <v>264</v>
      </c>
      <c r="E207" s="170" t="s">
        <v>1</v>
      </c>
      <c r="F207" s="171" t="s">
        <v>2822</v>
      </c>
      <c r="H207" s="170" t="s">
        <v>1</v>
      </c>
      <c r="I207" s="172"/>
      <c r="L207" s="169"/>
      <c r="M207" s="173"/>
      <c r="T207" s="174"/>
      <c r="AT207" s="170" t="s">
        <v>264</v>
      </c>
      <c r="AU207" s="170" t="s">
        <v>87</v>
      </c>
      <c r="AV207" s="14" t="s">
        <v>85</v>
      </c>
      <c r="AW207" s="14" t="s">
        <v>32</v>
      </c>
      <c r="AX207" s="14" t="s">
        <v>77</v>
      </c>
      <c r="AY207" s="170" t="s">
        <v>253</v>
      </c>
    </row>
    <row r="208" spans="2:65" s="12" customFormat="1" ht="11.25">
      <c r="B208" s="154"/>
      <c r="D208" s="155" t="s">
        <v>264</v>
      </c>
      <c r="E208" s="156" t="s">
        <v>1</v>
      </c>
      <c r="F208" s="157" t="s">
        <v>4279</v>
      </c>
      <c r="H208" s="158">
        <v>40.764000000000003</v>
      </c>
      <c r="I208" s="159"/>
      <c r="L208" s="154"/>
      <c r="M208" s="160"/>
      <c r="T208" s="161"/>
      <c r="AT208" s="156" t="s">
        <v>264</v>
      </c>
      <c r="AU208" s="156" t="s">
        <v>87</v>
      </c>
      <c r="AV208" s="12" t="s">
        <v>87</v>
      </c>
      <c r="AW208" s="12" t="s">
        <v>32</v>
      </c>
      <c r="AX208" s="12" t="s">
        <v>77</v>
      </c>
      <c r="AY208" s="156" t="s">
        <v>253</v>
      </c>
    </row>
    <row r="209" spans="2:65" s="12" customFormat="1" ht="11.25">
      <c r="B209" s="154"/>
      <c r="D209" s="155" t="s">
        <v>264</v>
      </c>
      <c r="E209" s="156" t="s">
        <v>1</v>
      </c>
      <c r="F209" s="157" t="s">
        <v>4280</v>
      </c>
      <c r="H209" s="158">
        <v>7.81</v>
      </c>
      <c r="I209" s="159"/>
      <c r="L209" s="154"/>
      <c r="M209" s="160"/>
      <c r="T209" s="161"/>
      <c r="AT209" s="156" t="s">
        <v>264</v>
      </c>
      <c r="AU209" s="156" t="s">
        <v>87</v>
      </c>
      <c r="AV209" s="12" t="s">
        <v>87</v>
      </c>
      <c r="AW209" s="12" t="s">
        <v>32</v>
      </c>
      <c r="AX209" s="12" t="s">
        <v>77</v>
      </c>
      <c r="AY209" s="156" t="s">
        <v>253</v>
      </c>
    </row>
    <row r="210" spans="2:65" s="12" customFormat="1" ht="11.25">
      <c r="B210" s="154"/>
      <c r="D210" s="155" t="s">
        <v>264</v>
      </c>
      <c r="E210" s="156" t="s">
        <v>1</v>
      </c>
      <c r="F210" s="157" t="s">
        <v>4281</v>
      </c>
      <c r="H210" s="158">
        <v>7.82</v>
      </c>
      <c r="I210" s="159"/>
      <c r="L210" s="154"/>
      <c r="M210" s="160"/>
      <c r="T210" s="161"/>
      <c r="AT210" s="156" t="s">
        <v>264</v>
      </c>
      <c r="AU210" s="156" t="s">
        <v>87</v>
      </c>
      <c r="AV210" s="12" t="s">
        <v>87</v>
      </c>
      <c r="AW210" s="12" t="s">
        <v>32</v>
      </c>
      <c r="AX210" s="12" t="s">
        <v>77</v>
      </c>
      <c r="AY210" s="156" t="s">
        <v>253</v>
      </c>
    </row>
    <row r="211" spans="2:65" s="12" customFormat="1" ht="11.25">
      <c r="B211" s="154"/>
      <c r="D211" s="155" t="s">
        <v>264</v>
      </c>
      <c r="E211" s="156" t="s">
        <v>1</v>
      </c>
      <c r="F211" s="157" t="s">
        <v>2859</v>
      </c>
      <c r="H211" s="158">
        <v>7.9240000000000004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77</v>
      </c>
      <c r="AY211" s="156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1022</v>
      </c>
      <c r="H212" s="158">
        <v>1.216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4230</v>
      </c>
      <c r="H213" s="158">
        <v>4.2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22.5">
      <c r="B214" s="154"/>
      <c r="D214" s="155" t="s">
        <v>264</v>
      </c>
      <c r="E214" s="156" t="s">
        <v>1</v>
      </c>
      <c r="F214" s="157" t="s">
        <v>4282</v>
      </c>
      <c r="H214" s="158">
        <v>27.565999999999999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5" customFormat="1" ht="11.25">
      <c r="B215" s="175"/>
      <c r="D215" s="155" t="s">
        <v>264</v>
      </c>
      <c r="E215" s="176" t="s">
        <v>1</v>
      </c>
      <c r="F215" s="177" t="s">
        <v>322</v>
      </c>
      <c r="H215" s="178">
        <v>97.3</v>
      </c>
      <c r="I215" s="179"/>
      <c r="L215" s="175"/>
      <c r="M215" s="180"/>
      <c r="T215" s="181"/>
      <c r="AT215" s="176" t="s">
        <v>264</v>
      </c>
      <c r="AU215" s="176" t="s">
        <v>87</v>
      </c>
      <c r="AV215" s="15" t="s">
        <v>97</v>
      </c>
      <c r="AW215" s="15" t="s">
        <v>32</v>
      </c>
      <c r="AX215" s="15" t="s">
        <v>77</v>
      </c>
      <c r="AY215" s="176" t="s">
        <v>253</v>
      </c>
    </row>
    <row r="216" spans="2:65" s="13" customFormat="1" ht="11.25">
      <c r="B216" s="162"/>
      <c r="D216" s="155" t="s">
        <v>264</v>
      </c>
      <c r="E216" s="163" t="s">
        <v>1</v>
      </c>
      <c r="F216" s="164" t="s">
        <v>266</v>
      </c>
      <c r="H216" s="165">
        <v>97.3</v>
      </c>
      <c r="I216" s="166"/>
      <c r="L216" s="162"/>
      <c r="M216" s="167"/>
      <c r="T216" s="168"/>
      <c r="AT216" s="163" t="s">
        <v>264</v>
      </c>
      <c r="AU216" s="163" t="s">
        <v>87</v>
      </c>
      <c r="AV216" s="13" t="s">
        <v>260</v>
      </c>
      <c r="AW216" s="13" t="s">
        <v>32</v>
      </c>
      <c r="AX216" s="13" t="s">
        <v>85</v>
      </c>
      <c r="AY216" s="163" t="s">
        <v>253</v>
      </c>
    </row>
    <row r="217" spans="2:65" s="1" customFormat="1" ht="16.5" customHeight="1">
      <c r="B217" s="32"/>
      <c r="C217" s="137" t="s">
        <v>8</v>
      </c>
      <c r="D217" s="137" t="s">
        <v>255</v>
      </c>
      <c r="E217" s="138" t="s">
        <v>4236</v>
      </c>
      <c r="F217" s="139" t="s">
        <v>4237</v>
      </c>
      <c r="G217" s="140" t="s">
        <v>258</v>
      </c>
      <c r="H217" s="141">
        <v>97.3</v>
      </c>
      <c r="I217" s="142"/>
      <c r="J217" s="143">
        <f>ROUND(I217*H217,2)</f>
        <v>0</v>
      </c>
      <c r="K217" s="139" t="s">
        <v>259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4238</v>
      </c>
    </row>
    <row r="218" spans="2:65" s="1" customFormat="1" ht="11.25">
      <c r="B218" s="32"/>
      <c r="D218" s="150" t="s">
        <v>262</v>
      </c>
      <c r="F218" s="151" t="s">
        <v>4239</v>
      </c>
      <c r="I218" s="152"/>
      <c r="L218" s="32"/>
      <c r="M218" s="153"/>
      <c r="T218" s="56"/>
      <c r="AT218" s="17" t="s">
        <v>262</v>
      </c>
      <c r="AU218" s="17" t="s">
        <v>87</v>
      </c>
    </row>
    <row r="219" spans="2:65" s="1" customFormat="1" ht="16.5" customHeight="1">
      <c r="B219" s="32"/>
      <c r="C219" s="137" t="s">
        <v>369</v>
      </c>
      <c r="D219" s="137" t="s">
        <v>255</v>
      </c>
      <c r="E219" s="138" t="s">
        <v>4240</v>
      </c>
      <c r="F219" s="139" t="s">
        <v>4241</v>
      </c>
      <c r="G219" s="140" t="s">
        <v>258</v>
      </c>
      <c r="H219" s="141">
        <v>97.3</v>
      </c>
      <c r="I219" s="142"/>
      <c r="J219" s="143">
        <f>ROUND(I219*H219,2)</f>
        <v>0</v>
      </c>
      <c r="K219" s="139" t="s">
        <v>1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4284</v>
      </c>
    </row>
    <row r="220" spans="2:65" s="1" customFormat="1" ht="24.2" customHeight="1">
      <c r="B220" s="32"/>
      <c r="C220" s="137" t="s">
        <v>374</v>
      </c>
      <c r="D220" s="137" t="s">
        <v>255</v>
      </c>
      <c r="E220" s="138" t="s">
        <v>4243</v>
      </c>
      <c r="F220" s="139" t="s">
        <v>4244</v>
      </c>
      <c r="G220" s="140" t="s">
        <v>418</v>
      </c>
      <c r="H220" s="141">
        <v>1.0880000000000001</v>
      </c>
      <c r="I220" s="142"/>
      <c r="J220" s="143">
        <f>ROUND(I220*H220,2)</f>
        <v>0</v>
      </c>
      <c r="K220" s="139" t="s">
        <v>259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1.05291</v>
      </c>
      <c r="R220" s="146">
        <f>Q220*H220</f>
        <v>1.14556608</v>
      </c>
      <c r="S220" s="146">
        <v>0</v>
      </c>
      <c r="T220" s="147">
        <f>S220*H220</f>
        <v>0</v>
      </c>
      <c r="AR220" s="148" t="s">
        <v>260</v>
      </c>
      <c r="AT220" s="148" t="s">
        <v>255</v>
      </c>
      <c r="AU220" s="148" t="s">
        <v>87</v>
      </c>
      <c r="AY220" s="17" t="s">
        <v>253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260</v>
      </c>
      <c r="BM220" s="148" t="s">
        <v>4245</v>
      </c>
    </row>
    <row r="221" spans="2:65" s="1" customFormat="1" ht="11.25">
      <c r="B221" s="32"/>
      <c r="D221" s="150" t="s">
        <v>262</v>
      </c>
      <c r="F221" s="151" t="s">
        <v>4246</v>
      </c>
      <c r="I221" s="152"/>
      <c r="L221" s="32"/>
      <c r="M221" s="153"/>
      <c r="T221" s="56"/>
      <c r="AT221" s="17" t="s">
        <v>262</v>
      </c>
      <c r="AU221" s="17" t="s">
        <v>87</v>
      </c>
    </row>
    <row r="222" spans="2:65" s="12" customFormat="1" ht="11.25">
      <c r="B222" s="154"/>
      <c r="D222" s="155" t="s">
        <v>264</v>
      </c>
      <c r="E222" s="156" t="s">
        <v>1</v>
      </c>
      <c r="F222" s="157" t="s">
        <v>4285</v>
      </c>
      <c r="H222" s="158">
        <v>1.0880000000000001</v>
      </c>
      <c r="I222" s="159"/>
      <c r="L222" s="154"/>
      <c r="M222" s="160"/>
      <c r="T222" s="161"/>
      <c r="AT222" s="156" t="s">
        <v>264</v>
      </c>
      <c r="AU222" s="156" t="s">
        <v>87</v>
      </c>
      <c r="AV222" s="12" t="s">
        <v>87</v>
      </c>
      <c r="AW222" s="12" t="s">
        <v>32</v>
      </c>
      <c r="AX222" s="12" t="s">
        <v>77</v>
      </c>
      <c r="AY222" s="156" t="s">
        <v>253</v>
      </c>
    </row>
    <row r="223" spans="2:65" s="13" customFormat="1" ht="11.25">
      <c r="B223" s="162"/>
      <c r="D223" s="155" t="s">
        <v>264</v>
      </c>
      <c r="E223" s="163" t="s">
        <v>1</v>
      </c>
      <c r="F223" s="164" t="s">
        <v>266</v>
      </c>
      <c r="H223" s="165">
        <v>1.0880000000000001</v>
      </c>
      <c r="I223" s="166"/>
      <c r="L223" s="162"/>
      <c r="M223" s="167"/>
      <c r="T223" s="168"/>
      <c r="AT223" s="163" t="s">
        <v>264</v>
      </c>
      <c r="AU223" s="163" t="s">
        <v>87</v>
      </c>
      <c r="AV223" s="13" t="s">
        <v>260</v>
      </c>
      <c r="AW223" s="13" t="s">
        <v>32</v>
      </c>
      <c r="AX223" s="13" t="s">
        <v>85</v>
      </c>
      <c r="AY223" s="163" t="s">
        <v>253</v>
      </c>
    </row>
    <row r="224" spans="2:65" s="11" customFormat="1" ht="25.9" customHeight="1">
      <c r="B224" s="125"/>
      <c r="D224" s="126" t="s">
        <v>76</v>
      </c>
      <c r="E224" s="127" t="s">
        <v>609</v>
      </c>
      <c r="F224" s="127" t="s">
        <v>610</v>
      </c>
      <c r="I224" s="128"/>
      <c r="J224" s="129">
        <f>BK224</f>
        <v>0</v>
      </c>
      <c r="L224" s="125"/>
      <c r="M224" s="130"/>
      <c r="P224" s="131">
        <f>P225</f>
        <v>0</v>
      </c>
      <c r="R224" s="131">
        <f>R225</f>
        <v>0.87044999999999995</v>
      </c>
      <c r="T224" s="132">
        <f>T225</f>
        <v>0</v>
      </c>
      <c r="AR224" s="126" t="s">
        <v>87</v>
      </c>
      <c r="AT224" s="133" t="s">
        <v>76</v>
      </c>
      <c r="AU224" s="133" t="s">
        <v>77</v>
      </c>
      <c r="AY224" s="126" t="s">
        <v>253</v>
      </c>
      <c r="BK224" s="134">
        <f>BK225</f>
        <v>0</v>
      </c>
    </row>
    <row r="225" spans="2:65" s="11" customFormat="1" ht="22.9" customHeight="1">
      <c r="B225" s="125"/>
      <c r="D225" s="126" t="s">
        <v>76</v>
      </c>
      <c r="E225" s="135" t="s">
        <v>2299</v>
      </c>
      <c r="F225" s="135" t="s">
        <v>2300</v>
      </c>
      <c r="I225" s="128"/>
      <c r="J225" s="136">
        <f>BK225</f>
        <v>0</v>
      </c>
      <c r="L225" s="125"/>
      <c r="M225" s="130"/>
      <c r="P225" s="131">
        <f>SUM(P226:P239)</f>
        <v>0</v>
      </c>
      <c r="R225" s="131">
        <f>SUM(R226:R239)</f>
        <v>0.87044999999999995</v>
      </c>
      <c r="T225" s="132">
        <f>SUM(T226:T239)</f>
        <v>0</v>
      </c>
      <c r="AR225" s="126" t="s">
        <v>87</v>
      </c>
      <c r="AT225" s="133" t="s">
        <v>76</v>
      </c>
      <c r="AU225" s="133" t="s">
        <v>85</v>
      </c>
      <c r="AY225" s="126" t="s">
        <v>253</v>
      </c>
      <c r="BK225" s="134">
        <f>SUM(BK226:BK239)</f>
        <v>0</v>
      </c>
    </row>
    <row r="226" spans="2:65" s="1" customFormat="1" ht="16.5" customHeight="1">
      <c r="B226" s="32"/>
      <c r="C226" s="137" t="s">
        <v>379</v>
      </c>
      <c r="D226" s="137" t="s">
        <v>255</v>
      </c>
      <c r="E226" s="138" t="s">
        <v>4248</v>
      </c>
      <c r="F226" s="139" t="s">
        <v>4249</v>
      </c>
      <c r="G226" s="140" t="s">
        <v>1543</v>
      </c>
      <c r="H226" s="141">
        <v>829</v>
      </c>
      <c r="I226" s="142"/>
      <c r="J226" s="143">
        <f>ROUND(I226*H226,2)</f>
        <v>0</v>
      </c>
      <c r="K226" s="139" t="s">
        <v>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5.0000000000000002E-5</v>
      </c>
      <c r="R226" s="146">
        <f>Q226*H226</f>
        <v>4.1450000000000001E-2</v>
      </c>
      <c r="S226" s="146">
        <v>0</v>
      </c>
      <c r="T226" s="147">
        <f>S226*H226</f>
        <v>0</v>
      </c>
      <c r="AR226" s="148" t="s">
        <v>369</v>
      </c>
      <c r="AT226" s="148" t="s">
        <v>255</v>
      </c>
      <c r="AU226" s="148" t="s">
        <v>87</v>
      </c>
      <c r="AY226" s="17" t="s">
        <v>253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369</v>
      </c>
      <c r="BM226" s="148" t="s">
        <v>4250</v>
      </c>
    </row>
    <row r="227" spans="2:65" s="1" customFormat="1" ht="29.25">
      <c r="B227" s="32"/>
      <c r="D227" s="155" t="s">
        <v>1346</v>
      </c>
      <c r="F227" s="195" t="s">
        <v>4251</v>
      </c>
      <c r="I227" s="152"/>
      <c r="L227" s="32"/>
      <c r="M227" s="153"/>
      <c r="T227" s="56"/>
      <c r="AT227" s="17" t="s">
        <v>1346</v>
      </c>
      <c r="AU227" s="17" t="s">
        <v>87</v>
      </c>
    </row>
    <row r="228" spans="2:65" s="12" customFormat="1" ht="11.25">
      <c r="B228" s="154"/>
      <c r="D228" s="155" t="s">
        <v>264</v>
      </c>
      <c r="F228" s="157" t="s">
        <v>4252</v>
      </c>
      <c r="H228" s="158">
        <v>829</v>
      </c>
      <c r="I228" s="159"/>
      <c r="L228" s="154"/>
      <c r="M228" s="160"/>
      <c r="T228" s="161"/>
      <c r="AT228" s="156" t="s">
        <v>264</v>
      </c>
      <c r="AU228" s="156" t="s">
        <v>87</v>
      </c>
      <c r="AV228" s="12" t="s">
        <v>87</v>
      </c>
      <c r="AW228" s="12" t="s">
        <v>4</v>
      </c>
      <c r="AX228" s="12" t="s">
        <v>85</v>
      </c>
      <c r="AY228" s="156" t="s">
        <v>253</v>
      </c>
    </row>
    <row r="229" spans="2:65" s="1" customFormat="1" ht="24.2" customHeight="1">
      <c r="B229" s="32"/>
      <c r="C229" s="185" t="s">
        <v>384</v>
      </c>
      <c r="D229" s="185" t="s">
        <v>1052</v>
      </c>
      <c r="E229" s="186" t="s">
        <v>4253</v>
      </c>
      <c r="F229" s="187" t="s">
        <v>4254</v>
      </c>
      <c r="G229" s="188" t="s">
        <v>418</v>
      </c>
      <c r="H229" s="189">
        <v>0.82899999999999996</v>
      </c>
      <c r="I229" s="190"/>
      <c r="J229" s="191">
        <f>ROUND(I229*H229,2)</f>
        <v>0</v>
      </c>
      <c r="K229" s="187" t="s">
        <v>1</v>
      </c>
      <c r="L229" s="192"/>
      <c r="M229" s="193" t="s">
        <v>1</v>
      </c>
      <c r="N229" s="194" t="s">
        <v>42</v>
      </c>
      <c r="P229" s="146">
        <f>O229*H229</f>
        <v>0</v>
      </c>
      <c r="Q229" s="146">
        <v>1</v>
      </c>
      <c r="R229" s="146">
        <f>Q229*H229</f>
        <v>0.82899999999999996</v>
      </c>
      <c r="S229" s="146">
        <v>0</v>
      </c>
      <c r="T229" s="147">
        <f>S229*H229</f>
        <v>0</v>
      </c>
      <c r="AR229" s="148" t="s">
        <v>455</v>
      </c>
      <c r="AT229" s="148" t="s">
        <v>1052</v>
      </c>
      <c r="AU229" s="148" t="s">
        <v>87</v>
      </c>
      <c r="AY229" s="17" t="s">
        <v>253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369</v>
      </c>
      <c r="BM229" s="148" t="s">
        <v>4255</v>
      </c>
    </row>
    <row r="230" spans="2:65" s="1" customFormat="1" ht="19.5">
      <c r="B230" s="32"/>
      <c r="D230" s="155" t="s">
        <v>1346</v>
      </c>
      <c r="F230" s="195" t="s">
        <v>4256</v>
      </c>
      <c r="I230" s="152"/>
      <c r="L230" s="32"/>
      <c r="M230" s="153"/>
      <c r="T230" s="56"/>
      <c r="AT230" s="17" t="s">
        <v>1346</v>
      </c>
      <c r="AU230" s="17" t="s">
        <v>87</v>
      </c>
    </row>
    <row r="231" spans="2:65" s="14" customFormat="1" ht="11.25">
      <c r="B231" s="169"/>
      <c r="D231" s="155" t="s">
        <v>264</v>
      </c>
      <c r="E231" s="170" t="s">
        <v>1</v>
      </c>
      <c r="F231" s="171" t="s">
        <v>4257</v>
      </c>
      <c r="H231" s="170" t="s">
        <v>1</v>
      </c>
      <c r="I231" s="172"/>
      <c r="L231" s="169"/>
      <c r="M231" s="173"/>
      <c r="T231" s="174"/>
      <c r="AT231" s="170" t="s">
        <v>264</v>
      </c>
      <c r="AU231" s="170" t="s">
        <v>87</v>
      </c>
      <c r="AV231" s="14" t="s">
        <v>85</v>
      </c>
      <c r="AW231" s="14" t="s">
        <v>32</v>
      </c>
      <c r="AX231" s="14" t="s">
        <v>77</v>
      </c>
      <c r="AY231" s="170" t="s">
        <v>253</v>
      </c>
    </row>
    <row r="232" spans="2:65" s="12" customFormat="1" ht="11.25">
      <c r="B232" s="154"/>
      <c r="D232" s="155" t="s">
        <v>264</v>
      </c>
      <c r="E232" s="156" t="s">
        <v>1</v>
      </c>
      <c r="F232" s="157" t="s">
        <v>4286</v>
      </c>
      <c r="H232" s="158">
        <v>0.2</v>
      </c>
      <c r="I232" s="159"/>
      <c r="L232" s="154"/>
      <c r="M232" s="160"/>
      <c r="T232" s="161"/>
      <c r="AT232" s="156" t="s">
        <v>264</v>
      </c>
      <c r="AU232" s="156" t="s">
        <v>87</v>
      </c>
      <c r="AV232" s="12" t="s">
        <v>87</v>
      </c>
      <c r="AW232" s="12" t="s">
        <v>32</v>
      </c>
      <c r="AX232" s="12" t="s">
        <v>77</v>
      </c>
      <c r="AY232" s="156" t="s">
        <v>253</v>
      </c>
    </row>
    <row r="233" spans="2:65" s="15" customFormat="1" ht="11.25">
      <c r="B233" s="175"/>
      <c r="D233" s="155" t="s">
        <v>264</v>
      </c>
      <c r="E233" s="176" t="s">
        <v>1</v>
      </c>
      <c r="F233" s="177" t="s">
        <v>322</v>
      </c>
      <c r="H233" s="178">
        <v>0.2</v>
      </c>
      <c r="I233" s="179"/>
      <c r="L233" s="175"/>
      <c r="M233" s="180"/>
      <c r="T233" s="181"/>
      <c r="AT233" s="176" t="s">
        <v>264</v>
      </c>
      <c r="AU233" s="176" t="s">
        <v>87</v>
      </c>
      <c r="AV233" s="15" t="s">
        <v>97</v>
      </c>
      <c r="AW233" s="15" t="s">
        <v>32</v>
      </c>
      <c r="AX233" s="15" t="s">
        <v>77</v>
      </c>
      <c r="AY233" s="176" t="s">
        <v>253</v>
      </c>
    </row>
    <row r="234" spans="2:65" s="14" customFormat="1" ht="11.25">
      <c r="B234" s="169"/>
      <c r="D234" s="155" t="s">
        <v>264</v>
      </c>
      <c r="E234" s="170" t="s">
        <v>1</v>
      </c>
      <c r="F234" s="171" t="s">
        <v>4259</v>
      </c>
      <c r="H234" s="170" t="s">
        <v>1</v>
      </c>
      <c r="I234" s="172"/>
      <c r="L234" s="169"/>
      <c r="M234" s="173"/>
      <c r="T234" s="174"/>
      <c r="AT234" s="170" t="s">
        <v>264</v>
      </c>
      <c r="AU234" s="170" t="s">
        <v>87</v>
      </c>
      <c r="AV234" s="14" t="s">
        <v>85</v>
      </c>
      <c r="AW234" s="14" t="s">
        <v>32</v>
      </c>
      <c r="AX234" s="14" t="s">
        <v>77</v>
      </c>
      <c r="AY234" s="170" t="s">
        <v>253</v>
      </c>
    </row>
    <row r="235" spans="2:65" s="12" customFormat="1" ht="11.25">
      <c r="B235" s="154"/>
      <c r="D235" s="155" t="s">
        <v>264</v>
      </c>
      <c r="E235" s="156" t="s">
        <v>1</v>
      </c>
      <c r="F235" s="157" t="s">
        <v>4287</v>
      </c>
      <c r="H235" s="158">
        <v>0.629</v>
      </c>
      <c r="I235" s="159"/>
      <c r="L235" s="154"/>
      <c r="M235" s="160"/>
      <c r="T235" s="161"/>
      <c r="AT235" s="156" t="s">
        <v>264</v>
      </c>
      <c r="AU235" s="156" t="s">
        <v>87</v>
      </c>
      <c r="AV235" s="12" t="s">
        <v>87</v>
      </c>
      <c r="AW235" s="12" t="s">
        <v>32</v>
      </c>
      <c r="AX235" s="12" t="s">
        <v>77</v>
      </c>
      <c r="AY235" s="156" t="s">
        <v>253</v>
      </c>
    </row>
    <row r="236" spans="2:65" s="15" customFormat="1" ht="11.25">
      <c r="B236" s="175"/>
      <c r="D236" s="155" t="s">
        <v>264</v>
      </c>
      <c r="E236" s="176" t="s">
        <v>1</v>
      </c>
      <c r="F236" s="177" t="s">
        <v>322</v>
      </c>
      <c r="H236" s="178">
        <v>0.629</v>
      </c>
      <c r="I236" s="179"/>
      <c r="L236" s="175"/>
      <c r="M236" s="180"/>
      <c r="T236" s="181"/>
      <c r="AT236" s="176" t="s">
        <v>264</v>
      </c>
      <c r="AU236" s="176" t="s">
        <v>87</v>
      </c>
      <c r="AV236" s="15" t="s">
        <v>97</v>
      </c>
      <c r="AW236" s="15" t="s">
        <v>32</v>
      </c>
      <c r="AX236" s="15" t="s">
        <v>77</v>
      </c>
      <c r="AY236" s="176" t="s">
        <v>253</v>
      </c>
    </row>
    <row r="237" spans="2:65" s="13" customFormat="1" ht="11.25">
      <c r="B237" s="162"/>
      <c r="D237" s="155" t="s">
        <v>264</v>
      </c>
      <c r="E237" s="163" t="s">
        <v>1</v>
      </c>
      <c r="F237" s="164" t="s">
        <v>266</v>
      </c>
      <c r="H237" s="165">
        <v>0.82899999999999996</v>
      </c>
      <c r="I237" s="166"/>
      <c r="L237" s="162"/>
      <c r="M237" s="167"/>
      <c r="T237" s="168"/>
      <c r="AT237" s="163" t="s">
        <v>264</v>
      </c>
      <c r="AU237" s="163" t="s">
        <v>87</v>
      </c>
      <c r="AV237" s="13" t="s">
        <v>260</v>
      </c>
      <c r="AW237" s="13" t="s">
        <v>32</v>
      </c>
      <c r="AX237" s="13" t="s">
        <v>85</v>
      </c>
      <c r="AY237" s="163" t="s">
        <v>253</v>
      </c>
    </row>
    <row r="238" spans="2:65" s="1" customFormat="1" ht="24.2" customHeight="1">
      <c r="B238" s="32"/>
      <c r="C238" s="137" t="s">
        <v>389</v>
      </c>
      <c r="D238" s="137" t="s">
        <v>255</v>
      </c>
      <c r="E238" s="138" t="s">
        <v>2387</v>
      </c>
      <c r="F238" s="139" t="s">
        <v>2388</v>
      </c>
      <c r="G238" s="140" t="s">
        <v>1576</v>
      </c>
      <c r="H238" s="196"/>
      <c r="I238" s="142"/>
      <c r="J238" s="143">
        <f>ROUND(I238*H238,2)</f>
        <v>0</v>
      </c>
      <c r="K238" s="139" t="s">
        <v>259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369</v>
      </c>
      <c r="AT238" s="148" t="s">
        <v>255</v>
      </c>
      <c r="AU238" s="148" t="s">
        <v>87</v>
      </c>
      <c r="AY238" s="17" t="s">
        <v>253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369</v>
      </c>
      <c r="BM238" s="148" t="s">
        <v>4261</v>
      </c>
    </row>
    <row r="239" spans="2:65" s="1" customFormat="1" ht="11.25">
      <c r="B239" s="32"/>
      <c r="D239" s="150" t="s">
        <v>262</v>
      </c>
      <c r="F239" s="151" t="s">
        <v>2390</v>
      </c>
      <c r="I239" s="152"/>
      <c r="L239" s="32"/>
      <c r="M239" s="182"/>
      <c r="N239" s="183"/>
      <c r="O239" s="183"/>
      <c r="P239" s="183"/>
      <c r="Q239" s="183"/>
      <c r="R239" s="183"/>
      <c r="S239" s="183"/>
      <c r="T239" s="184"/>
      <c r="AT239" s="17" t="s">
        <v>262</v>
      </c>
      <c r="AU239" s="17" t="s">
        <v>87</v>
      </c>
    </row>
    <row r="240" spans="2:65" s="1" customFormat="1" ht="6.95" customHeight="1">
      <c r="B240" s="44"/>
      <c r="C240" s="45"/>
      <c r="D240" s="45"/>
      <c r="E240" s="45"/>
      <c r="F240" s="45"/>
      <c r="G240" s="45"/>
      <c r="H240" s="45"/>
      <c r="I240" s="45"/>
      <c r="J240" s="45"/>
      <c r="K240" s="45"/>
      <c r="L240" s="32"/>
    </row>
  </sheetData>
  <sheetProtection algorithmName="SHA-512" hashValue="XILcYvApQkMuZiI3gOzC+XckAlYuBv32QRbTCk8sYnrxFGE33XTcP2nQNW/7Fr4Bm6vKxA3QKMSjVFW0oYhj7A==" saltValue="PP0SR6eId0zYRO2euV8bbiYZv/CWWK7uwGKxinSTDEwsSf+n4tbZE+tgTRi2mV/ofH71tywhqOhgu9fLoZs6pA==" spinCount="100000" sheet="1" objects="1" scenarios="1" formatColumns="0" formatRows="0" autoFilter="0"/>
  <autoFilter ref="C128:K239" xr:uid="{00000000-0009-0000-0000-000007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33" r:id="rId1" xr:uid="{00000000-0004-0000-0700-000000000000}"/>
    <hyperlink ref="F138" r:id="rId2" xr:uid="{00000000-0004-0000-0700-000001000000}"/>
    <hyperlink ref="F142" r:id="rId3" xr:uid="{00000000-0004-0000-0700-000002000000}"/>
    <hyperlink ref="F146" r:id="rId4" xr:uid="{00000000-0004-0000-0700-000003000000}"/>
    <hyperlink ref="F148" r:id="rId5" xr:uid="{00000000-0004-0000-0700-000004000000}"/>
    <hyperlink ref="F152" r:id="rId6" xr:uid="{00000000-0004-0000-0700-000005000000}"/>
    <hyperlink ref="F157" r:id="rId7" xr:uid="{00000000-0004-0000-0700-000006000000}"/>
    <hyperlink ref="F159" r:id="rId8" xr:uid="{00000000-0004-0000-0700-000007000000}"/>
    <hyperlink ref="F164" r:id="rId9" xr:uid="{00000000-0004-0000-0700-000008000000}"/>
    <hyperlink ref="F172" r:id="rId10" xr:uid="{00000000-0004-0000-0700-000009000000}"/>
    <hyperlink ref="F195" r:id="rId11" xr:uid="{00000000-0004-0000-0700-00000A000000}"/>
    <hyperlink ref="F218" r:id="rId12" xr:uid="{00000000-0004-0000-0700-00000B000000}"/>
    <hyperlink ref="F221" r:id="rId13" xr:uid="{00000000-0004-0000-0700-00000C000000}"/>
    <hyperlink ref="F239" r:id="rId14" xr:uid="{00000000-0004-0000-07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4148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4288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ROUND((SUM(BE129:BE244)),  2)</f>
        <v>0</v>
      </c>
      <c r="I37" s="97">
        <v>0.21</v>
      </c>
      <c r="J37" s="86">
        <f>ROUND(((SUM(BE129:BE244))*I37),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ROUND((SUM(BF129:BF244)),  2)</f>
        <v>0</v>
      </c>
      <c r="I38" s="97">
        <v>0.15</v>
      </c>
      <c r="J38" s="86">
        <f>ROUND(((SUM(BF129:BF244))*I38),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ROUND((SUM(BG129:BG244)),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ROUND((SUM(BH129:BH244)),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ROUND((SUM(BI129:BI244)),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4148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D.1.2.C - Objekt C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J129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230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4150</v>
      </c>
      <c r="E103" s="115"/>
      <c r="F103" s="115"/>
      <c r="G103" s="115"/>
      <c r="H103" s="115"/>
      <c r="I103" s="115"/>
      <c r="J103" s="116">
        <f>J171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J229</f>
        <v>0</v>
      </c>
      <c r="L104" s="109"/>
    </row>
    <row r="105" spans="2:47" s="9" customFormat="1" ht="19.899999999999999" customHeight="1">
      <c r="B105" s="113"/>
      <c r="D105" s="114" t="s">
        <v>808</v>
      </c>
      <c r="E105" s="115"/>
      <c r="F105" s="115"/>
      <c r="G105" s="115"/>
      <c r="H105" s="115"/>
      <c r="I105" s="115"/>
      <c r="J105" s="116">
        <f>J230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20" ht="12" customHeight="1">
      <c r="B116" s="20"/>
      <c r="C116" s="27" t="s">
        <v>215</v>
      </c>
      <c r="L116" s="20"/>
    </row>
    <row r="117" spans="2:20" ht="16.5" customHeight="1">
      <c r="B117" s="20"/>
      <c r="E117" s="255" t="s">
        <v>791</v>
      </c>
      <c r="F117" s="216"/>
      <c r="G117" s="216"/>
      <c r="H117" s="216"/>
      <c r="L117" s="20"/>
    </row>
    <row r="118" spans="2:20" ht="12" customHeight="1">
      <c r="B118" s="20"/>
      <c r="C118" s="27" t="s">
        <v>792</v>
      </c>
      <c r="L118" s="20"/>
    </row>
    <row r="119" spans="2:20" s="1" customFormat="1" ht="16.5" customHeight="1">
      <c r="B119" s="32"/>
      <c r="E119" s="250" t="s">
        <v>4148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794</v>
      </c>
      <c r="L120" s="32"/>
    </row>
    <row r="121" spans="2:20" s="1" customFormat="1" ht="16.5" customHeight="1">
      <c r="B121" s="32"/>
      <c r="E121" s="237" t="str">
        <f>E13</f>
        <v>D.1.2.C - Objekt C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Na Vyšehradě 1205, 509 01 Nová Paka </v>
      </c>
      <c r="I123" s="27" t="s">
        <v>22</v>
      </c>
      <c r="J123" s="52" t="str">
        <f>IF(J16="","",J16)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Královehradecký kraj</v>
      </c>
      <c r="I125" s="27" t="s">
        <v>30</v>
      </c>
      <c r="J125" s="30" t="str">
        <f>E25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P130+P229</f>
        <v>0</v>
      </c>
      <c r="Q129" s="53"/>
      <c r="R129" s="122">
        <f>R130+R229</f>
        <v>445.29513613999995</v>
      </c>
      <c r="S129" s="53"/>
      <c r="T129" s="123">
        <f>T130+T229</f>
        <v>0</v>
      </c>
      <c r="AT129" s="17" t="s">
        <v>76</v>
      </c>
      <c r="AU129" s="17" t="s">
        <v>227</v>
      </c>
      <c r="BK129" s="124">
        <f>BK130+BK229</f>
        <v>0</v>
      </c>
    </row>
    <row r="130" spans="2:65" s="11" customFormat="1" ht="25.9" customHeight="1">
      <c r="B130" s="125"/>
      <c r="D130" s="126" t="s">
        <v>76</v>
      </c>
      <c r="E130" s="127" t="s">
        <v>251</v>
      </c>
      <c r="F130" s="127" t="s">
        <v>252</v>
      </c>
      <c r="I130" s="128"/>
      <c r="J130" s="129">
        <f>BK130</f>
        <v>0</v>
      </c>
      <c r="L130" s="125"/>
      <c r="M130" s="130"/>
      <c r="P130" s="131">
        <f>P131+P171</f>
        <v>0</v>
      </c>
      <c r="R130" s="131">
        <f>R131+R171</f>
        <v>444.42468613999995</v>
      </c>
      <c r="T130" s="132">
        <f>T131+T171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BK131+BK171</f>
        <v>0</v>
      </c>
    </row>
    <row r="131" spans="2:65" s="11" customFormat="1" ht="22.9" customHeight="1">
      <c r="B131" s="125"/>
      <c r="D131" s="126" t="s">
        <v>76</v>
      </c>
      <c r="E131" s="135" t="s">
        <v>87</v>
      </c>
      <c r="F131" s="135" t="s">
        <v>436</v>
      </c>
      <c r="I131" s="128"/>
      <c r="J131" s="136">
        <f>BK131</f>
        <v>0</v>
      </c>
      <c r="L131" s="125"/>
      <c r="M131" s="130"/>
      <c r="P131" s="131">
        <f>SUM(P132:P170)</f>
        <v>0</v>
      </c>
      <c r="R131" s="131">
        <f>SUM(R132:R170)</f>
        <v>386.85522565999997</v>
      </c>
      <c r="T131" s="132">
        <f>SUM(T132:T170)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SUM(BK132:BK170)</f>
        <v>0</v>
      </c>
    </row>
    <row r="132" spans="2:65" s="1" customFormat="1" ht="24.2" customHeight="1">
      <c r="B132" s="32"/>
      <c r="C132" s="137" t="s">
        <v>85</v>
      </c>
      <c r="D132" s="137" t="s">
        <v>255</v>
      </c>
      <c r="E132" s="138" t="s">
        <v>4151</v>
      </c>
      <c r="F132" s="139" t="s">
        <v>4152</v>
      </c>
      <c r="G132" s="140" t="s">
        <v>202</v>
      </c>
      <c r="H132" s="141">
        <v>6.5439999999999996</v>
      </c>
      <c r="I132" s="142"/>
      <c r="J132" s="143">
        <f>ROUND(I132*H132,2)</f>
        <v>0</v>
      </c>
      <c r="K132" s="139" t="s">
        <v>259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2.3010199999999998</v>
      </c>
      <c r="R132" s="146">
        <f>Q132*H132</f>
        <v>15.057874879999998</v>
      </c>
      <c r="S132" s="146">
        <v>0</v>
      </c>
      <c r="T132" s="147">
        <f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260</v>
      </c>
      <c r="BM132" s="148" t="s">
        <v>4153</v>
      </c>
    </row>
    <row r="133" spans="2:65" s="1" customFormat="1" ht="11.25">
      <c r="B133" s="32"/>
      <c r="D133" s="150" t="s">
        <v>262</v>
      </c>
      <c r="F133" s="151" t="s">
        <v>4154</v>
      </c>
      <c r="I133" s="152"/>
      <c r="L133" s="32"/>
      <c r="M133" s="153"/>
      <c r="T133" s="56"/>
      <c r="AT133" s="17" t="s">
        <v>262</v>
      </c>
      <c r="AU133" s="17" t="s">
        <v>87</v>
      </c>
    </row>
    <row r="134" spans="2:65" s="14" customFormat="1" ht="11.25">
      <c r="B134" s="169"/>
      <c r="D134" s="155" t="s">
        <v>264</v>
      </c>
      <c r="E134" s="170" t="s">
        <v>1</v>
      </c>
      <c r="F134" s="171" t="s">
        <v>4155</v>
      </c>
      <c r="H134" s="170" t="s">
        <v>1</v>
      </c>
      <c r="I134" s="172"/>
      <c r="L134" s="169"/>
      <c r="M134" s="173"/>
      <c r="T134" s="174"/>
      <c r="AT134" s="170" t="s">
        <v>264</v>
      </c>
      <c r="AU134" s="170" t="s">
        <v>87</v>
      </c>
      <c r="AV134" s="14" t="s">
        <v>85</v>
      </c>
      <c r="AW134" s="14" t="s">
        <v>32</v>
      </c>
      <c r="AX134" s="14" t="s">
        <v>77</v>
      </c>
      <c r="AY134" s="170" t="s">
        <v>253</v>
      </c>
    </row>
    <row r="135" spans="2:65" s="12" customFormat="1" ht="11.25">
      <c r="B135" s="154"/>
      <c r="D135" s="155" t="s">
        <v>264</v>
      </c>
      <c r="E135" s="156" t="s">
        <v>1</v>
      </c>
      <c r="F135" s="157" t="s">
        <v>4289</v>
      </c>
      <c r="H135" s="158">
        <v>6.5439999999999996</v>
      </c>
      <c r="I135" s="159"/>
      <c r="L135" s="154"/>
      <c r="M135" s="160"/>
      <c r="T135" s="161"/>
      <c r="AT135" s="156" t="s">
        <v>264</v>
      </c>
      <c r="AU135" s="156" t="s">
        <v>87</v>
      </c>
      <c r="AV135" s="12" t="s">
        <v>87</v>
      </c>
      <c r="AW135" s="12" t="s">
        <v>32</v>
      </c>
      <c r="AX135" s="12" t="s">
        <v>77</v>
      </c>
      <c r="AY135" s="156" t="s">
        <v>253</v>
      </c>
    </row>
    <row r="136" spans="2:65" s="13" customFormat="1" ht="11.25">
      <c r="B136" s="162"/>
      <c r="D136" s="155" t="s">
        <v>264</v>
      </c>
      <c r="E136" s="163" t="s">
        <v>1</v>
      </c>
      <c r="F136" s="164" t="s">
        <v>266</v>
      </c>
      <c r="H136" s="165">
        <v>6.5439999999999996</v>
      </c>
      <c r="I136" s="166"/>
      <c r="L136" s="162"/>
      <c r="M136" s="167"/>
      <c r="T136" s="168"/>
      <c r="AT136" s="163" t="s">
        <v>264</v>
      </c>
      <c r="AU136" s="163" t="s">
        <v>87</v>
      </c>
      <c r="AV136" s="13" t="s">
        <v>260</v>
      </c>
      <c r="AW136" s="13" t="s">
        <v>32</v>
      </c>
      <c r="AX136" s="13" t="s">
        <v>85</v>
      </c>
      <c r="AY136" s="163" t="s">
        <v>253</v>
      </c>
    </row>
    <row r="137" spans="2:65" s="1" customFormat="1" ht="24.2" customHeight="1">
      <c r="B137" s="32"/>
      <c r="C137" s="137" t="s">
        <v>87</v>
      </c>
      <c r="D137" s="137" t="s">
        <v>255</v>
      </c>
      <c r="E137" s="138" t="s">
        <v>4157</v>
      </c>
      <c r="F137" s="139" t="s">
        <v>4158</v>
      </c>
      <c r="G137" s="140" t="s">
        <v>202</v>
      </c>
      <c r="H137" s="141">
        <v>31.512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2.5018699999999998</v>
      </c>
      <c r="R137" s="146">
        <f>Q137*H137</f>
        <v>78.838927439999992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4159</v>
      </c>
    </row>
    <row r="138" spans="2:65" s="1" customFormat="1" ht="11.25">
      <c r="B138" s="32"/>
      <c r="D138" s="150" t="s">
        <v>262</v>
      </c>
      <c r="F138" s="151" t="s">
        <v>4160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2" customFormat="1" ht="11.25">
      <c r="B139" s="154"/>
      <c r="D139" s="155" t="s">
        <v>264</v>
      </c>
      <c r="E139" s="156" t="s">
        <v>1</v>
      </c>
      <c r="F139" s="157" t="s">
        <v>4290</v>
      </c>
      <c r="H139" s="158">
        <v>31.512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77</v>
      </c>
      <c r="AY139" s="156" t="s">
        <v>253</v>
      </c>
    </row>
    <row r="140" spans="2:65" s="13" customFormat="1" ht="11.25">
      <c r="B140" s="162"/>
      <c r="D140" s="155" t="s">
        <v>264</v>
      </c>
      <c r="E140" s="163" t="s">
        <v>1</v>
      </c>
      <c r="F140" s="164" t="s">
        <v>266</v>
      </c>
      <c r="H140" s="165">
        <v>31.512</v>
      </c>
      <c r="I140" s="166"/>
      <c r="L140" s="162"/>
      <c r="M140" s="167"/>
      <c r="T140" s="168"/>
      <c r="AT140" s="163" t="s">
        <v>264</v>
      </c>
      <c r="AU140" s="163" t="s">
        <v>87</v>
      </c>
      <c r="AV140" s="13" t="s">
        <v>260</v>
      </c>
      <c r="AW140" s="13" t="s">
        <v>32</v>
      </c>
      <c r="AX140" s="13" t="s">
        <v>85</v>
      </c>
      <c r="AY140" s="163" t="s">
        <v>253</v>
      </c>
    </row>
    <row r="141" spans="2:65" s="1" customFormat="1" ht="16.5" customHeight="1">
      <c r="B141" s="32"/>
      <c r="C141" s="137" t="s">
        <v>97</v>
      </c>
      <c r="D141" s="137" t="s">
        <v>255</v>
      </c>
      <c r="E141" s="138" t="s">
        <v>4162</v>
      </c>
      <c r="F141" s="139" t="s">
        <v>4163</v>
      </c>
      <c r="G141" s="140" t="s">
        <v>258</v>
      </c>
      <c r="H141" s="141">
        <v>10.224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2.47E-3</v>
      </c>
      <c r="R141" s="146">
        <f>Q141*H141</f>
        <v>2.5253279999999999E-2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4164</v>
      </c>
    </row>
    <row r="142" spans="2:65" s="1" customFormat="1" ht="11.25">
      <c r="B142" s="32"/>
      <c r="D142" s="150" t="s">
        <v>262</v>
      </c>
      <c r="F142" s="151" t="s">
        <v>4165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4291</v>
      </c>
      <c r="H143" s="158">
        <v>10.224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77</v>
      </c>
      <c r="AY143" s="156" t="s">
        <v>253</v>
      </c>
    </row>
    <row r="144" spans="2:65" s="13" customFormat="1" ht="11.25">
      <c r="B144" s="162"/>
      <c r="D144" s="155" t="s">
        <v>264</v>
      </c>
      <c r="E144" s="163" t="s">
        <v>1</v>
      </c>
      <c r="F144" s="164" t="s">
        <v>266</v>
      </c>
      <c r="H144" s="165">
        <v>10.224</v>
      </c>
      <c r="I144" s="166"/>
      <c r="L144" s="162"/>
      <c r="M144" s="167"/>
      <c r="T144" s="168"/>
      <c r="AT144" s="163" t="s">
        <v>264</v>
      </c>
      <c r="AU144" s="163" t="s">
        <v>87</v>
      </c>
      <c r="AV144" s="13" t="s">
        <v>260</v>
      </c>
      <c r="AW144" s="13" t="s">
        <v>32</v>
      </c>
      <c r="AX144" s="13" t="s">
        <v>85</v>
      </c>
      <c r="AY144" s="163" t="s">
        <v>253</v>
      </c>
    </row>
    <row r="145" spans="2:65" s="1" customFormat="1" ht="16.5" customHeight="1">
      <c r="B145" s="32"/>
      <c r="C145" s="137" t="s">
        <v>260</v>
      </c>
      <c r="D145" s="137" t="s">
        <v>255</v>
      </c>
      <c r="E145" s="138" t="s">
        <v>4167</v>
      </c>
      <c r="F145" s="139" t="s">
        <v>4168</v>
      </c>
      <c r="G145" s="140" t="s">
        <v>258</v>
      </c>
      <c r="H145" s="141">
        <v>10.224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4169</v>
      </c>
    </row>
    <row r="146" spans="2:65" s="1" customFormat="1" ht="11.25">
      <c r="B146" s="32"/>
      <c r="D146" s="150" t="s">
        <v>262</v>
      </c>
      <c r="F146" s="151" t="s">
        <v>4170</v>
      </c>
      <c r="I146" s="152"/>
      <c r="L146" s="32"/>
      <c r="M146" s="153"/>
      <c r="T146" s="56"/>
      <c r="AT146" s="17" t="s">
        <v>262</v>
      </c>
      <c r="AU146" s="17" t="s">
        <v>87</v>
      </c>
    </row>
    <row r="147" spans="2:65" s="1" customFormat="1" ht="21.75" customHeight="1">
      <c r="B147" s="32"/>
      <c r="C147" s="137" t="s">
        <v>280</v>
      </c>
      <c r="D147" s="137" t="s">
        <v>255</v>
      </c>
      <c r="E147" s="138" t="s">
        <v>4171</v>
      </c>
      <c r="F147" s="139" t="s">
        <v>4172</v>
      </c>
      <c r="G147" s="140" t="s">
        <v>418</v>
      </c>
      <c r="H147" s="141">
        <v>2.927</v>
      </c>
      <c r="I147" s="142"/>
      <c r="J147" s="143">
        <f>ROUND(I147*H147,2)</f>
        <v>0</v>
      </c>
      <c r="K147" s="139" t="s">
        <v>259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1.0606199999999999</v>
      </c>
      <c r="R147" s="146">
        <f>Q147*H147</f>
        <v>3.1044347399999999</v>
      </c>
      <c r="S147" s="146">
        <v>0</v>
      </c>
      <c r="T147" s="147">
        <f>S147*H147</f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260</v>
      </c>
      <c r="BM147" s="148" t="s">
        <v>4173</v>
      </c>
    </row>
    <row r="148" spans="2:65" s="1" customFormat="1" ht="11.25">
      <c r="B148" s="32"/>
      <c r="D148" s="150" t="s">
        <v>262</v>
      </c>
      <c r="F148" s="151" t="s">
        <v>4174</v>
      </c>
      <c r="I148" s="152"/>
      <c r="L148" s="32"/>
      <c r="M148" s="153"/>
      <c r="T148" s="56"/>
      <c r="AT148" s="17" t="s">
        <v>262</v>
      </c>
      <c r="AU148" s="17" t="s">
        <v>87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4292</v>
      </c>
      <c r="H149" s="158">
        <v>2.927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65" s="13" customFormat="1" ht="11.25">
      <c r="B150" s="162"/>
      <c r="D150" s="155" t="s">
        <v>264</v>
      </c>
      <c r="E150" s="163" t="s">
        <v>1</v>
      </c>
      <c r="F150" s="164" t="s">
        <v>266</v>
      </c>
      <c r="H150" s="165">
        <v>2.927</v>
      </c>
      <c r="I150" s="166"/>
      <c r="L150" s="162"/>
      <c r="M150" s="167"/>
      <c r="T150" s="168"/>
      <c r="AT150" s="163" t="s">
        <v>264</v>
      </c>
      <c r="AU150" s="163" t="s">
        <v>87</v>
      </c>
      <c r="AV150" s="13" t="s">
        <v>260</v>
      </c>
      <c r="AW150" s="13" t="s">
        <v>32</v>
      </c>
      <c r="AX150" s="13" t="s">
        <v>85</v>
      </c>
      <c r="AY150" s="163" t="s">
        <v>253</v>
      </c>
    </row>
    <row r="151" spans="2:65" s="1" customFormat="1" ht="16.5" customHeight="1">
      <c r="B151" s="32"/>
      <c r="C151" s="137" t="s">
        <v>285</v>
      </c>
      <c r="D151" s="137" t="s">
        <v>255</v>
      </c>
      <c r="E151" s="138" t="s">
        <v>4176</v>
      </c>
      <c r="F151" s="139" t="s">
        <v>4177</v>
      </c>
      <c r="G151" s="140" t="s">
        <v>202</v>
      </c>
      <c r="H151" s="141">
        <v>17.079999999999998</v>
      </c>
      <c r="I151" s="142"/>
      <c r="J151" s="143">
        <f>ROUND(I151*H151,2)</f>
        <v>0</v>
      </c>
      <c r="K151" s="139" t="s">
        <v>259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2.3010199999999998</v>
      </c>
      <c r="R151" s="146">
        <f>Q151*H151</f>
        <v>39.301421599999991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4178</v>
      </c>
    </row>
    <row r="152" spans="2:65" s="1" customFormat="1" ht="11.25">
      <c r="B152" s="32"/>
      <c r="D152" s="150" t="s">
        <v>262</v>
      </c>
      <c r="F152" s="151" t="s">
        <v>4179</v>
      </c>
      <c r="I152" s="152"/>
      <c r="L152" s="32"/>
      <c r="M152" s="153"/>
      <c r="T152" s="56"/>
      <c r="AT152" s="17" t="s">
        <v>262</v>
      </c>
      <c r="AU152" s="17" t="s">
        <v>87</v>
      </c>
    </row>
    <row r="153" spans="2:65" s="14" customFormat="1" ht="11.25">
      <c r="B153" s="169"/>
      <c r="D153" s="155" t="s">
        <v>264</v>
      </c>
      <c r="E153" s="170" t="s">
        <v>1</v>
      </c>
      <c r="F153" s="171" t="s">
        <v>4267</v>
      </c>
      <c r="H153" s="170" t="s">
        <v>1</v>
      </c>
      <c r="I153" s="172"/>
      <c r="L153" s="169"/>
      <c r="M153" s="173"/>
      <c r="T153" s="174"/>
      <c r="AT153" s="170" t="s">
        <v>264</v>
      </c>
      <c r="AU153" s="170" t="s">
        <v>87</v>
      </c>
      <c r="AV153" s="14" t="s">
        <v>85</v>
      </c>
      <c r="AW153" s="14" t="s">
        <v>32</v>
      </c>
      <c r="AX153" s="14" t="s">
        <v>77</v>
      </c>
      <c r="AY153" s="170" t="s">
        <v>253</v>
      </c>
    </row>
    <row r="154" spans="2:65" s="12" customFormat="1" ht="22.5">
      <c r="B154" s="154"/>
      <c r="D154" s="155" t="s">
        <v>264</v>
      </c>
      <c r="E154" s="156" t="s">
        <v>1</v>
      </c>
      <c r="F154" s="157" t="s">
        <v>4293</v>
      </c>
      <c r="H154" s="158">
        <v>17.079999999999998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77</v>
      </c>
      <c r="AY154" s="156" t="s">
        <v>253</v>
      </c>
    </row>
    <row r="155" spans="2:65" s="13" customFormat="1" ht="11.25">
      <c r="B155" s="162"/>
      <c r="D155" s="155" t="s">
        <v>264</v>
      </c>
      <c r="E155" s="163" t="s">
        <v>1</v>
      </c>
      <c r="F155" s="164" t="s">
        <v>266</v>
      </c>
      <c r="H155" s="165">
        <v>17.079999999999998</v>
      </c>
      <c r="I155" s="166"/>
      <c r="L155" s="162"/>
      <c r="M155" s="167"/>
      <c r="T155" s="168"/>
      <c r="AT155" s="163" t="s">
        <v>264</v>
      </c>
      <c r="AU155" s="163" t="s">
        <v>87</v>
      </c>
      <c r="AV155" s="13" t="s">
        <v>260</v>
      </c>
      <c r="AW155" s="13" t="s">
        <v>32</v>
      </c>
      <c r="AX155" s="13" t="s">
        <v>85</v>
      </c>
      <c r="AY155" s="163" t="s">
        <v>253</v>
      </c>
    </row>
    <row r="156" spans="2:65" s="1" customFormat="1" ht="16.5" customHeight="1">
      <c r="B156" s="32"/>
      <c r="C156" s="137" t="s">
        <v>292</v>
      </c>
      <c r="D156" s="137" t="s">
        <v>255</v>
      </c>
      <c r="E156" s="138" t="s">
        <v>4186</v>
      </c>
      <c r="F156" s="139" t="s">
        <v>4187</v>
      </c>
      <c r="G156" s="140" t="s">
        <v>258</v>
      </c>
      <c r="H156" s="141">
        <v>5</v>
      </c>
      <c r="I156" s="142"/>
      <c r="J156" s="143">
        <f>ROUND(I156*H156,2)</f>
        <v>0</v>
      </c>
      <c r="K156" s="139" t="s">
        <v>259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2.6900000000000001E-3</v>
      </c>
      <c r="R156" s="146">
        <f>Q156*H156</f>
        <v>1.345E-2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4188</v>
      </c>
    </row>
    <row r="157" spans="2:65" s="1" customFormat="1" ht="11.25">
      <c r="B157" s="32"/>
      <c r="D157" s="150" t="s">
        <v>262</v>
      </c>
      <c r="F157" s="151" t="s">
        <v>4189</v>
      </c>
      <c r="I157" s="152"/>
      <c r="L157" s="32"/>
      <c r="M157" s="153"/>
      <c r="T157" s="56"/>
      <c r="AT157" s="17" t="s">
        <v>262</v>
      </c>
      <c r="AU157" s="17" t="s">
        <v>87</v>
      </c>
    </row>
    <row r="158" spans="2:65" s="1" customFormat="1" ht="16.5" customHeight="1">
      <c r="B158" s="32"/>
      <c r="C158" s="137" t="s">
        <v>303</v>
      </c>
      <c r="D158" s="137" t="s">
        <v>255</v>
      </c>
      <c r="E158" s="138" t="s">
        <v>4190</v>
      </c>
      <c r="F158" s="139" t="s">
        <v>4191</v>
      </c>
      <c r="G158" s="140" t="s">
        <v>258</v>
      </c>
      <c r="H158" s="141">
        <v>5</v>
      </c>
      <c r="I158" s="142"/>
      <c r="J158" s="143">
        <f>ROUND(I158*H158,2)</f>
        <v>0</v>
      </c>
      <c r="K158" s="139" t="s">
        <v>259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260</v>
      </c>
      <c r="BM158" s="148" t="s">
        <v>4192</v>
      </c>
    </row>
    <row r="159" spans="2:65" s="1" customFormat="1" ht="11.25">
      <c r="B159" s="32"/>
      <c r="D159" s="150" t="s">
        <v>262</v>
      </c>
      <c r="F159" s="151" t="s">
        <v>4193</v>
      </c>
      <c r="I159" s="152"/>
      <c r="L159" s="32"/>
      <c r="M159" s="153"/>
      <c r="T159" s="56"/>
      <c r="AT159" s="17" t="s">
        <v>262</v>
      </c>
      <c r="AU159" s="17" t="s">
        <v>87</v>
      </c>
    </row>
    <row r="160" spans="2:65" s="1" customFormat="1" ht="24.2" customHeight="1">
      <c r="B160" s="32"/>
      <c r="C160" s="137" t="s">
        <v>310</v>
      </c>
      <c r="D160" s="137" t="s">
        <v>255</v>
      </c>
      <c r="E160" s="138" t="s">
        <v>4269</v>
      </c>
      <c r="F160" s="139" t="s">
        <v>4195</v>
      </c>
      <c r="G160" s="140" t="s">
        <v>418</v>
      </c>
      <c r="H160" s="141">
        <v>1.5409999999999999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1.0606199999999999</v>
      </c>
      <c r="R160" s="146">
        <f>Q160*H160</f>
        <v>1.6344154199999998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4196</v>
      </c>
    </row>
    <row r="161" spans="2:65" s="12" customFormat="1" ht="11.25">
      <c r="B161" s="154"/>
      <c r="D161" s="155" t="s">
        <v>264</v>
      </c>
      <c r="E161" s="156" t="s">
        <v>1</v>
      </c>
      <c r="F161" s="157" t="s">
        <v>4294</v>
      </c>
      <c r="H161" s="158">
        <v>1.5409999999999999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65" s="13" customFormat="1" ht="11.25">
      <c r="B162" s="162"/>
      <c r="D162" s="155" t="s">
        <v>264</v>
      </c>
      <c r="E162" s="163" t="s">
        <v>1</v>
      </c>
      <c r="F162" s="164" t="s">
        <v>266</v>
      </c>
      <c r="H162" s="165">
        <v>1.5409999999999999</v>
      </c>
      <c r="I162" s="166"/>
      <c r="L162" s="162"/>
      <c r="M162" s="167"/>
      <c r="T162" s="168"/>
      <c r="AT162" s="163" t="s">
        <v>264</v>
      </c>
      <c r="AU162" s="163" t="s">
        <v>87</v>
      </c>
      <c r="AV162" s="13" t="s">
        <v>260</v>
      </c>
      <c r="AW162" s="13" t="s">
        <v>32</v>
      </c>
      <c r="AX162" s="13" t="s">
        <v>85</v>
      </c>
      <c r="AY162" s="163" t="s">
        <v>253</v>
      </c>
    </row>
    <row r="163" spans="2:65" s="1" customFormat="1" ht="33" customHeight="1">
      <c r="B163" s="32"/>
      <c r="C163" s="137" t="s">
        <v>317</v>
      </c>
      <c r="D163" s="137" t="s">
        <v>255</v>
      </c>
      <c r="E163" s="138" t="s">
        <v>4200</v>
      </c>
      <c r="F163" s="139" t="s">
        <v>4201</v>
      </c>
      <c r="G163" s="140" t="s">
        <v>258</v>
      </c>
      <c r="H163" s="141">
        <v>358.89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0.69347000000000003</v>
      </c>
      <c r="R163" s="146">
        <f>Q163*H163</f>
        <v>248.87944830000001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4202</v>
      </c>
    </row>
    <row r="164" spans="2:65" s="1" customFormat="1" ht="11.25">
      <c r="B164" s="32"/>
      <c r="D164" s="150" t="s">
        <v>262</v>
      </c>
      <c r="F164" s="151" t="s">
        <v>4203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4" customFormat="1" ht="11.25">
      <c r="B165" s="169"/>
      <c r="D165" s="155" t="s">
        <v>264</v>
      </c>
      <c r="E165" s="170" t="s">
        <v>1</v>
      </c>
      <c r="F165" s="171" t="s">
        <v>4204</v>
      </c>
      <c r="H165" s="170" t="s">
        <v>1</v>
      </c>
      <c r="I165" s="172"/>
      <c r="L165" s="169"/>
      <c r="M165" s="173"/>
      <c r="T165" s="174"/>
      <c r="AT165" s="170" t="s">
        <v>264</v>
      </c>
      <c r="AU165" s="170" t="s">
        <v>87</v>
      </c>
      <c r="AV165" s="14" t="s">
        <v>85</v>
      </c>
      <c r="AW165" s="14" t="s">
        <v>32</v>
      </c>
      <c r="AX165" s="14" t="s">
        <v>77</v>
      </c>
      <c r="AY165" s="170" t="s">
        <v>253</v>
      </c>
    </row>
    <row r="166" spans="2:65" s="12" customFormat="1" ht="33.75">
      <c r="B166" s="154"/>
      <c r="D166" s="155" t="s">
        <v>264</v>
      </c>
      <c r="E166" s="156" t="s">
        <v>1</v>
      </c>
      <c r="F166" s="157" t="s">
        <v>4295</v>
      </c>
      <c r="H166" s="158">
        <v>227.44</v>
      </c>
      <c r="I166" s="159"/>
      <c r="L166" s="154"/>
      <c r="M166" s="160"/>
      <c r="T166" s="161"/>
      <c r="AT166" s="156" t="s">
        <v>264</v>
      </c>
      <c r="AU166" s="156" t="s">
        <v>87</v>
      </c>
      <c r="AV166" s="12" t="s">
        <v>87</v>
      </c>
      <c r="AW166" s="12" t="s">
        <v>32</v>
      </c>
      <c r="AX166" s="12" t="s">
        <v>77</v>
      </c>
      <c r="AY166" s="156" t="s">
        <v>253</v>
      </c>
    </row>
    <row r="167" spans="2:65" s="12" customFormat="1" ht="22.5">
      <c r="B167" s="154"/>
      <c r="D167" s="155" t="s">
        <v>264</v>
      </c>
      <c r="E167" s="156" t="s">
        <v>1</v>
      </c>
      <c r="F167" s="157" t="s">
        <v>4296</v>
      </c>
      <c r="H167" s="158">
        <v>123.825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2" customFormat="1" ht="11.25">
      <c r="B168" s="154"/>
      <c r="D168" s="155" t="s">
        <v>264</v>
      </c>
      <c r="E168" s="156" t="s">
        <v>1</v>
      </c>
      <c r="F168" s="157" t="s">
        <v>4297</v>
      </c>
      <c r="H168" s="158">
        <v>7.625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5" customFormat="1" ht="11.25">
      <c r="B169" s="175"/>
      <c r="D169" s="155" t="s">
        <v>264</v>
      </c>
      <c r="E169" s="176" t="s">
        <v>1</v>
      </c>
      <c r="F169" s="177" t="s">
        <v>322</v>
      </c>
      <c r="H169" s="178">
        <v>358.89</v>
      </c>
      <c r="I169" s="179"/>
      <c r="L169" s="175"/>
      <c r="M169" s="180"/>
      <c r="T169" s="181"/>
      <c r="AT169" s="176" t="s">
        <v>264</v>
      </c>
      <c r="AU169" s="176" t="s">
        <v>87</v>
      </c>
      <c r="AV169" s="15" t="s">
        <v>97</v>
      </c>
      <c r="AW169" s="15" t="s">
        <v>32</v>
      </c>
      <c r="AX169" s="15" t="s">
        <v>77</v>
      </c>
      <c r="AY169" s="176" t="s">
        <v>253</v>
      </c>
    </row>
    <row r="170" spans="2:65" s="13" customFormat="1" ht="11.25">
      <c r="B170" s="162"/>
      <c r="D170" s="155" t="s">
        <v>264</v>
      </c>
      <c r="E170" s="163" t="s">
        <v>1</v>
      </c>
      <c r="F170" s="164" t="s">
        <v>266</v>
      </c>
      <c r="H170" s="165">
        <v>358.89</v>
      </c>
      <c r="I170" s="166"/>
      <c r="L170" s="162"/>
      <c r="M170" s="167"/>
      <c r="T170" s="168"/>
      <c r="AT170" s="163" t="s">
        <v>264</v>
      </c>
      <c r="AU170" s="163" t="s">
        <v>87</v>
      </c>
      <c r="AV170" s="13" t="s">
        <v>260</v>
      </c>
      <c r="AW170" s="13" t="s">
        <v>32</v>
      </c>
      <c r="AX170" s="13" t="s">
        <v>85</v>
      </c>
      <c r="AY170" s="163" t="s">
        <v>253</v>
      </c>
    </row>
    <row r="171" spans="2:65" s="11" customFormat="1" ht="22.9" customHeight="1">
      <c r="B171" s="125"/>
      <c r="D171" s="126" t="s">
        <v>76</v>
      </c>
      <c r="E171" s="135" t="s">
        <v>260</v>
      </c>
      <c r="F171" s="135" t="s">
        <v>4207</v>
      </c>
      <c r="I171" s="128"/>
      <c r="J171" s="136">
        <f>BK171</f>
        <v>0</v>
      </c>
      <c r="L171" s="125"/>
      <c r="M171" s="130"/>
      <c r="P171" s="131">
        <f>SUM(P172:P228)</f>
        <v>0</v>
      </c>
      <c r="R171" s="131">
        <f>SUM(R172:R228)</f>
        <v>57.569460480000004</v>
      </c>
      <c r="T171" s="132">
        <f>SUM(T172:T228)</f>
        <v>0</v>
      </c>
      <c r="AR171" s="126" t="s">
        <v>85</v>
      </c>
      <c r="AT171" s="133" t="s">
        <v>76</v>
      </c>
      <c r="AU171" s="133" t="s">
        <v>85</v>
      </c>
      <c r="AY171" s="126" t="s">
        <v>253</v>
      </c>
      <c r="BK171" s="134">
        <f>SUM(BK172:BK228)</f>
        <v>0</v>
      </c>
    </row>
    <row r="172" spans="2:65" s="1" customFormat="1" ht="16.5" customHeight="1">
      <c r="B172" s="32"/>
      <c r="C172" s="137" t="s">
        <v>323</v>
      </c>
      <c r="D172" s="137" t="s">
        <v>255</v>
      </c>
      <c r="E172" s="138" t="s">
        <v>4208</v>
      </c>
      <c r="F172" s="139" t="s">
        <v>4209</v>
      </c>
      <c r="G172" s="140" t="s">
        <v>202</v>
      </c>
      <c r="H172" s="141">
        <v>10.939</v>
      </c>
      <c r="I172" s="142"/>
      <c r="J172" s="143">
        <f>ROUND(I172*H172,2)</f>
        <v>0</v>
      </c>
      <c r="K172" s="139" t="s">
        <v>259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2.5019800000000001</v>
      </c>
      <c r="R172" s="146">
        <f>Q172*H172</f>
        <v>27.36915922</v>
      </c>
      <c r="S172" s="146">
        <v>0</v>
      </c>
      <c r="T172" s="147">
        <f>S172*H172</f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260</v>
      </c>
      <c r="BM172" s="148" t="s">
        <v>4210</v>
      </c>
    </row>
    <row r="173" spans="2:65" s="1" customFormat="1" ht="11.25">
      <c r="B173" s="32"/>
      <c r="D173" s="150" t="s">
        <v>262</v>
      </c>
      <c r="F173" s="151" t="s">
        <v>4211</v>
      </c>
      <c r="I173" s="152"/>
      <c r="L173" s="32"/>
      <c r="M173" s="153"/>
      <c r="T173" s="56"/>
      <c r="AT173" s="17" t="s">
        <v>262</v>
      </c>
      <c r="AU173" s="17" t="s">
        <v>87</v>
      </c>
    </row>
    <row r="174" spans="2:65" s="14" customFormat="1" ht="11.25">
      <c r="B174" s="169"/>
      <c r="D174" s="155" t="s">
        <v>264</v>
      </c>
      <c r="E174" s="170" t="s">
        <v>1</v>
      </c>
      <c r="F174" s="171" t="s">
        <v>3301</v>
      </c>
      <c r="H174" s="170" t="s">
        <v>1</v>
      </c>
      <c r="I174" s="172"/>
      <c r="L174" s="169"/>
      <c r="M174" s="173"/>
      <c r="T174" s="174"/>
      <c r="AT174" s="170" t="s">
        <v>264</v>
      </c>
      <c r="AU174" s="170" t="s">
        <v>87</v>
      </c>
      <c r="AV174" s="14" t="s">
        <v>85</v>
      </c>
      <c r="AW174" s="14" t="s">
        <v>32</v>
      </c>
      <c r="AX174" s="14" t="s">
        <v>77</v>
      </c>
      <c r="AY174" s="170" t="s">
        <v>253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4298</v>
      </c>
      <c r="H175" s="158">
        <v>4.5810000000000004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2" customFormat="1" ht="11.25">
      <c r="B176" s="154"/>
      <c r="D176" s="155" t="s">
        <v>264</v>
      </c>
      <c r="E176" s="156" t="s">
        <v>1</v>
      </c>
      <c r="F176" s="157" t="s">
        <v>4274</v>
      </c>
      <c r="H176" s="158">
        <v>0.98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77</v>
      </c>
      <c r="AY176" s="156" t="s">
        <v>253</v>
      </c>
    </row>
    <row r="177" spans="2:65" s="12" customFormat="1" ht="11.25">
      <c r="B177" s="154"/>
      <c r="D177" s="155" t="s">
        <v>264</v>
      </c>
      <c r="E177" s="156" t="s">
        <v>1</v>
      </c>
      <c r="F177" s="157" t="s">
        <v>4299</v>
      </c>
      <c r="H177" s="158">
        <v>1.2569999999999999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77</v>
      </c>
      <c r="AY177" s="156" t="s">
        <v>253</v>
      </c>
    </row>
    <row r="178" spans="2:65" s="12" customFormat="1" ht="11.25">
      <c r="B178" s="154"/>
      <c r="D178" s="155" t="s">
        <v>264</v>
      </c>
      <c r="E178" s="156" t="s">
        <v>1</v>
      </c>
      <c r="F178" s="157" t="s">
        <v>4300</v>
      </c>
      <c r="H178" s="158">
        <v>0.68899999999999995</v>
      </c>
      <c r="I178" s="159"/>
      <c r="L178" s="154"/>
      <c r="M178" s="160"/>
      <c r="T178" s="161"/>
      <c r="AT178" s="156" t="s">
        <v>264</v>
      </c>
      <c r="AU178" s="156" t="s">
        <v>87</v>
      </c>
      <c r="AV178" s="12" t="s">
        <v>87</v>
      </c>
      <c r="AW178" s="12" t="s">
        <v>32</v>
      </c>
      <c r="AX178" s="12" t="s">
        <v>77</v>
      </c>
      <c r="AY178" s="156" t="s">
        <v>253</v>
      </c>
    </row>
    <row r="179" spans="2:65" s="12" customFormat="1" ht="11.25">
      <c r="B179" s="154"/>
      <c r="D179" s="155" t="s">
        <v>264</v>
      </c>
      <c r="E179" s="156" t="s">
        <v>1</v>
      </c>
      <c r="F179" s="157" t="s">
        <v>4216</v>
      </c>
      <c r="H179" s="158">
        <v>0.152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77</v>
      </c>
      <c r="AY179" s="156" t="s">
        <v>253</v>
      </c>
    </row>
    <row r="180" spans="2:65" s="12" customFormat="1" ht="11.25">
      <c r="B180" s="154"/>
      <c r="D180" s="155" t="s">
        <v>264</v>
      </c>
      <c r="E180" s="156" t="s">
        <v>1</v>
      </c>
      <c r="F180" s="157" t="s">
        <v>4217</v>
      </c>
      <c r="H180" s="158">
        <v>0.47299999999999998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77</v>
      </c>
      <c r="AY180" s="156" t="s">
        <v>253</v>
      </c>
    </row>
    <row r="181" spans="2:65" s="12" customFormat="1" ht="11.25">
      <c r="B181" s="154"/>
      <c r="D181" s="155" t="s">
        <v>264</v>
      </c>
      <c r="E181" s="156" t="s">
        <v>1</v>
      </c>
      <c r="F181" s="157" t="s">
        <v>4301</v>
      </c>
      <c r="H181" s="158">
        <v>1.9630000000000001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77</v>
      </c>
      <c r="AY181" s="156" t="s">
        <v>253</v>
      </c>
    </row>
    <row r="182" spans="2:65" s="12" customFormat="1" ht="11.25">
      <c r="B182" s="154"/>
      <c r="D182" s="155" t="s">
        <v>264</v>
      </c>
      <c r="E182" s="156" t="s">
        <v>1</v>
      </c>
      <c r="F182" s="157" t="s">
        <v>4302</v>
      </c>
      <c r="H182" s="158">
        <v>0.84399999999999997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77</v>
      </c>
      <c r="AY182" s="156" t="s">
        <v>253</v>
      </c>
    </row>
    <row r="183" spans="2:65" s="15" customFormat="1" ht="11.25">
      <c r="B183" s="175"/>
      <c r="D183" s="155" t="s">
        <v>264</v>
      </c>
      <c r="E183" s="176" t="s">
        <v>1</v>
      </c>
      <c r="F183" s="177" t="s">
        <v>322</v>
      </c>
      <c r="H183" s="178">
        <v>10.939</v>
      </c>
      <c r="I183" s="179"/>
      <c r="L183" s="175"/>
      <c r="M183" s="180"/>
      <c r="T183" s="181"/>
      <c r="AT183" s="176" t="s">
        <v>264</v>
      </c>
      <c r="AU183" s="176" t="s">
        <v>87</v>
      </c>
      <c r="AV183" s="15" t="s">
        <v>97</v>
      </c>
      <c r="AW183" s="15" t="s">
        <v>32</v>
      </c>
      <c r="AX183" s="15" t="s">
        <v>77</v>
      </c>
      <c r="AY183" s="176" t="s">
        <v>253</v>
      </c>
    </row>
    <row r="184" spans="2:65" s="13" customFormat="1" ht="11.25">
      <c r="B184" s="162"/>
      <c r="D184" s="155" t="s">
        <v>264</v>
      </c>
      <c r="E184" s="163" t="s">
        <v>1</v>
      </c>
      <c r="F184" s="164" t="s">
        <v>266</v>
      </c>
      <c r="H184" s="165">
        <v>10.939</v>
      </c>
      <c r="I184" s="166"/>
      <c r="L184" s="162"/>
      <c r="M184" s="167"/>
      <c r="T184" s="168"/>
      <c r="AT184" s="163" t="s">
        <v>264</v>
      </c>
      <c r="AU184" s="163" t="s">
        <v>87</v>
      </c>
      <c r="AV184" s="13" t="s">
        <v>260</v>
      </c>
      <c r="AW184" s="13" t="s">
        <v>32</v>
      </c>
      <c r="AX184" s="13" t="s">
        <v>85</v>
      </c>
      <c r="AY184" s="163" t="s">
        <v>253</v>
      </c>
    </row>
    <row r="185" spans="2:65" s="1" customFormat="1" ht="21.75" customHeight="1">
      <c r="B185" s="32"/>
      <c r="C185" s="137" t="s">
        <v>344</v>
      </c>
      <c r="D185" s="137" t="s">
        <v>255</v>
      </c>
      <c r="E185" s="138" t="s">
        <v>4218</v>
      </c>
      <c r="F185" s="139" t="s">
        <v>4219</v>
      </c>
      <c r="G185" s="140" t="s">
        <v>202</v>
      </c>
      <c r="H185" s="141">
        <v>10.939</v>
      </c>
      <c r="I185" s="142"/>
      <c r="J185" s="143">
        <f>ROUND(I185*H185,2)</f>
        <v>0</v>
      </c>
      <c r="K185" s="139" t="s">
        <v>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2.5019800000000001</v>
      </c>
      <c r="R185" s="146">
        <f>Q185*H185</f>
        <v>27.36915922</v>
      </c>
      <c r="S185" s="146">
        <v>0</v>
      </c>
      <c r="T185" s="147">
        <f>S185*H185</f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260</v>
      </c>
      <c r="BM185" s="148" t="s">
        <v>4303</v>
      </c>
    </row>
    <row r="186" spans="2:65" s="14" customFormat="1" ht="11.25">
      <c r="B186" s="169"/>
      <c r="D186" s="155" t="s">
        <v>264</v>
      </c>
      <c r="E186" s="170" t="s">
        <v>1</v>
      </c>
      <c r="F186" s="171" t="s">
        <v>3301</v>
      </c>
      <c r="H186" s="170" t="s">
        <v>1</v>
      </c>
      <c r="I186" s="172"/>
      <c r="L186" s="169"/>
      <c r="M186" s="173"/>
      <c r="T186" s="174"/>
      <c r="AT186" s="170" t="s">
        <v>264</v>
      </c>
      <c r="AU186" s="170" t="s">
        <v>87</v>
      </c>
      <c r="AV186" s="14" t="s">
        <v>85</v>
      </c>
      <c r="AW186" s="14" t="s">
        <v>32</v>
      </c>
      <c r="AX186" s="14" t="s">
        <v>77</v>
      </c>
      <c r="AY186" s="170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4298</v>
      </c>
      <c r="H187" s="158">
        <v>4.5810000000000004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4274</v>
      </c>
      <c r="H188" s="158">
        <v>0.98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2" customFormat="1" ht="11.25">
      <c r="B189" s="154"/>
      <c r="D189" s="155" t="s">
        <v>264</v>
      </c>
      <c r="E189" s="156" t="s">
        <v>1</v>
      </c>
      <c r="F189" s="157" t="s">
        <v>4299</v>
      </c>
      <c r="H189" s="158">
        <v>1.2569999999999999</v>
      </c>
      <c r="I189" s="159"/>
      <c r="L189" s="154"/>
      <c r="M189" s="160"/>
      <c r="T189" s="161"/>
      <c r="AT189" s="156" t="s">
        <v>264</v>
      </c>
      <c r="AU189" s="156" t="s">
        <v>87</v>
      </c>
      <c r="AV189" s="12" t="s">
        <v>87</v>
      </c>
      <c r="AW189" s="12" t="s">
        <v>32</v>
      </c>
      <c r="AX189" s="12" t="s">
        <v>77</v>
      </c>
      <c r="AY189" s="156" t="s">
        <v>253</v>
      </c>
    </row>
    <row r="190" spans="2:65" s="12" customFormat="1" ht="11.25">
      <c r="B190" s="154"/>
      <c r="D190" s="155" t="s">
        <v>264</v>
      </c>
      <c r="E190" s="156" t="s">
        <v>1</v>
      </c>
      <c r="F190" s="157" t="s">
        <v>4300</v>
      </c>
      <c r="H190" s="158">
        <v>0.68899999999999995</v>
      </c>
      <c r="I190" s="159"/>
      <c r="L190" s="154"/>
      <c r="M190" s="160"/>
      <c r="T190" s="161"/>
      <c r="AT190" s="156" t="s">
        <v>264</v>
      </c>
      <c r="AU190" s="156" t="s">
        <v>87</v>
      </c>
      <c r="AV190" s="12" t="s">
        <v>87</v>
      </c>
      <c r="AW190" s="12" t="s">
        <v>32</v>
      </c>
      <c r="AX190" s="12" t="s">
        <v>77</v>
      </c>
      <c r="AY190" s="156" t="s">
        <v>253</v>
      </c>
    </row>
    <row r="191" spans="2:65" s="12" customFormat="1" ht="11.25">
      <c r="B191" s="154"/>
      <c r="D191" s="155" t="s">
        <v>264</v>
      </c>
      <c r="E191" s="156" t="s">
        <v>1</v>
      </c>
      <c r="F191" s="157" t="s">
        <v>4216</v>
      </c>
      <c r="H191" s="158">
        <v>0.152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32</v>
      </c>
      <c r="AX191" s="12" t="s">
        <v>77</v>
      </c>
      <c r="AY191" s="156" t="s">
        <v>253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4217</v>
      </c>
      <c r="H192" s="158">
        <v>0.47299999999999998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4301</v>
      </c>
      <c r="H193" s="158">
        <v>1.9630000000000001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2" customFormat="1" ht="11.25">
      <c r="B194" s="154"/>
      <c r="D194" s="155" t="s">
        <v>264</v>
      </c>
      <c r="E194" s="156" t="s">
        <v>1</v>
      </c>
      <c r="F194" s="157" t="s">
        <v>4302</v>
      </c>
      <c r="H194" s="158">
        <v>0.84399999999999997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65" s="15" customFormat="1" ht="11.25">
      <c r="B195" s="175"/>
      <c r="D195" s="155" t="s">
        <v>264</v>
      </c>
      <c r="E195" s="176" t="s">
        <v>1</v>
      </c>
      <c r="F195" s="177" t="s">
        <v>322</v>
      </c>
      <c r="H195" s="178">
        <v>10.938999999999998</v>
      </c>
      <c r="I195" s="179"/>
      <c r="L195" s="175"/>
      <c r="M195" s="180"/>
      <c r="T195" s="181"/>
      <c r="AT195" s="176" t="s">
        <v>264</v>
      </c>
      <c r="AU195" s="176" t="s">
        <v>87</v>
      </c>
      <c r="AV195" s="15" t="s">
        <v>97</v>
      </c>
      <c r="AW195" s="15" t="s">
        <v>32</v>
      </c>
      <c r="AX195" s="15" t="s">
        <v>77</v>
      </c>
      <c r="AY195" s="176" t="s">
        <v>253</v>
      </c>
    </row>
    <row r="196" spans="2:65" s="13" customFormat="1" ht="11.25">
      <c r="B196" s="162"/>
      <c r="D196" s="155" t="s">
        <v>264</v>
      </c>
      <c r="E196" s="163" t="s">
        <v>1</v>
      </c>
      <c r="F196" s="164" t="s">
        <v>266</v>
      </c>
      <c r="H196" s="165">
        <v>10.938999999999998</v>
      </c>
      <c r="I196" s="166"/>
      <c r="L196" s="162"/>
      <c r="M196" s="167"/>
      <c r="T196" s="168"/>
      <c r="AT196" s="163" t="s">
        <v>264</v>
      </c>
      <c r="AU196" s="163" t="s">
        <v>87</v>
      </c>
      <c r="AV196" s="13" t="s">
        <v>260</v>
      </c>
      <c r="AW196" s="13" t="s">
        <v>32</v>
      </c>
      <c r="AX196" s="13" t="s">
        <v>85</v>
      </c>
      <c r="AY196" s="163" t="s">
        <v>253</v>
      </c>
    </row>
    <row r="197" spans="2:65" s="1" customFormat="1" ht="16.5" customHeight="1">
      <c r="B197" s="32"/>
      <c r="C197" s="137" t="s">
        <v>355</v>
      </c>
      <c r="D197" s="137" t="s">
        <v>255</v>
      </c>
      <c r="E197" s="138" t="s">
        <v>4223</v>
      </c>
      <c r="F197" s="139" t="s">
        <v>4224</v>
      </c>
      <c r="G197" s="140" t="s">
        <v>258</v>
      </c>
      <c r="H197" s="141">
        <v>98.593000000000004</v>
      </c>
      <c r="I197" s="142"/>
      <c r="J197" s="143">
        <f>ROUND(I197*H197,2)</f>
        <v>0</v>
      </c>
      <c r="K197" s="139" t="s">
        <v>259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8.4200000000000004E-3</v>
      </c>
      <c r="R197" s="146">
        <f>Q197*H197</f>
        <v>0.83015306000000011</v>
      </c>
      <c r="S197" s="146">
        <v>0</v>
      </c>
      <c r="T197" s="147">
        <f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260</v>
      </c>
      <c r="BM197" s="148" t="s">
        <v>4225</v>
      </c>
    </row>
    <row r="198" spans="2:65" s="1" customFormat="1" ht="11.25">
      <c r="B198" s="32"/>
      <c r="D198" s="150" t="s">
        <v>262</v>
      </c>
      <c r="F198" s="151" t="s">
        <v>4226</v>
      </c>
      <c r="I198" s="152"/>
      <c r="L198" s="32"/>
      <c r="M198" s="153"/>
      <c r="T198" s="56"/>
      <c r="AT198" s="17" t="s">
        <v>262</v>
      </c>
      <c r="AU198" s="17" t="s">
        <v>87</v>
      </c>
    </row>
    <row r="199" spans="2:65" s="14" customFormat="1" ht="11.25">
      <c r="B199" s="169"/>
      <c r="D199" s="155" t="s">
        <v>264</v>
      </c>
      <c r="E199" s="170" t="s">
        <v>1</v>
      </c>
      <c r="F199" s="171" t="s">
        <v>3301</v>
      </c>
      <c r="H199" s="170" t="s">
        <v>1</v>
      </c>
      <c r="I199" s="172"/>
      <c r="L199" s="169"/>
      <c r="M199" s="173"/>
      <c r="T199" s="174"/>
      <c r="AT199" s="170" t="s">
        <v>264</v>
      </c>
      <c r="AU199" s="170" t="s">
        <v>87</v>
      </c>
      <c r="AV199" s="14" t="s">
        <v>85</v>
      </c>
      <c r="AW199" s="14" t="s">
        <v>32</v>
      </c>
      <c r="AX199" s="14" t="s">
        <v>77</v>
      </c>
      <c r="AY199" s="170" t="s">
        <v>253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4304</v>
      </c>
      <c r="H200" s="158">
        <v>40.716000000000001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4280</v>
      </c>
      <c r="H201" s="158">
        <v>7.81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4305</v>
      </c>
      <c r="H202" s="158">
        <v>7.548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65" s="12" customFormat="1" ht="11.25">
      <c r="B203" s="154"/>
      <c r="D203" s="155" t="s">
        <v>264</v>
      </c>
      <c r="E203" s="156" t="s">
        <v>1</v>
      </c>
      <c r="F203" s="157" t="s">
        <v>3326</v>
      </c>
      <c r="H203" s="158">
        <v>8.1039999999999992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65" s="12" customFormat="1" ht="11.25">
      <c r="B204" s="154"/>
      <c r="D204" s="155" t="s">
        <v>264</v>
      </c>
      <c r="E204" s="156" t="s">
        <v>1</v>
      </c>
      <c r="F204" s="157" t="s">
        <v>1022</v>
      </c>
      <c r="H204" s="158">
        <v>1.216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4230</v>
      </c>
      <c r="H205" s="158">
        <v>4.2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4306</v>
      </c>
      <c r="H206" s="158">
        <v>21.14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2" customFormat="1" ht="11.25">
      <c r="B207" s="154"/>
      <c r="D207" s="155" t="s">
        <v>264</v>
      </c>
      <c r="E207" s="156" t="s">
        <v>1</v>
      </c>
      <c r="F207" s="157" t="s">
        <v>4307</v>
      </c>
      <c r="H207" s="158">
        <v>7.859</v>
      </c>
      <c r="I207" s="159"/>
      <c r="L207" s="154"/>
      <c r="M207" s="160"/>
      <c r="T207" s="161"/>
      <c r="AT207" s="156" t="s">
        <v>264</v>
      </c>
      <c r="AU207" s="156" t="s">
        <v>87</v>
      </c>
      <c r="AV207" s="12" t="s">
        <v>87</v>
      </c>
      <c r="AW207" s="12" t="s">
        <v>32</v>
      </c>
      <c r="AX207" s="12" t="s">
        <v>77</v>
      </c>
      <c r="AY207" s="156" t="s">
        <v>253</v>
      </c>
    </row>
    <row r="208" spans="2:65" s="15" customFormat="1" ht="11.25">
      <c r="B208" s="175"/>
      <c r="D208" s="155" t="s">
        <v>264</v>
      </c>
      <c r="E208" s="176" t="s">
        <v>1</v>
      </c>
      <c r="F208" s="177" t="s">
        <v>322</v>
      </c>
      <c r="H208" s="178">
        <v>98.593000000000004</v>
      </c>
      <c r="I208" s="179"/>
      <c r="L208" s="175"/>
      <c r="M208" s="180"/>
      <c r="T208" s="181"/>
      <c r="AT208" s="176" t="s">
        <v>264</v>
      </c>
      <c r="AU208" s="176" t="s">
        <v>87</v>
      </c>
      <c r="AV208" s="15" t="s">
        <v>97</v>
      </c>
      <c r="AW208" s="15" t="s">
        <v>32</v>
      </c>
      <c r="AX208" s="15" t="s">
        <v>77</v>
      </c>
      <c r="AY208" s="176" t="s">
        <v>253</v>
      </c>
    </row>
    <row r="209" spans="2:65" s="13" customFormat="1" ht="11.25">
      <c r="B209" s="162"/>
      <c r="D209" s="155" t="s">
        <v>264</v>
      </c>
      <c r="E209" s="163" t="s">
        <v>1</v>
      </c>
      <c r="F209" s="164" t="s">
        <v>266</v>
      </c>
      <c r="H209" s="165">
        <v>98.593000000000004</v>
      </c>
      <c r="I209" s="166"/>
      <c r="L209" s="162"/>
      <c r="M209" s="167"/>
      <c r="T209" s="168"/>
      <c r="AT209" s="163" t="s">
        <v>264</v>
      </c>
      <c r="AU209" s="163" t="s">
        <v>87</v>
      </c>
      <c r="AV209" s="13" t="s">
        <v>260</v>
      </c>
      <c r="AW209" s="13" t="s">
        <v>32</v>
      </c>
      <c r="AX209" s="13" t="s">
        <v>85</v>
      </c>
      <c r="AY209" s="163" t="s">
        <v>253</v>
      </c>
    </row>
    <row r="210" spans="2:65" s="1" customFormat="1" ht="16.5" customHeight="1">
      <c r="B210" s="32"/>
      <c r="C210" s="137" t="s">
        <v>360</v>
      </c>
      <c r="D210" s="137" t="s">
        <v>255</v>
      </c>
      <c r="E210" s="138" t="s">
        <v>4233</v>
      </c>
      <c r="F210" s="139" t="s">
        <v>4234</v>
      </c>
      <c r="G210" s="140" t="s">
        <v>258</v>
      </c>
      <c r="H210" s="141">
        <v>98.593000000000004</v>
      </c>
      <c r="I210" s="142"/>
      <c r="J210" s="143">
        <f>ROUND(I210*H210,2)</f>
        <v>0</v>
      </c>
      <c r="K210" s="139" t="s">
        <v>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8.4200000000000004E-3</v>
      </c>
      <c r="R210" s="146">
        <f>Q210*H210</f>
        <v>0.83015306000000011</v>
      </c>
      <c r="S210" s="146">
        <v>0</v>
      </c>
      <c r="T210" s="147">
        <f>S210*H210</f>
        <v>0</v>
      </c>
      <c r="AR210" s="148" t="s">
        <v>260</v>
      </c>
      <c r="AT210" s="148" t="s">
        <v>255</v>
      </c>
      <c r="AU210" s="148" t="s">
        <v>87</v>
      </c>
      <c r="AY210" s="17" t="s">
        <v>253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260</v>
      </c>
      <c r="BM210" s="148" t="s">
        <v>4308</v>
      </c>
    </row>
    <row r="211" spans="2:65" s="14" customFormat="1" ht="11.25">
      <c r="B211" s="169"/>
      <c r="D211" s="155" t="s">
        <v>264</v>
      </c>
      <c r="E211" s="170" t="s">
        <v>1</v>
      </c>
      <c r="F211" s="171" t="s">
        <v>3301</v>
      </c>
      <c r="H211" s="170" t="s">
        <v>1</v>
      </c>
      <c r="I211" s="172"/>
      <c r="L211" s="169"/>
      <c r="M211" s="173"/>
      <c r="T211" s="174"/>
      <c r="AT211" s="170" t="s">
        <v>264</v>
      </c>
      <c r="AU211" s="170" t="s">
        <v>87</v>
      </c>
      <c r="AV211" s="14" t="s">
        <v>85</v>
      </c>
      <c r="AW211" s="14" t="s">
        <v>32</v>
      </c>
      <c r="AX211" s="14" t="s">
        <v>77</v>
      </c>
      <c r="AY211" s="170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4304</v>
      </c>
      <c r="H212" s="158">
        <v>40.716000000000001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4280</v>
      </c>
      <c r="H213" s="158">
        <v>7.81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4305</v>
      </c>
      <c r="H214" s="158">
        <v>7.548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2" customFormat="1" ht="11.25">
      <c r="B215" s="154"/>
      <c r="D215" s="155" t="s">
        <v>264</v>
      </c>
      <c r="E215" s="156" t="s">
        <v>1</v>
      </c>
      <c r="F215" s="157" t="s">
        <v>3326</v>
      </c>
      <c r="H215" s="158">
        <v>8.1039999999999992</v>
      </c>
      <c r="I215" s="159"/>
      <c r="L215" s="154"/>
      <c r="M215" s="160"/>
      <c r="T215" s="161"/>
      <c r="AT215" s="156" t="s">
        <v>264</v>
      </c>
      <c r="AU215" s="156" t="s">
        <v>87</v>
      </c>
      <c r="AV215" s="12" t="s">
        <v>87</v>
      </c>
      <c r="AW215" s="12" t="s">
        <v>32</v>
      </c>
      <c r="AX215" s="12" t="s">
        <v>77</v>
      </c>
      <c r="AY215" s="156" t="s">
        <v>253</v>
      </c>
    </row>
    <row r="216" spans="2:65" s="12" customFormat="1" ht="11.25">
      <c r="B216" s="154"/>
      <c r="D216" s="155" t="s">
        <v>264</v>
      </c>
      <c r="E216" s="156" t="s">
        <v>1</v>
      </c>
      <c r="F216" s="157" t="s">
        <v>1022</v>
      </c>
      <c r="H216" s="158">
        <v>1.216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32</v>
      </c>
      <c r="AX216" s="12" t="s">
        <v>77</v>
      </c>
      <c r="AY216" s="156" t="s">
        <v>253</v>
      </c>
    </row>
    <row r="217" spans="2:65" s="12" customFormat="1" ht="11.25">
      <c r="B217" s="154"/>
      <c r="D217" s="155" t="s">
        <v>264</v>
      </c>
      <c r="E217" s="156" t="s">
        <v>1</v>
      </c>
      <c r="F217" s="157" t="s">
        <v>4230</v>
      </c>
      <c r="H217" s="158">
        <v>4.2</v>
      </c>
      <c r="I217" s="159"/>
      <c r="L217" s="154"/>
      <c r="M217" s="160"/>
      <c r="T217" s="161"/>
      <c r="AT217" s="156" t="s">
        <v>264</v>
      </c>
      <c r="AU217" s="156" t="s">
        <v>87</v>
      </c>
      <c r="AV217" s="12" t="s">
        <v>87</v>
      </c>
      <c r="AW217" s="12" t="s">
        <v>32</v>
      </c>
      <c r="AX217" s="12" t="s">
        <v>77</v>
      </c>
      <c r="AY217" s="156" t="s">
        <v>253</v>
      </c>
    </row>
    <row r="218" spans="2:65" s="12" customFormat="1" ht="11.25">
      <c r="B218" s="154"/>
      <c r="D218" s="155" t="s">
        <v>264</v>
      </c>
      <c r="E218" s="156" t="s">
        <v>1</v>
      </c>
      <c r="F218" s="157" t="s">
        <v>4306</v>
      </c>
      <c r="H218" s="158">
        <v>21.14</v>
      </c>
      <c r="I218" s="159"/>
      <c r="L218" s="154"/>
      <c r="M218" s="160"/>
      <c r="T218" s="161"/>
      <c r="AT218" s="156" t="s">
        <v>264</v>
      </c>
      <c r="AU218" s="156" t="s">
        <v>87</v>
      </c>
      <c r="AV218" s="12" t="s">
        <v>87</v>
      </c>
      <c r="AW218" s="12" t="s">
        <v>32</v>
      </c>
      <c r="AX218" s="12" t="s">
        <v>77</v>
      </c>
      <c r="AY218" s="156" t="s">
        <v>253</v>
      </c>
    </row>
    <row r="219" spans="2:65" s="12" customFormat="1" ht="11.25">
      <c r="B219" s="154"/>
      <c r="D219" s="155" t="s">
        <v>264</v>
      </c>
      <c r="E219" s="156" t="s">
        <v>1</v>
      </c>
      <c r="F219" s="157" t="s">
        <v>4307</v>
      </c>
      <c r="H219" s="158">
        <v>7.859</v>
      </c>
      <c r="I219" s="159"/>
      <c r="L219" s="154"/>
      <c r="M219" s="160"/>
      <c r="T219" s="161"/>
      <c r="AT219" s="156" t="s">
        <v>264</v>
      </c>
      <c r="AU219" s="156" t="s">
        <v>87</v>
      </c>
      <c r="AV219" s="12" t="s">
        <v>87</v>
      </c>
      <c r="AW219" s="12" t="s">
        <v>32</v>
      </c>
      <c r="AX219" s="12" t="s">
        <v>77</v>
      </c>
      <c r="AY219" s="156" t="s">
        <v>253</v>
      </c>
    </row>
    <row r="220" spans="2:65" s="15" customFormat="1" ht="11.25">
      <c r="B220" s="175"/>
      <c r="D220" s="155" t="s">
        <v>264</v>
      </c>
      <c r="E220" s="176" t="s">
        <v>1</v>
      </c>
      <c r="F220" s="177" t="s">
        <v>322</v>
      </c>
      <c r="H220" s="178">
        <v>98.592999999999989</v>
      </c>
      <c r="I220" s="179"/>
      <c r="L220" s="175"/>
      <c r="M220" s="180"/>
      <c r="T220" s="181"/>
      <c r="AT220" s="176" t="s">
        <v>264</v>
      </c>
      <c r="AU220" s="176" t="s">
        <v>87</v>
      </c>
      <c r="AV220" s="15" t="s">
        <v>97</v>
      </c>
      <c r="AW220" s="15" t="s">
        <v>32</v>
      </c>
      <c r="AX220" s="15" t="s">
        <v>77</v>
      </c>
      <c r="AY220" s="176" t="s">
        <v>253</v>
      </c>
    </row>
    <row r="221" spans="2:65" s="13" customFormat="1" ht="11.25">
      <c r="B221" s="162"/>
      <c r="D221" s="155" t="s">
        <v>264</v>
      </c>
      <c r="E221" s="163" t="s">
        <v>1</v>
      </c>
      <c r="F221" s="164" t="s">
        <v>266</v>
      </c>
      <c r="H221" s="165">
        <v>98.592999999999989</v>
      </c>
      <c r="I221" s="166"/>
      <c r="L221" s="162"/>
      <c r="M221" s="167"/>
      <c r="T221" s="168"/>
      <c r="AT221" s="163" t="s">
        <v>264</v>
      </c>
      <c r="AU221" s="163" t="s">
        <v>87</v>
      </c>
      <c r="AV221" s="13" t="s">
        <v>260</v>
      </c>
      <c r="AW221" s="13" t="s">
        <v>32</v>
      </c>
      <c r="AX221" s="13" t="s">
        <v>85</v>
      </c>
      <c r="AY221" s="163" t="s">
        <v>253</v>
      </c>
    </row>
    <row r="222" spans="2:65" s="1" customFormat="1" ht="16.5" customHeight="1">
      <c r="B222" s="32"/>
      <c r="C222" s="137" t="s">
        <v>8</v>
      </c>
      <c r="D222" s="137" t="s">
        <v>255</v>
      </c>
      <c r="E222" s="138" t="s">
        <v>4236</v>
      </c>
      <c r="F222" s="139" t="s">
        <v>4237</v>
      </c>
      <c r="G222" s="140" t="s">
        <v>258</v>
      </c>
      <c r="H222" s="141">
        <v>98.593000000000004</v>
      </c>
      <c r="I222" s="142"/>
      <c r="J222" s="143">
        <f>ROUND(I222*H222,2)</f>
        <v>0</v>
      </c>
      <c r="K222" s="139" t="s">
        <v>259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260</v>
      </c>
      <c r="AT222" s="148" t="s">
        <v>255</v>
      </c>
      <c r="AU222" s="148" t="s">
        <v>87</v>
      </c>
      <c r="AY222" s="17" t="s">
        <v>253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260</v>
      </c>
      <c r="BM222" s="148" t="s">
        <v>4238</v>
      </c>
    </row>
    <row r="223" spans="2:65" s="1" customFormat="1" ht="11.25">
      <c r="B223" s="32"/>
      <c r="D223" s="150" t="s">
        <v>262</v>
      </c>
      <c r="F223" s="151" t="s">
        <v>4239</v>
      </c>
      <c r="I223" s="152"/>
      <c r="L223" s="32"/>
      <c r="M223" s="153"/>
      <c r="T223" s="56"/>
      <c r="AT223" s="17" t="s">
        <v>262</v>
      </c>
      <c r="AU223" s="17" t="s">
        <v>87</v>
      </c>
    </row>
    <row r="224" spans="2:65" s="1" customFormat="1" ht="16.5" customHeight="1">
      <c r="B224" s="32"/>
      <c r="C224" s="137" t="s">
        <v>369</v>
      </c>
      <c r="D224" s="137" t="s">
        <v>255</v>
      </c>
      <c r="E224" s="138" t="s">
        <v>4240</v>
      </c>
      <c r="F224" s="139" t="s">
        <v>4241</v>
      </c>
      <c r="G224" s="140" t="s">
        <v>258</v>
      </c>
      <c r="H224" s="141">
        <v>98.593000000000004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260</v>
      </c>
      <c r="AT224" s="148" t="s">
        <v>255</v>
      </c>
      <c r="AU224" s="148" t="s">
        <v>87</v>
      </c>
      <c r="AY224" s="17" t="s">
        <v>253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260</v>
      </c>
      <c r="BM224" s="148" t="s">
        <v>4309</v>
      </c>
    </row>
    <row r="225" spans="2:65" s="1" customFormat="1" ht="24.2" customHeight="1">
      <c r="B225" s="32"/>
      <c r="C225" s="137" t="s">
        <v>374</v>
      </c>
      <c r="D225" s="137" t="s">
        <v>255</v>
      </c>
      <c r="E225" s="138" t="s">
        <v>4243</v>
      </c>
      <c r="F225" s="139" t="s">
        <v>4244</v>
      </c>
      <c r="G225" s="140" t="s">
        <v>418</v>
      </c>
      <c r="H225" s="141">
        <v>1.1120000000000001</v>
      </c>
      <c r="I225" s="142"/>
      <c r="J225" s="143">
        <f>ROUND(I225*H225,2)</f>
        <v>0</v>
      </c>
      <c r="K225" s="139" t="s">
        <v>259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1.05291</v>
      </c>
      <c r="R225" s="146">
        <f>Q225*H225</f>
        <v>1.17083592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4245</v>
      </c>
    </row>
    <row r="226" spans="2:65" s="1" customFormat="1" ht="11.25">
      <c r="B226" s="32"/>
      <c r="D226" s="150" t="s">
        <v>262</v>
      </c>
      <c r="F226" s="151" t="s">
        <v>4246</v>
      </c>
      <c r="I226" s="152"/>
      <c r="L226" s="32"/>
      <c r="M226" s="153"/>
      <c r="T226" s="56"/>
      <c r="AT226" s="17" t="s">
        <v>262</v>
      </c>
      <c r="AU226" s="17" t="s">
        <v>87</v>
      </c>
    </row>
    <row r="227" spans="2:65" s="12" customFormat="1" ht="11.25">
      <c r="B227" s="154"/>
      <c r="D227" s="155" t="s">
        <v>264</v>
      </c>
      <c r="E227" s="156" t="s">
        <v>1</v>
      </c>
      <c r="F227" s="157" t="s">
        <v>4310</v>
      </c>
      <c r="H227" s="158">
        <v>1.1120000000000001</v>
      </c>
      <c r="I227" s="159"/>
      <c r="L227" s="154"/>
      <c r="M227" s="160"/>
      <c r="T227" s="161"/>
      <c r="AT227" s="156" t="s">
        <v>264</v>
      </c>
      <c r="AU227" s="156" t="s">
        <v>87</v>
      </c>
      <c r="AV227" s="12" t="s">
        <v>87</v>
      </c>
      <c r="AW227" s="12" t="s">
        <v>32</v>
      </c>
      <c r="AX227" s="12" t="s">
        <v>77</v>
      </c>
      <c r="AY227" s="156" t="s">
        <v>253</v>
      </c>
    </row>
    <row r="228" spans="2:65" s="13" customFormat="1" ht="11.25">
      <c r="B228" s="162"/>
      <c r="D228" s="155" t="s">
        <v>264</v>
      </c>
      <c r="E228" s="163" t="s">
        <v>1</v>
      </c>
      <c r="F228" s="164" t="s">
        <v>266</v>
      </c>
      <c r="H228" s="165">
        <v>1.1120000000000001</v>
      </c>
      <c r="I228" s="166"/>
      <c r="L228" s="162"/>
      <c r="M228" s="167"/>
      <c r="T228" s="168"/>
      <c r="AT228" s="163" t="s">
        <v>264</v>
      </c>
      <c r="AU228" s="163" t="s">
        <v>87</v>
      </c>
      <c r="AV228" s="13" t="s">
        <v>260</v>
      </c>
      <c r="AW228" s="13" t="s">
        <v>32</v>
      </c>
      <c r="AX228" s="13" t="s">
        <v>85</v>
      </c>
      <c r="AY228" s="163" t="s">
        <v>253</v>
      </c>
    </row>
    <row r="229" spans="2:65" s="11" customFormat="1" ht="25.9" customHeight="1">
      <c r="B229" s="125"/>
      <c r="D229" s="126" t="s">
        <v>76</v>
      </c>
      <c r="E229" s="127" t="s">
        <v>609</v>
      </c>
      <c r="F229" s="127" t="s">
        <v>610</v>
      </c>
      <c r="I229" s="128"/>
      <c r="J229" s="129">
        <f>BK229</f>
        <v>0</v>
      </c>
      <c r="L229" s="125"/>
      <c r="M229" s="130"/>
      <c r="P229" s="131">
        <f>P230</f>
        <v>0</v>
      </c>
      <c r="R229" s="131">
        <f>R230</f>
        <v>0.87044999999999995</v>
      </c>
      <c r="T229" s="132">
        <f>T230</f>
        <v>0</v>
      </c>
      <c r="AR229" s="126" t="s">
        <v>87</v>
      </c>
      <c r="AT229" s="133" t="s">
        <v>76</v>
      </c>
      <c r="AU229" s="133" t="s">
        <v>77</v>
      </c>
      <c r="AY229" s="126" t="s">
        <v>253</v>
      </c>
      <c r="BK229" s="134">
        <f>BK230</f>
        <v>0</v>
      </c>
    </row>
    <row r="230" spans="2:65" s="11" customFormat="1" ht="22.9" customHeight="1">
      <c r="B230" s="125"/>
      <c r="D230" s="126" t="s">
        <v>76</v>
      </c>
      <c r="E230" s="135" t="s">
        <v>2299</v>
      </c>
      <c r="F230" s="135" t="s">
        <v>2300</v>
      </c>
      <c r="I230" s="128"/>
      <c r="J230" s="136">
        <f>BK230</f>
        <v>0</v>
      </c>
      <c r="L230" s="125"/>
      <c r="M230" s="130"/>
      <c r="P230" s="131">
        <f>SUM(P231:P244)</f>
        <v>0</v>
      </c>
      <c r="R230" s="131">
        <f>SUM(R231:R244)</f>
        <v>0.87044999999999995</v>
      </c>
      <c r="T230" s="132">
        <f>SUM(T231:T244)</f>
        <v>0</v>
      </c>
      <c r="AR230" s="126" t="s">
        <v>87</v>
      </c>
      <c r="AT230" s="133" t="s">
        <v>76</v>
      </c>
      <c r="AU230" s="133" t="s">
        <v>85</v>
      </c>
      <c r="AY230" s="126" t="s">
        <v>253</v>
      </c>
      <c r="BK230" s="134">
        <f>SUM(BK231:BK244)</f>
        <v>0</v>
      </c>
    </row>
    <row r="231" spans="2:65" s="1" customFormat="1" ht="16.5" customHeight="1">
      <c r="B231" s="32"/>
      <c r="C231" s="137" t="s">
        <v>379</v>
      </c>
      <c r="D231" s="137" t="s">
        <v>255</v>
      </c>
      <c r="E231" s="138" t="s">
        <v>4248</v>
      </c>
      <c r="F231" s="139" t="s">
        <v>4249</v>
      </c>
      <c r="G231" s="140" t="s">
        <v>1543</v>
      </c>
      <c r="H231" s="141">
        <v>829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5.0000000000000002E-5</v>
      </c>
      <c r="R231" s="146">
        <f>Q231*H231</f>
        <v>4.1450000000000001E-2</v>
      </c>
      <c r="S231" s="146">
        <v>0</v>
      </c>
      <c r="T231" s="147">
        <f>S231*H231</f>
        <v>0</v>
      </c>
      <c r="AR231" s="148" t="s">
        <v>369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369</v>
      </c>
      <c r="BM231" s="148" t="s">
        <v>4250</v>
      </c>
    </row>
    <row r="232" spans="2:65" s="1" customFormat="1" ht="29.25">
      <c r="B232" s="32"/>
      <c r="D232" s="155" t="s">
        <v>1346</v>
      </c>
      <c r="F232" s="195" t="s">
        <v>4251</v>
      </c>
      <c r="I232" s="152"/>
      <c r="L232" s="32"/>
      <c r="M232" s="153"/>
      <c r="T232" s="56"/>
      <c r="AT232" s="17" t="s">
        <v>1346</v>
      </c>
      <c r="AU232" s="17" t="s">
        <v>87</v>
      </c>
    </row>
    <row r="233" spans="2:65" s="12" customFormat="1" ht="11.25">
      <c r="B233" s="154"/>
      <c r="D233" s="155" t="s">
        <v>264</v>
      </c>
      <c r="F233" s="157" t="s">
        <v>4252</v>
      </c>
      <c r="H233" s="158">
        <v>829</v>
      </c>
      <c r="I233" s="159"/>
      <c r="L233" s="154"/>
      <c r="M233" s="160"/>
      <c r="T233" s="161"/>
      <c r="AT233" s="156" t="s">
        <v>264</v>
      </c>
      <c r="AU233" s="156" t="s">
        <v>87</v>
      </c>
      <c r="AV233" s="12" t="s">
        <v>87</v>
      </c>
      <c r="AW233" s="12" t="s">
        <v>4</v>
      </c>
      <c r="AX233" s="12" t="s">
        <v>85</v>
      </c>
      <c r="AY233" s="156" t="s">
        <v>253</v>
      </c>
    </row>
    <row r="234" spans="2:65" s="1" customFormat="1" ht="24.2" customHeight="1">
      <c r="B234" s="32"/>
      <c r="C234" s="185" t="s">
        <v>384</v>
      </c>
      <c r="D234" s="185" t="s">
        <v>1052</v>
      </c>
      <c r="E234" s="186" t="s">
        <v>4253</v>
      </c>
      <c r="F234" s="187" t="s">
        <v>4254</v>
      </c>
      <c r="G234" s="188" t="s">
        <v>418</v>
      </c>
      <c r="H234" s="189">
        <v>0.82899999999999996</v>
      </c>
      <c r="I234" s="190"/>
      <c r="J234" s="191">
        <f>ROUND(I234*H234,2)</f>
        <v>0</v>
      </c>
      <c r="K234" s="187" t="s">
        <v>1</v>
      </c>
      <c r="L234" s="192"/>
      <c r="M234" s="193" t="s">
        <v>1</v>
      </c>
      <c r="N234" s="194" t="s">
        <v>42</v>
      </c>
      <c r="P234" s="146">
        <f>O234*H234</f>
        <v>0</v>
      </c>
      <c r="Q234" s="146">
        <v>1</v>
      </c>
      <c r="R234" s="146">
        <f>Q234*H234</f>
        <v>0.82899999999999996</v>
      </c>
      <c r="S234" s="146">
        <v>0</v>
      </c>
      <c r="T234" s="147">
        <f>S234*H234</f>
        <v>0</v>
      </c>
      <c r="AR234" s="148" t="s">
        <v>455</v>
      </c>
      <c r="AT234" s="148" t="s">
        <v>1052</v>
      </c>
      <c r="AU234" s="148" t="s">
        <v>87</v>
      </c>
      <c r="AY234" s="17" t="s">
        <v>253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85</v>
      </c>
      <c r="BK234" s="149">
        <f>ROUND(I234*H234,2)</f>
        <v>0</v>
      </c>
      <c r="BL234" s="17" t="s">
        <v>369</v>
      </c>
      <c r="BM234" s="148" t="s">
        <v>4255</v>
      </c>
    </row>
    <row r="235" spans="2:65" s="1" customFormat="1" ht="19.5">
      <c r="B235" s="32"/>
      <c r="D235" s="155" t="s">
        <v>1346</v>
      </c>
      <c r="F235" s="195" t="s">
        <v>4256</v>
      </c>
      <c r="I235" s="152"/>
      <c r="L235" s="32"/>
      <c r="M235" s="153"/>
      <c r="T235" s="56"/>
      <c r="AT235" s="17" t="s">
        <v>1346</v>
      </c>
      <c r="AU235" s="17" t="s">
        <v>87</v>
      </c>
    </row>
    <row r="236" spans="2:65" s="14" customFormat="1" ht="11.25">
      <c r="B236" s="169"/>
      <c r="D236" s="155" t="s">
        <v>264</v>
      </c>
      <c r="E236" s="170" t="s">
        <v>1</v>
      </c>
      <c r="F236" s="171" t="s">
        <v>4257</v>
      </c>
      <c r="H236" s="170" t="s">
        <v>1</v>
      </c>
      <c r="I236" s="172"/>
      <c r="L236" s="169"/>
      <c r="M236" s="173"/>
      <c r="T236" s="174"/>
      <c r="AT236" s="170" t="s">
        <v>264</v>
      </c>
      <c r="AU236" s="170" t="s">
        <v>87</v>
      </c>
      <c r="AV236" s="14" t="s">
        <v>85</v>
      </c>
      <c r="AW236" s="14" t="s">
        <v>32</v>
      </c>
      <c r="AX236" s="14" t="s">
        <v>77</v>
      </c>
      <c r="AY236" s="170" t="s">
        <v>253</v>
      </c>
    </row>
    <row r="237" spans="2:65" s="12" customFormat="1" ht="11.25">
      <c r="B237" s="154"/>
      <c r="D237" s="155" t="s">
        <v>264</v>
      </c>
      <c r="E237" s="156" t="s">
        <v>1</v>
      </c>
      <c r="F237" s="157" t="s">
        <v>4311</v>
      </c>
      <c r="H237" s="158">
        <v>0.2</v>
      </c>
      <c r="I237" s="159"/>
      <c r="L237" s="154"/>
      <c r="M237" s="160"/>
      <c r="T237" s="161"/>
      <c r="AT237" s="156" t="s">
        <v>264</v>
      </c>
      <c r="AU237" s="156" t="s">
        <v>87</v>
      </c>
      <c r="AV237" s="12" t="s">
        <v>87</v>
      </c>
      <c r="AW237" s="12" t="s">
        <v>32</v>
      </c>
      <c r="AX237" s="12" t="s">
        <v>77</v>
      </c>
      <c r="AY237" s="156" t="s">
        <v>253</v>
      </c>
    </row>
    <row r="238" spans="2:65" s="15" customFormat="1" ht="11.25">
      <c r="B238" s="175"/>
      <c r="D238" s="155" t="s">
        <v>264</v>
      </c>
      <c r="E238" s="176" t="s">
        <v>1</v>
      </c>
      <c r="F238" s="177" t="s">
        <v>322</v>
      </c>
      <c r="H238" s="178">
        <v>0.2</v>
      </c>
      <c r="I238" s="179"/>
      <c r="L238" s="175"/>
      <c r="M238" s="180"/>
      <c r="T238" s="181"/>
      <c r="AT238" s="176" t="s">
        <v>264</v>
      </c>
      <c r="AU238" s="176" t="s">
        <v>87</v>
      </c>
      <c r="AV238" s="15" t="s">
        <v>97</v>
      </c>
      <c r="AW238" s="15" t="s">
        <v>32</v>
      </c>
      <c r="AX238" s="15" t="s">
        <v>77</v>
      </c>
      <c r="AY238" s="176" t="s">
        <v>253</v>
      </c>
    </row>
    <row r="239" spans="2:65" s="14" customFormat="1" ht="11.25">
      <c r="B239" s="169"/>
      <c r="D239" s="155" t="s">
        <v>264</v>
      </c>
      <c r="E239" s="170" t="s">
        <v>1</v>
      </c>
      <c r="F239" s="171" t="s">
        <v>4259</v>
      </c>
      <c r="H239" s="170" t="s">
        <v>1</v>
      </c>
      <c r="I239" s="172"/>
      <c r="L239" s="169"/>
      <c r="M239" s="173"/>
      <c r="T239" s="174"/>
      <c r="AT239" s="170" t="s">
        <v>264</v>
      </c>
      <c r="AU239" s="170" t="s">
        <v>87</v>
      </c>
      <c r="AV239" s="14" t="s">
        <v>85</v>
      </c>
      <c r="AW239" s="14" t="s">
        <v>32</v>
      </c>
      <c r="AX239" s="14" t="s">
        <v>77</v>
      </c>
      <c r="AY239" s="170" t="s">
        <v>253</v>
      </c>
    </row>
    <row r="240" spans="2:65" s="12" customFormat="1" ht="11.25">
      <c r="B240" s="154"/>
      <c r="D240" s="155" t="s">
        <v>264</v>
      </c>
      <c r="E240" s="156" t="s">
        <v>1</v>
      </c>
      <c r="F240" s="157" t="s">
        <v>4312</v>
      </c>
      <c r="H240" s="158">
        <v>0.629</v>
      </c>
      <c r="I240" s="159"/>
      <c r="L240" s="154"/>
      <c r="M240" s="160"/>
      <c r="T240" s="161"/>
      <c r="AT240" s="156" t="s">
        <v>264</v>
      </c>
      <c r="AU240" s="156" t="s">
        <v>87</v>
      </c>
      <c r="AV240" s="12" t="s">
        <v>87</v>
      </c>
      <c r="AW240" s="12" t="s">
        <v>32</v>
      </c>
      <c r="AX240" s="12" t="s">
        <v>77</v>
      </c>
      <c r="AY240" s="156" t="s">
        <v>253</v>
      </c>
    </row>
    <row r="241" spans="2:65" s="15" customFormat="1" ht="11.25">
      <c r="B241" s="175"/>
      <c r="D241" s="155" t="s">
        <v>264</v>
      </c>
      <c r="E241" s="176" t="s">
        <v>1</v>
      </c>
      <c r="F241" s="177" t="s">
        <v>322</v>
      </c>
      <c r="H241" s="178">
        <v>0.629</v>
      </c>
      <c r="I241" s="179"/>
      <c r="L241" s="175"/>
      <c r="M241" s="180"/>
      <c r="T241" s="181"/>
      <c r="AT241" s="176" t="s">
        <v>264</v>
      </c>
      <c r="AU241" s="176" t="s">
        <v>87</v>
      </c>
      <c r="AV241" s="15" t="s">
        <v>97</v>
      </c>
      <c r="AW241" s="15" t="s">
        <v>32</v>
      </c>
      <c r="AX241" s="15" t="s">
        <v>77</v>
      </c>
      <c r="AY241" s="176" t="s">
        <v>253</v>
      </c>
    </row>
    <row r="242" spans="2:65" s="13" customFormat="1" ht="11.25">
      <c r="B242" s="162"/>
      <c r="D242" s="155" t="s">
        <v>264</v>
      </c>
      <c r="E242" s="163" t="s">
        <v>1</v>
      </c>
      <c r="F242" s="164" t="s">
        <v>266</v>
      </c>
      <c r="H242" s="165">
        <v>0.82899999999999996</v>
      </c>
      <c r="I242" s="166"/>
      <c r="L242" s="162"/>
      <c r="M242" s="167"/>
      <c r="T242" s="168"/>
      <c r="AT242" s="163" t="s">
        <v>264</v>
      </c>
      <c r="AU242" s="163" t="s">
        <v>87</v>
      </c>
      <c r="AV242" s="13" t="s">
        <v>260</v>
      </c>
      <c r="AW242" s="13" t="s">
        <v>32</v>
      </c>
      <c r="AX242" s="13" t="s">
        <v>85</v>
      </c>
      <c r="AY242" s="163" t="s">
        <v>253</v>
      </c>
    </row>
    <row r="243" spans="2:65" s="1" customFormat="1" ht="24.2" customHeight="1">
      <c r="B243" s="32"/>
      <c r="C243" s="137" t="s">
        <v>389</v>
      </c>
      <c r="D243" s="137" t="s">
        <v>255</v>
      </c>
      <c r="E243" s="138" t="s">
        <v>2387</v>
      </c>
      <c r="F243" s="139" t="s">
        <v>2388</v>
      </c>
      <c r="G243" s="140" t="s">
        <v>1576</v>
      </c>
      <c r="H243" s="196"/>
      <c r="I243" s="142"/>
      <c r="J243" s="143">
        <f>ROUND(I243*H243,2)</f>
        <v>0</v>
      </c>
      <c r="K243" s="139" t="s">
        <v>259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369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369</v>
      </c>
      <c r="BM243" s="148" t="s">
        <v>4261</v>
      </c>
    </row>
    <row r="244" spans="2:65" s="1" customFormat="1" ht="11.25">
      <c r="B244" s="32"/>
      <c r="D244" s="150" t="s">
        <v>262</v>
      </c>
      <c r="F244" s="151" t="s">
        <v>2390</v>
      </c>
      <c r="I244" s="152"/>
      <c r="L244" s="32"/>
      <c r="M244" s="182"/>
      <c r="N244" s="183"/>
      <c r="O244" s="183"/>
      <c r="P244" s="183"/>
      <c r="Q244" s="183"/>
      <c r="R244" s="183"/>
      <c r="S244" s="183"/>
      <c r="T244" s="184"/>
      <c r="AT244" s="17" t="s">
        <v>262</v>
      </c>
      <c r="AU244" s="17" t="s">
        <v>87</v>
      </c>
    </row>
    <row r="245" spans="2:65" s="1" customFormat="1" ht="6.95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8ES1daP7dgnTebnKWWCQytxxDCZkjZKMDv4a4tCNFX4tojtMbIeQ3LrsfcY0WPJtdh2ybqmssnXd0TsG9od1QQ==" saltValue="/ctl/2z2jl5hWE//D63wx17e162q6aPZZGuSU8BW35wZJ0fXMqbq3l+efjjh9Dm3ngnLhFMSN+XGneppApT4Uw==" spinCount="100000" sheet="1" objects="1" scenarios="1" formatColumns="0" formatRows="0" autoFilter="0"/>
  <autoFilter ref="C128:K244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33" r:id="rId1" xr:uid="{00000000-0004-0000-0800-000000000000}"/>
    <hyperlink ref="F138" r:id="rId2" xr:uid="{00000000-0004-0000-0800-000001000000}"/>
    <hyperlink ref="F142" r:id="rId3" xr:uid="{00000000-0004-0000-0800-000002000000}"/>
    <hyperlink ref="F146" r:id="rId4" xr:uid="{00000000-0004-0000-0800-000003000000}"/>
    <hyperlink ref="F148" r:id="rId5" xr:uid="{00000000-0004-0000-0800-000004000000}"/>
    <hyperlink ref="F152" r:id="rId6" xr:uid="{00000000-0004-0000-0800-000005000000}"/>
    <hyperlink ref="F157" r:id="rId7" xr:uid="{00000000-0004-0000-0800-000006000000}"/>
    <hyperlink ref="F159" r:id="rId8" xr:uid="{00000000-0004-0000-0800-000007000000}"/>
    <hyperlink ref="F164" r:id="rId9" xr:uid="{00000000-0004-0000-0800-000008000000}"/>
    <hyperlink ref="F173" r:id="rId10" xr:uid="{00000000-0004-0000-0800-000009000000}"/>
    <hyperlink ref="F198" r:id="rId11" xr:uid="{00000000-0004-0000-0800-00000A000000}"/>
    <hyperlink ref="F223" r:id="rId12" xr:uid="{00000000-0004-0000-0800-00000B000000}"/>
    <hyperlink ref="F226" r:id="rId13" xr:uid="{00000000-0004-0000-0800-00000C000000}"/>
    <hyperlink ref="F244" r:id="rId14" xr:uid="{00000000-0004-0000-08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4148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4313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ROUND((SUM(BE129:BE244)),  2)</f>
        <v>0</v>
      </c>
      <c r="I37" s="97">
        <v>0.21</v>
      </c>
      <c r="J37" s="86">
        <f>ROUND(((SUM(BE129:BE244))*I37),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ROUND((SUM(BF129:BF244)),  2)</f>
        <v>0</v>
      </c>
      <c r="I38" s="97">
        <v>0.15</v>
      </c>
      <c r="J38" s="86">
        <f>ROUND(((SUM(BF129:BF244))*I38),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ROUND((SUM(BG129:BG244)),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ROUND((SUM(BH129:BH244)),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ROUND((SUM(BI129:BI244)),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4148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D.1.2.D - Objekt D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J129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230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4150</v>
      </c>
      <c r="E103" s="115"/>
      <c r="F103" s="115"/>
      <c r="G103" s="115"/>
      <c r="H103" s="115"/>
      <c r="I103" s="115"/>
      <c r="J103" s="116">
        <f>J171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J229</f>
        <v>0</v>
      </c>
      <c r="L104" s="109"/>
    </row>
    <row r="105" spans="2:47" s="9" customFormat="1" ht="19.899999999999999" customHeight="1">
      <c r="B105" s="113"/>
      <c r="D105" s="114" t="s">
        <v>808</v>
      </c>
      <c r="E105" s="115"/>
      <c r="F105" s="115"/>
      <c r="G105" s="115"/>
      <c r="H105" s="115"/>
      <c r="I105" s="115"/>
      <c r="J105" s="116">
        <f>J230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20" ht="12" customHeight="1">
      <c r="B116" s="20"/>
      <c r="C116" s="27" t="s">
        <v>215</v>
      </c>
      <c r="L116" s="20"/>
    </row>
    <row r="117" spans="2:20" ht="16.5" customHeight="1">
      <c r="B117" s="20"/>
      <c r="E117" s="255" t="s">
        <v>791</v>
      </c>
      <c r="F117" s="216"/>
      <c r="G117" s="216"/>
      <c r="H117" s="216"/>
      <c r="L117" s="20"/>
    </row>
    <row r="118" spans="2:20" ht="12" customHeight="1">
      <c r="B118" s="20"/>
      <c r="C118" s="27" t="s">
        <v>792</v>
      </c>
      <c r="L118" s="20"/>
    </row>
    <row r="119" spans="2:20" s="1" customFormat="1" ht="16.5" customHeight="1">
      <c r="B119" s="32"/>
      <c r="E119" s="250" t="s">
        <v>4148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794</v>
      </c>
      <c r="L120" s="32"/>
    </row>
    <row r="121" spans="2:20" s="1" customFormat="1" ht="16.5" customHeight="1">
      <c r="B121" s="32"/>
      <c r="E121" s="237" t="str">
        <f>E13</f>
        <v>D.1.2.D - Objekt D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Na Vyšehradě 1205, 509 01 Nová Paka </v>
      </c>
      <c r="I123" s="27" t="s">
        <v>22</v>
      </c>
      <c r="J123" s="52" t="str">
        <f>IF(J16="","",J16)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Královehradecký kraj</v>
      </c>
      <c r="I125" s="27" t="s">
        <v>30</v>
      </c>
      <c r="J125" s="30" t="str">
        <f>E25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P130+P229</f>
        <v>0</v>
      </c>
      <c r="Q129" s="53"/>
      <c r="R129" s="122">
        <f>R130+R229</f>
        <v>239.23567570999998</v>
      </c>
      <c r="S129" s="53"/>
      <c r="T129" s="123">
        <f>T130+T229</f>
        <v>0</v>
      </c>
      <c r="AT129" s="17" t="s">
        <v>76</v>
      </c>
      <c r="AU129" s="17" t="s">
        <v>227</v>
      </c>
      <c r="BK129" s="124">
        <f>BK130+BK229</f>
        <v>0</v>
      </c>
    </row>
    <row r="130" spans="2:65" s="11" customFormat="1" ht="25.9" customHeight="1">
      <c r="B130" s="125"/>
      <c r="D130" s="126" t="s">
        <v>76</v>
      </c>
      <c r="E130" s="127" t="s">
        <v>251</v>
      </c>
      <c r="F130" s="127" t="s">
        <v>252</v>
      </c>
      <c r="I130" s="128"/>
      <c r="J130" s="129">
        <f>BK130</f>
        <v>0</v>
      </c>
      <c r="L130" s="125"/>
      <c r="M130" s="130"/>
      <c r="P130" s="131">
        <f>P131+P171</f>
        <v>0</v>
      </c>
      <c r="R130" s="131">
        <f>R131+R171</f>
        <v>238.35052570999997</v>
      </c>
      <c r="T130" s="132">
        <f>T131+T171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BK131+BK171</f>
        <v>0</v>
      </c>
    </row>
    <row r="131" spans="2:65" s="11" customFormat="1" ht="22.9" customHeight="1">
      <c r="B131" s="125"/>
      <c r="D131" s="126" t="s">
        <v>76</v>
      </c>
      <c r="E131" s="135" t="s">
        <v>87</v>
      </c>
      <c r="F131" s="135" t="s">
        <v>436</v>
      </c>
      <c r="I131" s="128"/>
      <c r="J131" s="136">
        <f>BK131</f>
        <v>0</v>
      </c>
      <c r="L131" s="125"/>
      <c r="M131" s="130"/>
      <c r="P131" s="131">
        <f>SUM(P132:P170)</f>
        <v>0</v>
      </c>
      <c r="R131" s="131">
        <f>SUM(R132:R170)</f>
        <v>179.20120739999999</v>
      </c>
      <c r="T131" s="132">
        <f>SUM(T132:T170)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SUM(BK132:BK170)</f>
        <v>0</v>
      </c>
    </row>
    <row r="132" spans="2:65" s="1" customFormat="1" ht="24.2" customHeight="1">
      <c r="B132" s="32"/>
      <c r="C132" s="137" t="s">
        <v>85</v>
      </c>
      <c r="D132" s="137" t="s">
        <v>255</v>
      </c>
      <c r="E132" s="138" t="s">
        <v>4151</v>
      </c>
      <c r="F132" s="139" t="s">
        <v>4152</v>
      </c>
      <c r="G132" s="140" t="s">
        <v>202</v>
      </c>
      <c r="H132" s="141">
        <v>6.4909999999999997</v>
      </c>
      <c r="I132" s="142"/>
      <c r="J132" s="143">
        <f>ROUND(I132*H132,2)</f>
        <v>0</v>
      </c>
      <c r="K132" s="139" t="s">
        <v>259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2.3010199999999998</v>
      </c>
      <c r="R132" s="146">
        <f>Q132*H132</f>
        <v>14.935920819999998</v>
      </c>
      <c r="S132" s="146">
        <v>0</v>
      </c>
      <c r="T132" s="147">
        <f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260</v>
      </c>
      <c r="BM132" s="148" t="s">
        <v>4153</v>
      </c>
    </row>
    <row r="133" spans="2:65" s="1" customFormat="1" ht="11.25">
      <c r="B133" s="32"/>
      <c r="D133" s="150" t="s">
        <v>262</v>
      </c>
      <c r="F133" s="151" t="s">
        <v>4154</v>
      </c>
      <c r="I133" s="152"/>
      <c r="L133" s="32"/>
      <c r="M133" s="153"/>
      <c r="T133" s="56"/>
      <c r="AT133" s="17" t="s">
        <v>262</v>
      </c>
      <c r="AU133" s="17" t="s">
        <v>87</v>
      </c>
    </row>
    <row r="134" spans="2:65" s="14" customFormat="1" ht="11.25">
      <c r="B134" s="169"/>
      <c r="D134" s="155" t="s">
        <v>264</v>
      </c>
      <c r="E134" s="170" t="s">
        <v>1</v>
      </c>
      <c r="F134" s="171" t="s">
        <v>4155</v>
      </c>
      <c r="H134" s="170" t="s">
        <v>1</v>
      </c>
      <c r="I134" s="172"/>
      <c r="L134" s="169"/>
      <c r="M134" s="173"/>
      <c r="T134" s="174"/>
      <c r="AT134" s="170" t="s">
        <v>264</v>
      </c>
      <c r="AU134" s="170" t="s">
        <v>87</v>
      </c>
      <c r="AV134" s="14" t="s">
        <v>85</v>
      </c>
      <c r="AW134" s="14" t="s">
        <v>32</v>
      </c>
      <c r="AX134" s="14" t="s">
        <v>77</v>
      </c>
      <c r="AY134" s="170" t="s">
        <v>253</v>
      </c>
    </row>
    <row r="135" spans="2:65" s="12" customFormat="1" ht="11.25">
      <c r="B135" s="154"/>
      <c r="D135" s="155" t="s">
        <v>264</v>
      </c>
      <c r="E135" s="156" t="s">
        <v>1</v>
      </c>
      <c r="F135" s="157" t="s">
        <v>4314</v>
      </c>
      <c r="H135" s="158">
        <v>6.4909999999999997</v>
      </c>
      <c r="I135" s="159"/>
      <c r="L135" s="154"/>
      <c r="M135" s="160"/>
      <c r="T135" s="161"/>
      <c r="AT135" s="156" t="s">
        <v>264</v>
      </c>
      <c r="AU135" s="156" t="s">
        <v>87</v>
      </c>
      <c r="AV135" s="12" t="s">
        <v>87</v>
      </c>
      <c r="AW135" s="12" t="s">
        <v>32</v>
      </c>
      <c r="AX135" s="12" t="s">
        <v>77</v>
      </c>
      <c r="AY135" s="156" t="s">
        <v>253</v>
      </c>
    </row>
    <row r="136" spans="2:65" s="13" customFormat="1" ht="11.25">
      <c r="B136" s="162"/>
      <c r="D136" s="155" t="s">
        <v>264</v>
      </c>
      <c r="E136" s="163" t="s">
        <v>1</v>
      </c>
      <c r="F136" s="164" t="s">
        <v>266</v>
      </c>
      <c r="H136" s="165">
        <v>6.4909999999999997</v>
      </c>
      <c r="I136" s="166"/>
      <c r="L136" s="162"/>
      <c r="M136" s="167"/>
      <c r="T136" s="168"/>
      <c r="AT136" s="163" t="s">
        <v>264</v>
      </c>
      <c r="AU136" s="163" t="s">
        <v>87</v>
      </c>
      <c r="AV136" s="13" t="s">
        <v>260</v>
      </c>
      <c r="AW136" s="13" t="s">
        <v>32</v>
      </c>
      <c r="AX136" s="13" t="s">
        <v>85</v>
      </c>
      <c r="AY136" s="163" t="s">
        <v>253</v>
      </c>
    </row>
    <row r="137" spans="2:65" s="1" customFormat="1" ht="24.2" customHeight="1">
      <c r="B137" s="32"/>
      <c r="C137" s="137" t="s">
        <v>87</v>
      </c>
      <c r="D137" s="137" t="s">
        <v>255</v>
      </c>
      <c r="E137" s="138" t="s">
        <v>4157</v>
      </c>
      <c r="F137" s="139" t="s">
        <v>4158</v>
      </c>
      <c r="G137" s="140" t="s">
        <v>202</v>
      </c>
      <c r="H137" s="141">
        <v>32.893999999999998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2.5018699999999998</v>
      </c>
      <c r="R137" s="146">
        <f>Q137*H137</f>
        <v>82.296511779999989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4159</v>
      </c>
    </row>
    <row r="138" spans="2:65" s="1" customFormat="1" ht="11.25">
      <c r="B138" s="32"/>
      <c r="D138" s="150" t="s">
        <v>262</v>
      </c>
      <c r="F138" s="151" t="s">
        <v>4160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2" customFormat="1" ht="11.25">
      <c r="B139" s="154"/>
      <c r="D139" s="155" t="s">
        <v>264</v>
      </c>
      <c r="E139" s="156" t="s">
        <v>1</v>
      </c>
      <c r="F139" s="157" t="s">
        <v>4315</v>
      </c>
      <c r="H139" s="158">
        <v>32.893999999999998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77</v>
      </c>
      <c r="AY139" s="156" t="s">
        <v>253</v>
      </c>
    </row>
    <row r="140" spans="2:65" s="13" customFormat="1" ht="11.25">
      <c r="B140" s="162"/>
      <c r="D140" s="155" t="s">
        <v>264</v>
      </c>
      <c r="E140" s="163" t="s">
        <v>1</v>
      </c>
      <c r="F140" s="164" t="s">
        <v>266</v>
      </c>
      <c r="H140" s="165">
        <v>32.893999999999998</v>
      </c>
      <c r="I140" s="166"/>
      <c r="L140" s="162"/>
      <c r="M140" s="167"/>
      <c r="T140" s="168"/>
      <c r="AT140" s="163" t="s">
        <v>264</v>
      </c>
      <c r="AU140" s="163" t="s">
        <v>87</v>
      </c>
      <c r="AV140" s="13" t="s">
        <v>260</v>
      </c>
      <c r="AW140" s="13" t="s">
        <v>32</v>
      </c>
      <c r="AX140" s="13" t="s">
        <v>85</v>
      </c>
      <c r="AY140" s="163" t="s">
        <v>253</v>
      </c>
    </row>
    <row r="141" spans="2:65" s="1" customFormat="1" ht="16.5" customHeight="1">
      <c r="B141" s="32"/>
      <c r="C141" s="137" t="s">
        <v>97</v>
      </c>
      <c r="D141" s="137" t="s">
        <v>255</v>
      </c>
      <c r="E141" s="138" t="s">
        <v>4162</v>
      </c>
      <c r="F141" s="139" t="s">
        <v>4163</v>
      </c>
      <c r="G141" s="140" t="s">
        <v>258</v>
      </c>
      <c r="H141" s="141">
        <v>10.432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2.47E-3</v>
      </c>
      <c r="R141" s="146">
        <f>Q141*H141</f>
        <v>2.5767040000000001E-2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4164</v>
      </c>
    </row>
    <row r="142" spans="2:65" s="1" customFormat="1" ht="11.25">
      <c r="B142" s="32"/>
      <c r="D142" s="150" t="s">
        <v>262</v>
      </c>
      <c r="F142" s="151" t="s">
        <v>4165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4316</v>
      </c>
      <c r="H143" s="158">
        <v>10.432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77</v>
      </c>
      <c r="AY143" s="156" t="s">
        <v>253</v>
      </c>
    </row>
    <row r="144" spans="2:65" s="13" customFormat="1" ht="11.25">
      <c r="B144" s="162"/>
      <c r="D144" s="155" t="s">
        <v>264</v>
      </c>
      <c r="E144" s="163" t="s">
        <v>1</v>
      </c>
      <c r="F144" s="164" t="s">
        <v>266</v>
      </c>
      <c r="H144" s="165">
        <v>10.432</v>
      </c>
      <c r="I144" s="166"/>
      <c r="L144" s="162"/>
      <c r="M144" s="167"/>
      <c r="T144" s="168"/>
      <c r="AT144" s="163" t="s">
        <v>264</v>
      </c>
      <c r="AU144" s="163" t="s">
        <v>87</v>
      </c>
      <c r="AV144" s="13" t="s">
        <v>260</v>
      </c>
      <c r="AW144" s="13" t="s">
        <v>32</v>
      </c>
      <c r="AX144" s="13" t="s">
        <v>85</v>
      </c>
      <c r="AY144" s="163" t="s">
        <v>253</v>
      </c>
    </row>
    <row r="145" spans="2:65" s="1" customFormat="1" ht="16.5" customHeight="1">
      <c r="B145" s="32"/>
      <c r="C145" s="137" t="s">
        <v>260</v>
      </c>
      <c r="D145" s="137" t="s">
        <v>255</v>
      </c>
      <c r="E145" s="138" t="s">
        <v>4167</v>
      </c>
      <c r="F145" s="139" t="s">
        <v>4168</v>
      </c>
      <c r="G145" s="140" t="s">
        <v>258</v>
      </c>
      <c r="H145" s="141">
        <v>10.432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4169</v>
      </c>
    </row>
    <row r="146" spans="2:65" s="1" customFormat="1" ht="11.25">
      <c r="B146" s="32"/>
      <c r="D146" s="150" t="s">
        <v>262</v>
      </c>
      <c r="F146" s="151" t="s">
        <v>4170</v>
      </c>
      <c r="I146" s="152"/>
      <c r="L146" s="32"/>
      <c r="M146" s="153"/>
      <c r="T146" s="56"/>
      <c r="AT146" s="17" t="s">
        <v>262</v>
      </c>
      <c r="AU146" s="17" t="s">
        <v>87</v>
      </c>
    </row>
    <row r="147" spans="2:65" s="1" customFormat="1" ht="21.75" customHeight="1">
      <c r="B147" s="32"/>
      <c r="C147" s="137" t="s">
        <v>280</v>
      </c>
      <c r="D147" s="137" t="s">
        <v>255</v>
      </c>
      <c r="E147" s="138" t="s">
        <v>4171</v>
      </c>
      <c r="F147" s="139" t="s">
        <v>4172</v>
      </c>
      <c r="G147" s="140" t="s">
        <v>418</v>
      </c>
      <c r="H147" s="141">
        <v>2.9209999999999998</v>
      </c>
      <c r="I147" s="142"/>
      <c r="J147" s="143">
        <f>ROUND(I147*H147,2)</f>
        <v>0</v>
      </c>
      <c r="K147" s="139" t="s">
        <v>259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1.0606199999999999</v>
      </c>
      <c r="R147" s="146">
        <f>Q147*H147</f>
        <v>3.0980710199999995</v>
      </c>
      <c r="S147" s="146">
        <v>0</v>
      </c>
      <c r="T147" s="147">
        <f>S147*H147</f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260</v>
      </c>
      <c r="BM147" s="148" t="s">
        <v>4173</v>
      </c>
    </row>
    <row r="148" spans="2:65" s="1" customFormat="1" ht="11.25">
      <c r="B148" s="32"/>
      <c r="D148" s="150" t="s">
        <v>262</v>
      </c>
      <c r="F148" s="151" t="s">
        <v>4174</v>
      </c>
      <c r="I148" s="152"/>
      <c r="L148" s="32"/>
      <c r="M148" s="153"/>
      <c r="T148" s="56"/>
      <c r="AT148" s="17" t="s">
        <v>262</v>
      </c>
      <c r="AU148" s="17" t="s">
        <v>87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4317</v>
      </c>
      <c r="H149" s="158">
        <v>2.9209999999999998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65" s="13" customFormat="1" ht="11.25">
      <c r="B150" s="162"/>
      <c r="D150" s="155" t="s">
        <v>264</v>
      </c>
      <c r="E150" s="163" t="s">
        <v>1</v>
      </c>
      <c r="F150" s="164" t="s">
        <v>266</v>
      </c>
      <c r="H150" s="165">
        <v>2.9209999999999998</v>
      </c>
      <c r="I150" s="166"/>
      <c r="L150" s="162"/>
      <c r="M150" s="167"/>
      <c r="T150" s="168"/>
      <c r="AT150" s="163" t="s">
        <v>264</v>
      </c>
      <c r="AU150" s="163" t="s">
        <v>87</v>
      </c>
      <c r="AV150" s="13" t="s">
        <v>260</v>
      </c>
      <c r="AW150" s="13" t="s">
        <v>32</v>
      </c>
      <c r="AX150" s="13" t="s">
        <v>85</v>
      </c>
      <c r="AY150" s="163" t="s">
        <v>253</v>
      </c>
    </row>
    <row r="151" spans="2:65" s="1" customFormat="1" ht="16.5" customHeight="1">
      <c r="B151" s="32"/>
      <c r="C151" s="137" t="s">
        <v>285</v>
      </c>
      <c r="D151" s="137" t="s">
        <v>255</v>
      </c>
      <c r="E151" s="138" t="s">
        <v>4176</v>
      </c>
      <c r="F151" s="139" t="s">
        <v>4177</v>
      </c>
      <c r="G151" s="140" t="s">
        <v>202</v>
      </c>
      <c r="H151" s="141">
        <v>28.094999999999999</v>
      </c>
      <c r="I151" s="142"/>
      <c r="J151" s="143">
        <f>ROUND(I151*H151,2)</f>
        <v>0</v>
      </c>
      <c r="K151" s="139" t="s">
        <v>259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2.3010199999999998</v>
      </c>
      <c r="R151" s="146">
        <f>Q151*H151</f>
        <v>64.647156899999999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4178</v>
      </c>
    </row>
    <row r="152" spans="2:65" s="1" customFormat="1" ht="11.25">
      <c r="B152" s="32"/>
      <c r="D152" s="150" t="s">
        <v>262</v>
      </c>
      <c r="F152" s="151" t="s">
        <v>4179</v>
      </c>
      <c r="I152" s="152"/>
      <c r="L152" s="32"/>
      <c r="M152" s="153"/>
      <c r="T152" s="56"/>
      <c r="AT152" s="17" t="s">
        <v>262</v>
      </c>
      <c r="AU152" s="17" t="s">
        <v>87</v>
      </c>
    </row>
    <row r="153" spans="2:65" s="14" customFormat="1" ht="11.25">
      <c r="B153" s="169"/>
      <c r="D153" s="155" t="s">
        <v>264</v>
      </c>
      <c r="E153" s="170" t="s">
        <v>1</v>
      </c>
      <c r="F153" s="171" t="s">
        <v>4267</v>
      </c>
      <c r="H153" s="170" t="s">
        <v>1</v>
      </c>
      <c r="I153" s="172"/>
      <c r="L153" s="169"/>
      <c r="M153" s="173"/>
      <c r="T153" s="174"/>
      <c r="AT153" s="170" t="s">
        <v>264</v>
      </c>
      <c r="AU153" s="170" t="s">
        <v>87</v>
      </c>
      <c r="AV153" s="14" t="s">
        <v>85</v>
      </c>
      <c r="AW153" s="14" t="s">
        <v>32</v>
      </c>
      <c r="AX153" s="14" t="s">
        <v>77</v>
      </c>
      <c r="AY153" s="170" t="s">
        <v>253</v>
      </c>
    </row>
    <row r="154" spans="2:65" s="12" customFormat="1" ht="11.25">
      <c r="B154" s="154"/>
      <c r="D154" s="155" t="s">
        <v>264</v>
      </c>
      <c r="E154" s="156" t="s">
        <v>1</v>
      </c>
      <c r="F154" s="157" t="s">
        <v>4318</v>
      </c>
      <c r="H154" s="158">
        <v>28.094999999999999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77</v>
      </c>
      <c r="AY154" s="156" t="s">
        <v>253</v>
      </c>
    </row>
    <row r="155" spans="2:65" s="13" customFormat="1" ht="11.25">
      <c r="B155" s="162"/>
      <c r="D155" s="155" t="s">
        <v>264</v>
      </c>
      <c r="E155" s="163" t="s">
        <v>1</v>
      </c>
      <c r="F155" s="164" t="s">
        <v>266</v>
      </c>
      <c r="H155" s="165">
        <v>28.094999999999999</v>
      </c>
      <c r="I155" s="166"/>
      <c r="L155" s="162"/>
      <c r="M155" s="167"/>
      <c r="T155" s="168"/>
      <c r="AT155" s="163" t="s">
        <v>264</v>
      </c>
      <c r="AU155" s="163" t="s">
        <v>87</v>
      </c>
      <c r="AV155" s="13" t="s">
        <v>260</v>
      </c>
      <c r="AW155" s="13" t="s">
        <v>32</v>
      </c>
      <c r="AX155" s="13" t="s">
        <v>85</v>
      </c>
      <c r="AY155" s="163" t="s">
        <v>253</v>
      </c>
    </row>
    <row r="156" spans="2:65" s="1" customFormat="1" ht="16.5" customHeight="1">
      <c r="B156" s="32"/>
      <c r="C156" s="137" t="s">
        <v>292</v>
      </c>
      <c r="D156" s="137" t="s">
        <v>255</v>
      </c>
      <c r="E156" s="138" t="s">
        <v>4186</v>
      </c>
      <c r="F156" s="139" t="s">
        <v>4187</v>
      </c>
      <c r="G156" s="140" t="s">
        <v>258</v>
      </c>
      <c r="H156" s="141">
        <v>5</v>
      </c>
      <c r="I156" s="142"/>
      <c r="J156" s="143">
        <f>ROUND(I156*H156,2)</f>
        <v>0</v>
      </c>
      <c r="K156" s="139" t="s">
        <v>259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2.6900000000000001E-3</v>
      </c>
      <c r="R156" s="146">
        <f>Q156*H156</f>
        <v>1.345E-2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4188</v>
      </c>
    </row>
    <row r="157" spans="2:65" s="1" customFormat="1" ht="11.25">
      <c r="B157" s="32"/>
      <c r="D157" s="150" t="s">
        <v>262</v>
      </c>
      <c r="F157" s="151" t="s">
        <v>4189</v>
      </c>
      <c r="I157" s="152"/>
      <c r="L157" s="32"/>
      <c r="M157" s="153"/>
      <c r="T157" s="56"/>
      <c r="AT157" s="17" t="s">
        <v>262</v>
      </c>
      <c r="AU157" s="17" t="s">
        <v>87</v>
      </c>
    </row>
    <row r="158" spans="2:65" s="1" customFormat="1" ht="16.5" customHeight="1">
      <c r="B158" s="32"/>
      <c r="C158" s="137" t="s">
        <v>303</v>
      </c>
      <c r="D158" s="137" t="s">
        <v>255</v>
      </c>
      <c r="E158" s="138" t="s">
        <v>4190</v>
      </c>
      <c r="F158" s="139" t="s">
        <v>4191</v>
      </c>
      <c r="G158" s="140" t="s">
        <v>258</v>
      </c>
      <c r="H158" s="141">
        <v>5</v>
      </c>
      <c r="I158" s="142"/>
      <c r="J158" s="143">
        <f>ROUND(I158*H158,2)</f>
        <v>0</v>
      </c>
      <c r="K158" s="139" t="s">
        <v>259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260</v>
      </c>
      <c r="BM158" s="148" t="s">
        <v>4192</v>
      </c>
    </row>
    <row r="159" spans="2:65" s="1" customFormat="1" ht="11.25">
      <c r="B159" s="32"/>
      <c r="D159" s="150" t="s">
        <v>262</v>
      </c>
      <c r="F159" s="151" t="s">
        <v>4193</v>
      </c>
      <c r="I159" s="152"/>
      <c r="L159" s="32"/>
      <c r="M159" s="153"/>
      <c r="T159" s="56"/>
      <c r="AT159" s="17" t="s">
        <v>262</v>
      </c>
      <c r="AU159" s="17" t="s">
        <v>87</v>
      </c>
    </row>
    <row r="160" spans="2:65" s="1" customFormat="1" ht="24.2" customHeight="1">
      <c r="B160" s="32"/>
      <c r="C160" s="137" t="s">
        <v>310</v>
      </c>
      <c r="D160" s="137" t="s">
        <v>255</v>
      </c>
      <c r="E160" s="138" t="s">
        <v>4269</v>
      </c>
      <c r="F160" s="139" t="s">
        <v>4195</v>
      </c>
      <c r="G160" s="140" t="s">
        <v>418</v>
      </c>
      <c r="H160" s="141">
        <v>0.68400000000000005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1.0606199999999999</v>
      </c>
      <c r="R160" s="146">
        <f>Q160*H160</f>
        <v>0.72546407999999996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4196</v>
      </c>
    </row>
    <row r="161" spans="2:65" s="14" customFormat="1" ht="11.25">
      <c r="B161" s="169"/>
      <c r="D161" s="155" t="s">
        <v>264</v>
      </c>
      <c r="E161" s="170" t="s">
        <v>1</v>
      </c>
      <c r="F161" s="171" t="s">
        <v>4198</v>
      </c>
      <c r="H161" s="170" t="s">
        <v>1</v>
      </c>
      <c r="I161" s="172"/>
      <c r="L161" s="169"/>
      <c r="M161" s="173"/>
      <c r="T161" s="174"/>
      <c r="AT161" s="170" t="s">
        <v>264</v>
      </c>
      <c r="AU161" s="170" t="s">
        <v>87</v>
      </c>
      <c r="AV161" s="14" t="s">
        <v>85</v>
      </c>
      <c r="AW161" s="14" t="s">
        <v>32</v>
      </c>
      <c r="AX161" s="14" t="s">
        <v>77</v>
      </c>
      <c r="AY161" s="170" t="s">
        <v>253</v>
      </c>
    </row>
    <row r="162" spans="2:65" s="12" customFormat="1" ht="11.25">
      <c r="B162" s="154"/>
      <c r="D162" s="155" t="s">
        <v>264</v>
      </c>
      <c r="E162" s="156" t="s">
        <v>1</v>
      </c>
      <c r="F162" s="157" t="s">
        <v>4319</v>
      </c>
      <c r="H162" s="158">
        <v>0.68400000000000005</v>
      </c>
      <c r="I162" s="159"/>
      <c r="L162" s="154"/>
      <c r="M162" s="160"/>
      <c r="T162" s="161"/>
      <c r="AT162" s="156" t="s">
        <v>264</v>
      </c>
      <c r="AU162" s="156" t="s">
        <v>87</v>
      </c>
      <c r="AV162" s="12" t="s">
        <v>87</v>
      </c>
      <c r="AW162" s="12" t="s">
        <v>32</v>
      </c>
      <c r="AX162" s="12" t="s">
        <v>77</v>
      </c>
      <c r="AY162" s="156" t="s">
        <v>253</v>
      </c>
    </row>
    <row r="163" spans="2:65" s="13" customFormat="1" ht="11.25">
      <c r="B163" s="162"/>
      <c r="D163" s="155" t="s">
        <v>264</v>
      </c>
      <c r="E163" s="163" t="s">
        <v>1</v>
      </c>
      <c r="F163" s="164" t="s">
        <v>266</v>
      </c>
      <c r="H163" s="165">
        <v>0.68400000000000005</v>
      </c>
      <c r="I163" s="166"/>
      <c r="L163" s="162"/>
      <c r="M163" s="167"/>
      <c r="T163" s="168"/>
      <c r="AT163" s="163" t="s">
        <v>264</v>
      </c>
      <c r="AU163" s="163" t="s">
        <v>87</v>
      </c>
      <c r="AV163" s="13" t="s">
        <v>260</v>
      </c>
      <c r="AW163" s="13" t="s">
        <v>32</v>
      </c>
      <c r="AX163" s="13" t="s">
        <v>85</v>
      </c>
      <c r="AY163" s="163" t="s">
        <v>253</v>
      </c>
    </row>
    <row r="164" spans="2:65" s="1" customFormat="1" ht="33" customHeight="1">
      <c r="B164" s="32"/>
      <c r="C164" s="137" t="s">
        <v>317</v>
      </c>
      <c r="D164" s="137" t="s">
        <v>255</v>
      </c>
      <c r="E164" s="138" t="s">
        <v>4200</v>
      </c>
      <c r="F164" s="139" t="s">
        <v>4201</v>
      </c>
      <c r="G164" s="140" t="s">
        <v>258</v>
      </c>
      <c r="H164" s="141">
        <v>19.408000000000001</v>
      </c>
      <c r="I164" s="142"/>
      <c r="J164" s="143">
        <f>ROUND(I164*H164,2)</f>
        <v>0</v>
      </c>
      <c r="K164" s="139" t="s">
        <v>259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0.69347000000000003</v>
      </c>
      <c r="R164" s="146">
        <f>Q164*H164</f>
        <v>13.458865760000002</v>
      </c>
      <c r="S164" s="146">
        <v>0</v>
      </c>
      <c r="T164" s="147">
        <f>S164*H164</f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260</v>
      </c>
      <c r="BM164" s="148" t="s">
        <v>4202</v>
      </c>
    </row>
    <row r="165" spans="2:65" s="1" customFormat="1" ht="11.25">
      <c r="B165" s="32"/>
      <c r="D165" s="150" t="s">
        <v>262</v>
      </c>
      <c r="F165" s="151" t="s">
        <v>4203</v>
      </c>
      <c r="I165" s="152"/>
      <c r="L165" s="32"/>
      <c r="M165" s="153"/>
      <c r="T165" s="56"/>
      <c r="AT165" s="17" t="s">
        <v>262</v>
      </c>
      <c r="AU165" s="17" t="s">
        <v>87</v>
      </c>
    </row>
    <row r="166" spans="2:65" s="14" customFormat="1" ht="11.25">
      <c r="B166" s="169"/>
      <c r="D166" s="155" t="s">
        <v>264</v>
      </c>
      <c r="E166" s="170" t="s">
        <v>1</v>
      </c>
      <c r="F166" s="171" t="s">
        <v>4204</v>
      </c>
      <c r="H166" s="170" t="s">
        <v>1</v>
      </c>
      <c r="I166" s="172"/>
      <c r="L166" s="169"/>
      <c r="M166" s="173"/>
      <c r="T166" s="174"/>
      <c r="AT166" s="170" t="s">
        <v>264</v>
      </c>
      <c r="AU166" s="170" t="s">
        <v>87</v>
      </c>
      <c r="AV166" s="14" t="s">
        <v>85</v>
      </c>
      <c r="AW166" s="14" t="s">
        <v>32</v>
      </c>
      <c r="AX166" s="14" t="s">
        <v>77</v>
      </c>
      <c r="AY166" s="170" t="s">
        <v>253</v>
      </c>
    </row>
    <row r="167" spans="2:65" s="14" customFormat="1" ht="11.25">
      <c r="B167" s="169"/>
      <c r="D167" s="155" t="s">
        <v>264</v>
      </c>
      <c r="E167" s="170" t="s">
        <v>1</v>
      </c>
      <c r="F167" s="171" t="s">
        <v>3692</v>
      </c>
      <c r="H167" s="170" t="s">
        <v>1</v>
      </c>
      <c r="I167" s="172"/>
      <c r="L167" s="169"/>
      <c r="M167" s="173"/>
      <c r="T167" s="174"/>
      <c r="AT167" s="170" t="s">
        <v>264</v>
      </c>
      <c r="AU167" s="170" t="s">
        <v>87</v>
      </c>
      <c r="AV167" s="14" t="s">
        <v>85</v>
      </c>
      <c r="AW167" s="14" t="s">
        <v>32</v>
      </c>
      <c r="AX167" s="14" t="s">
        <v>77</v>
      </c>
      <c r="AY167" s="170" t="s">
        <v>253</v>
      </c>
    </row>
    <row r="168" spans="2:65" s="12" customFormat="1" ht="22.5">
      <c r="B168" s="154"/>
      <c r="D168" s="155" t="s">
        <v>264</v>
      </c>
      <c r="E168" s="156" t="s">
        <v>1</v>
      </c>
      <c r="F168" s="157" t="s">
        <v>4320</v>
      </c>
      <c r="H168" s="158">
        <v>19.408000000000001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5" customFormat="1" ht="11.25">
      <c r="B169" s="175"/>
      <c r="D169" s="155" t="s">
        <v>264</v>
      </c>
      <c r="E169" s="176" t="s">
        <v>1</v>
      </c>
      <c r="F169" s="177" t="s">
        <v>322</v>
      </c>
      <c r="H169" s="178">
        <v>19.408000000000001</v>
      </c>
      <c r="I169" s="179"/>
      <c r="L169" s="175"/>
      <c r="M169" s="180"/>
      <c r="T169" s="181"/>
      <c r="AT169" s="176" t="s">
        <v>264</v>
      </c>
      <c r="AU169" s="176" t="s">
        <v>87</v>
      </c>
      <c r="AV169" s="15" t="s">
        <v>97</v>
      </c>
      <c r="AW169" s="15" t="s">
        <v>32</v>
      </c>
      <c r="AX169" s="15" t="s">
        <v>77</v>
      </c>
      <c r="AY169" s="176" t="s">
        <v>253</v>
      </c>
    </row>
    <row r="170" spans="2:65" s="13" customFormat="1" ht="11.25">
      <c r="B170" s="162"/>
      <c r="D170" s="155" t="s">
        <v>264</v>
      </c>
      <c r="E170" s="163" t="s">
        <v>1</v>
      </c>
      <c r="F170" s="164" t="s">
        <v>266</v>
      </c>
      <c r="H170" s="165">
        <v>19.408000000000001</v>
      </c>
      <c r="I170" s="166"/>
      <c r="L170" s="162"/>
      <c r="M170" s="167"/>
      <c r="T170" s="168"/>
      <c r="AT170" s="163" t="s">
        <v>264</v>
      </c>
      <c r="AU170" s="163" t="s">
        <v>87</v>
      </c>
      <c r="AV170" s="13" t="s">
        <v>260</v>
      </c>
      <c r="AW170" s="13" t="s">
        <v>32</v>
      </c>
      <c r="AX170" s="13" t="s">
        <v>85</v>
      </c>
      <c r="AY170" s="163" t="s">
        <v>253</v>
      </c>
    </row>
    <row r="171" spans="2:65" s="11" customFormat="1" ht="22.9" customHeight="1">
      <c r="B171" s="125"/>
      <c r="D171" s="126" t="s">
        <v>76</v>
      </c>
      <c r="E171" s="135" t="s">
        <v>260</v>
      </c>
      <c r="F171" s="135" t="s">
        <v>4207</v>
      </c>
      <c r="I171" s="128"/>
      <c r="J171" s="136">
        <f>BK171</f>
        <v>0</v>
      </c>
      <c r="L171" s="125"/>
      <c r="M171" s="130"/>
      <c r="P171" s="131">
        <f>SUM(P172:P228)</f>
        <v>0</v>
      </c>
      <c r="R171" s="131">
        <f>SUM(R172:R228)</f>
        <v>59.149318309999991</v>
      </c>
      <c r="T171" s="132">
        <f>SUM(T172:T228)</f>
        <v>0</v>
      </c>
      <c r="AR171" s="126" t="s">
        <v>85</v>
      </c>
      <c r="AT171" s="133" t="s">
        <v>76</v>
      </c>
      <c r="AU171" s="133" t="s">
        <v>85</v>
      </c>
      <c r="AY171" s="126" t="s">
        <v>253</v>
      </c>
      <c r="BK171" s="134">
        <f>SUM(BK172:BK228)</f>
        <v>0</v>
      </c>
    </row>
    <row r="172" spans="2:65" s="1" customFormat="1" ht="16.5" customHeight="1">
      <c r="B172" s="32"/>
      <c r="C172" s="137" t="s">
        <v>323</v>
      </c>
      <c r="D172" s="137" t="s">
        <v>255</v>
      </c>
      <c r="E172" s="138" t="s">
        <v>4208</v>
      </c>
      <c r="F172" s="139" t="s">
        <v>4209</v>
      </c>
      <c r="G172" s="140" t="s">
        <v>202</v>
      </c>
      <c r="H172" s="141">
        <v>11.247</v>
      </c>
      <c r="I172" s="142"/>
      <c r="J172" s="143">
        <f>ROUND(I172*H172,2)</f>
        <v>0</v>
      </c>
      <c r="K172" s="139" t="s">
        <v>259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2.5019800000000001</v>
      </c>
      <c r="R172" s="146">
        <f>Q172*H172</f>
        <v>28.139769059999999</v>
      </c>
      <c r="S172" s="146">
        <v>0</v>
      </c>
      <c r="T172" s="147">
        <f>S172*H172</f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260</v>
      </c>
      <c r="BM172" s="148" t="s">
        <v>4210</v>
      </c>
    </row>
    <row r="173" spans="2:65" s="1" customFormat="1" ht="11.25">
      <c r="B173" s="32"/>
      <c r="D173" s="150" t="s">
        <v>262</v>
      </c>
      <c r="F173" s="151" t="s">
        <v>4211</v>
      </c>
      <c r="I173" s="152"/>
      <c r="L173" s="32"/>
      <c r="M173" s="153"/>
      <c r="T173" s="56"/>
      <c r="AT173" s="17" t="s">
        <v>262</v>
      </c>
      <c r="AU173" s="17" t="s">
        <v>87</v>
      </c>
    </row>
    <row r="174" spans="2:65" s="14" customFormat="1" ht="11.25">
      <c r="B174" s="169"/>
      <c r="D174" s="155" t="s">
        <v>264</v>
      </c>
      <c r="E174" s="170" t="s">
        <v>1</v>
      </c>
      <c r="F174" s="171" t="s">
        <v>3692</v>
      </c>
      <c r="H174" s="170" t="s">
        <v>1</v>
      </c>
      <c r="I174" s="172"/>
      <c r="L174" s="169"/>
      <c r="M174" s="173"/>
      <c r="T174" s="174"/>
      <c r="AT174" s="170" t="s">
        <v>264</v>
      </c>
      <c r="AU174" s="170" t="s">
        <v>87</v>
      </c>
      <c r="AV174" s="14" t="s">
        <v>85</v>
      </c>
      <c r="AW174" s="14" t="s">
        <v>32</v>
      </c>
      <c r="AX174" s="14" t="s">
        <v>77</v>
      </c>
      <c r="AY174" s="170" t="s">
        <v>253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4321</v>
      </c>
      <c r="H175" s="158">
        <v>4.375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2" customFormat="1" ht="11.25">
      <c r="B176" s="154"/>
      <c r="D176" s="155" t="s">
        <v>264</v>
      </c>
      <c r="E176" s="156" t="s">
        <v>1</v>
      </c>
      <c r="F176" s="157" t="s">
        <v>4322</v>
      </c>
      <c r="H176" s="158">
        <v>1.169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77</v>
      </c>
      <c r="AY176" s="156" t="s">
        <v>253</v>
      </c>
    </row>
    <row r="177" spans="2:65" s="12" customFormat="1" ht="11.25">
      <c r="B177" s="154"/>
      <c r="D177" s="155" t="s">
        <v>264</v>
      </c>
      <c r="E177" s="156" t="s">
        <v>1</v>
      </c>
      <c r="F177" s="157" t="s">
        <v>4323</v>
      </c>
      <c r="H177" s="158">
        <v>1.407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77</v>
      </c>
      <c r="AY177" s="156" t="s">
        <v>253</v>
      </c>
    </row>
    <row r="178" spans="2:65" s="12" customFormat="1" ht="22.5">
      <c r="B178" s="154"/>
      <c r="D178" s="155" t="s">
        <v>264</v>
      </c>
      <c r="E178" s="156" t="s">
        <v>1</v>
      </c>
      <c r="F178" s="157" t="s">
        <v>4324</v>
      </c>
      <c r="H178" s="158">
        <v>0.83899999999999997</v>
      </c>
      <c r="I178" s="159"/>
      <c r="L178" s="154"/>
      <c r="M178" s="160"/>
      <c r="T178" s="161"/>
      <c r="AT178" s="156" t="s">
        <v>264</v>
      </c>
      <c r="AU178" s="156" t="s">
        <v>87</v>
      </c>
      <c r="AV178" s="12" t="s">
        <v>87</v>
      </c>
      <c r="AW178" s="12" t="s">
        <v>32</v>
      </c>
      <c r="AX178" s="12" t="s">
        <v>77</v>
      </c>
      <c r="AY178" s="156" t="s">
        <v>253</v>
      </c>
    </row>
    <row r="179" spans="2:65" s="12" customFormat="1" ht="11.25">
      <c r="B179" s="154"/>
      <c r="D179" s="155" t="s">
        <v>264</v>
      </c>
      <c r="E179" s="156" t="s">
        <v>1</v>
      </c>
      <c r="F179" s="157" t="s">
        <v>4216</v>
      </c>
      <c r="H179" s="158">
        <v>0.152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77</v>
      </c>
      <c r="AY179" s="156" t="s">
        <v>253</v>
      </c>
    </row>
    <row r="180" spans="2:65" s="12" customFormat="1" ht="11.25">
      <c r="B180" s="154"/>
      <c r="D180" s="155" t="s">
        <v>264</v>
      </c>
      <c r="E180" s="156" t="s">
        <v>1</v>
      </c>
      <c r="F180" s="157" t="s">
        <v>4217</v>
      </c>
      <c r="H180" s="158">
        <v>0.47299999999999998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77</v>
      </c>
      <c r="AY180" s="156" t="s">
        <v>253</v>
      </c>
    </row>
    <row r="181" spans="2:65" s="12" customFormat="1" ht="11.25">
      <c r="B181" s="154"/>
      <c r="D181" s="155" t="s">
        <v>264</v>
      </c>
      <c r="E181" s="156" t="s">
        <v>1</v>
      </c>
      <c r="F181" s="157" t="s">
        <v>4325</v>
      </c>
      <c r="H181" s="158">
        <v>1.8879999999999999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77</v>
      </c>
      <c r="AY181" s="156" t="s">
        <v>253</v>
      </c>
    </row>
    <row r="182" spans="2:65" s="12" customFormat="1" ht="11.25">
      <c r="B182" s="154"/>
      <c r="D182" s="155" t="s">
        <v>264</v>
      </c>
      <c r="E182" s="156" t="s">
        <v>1</v>
      </c>
      <c r="F182" s="157" t="s">
        <v>4326</v>
      </c>
      <c r="H182" s="158">
        <v>0.94399999999999995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77</v>
      </c>
      <c r="AY182" s="156" t="s">
        <v>253</v>
      </c>
    </row>
    <row r="183" spans="2:65" s="15" customFormat="1" ht="11.25">
      <c r="B183" s="175"/>
      <c r="D183" s="155" t="s">
        <v>264</v>
      </c>
      <c r="E183" s="176" t="s">
        <v>1</v>
      </c>
      <c r="F183" s="177" t="s">
        <v>322</v>
      </c>
      <c r="H183" s="178">
        <v>11.247</v>
      </c>
      <c r="I183" s="179"/>
      <c r="L183" s="175"/>
      <c r="M183" s="180"/>
      <c r="T183" s="181"/>
      <c r="AT183" s="176" t="s">
        <v>264</v>
      </c>
      <c r="AU183" s="176" t="s">
        <v>87</v>
      </c>
      <c r="AV183" s="15" t="s">
        <v>97</v>
      </c>
      <c r="AW183" s="15" t="s">
        <v>32</v>
      </c>
      <c r="AX183" s="15" t="s">
        <v>77</v>
      </c>
      <c r="AY183" s="176" t="s">
        <v>253</v>
      </c>
    </row>
    <row r="184" spans="2:65" s="13" customFormat="1" ht="11.25">
      <c r="B184" s="162"/>
      <c r="D184" s="155" t="s">
        <v>264</v>
      </c>
      <c r="E184" s="163" t="s">
        <v>1</v>
      </c>
      <c r="F184" s="164" t="s">
        <v>266</v>
      </c>
      <c r="H184" s="165">
        <v>11.247</v>
      </c>
      <c r="I184" s="166"/>
      <c r="L184" s="162"/>
      <c r="M184" s="167"/>
      <c r="T184" s="168"/>
      <c r="AT184" s="163" t="s">
        <v>264</v>
      </c>
      <c r="AU184" s="163" t="s">
        <v>87</v>
      </c>
      <c r="AV184" s="13" t="s">
        <v>260</v>
      </c>
      <c r="AW184" s="13" t="s">
        <v>32</v>
      </c>
      <c r="AX184" s="13" t="s">
        <v>85</v>
      </c>
      <c r="AY184" s="163" t="s">
        <v>253</v>
      </c>
    </row>
    <row r="185" spans="2:65" s="1" customFormat="1" ht="21.75" customHeight="1">
      <c r="B185" s="32"/>
      <c r="C185" s="137" t="s">
        <v>344</v>
      </c>
      <c r="D185" s="137" t="s">
        <v>255</v>
      </c>
      <c r="E185" s="138" t="s">
        <v>4218</v>
      </c>
      <c r="F185" s="139" t="s">
        <v>4219</v>
      </c>
      <c r="G185" s="140" t="s">
        <v>202</v>
      </c>
      <c r="H185" s="141">
        <v>11.247</v>
      </c>
      <c r="I185" s="142"/>
      <c r="J185" s="143">
        <f>ROUND(I185*H185,2)</f>
        <v>0</v>
      </c>
      <c r="K185" s="139" t="s">
        <v>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2.5019800000000001</v>
      </c>
      <c r="R185" s="146">
        <f>Q185*H185</f>
        <v>28.139769059999999</v>
      </c>
      <c r="S185" s="146">
        <v>0</v>
      </c>
      <c r="T185" s="147">
        <f>S185*H185</f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260</v>
      </c>
      <c r="BM185" s="148" t="s">
        <v>4327</v>
      </c>
    </row>
    <row r="186" spans="2:65" s="14" customFormat="1" ht="11.25">
      <c r="B186" s="169"/>
      <c r="D186" s="155" t="s">
        <v>264</v>
      </c>
      <c r="E186" s="170" t="s">
        <v>1</v>
      </c>
      <c r="F186" s="171" t="s">
        <v>3692</v>
      </c>
      <c r="H186" s="170" t="s">
        <v>1</v>
      </c>
      <c r="I186" s="172"/>
      <c r="L186" s="169"/>
      <c r="M186" s="173"/>
      <c r="T186" s="174"/>
      <c r="AT186" s="170" t="s">
        <v>264</v>
      </c>
      <c r="AU186" s="170" t="s">
        <v>87</v>
      </c>
      <c r="AV186" s="14" t="s">
        <v>85</v>
      </c>
      <c r="AW186" s="14" t="s">
        <v>32</v>
      </c>
      <c r="AX186" s="14" t="s">
        <v>77</v>
      </c>
      <c r="AY186" s="170" t="s">
        <v>253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4321</v>
      </c>
      <c r="H187" s="158">
        <v>4.375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4322</v>
      </c>
      <c r="H188" s="158">
        <v>1.169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2" customFormat="1" ht="11.25">
      <c r="B189" s="154"/>
      <c r="D189" s="155" t="s">
        <v>264</v>
      </c>
      <c r="E189" s="156" t="s">
        <v>1</v>
      </c>
      <c r="F189" s="157" t="s">
        <v>4323</v>
      </c>
      <c r="H189" s="158">
        <v>1.407</v>
      </c>
      <c r="I189" s="159"/>
      <c r="L189" s="154"/>
      <c r="M189" s="160"/>
      <c r="T189" s="161"/>
      <c r="AT189" s="156" t="s">
        <v>264</v>
      </c>
      <c r="AU189" s="156" t="s">
        <v>87</v>
      </c>
      <c r="AV189" s="12" t="s">
        <v>87</v>
      </c>
      <c r="AW189" s="12" t="s">
        <v>32</v>
      </c>
      <c r="AX189" s="12" t="s">
        <v>77</v>
      </c>
      <c r="AY189" s="156" t="s">
        <v>253</v>
      </c>
    </row>
    <row r="190" spans="2:65" s="12" customFormat="1" ht="22.5">
      <c r="B190" s="154"/>
      <c r="D190" s="155" t="s">
        <v>264</v>
      </c>
      <c r="E190" s="156" t="s">
        <v>1</v>
      </c>
      <c r="F190" s="157" t="s">
        <v>4324</v>
      </c>
      <c r="H190" s="158">
        <v>0.83899999999999997</v>
      </c>
      <c r="I190" s="159"/>
      <c r="L190" s="154"/>
      <c r="M190" s="160"/>
      <c r="T190" s="161"/>
      <c r="AT190" s="156" t="s">
        <v>264</v>
      </c>
      <c r="AU190" s="156" t="s">
        <v>87</v>
      </c>
      <c r="AV190" s="12" t="s">
        <v>87</v>
      </c>
      <c r="AW190" s="12" t="s">
        <v>32</v>
      </c>
      <c r="AX190" s="12" t="s">
        <v>77</v>
      </c>
      <c r="AY190" s="156" t="s">
        <v>253</v>
      </c>
    </row>
    <row r="191" spans="2:65" s="12" customFormat="1" ht="11.25">
      <c r="B191" s="154"/>
      <c r="D191" s="155" t="s">
        <v>264</v>
      </c>
      <c r="E191" s="156" t="s">
        <v>1</v>
      </c>
      <c r="F191" s="157" t="s">
        <v>4216</v>
      </c>
      <c r="H191" s="158">
        <v>0.152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32</v>
      </c>
      <c r="AX191" s="12" t="s">
        <v>77</v>
      </c>
      <c r="AY191" s="156" t="s">
        <v>253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4217</v>
      </c>
      <c r="H192" s="158">
        <v>0.47299999999999998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2" customFormat="1" ht="11.25">
      <c r="B193" s="154"/>
      <c r="D193" s="155" t="s">
        <v>264</v>
      </c>
      <c r="E193" s="156" t="s">
        <v>1</v>
      </c>
      <c r="F193" s="157" t="s">
        <v>4325</v>
      </c>
      <c r="H193" s="158">
        <v>1.8879999999999999</v>
      </c>
      <c r="I193" s="159"/>
      <c r="L193" s="154"/>
      <c r="M193" s="160"/>
      <c r="T193" s="161"/>
      <c r="AT193" s="156" t="s">
        <v>264</v>
      </c>
      <c r="AU193" s="156" t="s">
        <v>87</v>
      </c>
      <c r="AV193" s="12" t="s">
        <v>87</v>
      </c>
      <c r="AW193" s="12" t="s">
        <v>32</v>
      </c>
      <c r="AX193" s="12" t="s">
        <v>77</v>
      </c>
      <c r="AY193" s="156" t="s">
        <v>253</v>
      </c>
    </row>
    <row r="194" spans="2:65" s="12" customFormat="1" ht="11.25">
      <c r="B194" s="154"/>
      <c r="D194" s="155" t="s">
        <v>264</v>
      </c>
      <c r="E194" s="156" t="s">
        <v>1</v>
      </c>
      <c r="F194" s="157" t="s">
        <v>4326</v>
      </c>
      <c r="H194" s="158">
        <v>0.94399999999999995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65" s="15" customFormat="1" ht="11.25">
      <c r="B195" s="175"/>
      <c r="D195" s="155" t="s">
        <v>264</v>
      </c>
      <c r="E195" s="176" t="s">
        <v>1</v>
      </c>
      <c r="F195" s="177" t="s">
        <v>322</v>
      </c>
      <c r="H195" s="178">
        <v>11.247</v>
      </c>
      <c r="I195" s="179"/>
      <c r="L195" s="175"/>
      <c r="M195" s="180"/>
      <c r="T195" s="181"/>
      <c r="AT195" s="176" t="s">
        <v>264</v>
      </c>
      <c r="AU195" s="176" t="s">
        <v>87</v>
      </c>
      <c r="AV195" s="15" t="s">
        <v>97</v>
      </c>
      <c r="AW195" s="15" t="s">
        <v>32</v>
      </c>
      <c r="AX195" s="15" t="s">
        <v>77</v>
      </c>
      <c r="AY195" s="176" t="s">
        <v>253</v>
      </c>
    </row>
    <row r="196" spans="2:65" s="13" customFormat="1" ht="11.25">
      <c r="B196" s="162"/>
      <c r="D196" s="155" t="s">
        <v>264</v>
      </c>
      <c r="E196" s="163" t="s">
        <v>1</v>
      </c>
      <c r="F196" s="164" t="s">
        <v>266</v>
      </c>
      <c r="H196" s="165">
        <v>11.247</v>
      </c>
      <c r="I196" s="166"/>
      <c r="L196" s="162"/>
      <c r="M196" s="167"/>
      <c r="T196" s="168"/>
      <c r="AT196" s="163" t="s">
        <v>264</v>
      </c>
      <c r="AU196" s="163" t="s">
        <v>87</v>
      </c>
      <c r="AV196" s="13" t="s">
        <v>260</v>
      </c>
      <c r="AW196" s="13" t="s">
        <v>32</v>
      </c>
      <c r="AX196" s="13" t="s">
        <v>85</v>
      </c>
      <c r="AY196" s="163" t="s">
        <v>253</v>
      </c>
    </row>
    <row r="197" spans="2:65" s="1" customFormat="1" ht="16.5" customHeight="1">
      <c r="B197" s="32"/>
      <c r="C197" s="137" t="s">
        <v>355</v>
      </c>
      <c r="D197" s="137" t="s">
        <v>255</v>
      </c>
      <c r="E197" s="138" t="s">
        <v>4223</v>
      </c>
      <c r="F197" s="139" t="s">
        <v>4224</v>
      </c>
      <c r="G197" s="140" t="s">
        <v>258</v>
      </c>
      <c r="H197" s="141">
        <v>101.075</v>
      </c>
      <c r="I197" s="142"/>
      <c r="J197" s="143">
        <f>ROUND(I197*H197,2)</f>
        <v>0</v>
      </c>
      <c r="K197" s="139" t="s">
        <v>259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8.4200000000000004E-3</v>
      </c>
      <c r="R197" s="146">
        <f>Q197*H197</f>
        <v>0.85105150000000007</v>
      </c>
      <c r="S197" s="146">
        <v>0</v>
      </c>
      <c r="T197" s="147">
        <f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260</v>
      </c>
      <c r="BM197" s="148" t="s">
        <v>4225</v>
      </c>
    </row>
    <row r="198" spans="2:65" s="1" customFormat="1" ht="11.25">
      <c r="B198" s="32"/>
      <c r="D198" s="150" t="s">
        <v>262</v>
      </c>
      <c r="F198" s="151" t="s">
        <v>4226</v>
      </c>
      <c r="I198" s="152"/>
      <c r="L198" s="32"/>
      <c r="M198" s="153"/>
      <c r="T198" s="56"/>
      <c r="AT198" s="17" t="s">
        <v>262</v>
      </c>
      <c r="AU198" s="17" t="s">
        <v>87</v>
      </c>
    </row>
    <row r="199" spans="2:65" s="14" customFormat="1" ht="11.25">
      <c r="B199" s="169"/>
      <c r="D199" s="155" t="s">
        <v>264</v>
      </c>
      <c r="E199" s="170" t="s">
        <v>1</v>
      </c>
      <c r="F199" s="171" t="s">
        <v>3692</v>
      </c>
      <c r="H199" s="170" t="s">
        <v>1</v>
      </c>
      <c r="I199" s="172"/>
      <c r="L199" s="169"/>
      <c r="M199" s="173"/>
      <c r="T199" s="174"/>
      <c r="AT199" s="170" t="s">
        <v>264</v>
      </c>
      <c r="AU199" s="170" t="s">
        <v>87</v>
      </c>
      <c r="AV199" s="14" t="s">
        <v>85</v>
      </c>
      <c r="AW199" s="14" t="s">
        <v>32</v>
      </c>
      <c r="AX199" s="14" t="s">
        <v>77</v>
      </c>
      <c r="AY199" s="170" t="s">
        <v>253</v>
      </c>
    </row>
    <row r="200" spans="2:65" s="12" customFormat="1" ht="11.25">
      <c r="B200" s="154"/>
      <c r="D200" s="155" t="s">
        <v>264</v>
      </c>
      <c r="E200" s="156" t="s">
        <v>1</v>
      </c>
      <c r="F200" s="157" t="s">
        <v>4328</v>
      </c>
      <c r="H200" s="158">
        <v>38.892000000000003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4329</v>
      </c>
      <c r="H201" s="158">
        <v>9.3170000000000002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4330</v>
      </c>
      <c r="H202" s="158">
        <v>8.4489999999999998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65" s="12" customFormat="1" ht="11.25">
      <c r="B203" s="154"/>
      <c r="D203" s="155" t="s">
        <v>264</v>
      </c>
      <c r="E203" s="156" t="s">
        <v>1</v>
      </c>
      <c r="F203" s="157" t="s">
        <v>3733</v>
      </c>
      <c r="H203" s="158">
        <v>9.8759999999999994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65" s="12" customFormat="1" ht="11.25">
      <c r="B204" s="154"/>
      <c r="D204" s="155" t="s">
        <v>264</v>
      </c>
      <c r="E204" s="156" t="s">
        <v>1</v>
      </c>
      <c r="F204" s="157" t="s">
        <v>1022</v>
      </c>
      <c r="H204" s="158">
        <v>1.216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4230</v>
      </c>
      <c r="H205" s="158">
        <v>4.2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4331</v>
      </c>
      <c r="H206" s="158">
        <v>20.327999999999999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2" customFormat="1" ht="11.25">
      <c r="B207" s="154"/>
      <c r="D207" s="155" t="s">
        <v>264</v>
      </c>
      <c r="E207" s="156" t="s">
        <v>1</v>
      </c>
      <c r="F207" s="157" t="s">
        <v>4332</v>
      </c>
      <c r="H207" s="158">
        <v>8.7970000000000006</v>
      </c>
      <c r="I207" s="159"/>
      <c r="L207" s="154"/>
      <c r="M207" s="160"/>
      <c r="T207" s="161"/>
      <c r="AT207" s="156" t="s">
        <v>264</v>
      </c>
      <c r="AU207" s="156" t="s">
        <v>87</v>
      </c>
      <c r="AV207" s="12" t="s">
        <v>87</v>
      </c>
      <c r="AW207" s="12" t="s">
        <v>32</v>
      </c>
      <c r="AX207" s="12" t="s">
        <v>77</v>
      </c>
      <c r="AY207" s="156" t="s">
        <v>253</v>
      </c>
    </row>
    <row r="208" spans="2:65" s="15" customFormat="1" ht="11.25">
      <c r="B208" s="175"/>
      <c r="D208" s="155" t="s">
        <v>264</v>
      </c>
      <c r="E208" s="176" t="s">
        <v>1</v>
      </c>
      <c r="F208" s="177" t="s">
        <v>322</v>
      </c>
      <c r="H208" s="178">
        <v>101.075</v>
      </c>
      <c r="I208" s="179"/>
      <c r="L208" s="175"/>
      <c r="M208" s="180"/>
      <c r="T208" s="181"/>
      <c r="AT208" s="176" t="s">
        <v>264</v>
      </c>
      <c r="AU208" s="176" t="s">
        <v>87</v>
      </c>
      <c r="AV208" s="15" t="s">
        <v>97</v>
      </c>
      <c r="AW208" s="15" t="s">
        <v>32</v>
      </c>
      <c r="AX208" s="15" t="s">
        <v>77</v>
      </c>
      <c r="AY208" s="176" t="s">
        <v>253</v>
      </c>
    </row>
    <row r="209" spans="2:65" s="13" customFormat="1" ht="11.25">
      <c r="B209" s="162"/>
      <c r="D209" s="155" t="s">
        <v>264</v>
      </c>
      <c r="E209" s="163" t="s">
        <v>1</v>
      </c>
      <c r="F209" s="164" t="s">
        <v>266</v>
      </c>
      <c r="H209" s="165">
        <v>101.075</v>
      </c>
      <c r="I209" s="166"/>
      <c r="L209" s="162"/>
      <c r="M209" s="167"/>
      <c r="T209" s="168"/>
      <c r="AT209" s="163" t="s">
        <v>264</v>
      </c>
      <c r="AU209" s="163" t="s">
        <v>87</v>
      </c>
      <c r="AV209" s="13" t="s">
        <v>260</v>
      </c>
      <c r="AW209" s="13" t="s">
        <v>32</v>
      </c>
      <c r="AX209" s="13" t="s">
        <v>85</v>
      </c>
      <c r="AY209" s="163" t="s">
        <v>253</v>
      </c>
    </row>
    <row r="210" spans="2:65" s="1" customFormat="1" ht="16.5" customHeight="1">
      <c r="B210" s="32"/>
      <c r="C210" s="137" t="s">
        <v>360</v>
      </c>
      <c r="D210" s="137" t="s">
        <v>255</v>
      </c>
      <c r="E210" s="138" t="s">
        <v>4233</v>
      </c>
      <c r="F210" s="139" t="s">
        <v>4234</v>
      </c>
      <c r="G210" s="140" t="s">
        <v>258</v>
      </c>
      <c r="H210" s="141">
        <v>101.075</v>
      </c>
      <c r="I210" s="142"/>
      <c r="J210" s="143">
        <f>ROUND(I210*H210,2)</f>
        <v>0</v>
      </c>
      <c r="K210" s="139" t="s">
        <v>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8.4200000000000004E-3</v>
      </c>
      <c r="R210" s="146">
        <f>Q210*H210</f>
        <v>0.85105150000000007</v>
      </c>
      <c r="S210" s="146">
        <v>0</v>
      </c>
      <c r="T210" s="147">
        <f>S210*H210</f>
        <v>0</v>
      </c>
      <c r="AR210" s="148" t="s">
        <v>260</v>
      </c>
      <c r="AT210" s="148" t="s">
        <v>255</v>
      </c>
      <c r="AU210" s="148" t="s">
        <v>87</v>
      </c>
      <c r="AY210" s="17" t="s">
        <v>253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260</v>
      </c>
      <c r="BM210" s="148" t="s">
        <v>4333</v>
      </c>
    </row>
    <row r="211" spans="2:65" s="14" customFormat="1" ht="11.25">
      <c r="B211" s="169"/>
      <c r="D211" s="155" t="s">
        <v>264</v>
      </c>
      <c r="E211" s="170" t="s">
        <v>1</v>
      </c>
      <c r="F211" s="171" t="s">
        <v>3692</v>
      </c>
      <c r="H211" s="170" t="s">
        <v>1</v>
      </c>
      <c r="I211" s="172"/>
      <c r="L211" s="169"/>
      <c r="M211" s="173"/>
      <c r="T211" s="174"/>
      <c r="AT211" s="170" t="s">
        <v>264</v>
      </c>
      <c r="AU211" s="170" t="s">
        <v>87</v>
      </c>
      <c r="AV211" s="14" t="s">
        <v>85</v>
      </c>
      <c r="AW211" s="14" t="s">
        <v>32</v>
      </c>
      <c r="AX211" s="14" t="s">
        <v>77</v>
      </c>
      <c r="AY211" s="170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4328</v>
      </c>
      <c r="H212" s="158">
        <v>38.892000000000003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4329</v>
      </c>
      <c r="H213" s="158">
        <v>9.3170000000000002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4330</v>
      </c>
      <c r="H214" s="158">
        <v>8.4489999999999998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2" customFormat="1" ht="11.25">
      <c r="B215" s="154"/>
      <c r="D215" s="155" t="s">
        <v>264</v>
      </c>
      <c r="E215" s="156" t="s">
        <v>1</v>
      </c>
      <c r="F215" s="157" t="s">
        <v>3733</v>
      </c>
      <c r="H215" s="158">
        <v>9.8759999999999994</v>
      </c>
      <c r="I215" s="159"/>
      <c r="L215" s="154"/>
      <c r="M215" s="160"/>
      <c r="T215" s="161"/>
      <c r="AT215" s="156" t="s">
        <v>264</v>
      </c>
      <c r="AU215" s="156" t="s">
        <v>87</v>
      </c>
      <c r="AV215" s="12" t="s">
        <v>87</v>
      </c>
      <c r="AW215" s="12" t="s">
        <v>32</v>
      </c>
      <c r="AX215" s="12" t="s">
        <v>77</v>
      </c>
      <c r="AY215" s="156" t="s">
        <v>253</v>
      </c>
    </row>
    <row r="216" spans="2:65" s="12" customFormat="1" ht="11.25">
      <c r="B216" s="154"/>
      <c r="D216" s="155" t="s">
        <v>264</v>
      </c>
      <c r="E216" s="156" t="s">
        <v>1</v>
      </c>
      <c r="F216" s="157" t="s">
        <v>1022</v>
      </c>
      <c r="H216" s="158">
        <v>1.216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32</v>
      </c>
      <c r="AX216" s="12" t="s">
        <v>77</v>
      </c>
      <c r="AY216" s="156" t="s">
        <v>253</v>
      </c>
    </row>
    <row r="217" spans="2:65" s="12" customFormat="1" ht="11.25">
      <c r="B217" s="154"/>
      <c r="D217" s="155" t="s">
        <v>264</v>
      </c>
      <c r="E217" s="156" t="s">
        <v>1</v>
      </c>
      <c r="F217" s="157" t="s">
        <v>4230</v>
      </c>
      <c r="H217" s="158">
        <v>4.2</v>
      </c>
      <c r="I217" s="159"/>
      <c r="L217" s="154"/>
      <c r="M217" s="160"/>
      <c r="T217" s="161"/>
      <c r="AT217" s="156" t="s">
        <v>264</v>
      </c>
      <c r="AU217" s="156" t="s">
        <v>87</v>
      </c>
      <c r="AV217" s="12" t="s">
        <v>87</v>
      </c>
      <c r="AW217" s="12" t="s">
        <v>32</v>
      </c>
      <c r="AX217" s="12" t="s">
        <v>77</v>
      </c>
      <c r="AY217" s="156" t="s">
        <v>253</v>
      </c>
    </row>
    <row r="218" spans="2:65" s="12" customFormat="1" ht="11.25">
      <c r="B218" s="154"/>
      <c r="D218" s="155" t="s">
        <v>264</v>
      </c>
      <c r="E218" s="156" t="s">
        <v>1</v>
      </c>
      <c r="F218" s="157" t="s">
        <v>4331</v>
      </c>
      <c r="H218" s="158">
        <v>20.327999999999999</v>
      </c>
      <c r="I218" s="159"/>
      <c r="L218" s="154"/>
      <c r="M218" s="160"/>
      <c r="T218" s="161"/>
      <c r="AT218" s="156" t="s">
        <v>264</v>
      </c>
      <c r="AU218" s="156" t="s">
        <v>87</v>
      </c>
      <c r="AV218" s="12" t="s">
        <v>87</v>
      </c>
      <c r="AW218" s="12" t="s">
        <v>32</v>
      </c>
      <c r="AX218" s="12" t="s">
        <v>77</v>
      </c>
      <c r="AY218" s="156" t="s">
        <v>253</v>
      </c>
    </row>
    <row r="219" spans="2:65" s="12" customFormat="1" ht="11.25">
      <c r="B219" s="154"/>
      <c r="D219" s="155" t="s">
        <v>264</v>
      </c>
      <c r="E219" s="156" t="s">
        <v>1</v>
      </c>
      <c r="F219" s="157" t="s">
        <v>4332</v>
      </c>
      <c r="H219" s="158">
        <v>8.7970000000000006</v>
      </c>
      <c r="I219" s="159"/>
      <c r="L219" s="154"/>
      <c r="M219" s="160"/>
      <c r="T219" s="161"/>
      <c r="AT219" s="156" t="s">
        <v>264</v>
      </c>
      <c r="AU219" s="156" t="s">
        <v>87</v>
      </c>
      <c r="AV219" s="12" t="s">
        <v>87</v>
      </c>
      <c r="AW219" s="12" t="s">
        <v>32</v>
      </c>
      <c r="AX219" s="12" t="s">
        <v>77</v>
      </c>
      <c r="AY219" s="156" t="s">
        <v>253</v>
      </c>
    </row>
    <row r="220" spans="2:65" s="15" customFormat="1" ht="11.25">
      <c r="B220" s="175"/>
      <c r="D220" s="155" t="s">
        <v>264</v>
      </c>
      <c r="E220" s="176" t="s">
        <v>1</v>
      </c>
      <c r="F220" s="177" t="s">
        <v>322</v>
      </c>
      <c r="H220" s="178">
        <v>101.075</v>
      </c>
      <c r="I220" s="179"/>
      <c r="L220" s="175"/>
      <c r="M220" s="180"/>
      <c r="T220" s="181"/>
      <c r="AT220" s="176" t="s">
        <v>264</v>
      </c>
      <c r="AU220" s="176" t="s">
        <v>87</v>
      </c>
      <c r="AV220" s="15" t="s">
        <v>97</v>
      </c>
      <c r="AW220" s="15" t="s">
        <v>32</v>
      </c>
      <c r="AX220" s="15" t="s">
        <v>77</v>
      </c>
      <c r="AY220" s="176" t="s">
        <v>253</v>
      </c>
    </row>
    <row r="221" spans="2:65" s="13" customFormat="1" ht="11.25">
      <c r="B221" s="162"/>
      <c r="D221" s="155" t="s">
        <v>264</v>
      </c>
      <c r="E221" s="163" t="s">
        <v>1</v>
      </c>
      <c r="F221" s="164" t="s">
        <v>266</v>
      </c>
      <c r="H221" s="165">
        <v>101.075</v>
      </c>
      <c r="I221" s="166"/>
      <c r="L221" s="162"/>
      <c r="M221" s="167"/>
      <c r="T221" s="168"/>
      <c r="AT221" s="163" t="s">
        <v>264</v>
      </c>
      <c r="AU221" s="163" t="s">
        <v>87</v>
      </c>
      <c r="AV221" s="13" t="s">
        <v>260</v>
      </c>
      <c r="AW221" s="13" t="s">
        <v>32</v>
      </c>
      <c r="AX221" s="13" t="s">
        <v>85</v>
      </c>
      <c r="AY221" s="163" t="s">
        <v>253</v>
      </c>
    </row>
    <row r="222" spans="2:65" s="1" customFormat="1" ht="16.5" customHeight="1">
      <c r="B222" s="32"/>
      <c r="C222" s="137" t="s">
        <v>8</v>
      </c>
      <c r="D222" s="137" t="s">
        <v>255</v>
      </c>
      <c r="E222" s="138" t="s">
        <v>4236</v>
      </c>
      <c r="F222" s="139" t="s">
        <v>4237</v>
      </c>
      <c r="G222" s="140" t="s">
        <v>258</v>
      </c>
      <c r="H222" s="141">
        <v>101.075</v>
      </c>
      <c r="I222" s="142"/>
      <c r="J222" s="143">
        <f>ROUND(I222*H222,2)</f>
        <v>0</v>
      </c>
      <c r="K222" s="139" t="s">
        <v>259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260</v>
      </c>
      <c r="AT222" s="148" t="s">
        <v>255</v>
      </c>
      <c r="AU222" s="148" t="s">
        <v>87</v>
      </c>
      <c r="AY222" s="17" t="s">
        <v>253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260</v>
      </c>
      <c r="BM222" s="148" t="s">
        <v>4238</v>
      </c>
    </row>
    <row r="223" spans="2:65" s="1" customFormat="1" ht="11.25">
      <c r="B223" s="32"/>
      <c r="D223" s="150" t="s">
        <v>262</v>
      </c>
      <c r="F223" s="151" t="s">
        <v>4239</v>
      </c>
      <c r="I223" s="152"/>
      <c r="L223" s="32"/>
      <c r="M223" s="153"/>
      <c r="T223" s="56"/>
      <c r="AT223" s="17" t="s">
        <v>262</v>
      </c>
      <c r="AU223" s="17" t="s">
        <v>87</v>
      </c>
    </row>
    <row r="224" spans="2:65" s="1" customFormat="1" ht="16.5" customHeight="1">
      <c r="B224" s="32"/>
      <c r="C224" s="137" t="s">
        <v>369</v>
      </c>
      <c r="D224" s="137" t="s">
        <v>255</v>
      </c>
      <c r="E224" s="138" t="s">
        <v>4240</v>
      </c>
      <c r="F224" s="139" t="s">
        <v>4241</v>
      </c>
      <c r="G224" s="140" t="s">
        <v>258</v>
      </c>
      <c r="H224" s="141">
        <v>101.075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260</v>
      </c>
      <c r="AT224" s="148" t="s">
        <v>255</v>
      </c>
      <c r="AU224" s="148" t="s">
        <v>87</v>
      </c>
      <c r="AY224" s="17" t="s">
        <v>253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260</v>
      </c>
      <c r="BM224" s="148" t="s">
        <v>4334</v>
      </c>
    </row>
    <row r="225" spans="2:65" s="1" customFormat="1" ht="24.2" customHeight="1">
      <c r="B225" s="32"/>
      <c r="C225" s="137" t="s">
        <v>374</v>
      </c>
      <c r="D225" s="137" t="s">
        <v>255</v>
      </c>
      <c r="E225" s="138" t="s">
        <v>4243</v>
      </c>
      <c r="F225" s="139" t="s">
        <v>4244</v>
      </c>
      <c r="G225" s="140" t="s">
        <v>418</v>
      </c>
      <c r="H225" s="141">
        <v>1.109</v>
      </c>
      <c r="I225" s="142"/>
      <c r="J225" s="143">
        <f>ROUND(I225*H225,2)</f>
        <v>0</v>
      </c>
      <c r="K225" s="139" t="s">
        <v>259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1.05291</v>
      </c>
      <c r="R225" s="146">
        <f>Q225*H225</f>
        <v>1.16767719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4245</v>
      </c>
    </row>
    <row r="226" spans="2:65" s="1" customFormat="1" ht="11.25">
      <c r="B226" s="32"/>
      <c r="D226" s="150" t="s">
        <v>262</v>
      </c>
      <c r="F226" s="151" t="s">
        <v>4246</v>
      </c>
      <c r="I226" s="152"/>
      <c r="L226" s="32"/>
      <c r="M226" s="153"/>
      <c r="T226" s="56"/>
      <c r="AT226" s="17" t="s">
        <v>262</v>
      </c>
      <c r="AU226" s="17" t="s">
        <v>87</v>
      </c>
    </row>
    <row r="227" spans="2:65" s="12" customFormat="1" ht="11.25">
      <c r="B227" s="154"/>
      <c r="D227" s="155" t="s">
        <v>264</v>
      </c>
      <c r="E227" s="156" t="s">
        <v>1</v>
      </c>
      <c r="F227" s="157" t="s">
        <v>4335</v>
      </c>
      <c r="H227" s="158">
        <v>1.109</v>
      </c>
      <c r="I227" s="159"/>
      <c r="L227" s="154"/>
      <c r="M227" s="160"/>
      <c r="T227" s="161"/>
      <c r="AT227" s="156" t="s">
        <v>264</v>
      </c>
      <c r="AU227" s="156" t="s">
        <v>87</v>
      </c>
      <c r="AV227" s="12" t="s">
        <v>87</v>
      </c>
      <c r="AW227" s="12" t="s">
        <v>32</v>
      </c>
      <c r="AX227" s="12" t="s">
        <v>77</v>
      </c>
      <c r="AY227" s="156" t="s">
        <v>253</v>
      </c>
    </row>
    <row r="228" spans="2:65" s="13" customFormat="1" ht="11.25">
      <c r="B228" s="162"/>
      <c r="D228" s="155" t="s">
        <v>264</v>
      </c>
      <c r="E228" s="163" t="s">
        <v>1</v>
      </c>
      <c r="F228" s="164" t="s">
        <v>266</v>
      </c>
      <c r="H228" s="165">
        <v>1.109</v>
      </c>
      <c r="I228" s="166"/>
      <c r="L228" s="162"/>
      <c r="M228" s="167"/>
      <c r="T228" s="168"/>
      <c r="AT228" s="163" t="s">
        <v>264</v>
      </c>
      <c r="AU228" s="163" t="s">
        <v>87</v>
      </c>
      <c r="AV228" s="13" t="s">
        <v>260</v>
      </c>
      <c r="AW228" s="13" t="s">
        <v>32</v>
      </c>
      <c r="AX228" s="13" t="s">
        <v>85</v>
      </c>
      <c r="AY228" s="163" t="s">
        <v>253</v>
      </c>
    </row>
    <row r="229" spans="2:65" s="11" customFormat="1" ht="25.9" customHeight="1">
      <c r="B229" s="125"/>
      <c r="D229" s="126" t="s">
        <v>76</v>
      </c>
      <c r="E229" s="127" t="s">
        <v>609</v>
      </c>
      <c r="F229" s="127" t="s">
        <v>610</v>
      </c>
      <c r="I229" s="128"/>
      <c r="J229" s="129">
        <f>BK229</f>
        <v>0</v>
      </c>
      <c r="L229" s="125"/>
      <c r="M229" s="130"/>
      <c r="P229" s="131">
        <f>P230</f>
        <v>0</v>
      </c>
      <c r="R229" s="131">
        <f>R230</f>
        <v>0.88514999999999999</v>
      </c>
      <c r="T229" s="132">
        <f>T230</f>
        <v>0</v>
      </c>
      <c r="AR229" s="126" t="s">
        <v>87</v>
      </c>
      <c r="AT229" s="133" t="s">
        <v>76</v>
      </c>
      <c r="AU229" s="133" t="s">
        <v>77</v>
      </c>
      <c r="AY229" s="126" t="s">
        <v>253</v>
      </c>
      <c r="BK229" s="134">
        <f>BK230</f>
        <v>0</v>
      </c>
    </row>
    <row r="230" spans="2:65" s="11" customFormat="1" ht="22.9" customHeight="1">
      <c r="B230" s="125"/>
      <c r="D230" s="126" t="s">
        <v>76</v>
      </c>
      <c r="E230" s="135" t="s">
        <v>2299</v>
      </c>
      <c r="F230" s="135" t="s">
        <v>2300</v>
      </c>
      <c r="I230" s="128"/>
      <c r="J230" s="136">
        <f>BK230</f>
        <v>0</v>
      </c>
      <c r="L230" s="125"/>
      <c r="M230" s="130"/>
      <c r="P230" s="131">
        <f>SUM(P231:P244)</f>
        <v>0</v>
      </c>
      <c r="R230" s="131">
        <f>SUM(R231:R244)</f>
        <v>0.88514999999999999</v>
      </c>
      <c r="T230" s="132">
        <f>SUM(T231:T244)</f>
        <v>0</v>
      </c>
      <c r="AR230" s="126" t="s">
        <v>87</v>
      </c>
      <c r="AT230" s="133" t="s">
        <v>76</v>
      </c>
      <c r="AU230" s="133" t="s">
        <v>85</v>
      </c>
      <c r="AY230" s="126" t="s">
        <v>253</v>
      </c>
      <c r="BK230" s="134">
        <f>SUM(BK231:BK244)</f>
        <v>0</v>
      </c>
    </row>
    <row r="231" spans="2:65" s="1" customFormat="1" ht="16.5" customHeight="1">
      <c r="B231" s="32"/>
      <c r="C231" s="137" t="s">
        <v>379</v>
      </c>
      <c r="D231" s="137" t="s">
        <v>255</v>
      </c>
      <c r="E231" s="138" t="s">
        <v>4248</v>
      </c>
      <c r="F231" s="139" t="s">
        <v>4249</v>
      </c>
      <c r="G231" s="140" t="s">
        <v>1543</v>
      </c>
      <c r="H231" s="141">
        <v>843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5.0000000000000002E-5</v>
      </c>
      <c r="R231" s="146">
        <f>Q231*H231</f>
        <v>4.215E-2</v>
      </c>
      <c r="S231" s="146">
        <v>0</v>
      </c>
      <c r="T231" s="147">
        <f>S231*H231</f>
        <v>0</v>
      </c>
      <c r="AR231" s="148" t="s">
        <v>369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369</v>
      </c>
      <c r="BM231" s="148" t="s">
        <v>4250</v>
      </c>
    </row>
    <row r="232" spans="2:65" s="1" customFormat="1" ht="29.25">
      <c r="B232" s="32"/>
      <c r="D232" s="155" t="s">
        <v>1346</v>
      </c>
      <c r="F232" s="195" t="s">
        <v>4251</v>
      </c>
      <c r="I232" s="152"/>
      <c r="L232" s="32"/>
      <c r="M232" s="153"/>
      <c r="T232" s="56"/>
      <c r="AT232" s="17" t="s">
        <v>1346</v>
      </c>
      <c r="AU232" s="17" t="s">
        <v>87</v>
      </c>
    </row>
    <row r="233" spans="2:65" s="12" customFormat="1" ht="11.25">
      <c r="B233" s="154"/>
      <c r="D233" s="155" t="s">
        <v>264</v>
      </c>
      <c r="F233" s="157" t="s">
        <v>4336</v>
      </c>
      <c r="H233" s="158">
        <v>843</v>
      </c>
      <c r="I233" s="159"/>
      <c r="L233" s="154"/>
      <c r="M233" s="160"/>
      <c r="T233" s="161"/>
      <c r="AT233" s="156" t="s">
        <v>264</v>
      </c>
      <c r="AU233" s="156" t="s">
        <v>87</v>
      </c>
      <c r="AV233" s="12" t="s">
        <v>87</v>
      </c>
      <c r="AW233" s="12" t="s">
        <v>4</v>
      </c>
      <c r="AX233" s="12" t="s">
        <v>85</v>
      </c>
      <c r="AY233" s="156" t="s">
        <v>253</v>
      </c>
    </row>
    <row r="234" spans="2:65" s="1" customFormat="1" ht="24.2" customHeight="1">
      <c r="B234" s="32"/>
      <c r="C234" s="185" t="s">
        <v>384</v>
      </c>
      <c r="D234" s="185" t="s">
        <v>1052</v>
      </c>
      <c r="E234" s="186" t="s">
        <v>4253</v>
      </c>
      <c r="F234" s="187" t="s">
        <v>4254</v>
      </c>
      <c r="G234" s="188" t="s">
        <v>418</v>
      </c>
      <c r="H234" s="189">
        <v>0.84299999999999997</v>
      </c>
      <c r="I234" s="190"/>
      <c r="J234" s="191">
        <f>ROUND(I234*H234,2)</f>
        <v>0</v>
      </c>
      <c r="K234" s="187" t="s">
        <v>1</v>
      </c>
      <c r="L234" s="192"/>
      <c r="M234" s="193" t="s">
        <v>1</v>
      </c>
      <c r="N234" s="194" t="s">
        <v>42</v>
      </c>
      <c r="P234" s="146">
        <f>O234*H234</f>
        <v>0</v>
      </c>
      <c r="Q234" s="146">
        <v>1</v>
      </c>
      <c r="R234" s="146">
        <f>Q234*H234</f>
        <v>0.84299999999999997</v>
      </c>
      <c r="S234" s="146">
        <v>0</v>
      </c>
      <c r="T234" s="147">
        <f>S234*H234</f>
        <v>0</v>
      </c>
      <c r="AR234" s="148" t="s">
        <v>455</v>
      </c>
      <c r="AT234" s="148" t="s">
        <v>1052</v>
      </c>
      <c r="AU234" s="148" t="s">
        <v>87</v>
      </c>
      <c r="AY234" s="17" t="s">
        <v>253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85</v>
      </c>
      <c r="BK234" s="149">
        <f>ROUND(I234*H234,2)</f>
        <v>0</v>
      </c>
      <c r="BL234" s="17" t="s">
        <v>369</v>
      </c>
      <c r="BM234" s="148" t="s">
        <v>4255</v>
      </c>
    </row>
    <row r="235" spans="2:65" s="1" customFormat="1" ht="19.5">
      <c r="B235" s="32"/>
      <c r="D235" s="155" t="s">
        <v>1346</v>
      </c>
      <c r="F235" s="195" t="s">
        <v>4256</v>
      </c>
      <c r="I235" s="152"/>
      <c r="L235" s="32"/>
      <c r="M235" s="153"/>
      <c r="T235" s="56"/>
      <c r="AT235" s="17" t="s">
        <v>1346</v>
      </c>
      <c r="AU235" s="17" t="s">
        <v>87</v>
      </c>
    </row>
    <row r="236" spans="2:65" s="14" customFormat="1" ht="11.25">
      <c r="B236" s="169"/>
      <c r="D236" s="155" t="s">
        <v>264</v>
      </c>
      <c r="E236" s="170" t="s">
        <v>1</v>
      </c>
      <c r="F236" s="171" t="s">
        <v>4257</v>
      </c>
      <c r="H236" s="170" t="s">
        <v>1</v>
      </c>
      <c r="I236" s="172"/>
      <c r="L236" s="169"/>
      <c r="M236" s="173"/>
      <c r="T236" s="174"/>
      <c r="AT236" s="170" t="s">
        <v>264</v>
      </c>
      <c r="AU236" s="170" t="s">
        <v>87</v>
      </c>
      <c r="AV236" s="14" t="s">
        <v>85</v>
      </c>
      <c r="AW236" s="14" t="s">
        <v>32</v>
      </c>
      <c r="AX236" s="14" t="s">
        <v>77</v>
      </c>
      <c r="AY236" s="170" t="s">
        <v>253</v>
      </c>
    </row>
    <row r="237" spans="2:65" s="12" customFormat="1" ht="11.25">
      <c r="B237" s="154"/>
      <c r="D237" s="155" t="s">
        <v>264</v>
      </c>
      <c r="E237" s="156" t="s">
        <v>1</v>
      </c>
      <c r="F237" s="157" t="s">
        <v>4337</v>
      </c>
      <c r="H237" s="158">
        <v>0.214</v>
      </c>
      <c r="I237" s="159"/>
      <c r="L237" s="154"/>
      <c r="M237" s="160"/>
      <c r="T237" s="161"/>
      <c r="AT237" s="156" t="s">
        <v>264</v>
      </c>
      <c r="AU237" s="156" t="s">
        <v>87</v>
      </c>
      <c r="AV237" s="12" t="s">
        <v>87</v>
      </c>
      <c r="AW237" s="12" t="s">
        <v>32</v>
      </c>
      <c r="AX237" s="12" t="s">
        <v>77</v>
      </c>
      <c r="AY237" s="156" t="s">
        <v>253</v>
      </c>
    </row>
    <row r="238" spans="2:65" s="15" customFormat="1" ht="11.25">
      <c r="B238" s="175"/>
      <c r="D238" s="155" t="s">
        <v>264</v>
      </c>
      <c r="E238" s="176" t="s">
        <v>1</v>
      </c>
      <c r="F238" s="177" t="s">
        <v>322</v>
      </c>
      <c r="H238" s="178">
        <v>0.214</v>
      </c>
      <c r="I238" s="179"/>
      <c r="L238" s="175"/>
      <c r="M238" s="180"/>
      <c r="T238" s="181"/>
      <c r="AT238" s="176" t="s">
        <v>264</v>
      </c>
      <c r="AU238" s="176" t="s">
        <v>87</v>
      </c>
      <c r="AV238" s="15" t="s">
        <v>97</v>
      </c>
      <c r="AW238" s="15" t="s">
        <v>32</v>
      </c>
      <c r="AX238" s="15" t="s">
        <v>77</v>
      </c>
      <c r="AY238" s="176" t="s">
        <v>253</v>
      </c>
    </row>
    <row r="239" spans="2:65" s="14" customFormat="1" ht="11.25">
      <c r="B239" s="169"/>
      <c r="D239" s="155" t="s">
        <v>264</v>
      </c>
      <c r="E239" s="170" t="s">
        <v>1</v>
      </c>
      <c r="F239" s="171" t="s">
        <v>4259</v>
      </c>
      <c r="H239" s="170" t="s">
        <v>1</v>
      </c>
      <c r="I239" s="172"/>
      <c r="L239" s="169"/>
      <c r="M239" s="173"/>
      <c r="T239" s="174"/>
      <c r="AT239" s="170" t="s">
        <v>264</v>
      </c>
      <c r="AU239" s="170" t="s">
        <v>87</v>
      </c>
      <c r="AV239" s="14" t="s">
        <v>85</v>
      </c>
      <c r="AW239" s="14" t="s">
        <v>32</v>
      </c>
      <c r="AX239" s="14" t="s">
        <v>77</v>
      </c>
      <c r="AY239" s="170" t="s">
        <v>253</v>
      </c>
    </row>
    <row r="240" spans="2:65" s="12" customFormat="1" ht="11.25">
      <c r="B240" s="154"/>
      <c r="D240" s="155" t="s">
        <v>264</v>
      </c>
      <c r="E240" s="156" t="s">
        <v>1</v>
      </c>
      <c r="F240" s="157" t="s">
        <v>4338</v>
      </c>
      <c r="H240" s="158">
        <v>0.629</v>
      </c>
      <c r="I240" s="159"/>
      <c r="L240" s="154"/>
      <c r="M240" s="160"/>
      <c r="T240" s="161"/>
      <c r="AT240" s="156" t="s">
        <v>264</v>
      </c>
      <c r="AU240" s="156" t="s">
        <v>87</v>
      </c>
      <c r="AV240" s="12" t="s">
        <v>87</v>
      </c>
      <c r="AW240" s="12" t="s">
        <v>32</v>
      </c>
      <c r="AX240" s="12" t="s">
        <v>77</v>
      </c>
      <c r="AY240" s="156" t="s">
        <v>253</v>
      </c>
    </row>
    <row r="241" spans="2:65" s="15" customFormat="1" ht="11.25">
      <c r="B241" s="175"/>
      <c r="D241" s="155" t="s">
        <v>264</v>
      </c>
      <c r="E241" s="176" t="s">
        <v>1</v>
      </c>
      <c r="F241" s="177" t="s">
        <v>322</v>
      </c>
      <c r="H241" s="178">
        <v>0.629</v>
      </c>
      <c r="I241" s="179"/>
      <c r="L241" s="175"/>
      <c r="M241" s="180"/>
      <c r="T241" s="181"/>
      <c r="AT241" s="176" t="s">
        <v>264</v>
      </c>
      <c r="AU241" s="176" t="s">
        <v>87</v>
      </c>
      <c r="AV241" s="15" t="s">
        <v>97</v>
      </c>
      <c r="AW241" s="15" t="s">
        <v>32</v>
      </c>
      <c r="AX241" s="15" t="s">
        <v>77</v>
      </c>
      <c r="AY241" s="176" t="s">
        <v>253</v>
      </c>
    </row>
    <row r="242" spans="2:65" s="13" customFormat="1" ht="11.25">
      <c r="B242" s="162"/>
      <c r="D242" s="155" t="s">
        <v>264</v>
      </c>
      <c r="E242" s="163" t="s">
        <v>1</v>
      </c>
      <c r="F242" s="164" t="s">
        <v>266</v>
      </c>
      <c r="H242" s="165">
        <v>0.84299999999999997</v>
      </c>
      <c r="I242" s="166"/>
      <c r="L242" s="162"/>
      <c r="M242" s="167"/>
      <c r="T242" s="168"/>
      <c r="AT242" s="163" t="s">
        <v>264</v>
      </c>
      <c r="AU242" s="163" t="s">
        <v>87</v>
      </c>
      <c r="AV242" s="13" t="s">
        <v>260</v>
      </c>
      <c r="AW242" s="13" t="s">
        <v>32</v>
      </c>
      <c r="AX242" s="13" t="s">
        <v>85</v>
      </c>
      <c r="AY242" s="163" t="s">
        <v>253</v>
      </c>
    </row>
    <row r="243" spans="2:65" s="1" customFormat="1" ht="24.2" customHeight="1">
      <c r="B243" s="32"/>
      <c r="C243" s="137" t="s">
        <v>389</v>
      </c>
      <c r="D243" s="137" t="s">
        <v>255</v>
      </c>
      <c r="E243" s="138" t="s">
        <v>2387</v>
      </c>
      <c r="F243" s="139" t="s">
        <v>2388</v>
      </c>
      <c r="G243" s="140" t="s">
        <v>1576</v>
      </c>
      <c r="H243" s="196"/>
      <c r="I243" s="142"/>
      <c r="J243" s="143">
        <f>ROUND(I243*H243,2)</f>
        <v>0</v>
      </c>
      <c r="K243" s="139" t="s">
        <v>259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369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369</v>
      </c>
      <c r="BM243" s="148" t="s">
        <v>4261</v>
      </c>
    </row>
    <row r="244" spans="2:65" s="1" customFormat="1" ht="11.25">
      <c r="B244" s="32"/>
      <c r="D244" s="150" t="s">
        <v>262</v>
      </c>
      <c r="F244" s="151" t="s">
        <v>2390</v>
      </c>
      <c r="I244" s="152"/>
      <c r="L244" s="32"/>
      <c r="M244" s="182"/>
      <c r="N244" s="183"/>
      <c r="O244" s="183"/>
      <c r="P244" s="183"/>
      <c r="Q244" s="183"/>
      <c r="R244" s="183"/>
      <c r="S244" s="183"/>
      <c r="T244" s="184"/>
      <c r="AT244" s="17" t="s">
        <v>262</v>
      </c>
      <c r="AU244" s="17" t="s">
        <v>87</v>
      </c>
    </row>
    <row r="245" spans="2:65" s="1" customFormat="1" ht="6.95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vKTUAPXnv8QXTigZams1rMd6TS36W5YVXwc79cYQcHVU65V/13zuD77QwoB/jNWlnfqd/IBglElmHwwUqjzWGQ==" saltValue="gqvXtMx8yCyLLLz7awyDggheKt8KuN2urH5AP5Y+VyIH6ZqjhtAEk0TS5DGbq9XYh6hVLMyCUkKTiv2JxAZ2qg==" spinCount="100000" sheet="1" objects="1" scenarios="1" formatColumns="0" formatRows="0" autoFilter="0"/>
  <autoFilter ref="C128:K244" xr:uid="{00000000-0009-0000-0000-000009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33" r:id="rId1" xr:uid="{00000000-0004-0000-0900-000000000000}"/>
    <hyperlink ref="F138" r:id="rId2" xr:uid="{00000000-0004-0000-0900-000001000000}"/>
    <hyperlink ref="F142" r:id="rId3" xr:uid="{00000000-0004-0000-0900-000002000000}"/>
    <hyperlink ref="F146" r:id="rId4" xr:uid="{00000000-0004-0000-0900-000003000000}"/>
    <hyperlink ref="F148" r:id="rId5" xr:uid="{00000000-0004-0000-0900-000004000000}"/>
    <hyperlink ref="F152" r:id="rId6" xr:uid="{00000000-0004-0000-0900-000005000000}"/>
    <hyperlink ref="F157" r:id="rId7" xr:uid="{00000000-0004-0000-0900-000006000000}"/>
    <hyperlink ref="F159" r:id="rId8" xr:uid="{00000000-0004-0000-0900-000007000000}"/>
    <hyperlink ref="F165" r:id="rId9" xr:uid="{00000000-0004-0000-0900-000008000000}"/>
    <hyperlink ref="F173" r:id="rId10" xr:uid="{00000000-0004-0000-0900-000009000000}"/>
    <hyperlink ref="F198" r:id="rId11" xr:uid="{00000000-0004-0000-0900-00000A000000}"/>
    <hyperlink ref="F223" r:id="rId12" xr:uid="{00000000-0004-0000-0900-00000B000000}"/>
    <hyperlink ref="F226" r:id="rId13" xr:uid="{00000000-0004-0000-0900-00000C000000}"/>
    <hyperlink ref="F244" r:id="rId14" xr:uid="{00000000-0004-0000-09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121</v>
      </c>
      <c r="AZ2" s="93" t="s">
        <v>4339</v>
      </c>
      <c r="BA2" s="93" t="s">
        <v>1</v>
      </c>
      <c r="BB2" s="93" t="s">
        <v>1</v>
      </c>
      <c r="BC2" s="93" t="s">
        <v>4340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4341</v>
      </c>
      <c r="BA3" s="93" t="s">
        <v>1</v>
      </c>
      <c r="BB3" s="93" t="s">
        <v>1</v>
      </c>
      <c r="BC3" s="93" t="s">
        <v>2307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4342</v>
      </c>
      <c r="BA4" s="93" t="s">
        <v>1</v>
      </c>
      <c r="BB4" s="93" t="s">
        <v>1</v>
      </c>
      <c r="BC4" s="93" t="s">
        <v>1581</v>
      </c>
      <c r="BD4" s="93" t="s">
        <v>87</v>
      </c>
    </row>
    <row r="5" spans="2:56" ht="6.95" customHeight="1">
      <c r="B5" s="20"/>
      <c r="L5" s="20"/>
      <c r="AZ5" s="93" t="s">
        <v>4343</v>
      </c>
      <c r="BA5" s="93" t="s">
        <v>1</v>
      </c>
      <c r="BB5" s="93" t="s">
        <v>1</v>
      </c>
      <c r="BC5" s="93" t="s">
        <v>2301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4344</v>
      </c>
      <c r="BA6" s="93" t="s">
        <v>1</v>
      </c>
      <c r="BB6" s="93" t="s">
        <v>1</v>
      </c>
      <c r="BC6" s="93" t="s">
        <v>1923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  <c r="AZ7" s="93" t="s">
        <v>4345</v>
      </c>
      <c r="BA7" s="93" t="s">
        <v>1</v>
      </c>
      <c r="BB7" s="93" t="s">
        <v>1</v>
      </c>
      <c r="BC7" s="93" t="s">
        <v>4346</v>
      </c>
      <c r="BD7" s="93" t="s">
        <v>87</v>
      </c>
    </row>
    <row r="8" spans="2:56" ht="12" customHeight="1">
      <c r="B8" s="20"/>
      <c r="D8" s="27" t="s">
        <v>215</v>
      </c>
      <c r="L8" s="20"/>
      <c r="AZ8" s="93" t="s">
        <v>4347</v>
      </c>
      <c r="BA8" s="93" t="s">
        <v>1</v>
      </c>
      <c r="BB8" s="93" t="s">
        <v>1</v>
      </c>
      <c r="BC8" s="93" t="s">
        <v>4348</v>
      </c>
      <c r="BD8" s="93" t="s">
        <v>87</v>
      </c>
    </row>
    <row r="9" spans="2:56" s="1" customFormat="1" ht="16.5" customHeight="1">
      <c r="B9" s="32"/>
      <c r="E9" s="255" t="s">
        <v>791</v>
      </c>
      <c r="F9" s="257"/>
      <c r="G9" s="257"/>
      <c r="H9" s="257"/>
      <c r="L9" s="32"/>
      <c r="AZ9" s="93" t="s">
        <v>4349</v>
      </c>
      <c r="BA9" s="93" t="s">
        <v>1</v>
      </c>
      <c r="BB9" s="93" t="s">
        <v>1</v>
      </c>
      <c r="BC9" s="93" t="s">
        <v>4350</v>
      </c>
      <c r="BD9" s="93" t="s">
        <v>87</v>
      </c>
    </row>
    <row r="10" spans="2:56" s="1" customFormat="1" ht="12" customHeight="1">
      <c r="B10" s="32"/>
      <c r="D10" s="27" t="s">
        <v>792</v>
      </c>
      <c r="L10" s="32"/>
    </row>
    <row r="11" spans="2:56" s="1" customFormat="1" ht="16.5" customHeight="1">
      <c r="B11" s="32"/>
      <c r="E11" s="237" t="s">
        <v>4351</v>
      </c>
      <c r="F11" s="257"/>
      <c r="G11" s="257"/>
      <c r="H11" s="257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ROUND((SUM(BE129:BE275)),  2)</f>
        <v>0</v>
      </c>
      <c r="I35" s="97">
        <v>0.21</v>
      </c>
      <c r="J35" s="86">
        <f>ROUND(((SUM(BE129:BE275))*I35),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ROUND((SUM(BF129:BF275)),  2)</f>
        <v>0</v>
      </c>
      <c r="I36" s="97">
        <v>0.15</v>
      </c>
      <c r="J36" s="86">
        <f>ROUND(((SUM(BF129:BF275))*I36),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ROUND((SUM(BG129:BG275)),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ROUND((SUM(BH129:BH275)),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ROUND((SUM(BI129:BI275)),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791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D.1.4.1 - Zdravotně technické instalace - kanalizace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J129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4150</v>
      </c>
      <c r="E101" s="115"/>
      <c r="F101" s="115"/>
      <c r="G101" s="115"/>
      <c r="H101" s="115"/>
      <c r="I101" s="115"/>
      <c r="J101" s="116">
        <f>J184</f>
        <v>0</v>
      </c>
      <c r="L101" s="113"/>
    </row>
    <row r="102" spans="2:47" s="9" customFormat="1" ht="19.899999999999999" customHeight="1">
      <c r="B102" s="113"/>
      <c r="D102" s="114" t="s">
        <v>4352</v>
      </c>
      <c r="E102" s="115"/>
      <c r="F102" s="115"/>
      <c r="G102" s="115"/>
      <c r="H102" s="115"/>
      <c r="I102" s="115"/>
      <c r="J102" s="116">
        <f>J188</f>
        <v>0</v>
      </c>
      <c r="L102" s="113"/>
    </row>
    <row r="103" spans="2:47" s="9" customFormat="1" ht="19.899999999999999" customHeight="1">
      <c r="B103" s="113"/>
      <c r="D103" s="114" t="s">
        <v>798</v>
      </c>
      <c r="E103" s="115"/>
      <c r="F103" s="115"/>
      <c r="G103" s="115"/>
      <c r="H103" s="115"/>
      <c r="I103" s="115"/>
      <c r="J103" s="116">
        <f>J205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J210</f>
        <v>0</v>
      </c>
      <c r="L104" s="109"/>
    </row>
    <row r="105" spans="2:47" s="9" customFormat="1" ht="19.899999999999999" customHeight="1">
      <c r="B105" s="113"/>
      <c r="D105" s="114" t="s">
        <v>4353</v>
      </c>
      <c r="E105" s="115"/>
      <c r="F105" s="115"/>
      <c r="G105" s="115"/>
      <c r="H105" s="115"/>
      <c r="I105" s="115"/>
      <c r="J105" s="116">
        <f>J211</f>
        <v>0</v>
      </c>
      <c r="L105" s="113"/>
    </row>
    <row r="106" spans="2:47" s="9" customFormat="1" ht="19.899999999999999" customHeight="1">
      <c r="B106" s="113"/>
      <c r="D106" s="114" t="s">
        <v>802</v>
      </c>
      <c r="E106" s="115"/>
      <c r="F106" s="115"/>
      <c r="G106" s="115"/>
      <c r="H106" s="115"/>
      <c r="I106" s="115"/>
      <c r="J106" s="116">
        <f>J253</f>
        <v>0</v>
      </c>
      <c r="L106" s="113"/>
    </row>
    <row r="107" spans="2:47" s="8" customFormat="1" ht="24.95" customHeight="1">
      <c r="B107" s="109"/>
      <c r="D107" s="110" t="s">
        <v>4354</v>
      </c>
      <c r="E107" s="111"/>
      <c r="F107" s="111"/>
      <c r="G107" s="111"/>
      <c r="H107" s="111"/>
      <c r="I107" s="111"/>
      <c r="J107" s="112">
        <f>J273</f>
        <v>0</v>
      </c>
      <c r="L107" s="109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238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55" t="str">
        <f>E7</f>
        <v>VÝSTAVBA CHRÁNĚNÉHO BYDLENÍ V NOVÉ PACE</v>
      </c>
      <c r="F117" s="256"/>
      <c r="G117" s="256"/>
      <c r="H117" s="256"/>
      <c r="L117" s="32"/>
    </row>
    <row r="118" spans="2:20" ht="12" customHeight="1">
      <c r="B118" s="20"/>
      <c r="C118" s="27" t="s">
        <v>215</v>
      </c>
      <c r="L118" s="20"/>
    </row>
    <row r="119" spans="2:20" s="1" customFormat="1" ht="16.5" customHeight="1">
      <c r="B119" s="32"/>
      <c r="E119" s="255" t="s">
        <v>791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792</v>
      </c>
      <c r="L120" s="32"/>
    </row>
    <row r="121" spans="2:20" s="1" customFormat="1" ht="16.5" customHeight="1">
      <c r="B121" s="32"/>
      <c r="E121" s="237" t="str">
        <f>E11</f>
        <v>D.1.4.1 - Zdravotně technické instalace - kanalizace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 xml:space="preserve">Na Vyšehradě 1205, 509 01 Nová Paka </v>
      </c>
      <c r="I123" s="27" t="s">
        <v>22</v>
      </c>
      <c r="J123" s="52" t="str">
        <f>IF(J14="","",J14)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E17</f>
        <v>Královehradecký kraj</v>
      </c>
      <c r="I125" s="27" t="s">
        <v>30</v>
      </c>
      <c r="J125" s="30" t="str">
        <f>E23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P130+P210+P273</f>
        <v>0</v>
      </c>
      <c r="Q129" s="53"/>
      <c r="R129" s="122">
        <f>R130+R210+R273</f>
        <v>5.911150000000001</v>
      </c>
      <c r="S129" s="53"/>
      <c r="T129" s="123">
        <f>T130+T210+T273</f>
        <v>0</v>
      </c>
      <c r="AT129" s="17" t="s">
        <v>76</v>
      </c>
      <c r="AU129" s="17" t="s">
        <v>227</v>
      </c>
      <c r="BK129" s="124">
        <f>BK130+BK210+BK273</f>
        <v>0</v>
      </c>
    </row>
    <row r="130" spans="2:65" s="11" customFormat="1" ht="25.9" customHeight="1">
      <c r="B130" s="125"/>
      <c r="D130" s="126" t="s">
        <v>76</v>
      </c>
      <c r="E130" s="127" t="s">
        <v>251</v>
      </c>
      <c r="F130" s="127" t="s">
        <v>252</v>
      </c>
      <c r="I130" s="128"/>
      <c r="J130" s="129">
        <f>BK130</f>
        <v>0</v>
      </c>
      <c r="L130" s="125"/>
      <c r="M130" s="130"/>
      <c r="P130" s="131">
        <f>P131+P184+P188+P205</f>
        <v>0</v>
      </c>
      <c r="R130" s="131">
        <f>R131+R184+R188+R205</f>
        <v>4.6011200000000008</v>
      </c>
      <c r="T130" s="132">
        <f>T131+T184+T188+T205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BK131+BK184+BK188+BK205</f>
        <v>0</v>
      </c>
    </row>
    <row r="131" spans="2:65" s="11" customFormat="1" ht="22.9" customHeight="1">
      <c r="B131" s="125"/>
      <c r="D131" s="126" t="s">
        <v>76</v>
      </c>
      <c r="E131" s="135" t="s">
        <v>85</v>
      </c>
      <c r="F131" s="135" t="s">
        <v>254</v>
      </c>
      <c r="I131" s="128"/>
      <c r="J131" s="136">
        <f>BK131</f>
        <v>0</v>
      </c>
      <c r="L131" s="125"/>
      <c r="M131" s="130"/>
      <c r="P131" s="131">
        <f>SUM(P132:P183)</f>
        <v>0</v>
      </c>
      <c r="R131" s="131">
        <f>SUM(R132:R183)</f>
        <v>0.24556</v>
      </c>
      <c r="T131" s="132">
        <f>SUM(T132:T183)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SUM(BK132:BK183)</f>
        <v>0</v>
      </c>
    </row>
    <row r="132" spans="2:65" s="1" customFormat="1" ht="33" customHeight="1">
      <c r="B132" s="32"/>
      <c r="C132" s="137" t="s">
        <v>85</v>
      </c>
      <c r="D132" s="137" t="s">
        <v>255</v>
      </c>
      <c r="E132" s="138" t="s">
        <v>4355</v>
      </c>
      <c r="F132" s="139" t="s">
        <v>4356</v>
      </c>
      <c r="G132" s="140" t="s">
        <v>202</v>
      </c>
      <c r="H132" s="141">
        <v>257</v>
      </c>
      <c r="I132" s="142"/>
      <c r="J132" s="143">
        <f>ROUND(I132*H132,2)</f>
        <v>0</v>
      </c>
      <c r="K132" s="139" t="s">
        <v>259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260</v>
      </c>
      <c r="BM132" s="148" t="s">
        <v>4357</v>
      </c>
    </row>
    <row r="133" spans="2:65" s="1" customFormat="1" ht="11.25">
      <c r="B133" s="32"/>
      <c r="D133" s="150" t="s">
        <v>262</v>
      </c>
      <c r="F133" s="151" t="s">
        <v>4358</v>
      </c>
      <c r="I133" s="152"/>
      <c r="L133" s="32"/>
      <c r="M133" s="153"/>
      <c r="T133" s="56"/>
      <c r="AT133" s="17" t="s">
        <v>262</v>
      </c>
      <c r="AU133" s="17" t="s">
        <v>87</v>
      </c>
    </row>
    <row r="134" spans="2:65" s="12" customFormat="1" ht="11.25">
      <c r="B134" s="154"/>
      <c r="D134" s="155" t="s">
        <v>264</v>
      </c>
      <c r="E134" s="156" t="s">
        <v>4341</v>
      </c>
      <c r="F134" s="157" t="s">
        <v>2307</v>
      </c>
      <c r="H134" s="158">
        <v>257</v>
      </c>
      <c r="I134" s="159"/>
      <c r="L134" s="154"/>
      <c r="M134" s="160"/>
      <c r="T134" s="161"/>
      <c r="AT134" s="156" t="s">
        <v>264</v>
      </c>
      <c r="AU134" s="156" t="s">
        <v>87</v>
      </c>
      <c r="AV134" s="12" t="s">
        <v>87</v>
      </c>
      <c r="AW134" s="12" t="s">
        <v>32</v>
      </c>
      <c r="AX134" s="12" t="s">
        <v>85</v>
      </c>
      <c r="AY134" s="156" t="s">
        <v>253</v>
      </c>
    </row>
    <row r="135" spans="2:65" s="1" customFormat="1" ht="33" customHeight="1">
      <c r="B135" s="32"/>
      <c r="C135" s="137" t="s">
        <v>87</v>
      </c>
      <c r="D135" s="137" t="s">
        <v>255</v>
      </c>
      <c r="E135" s="138" t="s">
        <v>4359</v>
      </c>
      <c r="F135" s="139" t="s">
        <v>4360</v>
      </c>
      <c r="G135" s="140" t="s">
        <v>202</v>
      </c>
      <c r="H135" s="141">
        <v>256</v>
      </c>
      <c r="I135" s="142"/>
      <c r="J135" s="143">
        <f>ROUND(I135*H135,2)</f>
        <v>0</v>
      </c>
      <c r="K135" s="139" t="s">
        <v>259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260</v>
      </c>
      <c r="BM135" s="148" t="s">
        <v>4361</v>
      </c>
    </row>
    <row r="136" spans="2:65" s="1" customFormat="1" ht="11.25">
      <c r="B136" s="32"/>
      <c r="D136" s="150" t="s">
        <v>262</v>
      </c>
      <c r="F136" s="151" t="s">
        <v>4362</v>
      </c>
      <c r="I136" s="152"/>
      <c r="L136" s="32"/>
      <c r="M136" s="153"/>
      <c r="T136" s="56"/>
      <c r="AT136" s="17" t="s">
        <v>262</v>
      </c>
      <c r="AU136" s="17" t="s">
        <v>87</v>
      </c>
    </row>
    <row r="137" spans="2:65" s="12" customFormat="1" ht="11.25">
      <c r="B137" s="154"/>
      <c r="D137" s="155" t="s">
        <v>264</v>
      </c>
      <c r="E137" s="156" t="s">
        <v>4343</v>
      </c>
      <c r="F137" s="157" t="s">
        <v>2301</v>
      </c>
      <c r="H137" s="158">
        <v>256</v>
      </c>
      <c r="I137" s="159"/>
      <c r="L137" s="154"/>
      <c r="M137" s="160"/>
      <c r="T137" s="161"/>
      <c r="AT137" s="156" t="s">
        <v>264</v>
      </c>
      <c r="AU137" s="156" t="s">
        <v>87</v>
      </c>
      <c r="AV137" s="12" t="s">
        <v>87</v>
      </c>
      <c r="AW137" s="12" t="s">
        <v>32</v>
      </c>
      <c r="AX137" s="12" t="s">
        <v>85</v>
      </c>
      <c r="AY137" s="156" t="s">
        <v>253</v>
      </c>
    </row>
    <row r="138" spans="2:65" s="1" customFormat="1" ht="21.75" customHeight="1">
      <c r="B138" s="32"/>
      <c r="C138" s="137" t="s">
        <v>97</v>
      </c>
      <c r="D138" s="137" t="s">
        <v>255</v>
      </c>
      <c r="E138" s="138" t="s">
        <v>4363</v>
      </c>
      <c r="F138" s="139" t="s">
        <v>4364</v>
      </c>
      <c r="G138" s="140" t="s">
        <v>258</v>
      </c>
      <c r="H138" s="141">
        <v>134</v>
      </c>
      <c r="I138" s="142"/>
      <c r="J138" s="143">
        <f>ROUND(I138*H138,2)</f>
        <v>0</v>
      </c>
      <c r="K138" s="139" t="s">
        <v>259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8.4000000000000003E-4</v>
      </c>
      <c r="R138" s="146">
        <f>Q138*H138</f>
        <v>0.11256000000000001</v>
      </c>
      <c r="S138" s="146">
        <v>0</v>
      </c>
      <c r="T138" s="147">
        <f>S138*H138</f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260</v>
      </c>
      <c r="BM138" s="148" t="s">
        <v>4365</v>
      </c>
    </row>
    <row r="139" spans="2:65" s="1" customFormat="1" ht="11.25">
      <c r="B139" s="32"/>
      <c r="D139" s="150" t="s">
        <v>262</v>
      </c>
      <c r="F139" s="151" t="s">
        <v>4366</v>
      </c>
      <c r="I139" s="152"/>
      <c r="L139" s="32"/>
      <c r="M139" s="153"/>
      <c r="T139" s="56"/>
      <c r="AT139" s="17" t="s">
        <v>262</v>
      </c>
      <c r="AU139" s="17" t="s">
        <v>87</v>
      </c>
    </row>
    <row r="140" spans="2:65" s="12" customFormat="1" ht="11.25">
      <c r="B140" s="154"/>
      <c r="D140" s="155" t="s">
        <v>264</v>
      </c>
      <c r="E140" s="156" t="s">
        <v>4342</v>
      </c>
      <c r="F140" s="157" t="s">
        <v>1581</v>
      </c>
      <c r="H140" s="158">
        <v>134</v>
      </c>
      <c r="I140" s="159"/>
      <c r="L140" s="154"/>
      <c r="M140" s="160"/>
      <c r="T140" s="161"/>
      <c r="AT140" s="156" t="s">
        <v>264</v>
      </c>
      <c r="AU140" s="156" t="s">
        <v>87</v>
      </c>
      <c r="AV140" s="12" t="s">
        <v>87</v>
      </c>
      <c r="AW140" s="12" t="s">
        <v>32</v>
      </c>
      <c r="AX140" s="12" t="s">
        <v>85</v>
      </c>
      <c r="AY140" s="156" t="s">
        <v>253</v>
      </c>
    </row>
    <row r="141" spans="2:65" s="1" customFormat="1" ht="24.2" customHeight="1">
      <c r="B141" s="32"/>
      <c r="C141" s="137" t="s">
        <v>260</v>
      </c>
      <c r="D141" s="137" t="s">
        <v>255</v>
      </c>
      <c r="E141" s="138" t="s">
        <v>4367</v>
      </c>
      <c r="F141" s="139" t="s">
        <v>4368</v>
      </c>
      <c r="G141" s="140" t="s">
        <v>258</v>
      </c>
      <c r="H141" s="141">
        <v>134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4369</v>
      </c>
    </row>
    <row r="142" spans="2:65" s="1" customFormat="1" ht="11.25">
      <c r="B142" s="32"/>
      <c r="D142" s="150" t="s">
        <v>262</v>
      </c>
      <c r="F142" s="151" t="s">
        <v>4370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4342</v>
      </c>
      <c r="H143" s="158">
        <v>134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85</v>
      </c>
      <c r="AY143" s="156" t="s">
        <v>253</v>
      </c>
    </row>
    <row r="144" spans="2:65" s="1" customFormat="1" ht="21.75" customHeight="1">
      <c r="B144" s="32"/>
      <c r="C144" s="137" t="s">
        <v>280</v>
      </c>
      <c r="D144" s="137" t="s">
        <v>255</v>
      </c>
      <c r="E144" s="138" t="s">
        <v>4371</v>
      </c>
      <c r="F144" s="139" t="s">
        <v>4372</v>
      </c>
      <c r="G144" s="140" t="s">
        <v>258</v>
      </c>
      <c r="H144" s="141">
        <v>190</v>
      </c>
      <c r="I144" s="142"/>
      <c r="J144" s="143">
        <f>ROUND(I144*H144,2)</f>
        <v>0</v>
      </c>
      <c r="K144" s="139" t="s">
        <v>259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6.9999999999999999E-4</v>
      </c>
      <c r="R144" s="146">
        <f>Q144*H144</f>
        <v>0.13300000000000001</v>
      </c>
      <c r="S144" s="146">
        <v>0</v>
      </c>
      <c r="T144" s="147">
        <f>S144*H144</f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260</v>
      </c>
      <c r="BM144" s="148" t="s">
        <v>4373</v>
      </c>
    </row>
    <row r="145" spans="2:65" s="1" customFormat="1" ht="11.25">
      <c r="B145" s="32"/>
      <c r="D145" s="150" t="s">
        <v>262</v>
      </c>
      <c r="F145" s="151" t="s">
        <v>4374</v>
      </c>
      <c r="I145" s="152"/>
      <c r="L145" s="32"/>
      <c r="M145" s="153"/>
      <c r="T145" s="56"/>
      <c r="AT145" s="17" t="s">
        <v>262</v>
      </c>
      <c r="AU145" s="17" t="s">
        <v>87</v>
      </c>
    </row>
    <row r="146" spans="2:65" s="12" customFormat="1" ht="11.25">
      <c r="B146" s="154"/>
      <c r="D146" s="155" t="s">
        <v>264</v>
      </c>
      <c r="E146" s="156" t="s">
        <v>4344</v>
      </c>
      <c r="F146" s="157" t="s">
        <v>1923</v>
      </c>
      <c r="H146" s="158">
        <v>190</v>
      </c>
      <c r="I146" s="159"/>
      <c r="L146" s="154"/>
      <c r="M146" s="160"/>
      <c r="T146" s="161"/>
      <c r="AT146" s="156" t="s">
        <v>264</v>
      </c>
      <c r="AU146" s="156" t="s">
        <v>87</v>
      </c>
      <c r="AV146" s="12" t="s">
        <v>87</v>
      </c>
      <c r="AW146" s="12" t="s">
        <v>32</v>
      </c>
      <c r="AX146" s="12" t="s">
        <v>85</v>
      </c>
      <c r="AY146" s="156" t="s">
        <v>253</v>
      </c>
    </row>
    <row r="147" spans="2:65" s="1" customFormat="1" ht="16.5" customHeight="1">
      <c r="B147" s="32"/>
      <c r="C147" s="137" t="s">
        <v>285</v>
      </c>
      <c r="D147" s="137" t="s">
        <v>255</v>
      </c>
      <c r="E147" s="138" t="s">
        <v>4375</v>
      </c>
      <c r="F147" s="139" t="s">
        <v>4376</v>
      </c>
      <c r="G147" s="140" t="s">
        <v>258</v>
      </c>
      <c r="H147" s="141">
        <v>190</v>
      </c>
      <c r="I147" s="142"/>
      <c r="J147" s="143">
        <f>ROUND(I147*H147,2)</f>
        <v>0</v>
      </c>
      <c r="K147" s="139" t="s">
        <v>259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260</v>
      </c>
      <c r="BM147" s="148" t="s">
        <v>4377</v>
      </c>
    </row>
    <row r="148" spans="2:65" s="1" customFormat="1" ht="11.25">
      <c r="B148" s="32"/>
      <c r="D148" s="150" t="s">
        <v>262</v>
      </c>
      <c r="F148" s="151" t="s">
        <v>4378</v>
      </c>
      <c r="I148" s="152"/>
      <c r="L148" s="32"/>
      <c r="M148" s="153"/>
      <c r="T148" s="56"/>
      <c r="AT148" s="17" t="s">
        <v>262</v>
      </c>
      <c r="AU148" s="17" t="s">
        <v>87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4344</v>
      </c>
      <c r="H149" s="158">
        <v>190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85</v>
      </c>
      <c r="AY149" s="156" t="s">
        <v>253</v>
      </c>
    </row>
    <row r="150" spans="2:65" s="1" customFormat="1" ht="37.9" customHeight="1">
      <c r="B150" s="32"/>
      <c r="C150" s="137" t="s">
        <v>292</v>
      </c>
      <c r="D150" s="137" t="s">
        <v>255</v>
      </c>
      <c r="E150" s="138" t="s">
        <v>4379</v>
      </c>
      <c r="F150" s="139" t="s">
        <v>4380</v>
      </c>
      <c r="G150" s="140" t="s">
        <v>202</v>
      </c>
      <c r="H150" s="141">
        <v>715</v>
      </c>
      <c r="I150" s="142"/>
      <c r="J150" s="143">
        <f>ROUND(I150*H150,2)</f>
        <v>0</v>
      </c>
      <c r="K150" s="139" t="s">
        <v>259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260</v>
      </c>
      <c r="BM150" s="148" t="s">
        <v>4381</v>
      </c>
    </row>
    <row r="151" spans="2:65" s="1" customFormat="1" ht="11.25">
      <c r="B151" s="32"/>
      <c r="D151" s="150" t="s">
        <v>262</v>
      </c>
      <c r="F151" s="151" t="s">
        <v>4382</v>
      </c>
      <c r="I151" s="152"/>
      <c r="L151" s="32"/>
      <c r="M151" s="153"/>
      <c r="T151" s="56"/>
      <c r="AT151" s="17" t="s">
        <v>262</v>
      </c>
      <c r="AU151" s="17" t="s">
        <v>87</v>
      </c>
    </row>
    <row r="152" spans="2:65" s="14" customFormat="1" ht="11.25">
      <c r="B152" s="169"/>
      <c r="D152" s="155" t="s">
        <v>264</v>
      </c>
      <c r="E152" s="170" t="s">
        <v>1</v>
      </c>
      <c r="F152" s="171" t="s">
        <v>4383</v>
      </c>
      <c r="H152" s="170" t="s">
        <v>1</v>
      </c>
      <c r="I152" s="172"/>
      <c r="L152" s="169"/>
      <c r="M152" s="173"/>
      <c r="T152" s="174"/>
      <c r="AT152" s="170" t="s">
        <v>264</v>
      </c>
      <c r="AU152" s="170" t="s">
        <v>87</v>
      </c>
      <c r="AV152" s="14" t="s">
        <v>85</v>
      </c>
      <c r="AW152" s="14" t="s">
        <v>32</v>
      </c>
      <c r="AX152" s="14" t="s">
        <v>77</v>
      </c>
      <c r="AY152" s="170" t="s">
        <v>253</v>
      </c>
    </row>
    <row r="153" spans="2:65" s="12" customFormat="1" ht="11.25">
      <c r="B153" s="154"/>
      <c r="D153" s="155" t="s">
        <v>264</v>
      </c>
      <c r="E153" s="156" t="s">
        <v>1</v>
      </c>
      <c r="F153" s="157" t="s">
        <v>4347</v>
      </c>
      <c r="H153" s="158">
        <v>357.5</v>
      </c>
      <c r="I153" s="159"/>
      <c r="L153" s="154"/>
      <c r="M153" s="160"/>
      <c r="T153" s="161"/>
      <c r="AT153" s="156" t="s">
        <v>264</v>
      </c>
      <c r="AU153" s="156" t="s">
        <v>87</v>
      </c>
      <c r="AV153" s="12" t="s">
        <v>87</v>
      </c>
      <c r="AW153" s="12" t="s">
        <v>32</v>
      </c>
      <c r="AX153" s="12" t="s">
        <v>77</v>
      </c>
      <c r="AY153" s="156" t="s">
        <v>253</v>
      </c>
    </row>
    <row r="154" spans="2:65" s="14" customFormat="1" ht="11.25">
      <c r="B154" s="169"/>
      <c r="D154" s="155" t="s">
        <v>264</v>
      </c>
      <c r="E154" s="170" t="s">
        <v>1</v>
      </c>
      <c r="F154" s="171" t="s">
        <v>4384</v>
      </c>
      <c r="H154" s="170" t="s">
        <v>1</v>
      </c>
      <c r="I154" s="172"/>
      <c r="L154" s="169"/>
      <c r="M154" s="173"/>
      <c r="T154" s="174"/>
      <c r="AT154" s="170" t="s">
        <v>264</v>
      </c>
      <c r="AU154" s="170" t="s">
        <v>87</v>
      </c>
      <c r="AV154" s="14" t="s">
        <v>85</v>
      </c>
      <c r="AW154" s="14" t="s">
        <v>32</v>
      </c>
      <c r="AX154" s="14" t="s">
        <v>77</v>
      </c>
      <c r="AY154" s="170" t="s">
        <v>253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4347</v>
      </c>
      <c r="H155" s="158">
        <v>357.5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3" customFormat="1" ht="11.25">
      <c r="B156" s="162"/>
      <c r="D156" s="155" t="s">
        <v>264</v>
      </c>
      <c r="E156" s="163" t="s">
        <v>1</v>
      </c>
      <c r="F156" s="164" t="s">
        <v>266</v>
      </c>
      <c r="H156" s="165">
        <v>715</v>
      </c>
      <c r="I156" s="166"/>
      <c r="L156" s="162"/>
      <c r="M156" s="167"/>
      <c r="T156" s="168"/>
      <c r="AT156" s="163" t="s">
        <v>264</v>
      </c>
      <c r="AU156" s="163" t="s">
        <v>87</v>
      </c>
      <c r="AV156" s="13" t="s">
        <v>260</v>
      </c>
      <c r="AW156" s="13" t="s">
        <v>32</v>
      </c>
      <c r="AX156" s="13" t="s">
        <v>85</v>
      </c>
      <c r="AY156" s="163" t="s">
        <v>253</v>
      </c>
    </row>
    <row r="157" spans="2:65" s="1" customFormat="1" ht="37.9" customHeight="1">
      <c r="B157" s="32"/>
      <c r="C157" s="137" t="s">
        <v>303</v>
      </c>
      <c r="D157" s="137" t="s">
        <v>255</v>
      </c>
      <c r="E157" s="138" t="s">
        <v>399</v>
      </c>
      <c r="F157" s="139" t="s">
        <v>400</v>
      </c>
      <c r="G157" s="140" t="s">
        <v>202</v>
      </c>
      <c r="H157" s="141">
        <v>155.5</v>
      </c>
      <c r="I157" s="142"/>
      <c r="J157" s="143">
        <f>ROUND(I157*H157,2)</f>
        <v>0</v>
      </c>
      <c r="K157" s="139" t="s">
        <v>259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260</v>
      </c>
      <c r="BM157" s="148" t="s">
        <v>4385</v>
      </c>
    </row>
    <row r="158" spans="2:65" s="1" customFormat="1" ht="11.25">
      <c r="B158" s="32"/>
      <c r="D158" s="150" t="s">
        <v>262</v>
      </c>
      <c r="F158" s="151" t="s">
        <v>402</v>
      </c>
      <c r="I158" s="152"/>
      <c r="L158" s="32"/>
      <c r="M158" s="153"/>
      <c r="T158" s="56"/>
      <c r="AT158" s="17" t="s">
        <v>262</v>
      </c>
      <c r="AU158" s="17" t="s">
        <v>87</v>
      </c>
    </row>
    <row r="159" spans="2:65" s="14" customFormat="1" ht="11.25">
      <c r="B159" s="169"/>
      <c r="D159" s="155" t="s">
        <v>264</v>
      </c>
      <c r="E159" s="170" t="s">
        <v>1</v>
      </c>
      <c r="F159" s="171" t="s">
        <v>4386</v>
      </c>
      <c r="H159" s="170" t="s">
        <v>1</v>
      </c>
      <c r="I159" s="172"/>
      <c r="L159" s="169"/>
      <c r="M159" s="173"/>
      <c r="T159" s="174"/>
      <c r="AT159" s="170" t="s">
        <v>264</v>
      </c>
      <c r="AU159" s="170" t="s">
        <v>87</v>
      </c>
      <c r="AV159" s="14" t="s">
        <v>85</v>
      </c>
      <c r="AW159" s="14" t="s">
        <v>32</v>
      </c>
      <c r="AX159" s="14" t="s">
        <v>77</v>
      </c>
      <c r="AY159" s="170" t="s">
        <v>253</v>
      </c>
    </row>
    <row r="160" spans="2:65" s="12" customFormat="1" ht="11.25">
      <c r="B160" s="154"/>
      <c r="D160" s="155" t="s">
        <v>264</v>
      </c>
      <c r="E160" s="156" t="s">
        <v>4349</v>
      </c>
      <c r="F160" s="157" t="s">
        <v>4387</v>
      </c>
      <c r="H160" s="158">
        <v>155.5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85</v>
      </c>
      <c r="AY160" s="156" t="s">
        <v>253</v>
      </c>
    </row>
    <row r="161" spans="2:65" s="1" customFormat="1" ht="24.2" customHeight="1">
      <c r="B161" s="32"/>
      <c r="C161" s="137" t="s">
        <v>310</v>
      </c>
      <c r="D161" s="137" t="s">
        <v>255</v>
      </c>
      <c r="E161" s="138" t="s">
        <v>411</v>
      </c>
      <c r="F161" s="139" t="s">
        <v>412</v>
      </c>
      <c r="G161" s="140" t="s">
        <v>202</v>
      </c>
      <c r="H161" s="141">
        <v>513</v>
      </c>
      <c r="I161" s="142"/>
      <c r="J161" s="143">
        <f>ROUND(I161*H161,2)</f>
        <v>0</v>
      </c>
      <c r="K161" s="139" t="s">
        <v>259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260</v>
      </c>
      <c r="BM161" s="148" t="s">
        <v>4388</v>
      </c>
    </row>
    <row r="162" spans="2:65" s="1" customFormat="1" ht="11.25">
      <c r="B162" s="32"/>
      <c r="D162" s="150" t="s">
        <v>262</v>
      </c>
      <c r="F162" s="151" t="s">
        <v>414</v>
      </c>
      <c r="I162" s="152"/>
      <c r="L162" s="32"/>
      <c r="M162" s="153"/>
      <c r="T162" s="56"/>
      <c r="AT162" s="17" t="s">
        <v>262</v>
      </c>
      <c r="AU162" s="17" t="s">
        <v>87</v>
      </c>
    </row>
    <row r="163" spans="2:65" s="14" customFormat="1" ht="11.25">
      <c r="B163" s="169"/>
      <c r="D163" s="155" t="s">
        <v>264</v>
      </c>
      <c r="E163" s="170" t="s">
        <v>1</v>
      </c>
      <c r="F163" s="171" t="s">
        <v>4384</v>
      </c>
      <c r="H163" s="170" t="s">
        <v>1</v>
      </c>
      <c r="I163" s="172"/>
      <c r="L163" s="169"/>
      <c r="M163" s="173"/>
      <c r="T163" s="174"/>
      <c r="AT163" s="170" t="s">
        <v>264</v>
      </c>
      <c r="AU163" s="170" t="s">
        <v>87</v>
      </c>
      <c r="AV163" s="14" t="s">
        <v>85</v>
      </c>
      <c r="AW163" s="14" t="s">
        <v>32</v>
      </c>
      <c r="AX163" s="14" t="s">
        <v>77</v>
      </c>
      <c r="AY163" s="170" t="s">
        <v>253</v>
      </c>
    </row>
    <row r="164" spans="2:65" s="12" customFormat="1" ht="11.25">
      <c r="B164" s="154"/>
      <c r="D164" s="155" t="s">
        <v>264</v>
      </c>
      <c r="E164" s="156" t="s">
        <v>1</v>
      </c>
      <c r="F164" s="157" t="s">
        <v>4347</v>
      </c>
      <c r="H164" s="158">
        <v>357.5</v>
      </c>
      <c r="I164" s="159"/>
      <c r="L164" s="154"/>
      <c r="M164" s="160"/>
      <c r="T164" s="161"/>
      <c r="AT164" s="156" t="s">
        <v>264</v>
      </c>
      <c r="AU164" s="156" t="s">
        <v>87</v>
      </c>
      <c r="AV164" s="12" t="s">
        <v>87</v>
      </c>
      <c r="AW164" s="12" t="s">
        <v>32</v>
      </c>
      <c r="AX164" s="12" t="s">
        <v>77</v>
      </c>
      <c r="AY164" s="156" t="s">
        <v>253</v>
      </c>
    </row>
    <row r="165" spans="2:65" s="14" customFormat="1" ht="11.25">
      <c r="B165" s="169"/>
      <c r="D165" s="155" t="s">
        <v>264</v>
      </c>
      <c r="E165" s="170" t="s">
        <v>1</v>
      </c>
      <c r="F165" s="171" t="s">
        <v>4389</v>
      </c>
      <c r="H165" s="170" t="s">
        <v>1</v>
      </c>
      <c r="I165" s="172"/>
      <c r="L165" s="169"/>
      <c r="M165" s="173"/>
      <c r="T165" s="174"/>
      <c r="AT165" s="170" t="s">
        <v>264</v>
      </c>
      <c r="AU165" s="170" t="s">
        <v>87</v>
      </c>
      <c r="AV165" s="14" t="s">
        <v>85</v>
      </c>
      <c r="AW165" s="14" t="s">
        <v>32</v>
      </c>
      <c r="AX165" s="14" t="s">
        <v>77</v>
      </c>
      <c r="AY165" s="170" t="s">
        <v>253</v>
      </c>
    </row>
    <row r="166" spans="2:65" s="12" customFormat="1" ht="11.25">
      <c r="B166" s="154"/>
      <c r="D166" s="155" t="s">
        <v>264</v>
      </c>
      <c r="E166" s="156" t="s">
        <v>1</v>
      </c>
      <c r="F166" s="157" t="s">
        <v>4349</v>
      </c>
      <c r="H166" s="158">
        <v>155.5</v>
      </c>
      <c r="I166" s="159"/>
      <c r="L166" s="154"/>
      <c r="M166" s="160"/>
      <c r="T166" s="161"/>
      <c r="AT166" s="156" t="s">
        <v>264</v>
      </c>
      <c r="AU166" s="156" t="s">
        <v>87</v>
      </c>
      <c r="AV166" s="12" t="s">
        <v>87</v>
      </c>
      <c r="AW166" s="12" t="s">
        <v>32</v>
      </c>
      <c r="AX166" s="12" t="s">
        <v>77</v>
      </c>
      <c r="AY166" s="156" t="s">
        <v>253</v>
      </c>
    </row>
    <row r="167" spans="2:65" s="13" customFormat="1" ht="11.25">
      <c r="B167" s="162"/>
      <c r="D167" s="155" t="s">
        <v>264</v>
      </c>
      <c r="E167" s="163" t="s">
        <v>1</v>
      </c>
      <c r="F167" s="164" t="s">
        <v>266</v>
      </c>
      <c r="H167" s="165">
        <v>513</v>
      </c>
      <c r="I167" s="166"/>
      <c r="L167" s="162"/>
      <c r="M167" s="167"/>
      <c r="T167" s="168"/>
      <c r="AT167" s="163" t="s">
        <v>264</v>
      </c>
      <c r="AU167" s="163" t="s">
        <v>87</v>
      </c>
      <c r="AV167" s="13" t="s">
        <v>260</v>
      </c>
      <c r="AW167" s="13" t="s">
        <v>32</v>
      </c>
      <c r="AX167" s="13" t="s">
        <v>85</v>
      </c>
      <c r="AY167" s="163" t="s">
        <v>253</v>
      </c>
    </row>
    <row r="168" spans="2:65" s="1" customFormat="1" ht="33" customHeight="1">
      <c r="B168" s="32"/>
      <c r="C168" s="137" t="s">
        <v>317</v>
      </c>
      <c r="D168" s="137" t="s">
        <v>255</v>
      </c>
      <c r="E168" s="138" t="s">
        <v>416</v>
      </c>
      <c r="F168" s="139" t="s">
        <v>417</v>
      </c>
      <c r="G168" s="140" t="s">
        <v>418</v>
      </c>
      <c r="H168" s="141">
        <v>311</v>
      </c>
      <c r="I168" s="142"/>
      <c r="J168" s="143">
        <f>ROUND(I168*H168,2)</f>
        <v>0</v>
      </c>
      <c r="K168" s="139" t="s">
        <v>259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260</v>
      </c>
      <c r="BM168" s="148" t="s">
        <v>4390</v>
      </c>
    </row>
    <row r="169" spans="2:65" s="1" customFormat="1" ht="11.25">
      <c r="B169" s="32"/>
      <c r="D169" s="150" t="s">
        <v>262</v>
      </c>
      <c r="F169" s="151" t="s">
        <v>420</v>
      </c>
      <c r="I169" s="152"/>
      <c r="L169" s="32"/>
      <c r="M169" s="153"/>
      <c r="T169" s="56"/>
      <c r="AT169" s="17" t="s">
        <v>262</v>
      </c>
      <c r="AU169" s="17" t="s">
        <v>87</v>
      </c>
    </row>
    <row r="170" spans="2:65" s="12" customFormat="1" ht="11.25">
      <c r="B170" s="154"/>
      <c r="D170" s="155" t="s">
        <v>264</v>
      </c>
      <c r="E170" s="156" t="s">
        <v>1</v>
      </c>
      <c r="F170" s="157" t="s">
        <v>4349</v>
      </c>
      <c r="H170" s="158">
        <v>155.5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85</v>
      </c>
      <c r="AY170" s="156" t="s">
        <v>253</v>
      </c>
    </row>
    <row r="171" spans="2:65" s="12" customFormat="1" ht="11.25">
      <c r="B171" s="154"/>
      <c r="D171" s="155" t="s">
        <v>264</v>
      </c>
      <c r="F171" s="157" t="s">
        <v>4391</v>
      </c>
      <c r="H171" s="158">
        <v>311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4</v>
      </c>
      <c r="AX171" s="12" t="s">
        <v>85</v>
      </c>
      <c r="AY171" s="156" t="s">
        <v>253</v>
      </c>
    </row>
    <row r="172" spans="2:65" s="1" customFormat="1" ht="16.5" customHeight="1">
      <c r="B172" s="32"/>
      <c r="C172" s="137" t="s">
        <v>323</v>
      </c>
      <c r="D172" s="137" t="s">
        <v>255</v>
      </c>
      <c r="E172" s="138" t="s">
        <v>423</v>
      </c>
      <c r="F172" s="139" t="s">
        <v>424</v>
      </c>
      <c r="G172" s="140" t="s">
        <v>202</v>
      </c>
      <c r="H172" s="141">
        <v>155.5</v>
      </c>
      <c r="I172" s="142"/>
      <c r="J172" s="143">
        <f>ROUND(I172*H172,2)</f>
        <v>0</v>
      </c>
      <c r="K172" s="139" t="s">
        <v>259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260</v>
      </c>
      <c r="BM172" s="148" t="s">
        <v>4392</v>
      </c>
    </row>
    <row r="173" spans="2:65" s="1" customFormat="1" ht="11.25">
      <c r="B173" s="32"/>
      <c r="D173" s="150" t="s">
        <v>262</v>
      </c>
      <c r="F173" s="151" t="s">
        <v>4393</v>
      </c>
      <c r="I173" s="152"/>
      <c r="L173" s="32"/>
      <c r="M173" s="153"/>
      <c r="T173" s="56"/>
      <c r="AT173" s="17" t="s">
        <v>262</v>
      </c>
      <c r="AU173" s="17" t="s">
        <v>87</v>
      </c>
    </row>
    <row r="174" spans="2:65" s="12" customFormat="1" ht="11.25">
      <c r="B174" s="154"/>
      <c r="D174" s="155" t="s">
        <v>264</v>
      </c>
      <c r="E174" s="156" t="s">
        <v>1</v>
      </c>
      <c r="F174" s="157" t="s">
        <v>4349</v>
      </c>
      <c r="H174" s="158">
        <v>155.5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85</v>
      </c>
      <c r="AY174" s="156" t="s">
        <v>253</v>
      </c>
    </row>
    <row r="175" spans="2:65" s="1" customFormat="1" ht="24.2" customHeight="1">
      <c r="B175" s="32"/>
      <c r="C175" s="137" t="s">
        <v>344</v>
      </c>
      <c r="D175" s="137" t="s">
        <v>255</v>
      </c>
      <c r="E175" s="138" t="s">
        <v>426</v>
      </c>
      <c r="F175" s="139" t="s">
        <v>427</v>
      </c>
      <c r="G175" s="140" t="s">
        <v>202</v>
      </c>
      <c r="H175" s="141">
        <v>357.5</v>
      </c>
      <c r="I175" s="142"/>
      <c r="J175" s="143">
        <f>ROUND(I175*H175,2)</f>
        <v>0</v>
      </c>
      <c r="K175" s="139" t="s">
        <v>259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260</v>
      </c>
      <c r="AT175" s="148" t="s">
        <v>255</v>
      </c>
      <c r="AU175" s="148" t="s">
        <v>87</v>
      </c>
      <c r="AY175" s="17" t="s">
        <v>253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260</v>
      </c>
      <c r="BM175" s="148" t="s">
        <v>4394</v>
      </c>
    </row>
    <row r="176" spans="2:65" s="1" customFormat="1" ht="11.25">
      <c r="B176" s="32"/>
      <c r="D176" s="150" t="s">
        <v>262</v>
      </c>
      <c r="F176" s="151" t="s">
        <v>867</v>
      </c>
      <c r="I176" s="152"/>
      <c r="L176" s="32"/>
      <c r="M176" s="153"/>
      <c r="T176" s="56"/>
      <c r="AT176" s="17" t="s">
        <v>262</v>
      </c>
      <c r="AU176" s="17" t="s">
        <v>87</v>
      </c>
    </row>
    <row r="177" spans="2:65" s="12" customFormat="1" ht="11.25">
      <c r="B177" s="154"/>
      <c r="D177" s="155" t="s">
        <v>264</v>
      </c>
      <c r="E177" s="156" t="s">
        <v>4347</v>
      </c>
      <c r="F177" s="157" t="s">
        <v>4395</v>
      </c>
      <c r="H177" s="158">
        <v>357.5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85</v>
      </c>
      <c r="AY177" s="156" t="s">
        <v>253</v>
      </c>
    </row>
    <row r="178" spans="2:65" s="1" customFormat="1" ht="24.2" customHeight="1">
      <c r="B178" s="32"/>
      <c r="C178" s="137" t="s">
        <v>355</v>
      </c>
      <c r="D178" s="137" t="s">
        <v>255</v>
      </c>
      <c r="E178" s="138" t="s">
        <v>4396</v>
      </c>
      <c r="F178" s="139" t="s">
        <v>4397</v>
      </c>
      <c r="G178" s="140" t="s">
        <v>202</v>
      </c>
      <c r="H178" s="141">
        <v>89.6</v>
      </c>
      <c r="I178" s="142"/>
      <c r="J178" s="143">
        <f>ROUND(I178*H178,2)</f>
        <v>0</v>
      </c>
      <c r="K178" s="139" t="s">
        <v>259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260</v>
      </c>
      <c r="AT178" s="148" t="s">
        <v>255</v>
      </c>
      <c r="AU178" s="148" t="s">
        <v>87</v>
      </c>
      <c r="AY178" s="17" t="s">
        <v>253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260</v>
      </c>
      <c r="BM178" s="148" t="s">
        <v>4398</v>
      </c>
    </row>
    <row r="179" spans="2:65" s="1" customFormat="1" ht="11.25">
      <c r="B179" s="32"/>
      <c r="D179" s="150" t="s">
        <v>262</v>
      </c>
      <c r="F179" s="151" t="s">
        <v>4399</v>
      </c>
      <c r="I179" s="152"/>
      <c r="L179" s="32"/>
      <c r="M179" s="153"/>
      <c r="T179" s="56"/>
      <c r="AT179" s="17" t="s">
        <v>262</v>
      </c>
      <c r="AU179" s="17" t="s">
        <v>87</v>
      </c>
    </row>
    <row r="180" spans="2:65" s="12" customFormat="1" ht="11.25">
      <c r="B180" s="154"/>
      <c r="D180" s="155" t="s">
        <v>264</v>
      </c>
      <c r="E180" s="156" t="s">
        <v>4345</v>
      </c>
      <c r="F180" s="157" t="s">
        <v>4346</v>
      </c>
      <c r="H180" s="158">
        <v>89.6</v>
      </c>
      <c r="I180" s="159"/>
      <c r="L180" s="154"/>
      <c r="M180" s="160"/>
      <c r="T180" s="161"/>
      <c r="AT180" s="156" t="s">
        <v>264</v>
      </c>
      <c r="AU180" s="156" t="s">
        <v>87</v>
      </c>
      <c r="AV180" s="12" t="s">
        <v>87</v>
      </c>
      <c r="AW180" s="12" t="s">
        <v>32</v>
      </c>
      <c r="AX180" s="12" t="s">
        <v>85</v>
      </c>
      <c r="AY180" s="156" t="s">
        <v>253</v>
      </c>
    </row>
    <row r="181" spans="2:65" s="1" customFormat="1" ht="16.5" customHeight="1">
      <c r="B181" s="32"/>
      <c r="C181" s="185" t="s">
        <v>360</v>
      </c>
      <c r="D181" s="185" t="s">
        <v>1052</v>
      </c>
      <c r="E181" s="186" t="s">
        <v>4400</v>
      </c>
      <c r="F181" s="187" t="s">
        <v>4401</v>
      </c>
      <c r="G181" s="188" t="s">
        <v>418</v>
      </c>
      <c r="H181" s="189">
        <v>179.2</v>
      </c>
      <c r="I181" s="190"/>
      <c r="J181" s="191">
        <f>ROUND(I181*H181,2)</f>
        <v>0</v>
      </c>
      <c r="K181" s="187" t="s">
        <v>259</v>
      </c>
      <c r="L181" s="192"/>
      <c r="M181" s="193" t="s">
        <v>1</v>
      </c>
      <c r="N181" s="194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303</v>
      </c>
      <c r="AT181" s="148" t="s">
        <v>1052</v>
      </c>
      <c r="AU181" s="148" t="s">
        <v>87</v>
      </c>
      <c r="AY181" s="17" t="s">
        <v>253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260</v>
      </c>
      <c r="BM181" s="148" t="s">
        <v>4402</v>
      </c>
    </row>
    <row r="182" spans="2:65" s="12" customFormat="1" ht="11.25">
      <c r="B182" s="154"/>
      <c r="D182" s="155" t="s">
        <v>264</v>
      </c>
      <c r="E182" s="156" t="s">
        <v>1</v>
      </c>
      <c r="F182" s="157" t="s">
        <v>4345</v>
      </c>
      <c r="H182" s="158">
        <v>89.6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85</v>
      </c>
      <c r="AY182" s="156" t="s">
        <v>253</v>
      </c>
    </row>
    <row r="183" spans="2:65" s="12" customFormat="1" ht="11.25">
      <c r="B183" s="154"/>
      <c r="D183" s="155" t="s">
        <v>264</v>
      </c>
      <c r="F183" s="157" t="s">
        <v>4403</v>
      </c>
      <c r="H183" s="158">
        <v>179.2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4</v>
      </c>
      <c r="AX183" s="12" t="s">
        <v>85</v>
      </c>
      <c r="AY183" s="156" t="s">
        <v>253</v>
      </c>
    </row>
    <row r="184" spans="2:65" s="11" customFormat="1" ht="22.9" customHeight="1">
      <c r="B184" s="125"/>
      <c r="D184" s="126" t="s">
        <v>76</v>
      </c>
      <c r="E184" s="135" t="s">
        <v>260</v>
      </c>
      <c r="F184" s="135" t="s">
        <v>4207</v>
      </c>
      <c r="I184" s="128"/>
      <c r="J184" s="136">
        <f>BK184</f>
        <v>0</v>
      </c>
      <c r="L184" s="125"/>
      <c r="M184" s="130"/>
      <c r="P184" s="131">
        <f>SUM(P185:P187)</f>
        <v>0</v>
      </c>
      <c r="R184" s="131">
        <f>SUM(R185:R187)</f>
        <v>0</v>
      </c>
      <c r="T184" s="132">
        <f>SUM(T185:T187)</f>
        <v>0</v>
      </c>
      <c r="AR184" s="126" t="s">
        <v>85</v>
      </c>
      <c r="AT184" s="133" t="s">
        <v>76</v>
      </c>
      <c r="AU184" s="133" t="s">
        <v>85</v>
      </c>
      <c r="AY184" s="126" t="s">
        <v>253</v>
      </c>
      <c r="BK184" s="134">
        <f>SUM(BK185:BK187)</f>
        <v>0</v>
      </c>
    </row>
    <row r="185" spans="2:65" s="1" customFormat="1" ht="16.5" customHeight="1">
      <c r="B185" s="32"/>
      <c r="C185" s="137" t="s">
        <v>8</v>
      </c>
      <c r="D185" s="137" t="s">
        <v>255</v>
      </c>
      <c r="E185" s="138" t="s">
        <v>4404</v>
      </c>
      <c r="F185" s="139" t="s">
        <v>4405</v>
      </c>
      <c r="G185" s="140" t="s">
        <v>202</v>
      </c>
      <c r="H185" s="141">
        <v>35.9</v>
      </c>
      <c r="I185" s="142"/>
      <c r="J185" s="143">
        <f>ROUND(I185*H185,2)</f>
        <v>0</v>
      </c>
      <c r="K185" s="139" t="s">
        <v>259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260</v>
      </c>
      <c r="BM185" s="148" t="s">
        <v>4406</v>
      </c>
    </row>
    <row r="186" spans="2:65" s="1" customFormat="1" ht="11.25">
      <c r="B186" s="32"/>
      <c r="D186" s="150" t="s">
        <v>262</v>
      </c>
      <c r="F186" s="151" t="s">
        <v>4407</v>
      </c>
      <c r="I186" s="152"/>
      <c r="L186" s="32"/>
      <c r="M186" s="153"/>
      <c r="T186" s="56"/>
      <c r="AT186" s="17" t="s">
        <v>262</v>
      </c>
      <c r="AU186" s="17" t="s">
        <v>87</v>
      </c>
    </row>
    <row r="187" spans="2:65" s="12" customFormat="1" ht="11.25">
      <c r="B187" s="154"/>
      <c r="D187" s="155" t="s">
        <v>264</v>
      </c>
      <c r="E187" s="156" t="s">
        <v>4339</v>
      </c>
      <c r="F187" s="157" t="s">
        <v>4408</v>
      </c>
      <c r="H187" s="158">
        <v>35.9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85</v>
      </c>
      <c r="AY187" s="156" t="s">
        <v>253</v>
      </c>
    </row>
    <row r="188" spans="2:65" s="11" customFormat="1" ht="22.9" customHeight="1">
      <c r="B188" s="125"/>
      <c r="D188" s="126" t="s">
        <v>76</v>
      </c>
      <c r="E188" s="135" t="s">
        <v>303</v>
      </c>
      <c r="F188" s="135" t="s">
        <v>4409</v>
      </c>
      <c r="I188" s="128"/>
      <c r="J188" s="136">
        <f>BK188</f>
        <v>0</v>
      </c>
      <c r="L188" s="125"/>
      <c r="M188" s="130"/>
      <c r="P188" s="131">
        <f>SUM(P189:P204)</f>
        <v>0</v>
      </c>
      <c r="R188" s="131">
        <f>SUM(R189:R204)</f>
        <v>4.3555600000000005</v>
      </c>
      <c r="T188" s="132">
        <f>SUM(T189:T204)</f>
        <v>0</v>
      </c>
      <c r="AR188" s="126" t="s">
        <v>85</v>
      </c>
      <c r="AT188" s="133" t="s">
        <v>76</v>
      </c>
      <c r="AU188" s="133" t="s">
        <v>85</v>
      </c>
      <c r="AY188" s="126" t="s">
        <v>253</v>
      </c>
      <c r="BK188" s="134">
        <f>SUM(BK189:BK204)</f>
        <v>0</v>
      </c>
    </row>
    <row r="189" spans="2:65" s="1" customFormat="1" ht="24.2" customHeight="1">
      <c r="B189" s="32"/>
      <c r="C189" s="137" t="s">
        <v>369</v>
      </c>
      <c r="D189" s="137" t="s">
        <v>255</v>
      </c>
      <c r="E189" s="138" t="s">
        <v>4410</v>
      </c>
      <c r="F189" s="139" t="s">
        <v>4411</v>
      </c>
      <c r="G189" s="140" t="s">
        <v>269</v>
      </c>
      <c r="H189" s="141">
        <v>1</v>
      </c>
      <c r="I189" s="142"/>
      <c r="J189" s="143">
        <f>ROUND(I189*H189,2)</f>
        <v>0</v>
      </c>
      <c r="K189" s="139" t="s">
        <v>259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1.2120000000000001E-2</v>
      </c>
      <c r="R189" s="146">
        <f>Q189*H189</f>
        <v>1.2120000000000001E-2</v>
      </c>
      <c r="S189" s="146">
        <v>0</v>
      </c>
      <c r="T189" s="147">
        <f>S189*H189</f>
        <v>0</v>
      </c>
      <c r="AR189" s="148" t="s">
        <v>260</v>
      </c>
      <c r="AT189" s="148" t="s">
        <v>255</v>
      </c>
      <c r="AU189" s="148" t="s">
        <v>87</v>
      </c>
      <c r="AY189" s="17" t="s">
        <v>253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260</v>
      </c>
      <c r="BM189" s="148" t="s">
        <v>4412</v>
      </c>
    </row>
    <row r="190" spans="2:65" s="1" customFormat="1" ht="11.25">
      <c r="B190" s="32"/>
      <c r="D190" s="150" t="s">
        <v>262</v>
      </c>
      <c r="F190" s="151" t="s">
        <v>4413</v>
      </c>
      <c r="I190" s="152"/>
      <c r="L190" s="32"/>
      <c r="M190" s="153"/>
      <c r="T190" s="56"/>
      <c r="AT190" s="17" t="s">
        <v>262</v>
      </c>
      <c r="AU190" s="17" t="s">
        <v>87</v>
      </c>
    </row>
    <row r="191" spans="2:65" s="1" customFormat="1" ht="24.2" customHeight="1">
      <c r="B191" s="32"/>
      <c r="C191" s="137" t="s">
        <v>374</v>
      </c>
      <c r="D191" s="137" t="s">
        <v>255</v>
      </c>
      <c r="E191" s="138" t="s">
        <v>4414</v>
      </c>
      <c r="F191" s="139" t="s">
        <v>4415</v>
      </c>
      <c r="G191" s="140" t="s">
        <v>269</v>
      </c>
      <c r="H191" s="141">
        <v>1</v>
      </c>
      <c r="I191" s="142"/>
      <c r="J191" s="143">
        <f>ROUND(I191*H191,2)</f>
        <v>0</v>
      </c>
      <c r="K191" s="139" t="s">
        <v>259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2.4240000000000001E-2</v>
      </c>
      <c r="R191" s="146">
        <f>Q191*H191</f>
        <v>2.4240000000000001E-2</v>
      </c>
      <c r="S191" s="146">
        <v>0</v>
      </c>
      <c r="T191" s="147">
        <f>S191*H191</f>
        <v>0</v>
      </c>
      <c r="AR191" s="148" t="s">
        <v>260</v>
      </c>
      <c r="AT191" s="148" t="s">
        <v>255</v>
      </c>
      <c r="AU191" s="148" t="s">
        <v>87</v>
      </c>
      <c r="AY191" s="17" t="s">
        <v>253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260</v>
      </c>
      <c r="BM191" s="148" t="s">
        <v>4416</v>
      </c>
    </row>
    <row r="192" spans="2:65" s="1" customFormat="1" ht="11.25">
      <c r="B192" s="32"/>
      <c r="D192" s="150" t="s">
        <v>262</v>
      </c>
      <c r="F192" s="151" t="s">
        <v>4417</v>
      </c>
      <c r="I192" s="152"/>
      <c r="L192" s="32"/>
      <c r="M192" s="153"/>
      <c r="T192" s="56"/>
      <c r="AT192" s="17" t="s">
        <v>262</v>
      </c>
      <c r="AU192" s="17" t="s">
        <v>87</v>
      </c>
    </row>
    <row r="193" spans="2:65" s="1" customFormat="1" ht="24.2" customHeight="1">
      <c r="B193" s="32"/>
      <c r="C193" s="137" t="s">
        <v>379</v>
      </c>
      <c r="D193" s="137" t="s">
        <v>255</v>
      </c>
      <c r="E193" s="138" t="s">
        <v>4418</v>
      </c>
      <c r="F193" s="139" t="s">
        <v>4419</v>
      </c>
      <c r="G193" s="140" t="s">
        <v>269</v>
      </c>
      <c r="H193" s="141">
        <v>2</v>
      </c>
      <c r="I193" s="142"/>
      <c r="J193" s="143">
        <f>ROUND(I193*H193,2)</f>
        <v>0</v>
      </c>
      <c r="K193" s="139" t="s">
        <v>259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260</v>
      </c>
      <c r="AT193" s="148" t="s">
        <v>255</v>
      </c>
      <c r="AU193" s="148" t="s">
        <v>87</v>
      </c>
      <c r="AY193" s="17" t="s">
        <v>253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85</v>
      </c>
      <c r="BK193" s="149">
        <f>ROUND(I193*H193,2)</f>
        <v>0</v>
      </c>
      <c r="BL193" s="17" t="s">
        <v>260</v>
      </c>
      <c r="BM193" s="148" t="s">
        <v>4420</v>
      </c>
    </row>
    <row r="194" spans="2:65" s="1" customFormat="1" ht="11.25">
      <c r="B194" s="32"/>
      <c r="D194" s="150" t="s">
        <v>262</v>
      </c>
      <c r="F194" s="151" t="s">
        <v>4421</v>
      </c>
      <c r="I194" s="152"/>
      <c r="L194" s="32"/>
      <c r="M194" s="153"/>
      <c r="T194" s="56"/>
      <c r="AT194" s="17" t="s">
        <v>262</v>
      </c>
      <c r="AU194" s="17" t="s">
        <v>87</v>
      </c>
    </row>
    <row r="195" spans="2:65" s="1" customFormat="1" ht="33" customHeight="1">
      <c r="B195" s="32"/>
      <c r="C195" s="137" t="s">
        <v>384</v>
      </c>
      <c r="D195" s="137" t="s">
        <v>255</v>
      </c>
      <c r="E195" s="138" t="s">
        <v>4422</v>
      </c>
      <c r="F195" s="139" t="s">
        <v>4423</v>
      </c>
      <c r="G195" s="140" t="s">
        <v>269</v>
      </c>
      <c r="H195" s="141">
        <v>2</v>
      </c>
      <c r="I195" s="142"/>
      <c r="J195" s="143">
        <f>ROUND(I195*H195,2)</f>
        <v>0</v>
      </c>
      <c r="K195" s="139" t="s">
        <v>259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0.30399999999999999</v>
      </c>
      <c r="R195" s="146">
        <f>Q195*H195</f>
        <v>0.60799999999999998</v>
      </c>
      <c r="S195" s="146">
        <v>0</v>
      </c>
      <c r="T195" s="147">
        <f>S195*H195</f>
        <v>0</v>
      </c>
      <c r="AR195" s="148" t="s">
        <v>260</v>
      </c>
      <c r="AT195" s="148" t="s">
        <v>255</v>
      </c>
      <c r="AU195" s="148" t="s">
        <v>87</v>
      </c>
      <c r="AY195" s="17" t="s">
        <v>253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85</v>
      </c>
      <c r="BK195" s="149">
        <f>ROUND(I195*H195,2)</f>
        <v>0</v>
      </c>
      <c r="BL195" s="17" t="s">
        <v>260</v>
      </c>
      <c r="BM195" s="148" t="s">
        <v>4424</v>
      </c>
    </row>
    <row r="196" spans="2:65" s="1" customFormat="1" ht="11.25">
      <c r="B196" s="32"/>
      <c r="D196" s="150" t="s">
        <v>262</v>
      </c>
      <c r="F196" s="151" t="s">
        <v>4425</v>
      </c>
      <c r="I196" s="152"/>
      <c r="L196" s="32"/>
      <c r="M196" s="153"/>
      <c r="T196" s="56"/>
      <c r="AT196" s="17" t="s">
        <v>262</v>
      </c>
      <c r="AU196" s="17" t="s">
        <v>87</v>
      </c>
    </row>
    <row r="197" spans="2:65" s="1" customFormat="1" ht="24.2" customHeight="1">
      <c r="B197" s="32"/>
      <c r="C197" s="137" t="s">
        <v>389</v>
      </c>
      <c r="D197" s="137" t="s">
        <v>255</v>
      </c>
      <c r="E197" s="138" t="s">
        <v>4426</v>
      </c>
      <c r="F197" s="139" t="s">
        <v>4427</v>
      </c>
      <c r="G197" s="140" t="s">
        <v>269</v>
      </c>
      <c r="H197" s="141">
        <v>2</v>
      </c>
      <c r="I197" s="142"/>
      <c r="J197" s="143">
        <f t="shared" ref="J197:J204" si="0">ROUND(I197*H197,2)</f>
        <v>0</v>
      </c>
      <c r="K197" s="139" t="s">
        <v>1</v>
      </c>
      <c r="L197" s="32"/>
      <c r="M197" s="144" t="s">
        <v>1</v>
      </c>
      <c r="N197" s="145" t="s">
        <v>42</v>
      </c>
      <c r="P197" s="146">
        <f t="shared" ref="P197:P204" si="1">O197*H197</f>
        <v>0</v>
      </c>
      <c r="Q197" s="146">
        <v>0.1056</v>
      </c>
      <c r="R197" s="146">
        <f t="shared" ref="R197:R204" si="2">Q197*H197</f>
        <v>0.2112</v>
      </c>
      <c r="S197" s="146">
        <v>0</v>
      </c>
      <c r="T197" s="147">
        <f t="shared" ref="T197:T204" si="3"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 t="shared" ref="BE197:BE204" si="4">IF(N197="základní",J197,0)</f>
        <v>0</v>
      </c>
      <c r="BF197" s="149">
        <f t="shared" ref="BF197:BF204" si="5">IF(N197="snížená",J197,0)</f>
        <v>0</v>
      </c>
      <c r="BG197" s="149">
        <f t="shared" ref="BG197:BG204" si="6">IF(N197="zákl. přenesená",J197,0)</f>
        <v>0</v>
      </c>
      <c r="BH197" s="149">
        <f t="shared" ref="BH197:BH204" si="7">IF(N197="sníž. přenesená",J197,0)</f>
        <v>0</v>
      </c>
      <c r="BI197" s="149">
        <f t="shared" ref="BI197:BI204" si="8">IF(N197="nulová",J197,0)</f>
        <v>0</v>
      </c>
      <c r="BJ197" s="17" t="s">
        <v>85</v>
      </c>
      <c r="BK197" s="149">
        <f t="shared" ref="BK197:BK204" si="9">ROUND(I197*H197,2)</f>
        <v>0</v>
      </c>
      <c r="BL197" s="17" t="s">
        <v>260</v>
      </c>
      <c r="BM197" s="148" t="s">
        <v>4428</v>
      </c>
    </row>
    <row r="198" spans="2:65" s="1" customFormat="1" ht="76.349999999999994" customHeight="1">
      <c r="B198" s="32"/>
      <c r="C198" s="137" t="s">
        <v>7</v>
      </c>
      <c r="D198" s="137" t="s">
        <v>255</v>
      </c>
      <c r="E198" s="138" t="s">
        <v>4429</v>
      </c>
      <c r="F198" s="139" t="s">
        <v>4430</v>
      </c>
      <c r="G198" s="140" t="s">
        <v>692</v>
      </c>
      <c r="H198" s="141">
        <v>1</v>
      </c>
      <c r="I198" s="142"/>
      <c r="J198" s="143">
        <f t="shared" si="0"/>
        <v>0</v>
      </c>
      <c r="K198" s="139" t="s">
        <v>1</v>
      </c>
      <c r="L198" s="32"/>
      <c r="M198" s="144" t="s">
        <v>1</v>
      </c>
      <c r="N198" s="145" t="s">
        <v>42</v>
      </c>
      <c r="P198" s="146">
        <f t="shared" si="1"/>
        <v>0</v>
      </c>
      <c r="Q198" s="146">
        <v>3.5</v>
      </c>
      <c r="R198" s="146">
        <f t="shared" si="2"/>
        <v>3.5</v>
      </c>
      <c r="S198" s="146">
        <v>0</v>
      </c>
      <c r="T198" s="147">
        <f t="shared" si="3"/>
        <v>0</v>
      </c>
      <c r="AR198" s="148" t="s">
        <v>260</v>
      </c>
      <c r="AT198" s="148" t="s">
        <v>255</v>
      </c>
      <c r="AU198" s="148" t="s">
        <v>87</v>
      </c>
      <c r="AY198" s="17" t="s">
        <v>253</v>
      </c>
      <c r="BE198" s="149">
        <f t="shared" si="4"/>
        <v>0</v>
      </c>
      <c r="BF198" s="149">
        <f t="shared" si="5"/>
        <v>0</v>
      </c>
      <c r="BG198" s="149">
        <f t="shared" si="6"/>
        <v>0</v>
      </c>
      <c r="BH198" s="149">
        <f t="shared" si="7"/>
        <v>0</v>
      </c>
      <c r="BI198" s="149">
        <f t="shared" si="8"/>
        <v>0</v>
      </c>
      <c r="BJ198" s="17" t="s">
        <v>85</v>
      </c>
      <c r="BK198" s="149">
        <f t="shared" si="9"/>
        <v>0</v>
      </c>
      <c r="BL198" s="17" t="s">
        <v>260</v>
      </c>
      <c r="BM198" s="148" t="s">
        <v>4431</v>
      </c>
    </row>
    <row r="199" spans="2:65" s="1" customFormat="1" ht="49.15" customHeight="1">
      <c r="B199" s="32"/>
      <c r="C199" s="137" t="s">
        <v>398</v>
      </c>
      <c r="D199" s="137" t="s">
        <v>255</v>
      </c>
      <c r="E199" s="138" t="s">
        <v>4432</v>
      </c>
      <c r="F199" s="139" t="s">
        <v>4433</v>
      </c>
      <c r="G199" s="140" t="s">
        <v>692</v>
      </c>
      <c r="H199" s="141">
        <v>1</v>
      </c>
      <c r="I199" s="142"/>
      <c r="J199" s="143">
        <f t="shared" si="0"/>
        <v>0</v>
      </c>
      <c r="K199" s="139" t="s">
        <v>1</v>
      </c>
      <c r="L199" s="32"/>
      <c r="M199" s="144" t="s">
        <v>1</v>
      </c>
      <c r="N199" s="145" t="s">
        <v>42</v>
      </c>
      <c r="P199" s="146">
        <f t="shared" si="1"/>
        <v>0</v>
      </c>
      <c r="Q199" s="146">
        <v>0</v>
      </c>
      <c r="R199" s="146">
        <f t="shared" si="2"/>
        <v>0</v>
      </c>
      <c r="S199" s="146">
        <v>0</v>
      </c>
      <c r="T199" s="147">
        <f t="shared" si="3"/>
        <v>0</v>
      </c>
      <c r="AR199" s="148" t="s">
        <v>260</v>
      </c>
      <c r="AT199" s="148" t="s">
        <v>255</v>
      </c>
      <c r="AU199" s="148" t="s">
        <v>87</v>
      </c>
      <c r="AY199" s="17" t="s">
        <v>253</v>
      </c>
      <c r="BE199" s="149">
        <f t="shared" si="4"/>
        <v>0</v>
      </c>
      <c r="BF199" s="149">
        <f t="shared" si="5"/>
        <v>0</v>
      </c>
      <c r="BG199" s="149">
        <f t="shared" si="6"/>
        <v>0</v>
      </c>
      <c r="BH199" s="149">
        <f t="shared" si="7"/>
        <v>0</v>
      </c>
      <c r="BI199" s="149">
        <f t="shared" si="8"/>
        <v>0</v>
      </c>
      <c r="BJ199" s="17" t="s">
        <v>85</v>
      </c>
      <c r="BK199" s="149">
        <f t="shared" si="9"/>
        <v>0</v>
      </c>
      <c r="BL199" s="17" t="s">
        <v>260</v>
      </c>
      <c r="BM199" s="148" t="s">
        <v>4434</v>
      </c>
    </row>
    <row r="200" spans="2:65" s="1" customFormat="1" ht="44.25" customHeight="1">
      <c r="B200" s="32"/>
      <c r="C200" s="137" t="s">
        <v>404</v>
      </c>
      <c r="D200" s="137" t="s">
        <v>255</v>
      </c>
      <c r="E200" s="138" t="s">
        <v>4435</v>
      </c>
      <c r="F200" s="139" t="s">
        <v>4436</v>
      </c>
      <c r="G200" s="140" t="s">
        <v>692</v>
      </c>
      <c r="H200" s="141">
        <v>1</v>
      </c>
      <c r="I200" s="142"/>
      <c r="J200" s="143">
        <f t="shared" si="0"/>
        <v>0</v>
      </c>
      <c r="K200" s="139" t="s">
        <v>1</v>
      </c>
      <c r="L200" s="32"/>
      <c r="M200" s="144" t="s">
        <v>1</v>
      </c>
      <c r="N200" s="145" t="s">
        <v>42</v>
      </c>
      <c r="P200" s="146">
        <f t="shared" si="1"/>
        <v>0</v>
      </c>
      <c r="Q200" s="146">
        <v>0</v>
      </c>
      <c r="R200" s="146">
        <f t="shared" si="2"/>
        <v>0</v>
      </c>
      <c r="S200" s="146">
        <v>0</v>
      </c>
      <c r="T200" s="147">
        <f t="shared" si="3"/>
        <v>0</v>
      </c>
      <c r="AR200" s="148" t="s">
        <v>260</v>
      </c>
      <c r="AT200" s="148" t="s">
        <v>255</v>
      </c>
      <c r="AU200" s="148" t="s">
        <v>87</v>
      </c>
      <c r="AY200" s="17" t="s">
        <v>253</v>
      </c>
      <c r="BE200" s="149">
        <f t="shared" si="4"/>
        <v>0</v>
      </c>
      <c r="BF200" s="149">
        <f t="shared" si="5"/>
        <v>0</v>
      </c>
      <c r="BG200" s="149">
        <f t="shared" si="6"/>
        <v>0</v>
      </c>
      <c r="BH200" s="149">
        <f t="shared" si="7"/>
        <v>0</v>
      </c>
      <c r="BI200" s="149">
        <f t="shared" si="8"/>
        <v>0</v>
      </c>
      <c r="BJ200" s="17" t="s">
        <v>85</v>
      </c>
      <c r="BK200" s="149">
        <f t="shared" si="9"/>
        <v>0</v>
      </c>
      <c r="BL200" s="17" t="s">
        <v>260</v>
      </c>
      <c r="BM200" s="148" t="s">
        <v>4437</v>
      </c>
    </row>
    <row r="201" spans="2:65" s="1" customFormat="1" ht="44.25" customHeight="1">
      <c r="B201" s="32"/>
      <c r="C201" s="137" t="s">
        <v>410</v>
      </c>
      <c r="D201" s="137" t="s">
        <v>255</v>
      </c>
      <c r="E201" s="138" t="s">
        <v>4438</v>
      </c>
      <c r="F201" s="139" t="s">
        <v>4439</v>
      </c>
      <c r="G201" s="140" t="s">
        <v>692</v>
      </c>
      <c r="H201" s="141">
        <v>1</v>
      </c>
      <c r="I201" s="142"/>
      <c r="J201" s="143">
        <f t="shared" si="0"/>
        <v>0</v>
      </c>
      <c r="K201" s="139" t="s">
        <v>1</v>
      </c>
      <c r="L201" s="32"/>
      <c r="M201" s="144" t="s">
        <v>1</v>
      </c>
      <c r="N201" s="145" t="s">
        <v>42</v>
      </c>
      <c r="P201" s="146">
        <f t="shared" si="1"/>
        <v>0</v>
      </c>
      <c r="Q201" s="146">
        <v>0</v>
      </c>
      <c r="R201" s="146">
        <f t="shared" si="2"/>
        <v>0</v>
      </c>
      <c r="S201" s="146">
        <v>0</v>
      </c>
      <c r="T201" s="147">
        <f t="shared" si="3"/>
        <v>0</v>
      </c>
      <c r="AR201" s="148" t="s">
        <v>260</v>
      </c>
      <c r="AT201" s="148" t="s">
        <v>255</v>
      </c>
      <c r="AU201" s="148" t="s">
        <v>87</v>
      </c>
      <c r="AY201" s="17" t="s">
        <v>253</v>
      </c>
      <c r="BE201" s="149">
        <f t="shared" si="4"/>
        <v>0</v>
      </c>
      <c r="BF201" s="149">
        <f t="shared" si="5"/>
        <v>0</v>
      </c>
      <c r="BG201" s="149">
        <f t="shared" si="6"/>
        <v>0</v>
      </c>
      <c r="BH201" s="149">
        <f t="shared" si="7"/>
        <v>0</v>
      </c>
      <c r="BI201" s="149">
        <f t="shared" si="8"/>
        <v>0</v>
      </c>
      <c r="BJ201" s="17" t="s">
        <v>85</v>
      </c>
      <c r="BK201" s="149">
        <f t="shared" si="9"/>
        <v>0</v>
      </c>
      <c r="BL201" s="17" t="s">
        <v>260</v>
      </c>
      <c r="BM201" s="148" t="s">
        <v>4440</v>
      </c>
    </row>
    <row r="202" spans="2:65" s="1" customFormat="1" ht="44.25" customHeight="1">
      <c r="B202" s="32"/>
      <c r="C202" s="137" t="s">
        <v>415</v>
      </c>
      <c r="D202" s="137" t="s">
        <v>255</v>
      </c>
      <c r="E202" s="138" t="s">
        <v>4441</v>
      </c>
      <c r="F202" s="139" t="s">
        <v>4442</v>
      </c>
      <c r="G202" s="140" t="s">
        <v>692</v>
      </c>
      <c r="H202" s="141">
        <v>1</v>
      </c>
      <c r="I202" s="142"/>
      <c r="J202" s="143">
        <f t="shared" si="0"/>
        <v>0</v>
      </c>
      <c r="K202" s="139" t="s">
        <v>1</v>
      </c>
      <c r="L202" s="32"/>
      <c r="M202" s="144" t="s">
        <v>1</v>
      </c>
      <c r="N202" s="145" t="s">
        <v>42</v>
      </c>
      <c r="P202" s="146">
        <f t="shared" si="1"/>
        <v>0</v>
      </c>
      <c r="Q202" s="146">
        <v>0</v>
      </c>
      <c r="R202" s="146">
        <f t="shared" si="2"/>
        <v>0</v>
      </c>
      <c r="S202" s="146">
        <v>0</v>
      </c>
      <c r="T202" s="147">
        <f t="shared" si="3"/>
        <v>0</v>
      </c>
      <c r="AR202" s="148" t="s">
        <v>260</v>
      </c>
      <c r="AT202" s="148" t="s">
        <v>255</v>
      </c>
      <c r="AU202" s="148" t="s">
        <v>87</v>
      </c>
      <c r="AY202" s="17" t="s">
        <v>253</v>
      </c>
      <c r="BE202" s="149">
        <f t="shared" si="4"/>
        <v>0</v>
      </c>
      <c r="BF202" s="149">
        <f t="shared" si="5"/>
        <v>0</v>
      </c>
      <c r="BG202" s="149">
        <f t="shared" si="6"/>
        <v>0</v>
      </c>
      <c r="BH202" s="149">
        <f t="shared" si="7"/>
        <v>0</v>
      </c>
      <c r="BI202" s="149">
        <f t="shared" si="8"/>
        <v>0</v>
      </c>
      <c r="BJ202" s="17" t="s">
        <v>85</v>
      </c>
      <c r="BK202" s="149">
        <f t="shared" si="9"/>
        <v>0</v>
      </c>
      <c r="BL202" s="17" t="s">
        <v>260</v>
      </c>
      <c r="BM202" s="148" t="s">
        <v>4443</v>
      </c>
    </row>
    <row r="203" spans="2:65" s="1" customFormat="1" ht="44.25" customHeight="1">
      <c r="B203" s="32"/>
      <c r="C203" s="137" t="s">
        <v>422</v>
      </c>
      <c r="D203" s="137" t="s">
        <v>255</v>
      </c>
      <c r="E203" s="138" t="s">
        <v>4444</v>
      </c>
      <c r="F203" s="139" t="s">
        <v>4445</v>
      </c>
      <c r="G203" s="140" t="s">
        <v>692</v>
      </c>
      <c r="H203" s="141">
        <v>1</v>
      </c>
      <c r="I203" s="142"/>
      <c r="J203" s="143">
        <f t="shared" si="0"/>
        <v>0</v>
      </c>
      <c r="K203" s="139" t="s">
        <v>1</v>
      </c>
      <c r="L203" s="32"/>
      <c r="M203" s="144" t="s">
        <v>1</v>
      </c>
      <c r="N203" s="145" t="s">
        <v>42</v>
      </c>
      <c r="P203" s="146">
        <f t="shared" si="1"/>
        <v>0</v>
      </c>
      <c r="Q203" s="146">
        <v>0</v>
      </c>
      <c r="R203" s="146">
        <f t="shared" si="2"/>
        <v>0</v>
      </c>
      <c r="S203" s="146">
        <v>0</v>
      </c>
      <c r="T203" s="147">
        <f t="shared" si="3"/>
        <v>0</v>
      </c>
      <c r="AR203" s="148" t="s">
        <v>260</v>
      </c>
      <c r="AT203" s="148" t="s">
        <v>255</v>
      </c>
      <c r="AU203" s="148" t="s">
        <v>87</v>
      </c>
      <c r="AY203" s="17" t="s">
        <v>253</v>
      </c>
      <c r="BE203" s="149">
        <f t="shared" si="4"/>
        <v>0</v>
      </c>
      <c r="BF203" s="149">
        <f t="shared" si="5"/>
        <v>0</v>
      </c>
      <c r="BG203" s="149">
        <f t="shared" si="6"/>
        <v>0</v>
      </c>
      <c r="BH203" s="149">
        <f t="shared" si="7"/>
        <v>0</v>
      </c>
      <c r="BI203" s="149">
        <f t="shared" si="8"/>
        <v>0</v>
      </c>
      <c r="BJ203" s="17" t="s">
        <v>85</v>
      </c>
      <c r="BK203" s="149">
        <f t="shared" si="9"/>
        <v>0</v>
      </c>
      <c r="BL203" s="17" t="s">
        <v>260</v>
      </c>
      <c r="BM203" s="148" t="s">
        <v>4446</v>
      </c>
    </row>
    <row r="204" spans="2:65" s="1" customFormat="1" ht="37.9" customHeight="1">
      <c r="B204" s="32"/>
      <c r="C204" s="137" t="s">
        <v>291</v>
      </c>
      <c r="D204" s="137" t="s">
        <v>255</v>
      </c>
      <c r="E204" s="138" t="s">
        <v>4447</v>
      </c>
      <c r="F204" s="139" t="s">
        <v>4448</v>
      </c>
      <c r="G204" s="140" t="s">
        <v>692</v>
      </c>
      <c r="H204" s="141">
        <v>1</v>
      </c>
      <c r="I204" s="142"/>
      <c r="J204" s="143">
        <f t="shared" si="0"/>
        <v>0</v>
      </c>
      <c r="K204" s="139" t="s">
        <v>1</v>
      </c>
      <c r="L204" s="32"/>
      <c r="M204" s="144" t="s">
        <v>1</v>
      </c>
      <c r="N204" s="145" t="s">
        <v>42</v>
      </c>
      <c r="P204" s="146">
        <f t="shared" si="1"/>
        <v>0</v>
      </c>
      <c r="Q204" s="146">
        <v>0</v>
      </c>
      <c r="R204" s="146">
        <f t="shared" si="2"/>
        <v>0</v>
      </c>
      <c r="S204" s="146">
        <v>0</v>
      </c>
      <c r="T204" s="147">
        <f t="shared" si="3"/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 t="shared" si="4"/>
        <v>0</v>
      </c>
      <c r="BF204" s="149">
        <f t="shared" si="5"/>
        <v>0</v>
      </c>
      <c r="BG204" s="149">
        <f t="shared" si="6"/>
        <v>0</v>
      </c>
      <c r="BH204" s="149">
        <f t="shared" si="7"/>
        <v>0</v>
      </c>
      <c r="BI204" s="149">
        <f t="shared" si="8"/>
        <v>0</v>
      </c>
      <c r="BJ204" s="17" t="s">
        <v>85</v>
      </c>
      <c r="BK204" s="149">
        <f t="shared" si="9"/>
        <v>0</v>
      </c>
      <c r="BL204" s="17" t="s">
        <v>260</v>
      </c>
      <c r="BM204" s="148" t="s">
        <v>4449</v>
      </c>
    </row>
    <row r="205" spans="2:65" s="11" customFormat="1" ht="22.9" customHeight="1">
      <c r="B205" s="125"/>
      <c r="D205" s="126" t="s">
        <v>76</v>
      </c>
      <c r="E205" s="135" t="s">
        <v>1475</v>
      </c>
      <c r="F205" s="135" t="s">
        <v>1476</v>
      </c>
      <c r="I205" s="128"/>
      <c r="J205" s="136">
        <f>BK205</f>
        <v>0</v>
      </c>
      <c r="L205" s="125"/>
      <c r="M205" s="130"/>
      <c r="P205" s="131">
        <f>SUM(P206:P209)</f>
        <v>0</v>
      </c>
      <c r="R205" s="131">
        <f>SUM(R206:R209)</f>
        <v>0</v>
      </c>
      <c r="T205" s="132">
        <f>SUM(T206:T209)</f>
        <v>0</v>
      </c>
      <c r="AR205" s="126" t="s">
        <v>85</v>
      </c>
      <c r="AT205" s="133" t="s">
        <v>76</v>
      </c>
      <c r="AU205" s="133" t="s">
        <v>85</v>
      </c>
      <c r="AY205" s="126" t="s">
        <v>253</v>
      </c>
      <c r="BK205" s="134">
        <f>SUM(BK206:BK209)</f>
        <v>0</v>
      </c>
    </row>
    <row r="206" spans="2:65" s="1" customFormat="1" ht="24.2" customHeight="1">
      <c r="B206" s="32"/>
      <c r="C206" s="137" t="s">
        <v>302</v>
      </c>
      <c r="D206" s="137" t="s">
        <v>255</v>
      </c>
      <c r="E206" s="138" t="s">
        <v>4450</v>
      </c>
      <c r="F206" s="139" t="s">
        <v>4451</v>
      </c>
      <c r="G206" s="140" t="s">
        <v>418</v>
      </c>
      <c r="H206" s="141">
        <v>4.601</v>
      </c>
      <c r="I206" s="142"/>
      <c r="J206" s="143">
        <f>ROUND(I206*H206,2)</f>
        <v>0</v>
      </c>
      <c r="K206" s="139" t="s">
        <v>259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260</v>
      </c>
      <c r="AT206" s="148" t="s">
        <v>255</v>
      </c>
      <c r="AU206" s="148" t="s">
        <v>87</v>
      </c>
      <c r="AY206" s="17" t="s">
        <v>253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260</v>
      </c>
      <c r="BM206" s="148" t="s">
        <v>4452</v>
      </c>
    </row>
    <row r="207" spans="2:65" s="1" customFormat="1" ht="11.25">
      <c r="B207" s="32"/>
      <c r="D207" s="150" t="s">
        <v>262</v>
      </c>
      <c r="F207" s="151" t="s">
        <v>4453</v>
      </c>
      <c r="I207" s="152"/>
      <c r="L207" s="32"/>
      <c r="M207" s="153"/>
      <c r="T207" s="56"/>
      <c r="AT207" s="17" t="s">
        <v>262</v>
      </c>
      <c r="AU207" s="17" t="s">
        <v>87</v>
      </c>
    </row>
    <row r="208" spans="2:65" s="1" customFormat="1" ht="33" customHeight="1">
      <c r="B208" s="32"/>
      <c r="C208" s="137" t="s">
        <v>437</v>
      </c>
      <c r="D208" s="137" t="s">
        <v>255</v>
      </c>
      <c r="E208" s="138" t="s">
        <v>4454</v>
      </c>
      <c r="F208" s="139" t="s">
        <v>4455</v>
      </c>
      <c r="G208" s="140" t="s">
        <v>418</v>
      </c>
      <c r="H208" s="141">
        <v>4.601</v>
      </c>
      <c r="I208" s="142"/>
      <c r="J208" s="143">
        <f>ROUND(I208*H208,2)</f>
        <v>0</v>
      </c>
      <c r="K208" s="139" t="s">
        <v>259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260</v>
      </c>
      <c r="AT208" s="148" t="s">
        <v>255</v>
      </c>
      <c r="AU208" s="148" t="s">
        <v>87</v>
      </c>
      <c r="AY208" s="17" t="s">
        <v>253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260</v>
      </c>
      <c r="BM208" s="148" t="s">
        <v>4456</v>
      </c>
    </row>
    <row r="209" spans="2:65" s="1" customFormat="1" ht="11.25">
      <c r="B209" s="32"/>
      <c r="D209" s="150" t="s">
        <v>262</v>
      </c>
      <c r="F209" s="151" t="s">
        <v>4457</v>
      </c>
      <c r="I209" s="152"/>
      <c r="L209" s="32"/>
      <c r="M209" s="153"/>
      <c r="T209" s="56"/>
      <c r="AT209" s="17" t="s">
        <v>262</v>
      </c>
      <c r="AU209" s="17" t="s">
        <v>87</v>
      </c>
    </row>
    <row r="210" spans="2:65" s="11" customFormat="1" ht="25.9" customHeight="1">
      <c r="B210" s="125"/>
      <c r="D210" s="126" t="s">
        <v>76</v>
      </c>
      <c r="E210" s="127" t="s">
        <v>609</v>
      </c>
      <c r="F210" s="127" t="s">
        <v>610</v>
      </c>
      <c r="I210" s="128"/>
      <c r="J210" s="129">
        <f>BK210</f>
        <v>0</v>
      </c>
      <c r="L210" s="125"/>
      <c r="M210" s="130"/>
      <c r="P210" s="131">
        <f>P211+P253</f>
        <v>0</v>
      </c>
      <c r="R210" s="131">
        <f>R211+R253</f>
        <v>1.31003</v>
      </c>
      <c r="T210" s="132">
        <f>T211+T253</f>
        <v>0</v>
      </c>
      <c r="AR210" s="126" t="s">
        <v>87</v>
      </c>
      <c r="AT210" s="133" t="s">
        <v>76</v>
      </c>
      <c r="AU210" s="133" t="s">
        <v>77</v>
      </c>
      <c r="AY210" s="126" t="s">
        <v>253</v>
      </c>
      <c r="BK210" s="134">
        <f>BK211+BK253</f>
        <v>0</v>
      </c>
    </row>
    <row r="211" spans="2:65" s="11" customFormat="1" ht="22.9" customHeight="1">
      <c r="B211" s="125"/>
      <c r="D211" s="126" t="s">
        <v>76</v>
      </c>
      <c r="E211" s="135" t="s">
        <v>4458</v>
      </c>
      <c r="F211" s="135" t="s">
        <v>4459</v>
      </c>
      <c r="I211" s="128"/>
      <c r="J211" s="136">
        <f>BK211</f>
        <v>0</v>
      </c>
      <c r="L211" s="125"/>
      <c r="M211" s="130"/>
      <c r="P211" s="131">
        <f>SUM(P212:P252)</f>
        <v>0</v>
      </c>
      <c r="R211" s="131">
        <f>SUM(R212:R252)</f>
        <v>1.31003</v>
      </c>
      <c r="T211" s="132">
        <f>SUM(T212:T252)</f>
        <v>0</v>
      </c>
      <c r="AR211" s="126" t="s">
        <v>87</v>
      </c>
      <c r="AT211" s="133" t="s">
        <v>76</v>
      </c>
      <c r="AU211" s="133" t="s">
        <v>85</v>
      </c>
      <c r="AY211" s="126" t="s">
        <v>253</v>
      </c>
      <c r="BK211" s="134">
        <f>SUM(BK212:BK252)</f>
        <v>0</v>
      </c>
    </row>
    <row r="212" spans="2:65" s="1" customFormat="1" ht="21.75" customHeight="1">
      <c r="B212" s="32"/>
      <c r="C212" s="137" t="s">
        <v>444</v>
      </c>
      <c r="D212" s="137" t="s">
        <v>255</v>
      </c>
      <c r="E212" s="138" t="s">
        <v>4460</v>
      </c>
      <c r="F212" s="139" t="s">
        <v>4461</v>
      </c>
      <c r="G212" s="140" t="s">
        <v>313</v>
      </c>
      <c r="H212" s="141">
        <v>170</v>
      </c>
      <c r="I212" s="142"/>
      <c r="J212" s="143">
        <f>ROUND(I212*H212,2)</f>
        <v>0</v>
      </c>
      <c r="K212" s="139" t="s">
        <v>259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1.6800000000000001E-3</v>
      </c>
      <c r="R212" s="146">
        <f>Q212*H212</f>
        <v>0.28560000000000002</v>
      </c>
      <c r="S212" s="146">
        <v>0</v>
      </c>
      <c r="T212" s="147">
        <f>S212*H212</f>
        <v>0</v>
      </c>
      <c r="AR212" s="148" t="s">
        <v>369</v>
      </c>
      <c r="AT212" s="148" t="s">
        <v>255</v>
      </c>
      <c r="AU212" s="148" t="s">
        <v>87</v>
      </c>
      <c r="AY212" s="17" t="s">
        <v>253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369</v>
      </c>
      <c r="BM212" s="148" t="s">
        <v>4462</v>
      </c>
    </row>
    <row r="213" spans="2:65" s="1" customFormat="1" ht="11.25">
      <c r="B213" s="32"/>
      <c r="D213" s="150" t="s">
        <v>262</v>
      </c>
      <c r="F213" s="151" t="s">
        <v>4463</v>
      </c>
      <c r="I213" s="152"/>
      <c r="L213" s="32"/>
      <c r="M213" s="153"/>
      <c r="T213" s="56"/>
      <c r="AT213" s="17" t="s">
        <v>262</v>
      </c>
      <c r="AU213" s="17" t="s">
        <v>87</v>
      </c>
    </row>
    <row r="214" spans="2:65" s="1" customFormat="1" ht="21.75" customHeight="1">
      <c r="B214" s="32"/>
      <c r="C214" s="137" t="s">
        <v>449</v>
      </c>
      <c r="D214" s="137" t="s">
        <v>255</v>
      </c>
      <c r="E214" s="138" t="s">
        <v>4464</v>
      </c>
      <c r="F214" s="139" t="s">
        <v>4465</v>
      </c>
      <c r="G214" s="140" t="s">
        <v>313</v>
      </c>
      <c r="H214" s="141">
        <v>43</v>
      </c>
      <c r="I214" s="142"/>
      <c r="J214" s="143">
        <f>ROUND(I214*H214,2)</f>
        <v>0</v>
      </c>
      <c r="K214" s="139" t="s">
        <v>259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1.91E-3</v>
      </c>
      <c r="R214" s="146">
        <f>Q214*H214</f>
        <v>8.2129999999999995E-2</v>
      </c>
      <c r="S214" s="146">
        <v>0</v>
      </c>
      <c r="T214" s="147">
        <f>S214*H214</f>
        <v>0</v>
      </c>
      <c r="AR214" s="148" t="s">
        <v>369</v>
      </c>
      <c r="AT214" s="148" t="s">
        <v>255</v>
      </c>
      <c r="AU214" s="148" t="s">
        <v>87</v>
      </c>
      <c r="AY214" s="17" t="s">
        <v>253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369</v>
      </c>
      <c r="BM214" s="148" t="s">
        <v>4466</v>
      </c>
    </row>
    <row r="215" spans="2:65" s="1" customFormat="1" ht="11.25">
      <c r="B215" s="32"/>
      <c r="D215" s="150" t="s">
        <v>262</v>
      </c>
      <c r="F215" s="151" t="s">
        <v>4467</v>
      </c>
      <c r="I215" s="152"/>
      <c r="L215" s="32"/>
      <c r="M215" s="153"/>
      <c r="T215" s="56"/>
      <c r="AT215" s="17" t="s">
        <v>262</v>
      </c>
      <c r="AU215" s="17" t="s">
        <v>87</v>
      </c>
    </row>
    <row r="216" spans="2:65" s="1" customFormat="1" ht="21.75" customHeight="1">
      <c r="B216" s="32"/>
      <c r="C216" s="137" t="s">
        <v>455</v>
      </c>
      <c r="D216" s="137" t="s">
        <v>255</v>
      </c>
      <c r="E216" s="138" t="s">
        <v>4468</v>
      </c>
      <c r="F216" s="139" t="s">
        <v>4469</v>
      </c>
      <c r="G216" s="140" t="s">
        <v>313</v>
      </c>
      <c r="H216" s="141">
        <v>13</v>
      </c>
      <c r="I216" s="142"/>
      <c r="J216" s="143">
        <f>ROUND(I216*H216,2)</f>
        <v>0</v>
      </c>
      <c r="K216" s="139" t="s">
        <v>259</v>
      </c>
      <c r="L216" s="32"/>
      <c r="M216" s="144" t="s">
        <v>1</v>
      </c>
      <c r="N216" s="145" t="s">
        <v>42</v>
      </c>
      <c r="P216" s="146">
        <f>O216*H216</f>
        <v>0</v>
      </c>
      <c r="Q216" s="146">
        <v>3.0799999999999998E-3</v>
      </c>
      <c r="R216" s="146">
        <f>Q216*H216</f>
        <v>4.0039999999999999E-2</v>
      </c>
      <c r="S216" s="146">
        <v>0</v>
      </c>
      <c r="T216" s="147">
        <f>S216*H216</f>
        <v>0</v>
      </c>
      <c r="AR216" s="148" t="s">
        <v>369</v>
      </c>
      <c r="AT216" s="148" t="s">
        <v>255</v>
      </c>
      <c r="AU216" s="148" t="s">
        <v>87</v>
      </c>
      <c r="AY216" s="17" t="s">
        <v>253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85</v>
      </c>
      <c r="BK216" s="149">
        <f>ROUND(I216*H216,2)</f>
        <v>0</v>
      </c>
      <c r="BL216" s="17" t="s">
        <v>369</v>
      </c>
      <c r="BM216" s="148" t="s">
        <v>4470</v>
      </c>
    </row>
    <row r="217" spans="2:65" s="1" customFormat="1" ht="11.25">
      <c r="B217" s="32"/>
      <c r="D217" s="150" t="s">
        <v>262</v>
      </c>
      <c r="F217" s="151" t="s">
        <v>4471</v>
      </c>
      <c r="I217" s="152"/>
      <c r="L217" s="32"/>
      <c r="M217" s="153"/>
      <c r="T217" s="56"/>
      <c r="AT217" s="17" t="s">
        <v>262</v>
      </c>
      <c r="AU217" s="17" t="s">
        <v>87</v>
      </c>
    </row>
    <row r="218" spans="2:65" s="1" customFormat="1" ht="21.75" customHeight="1">
      <c r="B218" s="32"/>
      <c r="C218" s="137" t="s">
        <v>479</v>
      </c>
      <c r="D218" s="137" t="s">
        <v>255</v>
      </c>
      <c r="E218" s="138" t="s">
        <v>4472</v>
      </c>
      <c r="F218" s="139" t="s">
        <v>4473</v>
      </c>
      <c r="G218" s="140" t="s">
        <v>313</v>
      </c>
      <c r="H218" s="141">
        <v>17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3.0799999999999998E-3</v>
      </c>
      <c r="R218" s="146">
        <f>Q218*H218</f>
        <v>5.2359999999999997E-2</v>
      </c>
      <c r="S218" s="146">
        <v>0</v>
      </c>
      <c r="T218" s="147">
        <f>S218*H218</f>
        <v>0</v>
      </c>
      <c r="AR218" s="148" t="s">
        <v>369</v>
      </c>
      <c r="AT218" s="148" t="s">
        <v>255</v>
      </c>
      <c r="AU218" s="148" t="s">
        <v>87</v>
      </c>
      <c r="AY218" s="17" t="s">
        <v>253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85</v>
      </c>
      <c r="BK218" s="149">
        <f>ROUND(I218*H218,2)</f>
        <v>0</v>
      </c>
      <c r="BL218" s="17" t="s">
        <v>369</v>
      </c>
      <c r="BM218" s="148" t="s">
        <v>4474</v>
      </c>
    </row>
    <row r="219" spans="2:65" s="1" customFormat="1" ht="21.75" customHeight="1">
      <c r="B219" s="32"/>
      <c r="C219" s="137" t="s">
        <v>483</v>
      </c>
      <c r="D219" s="137" t="s">
        <v>255</v>
      </c>
      <c r="E219" s="138" t="s">
        <v>4475</v>
      </c>
      <c r="F219" s="139" t="s">
        <v>4476</v>
      </c>
      <c r="G219" s="140" t="s">
        <v>313</v>
      </c>
      <c r="H219" s="141">
        <v>80</v>
      </c>
      <c r="I219" s="142"/>
      <c r="J219" s="143">
        <f>ROUND(I219*H219,2)</f>
        <v>0</v>
      </c>
      <c r="K219" s="139" t="s">
        <v>259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1.42E-3</v>
      </c>
      <c r="R219" s="146">
        <f>Q219*H219</f>
        <v>0.11360000000000001</v>
      </c>
      <c r="S219" s="146">
        <v>0</v>
      </c>
      <c r="T219" s="147">
        <f>S219*H219</f>
        <v>0</v>
      </c>
      <c r="AR219" s="148" t="s">
        <v>369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369</v>
      </c>
      <c r="BM219" s="148" t="s">
        <v>4477</v>
      </c>
    </row>
    <row r="220" spans="2:65" s="1" customFormat="1" ht="11.25">
      <c r="B220" s="32"/>
      <c r="D220" s="150" t="s">
        <v>262</v>
      </c>
      <c r="F220" s="151" t="s">
        <v>4478</v>
      </c>
      <c r="I220" s="152"/>
      <c r="L220" s="32"/>
      <c r="M220" s="153"/>
      <c r="T220" s="56"/>
      <c r="AT220" s="17" t="s">
        <v>262</v>
      </c>
      <c r="AU220" s="17" t="s">
        <v>87</v>
      </c>
    </row>
    <row r="221" spans="2:65" s="1" customFormat="1" ht="21.75" customHeight="1">
      <c r="B221" s="32"/>
      <c r="C221" s="137" t="s">
        <v>309</v>
      </c>
      <c r="D221" s="137" t="s">
        <v>255</v>
      </c>
      <c r="E221" s="138" t="s">
        <v>4479</v>
      </c>
      <c r="F221" s="139" t="s">
        <v>4480</v>
      </c>
      <c r="G221" s="140" t="s">
        <v>313</v>
      </c>
      <c r="H221" s="141">
        <v>37</v>
      </c>
      <c r="I221" s="142"/>
      <c r="J221" s="143">
        <f>ROUND(I221*H221,2)</f>
        <v>0</v>
      </c>
      <c r="K221" s="139" t="s">
        <v>259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1.97E-3</v>
      </c>
      <c r="R221" s="146">
        <f>Q221*H221</f>
        <v>7.2889999999999996E-2</v>
      </c>
      <c r="S221" s="146">
        <v>0</v>
      </c>
      <c r="T221" s="147">
        <f>S221*H221</f>
        <v>0</v>
      </c>
      <c r="AR221" s="148" t="s">
        <v>369</v>
      </c>
      <c r="AT221" s="148" t="s">
        <v>255</v>
      </c>
      <c r="AU221" s="148" t="s">
        <v>87</v>
      </c>
      <c r="AY221" s="17" t="s">
        <v>253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369</v>
      </c>
      <c r="BM221" s="148" t="s">
        <v>4481</v>
      </c>
    </row>
    <row r="222" spans="2:65" s="1" customFormat="1" ht="11.25">
      <c r="B222" s="32"/>
      <c r="D222" s="150" t="s">
        <v>262</v>
      </c>
      <c r="F222" s="151" t="s">
        <v>4482</v>
      </c>
      <c r="I222" s="152"/>
      <c r="L222" s="32"/>
      <c r="M222" s="153"/>
      <c r="T222" s="56"/>
      <c r="AT222" s="17" t="s">
        <v>262</v>
      </c>
      <c r="AU222" s="17" t="s">
        <v>87</v>
      </c>
    </row>
    <row r="223" spans="2:65" s="1" customFormat="1" ht="21.75" customHeight="1">
      <c r="B223" s="32"/>
      <c r="C223" s="137" t="s">
        <v>490</v>
      </c>
      <c r="D223" s="137" t="s">
        <v>255</v>
      </c>
      <c r="E223" s="138" t="s">
        <v>4483</v>
      </c>
      <c r="F223" s="139" t="s">
        <v>4484</v>
      </c>
      <c r="G223" s="140" t="s">
        <v>313</v>
      </c>
      <c r="H223" s="141">
        <v>15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1.97E-3</v>
      </c>
      <c r="R223" s="146">
        <f>Q223*H223</f>
        <v>2.955E-2</v>
      </c>
      <c r="S223" s="146">
        <v>0</v>
      </c>
      <c r="T223" s="147">
        <f>S223*H223</f>
        <v>0</v>
      </c>
      <c r="AR223" s="148" t="s">
        <v>369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369</v>
      </c>
      <c r="BM223" s="148" t="s">
        <v>4485</v>
      </c>
    </row>
    <row r="224" spans="2:65" s="1" customFormat="1" ht="16.5" customHeight="1">
      <c r="B224" s="32"/>
      <c r="C224" s="137" t="s">
        <v>494</v>
      </c>
      <c r="D224" s="137" t="s">
        <v>255</v>
      </c>
      <c r="E224" s="138" t="s">
        <v>4486</v>
      </c>
      <c r="F224" s="139" t="s">
        <v>4487</v>
      </c>
      <c r="G224" s="140" t="s">
        <v>313</v>
      </c>
      <c r="H224" s="141">
        <v>3</v>
      </c>
      <c r="I224" s="142"/>
      <c r="J224" s="143">
        <f>ROUND(I224*H224,2)</f>
        <v>0</v>
      </c>
      <c r="K224" s="139" t="s">
        <v>259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2.0899999999999998E-3</v>
      </c>
      <c r="R224" s="146">
        <f>Q224*H224</f>
        <v>6.2699999999999995E-3</v>
      </c>
      <c r="S224" s="146">
        <v>0</v>
      </c>
      <c r="T224" s="147">
        <f>S224*H224</f>
        <v>0</v>
      </c>
      <c r="AR224" s="148" t="s">
        <v>369</v>
      </c>
      <c r="AT224" s="148" t="s">
        <v>255</v>
      </c>
      <c r="AU224" s="148" t="s">
        <v>87</v>
      </c>
      <c r="AY224" s="17" t="s">
        <v>253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369</v>
      </c>
      <c r="BM224" s="148" t="s">
        <v>4488</v>
      </c>
    </row>
    <row r="225" spans="2:65" s="1" customFormat="1" ht="11.25">
      <c r="B225" s="32"/>
      <c r="D225" s="150" t="s">
        <v>262</v>
      </c>
      <c r="F225" s="151" t="s">
        <v>4489</v>
      </c>
      <c r="I225" s="152"/>
      <c r="L225" s="32"/>
      <c r="M225" s="153"/>
      <c r="T225" s="56"/>
      <c r="AT225" s="17" t="s">
        <v>262</v>
      </c>
      <c r="AU225" s="17" t="s">
        <v>87</v>
      </c>
    </row>
    <row r="226" spans="2:65" s="1" customFormat="1" ht="16.5" customHeight="1">
      <c r="B226" s="32"/>
      <c r="C226" s="137" t="s">
        <v>498</v>
      </c>
      <c r="D226" s="137" t="s">
        <v>255</v>
      </c>
      <c r="E226" s="138" t="s">
        <v>4490</v>
      </c>
      <c r="F226" s="139" t="s">
        <v>4491</v>
      </c>
      <c r="G226" s="140" t="s">
        <v>313</v>
      </c>
      <c r="H226" s="141">
        <v>40</v>
      </c>
      <c r="I226" s="142"/>
      <c r="J226" s="143">
        <f>ROUND(I226*H226,2)</f>
        <v>0</v>
      </c>
      <c r="K226" s="139" t="s">
        <v>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4.0000000000000002E-4</v>
      </c>
      <c r="R226" s="146">
        <f>Q226*H226</f>
        <v>1.6E-2</v>
      </c>
      <c r="S226" s="146">
        <v>0</v>
      </c>
      <c r="T226" s="147">
        <f>S226*H226</f>
        <v>0</v>
      </c>
      <c r="AR226" s="148" t="s">
        <v>369</v>
      </c>
      <c r="AT226" s="148" t="s">
        <v>255</v>
      </c>
      <c r="AU226" s="148" t="s">
        <v>87</v>
      </c>
      <c r="AY226" s="17" t="s">
        <v>253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369</v>
      </c>
      <c r="BM226" s="148" t="s">
        <v>4492</v>
      </c>
    </row>
    <row r="227" spans="2:65" s="1" customFormat="1" ht="16.5" customHeight="1">
      <c r="B227" s="32"/>
      <c r="C227" s="137" t="s">
        <v>502</v>
      </c>
      <c r="D227" s="137" t="s">
        <v>255</v>
      </c>
      <c r="E227" s="138" t="s">
        <v>4493</v>
      </c>
      <c r="F227" s="139" t="s">
        <v>4494</v>
      </c>
      <c r="G227" s="140" t="s">
        <v>313</v>
      </c>
      <c r="H227" s="141">
        <v>54</v>
      </c>
      <c r="I227" s="142"/>
      <c r="J227" s="143">
        <f>ROUND(I227*H227,2)</f>
        <v>0</v>
      </c>
      <c r="K227" s="139" t="s">
        <v>259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4.8000000000000001E-4</v>
      </c>
      <c r="R227" s="146">
        <f>Q227*H227</f>
        <v>2.5920000000000002E-2</v>
      </c>
      <c r="S227" s="146">
        <v>0</v>
      </c>
      <c r="T227" s="147">
        <f>S227*H227</f>
        <v>0</v>
      </c>
      <c r="AR227" s="148" t="s">
        <v>369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369</v>
      </c>
      <c r="BM227" s="148" t="s">
        <v>4495</v>
      </c>
    </row>
    <row r="228" spans="2:65" s="1" customFormat="1" ht="11.25">
      <c r="B228" s="32"/>
      <c r="D228" s="150" t="s">
        <v>262</v>
      </c>
      <c r="F228" s="151" t="s">
        <v>4496</v>
      </c>
      <c r="I228" s="152"/>
      <c r="L228" s="32"/>
      <c r="M228" s="153"/>
      <c r="T228" s="56"/>
      <c r="AT228" s="17" t="s">
        <v>262</v>
      </c>
      <c r="AU228" s="17" t="s">
        <v>87</v>
      </c>
    </row>
    <row r="229" spans="2:65" s="1" customFormat="1" ht="16.5" customHeight="1">
      <c r="B229" s="32"/>
      <c r="C229" s="137" t="s">
        <v>508</v>
      </c>
      <c r="D229" s="137" t="s">
        <v>255</v>
      </c>
      <c r="E229" s="138" t="s">
        <v>4497</v>
      </c>
      <c r="F229" s="139" t="s">
        <v>4498</v>
      </c>
      <c r="G229" s="140" t="s">
        <v>313</v>
      </c>
      <c r="H229" s="141">
        <v>14</v>
      </c>
      <c r="I229" s="142"/>
      <c r="J229" s="143">
        <f>ROUND(I229*H229,2)</f>
        <v>0</v>
      </c>
      <c r="K229" s="139" t="s">
        <v>259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7.1000000000000002E-4</v>
      </c>
      <c r="R229" s="146">
        <f>Q229*H229</f>
        <v>9.9400000000000009E-3</v>
      </c>
      <c r="S229" s="146">
        <v>0</v>
      </c>
      <c r="T229" s="147">
        <f>S229*H229</f>
        <v>0</v>
      </c>
      <c r="AR229" s="148" t="s">
        <v>369</v>
      </c>
      <c r="AT229" s="148" t="s">
        <v>255</v>
      </c>
      <c r="AU229" s="148" t="s">
        <v>87</v>
      </c>
      <c r="AY229" s="17" t="s">
        <v>253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369</v>
      </c>
      <c r="BM229" s="148" t="s">
        <v>4499</v>
      </c>
    </row>
    <row r="230" spans="2:65" s="1" customFormat="1" ht="11.25">
      <c r="B230" s="32"/>
      <c r="D230" s="150" t="s">
        <v>262</v>
      </c>
      <c r="F230" s="151" t="s">
        <v>4500</v>
      </c>
      <c r="I230" s="152"/>
      <c r="L230" s="32"/>
      <c r="M230" s="153"/>
      <c r="T230" s="56"/>
      <c r="AT230" s="17" t="s">
        <v>262</v>
      </c>
      <c r="AU230" s="17" t="s">
        <v>87</v>
      </c>
    </row>
    <row r="231" spans="2:65" s="1" customFormat="1" ht="16.5" customHeight="1">
      <c r="B231" s="32"/>
      <c r="C231" s="137" t="s">
        <v>515</v>
      </c>
      <c r="D231" s="137" t="s">
        <v>255</v>
      </c>
      <c r="E231" s="138" t="s">
        <v>4501</v>
      </c>
      <c r="F231" s="139" t="s">
        <v>4502</v>
      </c>
      <c r="G231" s="140" t="s">
        <v>313</v>
      </c>
      <c r="H231" s="141">
        <v>50</v>
      </c>
      <c r="I231" s="142"/>
      <c r="J231" s="143">
        <f>ROUND(I231*H231,2)</f>
        <v>0</v>
      </c>
      <c r="K231" s="139" t="s">
        <v>259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2.2399999999999998E-3</v>
      </c>
      <c r="R231" s="146">
        <f>Q231*H231</f>
        <v>0.11199999999999999</v>
      </c>
      <c r="S231" s="146">
        <v>0</v>
      </c>
      <c r="T231" s="147">
        <f>S231*H231</f>
        <v>0</v>
      </c>
      <c r="AR231" s="148" t="s">
        <v>369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369</v>
      </c>
      <c r="BM231" s="148" t="s">
        <v>4503</v>
      </c>
    </row>
    <row r="232" spans="2:65" s="1" customFormat="1" ht="11.25">
      <c r="B232" s="32"/>
      <c r="D232" s="150" t="s">
        <v>262</v>
      </c>
      <c r="F232" s="151" t="s">
        <v>4504</v>
      </c>
      <c r="I232" s="152"/>
      <c r="L232" s="32"/>
      <c r="M232" s="153"/>
      <c r="T232" s="56"/>
      <c r="AT232" s="17" t="s">
        <v>262</v>
      </c>
      <c r="AU232" s="17" t="s">
        <v>87</v>
      </c>
    </row>
    <row r="233" spans="2:65" s="1" customFormat="1" ht="16.5" customHeight="1">
      <c r="B233" s="32"/>
      <c r="C233" s="137" t="s">
        <v>521</v>
      </c>
      <c r="D233" s="137" t="s">
        <v>255</v>
      </c>
      <c r="E233" s="138" t="s">
        <v>4505</v>
      </c>
      <c r="F233" s="139" t="s">
        <v>4506</v>
      </c>
      <c r="G233" s="140" t="s">
        <v>313</v>
      </c>
      <c r="H233" s="141">
        <v>58</v>
      </c>
      <c r="I233" s="142"/>
      <c r="J233" s="143">
        <f>ROUND(I233*H233,2)</f>
        <v>0</v>
      </c>
      <c r="K233" s="139" t="s">
        <v>259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5.5999999999999995E-4</v>
      </c>
      <c r="R233" s="146">
        <f>Q233*H233</f>
        <v>3.2479999999999995E-2</v>
      </c>
      <c r="S233" s="146">
        <v>0</v>
      </c>
      <c r="T233" s="147">
        <f>S233*H233</f>
        <v>0</v>
      </c>
      <c r="AR233" s="148" t="s">
        <v>369</v>
      </c>
      <c r="AT233" s="148" t="s">
        <v>255</v>
      </c>
      <c r="AU233" s="148" t="s">
        <v>87</v>
      </c>
      <c r="AY233" s="17" t="s">
        <v>253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369</v>
      </c>
      <c r="BM233" s="148" t="s">
        <v>4507</v>
      </c>
    </row>
    <row r="234" spans="2:65" s="1" customFormat="1" ht="11.25">
      <c r="B234" s="32"/>
      <c r="D234" s="150" t="s">
        <v>262</v>
      </c>
      <c r="F234" s="151" t="s">
        <v>4508</v>
      </c>
      <c r="I234" s="152"/>
      <c r="L234" s="32"/>
      <c r="M234" s="153"/>
      <c r="T234" s="56"/>
      <c r="AT234" s="17" t="s">
        <v>262</v>
      </c>
      <c r="AU234" s="17" t="s">
        <v>87</v>
      </c>
    </row>
    <row r="235" spans="2:65" s="1" customFormat="1" ht="21.75" customHeight="1">
      <c r="B235" s="32"/>
      <c r="C235" s="185" t="s">
        <v>527</v>
      </c>
      <c r="D235" s="185" t="s">
        <v>1052</v>
      </c>
      <c r="E235" s="186" t="s">
        <v>4509</v>
      </c>
      <c r="F235" s="187" t="s">
        <v>4510</v>
      </c>
      <c r="G235" s="188" t="s">
        <v>269</v>
      </c>
      <c r="H235" s="189">
        <v>5</v>
      </c>
      <c r="I235" s="190"/>
      <c r="J235" s="191">
        <f>ROUND(I235*H235,2)</f>
        <v>0</v>
      </c>
      <c r="K235" s="187" t="s">
        <v>259</v>
      </c>
      <c r="L235" s="192"/>
      <c r="M235" s="193" t="s">
        <v>1</v>
      </c>
      <c r="N235" s="194" t="s">
        <v>42</v>
      </c>
      <c r="P235" s="146">
        <f>O235*H235</f>
        <v>0</v>
      </c>
      <c r="Q235" s="146">
        <v>1.3999999999999999E-4</v>
      </c>
      <c r="R235" s="146">
        <f>Q235*H235</f>
        <v>6.9999999999999988E-4</v>
      </c>
      <c r="S235" s="146">
        <v>0</v>
      </c>
      <c r="T235" s="147">
        <f>S235*H235</f>
        <v>0</v>
      </c>
      <c r="AR235" s="148" t="s">
        <v>455</v>
      </c>
      <c r="AT235" s="148" t="s">
        <v>1052</v>
      </c>
      <c r="AU235" s="148" t="s">
        <v>87</v>
      </c>
      <c r="AY235" s="17" t="s">
        <v>253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369</v>
      </c>
      <c r="BM235" s="148" t="s">
        <v>4511</v>
      </c>
    </row>
    <row r="236" spans="2:65" s="1" customFormat="1" ht="24.2" customHeight="1">
      <c r="B236" s="32"/>
      <c r="C236" s="185" t="s">
        <v>533</v>
      </c>
      <c r="D236" s="185" t="s">
        <v>1052</v>
      </c>
      <c r="E236" s="186" t="s">
        <v>4512</v>
      </c>
      <c r="F236" s="187" t="s">
        <v>4513</v>
      </c>
      <c r="G236" s="188" t="s">
        <v>269</v>
      </c>
      <c r="H236" s="189">
        <v>5</v>
      </c>
      <c r="I236" s="190"/>
      <c r="J236" s="191">
        <f>ROUND(I236*H236,2)</f>
        <v>0</v>
      </c>
      <c r="K236" s="187" t="s">
        <v>259</v>
      </c>
      <c r="L236" s="192"/>
      <c r="M236" s="193" t="s">
        <v>1</v>
      </c>
      <c r="N236" s="194" t="s">
        <v>42</v>
      </c>
      <c r="P236" s="146">
        <f>O236*H236</f>
        <v>0</v>
      </c>
      <c r="Q236" s="146">
        <v>3.3E-4</v>
      </c>
      <c r="R236" s="146">
        <f>Q236*H236</f>
        <v>1.65E-3</v>
      </c>
      <c r="S236" s="146">
        <v>0</v>
      </c>
      <c r="T236" s="147">
        <f>S236*H236</f>
        <v>0</v>
      </c>
      <c r="AR236" s="148" t="s">
        <v>455</v>
      </c>
      <c r="AT236" s="148" t="s">
        <v>1052</v>
      </c>
      <c r="AU236" s="148" t="s">
        <v>87</v>
      </c>
      <c r="AY236" s="17" t="s">
        <v>253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85</v>
      </c>
      <c r="BK236" s="149">
        <f>ROUND(I236*H236,2)</f>
        <v>0</v>
      </c>
      <c r="BL236" s="17" t="s">
        <v>369</v>
      </c>
      <c r="BM236" s="148" t="s">
        <v>4514</v>
      </c>
    </row>
    <row r="237" spans="2:65" s="1" customFormat="1" ht="16.5" customHeight="1">
      <c r="B237" s="32"/>
      <c r="C237" s="137" t="s">
        <v>540</v>
      </c>
      <c r="D237" s="137" t="s">
        <v>255</v>
      </c>
      <c r="E237" s="138" t="s">
        <v>4515</v>
      </c>
      <c r="F237" s="139" t="s">
        <v>4516</v>
      </c>
      <c r="G237" s="140" t="s">
        <v>269</v>
      </c>
      <c r="H237" s="141">
        <v>22</v>
      </c>
      <c r="I237" s="142"/>
      <c r="J237" s="143">
        <f>ROUND(I237*H237,2)</f>
        <v>0</v>
      </c>
      <c r="K237" s="139" t="s">
        <v>259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369</v>
      </c>
      <c r="AT237" s="148" t="s">
        <v>255</v>
      </c>
      <c r="AU237" s="148" t="s">
        <v>87</v>
      </c>
      <c r="AY237" s="17" t="s">
        <v>253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85</v>
      </c>
      <c r="BK237" s="149">
        <f>ROUND(I237*H237,2)</f>
        <v>0</v>
      </c>
      <c r="BL237" s="17" t="s">
        <v>369</v>
      </c>
      <c r="BM237" s="148" t="s">
        <v>4517</v>
      </c>
    </row>
    <row r="238" spans="2:65" s="1" customFormat="1" ht="11.25">
      <c r="B238" s="32"/>
      <c r="D238" s="150" t="s">
        <v>262</v>
      </c>
      <c r="F238" s="151" t="s">
        <v>4518</v>
      </c>
      <c r="I238" s="152"/>
      <c r="L238" s="32"/>
      <c r="M238" s="153"/>
      <c r="T238" s="56"/>
      <c r="AT238" s="17" t="s">
        <v>262</v>
      </c>
      <c r="AU238" s="17" t="s">
        <v>87</v>
      </c>
    </row>
    <row r="239" spans="2:65" s="1" customFormat="1" ht="21.75" customHeight="1">
      <c r="B239" s="32"/>
      <c r="C239" s="137" t="s">
        <v>546</v>
      </c>
      <c r="D239" s="137" t="s">
        <v>255</v>
      </c>
      <c r="E239" s="138" t="s">
        <v>4519</v>
      </c>
      <c r="F239" s="139" t="s">
        <v>4520</v>
      </c>
      <c r="G239" s="140" t="s">
        <v>269</v>
      </c>
      <c r="H239" s="141">
        <v>8</v>
      </c>
      <c r="I239" s="142"/>
      <c r="J239" s="143">
        <f>ROUND(I239*H239,2)</f>
        <v>0</v>
      </c>
      <c r="K239" s="139" t="s">
        <v>259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369</v>
      </c>
      <c r="AT239" s="148" t="s">
        <v>255</v>
      </c>
      <c r="AU239" s="148" t="s">
        <v>87</v>
      </c>
      <c r="AY239" s="17" t="s">
        <v>253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369</v>
      </c>
      <c r="BM239" s="148" t="s">
        <v>4521</v>
      </c>
    </row>
    <row r="240" spans="2:65" s="1" customFormat="1" ht="11.25">
      <c r="B240" s="32"/>
      <c r="D240" s="150" t="s">
        <v>262</v>
      </c>
      <c r="F240" s="151" t="s">
        <v>4522</v>
      </c>
      <c r="I240" s="152"/>
      <c r="L240" s="32"/>
      <c r="M240" s="153"/>
      <c r="T240" s="56"/>
      <c r="AT240" s="17" t="s">
        <v>262</v>
      </c>
      <c r="AU240" s="17" t="s">
        <v>87</v>
      </c>
    </row>
    <row r="241" spans="2:65" s="1" customFormat="1" ht="24.2" customHeight="1">
      <c r="B241" s="32"/>
      <c r="C241" s="137" t="s">
        <v>552</v>
      </c>
      <c r="D241" s="137" t="s">
        <v>255</v>
      </c>
      <c r="E241" s="138" t="s">
        <v>4523</v>
      </c>
      <c r="F241" s="139" t="s">
        <v>4524</v>
      </c>
      <c r="G241" s="140" t="s">
        <v>269</v>
      </c>
      <c r="H241" s="141">
        <v>7</v>
      </c>
      <c r="I241" s="142"/>
      <c r="J241" s="143">
        <f>ROUND(I241*H241,2)</f>
        <v>0</v>
      </c>
      <c r="K241" s="139" t="s">
        <v>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3.4000000000000002E-4</v>
      </c>
      <c r="R241" s="146">
        <f>Q241*H241</f>
        <v>2.3800000000000002E-3</v>
      </c>
      <c r="S241" s="146">
        <v>0</v>
      </c>
      <c r="T241" s="147">
        <f>S241*H241</f>
        <v>0</v>
      </c>
      <c r="AR241" s="148" t="s">
        <v>369</v>
      </c>
      <c r="AT241" s="148" t="s">
        <v>255</v>
      </c>
      <c r="AU241" s="148" t="s">
        <v>87</v>
      </c>
      <c r="AY241" s="17" t="s">
        <v>253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85</v>
      </c>
      <c r="BK241" s="149">
        <f>ROUND(I241*H241,2)</f>
        <v>0</v>
      </c>
      <c r="BL241" s="17" t="s">
        <v>369</v>
      </c>
      <c r="BM241" s="148" t="s">
        <v>4525</v>
      </c>
    </row>
    <row r="242" spans="2:65" s="1" customFormat="1" ht="16.5" customHeight="1">
      <c r="B242" s="32"/>
      <c r="C242" s="137" t="s">
        <v>557</v>
      </c>
      <c r="D242" s="137" t="s">
        <v>255</v>
      </c>
      <c r="E242" s="138" t="s">
        <v>4526</v>
      </c>
      <c r="F242" s="139" t="s">
        <v>4527</v>
      </c>
      <c r="G242" s="140" t="s">
        <v>269</v>
      </c>
      <c r="H242" s="141">
        <v>16</v>
      </c>
      <c r="I242" s="142"/>
      <c r="J242" s="143">
        <f>ROUND(I242*H242,2)</f>
        <v>0</v>
      </c>
      <c r="K242" s="139" t="s">
        <v>1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2.6519999999999998E-2</v>
      </c>
      <c r="R242" s="146">
        <f>Q242*H242</f>
        <v>0.42431999999999997</v>
      </c>
      <c r="S242" s="146">
        <v>0</v>
      </c>
      <c r="T242" s="147">
        <f>S242*H242</f>
        <v>0</v>
      </c>
      <c r="AR242" s="148" t="s">
        <v>369</v>
      </c>
      <c r="AT242" s="148" t="s">
        <v>255</v>
      </c>
      <c r="AU242" s="148" t="s">
        <v>87</v>
      </c>
      <c r="AY242" s="17" t="s">
        <v>253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369</v>
      </c>
      <c r="BM242" s="148" t="s">
        <v>4528</v>
      </c>
    </row>
    <row r="243" spans="2:65" s="1" customFormat="1" ht="16.5" customHeight="1">
      <c r="B243" s="32"/>
      <c r="C243" s="137" t="s">
        <v>298</v>
      </c>
      <c r="D243" s="137" t="s">
        <v>255</v>
      </c>
      <c r="E243" s="138" t="s">
        <v>4529</v>
      </c>
      <c r="F243" s="139" t="s">
        <v>4530</v>
      </c>
      <c r="G243" s="140" t="s">
        <v>269</v>
      </c>
      <c r="H243" s="141">
        <v>3</v>
      </c>
      <c r="I243" s="142"/>
      <c r="J243" s="143">
        <f>ROUND(I243*H243,2)</f>
        <v>0</v>
      </c>
      <c r="K243" s="139" t="s">
        <v>259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2.9E-4</v>
      </c>
      <c r="R243" s="146">
        <f>Q243*H243</f>
        <v>8.7000000000000001E-4</v>
      </c>
      <c r="S243" s="146">
        <v>0</v>
      </c>
      <c r="T243" s="147">
        <f>S243*H243</f>
        <v>0</v>
      </c>
      <c r="AR243" s="148" t="s">
        <v>369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369</v>
      </c>
      <c r="BM243" s="148" t="s">
        <v>4531</v>
      </c>
    </row>
    <row r="244" spans="2:65" s="1" customFormat="1" ht="11.25">
      <c r="B244" s="32"/>
      <c r="D244" s="150" t="s">
        <v>262</v>
      </c>
      <c r="F244" s="151" t="s">
        <v>4532</v>
      </c>
      <c r="I244" s="152"/>
      <c r="L244" s="32"/>
      <c r="M244" s="153"/>
      <c r="T244" s="56"/>
      <c r="AT244" s="17" t="s">
        <v>262</v>
      </c>
      <c r="AU244" s="17" t="s">
        <v>87</v>
      </c>
    </row>
    <row r="245" spans="2:65" s="1" customFormat="1" ht="16.5" customHeight="1">
      <c r="B245" s="32"/>
      <c r="C245" s="137" t="s">
        <v>566</v>
      </c>
      <c r="D245" s="137" t="s">
        <v>255</v>
      </c>
      <c r="E245" s="138" t="s">
        <v>4533</v>
      </c>
      <c r="F245" s="139" t="s">
        <v>4534</v>
      </c>
      <c r="G245" s="140" t="s">
        <v>269</v>
      </c>
      <c r="H245" s="141">
        <v>2</v>
      </c>
      <c r="I245" s="142"/>
      <c r="J245" s="143">
        <f>ROUND(I245*H245,2)</f>
        <v>0</v>
      </c>
      <c r="K245" s="139" t="s">
        <v>1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2.9E-4</v>
      </c>
      <c r="R245" s="146">
        <f>Q245*H245</f>
        <v>5.8E-4</v>
      </c>
      <c r="S245" s="146">
        <v>0</v>
      </c>
      <c r="T245" s="147">
        <f>S245*H245</f>
        <v>0</v>
      </c>
      <c r="AR245" s="148" t="s">
        <v>369</v>
      </c>
      <c r="AT245" s="148" t="s">
        <v>255</v>
      </c>
      <c r="AU245" s="148" t="s">
        <v>87</v>
      </c>
      <c r="AY245" s="17" t="s">
        <v>253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369</v>
      </c>
      <c r="BM245" s="148" t="s">
        <v>4535</v>
      </c>
    </row>
    <row r="246" spans="2:65" s="1" customFormat="1" ht="24.2" customHeight="1">
      <c r="B246" s="32"/>
      <c r="C246" s="137" t="s">
        <v>571</v>
      </c>
      <c r="D246" s="137" t="s">
        <v>255</v>
      </c>
      <c r="E246" s="138" t="s">
        <v>4536</v>
      </c>
      <c r="F246" s="139" t="s">
        <v>4537</v>
      </c>
      <c r="G246" s="140" t="s">
        <v>269</v>
      </c>
      <c r="H246" s="141">
        <v>5</v>
      </c>
      <c r="I246" s="142"/>
      <c r="J246" s="143">
        <f>ROUND(I246*H246,2)</f>
        <v>0</v>
      </c>
      <c r="K246" s="139" t="s">
        <v>1</v>
      </c>
      <c r="L246" s="32"/>
      <c r="M246" s="144" t="s">
        <v>1</v>
      </c>
      <c r="N246" s="145" t="s">
        <v>42</v>
      </c>
      <c r="P246" s="146">
        <f>O246*H246</f>
        <v>0</v>
      </c>
      <c r="Q246" s="146">
        <v>1.4999999999999999E-4</v>
      </c>
      <c r="R246" s="146">
        <f>Q246*H246</f>
        <v>7.4999999999999991E-4</v>
      </c>
      <c r="S246" s="146">
        <v>0</v>
      </c>
      <c r="T246" s="147">
        <f>S246*H246</f>
        <v>0</v>
      </c>
      <c r="AR246" s="148" t="s">
        <v>369</v>
      </c>
      <c r="AT246" s="148" t="s">
        <v>255</v>
      </c>
      <c r="AU246" s="148" t="s">
        <v>87</v>
      </c>
      <c r="AY246" s="17" t="s">
        <v>253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85</v>
      </c>
      <c r="BK246" s="149">
        <f>ROUND(I246*H246,2)</f>
        <v>0</v>
      </c>
      <c r="BL246" s="17" t="s">
        <v>369</v>
      </c>
      <c r="BM246" s="148" t="s">
        <v>4538</v>
      </c>
    </row>
    <row r="247" spans="2:65" s="1" customFormat="1" ht="21.75" customHeight="1">
      <c r="B247" s="32"/>
      <c r="C247" s="137" t="s">
        <v>576</v>
      </c>
      <c r="D247" s="137" t="s">
        <v>255</v>
      </c>
      <c r="E247" s="138" t="s">
        <v>4539</v>
      </c>
      <c r="F247" s="139" t="s">
        <v>4540</v>
      </c>
      <c r="G247" s="140" t="s">
        <v>313</v>
      </c>
      <c r="H247" s="141">
        <v>574</v>
      </c>
      <c r="I247" s="142"/>
      <c r="J247" s="143">
        <f>ROUND(I247*H247,2)</f>
        <v>0</v>
      </c>
      <c r="K247" s="139" t="s">
        <v>259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369</v>
      </c>
      <c r="AT247" s="148" t="s">
        <v>255</v>
      </c>
      <c r="AU247" s="148" t="s">
        <v>87</v>
      </c>
      <c r="AY247" s="17" t="s">
        <v>253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85</v>
      </c>
      <c r="BK247" s="149">
        <f>ROUND(I247*H247,2)</f>
        <v>0</v>
      </c>
      <c r="BL247" s="17" t="s">
        <v>369</v>
      </c>
      <c r="BM247" s="148" t="s">
        <v>4541</v>
      </c>
    </row>
    <row r="248" spans="2:65" s="1" customFormat="1" ht="11.25">
      <c r="B248" s="32"/>
      <c r="D248" s="150" t="s">
        <v>262</v>
      </c>
      <c r="F248" s="151" t="s">
        <v>4542</v>
      </c>
      <c r="I248" s="152"/>
      <c r="L248" s="32"/>
      <c r="M248" s="153"/>
      <c r="T248" s="56"/>
      <c r="AT248" s="17" t="s">
        <v>262</v>
      </c>
      <c r="AU248" s="17" t="s">
        <v>87</v>
      </c>
    </row>
    <row r="249" spans="2:65" s="1" customFormat="1" ht="24.2" customHeight="1">
      <c r="B249" s="32"/>
      <c r="C249" s="137" t="s">
        <v>581</v>
      </c>
      <c r="D249" s="137" t="s">
        <v>255</v>
      </c>
      <c r="E249" s="138" t="s">
        <v>4543</v>
      </c>
      <c r="F249" s="139" t="s">
        <v>4544</v>
      </c>
      <c r="G249" s="140" t="s">
        <v>313</v>
      </c>
      <c r="H249" s="141">
        <v>30</v>
      </c>
      <c r="I249" s="142"/>
      <c r="J249" s="143">
        <f>ROUND(I249*H249,2)</f>
        <v>0</v>
      </c>
      <c r="K249" s="139" t="s">
        <v>259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369</v>
      </c>
      <c r="AT249" s="148" t="s">
        <v>255</v>
      </c>
      <c r="AU249" s="148" t="s">
        <v>87</v>
      </c>
      <c r="AY249" s="17" t="s">
        <v>253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85</v>
      </c>
      <c r="BK249" s="149">
        <f>ROUND(I249*H249,2)</f>
        <v>0</v>
      </c>
      <c r="BL249" s="17" t="s">
        <v>369</v>
      </c>
      <c r="BM249" s="148" t="s">
        <v>4545</v>
      </c>
    </row>
    <row r="250" spans="2:65" s="1" customFormat="1" ht="11.25">
      <c r="B250" s="32"/>
      <c r="D250" s="150" t="s">
        <v>262</v>
      </c>
      <c r="F250" s="151" t="s">
        <v>4546</v>
      </c>
      <c r="I250" s="152"/>
      <c r="L250" s="32"/>
      <c r="M250" s="153"/>
      <c r="T250" s="56"/>
      <c r="AT250" s="17" t="s">
        <v>262</v>
      </c>
      <c r="AU250" s="17" t="s">
        <v>87</v>
      </c>
    </row>
    <row r="251" spans="2:65" s="1" customFormat="1" ht="24.2" customHeight="1">
      <c r="B251" s="32"/>
      <c r="C251" s="137" t="s">
        <v>586</v>
      </c>
      <c r="D251" s="137" t="s">
        <v>255</v>
      </c>
      <c r="E251" s="138" t="s">
        <v>4547</v>
      </c>
      <c r="F251" s="139" t="s">
        <v>4548</v>
      </c>
      <c r="G251" s="140" t="s">
        <v>1576</v>
      </c>
      <c r="H251" s="196"/>
      <c r="I251" s="142"/>
      <c r="J251" s="143">
        <f>ROUND(I251*H251,2)</f>
        <v>0</v>
      </c>
      <c r="K251" s="139" t="s">
        <v>259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369</v>
      </c>
      <c r="AT251" s="148" t="s">
        <v>255</v>
      </c>
      <c r="AU251" s="148" t="s">
        <v>87</v>
      </c>
      <c r="AY251" s="17" t="s">
        <v>253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369</v>
      </c>
      <c r="BM251" s="148" t="s">
        <v>4549</v>
      </c>
    </row>
    <row r="252" spans="2:65" s="1" customFormat="1" ht="11.25">
      <c r="B252" s="32"/>
      <c r="D252" s="150" t="s">
        <v>262</v>
      </c>
      <c r="F252" s="151" t="s">
        <v>4550</v>
      </c>
      <c r="I252" s="152"/>
      <c r="L252" s="32"/>
      <c r="M252" s="153"/>
      <c r="T252" s="56"/>
      <c r="AT252" s="17" t="s">
        <v>262</v>
      </c>
      <c r="AU252" s="17" t="s">
        <v>87</v>
      </c>
    </row>
    <row r="253" spans="2:65" s="11" customFormat="1" ht="22.9" customHeight="1">
      <c r="B253" s="125"/>
      <c r="D253" s="126" t="s">
        <v>76</v>
      </c>
      <c r="E253" s="135" t="s">
        <v>1780</v>
      </c>
      <c r="F253" s="135" t="s">
        <v>1781</v>
      </c>
      <c r="I253" s="128"/>
      <c r="J253" s="136">
        <f>BK253</f>
        <v>0</v>
      </c>
      <c r="L253" s="125"/>
      <c r="M253" s="130"/>
      <c r="P253" s="131">
        <f>SUM(P254:P272)</f>
        <v>0</v>
      </c>
      <c r="R253" s="131">
        <f>SUM(R254:R272)</f>
        <v>0</v>
      </c>
      <c r="T253" s="132">
        <f>SUM(T254:T272)</f>
        <v>0</v>
      </c>
      <c r="AR253" s="126" t="s">
        <v>87</v>
      </c>
      <c r="AT253" s="133" t="s">
        <v>76</v>
      </c>
      <c r="AU253" s="133" t="s">
        <v>85</v>
      </c>
      <c r="AY253" s="126" t="s">
        <v>253</v>
      </c>
      <c r="BK253" s="134">
        <f>SUM(BK254:BK272)</f>
        <v>0</v>
      </c>
    </row>
    <row r="254" spans="2:65" s="1" customFormat="1" ht="66.75" customHeight="1">
      <c r="B254" s="32"/>
      <c r="C254" s="137" t="s">
        <v>591</v>
      </c>
      <c r="D254" s="137" t="s">
        <v>255</v>
      </c>
      <c r="E254" s="138" t="s">
        <v>4551</v>
      </c>
      <c r="F254" s="139" t="s">
        <v>4552</v>
      </c>
      <c r="G254" s="140" t="s">
        <v>692</v>
      </c>
      <c r="H254" s="141">
        <v>4</v>
      </c>
      <c r="I254" s="142"/>
      <c r="J254" s="143">
        <f>ROUND(I254*H254,2)</f>
        <v>0</v>
      </c>
      <c r="K254" s="139" t="s">
        <v>1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369</v>
      </c>
      <c r="AT254" s="148" t="s">
        <v>255</v>
      </c>
      <c r="AU254" s="148" t="s">
        <v>87</v>
      </c>
      <c r="AY254" s="17" t="s">
        <v>253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369</v>
      </c>
      <c r="BM254" s="148" t="s">
        <v>4553</v>
      </c>
    </row>
    <row r="255" spans="2:65" s="1" customFormat="1" ht="136.5">
      <c r="B255" s="32"/>
      <c r="D255" s="155" t="s">
        <v>1346</v>
      </c>
      <c r="F255" s="195" t="s">
        <v>4554</v>
      </c>
      <c r="I255" s="152"/>
      <c r="L255" s="32"/>
      <c r="M255" s="153"/>
      <c r="T255" s="56"/>
      <c r="AT255" s="17" t="s">
        <v>1346</v>
      </c>
      <c r="AU255" s="17" t="s">
        <v>87</v>
      </c>
    </row>
    <row r="256" spans="2:65" s="1" customFormat="1" ht="62.65" customHeight="1">
      <c r="B256" s="32"/>
      <c r="C256" s="137" t="s">
        <v>597</v>
      </c>
      <c r="D256" s="137" t="s">
        <v>255</v>
      </c>
      <c r="E256" s="138" t="s">
        <v>4555</v>
      </c>
      <c r="F256" s="139" t="s">
        <v>4556</v>
      </c>
      <c r="G256" s="140" t="s">
        <v>692</v>
      </c>
      <c r="H256" s="141">
        <v>4</v>
      </c>
      <c r="I256" s="142"/>
      <c r="J256" s="143">
        <f>ROUND(I256*H256,2)</f>
        <v>0</v>
      </c>
      <c r="K256" s="139" t="s">
        <v>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369</v>
      </c>
      <c r="AT256" s="148" t="s">
        <v>255</v>
      </c>
      <c r="AU256" s="148" t="s">
        <v>87</v>
      </c>
      <c r="AY256" s="17" t="s">
        <v>253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85</v>
      </c>
      <c r="BK256" s="149">
        <f>ROUND(I256*H256,2)</f>
        <v>0</v>
      </c>
      <c r="BL256" s="17" t="s">
        <v>369</v>
      </c>
      <c r="BM256" s="148" t="s">
        <v>4557</v>
      </c>
    </row>
    <row r="257" spans="2:65" s="1" customFormat="1" ht="68.25">
      <c r="B257" s="32"/>
      <c r="D257" s="155" t="s">
        <v>1346</v>
      </c>
      <c r="F257" s="195" t="s">
        <v>4558</v>
      </c>
      <c r="I257" s="152"/>
      <c r="L257" s="32"/>
      <c r="M257" s="153"/>
      <c r="T257" s="56"/>
      <c r="AT257" s="17" t="s">
        <v>1346</v>
      </c>
      <c r="AU257" s="17" t="s">
        <v>87</v>
      </c>
    </row>
    <row r="258" spans="2:65" s="1" customFormat="1" ht="24.2" customHeight="1">
      <c r="B258" s="32"/>
      <c r="C258" s="137" t="s">
        <v>603</v>
      </c>
      <c r="D258" s="137" t="s">
        <v>255</v>
      </c>
      <c r="E258" s="138" t="s">
        <v>4559</v>
      </c>
      <c r="F258" s="139" t="s">
        <v>4560</v>
      </c>
      <c r="G258" s="140" t="s">
        <v>692</v>
      </c>
      <c r="H258" s="141">
        <v>4</v>
      </c>
      <c r="I258" s="142"/>
      <c r="J258" s="143">
        <f>ROUND(I258*H258,2)</f>
        <v>0</v>
      </c>
      <c r="K258" s="139" t="s">
        <v>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369</v>
      </c>
      <c r="AT258" s="148" t="s">
        <v>255</v>
      </c>
      <c r="AU258" s="148" t="s">
        <v>87</v>
      </c>
      <c r="AY258" s="17" t="s">
        <v>253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85</v>
      </c>
      <c r="BK258" s="149">
        <f>ROUND(I258*H258,2)</f>
        <v>0</v>
      </c>
      <c r="BL258" s="17" t="s">
        <v>369</v>
      </c>
      <c r="BM258" s="148" t="s">
        <v>4561</v>
      </c>
    </row>
    <row r="259" spans="2:65" s="1" customFormat="1" ht="19.5">
      <c r="B259" s="32"/>
      <c r="D259" s="155" t="s">
        <v>1346</v>
      </c>
      <c r="F259" s="195" t="s">
        <v>4562</v>
      </c>
      <c r="I259" s="152"/>
      <c r="L259" s="32"/>
      <c r="M259" s="153"/>
      <c r="T259" s="56"/>
      <c r="AT259" s="17" t="s">
        <v>1346</v>
      </c>
      <c r="AU259" s="17" t="s">
        <v>87</v>
      </c>
    </row>
    <row r="260" spans="2:65" s="1" customFormat="1" ht="55.5" customHeight="1">
      <c r="B260" s="32"/>
      <c r="C260" s="137" t="s">
        <v>613</v>
      </c>
      <c r="D260" s="137" t="s">
        <v>255</v>
      </c>
      <c r="E260" s="138" t="s">
        <v>4563</v>
      </c>
      <c r="F260" s="139" t="s">
        <v>4564</v>
      </c>
      <c r="G260" s="140" t="s">
        <v>692</v>
      </c>
      <c r="H260" s="141">
        <v>4</v>
      </c>
      <c r="I260" s="142"/>
      <c r="J260" s="143">
        <f>ROUND(I260*H260,2)</f>
        <v>0</v>
      </c>
      <c r="K260" s="139" t="s">
        <v>1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369</v>
      </c>
      <c r="AT260" s="148" t="s">
        <v>255</v>
      </c>
      <c r="AU260" s="148" t="s">
        <v>87</v>
      </c>
      <c r="AY260" s="17" t="s">
        <v>253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369</v>
      </c>
      <c r="BM260" s="148" t="s">
        <v>4565</v>
      </c>
    </row>
    <row r="261" spans="2:65" s="1" customFormat="1" ht="136.5">
      <c r="B261" s="32"/>
      <c r="D261" s="155" t="s">
        <v>1346</v>
      </c>
      <c r="F261" s="195" t="s">
        <v>4566</v>
      </c>
      <c r="I261" s="152"/>
      <c r="L261" s="32"/>
      <c r="M261" s="153"/>
      <c r="T261" s="56"/>
      <c r="AT261" s="17" t="s">
        <v>1346</v>
      </c>
      <c r="AU261" s="17" t="s">
        <v>87</v>
      </c>
    </row>
    <row r="262" spans="2:65" s="1" customFormat="1" ht="49.15" customHeight="1">
      <c r="B262" s="32"/>
      <c r="C262" s="137" t="s">
        <v>617</v>
      </c>
      <c r="D262" s="137" t="s">
        <v>255</v>
      </c>
      <c r="E262" s="138" t="s">
        <v>4567</v>
      </c>
      <c r="F262" s="139" t="s">
        <v>4568</v>
      </c>
      <c r="G262" s="140" t="s">
        <v>692</v>
      </c>
      <c r="H262" s="141">
        <v>4</v>
      </c>
      <c r="I262" s="142"/>
      <c r="J262" s="143">
        <f>ROUND(I262*H262,2)</f>
        <v>0</v>
      </c>
      <c r="K262" s="139" t="s">
        <v>1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369</v>
      </c>
      <c r="AT262" s="148" t="s">
        <v>255</v>
      </c>
      <c r="AU262" s="148" t="s">
        <v>87</v>
      </c>
      <c r="AY262" s="17" t="s">
        <v>253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85</v>
      </c>
      <c r="BK262" s="149">
        <f>ROUND(I262*H262,2)</f>
        <v>0</v>
      </c>
      <c r="BL262" s="17" t="s">
        <v>369</v>
      </c>
      <c r="BM262" s="148" t="s">
        <v>4569</v>
      </c>
    </row>
    <row r="263" spans="2:65" s="1" customFormat="1" ht="48.75">
      <c r="B263" s="32"/>
      <c r="D263" s="155" t="s">
        <v>1346</v>
      </c>
      <c r="F263" s="195" t="s">
        <v>4570</v>
      </c>
      <c r="I263" s="152"/>
      <c r="L263" s="32"/>
      <c r="M263" s="153"/>
      <c r="T263" s="56"/>
      <c r="AT263" s="17" t="s">
        <v>1346</v>
      </c>
      <c r="AU263" s="17" t="s">
        <v>87</v>
      </c>
    </row>
    <row r="264" spans="2:65" s="1" customFormat="1" ht="66.75" customHeight="1">
      <c r="B264" s="32"/>
      <c r="C264" s="137" t="s">
        <v>621</v>
      </c>
      <c r="D264" s="137" t="s">
        <v>255</v>
      </c>
      <c r="E264" s="138" t="s">
        <v>4571</v>
      </c>
      <c r="F264" s="139" t="s">
        <v>4572</v>
      </c>
      <c r="G264" s="140" t="s">
        <v>692</v>
      </c>
      <c r="H264" s="141">
        <v>2</v>
      </c>
      <c r="I264" s="142"/>
      <c r="J264" s="143">
        <f>ROUND(I264*H264,2)</f>
        <v>0</v>
      </c>
      <c r="K264" s="139" t="s">
        <v>1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369</v>
      </c>
      <c r="AT264" s="148" t="s">
        <v>255</v>
      </c>
      <c r="AU264" s="148" t="s">
        <v>87</v>
      </c>
      <c r="AY264" s="17" t="s">
        <v>253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85</v>
      </c>
      <c r="BK264" s="149">
        <f>ROUND(I264*H264,2)</f>
        <v>0</v>
      </c>
      <c r="BL264" s="17" t="s">
        <v>369</v>
      </c>
      <c r="BM264" s="148" t="s">
        <v>4573</v>
      </c>
    </row>
    <row r="265" spans="2:65" s="1" customFormat="1" ht="58.5">
      <c r="B265" s="32"/>
      <c r="D265" s="155" t="s">
        <v>1346</v>
      </c>
      <c r="F265" s="195" t="s">
        <v>4574</v>
      </c>
      <c r="I265" s="152"/>
      <c r="L265" s="32"/>
      <c r="M265" s="153"/>
      <c r="T265" s="56"/>
      <c r="AT265" s="17" t="s">
        <v>1346</v>
      </c>
      <c r="AU265" s="17" t="s">
        <v>87</v>
      </c>
    </row>
    <row r="266" spans="2:65" s="1" customFormat="1" ht="44.25" customHeight="1">
      <c r="B266" s="32"/>
      <c r="C266" s="137" t="s">
        <v>625</v>
      </c>
      <c r="D266" s="137" t="s">
        <v>255</v>
      </c>
      <c r="E266" s="138" t="s">
        <v>4575</v>
      </c>
      <c r="F266" s="139" t="s">
        <v>4576</v>
      </c>
      <c r="G266" s="140" t="s">
        <v>692</v>
      </c>
      <c r="H266" s="141">
        <v>1</v>
      </c>
      <c r="I266" s="142"/>
      <c r="J266" s="143">
        <f>ROUND(I266*H266,2)</f>
        <v>0</v>
      </c>
      <c r="K266" s="139" t="s">
        <v>1</v>
      </c>
      <c r="L266" s="32"/>
      <c r="M266" s="144" t="s">
        <v>1</v>
      </c>
      <c r="N266" s="145" t="s">
        <v>42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369</v>
      </c>
      <c r="AT266" s="148" t="s">
        <v>255</v>
      </c>
      <c r="AU266" s="148" t="s">
        <v>87</v>
      </c>
      <c r="AY266" s="17" t="s">
        <v>253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369</v>
      </c>
      <c r="BM266" s="148" t="s">
        <v>4577</v>
      </c>
    </row>
    <row r="267" spans="2:65" s="1" customFormat="1" ht="48.75">
      <c r="B267" s="32"/>
      <c r="D267" s="155" t="s">
        <v>1346</v>
      </c>
      <c r="F267" s="195" t="s">
        <v>4578</v>
      </c>
      <c r="I267" s="152"/>
      <c r="L267" s="32"/>
      <c r="M267" s="153"/>
      <c r="T267" s="56"/>
      <c r="AT267" s="17" t="s">
        <v>1346</v>
      </c>
      <c r="AU267" s="17" t="s">
        <v>87</v>
      </c>
    </row>
    <row r="268" spans="2:65" s="1" customFormat="1" ht="37.9" customHeight="1">
      <c r="B268" s="32"/>
      <c r="C268" s="137" t="s">
        <v>629</v>
      </c>
      <c r="D268" s="137" t="s">
        <v>255</v>
      </c>
      <c r="E268" s="138" t="s">
        <v>4579</v>
      </c>
      <c r="F268" s="139" t="s">
        <v>4580</v>
      </c>
      <c r="G268" s="140" t="s">
        <v>692</v>
      </c>
      <c r="H268" s="141">
        <v>2</v>
      </c>
      <c r="I268" s="142"/>
      <c r="J268" s="143">
        <f>ROUND(I268*H268,2)</f>
        <v>0</v>
      </c>
      <c r="K268" s="139" t="s">
        <v>1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369</v>
      </c>
      <c r="AT268" s="148" t="s">
        <v>255</v>
      </c>
      <c r="AU268" s="148" t="s">
        <v>87</v>
      </c>
      <c r="AY268" s="17" t="s">
        <v>253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369</v>
      </c>
      <c r="BM268" s="148" t="s">
        <v>4581</v>
      </c>
    </row>
    <row r="269" spans="2:65" s="1" customFormat="1" ht="37.9" customHeight="1">
      <c r="B269" s="32"/>
      <c r="C269" s="137" t="s">
        <v>635</v>
      </c>
      <c r="D269" s="137" t="s">
        <v>255</v>
      </c>
      <c r="E269" s="138" t="s">
        <v>4582</v>
      </c>
      <c r="F269" s="139" t="s">
        <v>4583</v>
      </c>
      <c r="G269" s="140" t="s">
        <v>692</v>
      </c>
      <c r="H269" s="141">
        <v>4</v>
      </c>
      <c r="I269" s="142"/>
      <c r="J269" s="143">
        <f>ROUND(I269*H269,2)</f>
        <v>0</v>
      </c>
      <c r="K269" s="139" t="s">
        <v>1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369</v>
      </c>
      <c r="AT269" s="148" t="s">
        <v>255</v>
      </c>
      <c r="AU269" s="148" t="s">
        <v>87</v>
      </c>
      <c r="AY269" s="17" t="s">
        <v>253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85</v>
      </c>
      <c r="BK269" s="149">
        <f>ROUND(I269*H269,2)</f>
        <v>0</v>
      </c>
      <c r="BL269" s="17" t="s">
        <v>369</v>
      </c>
      <c r="BM269" s="148" t="s">
        <v>4584</v>
      </c>
    </row>
    <row r="270" spans="2:65" s="1" customFormat="1" ht="24.2" customHeight="1">
      <c r="B270" s="32"/>
      <c r="C270" s="137" t="s">
        <v>639</v>
      </c>
      <c r="D270" s="137" t="s">
        <v>255</v>
      </c>
      <c r="E270" s="138" t="s">
        <v>4585</v>
      </c>
      <c r="F270" s="139" t="s">
        <v>4586</v>
      </c>
      <c r="G270" s="140" t="s">
        <v>692</v>
      </c>
      <c r="H270" s="141">
        <v>4</v>
      </c>
      <c r="I270" s="142"/>
      <c r="J270" s="143">
        <f>ROUND(I270*H270,2)</f>
        <v>0</v>
      </c>
      <c r="K270" s="139" t="s">
        <v>1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369</v>
      </c>
      <c r="AT270" s="148" t="s">
        <v>255</v>
      </c>
      <c r="AU270" s="148" t="s">
        <v>87</v>
      </c>
      <c r="AY270" s="17" t="s">
        <v>253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85</v>
      </c>
      <c r="BK270" s="149">
        <f>ROUND(I270*H270,2)</f>
        <v>0</v>
      </c>
      <c r="BL270" s="17" t="s">
        <v>369</v>
      </c>
      <c r="BM270" s="148" t="s">
        <v>4587</v>
      </c>
    </row>
    <row r="271" spans="2:65" s="1" customFormat="1" ht="24.2" customHeight="1">
      <c r="B271" s="32"/>
      <c r="C271" s="137" t="s">
        <v>644</v>
      </c>
      <c r="D271" s="137" t="s">
        <v>255</v>
      </c>
      <c r="E271" s="138" t="s">
        <v>1807</v>
      </c>
      <c r="F271" s="139" t="s">
        <v>1808</v>
      </c>
      <c r="G271" s="140" t="s">
        <v>1576</v>
      </c>
      <c r="H271" s="196"/>
      <c r="I271" s="142"/>
      <c r="J271" s="143">
        <f>ROUND(I271*H271,2)</f>
        <v>0</v>
      </c>
      <c r="K271" s="139" t="s">
        <v>259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369</v>
      </c>
      <c r="AT271" s="148" t="s">
        <v>255</v>
      </c>
      <c r="AU271" s="148" t="s">
        <v>87</v>
      </c>
      <c r="AY271" s="17" t="s">
        <v>253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369</v>
      </c>
      <c r="BM271" s="148" t="s">
        <v>4588</v>
      </c>
    </row>
    <row r="272" spans="2:65" s="1" customFormat="1" ht="11.25">
      <c r="B272" s="32"/>
      <c r="D272" s="150" t="s">
        <v>262</v>
      </c>
      <c r="F272" s="151" t="s">
        <v>1810</v>
      </c>
      <c r="I272" s="152"/>
      <c r="L272" s="32"/>
      <c r="M272" s="153"/>
      <c r="T272" s="56"/>
      <c r="AT272" s="17" t="s">
        <v>262</v>
      </c>
      <c r="AU272" s="17" t="s">
        <v>87</v>
      </c>
    </row>
    <row r="273" spans="2:65" s="11" customFormat="1" ht="25.9" customHeight="1">
      <c r="B273" s="125"/>
      <c r="D273" s="126" t="s">
        <v>76</v>
      </c>
      <c r="E273" s="127" t="s">
        <v>4589</v>
      </c>
      <c r="F273" s="127" t="s">
        <v>4590</v>
      </c>
      <c r="I273" s="128"/>
      <c r="J273" s="129">
        <f>BK273</f>
        <v>0</v>
      </c>
      <c r="L273" s="125"/>
      <c r="M273" s="130"/>
      <c r="P273" s="131">
        <f>SUM(P274:P275)</f>
        <v>0</v>
      </c>
      <c r="R273" s="131">
        <f>SUM(R274:R275)</f>
        <v>0</v>
      </c>
      <c r="T273" s="132">
        <f>SUM(T274:T275)</f>
        <v>0</v>
      </c>
      <c r="AR273" s="126" t="s">
        <v>260</v>
      </c>
      <c r="AT273" s="133" t="s">
        <v>76</v>
      </c>
      <c r="AU273" s="133" t="s">
        <v>77</v>
      </c>
      <c r="AY273" s="126" t="s">
        <v>253</v>
      </c>
      <c r="BK273" s="134">
        <f>SUM(BK274:BK275)</f>
        <v>0</v>
      </c>
    </row>
    <row r="274" spans="2:65" s="1" customFormat="1" ht="21.75" customHeight="1">
      <c r="B274" s="32"/>
      <c r="C274" s="137" t="s">
        <v>648</v>
      </c>
      <c r="D274" s="137" t="s">
        <v>255</v>
      </c>
      <c r="E274" s="138" t="s">
        <v>4591</v>
      </c>
      <c r="F274" s="139" t="s">
        <v>4592</v>
      </c>
      <c r="G274" s="140" t="s">
        <v>4593</v>
      </c>
      <c r="H274" s="141">
        <v>100</v>
      </c>
      <c r="I274" s="142"/>
      <c r="J274" s="143">
        <f>ROUND(I274*H274,2)</f>
        <v>0</v>
      </c>
      <c r="K274" s="139" t="s">
        <v>259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4594</v>
      </c>
      <c r="AT274" s="148" t="s">
        <v>255</v>
      </c>
      <c r="AU274" s="148" t="s">
        <v>85</v>
      </c>
      <c r="AY274" s="17" t="s">
        <v>253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85</v>
      </c>
      <c r="BK274" s="149">
        <f>ROUND(I274*H274,2)</f>
        <v>0</v>
      </c>
      <c r="BL274" s="17" t="s">
        <v>4594</v>
      </c>
      <c r="BM274" s="148" t="s">
        <v>4595</v>
      </c>
    </row>
    <row r="275" spans="2:65" s="1" customFormat="1" ht="11.25">
      <c r="B275" s="32"/>
      <c r="D275" s="150" t="s">
        <v>262</v>
      </c>
      <c r="F275" s="151" t="s">
        <v>4596</v>
      </c>
      <c r="I275" s="152"/>
      <c r="L275" s="32"/>
      <c r="M275" s="182"/>
      <c r="N275" s="183"/>
      <c r="O275" s="183"/>
      <c r="P275" s="183"/>
      <c r="Q275" s="183"/>
      <c r="R275" s="183"/>
      <c r="S275" s="183"/>
      <c r="T275" s="184"/>
      <c r="AT275" s="17" t="s">
        <v>262</v>
      </c>
      <c r="AU275" s="17" t="s">
        <v>85</v>
      </c>
    </row>
    <row r="276" spans="2:65" s="1" customFormat="1" ht="6.95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UQK/VfrSZoUPRJmGRj70rDGWr52gzikDFYZf6L4MyEgUicYHPRK7rG1mhEoEy+KJ39hXEXAx+9hwAVua+t+QnQ==" saltValue="nU1Vm7v7N2Z/bb5uGR/VvXbGC4QyrflRba3gF5bB6vxW+BExOwG3YMmV5PNm5YYyXQZX4OOxiRqQNNg7wWa6Tg==" spinCount="100000" sheet="1" objects="1" scenarios="1" formatColumns="0" formatRows="0" autoFilter="0"/>
  <autoFilter ref="C128:K275" xr:uid="{00000000-0009-0000-0000-00000A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 xr:uid="{00000000-0004-0000-0A00-000000000000}"/>
    <hyperlink ref="F136" r:id="rId2" xr:uid="{00000000-0004-0000-0A00-000001000000}"/>
    <hyperlink ref="F139" r:id="rId3" xr:uid="{00000000-0004-0000-0A00-000002000000}"/>
    <hyperlink ref="F142" r:id="rId4" xr:uid="{00000000-0004-0000-0A00-000003000000}"/>
    <hyperlink ref="F145" r:id="rId5" xr:uid="{00000000-0004-0000-0A00-000004000000}"/>
    <hyperlink ref="F148" r:id="rId6" xr:uid="{00000000-0004-0000-0A00-000005000000}"/>
    <hyperlink ref="F151" r:id="rId7" xr:uid="{00000000-0004-0000-0A00-000006000000}"/>
    <hyperlink ref="F158" r:id="rId8" xr:uid="{00000000-0004-0000-0A00-000007000000}"/>
    <hyperlink ref="F162" r:id="rId9" xr:uid="{00000000-0004-0000-0A00-000008000000}"/>
    <hyperlink ref="F169" r:id="rId10" xr:uid="{00000000-0004-0000-0A00-000009000000}"/>
    <hyperlink ref="F173" r:id="rId11" xr:uid="{00000000-0004-0000-0A00-00000A000000}"/>
    <hyperlink ref="F176" r:id="rId12" xr:uid="{00000000-0004-0000-0A00-00000B000000}"/>
    <hyperlink ref="F179" r:id="rId13" xr:uid="{00000000-0004-0000-0A00-00000C000000}"/>
    <hyperlink ref="F186" r:id="rId14" xr:uid="{00000000-0004-0000-0A00-00000D000000}"/>
    <hyperlink ref="F190" r:id="rId15" xr:uid="{00000000-0004-0000-0A00-00000E000000}"/>
    <hyperlink ref="F192" r:id="rId16" xr:uid="{00000000-0004-0000-0A00-00000F000000}"/>
    <hyperlink ref="F194" r:id="rId17" xr:uid="{00000000-0004-0000-0A00-000010000000}"/>
    <hyperlink ref="F196" r:id="rId18" xr:uid="{00000000-0004-0000-0A00-000011000000}"/>
    <hyperlink ref="F207" r:id="rId19" xr:uid="{00000000-0004-0000-0A00-000012000000}"/>
    <hyperlink ref="F209" r:id="rId20" xr:uid="{00000000-0004-0000-0A00-000013000000}"/>
    <hyperlink ref="F213" r:id="rId21" xr:uid="{00000000-0004-0000-0A00-000014000000}"/>
    <hyperlink ref="F215" r:id="rId22" xr:uid="{00000000-0004-0000-0A00-000015000000}"/>
    <hyperlink ref="F217" r:id="rId23" xr:uid="{00000000-0004-0000-0A00-000016000000}"/>
    <hyperlink ref="F220" r:id="rId24" xr:uid="{00000000-0004-0000-0A00-000017000000}"/>
    <hyperlink ref="F222" r:id="rId25" xr:uid="{00000000-0004-0000-0A00-000018000000}"/>
    <hyperlink ref="F225" r:id="rId26" xr:uid="{00000000-0004-0000-0A00-000019000000}"/>
    <hyperlink ref="F228" r:id="rId27" xr:uid="{00000000-0004-0000-0A00-00001A000000}"/>
    <hyperlink ref="F230" r:id="rId28" xr:uid="{00000000-0004-0000-0A00-00001B000000}"/>
    <hyperlink ref="F232" r:id="rId29" xr:uid="{00000000-0004-0000-0A00-00001C000000}"/>
    <hyperlink ref="F234" r:id="rId30" xr:uid="{00000000-0004-0000-0A00-00001D000000}"/>
    <hyperlink ref="F238" r:id="rId31" xr:uid="{00000000-0004-0000-0A00-00001E000000}"/>
    <hyperlink ref="F240" r:id="rId32" xr:uid="{00000000-0004-0000-0A00-00001F000000}"/>
    <hyperlink ref="F244" r:id="rId33" xr:uid="{00000000-0004-0000-0A00-000020000000}"/>
    <hyperlink ref="F248" r:id="rId34" xr:uid="{00000000-0004-0000-0A00-000021000000}"/>
    <hyperlink ref="F250" r:id="rId35" xr:uid="{00000000-0004-0000-0A00-000022000000}"/>
    <hyperlink ref="F252" r:id="rId36" xr:uid="{00000000-0004-0000-0A00-000023000000}"/>
    <hyperlink ref="F272" r:id="rId37" xr:uid="{00000000-0004-0000-0A00-000024000000}"/>
    <hyperlink ref="F275" r:id="rId38" xr:uid="{00000000-0004-0000-0A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124</v>
      </c>
      <c r="AZ2" s="93" t="s">
        <v>4339</v>
      </c>
      <c r="BA2" s="93" t="s">
        <v>1</v>
      </c>
      <c r="BB2" s="93" t="s">
        <v>1</v>
      </c>
      <c r="BC2" s="93" t="s">
        <v>323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4341</v>
      </c>
      <c r="BA3" s="93" t="s">
        <v>1</v>
      </c>
      <c r="BB3" s="93" t="s">
        <v>1</v>
      </c>
      <c r="BC3" s="93" t="s">
        <v>1440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4342</v>
      </c>
      <c r="BA4" s="93" t="s">
        <v>1</v>
      </c>
      <c r="BB4" s="93" t="s">
        <v>1</v>
      </c>
      <c r="BC4" s="93" t="s">
        <v>758</v>
      </c>
      <c r="BD4" s="93" t="s">
        <v>87</v>
      </c>
    </row>
    <row r="5" spans="2:56" ht="6.95" customHeight="1">
      <c r="B5" s="20"/>
      <c r="L5" s="20"/>
      <c r="AZ5" s="93" t="s">
        <v>4345</v>
      </c>
      <c r="BA5" s="93" t="s">
        <v>1</v>
      </c>
      <c r="BB5" s="93" t="s">
        <v>1</v>
      </c>
      <c r="BC5" s="93" t="s">
        <v>4597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4347</v>
      </c>
      <c r="BA6" s="93" t="s">
        <v>1</v>
      </c>
      <c r="BB6" s="93" t="s">
        <v>1</v>
      </c>
      <c r="BC6" s="93" t="s">
        <v>4598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  <c r="AZ7" s="93" t="s">
        <v>4349</v>
      </c>
      <c r="BA7" s="93" t="s">
        <v>1</v>
      </c>
      <c r="BB7" s="93" t="s">
        <v>1</v>
      </c>
      <c r="BC7" s="93" t="s">
        <v>4599</v>
      </c>
      <c r="BD7" s="93" t="s">
        <v>87</v>
      </c>
    </row>
    <row r="8" spans="2:56" ht="12" customHeight="1">
      <c r="B8" s="20"/>
      <c r="D8" s="27" t="s">
        <v>215</v>
      </c>
      <c r="L8" s="20"/>
    </row>
    <row r="9" spans="2:56" s="1" customFormat="1" ht="16.5" customHeight="1">
      <c r="B9" s="32"/>
      <c r="E9" s="255" t="s">
        <v>791</v>
      </c>
      <c r="F9" s="257"/>
      <c r="G9" s="257"/>
      <c r="H9" s="257"/>
      <c r="L9" s="32"/>
    </row>
    <row r="10" spans="2:56" s="1" customFormat="1" ht="12" customHeight="1">
      <c r="B10" s="32"/>
      <c r="D10" s="27" t="s">
        <v>792</v>
      </c>
      <c r="L10" s="32"/>
    </row>
    <row r="11" spans="2:56" s="1" customFormat="1" ht="16.5" customHeight="1">
      <c r="B11" s="32"/>
      <c r="E11" s="237" t="s">
        <v>4600</v>
      </c>
      <c r="F11" s="257"/>
      <c r="G11" s="257"/>
      <c r="H11" s="257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ROUND((SUM(BE132:BE313)),  2)</f>
        <v>0</v>
      </c>
      <c r="I35" s="97">
        <v>0.21</v>
      </c>
      <c r="J35" s="86">
        <f>ROUND(((SUM(BE132:BE313))*I35),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ROUND((SUM(BF132:BF313)),  2)</f>
        <v>0</v>
      </c>
      <c r="I36" s="97">
        <v>0.15</v>
      </c>
      <c r="J36" s="86">
        <f>ROUND(((SUM(BF132:BF313))*I36),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ROUND((SUM(BG132:BG313)),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ROUND((SUM(BH132:BH313)),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ROUND((SUM(BI132:BI313)),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791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D.1.4.2. - Zdravotně technické instalace - vodovod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J132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2:47" s="9" customFormat="1" ht="19.899999999999999" customHeight="1">
      <c r="B101" s="113"/>
      <c r="D101" s="114" t="s">
        <v>4150</v>
      </c>
      <c r="E101" s="115"/>
      <c r="F101" s="115"/>
      <c r="G101" s="115"/>
      <c r="H101" s="115"/>
      <c r="I101" s="115"/>
      <c r="J101" s="116">
        <f>J185</f>
        <v>0</v>
      </c>
      <c r="L101" s="113"/>
    </row>
    <row r="102" spans="2:47" s="9" customFormat="1" ht="19.899999999999999" customHeight="1">
      <c r="B102" s="113"/>
      <c r="D102" s="114" t="s">
        <v>4352</v>
      </c>
      <c r="E102" s="115"/>
      <c r="F102" s="115"/>
      <c r="G102" s="115"/>
      <c r="H102" s="115"/>
      <c r="I102" s="115"/>
      <c r="J102" s="116">
        <f>J189</f>
        <v>0</v>
      </c>
      <c r="L102" s="113"/>
    </row>
    <row r="103" spans="2:47" s="9" customFormat="1" ht="19.899999999999999" customHeight="1">
      <c r="B103" s="113"/>
      <c r="D103" s="114" t="s">
        <v>798</v>
      </c>
      <c r="E103" s="115"/>
      <c r="F103" s="115"/>
      <c r="G103" s="115"/>
      <c r="H103" s="115"/>
      <c r="I103" s="115"/>
      <c r="J103" s="116">
        <f>J202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J205</f>
        <v>0</v>
      </c>
      <c r="L104" s="109"/>
    </row>
    <row r="105" spans="2:47" s="9" customFormat="1" ht="19.899999999999999" customHeight="1">
      <c r="B105" s="113"/>
      <c r="D105" s="114" t="s">
        <v>801</v>
      </c>
      <c r="E105" s="115"/>
      <c r="F105" s="115"/>
      <c r="G105" s="115"/>
      <c r="H105" s="115"/>
      <c r="I105" s="115"/>
      <c r="J105" s="116">
        <f>J206</f>
        <v>0</v>
      </c>
      <c r="L105" s="113"/>
    </row>
    <row r="106" spans="2:47" s="9" customFormat="1" ht="19.899999999999999" customHeight="1">
      <c r="B106" s="113"/>
      <c r="D106" s="114" t="s">
        <v>4601</v>
      </c>
      <c r="E106" s="115"/>
      <c r="F106" s="115"/>
      <c r="G106" s="115"/>
      <c r="H106" s="115"/>
      <c r="I106" s="115"/>
      <c r="J106" s="116">
        <f>J222</f>
        <v>0</v>
      </c>
      <c r="L106" s="113"/>
    </row>
    <row r="107" spans="2:47" s="9" customFormat="1" ht="19.899999999999999" customHeight="1">
      <c r="B107" s="113"/>
      <c r="D107" s="114" t="s">
        <v>4602</v>
      </c>
      <c r="E107" s="115"/>
      <c r="F107" s="115"/>
      <c r="G107" s="115"/>
      <c r="H107" s="115"/>
      <c r="I107" s="115"/>
      <c r="J107" s="116">
        <f>J267</f>
        <v>0</v>
      </c>
      <c r="L107" s="113"/>
    </row>
    <row r="108" spans="2:47" s="9" customFormat="1" ht="19.899999999999999" customHeight="1">
      <c r="B108" s="113"/>
      <c r="D108" s="114" t="s">
        <v>802</v>
      </c>
      <c r="E108" s="115"/>
      <c r="F108" s="115"/>
      <c r="G108" s="115"/>
      <c r="H108" s="115"/>
      <c r="I108" s="115"/>
      <c r="J108" s="116">
        <f>J283</f>
        <v>0</v>
      </c>
      <c r="L108" s="113"/>
    </row>
    <row r="109" spans="2:47" s="9" customFormat="1" ht="19.899999999999999" customHeight="1">
      <c r="B109" s="113"/>
      <c r="D109" s="114" t="s">
        <v>4603</v>
      </c>
      <c r="E109" s="115"/>
      <c r="F109" s="115"/>
      <c r="G109" s="115"/>
      <c r="H109" s="115"/>
      <c r="I109" s="115"/>
      <c r="J109" s="116">
        <f>J304</f>
        <v>0</v>
      </c>
      <c r="L109" s="113"/>
    </row>
    <row r="110" spans="2:47" s="8" customFormat="1" ht="24.95" customHeight="1">
      <c r="B110" s="109"/>
      <c r="D110" s="110" t="s">
        <v>4354</v>
      </c>
      <c r="E110" s="111"/>
      <c r="F110" s="111"/>
      <c r="G110" s="111"/>
      <c r="H110" s="111"/>
      <c r="I110" s="111"/>
      <c r="J110" s="112">
        <f>J311</f>
        <v>0</v>
      </c>
      <c r="L110" s="109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238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55" t="str">
        <f>E7</f>
        <v>VÝSTAVBA CHRÁNĚNÉHO BYDLENÍ V NOVÉ PACE</v>
      </c>
      <c r="F120" s="256"/>
      <c r="G120" s="256"/>
      <c r="H120" s="256"/>
      <c r="L120" s="32"/>
    </row>
    <row r="121" spans="2:12" ht="12" customHeight="1">
      <c r="B121" s="20"/>
      <c r="C121" s="27" t="s">
        <v>215</v>
      </c>
      <c r="L121" s="20"/>
    </row>
    <row r="122" spans="2:12" s="1" customFormat="1" ht="16.5" customHeight="1">
      <c r="B122" s="32"/>
      <c r="E122" s="255" t="s">
        <v>791</v>
      </c>
      <c r="F122" s="257"/>
      <c r="G122" s="257"/>
      <c r="H122" s="257"/>
      <c r="L122" s="32"/>
    </row>
    <row r="123" spans="2:12" s="1" customFormat="1" ht="12" customHeight="1">
      <c r="B123" s="32"/>
      <c r="C123" s="27" t="s">
        <v>792</v>
      </c>
      <c r="L123" s="32"/>
    </row>
    <row r="124" spans="2:12" s="1" customFormat="1" ht="16.5" customHeight="1">
      <c r="B124" s="32"/>
      <c r="E124" s="237" t="str">
        <f>E11</f>
        <v>D.1.4.2. - Zdravotně technické instalace - vodovod</v>
      </c>
      <c r="F124" s="257"/>
      <c r="G124" s="257"/>
      <c r="H124" s="257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 xml:space="preserve">Na Vyšehradě 1205, 509 01 Nová Paka </v>
      </c>
      <c r="I126" s="27" t="s">
        <v>22</v>
      </c>
      <c r="J126" s="52" t="str">
        <f>IF(J14="","",J14)</f>
        <v>17. 11. 2023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Královehradecký kraj</v>
      </c>
      <c r="I128" s="27" t="s">
        <v>30</v>
      </c>
      <c r="J128" s="30" t="str">
        <f>E23</f>
        <v>Růžička a partneři, s.r.o.</v>
      </c>
      <c r="L128" s="32"/>
    </row>
    <row r="129" spans="2:65" s="1" customFormat="1" ht="15.2" customHeight="1">
      <c r="B129" s="32"/>
      <c r="C129" s="27" t="s">
        <v>28</v>
      </c>
      <c r="F129" s="25" t="str">
        <f>IF(E20="","",E20)</f>
        <v>Vyplň údaj</v>
      </c>
      <c r="I129" s="27" t="s">
        <v>33</v>
      </c>
      <c r="J129" s="30" t="str">
        <f>E26</f>
        <v>QSB, s.r.o.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239</v>
      </c>
      <c r="D131" s="119" t="s">
        <v>62</v>
      </c>
      <c r="E131" s="119" t="s">
        <v>58</v>
      </c>
      <c r="F131" s="119" t="s">
        <v>59</v>
      </c>
      <c r="G131" s="119" t="s">
        <v>240</v>
      </c>
      <c r="H131" s="119" t="s">
        <v>241</v>
      </c>
      <c r="I131" s="119" t="s">
        <v>242</v>
      </c>
      <c r="J131" s="119" t="s">
        <v>225</v>
      </c>
      <c r="K131" s="120" t="s">
        <v>243</v>
      </c>
      <c r="L131" s="117"/>
      <c r="M131" s="59" t="s">
        <v>1</v>
      </c>
      <c r="N131" s="60" t="s">
        <v>41</v>
      </c>
      <c r="O131" s="60" t="s">
        <v>244</v>
      </c>
      <c r="P131" s="60" t="s">
        <v>245</v>
      </c>
      <c r="Q131" s="60" t="s">
        <v>246</v>
      </c>
      <c r="R131" s="60" t="s">
        <v>247</v>
      </c>
      <c r="S131" s="60" t="s">
        <v>248</v>
      </c>
      <c r="T131" s="61" t="s">
        <v>249</v>
      </c>
    </row>
    <row r="132" spans="2:65" s="1" customFormat="1" ht="22.9" customHeight="1">
      <c r="B132" s="32"/>
      <c r="C132" s="64" t="s">
        <v>250</v>
      </c>
      <c r="J132" s="121">
        <f>BK132</f>
        <v>0</v>
      </c>
      <c r="L132" s="32"/>
      <c r="M132" s="62"/>
      <c r="N132" s="53"/>
      <c r="O132" s="53"/>
      <c r="P132" s="122">
        <f>P133+P205+P311</f>
        <v>0</v>
      </c>
      <c r="Q132" s="53"/>
      <c r="R132" s="122">
        <f>R133+R205+R311</f>
        <v>1.3784000000000001</v>
      </c>
      <c r="S132" s="53"/>
      <c r="T132" s="123">
        <f>T133+T205+T311</f>
        <v>0</v>
      </c>
      <c r="AT132" s="17" t="s">
        <v>76</v>
      </c>
      <c r="AU132" s="17" t="s">
        <v>227</v>
      </c>
      <c r="BK132" s="124">
        <f>BK133+BK205+BK311</f>
        <v>0</v>
      </c>
    </row>
    <row r="133" spans="2:65" s="11" customFormat="1" ht="25.9" customHeight="1">
      <c r="B133" s="125"/>
      <c r="D133" s="126" t="s">
        <v>76</v>
      </c>
      <c r="E133" s="127" t="s">
        <v>251</v>
      </c>
      <c r="F133" s="127" t="s">
        <v>252</v>
      </c>
      <c r="I133" s="128"/>
      <c r="J133" s="129">
        <f>BK133</f>
        <v>0</v>
      </c>
      <c r="L133" s="125"/>
      <c r="M133" s="130"/>
      <c r="P133" s="131">
        <f>P134+P185+P189+P202</f>
        <v>0</v>
      </c>
      <c r="R133" s="131">
        <f>R134+R185+R189+R202</f>
        <v>0.38024999999999998</v>
      </c>
      <c r="T133" s="132">
        <f>T134+T185+T189+T202</f>
        <v>0</v>
      </c>
      <c r="AR133" s="126" t="s">
        <v>85</v>
      </c>
      <c r="AT133" s="133" t="s">
        <v>76</v>
      </c>
      <c r="AU133" s="133" t="s">
        <v>77</v>
      </c>
      <c r="AY133" s="126" t="s">
        <v>253</v>
      </c>
      <c r="BK133" s="134">
        <f>BK134+BK185+BK189+BK202</f>
        <v>0</v>
      </c>
    </row>
    <row r="134" spans="2:65" s="11" customFormat="1" ht="22.9" customHeight="1">
      <c r="B134" s="125"/>
      <c r="D134" s="126" t="s">
        <v>76</v>
      </c>
      <c r="E134" s="135" t="s">
        <v>85</v>
      </c>
      <c r="F134" s="135" t="s">
        <v>254</v>
      </c>
      <c r="I134" s="128"/>
      <c r="J134" s="136">
        <f>BK134</f>
        <v>0</v>
      </c>
      <c r="L134" s="125"/>
      <c r="M134" s="130"/>
      <c r="P134" s="131">
        <f>SUM(P135:P184)</f>
        <v>0</v>
      </c>
      <c r="R134" s="131">
        <f>SUM(R135:R184)</f>
        <v>7.3080000000000006E-2</v>
      </c>
      <c r="T134" s="132">
        <f>SUM(T135:T184)</f>
        <v>0</v>
      </c>
      <c r="AR134" s="126" t="s">
        <v>85</v>
      </c>
      <c r="AT134" s="133" t="s">
        <v>76</v>
      </c>
      <c r="AU134" s="133" t="s">
        <v>85</v>
      </c>
      <c r="AY134" s="126" t="s">
        <v>253</v>
      </c>
      <c r="BK134" s="134">
        <f>SUM(BK135:BK184)</f>
        <v>0</v>
      </c>
    </row>
    <row r="135" spans="2:65" s="1" customFormat="1" ht="33" customHeight="1">
      <c r="B135" s="32"/>
      <c r="C135" s="137" t="s">
        <v>85</v>
      </c>
      <c r="D135" s="137" t="s">
        <v>255</v>
      </c>
      <c r="E135" s="138" t="s">
        <v>4359</v>
      </c>
      <c r="F135" s="139" t="s">
        <v>4360</v>
      </c>
      <c r="G135" s="140" t="s">
        <v>202</v>
      </c>
      <c r="H135" s="141">
        <v>110</v>
      </c>
      <c r="I135" s="142"/>
      <c r="J135" s="143">
        <f>ROUND(I135*H135,2)</f>
        <v>0</v>
      </c>
      <c r="K135" s="139" t="s">
        <v>259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260</v>
      </c>
      <c r="BM135" s="148" t="s">
        <v>4604</v>
      </c>
    </row>
    <row r="136" spans="2:65" s="1" customFormat="1" ht="11.25">
      <c r="B136" s="32"/>
      <c r="D136" s="150" t="s">
        <v>262</v>
      </c>
      <c r="F136" s="151" t="s">
        <v>4362</v>
      </c>
      <c r="I136" s="152"/>
      <c r="L136" s="32"/>
      <c r="M136" s="153"/>
      <c r="T136" s="56"/>
      <c r="AT136" s="17" t="s">
        <v>262</v>
      </c>
      <c r="AU136" s="17" t="s">
        <v>87</v>
      </c>
    </row>
    <row r="137" spans="2:65" s="12" customFormat="1" ht="11.25">
      <c r="B137" s="154"/>
      <c r="D137" s="155" t="s">
        <v>264</v>
      </c>
      <c r="E137" s="156" t="s">
        <v>4341</v>
      </c>
      <c r="F137" s="157" t="s">
        <v>1440</v>
      </c>
      <c r="H137" s="158">
        <v>110</v>
      </c>
      <c r="I137" s="159"/>
      <c r="L137" s="154"/>
      <c r="M137" s="160"/>
      <c r="T137" s="161"/>
      <c r="AT137" s="156" t="s">
        <v>264</v>
      </c>
      <c r="AU137" s="156" t="s">
        <v>87</v>
      </c>
      <c r="AV137" s="12" t="s">
        <v>87</v>
      </c>
      <c r="AW137" s="12" t="s">
        <v>32</v>
      </c>
      <c r="AX137" s="12" t="s">
        <v>85</v>
      </c>
      <c r="AY137" s="156" t="s">
        <v>253</v>
      </c>
    </row>
    <row r="138" spans="2:65" s="1" customFormat="1" ht="21.75" customHeight="1">
      <c r="B138" s="32"/>
      <c r="C138" s="137" t="s">
        <v>87</v>
      </c>
      <c r="D138" s="137" t="s">
        <v>255</v>
      </c>
      <c r="E138" s="138" t="s">
        <v>4363</v>
      </c>
      <c r="F138" s="139" t="s">
        <v>4364</v>
      </c>
      <c r="G138" s="140" t="s">
        <v>258</v>
      </c>
      <c r="H138" s="141">
        <v>87</v>
      </c>
      <c r="I138" s="142"/>
      <c r="J138" s="143">
        <f>ROUND(I138*H138,2)</f>
        <v>0</v>
      </c>
      <c r="K138" s="139" t="s">
        <v>259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8.4000000000000003E-4</v>
      </c>
      <c r="R138" s="146">
        <f>Q138*H138</f>
        <v>7.3080000000000006E-2</v>
      </c>
      <c r="S138" s="146">
        <v>0</v>
      </c>
      <c r="T138" s="147">
        <f>S138*H138</f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260</v>
      </c>
      <c r="BM138" s="148" t="s">
        <v>4605</v>
      </c>
    </row>
    <row r="139" spans="2:65" s="1" customFormat="1" ht="11.25">
      <c r="B139" s="32"/>
      <c r="D139" s="150" t="s">
        <v>262</v>
      </c>
      <c r="F139" s="151" t="s">
        <v>4366</v>
      </c>
      <c r="I139" s="152"/>
      <c r="L139" s="32"/>
      <c r="M139" s="153"/>
      <c r="T139" s="56"/>
      <c r="AT139" s="17" t="s">
        <v>262</v>
      </c>
      <c r="AU139" s="17" t="s">
        <v>87</v>
      </c>
    </row>
    <row r="140" spans="2:65" s="12" customFormat="1" ht="11.25">
      <c r="B140" s="154"/>
      <c r="D140" s="155" t="s">
        <v>264</v>
      </c>
      <c r="E140" s="156" t="s">
        <v>4342</v>
      </c>
      <c r="F140" s="157" t="s">
        <v>758</v>
      </c>
      <c r="H140" s="158">
        <v>87</v>
      </c>
      <c r="I140" s="159"/>
      <c r="L140" s="154"/>
      <c r="M140" s="160"/>
      <c r="T140" s="161"/>
      <c r="AT140" s="156" t="s">
        <v>264</v>
      </c>
      <c r="AU140" s="156" t="s">
        <v>87</v>
      </c>
      <c r="AV140" s="12" t="s">
        <v>87</v>
      </c>
      <c r="AW140" s="12" t="s">
        <v>32</v>
      </c>
      <c r="AX140" s="12" t="s">
        <v>85</v>
      </c>
      <c r="AY140" s="156" t="s">
        <v>253</v>
      </c>
    </row>
    <row r="141" spans="2:65" s="1" customFormat="1" ht="24.2" customHeight="1">
      <c r="B141" s="32"/>
      <c r="C141" s="137" t="s">
        <v>97</v>
      </c>
      <c r="D141" s="137" t="s">
        <v>255</v>
      </c>
      <c r="E141" s="138" t="s">
        <v>4367</v>
      </c>
      <c r="F141" s="139" t="s">
        <v>4368</v>
      </c>
      <c r="G141" s="140" t="s">
        <v>258</v>
      </c>
      <c r="H141" s="141">
        <v>87</v>
      </c>
      <c r="I141" s="142"/>
      <c r="J141" s="143">
        <f>ROUND(I141*H141,2)</f>
        <v>0</v>
      </c>
      <c r="K141" s="139" t="s">
        <v>259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4606</v>
      </c>
    </row>
    <row r="142" spans="2:65" s="1" customFormat="1" ht="11.25">
      <c r="B142" s="32"/>
      <c r="D142" s="150" t="s">
        <v>262</v>
      </c>
      <c r="F142" s="151" t="s">
        <v>4370</v>
      </c>
      <c r="I142" s="152"/>
      <c r="L142" s="32"/>
      <c r="M142" s="153"/>
      <c r="T142" s="56"/>
      <c r="AT142" s="17" t="s">
        <v>262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4342</v>
      </c>
      <c r="H143" s="158">
        <v>87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85</v>
      </c>
      <c r="AY143" s="156" t="s">
        <v>253</v>
      </c>
    </row>
    <row r="144" spans="2:65" s="1" customFormat="1" ht="37.9" customHeight="1">
      <c r="B144" s="32"/>
      <c r="C144" s="137" t="s">
        <v>260</v>
      </c>
      <c r="D144" s="137" t="s">
        <v>255</v>
      </c>
      <c r="E144" s="138" t="s">
        <v>4379</v>
      </c>
      <c r="F144" s="139" t="s">
        <v>4380</v>
      </c>
      <c r="G144" s="140" t="s">
        <v>202</v>
      </c>
      <c r="H144" s="141">
        <v>121</v>
      </c>
      <c r="I144" s="142"/>
      <c r="J144" s="143">
        <f>ROUND(I144*H144,2)</f>
        <v>0</v>
      </c>
      <c r="K144" s="139" t="s">
        <v>259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260</v>
      </c>
      <c r="BM144" s="148" t="s">
        <v>4607</v>
      </c>
    </row>
    <row r="145" spans="2:65" s="1" customFormat="1" ht="11.25">
      <c r="B145" s="32"/>
      <c r="D145" s="150" t="s">
        <v>262</v>
      </c>
      <c r="F145" s="151" t="s">
        <v>4382</v>
      </c>
      <c r="I145" s="152"/>
      <c r="L145" s="32"/>
      <c r="M145" s="153"/>
      <c r="T145" s="56"/>
      <c r="AT145" s="17" t="s">
        <v>262</v>
      </c>
      <c r="AU145" s="17" t="s">
        <v>87</v>
      </c>
    </row>
    <row r="146" spans="2:65" s="14" customFormat="1" ht="11.25">
      <c r="B146" s="169"/>
      <c r="D146" s="155" t="s">
        <v>264</v>
      </c>
      <c r="E146" s="170" t="s">
        <v>1</v>
      </c>
      <c r="F146" s="171" t="s">
        <v>4383</v>
      </c>
      <c r="H146" s="170" t="s">
        <v>1</v>
      </c>
      <c r="I146" s="172"/>
      <c r="L146" s="169"/>
      <c r="M146" s="173"/>
      <c r="T146" s="174"/>
      <c r="AT146" s="170" t="s">
        <v>264</v>
      </c>
      <c r="AU146" s="170" t="s">
        <v>87</v>
      </c>
      <c r="AV146" s="14" t="s">
        <v>85</v>
      </c>
      <c r="AW146" s="14" t="s">
        <v>32</v>
      </c>
      <c r="AX146" s="14" t="s">
        <v>77</v>
      </c>
      <c r="AY146" s="170" t="s">
        <v>253</v>
      </c>
    </row>
    <row r="147" spans="2:65" s="12" customFormat="1" ht="11.25">
      <c r="B147" s="154"/>
      <c r="D147" s="155" t="s">
        <v>264</v>
      </c>
      <c r="E147" s="156" t="s">
        <v>1</v>
      </c>
      <c r="F147" s="157" t="s">
        <v>4347</v>
      </c>
      <c r="H147" s="158">
        <v>60.5</v>
      </c>
      <c r="I147" s="159"/>
      <c r="L147" s="154"/>
      <c r="M147" s="160"/>
      <c r="T147" s="161"/>
      <c r="AT147" s="156" t="s">
        <v>264</v>
      </c>
      <c r="AU147" s="156" t="s">
        <v>87</v>
      </c>
      <c r="AV147" s="12" t="s">
        <v>87</v>
      </c>
      <c r="AW147" s="12" t="s">
        <v>32</v>
      </c>
      <c r="AX147" s="12" t="s">
        <v>77</v>
      </c>
      <c r="AY147" s="156" t="s">
        <v>253</v>
      </c>
    </row>
    <row r="148" spans="2:65" s="14" customFormat="1" ht="11.25">
      <c r="B148" s="169"/>
      <c r="D148" s="155" t="s">
        <v>264</v>
      </c>
      <c r="E148" s="170" t="s">
        <v>1</v>
      </c>
      <c r="F148" s="171" t="s">
        <v>4384</v>
      </c>
      <c r="H148" s="170" t="s">
        <v>1</v>
      </c>
      <c r="I148" s="172"/>
      <c r="L148" s="169"/>
      <c r="M148" s="173"/>
      <c r="T148" s="174"/>
      <c r="AT148" s="170" t="s">
        <v>264</v>
      </c>
      <c r="AU148" s="170" t="s">
        <v>87</v>
      </c>
      <c r="AV148" s="14" t="s">
        <v>85</v>
      </c>
      <c r="AW148" s="14" t="s">
        <v>32</v>
      </c>
      <c r="AX148" s="14" t="s">
        <v>77</v>
      </c>
      <c r="AY148" s="170" t="s">
        <v>253</v>
      </c>
    </row>
    <row r="149" spans="2:65" s="12" customFormat="1" ht="11.25">
      <c r="B149" s="154"/>
      <c r="D149" s="155" t="s">
        <v>264</v>
      </c>
      <c r="E149" s="156" t="s">
        <v>1</v>
      </c>
      <c r="F149" s="157" t="s">
        <v>4347</v>
      </c>
      <c r="H149" s="158">
        <v>60.5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65" s="13" customFormat="1" ht="11.25">
      <c r="B150" s="162"/>
      <c r="D150" s="155" t="s">
        <v>264</v>
      </c>
      <c r="E150" s="163" t="s">
        <v>1</v>
      </c>
      <c r="F150" s="164" t="s">
        <v>266</v>
      </c>
      <c r="H150" s="165">
        <v>121</v>
      </c>
      <c r="I150" s="166"/>
      <c r="L150" s="162"/>
      <c r="M150" s="167"/>
      <c r="T150" s="168"/>
      <c r="AT150" s="163" t="s">
        <v>264</v>
      </c>
      <c r="AU150" s="163" t="s">
        <v>87</v>
      </c>
      <c r="AV150" s="13" t="s">
        <v>260</v>
      </c>
      <c r="AW150" s="13" t="s">
        <v>32</v>
      </c>
      <c r="AX150" s="13" t="s">
        <v>85</v>
      </c>
      <c r="AY150" s="163" t="s">
        <v>253</v>
      </c>
    </row>
    <row r="151" spans="2:65" s="1" customFormat="1" ht="37.9" customHeight="1">
      <c r="B151" s="32"/>
      <c r="C151" s="137" t="s">
        <v>280</v>
      </c>
      <c r="D151" s="137" t="s">
        <v>255</v>
      </c>
      <c r="E151" s="138" t="s">
        <v>399</v>
      </c>
      <c r="F151" s="139" t="s">
        <v>400</v>
      </c>
      <c r="G151" s="140" t="s">
        <v>202</v>
      </c>
      <c r="H151" s="141">
        <v>49.5</v>
      </c>
      <c r="I151" s="142"/>
      <c r="J151" s="143">
        <f>ROUND(I151*H151,2)</f>
        <v>0</v>
      </c>
      <c r="K151" s="139" t="s">
        <v>259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4608</v>
      </c>
    </row>
    <row r="152" spans="2:65" s="1" customFormat="1" ht="11.25">
      <c r="B152" s="32"/>
      <c r="D152" s="150" t="s">
        <v>262</v>
      </c>
      <c r="F152" s="151" t="s">
        <v>402</v>
      </c>
      <c r="I152" s="152"/>
      <c r="L152" s="32"/>
      <c r="M152" s="153"/>
      <c r="T152" s="56"/>
      <c r="AT152" s="17" t="s">
        <v>262</v>
      </c>
      <c r="AU152" s="17" t="s">
        <v>87</v>
      </c>
    </row>
    <row r="153" spans="2:65" s="14" customFormat="1" ht="11.25">
      <c r="B153" s="169"/>
      <c r="D153" s="155" t="s">
        <v>264</v>
      </c>
      <c r="E153" s="170" t="s">
        <v>1</v>
      </c>
      <c r="F153" s="171" t="s">
        <v>4386</v>
      </c>
      <c r="H153" s="170" t="s">
        <v>1</v>
      </c>
      <c r="I153" s="172"/>
      <c r="L153" s="169"/>
      <c r="M153" s="173"/>
      <c r="T153" s="174"/>
      <c r="AT153" s="170" t="s">
        <v>264</v>
      </c>
      <c r="AU153" s="170" t="s">
        <v>87</v>
      </c>
      <c r="AV153" s="14" t="s">
        <v>85</v>
      </c>
      <c r="AW153" s="14" t="s">
        <v>32</v>
      </c>
      <c r="AX153" s="14" t="s">
        <v>77</v>
      </c>
      <c r="AY153" s="170" t="s">
        <v>253</v>
      </c>
    </row>
    <row r="154" spans="2:65" s="12" customFormat="1" ht="11.25">
      <c r="B154" s="154"/>
      <c r="D154" s="155" t="s">
        <v>264</v>
      </c>
      <c r="E154" s="156" t="s">
        <v>4349</v>
      </c>
      <c r="F154" s="157" t="s">
        <v>4609</v>
      </c>
      <c r="H154" s="158">
        <v>49.5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85</v>
      </c>
      <c r="AY154" s="156" t="s">
        <v>253</v>
      </c>
    </row>
    <row r="155" spans="2:65" s="1" customFormat="1" ht="24.2" customHeight="1">
      <c r="B155" s="32"/>
      <c r="C155" s="137" t="s">
        <v>285</v>
      </c>
      <c r="D155" s="137" t="s">
        <v>255</v>
      </c>
      <c r="E155" s="138" t="s">
        <v>860</v>
      </c>
      <c r="F155" s="139" t="s">
        <v>861</v>
      </c>
      <c r="G155" s="140" t="s">
        <v>202</v>
      </c>
      <c r="H155" s="141">
        <v>110</v>
      </c>
      <c r="I155" s="142"/>
      <c r="J155" s="143">
        <f>ROUND(I155*H155,2)</f>
        <v>0</v>
      </c>
      <c r="K155" s="139" t="s">
        <v>259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260</v>
      </c>
      <c r="BM155" s="148" t="s">
        <v>4610</v>
      </c>
    </row>
    <row r="156" spans="2:65" s="1" customFormat="1" ht="11.25">
      <c r="B156" s="32"/>
      <c r="D156" s="150" t="s">
        <v>262</v>
      </c>
      <c r="F156" s="151" t="s">
        <v>863</v>
      </c>
      <c r="I156" s="152"/>
      <c r="L156" s="32"/>
      <c r="M156" s="153"/>
      <c r="T156" s="56"/>
      <c r="AT156" s="17" t="s">
        <v>262</v>
      </c>
      <c r="AU156" s="17" t="s">
        <v>87</v>
      </c>
    </row>
    <row r="157" spans="2:65" s="14" customFormat="1" ht="11.25">
      <c r="B157" s="169"/>
      <c r="D157" s="155" t="s">
        <v>264</v>
      </c>
      <c r="E157" s="170" t="s">
        <v>1</v>
      </c>
      <c r="F157" s="171" t="s">
        <v>4384</v>
      </c>
      <c r="H157" s="170" t="s">
        <v>1</v>
      </c>
      <c r="I157" s="172"/>
      <c r="L157" s="169"/>
      <c r="M157" s="173"/>
      <c r="T157" s="174"/>
      <c r="AT157" s="170" t="s">
        <v>264</v>
      </c>
      <c r="AU157" s="170" t="s">
        <v>87</v>
      </c>
      <c r="AV157" s="14" t="s">
        <v>85</v>
      </c>
      <c r="AW157" s="14" t="s">
        <v>32</v>
      </c>
      <c r="AX157" s="14" t="s">
        <v>77</v>
      </c>
      <c r="AY157" s="170" t="s">
        <v>253</v>
      </c>
    </row>
    <row r="158" spans="2:65" s="12" customFormat="1" ht="11.25">
      <c r="B158" s="154"/>
      <c r="D158" s="155" t="s">
        <v>264</v>
      </c>
      <c r="E158" s="156" t="s">
        <v>1</v>
      </c>
      <c r="F158" s="157" t="s">
        <v>4347</v>
      </c>
      <c r="H158" s="158">
        <v>60.5</v>
      </c>
      <c r="I158" s="159"/>
      <c r="L158" s="154"/>
      <c r="M158" s="160"/>
      <c r="T158" s="161"/>
      <c r="AT158" s="156" t="s">
        <v>264</v>
      </c>
      <c r="AU158" s="156" t="s">
        <v>87</v>
      </c>
      <c r="AV158" s="12" t="s">
        <v>87</v>
      </c>
      <c r="AW158" s="12" t="s">
        <v>32</v>
      </c>
      <c r="AX158" s="12" t="s">
        <v>77</v>
      </c>
      <c r="AY158" s="156" t="s">
        <v>253</v>
      </c>
    </row>
    <row r="159" spans="2:65" s="14" customFormat="1" ht="11.25">
      <c r="B159" s="169"/>
      <c r="D159" s="155" t="s">
        <v>264</v>
      </c>
      <c r="E159" s="170" t="s">
        <v>1</v>
      </c>
      <c r="F159" s="171" t="s">
        <v>4389</v>
      </c>
      <c r="H159" s="170" t="s">
        <v>1</v>
      </c>
      <c r="I159" s="172"/>
      <c r="L159" s="169"/>
      <c r="M159" s="173"/>
      <c r="T159" s="174"/>
      <c r="AT159" s="170" t="s">
        <v>264</v>
      </c>
      <c r="AU159" s="170" t="s">
        <v>87</v>
      </c>
      <c r="AV159" s="14" t="s">
        <v>85</v>
      </c>
      <c r="AW159" s="14" t="s">
        <v>32</v>
      </c>
      <c r="AX159" s="14" t="s">
        <v>77</v>
      </c>
      <c r="AY159" s="170" t="s">
        <v>253</v>
      </c>
    </row>
    <row r="160" spans="2:65" s="12" customFormat="1" ht="11.25">
      <c r="B160" s="154"/>
      <c r="D160" s="155" t="s">
        <v>264</v>
      </c>
      <c r="E160" s="156" t="s">
        <v>1</v>
      </c>
      <c r="F160" s="157" t="s">
        <v>4349</v>
      </c>
      <c r="H160" s="158">
        <v>49.5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65" s="13" customFormat="1" ht="11.25">
      <c r="B161" s="162"/>
      <c r="D161" s="155" t="s">
        <v>264</v>
      </c>
      <c r="E161" s="163" t="s">
        <v>1</v>
      </c>
      <c r="F161" s="164" t="s">
        <v>266</v>
      </c>
      <c r="H161" s="165">
        <v>110</v>
      </c>
      <c r="I161" s="166"/>
      <c r="L161" s="162"/>
      <c r="M161" s="167"/>
      <c r="T161" s="168"/>
      <c r="AT161" s="163" t="s">
        <v>264</v>
      </c>
      <c r="AU161" s="163" t="s">
        <v>87</v>
      </c>
      <c r="AV161" s="13" t="s">
        <v>260</v>
      </c>
      <c r="AW161" s="13" t="s">
        <v>32</v>
      </c>
      <c r="AX161" s="13" t="s">
        <v>85</v>
      </c>
      <c r="AY161" s="163" t="s">
        <v>253</v>
      </c>
    </row>
    <row r="162" spans="2:65" s="1" customFormat="1" ht="24.2" customHeight="1">
      <c r="B162" s="32"/>
      <c r="C162" s="137" t="s">
        <v>292</v>
      </c>
      <c r="D162" s="137" t="s">
        <v>255</v>
      </c>
      <c r="E162" s="138" t="s">
        <v>411</v>
      </c>
      <c r="F162" s="139" t="s">
        <v>412</v>
      </c>
      <c r="G162" s="140" t="s">
        <v>202</v>
      </c>
      <c r="H162" s="141">
        <v>110</v>
      </c>
      <c r="I162" s="142"/>
      <c r="J162" s="143">
        <f>ROUND(I162*H162,2)</f>
        <v>0</v>
      </c>
      <c r="K162" s="139" t="s">
        <v>259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260</v>
      </c>
      <c r="AT162" s="148" t="s">
        <v>255</v>
      </c>
      <c r="AU162" s="148" t="s">
        <v>87</v>
      </c>
      <c r="AY162" s="17" t="s">
        <v>253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260</v>
      </c>
      <c r="BM162" s="148" t="s">
        <v>4611</v>
      </c>
    </row>
    <row r="163" spans="2:65" s="1" customFormat="1" ht="11.25">
      <c r="B163" s="32"/>
      <c r="D163" s="150" t="s">
        <v>262</v>
      </c>
      <c r="F163" s="151" t="s">
        <v>414</v>
      </c>
      <c r="I163" s="152"/>
      <c r="L163" s="32"/>
      <c r="M163" s="153"/>
      <c r="T163" s="56"/>
      <c r="AT163" s="17" t="s">
        <v>262</v>
      </c>
      <c r="AU163" s="17" t="s">
        <v>87</v>
      </c>
    </row>
    <row r="164" spans="2:65" s="14" customFormat="1" ht="11.25">
      <c r="B164" s="169"/>
      <c r="D164" s="155" t="s">
        <v>264</v>
      </c>
      <c r="E164" s="170" t="s">
        <v>1</v>
      </c>
      <c r="F164" s="171" t="s">
        <v>4384</v>
      </c>
      <c r="H164" s="170" t="s">
        <v>1</v>
      </c>
      <c r="I164" s="172"/>
      <c r="L164" s="169"/>
      <c r="M164" s="173"/>
      <c r="T164" s="174"/>
      <c r="AT164" s="170" t="s">
        <v>264</v>
      </c>
      <c r="AU164" s="170" t="s">
        <v>87</v>
      </c>
      <c r="AV164" s="14" t="s">
        <v>85</v>
      </c>
      <c r="AW164" s="14" t="s">
        <v>32</v>
      </c>
      <c r="AX164" s="14" t="s">
        <v>77</v>
      </c>
      <c r="AY164" s="170" t="s">
        <v>253</v>
      </c>
    </row>
    <row r="165" spans="2:65" s="12" customFormat="1" ht="11.25">
      <c r="B165" s="154"/>
      <c r="D165" s="155" t="s">
        <v>264</v>
      </c>
      <c r="E165" s="156" t="s">
        <v>1</v>
      </c>
      <c r="F165" s="157" t="s">
        <v>4347</v>
      </c>
      <c r="H165" s="158">
        <v>60.5</v>
      </c>
      <c r="I165" s="159"/>
      <c r="L165" s="154"/>
      <c r="M165" s="160"/>
      <c r="T165" s="161"/>
      <c r="AT165" s="156" t="s">
        <v>264</v>
      </c>
      <c r="AU165" s="156" t="s">
        <v>87</v>
      </c>
      <c r="AV165" s="12" t="s">
        <v>87</v>
      </c>
      <c r="AW165" s="12" t="s">
        <v>32</v>
      </c>
      <c r="AX165" s="12" t="s">
        <v>77</v>
      </c>
      <c r="AY165" s="156" t="s">
        <v>253</v>
      </c>
    </row>
    <row r="166" spans="2:65" s="14" customFormat="1" ht="11.25">
      <c r="B166" s="169"/>
      <c r="D166" s="155" t="s">
        <v>264</v>
      </c>
      <c r="E166" s="170" t="s">
        <v>1</v>
      </c>
      <c r="F166" s="171" t="s">
        <v>4389</v>
      </c>
      <c r="H166" s="170" t="s">
        <v>1</v>
      </c>
      <c r="I166" s="172"/>
      <c r="L166" s="169"/>
      <c r="M166" s="173"/>
      <c r="T166" s="174"/>
      <c r="AT166" s="170" t="s">
        <v>264</v>
      </c>
      <c r="AU166" s="170" t="s">
        <v>87</v>
      </c>
      <c r="AV166" s="14" t="s">
        <v>85</v>
      </c>
      <c r="AW166" s="14" t="s">
        <v>32</v>
      </c>
      <c r="AX166" s="14" t="s">
        <v>77</v>
      </c>
      <c r="AY166" s="170" t="s">
        <v>253</v>
      </c>
    </row>
    <row r="167" spans="2:65" s="12" customFormat="1" ht="11.25">
      <c r="B167" s="154"/>
      <c r="D167" s="155" t="s">
        <v>264</v>
      </c>
      <c r="E167" s="156" t="s">
        <v>1</v>
      </c>
      <c r="F167" s="157" t="s">
        <v>4349</v>
      </c>
      <c r="H167" s="158">
        <v>49.5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3" customFormat="1" ht="11.25">
      <c r="B168" s="162"/>
      <c r="D168" s="155" t="s">
        <v>264</v>
      </c>
      <c r="E168" s="163" t="s">
        <v>1</v>
      </c>
      <c r="F168" s="164" t="s">
        <v>266</v>
      </c>
      <c r="H168" s="165">
        <v>110</v>
      </c>
      <c r="I168" s="166"/>
      <c r="L168" s="162"/>
      <c r="M168" s="167"/>
      <c r="T168" s="168"/>
      <c r="AT168" s="163" t="s">
        <v>264</v>
      </c>
      <c r="AU168" s="163" t="s">
        <v>87</v>
      </c>
      <c r="AV168" s="13" t="s">
        <v>260</v>
      </c>
      <c r="AW168" s="13" t="s">
        <v>32</v>
      </c>
      <c r="AX168" s="13" t="s">
        <v>85</v>
      </c>
      <c r="AY168" s="163" t="s">
        <v>253</v>
      </c>
    </row>
    <row r="169" spans="2:65" s="1" customFormat="1" ht="33" customHeight="1">
      <c r="B169" s="32"/>
      <c r="C169" s="137" t="s">
        <v>303</v>
      </c>
      <c r="D169" s="137" t="s">
        <v>255</v>
      </c>
      <c r="E169" s="138" t="s">
        <v>416</v>
      </c>
      <c r="F169" s="139" t="s">
        <v>417</v>
      </c>
      <c r="G169" s="140" t="s">
        <v>418</v>
      </c>
      <c r="H169" s="141">
        <v>99</v>
      </c>
      <c r="I169" s="142"/>
      <c r="J169" s="143">
        <f>ROUND(I169*H169,2)</f>
        <v>0</v>
      </c>
      <c r="K169" s="139" t="s">
        <v>259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260</v>
      </c>
      <c r="BM169" s="148" t="s">
        <v>4612</v>
      </c>
    </row>
    <row r="170" spans="2:65" s="1" customFormat="1" ht="11.25">
      <c r="B170" s="32"/>
      <c r="D170" s="150" t="s">
        <v>262</v>
      </c>
      <c r="F170" s="151" t="s">
        <v>420</v>
      </c>
      <c r="I170" s="152"/>
      <c r="L170" s="32"/>
      <c r="M170" s="153"/>
      <c r="T170" s="56"/>
      <c r="AT170" s="17" t="s">
        <v>262</v>
      </c>
      <c r="AU170" s="17" t="s">
        <v>87</v>
      </c>
    </row>
    <row r="171" spans="2:65" s="12" customFormat="1" ht="11.25">
      <c r="B171" s="154"/>
      <c r="D171" s="155" t="s">
        <v>264</v>
      </c>
      <c r="E171" s="156" t="s">
        <v>1</v>
      </c>
      <c r="F171" s="157" t="s">
        <v>4349</v>
      </c>
      <c r="H171" s="158">
        <v>49.5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85</v>
      </c>
      <c r="AY171" s="156" t="s">
        <v>253</v>
      </c>
    </row>
    <row r="172" spans="2:65" s="12" customFormat="1" ht="11.25">
      <c r="B172" s="154"/>
      <c r="D172" s="155" t="s">
        <v>264</v>
      </c>
      <c r="F172" s="157" t="s">
        <v>4613</v>
      </c>
      <c r="H172" s="158">
        <v>99</v>
      </c>
      <c r="I172" s="159"/>
      <c r="L172" s="154"/>
      <c r="M172" s="160"/>
      <c r="T172" s="161"/>
      <c r="AT172" s="156" t="s">
        <v>264</v>
      </c>
      <c r="AU172" s="156" t="s">
        <v>87</v>
      </c>
      <c r="AV172" s="12" t="s">
        <v>87</v>
      </c>
      <c r="AW172" s="12" t="s">
        <v>4</v>
      </c>
      <c r="AX172" s="12" t="s">
        <v>85</v>
      </c>
      <c r="AY172" s="156" t="s">
        <v>253</v>
      </c>
    </row>
    <row r="173" spans="2:65" s="1" customFormat="1" ht="16.5" customHeight="1">
      <c r="B173" s="32"/>
      <c r="C173" s="137" t="s">
        <v>310</v>
      </c>
      <c r="D173" s="137" t="s">
        <v>255</v>
      </c>
      <c r="E173" s="138" t="s">
        <v>423</v>
      </c>
      <c r="F173" s="139" t="s">
        <v>424</v>
      </c>
      <c r="G173" s="140" t="s">
        <v>202</v>
      </c>
      <c r="H173" s="141">
        <v>49.5</v>
      </c>
      <c r="I173" s="142"/>
      <c r="J173" s="143">
        <f>ROUND(I173*H173,2)</f>
        <v>0</v>
      </c>
      <c r="K173" s="139" t="s">
        <v>259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260</v>
      </c>
      <c r="BM173" s="148" t="s">
        <v>4614</v>
      </c>
    </row>
    <row r="174" spans="2:65" s="1" customFormat="1" ht="11.25">
      <c r="B174" s="32"/>
      <c r="D174" s="150" t="s">
        <v>262</v>
      </c>
      <c r="F174" s="151" t="s">
        <v>4393</v>
      </c>
      <c r="I174" s="152"/>
      <c r="L174" s="32"/>
      <c r="M174" s="153"/>
      <c r="T174" s="56"/>
      <c r="AT174" s="17" t="s">
        <v>262</v>
      </c>
      <c r="AU174" s="17" t="s">
        <v>87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4349</v>
      </c>
      <c r="H175" s="158">
        <v>49.5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85</v>
      </c>
      <c r="AY175" s="156" t="s">
        <v>253</v>
      </c>
    </row>
    <row r="176" spans="2:65" s="1" customFormat="1" ht="24.2" customHeight="1">
      <c r="B176" s="32"/>
      <c r="C176" s="137" t="s">
        <v>317</v>
      </c>
      <c r="D176" s="137" t="s">
        <v>255</v>
      </c>
      <c r="E176" s="138" t="s">
        <v>426</v>
      </c>
      <c r="F176" s="139" t="s">
        <v>427</v>
      </c>
      <c r="G176" s="140" t="s">
        <v>202</v>
      </c>
      <c r="H176" s="141">
        <v>60.5</v>
      </c>
      <c r="I176" s="142"/>
      <c r="J176" s="143">
        <f>ROUND(I176*H176,2)</f>
        <v>0</v>
      </c>
      <c r="K176" s="139" t="s">
        <v>259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260</v>
      </c>
      <c r="AT176" s="148" t="s">
        <v>255</v>
      </c>
      <c r="AU176" s="148" t="s">
        <v>87</v>
      </c>
      <c r="AY176" s="17" t="s">
        <v>253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260</v>
      </c>
      <c r="BM176" s="148" t="s">
        <v>4615</v>
      </c>
    </row>
    <row r="177" spans="2:65" s="1" customFormat="1" ht="11.25">
      <c r="B177" s="32"/>
      <c r="D177" s="150" t="s">
        <v>262</v>
      </c>
      <c r="F177" s="151" t="s">
        <v>867</v>
      </c>
      <c r="I177" s="152"/>
      <c r="L177" s="32"/>
      <c r="M177" s="153"/>
      <c r="T177" s="56"/>
      <c r="AT177" s="17" t="s">
        <v>262</v>
      </c>
      <c r="AU177" s="17" t="s">
        <v>87</v>
      </c>
    </row>
    <row r="178" spans="2:65" s="12" customFormat="1" ht="11.25">
      <c r="B178" s="154"/>
      <c r="D178" s="155" t="s">
        <v>264</v>
      </c>
      <c r="E178" s="156" t="s">
        <v>4347</v>
      </c>
      <c r="F178" s="157" t="s">
        <v>4616</v>
      </c>
      <c r="H178" s="158">
        <v>60.5</v>
      </c>
      <c r="I178" s="159"/>
      <c r="L178" s="154"/>
      <c r="M178" s="160"/>
      <c r="T178" s="161"/>
      <c r="AT178" s="156" t="s">
        <v>264</v>
      </c>
      <c r="AU178" s="156" t="s">
        <v>87</v>
      </c>
      <c r="AV178" s="12" t="s">
        <v>87</v>
      </c>
      <c r="AW178" s="12" t="s">
        <v>32</v>
      </c>
      <c r="AX178" s="12" t="s">
        <v>85</v>
      </c>
      <c r="AY178" s="156" t="s">
        <v>253</v>
      </c>
    </row>
    <row r="179" spans="2:65" s="1" customFormat="1" ht="24.2" customHeight="1">
      <c r="B179" s="32"/>
      <c r="C179" s="137" t="s">
        <v>323</v>
      </c>
      <c r="D179" s="137" t="s">
        <v>255</v>
      </c>
      <c r="E179" s="138" t="s">
        <v>4396</v>
      </c>
      <c r="F179" s="139" t="s">
        <v>4397</v>
      </c>
      <c r="G179" s="140" t="s">
        <v>202</v>
      </c>
      <c r="H179" s="141">
        <v>38.5</v>
      </c>
      <c r="I179" s="142"/>
      <c r="J179" s="143">
        <f>ROUND(I179*H179,2)</f>
        <v>0</v>
      </c>
      <c r="K179" s="139" t="s">
        <v>259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260</v>
      </c>
      <c r="BM179" s="148" t="s">
        <v>4617</v>
      </c>
    </row>
    <row r="180" spans="2:65" s="1" customFormat="1" ht="11.25">
      <c r="B180" s="32"/>
      <c r="D180" s="150" t="s">
        <v>262</v>
      </c>
      <c r="F180" s="151" t="s">
        <v>4399</v>
      </c>
      <c r="I180" s="152"/>
      <c r="L180" s="32"/>
      <c r="M180" s="153"/>
      <c r="T180" s="56"/>
      <c r="AT180" s="17" t="s">
        <v>262</v>
      </c>
      <c r="AU180" s="17" t="s">
        <v>87</v>
      </c>
    </row>
    <row r="181" spans="2:65" s="12" customFormat="1" ht="11.25">
      <c r="B181" s="154"/>
      <c r="D181" s="155" t="s">
        <v>264</v>
      </c>
      <c r="E181" s="156" t="s">
        <v>4345</v>
      </c>
      <c r="F181" s="157" t="s">
        <v>4597</v>
      </c>
      <c r="H181" s="158">
        <v>38.5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85</v>
      </c>
      <c r="AY181" s="156" t="s">
        <v>253</v>
      </c>
    </row>
    <row r="182" spans="2:65" s="1" customFormat="1" ht="16.5" customHeight="1">
      <c r="B182" s="32"/>
      <c r="C182" s="185" t="s">
        <v>344</v>
      </c>
      <c r="D182" s="185" t="s">
        <v>1052</v>
      </c>
      <c r="E182" s="186" t="s">
        <v>4400</v>
      </c>
      <c r="F182" s="187" t="s">
        <v>4401</v>
      </c>
      <c r="G182" s="188" t="s">
        <v>418</v>
      </c>
      <c r="H182" s="189">
        <v>77</v>
      </c>
      <c r="I182" s="190"/>
      <c r="J182" s="191">
        <f>ROUND(I182*H182,2)</f>
        <v>0</v>
      </c>
      <c r="K182" s="187" t="s">
        <v>259</v>
      </c>
      <c r="L182" s="192"/>
      <c r="M182" s="193" t="s">
        <v>1</v>
      </c>
      <c r="N182" s="194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303</v>
      </c>
      <c r="AT182" s="148" t="s">
        <v>1052</v>
      </c>
      <c r="AU182" s="148" t="s">
        <v>87</v>
      </c>
      <c r="AY182" s="17" t="s">
        <v>253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260</v>
      </c>
      <c r="BM182" s="148" t="s">
        <v>4618</v>
      </c>
    </row>
    <row r="183" spans="2:65" s="12" customFormat="1" ht="11.25">
      <c r="B183" s="154"/>
      <c r="D183" s="155" t="s">
        <v>264</v>
      </c>
      <c r="E183" s="156" t="s">
        <v>1</v>
      </c>
      <c r="F183" s="157" t="s">
        <v>4345</v>
      </c>
      <c r="H183" s="158">
        <v>38.5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32</v>
      </c>
      <c r="AX183" s="12" t="s">
        <v>85</v>
      </c>
      <c r="AY183" s="156" t="s">
        <v>253</v>
      </c>
    </row>
    <row r="184" spans="2:65" s="12" customFormat="1" ht="11.25">
      <c r="B184" s="154"/>
      <c r="D184" s="155" t="s">
        <v>264</v>
      </c>
      <c r="F184" s="157" t="s">
        <v>4619</v>
      </c>
      <c r="H184" s="158">
        <v>77</v>
      </c>
      <c r="I184" s="159"/>
      <c r="L184" s="154"/>
      <c r="M184" s="160"/>
      <c r="T184" s="161"/>
      <c r="AT184" s="156" t="s">
        <v>264</v>
      </c>
      <c r="AU184" s="156" t="s">
        <v>87</v>
      </c>
      <c r="AV184" s="12" t="s">
        <v>87</v>
      </c>
      <c r="AW184" s="12" t="s">
        <v>4</v>
      </c>
      <c r="AX184" s="12" t="s">
        <v>85</v>
      </c>
      <c r="AY184" s="156" t="s">
        <v>253</v>
      </c>
    </row>
    <row r="185" spans="2:65" s="11" customFormat="1" ht="22.9" customHeight="1">
      <c r="B185" s="125"/>
      <c r="D185" s="126" t="s">
        <v>76</v>
      </c>
      <c r="E185" s="135" t="s">
        <v>260</v>
      </c>
      <c r="F185" s="135" t="s">
        <v>4207</v>
      </c>
      <c r="I185" s="128"/>
      <c r="J185" s="136">
        <f>BK185</f>
        <v>0</v>
      </c>
      <c r="L185" s="125"/>
      <c r="M185" s="130"/>
      <c r="P185" s="131">
        <f>SUM(P186:P188)</f>
        <v>0</v>
      </c>
      <c r="R185" s="131">
        <f>SUM(R186:R188)</f>
        <v>0</v>
      </c>
      <c r="T185" s="132">
        <f>SUM(T186:T188)</f>
        <v>0</v>
      </c>
      <c r="AR185" s="126" t="s">
        <v>85</v>
      </c>
      <c r="AT185" s="133" t="s">
        <v>76</v>
      </c>
      <c r="AU185" s="133" t="s">
        <v>85</v>
      </c>
      <c r="AY185" s="126" t="s">
        <v>253</v>
      </c>
      <c r="BK185" s="134">
        <f>SUM(BK186:BK188)</f>
        <v>0</v>
      </c>
    </row>
    <row r="186" spans="2:65" s="1" customFormat="1" ht="16.5" customHeight="1">
      <c r="B186" s="32"/>
      <c r="C186" s="137" t="s">
        <v>355</v>
      </c>
      <c r="D186" s="137" t="s">
        <v>255</v>
      </c>
      <c r="E186" s="138" t="s">
        <v>4404</v>
      </c>
      <c r="F186" s="139" t="s">
        <v>4405</v>
      </c>
      <c r="G186" s="140" t="s">
        <v>202</v>
      </c>
      <c r="H186" s="141">
        <v>11</v>
      </c>
      <c r="I186" s="142"/>
      <c r="J186" s="143">
        <f>ROUND(I186*H186,2)</f>
        <v>0</v>
      </c>
      <c r="K186" s="139" t="s">
        <v>259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260</v>
      </c>
      <c r="AT186" s="148" t="s">
        <v>255</v>
      </c>
      <c r="AU186" s="148" t="s">
        <v>87</v>
      </c>
      <c r="AY186" s="17" t="s">
        <v>253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260</v>
      </c>
      <c r="BM186" s="148" t="s">
        <v>4620</v>
      </c>
    </row>
    <row r="187" spans="2:65" s="1" customFormat="1" ht="11.25">
      <c r="B187" s="32"/>
      <c r="D187" s="150" t="s">
        <v>262</v>
      </c>
      <c r="F187" s="151" t="s">
        <v>4407</v>
      </c>
      <c r="I187" s="152"/>
      <c r="L187" s="32"/>
      <c r="M187" s="153"/>
      <c r="T187" s="56"/>
      <c r="AT187" s="17" t="s">
        <v>262</v>
      </c>
      <c r="AU187" s="17" t="s">
        <v>87</v>
      </c>
    </row>
    <row r="188" spans="2:65" s="12" customFormat="1" ht="11.25">
      <c r="B188" s="154"/>
      <c r="D188" s="155" t="s">
        <v>264</v>
      </c>
      <c r="E188" s="156" t="s">
        <v>4339</v>
      </c>
      <c r="F188" s="157" t="s">
        <v>323</v>
      </c>
      <c r="H188" s="158">
        <v>11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85</v>
      </c>
      <c r="AY188" s="156" t="s">
        <v>253</v>
      </c>
    </row>
    <row r="189" spans="2:65" s="11" customFormat="1" ht="22.9" customHeight="1">
      <c r="B189" s="125"/>
      <c r="D189" s="126" t="s">
        <v>76</v>
      </c>
      <c r="E189" s="135" t="s">
        <v>303</v>
      </c>
      <c r="F189" s="135" t="s">
        <v>4409</v>
      </c>
      <c r="I189" s="128"/>
      <c r="J189" s="136">
        <f>BK189</f>
        <v>0</v>
      </c>
      <c r="L189" s="125"/>
      <c r="M189" s="130"/>
      <c r="P189" s="131">
        <f>SUM(P190:P201)</f>
        <v>0</v>
      </c>
      <c r="R189" s="131">
        <f>SUM(R190:R201)</f>
        <v>0.30717</v>
      </c>
      <c r="T189" s="132">
        <f>SUM(T190:T201)</f>
        <v>0</v>
      </c>
      <c r="AR189" s="126" t="s">
        <v>85</v>
      </c>
      <c r="AT189" s="133" t="s">
        <v>76</v>
      </c>
      <c r="AU189" s="133" t="s">
        <v>85</v>
      </c>
      <c r="AY189" s="126" t="s">
        <v>253</v>
      </c>
      <c r="BK189" s="134">
        <f>SUM(BK190:BK201)</f>
        <v>0</v>
      </c>
    </row>
    <row r="190" spans="2:65" s="1" customFormat="1" ht="24.2" customHeight="1">
      <c r="B190" s="32"/>
      <c r="C190" s="137" t="s">
        <v>360</v>
      </c>
      <c r="D190" s="137" t="s">
        <v>255</v>
      </c>
      <c r="E190" s="138" t="s">
        <v>4621</v>
      </c>
      <c r="F190" s="139" t="s">
        <v>4622</v>
      </c>
      <c r="G190" s="140" t="s">
        <v>313</v>
      </c>
      <c r="H190" s="141">
        <v>244</v>
      </c>
      <c r="I190" s="142"/>
      <c r="J190" s="143">
        <f>ROUND(I190*H190,2)</f>
        <v>0</v>
      </c>
      <c r="K190" s="139" t="s">
        <v>259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4623</v>
      </c>
    </row>
    <row r="191" spans="2:65" s="1" customFormat="1" ht="11.25">
      <c r="B191" s="32"/>
      <c r="D191" s="150" t="s">
        <v>262</v>
      </c>
      <c r="F191" s="151" t="s">
        <v>4624</v>
      </c>
      <c r="I191" s="152"/>
      <c r="L191" s="32"/>
      <c r="M191" s="153"/>
      <c r="T191" s="56"/>
      <c r="AT191" s="17" t="s">
        <v>262</v>
      </c>
      <c r="AU191" s="17" t="s">
        <v>87</v>
      </c>
    </row>
    <row r="192" spans="2:65" s="1" customFormat="1" ht="21.75" customHeight="1">
      <c r="B192" s="32"/>
      <c r="C192" s="185" t="s">
        <v>8</v>
      </c>
      <c r="D192" s="185" t="s">
        <v>1052</v>
      </c>
      <c r="E192" s="186" t="s">
        <v>4625</v>
      </c>
      <c r="F192" s="187" t="s">
        <v>4626</v>
      </c>
      <c r="G192" s="188" t="s">
        <v>313</v>
      </c>
      <c r="H192" s="189">
        <v>154</v>
      </c>
      <c r="I192" s="190"/>
      <c r="J192" s="191">
        <f>ROUND(I192*H192,2)</f>
        <v>0</v>
      </c>
      <c r="K192" s="187" t="s">
        <v>1729</v>
      </c>
      <c r="L192" s="192"/>
      <c r="M192" s="193" t="s">
        <v>1</v>
      </c>
      <c r="N192" s="194" t="s">
        <v>42</v>
      </c>
      <c r="P192" s="146">
        <f>O192*H192</f>
        <v>0</v>
      </c>
      <c r="Q192" s="146">
        <v>1.7000000000000001E-4</v>
      </c>
      <c r="R192" s="146">
        <f>Q192*H192</f>
        <v>2.6180000000000002E-2</v>
      </c>
      <c r="S192" s="146">
        <v>0</v>
      </c>
      <c r="T192" s="147">
        <f>S192*H192</f>
        <v>0</v>
      </c>
      <c r="AR192" s="148" t="s">
        <v>303</v>
      </c>
      <c r="AT192" s="148" t="s">
        <v>1052</v>
      </c>
      <c r="AU192" s="148" t="s">
        <v>87</v>
      </c>
      <c r="AY192" s="17" t="s">
        <v>253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260</v>
      </c>
      <c r="BM192" s="148" t="s">
        <v>4627</v>
      </c>
    </row>
    <row r="193" spans="2:65" s="1" customFormat="1" ht="21.75" customHeight="1">
      <c r="B193" s="32"/>
      <c r="C193" s="185" t="s">
        <v>369</v>
      </c>
      <c r="D193" s="185" t="s">
        <v>1052</v>
      </c>
      <c r="E193" s="186" t="s">
        <v>4628</v>
      </c>
      <c r="F193" s="187" t="s">
        <v>4629</v>
      </c>
      <c r="G193" s="188" t="s">
        <v>313</v>
      </c>
      <c r="H193" s="189">
        <v>90</v>
      </c>
      <c r="I193" s="190"/>
      <c r="J193" s="191">
        <f>ROUND(I193*H193,2)</f>
        <v>0</v>
      </c>
      <c r="K193" s="187" t="s">
        <v>259</v>
      </c>
      <c r="L193" s="192"/>
      <c r="M193" s="193" t="s">
        <v>1</v>
      </c>
      <c r="N193" s="194" t="s">
        <v>42</v>
      </c>
      <c r="P193" s="146">
        <f>O193*H193</f>
        <v>0</v>
      </c>
      <c r="Q193" s="146">
        <v>2.7E-4</v>
      </c>
      <c r="R193" s="146">
        <f>Q193*H193</f>
        <v>2.4299999999999999E-2</v>
      </c>
      <c r="S193" s="146">
        <v>0</v>
      </c>
      <c r="T193" s="147">
        <f>S193*H193</f>
        <v>0</v>
      </c>
      <c r="AR193" s="148" t="s">
        <v>303</v>
      </c>
      <c r="AT193" s="148" t="s">
        <v>1052</v>
      </c>
      <c r="AU193" s="148" t="s">
        <v>87</v>
      </c>
      <c r="AY193" s="17" t="s">
        <v>253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85</v>
      </c>
      <c r="BK193" s="149">
        <f>ROUND(I193*H193,2)</f>
        <v>0</v>
      </c>
      <c r="BL193" s="17" t="s">
        <v>260</v>
      </c>
      <c r="BM193" s="148" t="s">
        <v>4630</v>
      </c>
    </row>
    <row r="194" spans="2:65" s="1" customFormat="1" ht="24.2" customHeight="1">
      <c r="B194" s="32"/>
      <c r="C194" s="137" t="s">
        <v>374</v>
      </c>
      <c r="D194" s="137" t="s">
        <v>255</v>
      </c>
      <c r="E194" s="138" t="s">
        <v>4631</v>
      </c>
      <c r="F194" s="139" t="s">
        <v>4632</v>
      </c>
      <c r="G194" s="140" t="s">
        <v>313</v>
      </c>
      <c r="H194" s="141">
        <v>347</v>
      </c>
      <c r="I194" s="142"/>
      <c r="J194" s="143">
        <f>ROUND(I194*H194,2)</f>
        <v>0</v>
      </c>
      <c r="K194" s="139" t="s">
        <v>259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260</v>
      </c>
      <c r="AT194" s="148" t="s">
        <v>255</v>
      </c>
      <c r="AU194" s="148" t="s">
        <v>87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260</v>
      </c>
      <c r="BM194" s="148" t="s">
        <v>4633</v>
      </c>
    </row>
    <row r="195" spans="2:65" s="1" customFormat="1" ht="11.25">
      <c r="B195" s="32"/>
      <c r="D195" s="150" t="s">
        <v>262</v>
      </c>
      <c r="F195" s="151" t="s">
        <v>4634</v>
      </c>
      <c r="I195" s="152"/>
      <c r="L195" s="32"/>
      <c r="M195" s="153"/>
      <c r="T195" s="56"/>
      <c r="AT195" s="17" t="s">
        <v>262</v>
      </c>
      <c r="AU195" s="17" t="s">
        <v>87</v>
      </c>
    </row>
    <row r="196" spans="2:65" s="1" customFormat="1" ht="21.75" customHeight="1">
      <c r="B196" s="32"/>
      <c r="C196" s="185" t="s">
        <v>379</v>
      </c>
      <c r="D196" s="185" t="s">
        <v>1052</v>
      </c>
      <c r="E196" s="186" t="s">
        <v>4635</v>
      </c>
      <c r="F196" s="187" t="s">
        <v>4636</v>
      </c>
      <c r="G196" s="188" t="s">
        <v>313</v>
      </c>
      <c r="H196" s="189">
        <v>347</v>
      </c>
      <c r="I196" s="190"/>
      <c r="J196" s="191">
        <f>ROUND(I196*H196,2)</f>
        <v>0</v>
      </c>
      <c r="K196" s="187" t="s">
        <v>259</v>
      </c>
      <c r="L196" s="192"/>
      <c r="M196" s="193" t="s">
        <v>1</v>
      </c>
      <c r="N196" s="194" t="s">
        <v>42</v>
      </c>
      <c r="P196" s="146">
        <f>O196*H196</f>
        <v>0</v>
      </c>
      <c r="Q196" s="146">
        <v>4.2000000000000002E-4</v>
      </c>
      <c r="R196" s="146">
        <f>Q196*H196</f>
        <v>0.14574000000000001</v>
      </c>
      <c r="S196" s="146">
        <v>0</v>
      </c>
      <c r="T196" s="147">
        <f>S196*H196</f>
        <v>0</v>
      </c>
      <c r="AR196" s="148" t="s">
        <v>303</v>
      </c>
      <c r="AT196" s="148" t="s">
        <v>1052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260</v>
      </c>
      <c r="BM196" s="148" t="s">
        <v>4637</v>
      </c>
    </row>
    <row r="197" spans="2:65" s="1" customFormat="1" ht="24.2" customHeight="1">
      <c r="B197" s="32"/>
      <c r="C197" s="137" t="s">
        <v>384</v>
      </c>
      <c r="D197" s="137" t="s">
        <v>255</v>
      </c>
      <c r="E197" s="138" t="s">
        <v>4638</v>
      </c>
      <c r="F197" s="139" t="s">
        <v>4639</v>
      </c>
      <c r="G197" s="140" t="s">
        <v>313</v>
      </c>
      <c r="H197" s="141">
        <v>76</v>
      </c>
      <c r="I197" s="142"/>
      <c r="J197" s="143">
        <f>ROUND(I197*H197,2)</f>
        <v>0</v>
      </c>
      <c r="K197" s="139" t="s">
        <v>259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260</v>
      </c>
      <c r="BM197" s="148" t="s">
        <v>4640</v>
      </c>
    </row>
    <row r="198" spans="2:65" s="1" customFormat="1" ht="11.25">
      <c r="B198" s="32"/>
      <c r="D198" s="150" t="s">
        <v>262</v>
      </c>
      <c r="F198" s="151" t="s">
        <v>4641</v>
      </c>
      <c r="I198" s="152"/>
      <c r="L198" s="32"/>
      <c r="M198" s="153"/>
      <c r="T198" s="56"/>
      <c r="AT198" s="17" t="s">
        <v>262</v>
      </c>
      <c r="AU198" s="17" t="s">
        <v>87</v>
      </c>
    </row>
    <row r="199" spans="2:65" s="1" customFormat="1" ht="21.75" customHeight="1">
      <c r="B199" s="32"/>
      <c r="C199" s="185" t="s">
        <v>389</v>
      </c>
      <c r="D199" s="185" t="s">
        <v>1052</v>
      </c>
      <c r="E199" s="186" t="s">
        <v>4642</v>
      </c>
      <c r="F199" s="187" t="s">
        <v>4643</v>
      </c>
      <c r="G199" s="188" t="s">
        <v>313</v>
      </c>
      <c r="H199" s="189">
        <v>76</v>
      </c>
      <c r="I199" s="190"/>
      <c r="J199" s="191">
        <f>ROUND(I199*H199,2)</f>
        <v>0</v>
      </c>
      <c r="K199" s="187" t="s">
        <v>259</v>
      </c>
      <c r="L199" s="192"/>
      <c r="M199" s="193" t="s">
        <v>1</v>
      </c>
      <c r="N199" s="194" t="s">
        <v>42</v>
      </c>
      <c r="P199" s="146">
        <f>O199*H199</f>
        <v>0</v>
      </c>
      <c r="Q199" s="146">
        <v>6.7000000000000002E-4</v>
      </c>
      <c r="R199" s="146">
        <f>Q199*H199</f>
        <v>5.092E-2</v>
      </c>
      <c r="S199" s="146">
        <v>0</v>
      </c>
      <c r="T199" s="147">
        <f>S199*H199</f>
        <v>0</v>
      </c>
      <c r="AR199" s="148" t="s">
        <v>303</v>
      </c>
      <c r="AT199" s="148" t="s">
        <v>1052</v>
      </c>
      <c r="AU199" s="148" t="s">
        <v>87</v>
      </c>
      <c r="AY199" s="17" t="s">
        <v>253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85</v>
      </c>
      <c r="BK199" s="149">
        <f>ROUND(I199*H199,2)</f>
        <v>0</v>
      </c>
      <c r="BL199" s="17" t="s">
        <v>260</v>
      </c>
      <c r="BM199" s="148" t="s">
        <v>4644</v>
      </c>
    </row>
    <row r="200" spans="2:65" s="1" customFormat="1" ht="21.75" customHeight="1">
      <c r="B200" s="32"/>
      <c r="C200" s="137" t="s">
        <v>7</v>
      </c>
      <c r="D200" s="137" t="s">
        <v>255</v>
      </c>
      <c r="E200" s="138" t="s">
        <v>4645</v>
      </c>
      <c r="F200" s="139" t="s">
        <v>4646</v>
      </c>
      <c r="G200" s="140" t="s">
        <v>313</v>
      </c>
      <c r="H200" s="141">
        <v>667</v>
      </c>
      <c r="I200" s="142"/>
      <c r="J200" s="143">
        <f>ROUND(I200*H200,2)</f>
        <v>0</v>
      </c>
      <c r="K200" s="139" t="s">
        <v>259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9.0000000000000006E-5</v>
      </c>
      <c r="R200" s="146">
        <f>Q200*H200</f>
        <v>6.0030000000000007E-2</v>
      </c>
      <c r="S200" s="146">
        <v>0</v>
      </c>
      <c r="T200" s="147">
        <f>S200*H200</f>
        <v>0</v>
      </c>
      <c r="AR200" s="148" t="s">
        <v>260</v>
      </c>
      <c r="AT200" s="148" t="s">
        <v>255</v>
      </c>
      <c r="AU200" s="148" t="s">
        <v>87</v>
      </c>
      <c r="AY200" s="17" t="s">
        <v>253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260</v>
      </c>
      <c r="BM200" s="148" t="s">
        <v>4647</v>
      </c>
    </row>
    <row r="201" spans="2:65" s="1" customFormat="1" ht="11.25">
      <c r="B201" s="32"/>
      <c r="D201" s="150" t="s">
        <v>262</v>
      </c>
      <c r="F201" s="151" t="s">
        <v>4648</v>
      </c>
      <c r="I201" s="152"/>
      <c r="L201" s="32"/>
      <c r="M201" s="153"/>
      <c r="T201" s="56"/>
      <c r="AT201" s="17" t="s">
        <v>262</v>
      </c>
      <c r="AU201" s="17" t="s">
        <v>87</v>
      </c>
    </row>
    <row r="202" spans="2:65" s="11" customFormat="1" ht="22.9" customHeight="1">
      <c r="B202" s="125"/>
      <c r="D202" s="126" t="s">
        <v>76</v>
      </c>
      <c r="E202" s="135" t="s">
        <v>1475</v>
      </c>
      <c r="F202" s="135" t="s">
        <v>1476</v>
      </c>
      <c r="I202" s="128"/>
      <c r="J202" s="136">
        <f>BK202</f>
        <v>0</v>
      </c>
      <c r="L202" s="125"/>
      <c r="M202" s="130"/>
      <c r="P202" s="131">
        <f>SUM(P203:P204)</f>
        <v>0</v>
      </c>
      <c r="R202" s="131">
        <f>SUM(R203:R204)</f>
        <v>0</v>
      </c>
      <c r="T202" s="132">
        <f>SUM(T203:T204)</f>
        <v>0</v>
      </c>
      <c r="AR202" s="126" t="s">
        <v>85</v>
      </c>
      <c r="AT202" s="133" t="s">
        <v>76</v>
      </c>
      <c r="AU202" s="133" t="s">
        <v>85</v>
      </c>
      <c r="AY202" s="126" t="s">
        <v>253</v>
      </c>
      <c r="BK202" s="134">
        <f>SUM(BK203:BK204)</f>
        <v>0</v>
      </c>
    </row>
    <row r="203" spans="2:65" s="1" customFormat="1" ht="24.2" customHeight="1">
      <c r="B203" s="32"/>
      <c r="C203" s="137" t="s">
        <v>398</v>
      </c>
      <c r="D203" s="137" t="s">
        <v>255</v>
      </c>
      <c r="E203" s="138" t="s">
        <v>4450</v>
      </c>
      <c r="F203" s="139" t="s">
        <v>4451</v>
      </c>
      <c r="G203" s="140" t="s">
        <v>418</v>
      </c>
      <c r="H203" s="141">
        <v>0.307</v>
      </c>
      <c r="I203" s="142"/>
      <c r="J203" s="143">
        <f>ROUND(I203*H203,2)</f>
        <v>0</v>
      </c>
      <c r="K203" s="139" t="s">
        <v>259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260</v>
      </c>
      <c r="AT203" s="148" t="s">
        <v>255</v>
      </c>
      <c r="AU203" s="148" t="s">
        <v>87</v>
      </c>
      <c r="AY203" s="17" t="s">
        <v>253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85</v>
      </c>
      <c r="BK203" s="149">
        <f>ROUND(I203*H203,2)</f>
        <v>0</v>
      </c>
      <c r="BL203" s="17" t="s">
        <v>260</v>
      </c>
      <c r="BM203" s="148" t="s">
        <v>4649</v>
      </c>
    </row>
    <row r="204" spans="2:65" s="1" customFormat="1" ht="11.25">
      <c r="B204" s="32"/>
      <c r="D204" s="150" t="s">
        <v>262</v>
      </c>
      <c r="F204" s="151" t="s">
        <v>4453</v>
      </c>
      <c r="I204" s="152"/>
      <c r="L204" s="32"/>
      <c r="M204" s="153"/>
      <c r="T204" s="56"/>
      <c r="AT204" s="17" t="s">
        <v>262</v>
      </c>
      <c r="AU204" s="17" t="s">
        <v>87</v>
      </c>
    </row>
    <row r="205" spans="2:65" s="11" customFormat="1" ht="25.9" customHeight="1">
      <c r="B205" s="125"/>
      <c r="D205" s="126" t="s">
        <v>76</v>
      </c>
      <c r="E205" s="127" t="s">
        <v>609</v>
      </c>
      <c r="F205" s="127" t="s">
        <v>610</v>
      </c>
      <c r="I205" s="128"/>
      <c r="J205" s="129">
        <f>BK205</f>
        <v>0</v>
      </c>
      <c r="L205" s="125"/>
      <c r="M205" s="130"/>
      <c r="P205" s="131">
        <f>P206+P222+P267+P283+P304</f>
        <v>0</v>
      </c>
      <c r="R205" s="131">
        <f>R206+R222+R267+R283+R304</f>
        <v>0.99814999999999998</v>
      </c>
      <c r="T205" s="132">
        <f>T206+T222+T267+T283+T304</f>
        <v>0</v>
      </c>
      <c r="AR205" s="126" t="s">
        <v>87</v>
      </c>
      <c r="AT205" s="133" t="s">
        <v>76</v>
      </c>
      <c r="AU205" s="133" t="s">
        <v>77</v>
      </c>
      <c r="AY205" s="126" t="s">
        <v>253</v>
      </c>
      <c r="BK205" s="134">
        <f>BK206+BK222+BK267+BK283+BK304</f>
        <v>0</v>
      </c>
    </row>
    <row r="206" spans="2:65" s="11" customFormat="1" ht="22.9" customHeight="1">
      <c r="B206" s="125"/>
      <c r="D206" s="126" t="s">
        <v>76</v>
      </c>
      <c r="E206" s="135" t="s">
        <v>1691</v>
      </c>
      <c r="F206" s="135" t="s">
        <v>1692</v>
      </c>
      <c r="I206" s="128"/>
      <c r="J206" s="136">
        <f>BK206</f>
        <v>0</v>
      </c>
      <c r="L206" s="125"/>
      <c r="M206" s="130"/>
      <c r="P206" s="131">
        <f>SUM(P207:P221)</f>
        <v>0</v>
      </c>
      <c r="R206" s="131">
        <f>SUM(R207:R221)</f>
        <v>0.25117</v>
      </c>
      <c r="T206" s="132">
        <f>SUM(T207:T221)</f>
        <v>0</v>
      </c>
      <c r="AR206" s="126" t="s">
        <v>87</v>
      </c>
      <c r="AT206" s="133" t="s">
        <v>76</v>
      </c>
      <c r="AU206" s="133" t="s">
        <v>85</v>
      </c>
      <c r="AY206" s="126" t="s">
        <v>253</v>
      </c>
      <c r="BK206" s="134">
        <f>SUM(BK207:BK221)</f>
        <v>0</v>
      </c>
    </row>
    <row r="207" spans="2:65" s="1" customFormat="1" ht="33" customHeight="1">
      <c r="B207" s="32"/>
      <c r="C207" s="137" t="s">
        <v>404</v>
      </c>
      <c r="D207" s="137" t="s">
        <v>255</v>
      </c>
      <c r="E207" s="138" t="s">
        <v>4650</v>
      </c>
      <c r="F207" s="139" t="s">
        <v>4651</v>
      </c>
      <c r="G207" s="140" t="s">
        <v>313</v>
      </c>
      <c r="H207" s="141">
        <v>167</v>
      </c>
      <c r="I207" s="142"/>
      <c r="J207" s="143">
        <f>ROUND(I207*H207,2)</f>
        <v>0</v>
      </c>
      <c r="K207" s="139" t="s">
        <v>259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6.0000000000000002E-5</v>
      </c>
      <c r="R207" s="146">
        <f>Q207*H207</f>
        <v>1.0019999999999999E-2</v>
      </c>
      <c r="S207" s="146">
        <v>0</v>
      </c>
      <c r="T207" s="147">
        <f>S207*H207</f>
        <v>0</v>
      </c>
      <c r="AR207" s="148" t="s">
        <v>369</v>
      </c>
      <c r="AT207" s="148" t="s">
        <v>255</v>
      </c>
      <c r="AU207" s="148" t="s">
        <v>87</v>
      </c>
      <c r="AY207" s="17" t="s">
        <v>253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369</v>
      </c>
      <c r="BM207" s="148" t="s">
        <v>4652</v>
      </c>
    </row>
    <row r="208" spans="2:65" s="1" customFormat="1" ht="11.25">
      <c r="B208" s="32"/>
      <c r="D208" s="150" t="s">
        <v>262</v>
      </c>
      <c r="F208" s="151" t="s">
        <v>4653</v>
      </c>
      <c r="I208" s="152"/>
      <c r="L208" s="32"/>
      <c r="M208" s="153"/>
      <c r="T208" s="56"/>
      <c r="AT208" s="17" t="s">
        <v>262</v>
      </c>
      <c r="AU208" s="17" t="s">
        <v>87</v>
      </c>
    </row>
    <row r="209" spans="2:65" s="1" customFormat="1" ht="24.2" customHeight="1">
      <c r="B209" s="32"/>
      <c r="C209" s="185" t="s">
        <v>410</v>
      </c>
      <c r="D209" s="185" t="s">
        <v>1052</v>
      </c>
      <c r="E209" s="186" t="s">
        <v>4654</v>
      </c>
      <c r="F209" s="187" t="s">
        <v>4655</v>
      </c>
      <c r="G209" s="188" t="s">
        <v>313</v>
      </c>
      <c r="H209" s="189">
        <v>113</v>
      </c>
      <c r="I209" s="190"/>
      <c r="J209" s="191">
        <f>ROUND(I209*H209,2)</f>
        <v>0</v>
      </c>
      <c r="K209" s="187" t="s">
        <v>259</v>
      </c>
      <c r="L209" s="192"/>
      <c r="M209" s="193" t="s">
        <v>1</v>
      </c>
      <c r="N209" s="194" t="s">
        <v>42</v>
      </c>
      <c r="P209" s="146">
        <f>O209*H209</f>
        <v>0</v>
      </c>
      <c r="Q209" s="146">
        <v>8.0000000000000007E-5</v>
      </c>
      <c r="R209" s="146">
        <f>Q209*H209</f>
        <v>9.0400000000000012E-3</v>
      </c>
      <c r="S209" s="146">
        <v>0</v>
      </c>
      <c r="T209" s="147">
        <f>S209*H209</f>
        <v>0</v>
      </c>
      <c r="AR209" s="148" t="s">
        <v>455</v>
      </c>
      <c r="AT209" s="148" t="s">
        <v>1052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369</v>
      </c>
      <c r="BM209" s="148" t="s">
        <v>4656</v>
      </c>
    </row>
    <row r="210" spans="2:65" s="1" customFormat="1" ht="24.2" customHeight="1">
      <c r="B210" s="32"/>
      <c r="C210" s="185" t="s">
        <v>415</v>
      </c>
      <c r="D210" s="185" t="s">
        <v>1052</v>
      </c>
      <c r="E210" s="186" t="s">
        <v>4657</v>
      </c>
      <c r="F210" s="187" t="s">
        <v>4658</v>
      </c>
      <c r="G210" s="188" t="s">
        <v>313</v>
      </c>
      <c r="H210" s="189">
        <v>25</v>
      </c>
      <c r="I210" s="190"/>
      <c r="J210" s="191">
        <f>ROUND(I210*H210,2)</f>
        <v>0</v>
      </c>
      <c r="K210" s="187" t="s">
        <v>259</v>
      </c>
      <c r="L210" s="192"/>
      <c r="M210" s="193" t="s">
        <v>1</v>
      </c>
      <c r="N210" s="194" t="s">
        <v>42</v>
      </c>
      <c r="P210" s="146">
        <f>O210*H210</f>
        <v>0</v>
      </c>
      <c r="Q210" s="146">
        <v>9.0000000000000006E-5</v>
      </c>
      <c r="R210" s="146">
        <f>Q210*H210</f>
        <v>2.2500000000000003E-3</v>
      </c>
      <c r="S210" s="146">
        <v>0</v>
      </c>
      <c r="T210" s="147">
        <f>S210*H210</f>
        <v>0</v>
      </c>
      <c r="AR210" s="148" t="s">
        <v>455</v>
      </c>
      <c r="AT210" s="148" t="s">
        <v>1052</v>
      </c>
      <c r="AU210" s="148" t="s">
        <v>87</v>
      </c>
      <c r="AY210" s="17" t="s">
        <v>253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369</v>
      </c>
      <c r="BM210" s="148" t="s">
        <v>4659</v>
      </c>
    </row>
    <row r="211" spans="2:65" s="1" customFormat="1" ht="24.2" customHeight="1">
      <c r="B211" s="32"/>
      <c r="C211" s="185" t="s">
        <v>422</v>
      </c>
      <c r="D211" s="185" t="s">
        <v>1052</v>
      </c>
      <c r="E211" s="186" t="s">
        <v>4660</v>
      </c>
      <c r="F211" s="187" t="s">
        <v>4661</v>
      </c>
      <c r="G211" s="188" t="s">
        <v>313</v>
      </c>
      <c r="H211" s="189">
        <v>26</v>
      </c>
      <c r="I211" s="190"/>
      <c r="J211" s="191">
        <f>ROUND(I211*H211,2)</f>
        <v>0</v>
      </c>
      <c r="K211" s="187" t="s">
        <v>259</v>
      </c>
      <c r="L211" s="192"/>
      <c r="M211" s="193" t="s">
        <v>1</v>
      </c>
      <c r="N211" s="194" t="s">
        <v>42</v>
      </c>
      <c r="P211" s="146">
        <f>O211*H211</f>
        <v>0</v>
      </c>
      <c r="Q211" s="146">
        <v>1E-4</v>
      </c>
      <c r="R211" s="146">
        <f>Q211*H211</f>
        <v>2.6000000000000003E-3</v>
      </c>
      <c r="S211" s="146">
        <v>0</v>
      </c>
      <c r="T211" s="147">
        <f>S211*H211</f>
        <v>0</v>
      </c>
      <c r="AR211" s="148" t="s">
        <v>455</v>
      </c>
      <c r="AT211" s="148" t="s">
        <v>1052</v>
      </c>
      <c r="AU211" s="148" t="s">
        <v>87</v>
      </c>
      <c r="AY211" s="17" t="s">
        <v>253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369</v>
      </c>
      <c r="BM211" s="148" t="s">
        <v>4662</v>
      </c>
    </row>
    <row r="212" spans="2:65" s="1" customFormat="1" ht="24.2" customHeight="1">
      <c r="B212" s="32"/>
      <c r="C212" s="185" t="s">
        <v>291</v>
      </c>
      <c r="D212" s="185" t="s">
        <v>1052</v>
      </c>
      <c r="E212" s="186" t="s">
        <v>4663</v>
      </c>
      <c r="F212" s="187" t="s">
        <v>4664</v>
      </c>
      <c r="G212" s="188" t="s">
        <v>313</v>
      </c>
      <c r="H212" s="189">
        <v>2</v>
      </c>
      <c r="I212" s="190"/>
      <c r="J212" s="191">
        <f>ROUND(I212*H212,2)</f>
        <v>0</v>
      </c>
      <c r="K212" s="187" t="s">
        <v>259</v>
      </c>
      <c r="L212" s="192"/>
      <c r="M212" s="193" t="s">
        <v>1</v>
      </c>
      <c r="N212" s="194" t="s">
        <v>42</v>
      </c>
      <c r="P212" s="146">
        <f>O212*H212</f>
        <v>0</v>
      </c>
      <c r="Q212" s="146">
        <v>1.3999999999999999E-4</v>
      </c>
      <c r="R212" s="146">
        <f>Q212*H212</f>
        <v>2.7999999999999998E-4</v>
      </c>
      <c r="S212" s="146">
        <v>0</v>
      </c>
      <c r="T212" s="147">
        <f>S212*H212</f>
        <v>0</v>
      </c>
      <c r="AR212" s="148" t="s">
        <v>455</v>
      </c>
      <c r="AT212" s="148" t="s">
        <v>1052</v>
      </c>
      <c r="AU212" s="148" t="s">
        <v>87</v>
      </c>
      <c r="AY212" s="17" t="s">
        <v>253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369</v>
      </c>
      <c r="BM212" s="148" t="s">
        <v>4665</v>
      </c>
    </row>
    <row r="213" spans="2:65" s="1" customFormat="1" ht="33" customHeight="1">
      <c r="B213" s="32"/>
      <c r="C213" s="137" t="s">
        <v>302</v>
      </c>
      <c r="D213" s="137" t="s">
        <v>255</v>
      </c>
      <c r="E213" s="138" t="s">
        <v>4666</v>
      </c>
      <c r="F213" s="139" t="s">
        <v>4667</v>
      </c>
      <c r="G213" s="140" t="s">
        <v>313</v>
      </c>
      <c r="H213" s="141">
        <v>447</v>
      </c>
      <c r="I213" s="142"/>
      <c r="J213" s="143">
        <f>ROUND(I213*H213,2)</f>
        <v>0</v>
      </c>
      <c r="K213" s="139" t="s">
        <v>259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1.9000000000000001E-4</v>
      </c>
      <c r="R213" s="146">
        <f>Q213*H213</f>
        <v>8.4930000000000005E-2</v>
      </c>
      <c r="S213" s="146">
        <v>0</v>
      </c>
      <c r="T213" s="147">
        <f>S213*H213</f>
        <v>0</v>
      </c>
      <c r="AR213" s="148" t="s">
        <v>369</v>
      </c>
      <c r="AT213" s="148" t="s">
        <v>255</v>
      </c>
      <c r="AU213" s="148" t="s">
        <v>87</v>
      </c>
      <c r="AY213" s="17" t="s">
        <v>253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85</v>
      </c>
      <c r="BK213" s="149">
        <f>ROUND(I213*H213,2)</f>
        <v>0</v>
      </c>
      <c r="BL213" s="17" t="s">
        <v>369</v>
      </c>
      <c r="BM213" s="148" t="s">
        <v>4668</v>
      </c>
    </row>
    <row r="214" spans="2:65" s="1" customFormat="1" ht="11.25">
      <c r="B214" s="32"/>
      <c r="D214" s="150" t="s">
        <v>262</v>
      </c>
      <c r="F214" s="151" t="s">
        <v>4669</v>
      </c>
      <c r="I214" s="152"/>
      <c r="L214" s="32"/>
      <c r="M214" s="153"/>
      <c r="T214" s="56"/>
      <c r="AT214" s="17" t="s">
        <v>262</v>
      </c>
      <c r="AU214" s="17" t="s">
        <v>87</v>
      </c>
    </row>
    <row r="215" spans="2:65" s="1" customFormat="1" ht="24.2" customHeight="1">
      <c r="B215" s="32"/>
      <c r="C215" s="185" t="s">
        <v>437</v>
      </c>
      <c r="D215" s="185" t="s">
        <v>1052</v>
      </c>
      <c r="E215" s="186" t="s">
        <v>4670</v>
      </c>
      <c r="F215" s="187" t="s">
        <v>4671</v>
      </c>
      <c r="G215" s="188" t="s">
        <v>313</v>
      </c>
      <c r="H215" s="189">
        <v>96</v>
      </c>
      <c r="I215" s="190"/>
      <c r="J215" s="191">
        <f t="shared" ref="J215:J220" si="0">ROUND(I215*H215,2)</f>
        <v>0</v>
      </c>
      <c r="K215" s="187" t="s">
        <v>259</v>
      </c>
      <c r="L215" s="192"/>
      <c r="M215" s="193" t="s">
        <v>1</v>
      </c>
      <c r="N215" s="194" t="s">
        <v>42</v>
      </c>
      <c r="P215" s="146">
        <f t="shared" ref="P215:P220" si="1">O215*H215</f>
        <v>0</v>
      </c>
      <c r="Q215" s="146">
        <v>2.7E-4</v>
      </c>
      <c r="R215" s="146">
        <f t="shared" ref="R215:R220" si="2">Q215*H215</f>
        <v>2.5919999999999999E-2</v>
      </c>
      <c r="S215" s="146">
        <v>0</v>
      </c>
      <c r="T215" s="147">
        <f t="shared" ref="T215:T220" si="3">S215*H215</f>
        <v>0</v>
      </c>
      <c r="AR215" s="148" t="s">
        <v>455</v>
      </c>
      <c r="AT215" s="148" t="s">
        <v>1052</v>
      </c>
      <c r="AU215" s="148" t="s">
        <v>87</v>
      </c>
      <c r="AY215" s="17" t="s">
        <v>253</v>
      </c>
      <c r="BE215" s="149">
        <f t="shared" ref="BE215:BE220" si="4">IF(N215="základní",J215,0)</f>
        <v>0</v>
      </c>
      <c r="BF215" s="149">
        <f t="shared" ref="BF215:BF220" si="5">IF(N215="snížená",J215,0)</f>
        <v>0</v>
      </c>
      <c r="BG215" s="149">
        <f t="shared" ref="BG215:BG220" si="6">IF(N215="zákl. přenesená",J215,0)</f>
        <v>0</v>
      </c>
      <c r="BH215" s="149">
        <f t="shared" ref="BH215:BH220" si="7">IF(N215="sníž. přenesená",J215,0)</f>
        <v>0</v>
      </c>
      <c r="BI215" s="149">
        <f t="shared" ref="BI215:BI220" si="8">IF(N215="nulová",J215,0)</f>
        <v>0</v>
      </c>
      <c r="BJ215" s="17" t="s">
        <v>85</v>
      </c>
      <c r="BK215" s="149">
        <f t="shared" ref="BK215:BK220" si="9">ROUND(I215*H215,2)</f>
        <v>0</v>
      </c>
      <c r="BL215" s="17" t="s">
        <v>369</v>
      </c>
      <c r="BM215" s="148" t="s">
        <v>4672</v>
      </c>
    </row>
    <row r="216" spans="2:65" s="1" customFormat="1" ht="24.2" customHeight="1">
      <c r="B216" s="32"/>
      <c r="C216" s="185" t="s">
        <v>444</v>
      </c>
      <c r="D216" s="185" t="s">
        <v>1052</v>
      </c>
      <c r="E216" s="186" t="s">
        <v>4673</v>
      </c>
      <c r="F216" s="187" t="s">
        <v>4674</v>
      </c>
      <c r="G216" s="188" t="s">
        <v>313</v>
      </c>
      <c r="H216" s="189">
        <v>167</v>
      </c>
      <c r="I216" s="190"/>
      <c r="J216" s="191">
        <f t="shared" si="0"/>
        <v>0</v>
      </c>
      <c r="K216" s="187" t="s">
        <v>259</v>
      </c>
      <c r="L216" s="192"/>
      <c r="M216" s="193" t="s">
        <v>1</v>
      </c>
      <c r="N216" s="194" t="s">
        <v>42</v>
      </c>
      <c r="P216" s="146">
        <f t="shared" si="1"/>
        <v>0</v>
      </c>
      <c r="Q216" s="146">
        <v>2.9E-4</v>
      </c>
      <c r="R216" s="146">
        <f t="shared" si="2"/>
        <v>4.8430000000000001E-2</v>
      </c>
      <c r="S216" s="146">
        <v>0</v>
      </c>
      <c r="T216" s="147">
        <f t="shared" si="3"/>
        <v>0</v>
      </c>
      <c r="AR216" s="148" t="s">
        <v>455</v>
      </c>
      <c r="AT216" s="148" t="s">
        <v>1052</v>
      </c>
      <c r="AU216" s="148" t="s">
        <v>87</v>
      </c>
      <c r="AY216" s="17" t="s">
        <v>253</v>
      </c>
      <c r="BE216" s="149">
        <f t="shared" si="4"/>
        <v>0</v>
      </c>
      <c r="BF216" s="149">
        <f t="shared" si="5"/>
        <v>0</v>
      </c>
      <c r="BG216" s="149">
        <f t="shared" si="6"/>
        <v>0</v>
      </c>
      <c r="BH216" s="149">
        <f t="shared" si="7"/>
        <v>0</v>
      </c>
      <c r="BI216" s="149">
        <f t="shared" si="8"/>
        <v>0</v>
      </c>
      <c r="BJ216" s="17" t="s">
        <v>85</v>
      </c>
      <c r="BK216" s="149">
        <f t="shared" si="9"/>
        <v>0</v>
      </c>
      <c r="BL216" s="17" t="s">
        <v>369</v>
      </c>
      <c r="BM216" s="148" t="s">
        <v>4675</v>
      </c>
    </row>
    <row r="217" spans="2:65" s="1" customFormat="1" ht="24.2" customHeight="1">
      <c r="B217" s="32"/>
      <c r="C217" s="185" t="s">
        <v>449</v>
      </c>
      <c r="D217" s="185" t="s">
        <v>1052</v>
      </c>
      <c r="E217" s="186" t="s">
        <v>4676</v>
      </c>
      <c r="F217" s="187" t="s">
        <v>4677</v>
      </c>
      <c r="G217" s="188" t="s">
        <v>313</v>
      </c>
      <c r="H217" s="189">
        <v>26</v>
      </c>
      <c r="I217" s="190"/>
      <c r="J217" s="191">
        <f t="shared" si="0"/>
        <v>0</v>
      </c>
      <c r="K217" s="187" t="s">
        <v>259</v>
      </c>
      <c r="L217" s="192"/>
      <c r="M217" s="193" t="s">
        <v>1</v>
      </c>
      <c r="N217" s="194" t="s">
        <v>42</v>
      </c>
      <c r="P217" s="146">
        <f t="shared" si="1"/>
        <v>0</v>
      </c>
      <c r="Q217" s="146">
        <v>3.2000000000000003E-4</v>
      </c>
      <c r="R217" s="146">
        <f t="shared" si="2"/>
        <v>8.320000000000001E-3</v>
      </c>
      <c r="S217" s="146">
        <v>0</v>
      </c>
      <c r="T217" s="147">
        <f t="shared" si="3"/>
        <v>0</v>
      </c>
      <c r="AR217" s="148" t="s">
        <v>455</v>
      </c>
      <c r="AT217" s="148" t="s">
        <v>1052</v>
      </c>
      <c r="AU217" s="148" t="s">
        <v>87</v>
      </c>
      <c r="AY217" s="17" t="s">
        <v>253</v>
      </c>
      <c r="BE217" s="149">
        <f t="shared" si="4"/>
        <v>0</v>
      </c>
      <c r="BF217" s="149">
        <f t="shared" si="5"/>
        <v>0</v>
      </c>
      <c r="BG217" s="149">
        <f t="shared" si="6"/>
        <v>0</v>
      </c>
      <c r="BH217" s="149">
        <f t="shared" si="7"/>
        <v>0</v>
      </c>
      <c r="BI217" s="149">
        <f t="shared" si="8"/>
        <v>0</v>
      </c>
      <c r="BJ217" s="17" t="s">
        <v>85</v>
      </c>
      <c r="BK217" s="149">
        <f t="shared" si="9"/>
        <v>0</v>
      </c>
      <c r="BL217" s="17" t="s">
        <v>369</v>
      </c>
      <c r="BM217" s="148" t="s">
        <v>4678</v>
      </c>
    </row>
    <row r="218" spans="2:65" s="1" customFormat="1" ht="24.2" customHeight="1">
      <c r="B218" s="32"/>
      <c r="C218" s="185" t="s">
        <v>455</v>
      </c>
      <c r="D218" s="185" t="s">
        <v>1052</v>
      </c>
      <c r="E218" s="186" t="s">
        <v>4679</v>
      </c>
      <c r="F218" s="187" t="s">
        <v>4680</v>
      </c>
      <c r="G218" s="188" t="s">
        <v>313</v>
      </c>
      <c r="H218" s="189">
        <v>156</v>
      </c>
      <c r="I218" s="190"/>
      <c r="J218" s="191">
        <f t="shared" si="0"/>
        <v>0</v>
      </c>
      <c r="K218" s="187" t="s">
        <v>259</v>
      </c>
      <c r="L218" s="192"/>
      <c r="M218" s="193" t="s">
        <v>1</v>
      </c>
      <c r="N218" s="194" t="s">
        <v>42</v>
      </c>
      <c r="P218" s="146">
        <f t="shared" si="1"/>
        <v>0</v>
      </c>
      <c r="Q218" s="146">
        <v>3.6999999999999999E-4</v>
      </c>
      <c r="R218" s="146">
        <f t="shared" si="2"/>
        <v>5.772E-2</v>
      </c>
      <c r="S218" s="146">
        <v>0</v>
      </c>
      <c r="T218" s="147">
        <f t="shared" si="3"/>
        <v>0</v>
      </c>
      <c r="AR218" s="148" t="s">
        <v>455</v>
      </c>
      <c r="AT218" s="148" t="s">
        <v>1052</v>
      </c>
      <c r="AU218" s="148" t="s">
        <v>87</v>
      </c>
      <c r="AY218" s="17" t="s">
        <v>253</v>
      </c>
      <c r="BE218" s="149">
        <f t="shared" si="4"/>
        <v>0</v>
      </c>
      <c r="BF218" s="149">
        <f t="shared" si="5"/>
        <v>0</v>
      </c>
      <c r="BG218" s="149">
        <f t="shared" si="6"/>
        <v>0</v>
      </c>
      <c r="BH218" s="149">
        <f t="shared" si="7"/>
        <v>0</v>
      </c>
      <c r="BI218" s="149">
        <f t="shared" si="8"/>
        <v>0</v>
      </c>
      <c r="BJ218" s="17" t="s">
        <v>85</v>
      </c>
      <c r="BK218" s="149">
        <f t="shared" si="9"/>
        <v>0</v>
      </c>
      <c r="BL218" s="17" t="s">
        <v>369</v>
      </c>
      <c r="BM218" s="148" t="s">
        <v>4681</v>
      </c>
    </row>
    <row r="219" spans="2:65" s="1" customFormat="1" ht="24.2" customHeight="1">
      <c r="B219" s="32"/>
      <c r="C219" s="185" t="s">
        <v>479</v>
      </c>
      <c r="D219" s="185" t="s">
        <v>1052</v>
      </c>
      <c r="E219" s="186" t="s">
        <v>4682</v>
      </c>
      <c r="F219" s="187" t="s">
        <v>4683</v>
      </c>
      <c r="G219" s="188" t="s">
        <v>313</v>
      </c>
      <c r="H219" s="189">
        <v>2</v>
      </c>
      <c r="I219" s="190"/>
      <c r="J219" s="191">
        <f t="shared" si="0"/>
        <v>0</v>
      </c>
      <c r="K219" s="187" t="s">
        <v>259</v>
      </c>
      <c r="L219" s="192"/>
      <c r="M219" s="193" t="s">
        <v>1</v>
      </c>
      <c r="N219" s="194" t="s">
        <v>42</v>
      </c>
      <c r="P219" s="146">
        <f t="shared" si="1"/>
        <v>0</v>
      </c>
      <c r="Q219" s="146">
        <v>8.3000000000000001E-4</v>
      </c>
      <c r="R219" s="146">
        <f t="shared" si="2"/>
        <v>1.66E-3</v>
      </c>
      <c r="S219" s="146">
        <v>0</v>
      </c>
      <c r="T219" s="147">
        <f t="shared" si="3"/>
        <v>0</v>
      </c>
      <c r="AR219" s="148" t="s">
        <v>455</v>
      </c>
      <c r="AT219" s="148" t="s">
        <v>1052</v>
      </c>
      <c r="AU219" s="148" t="s">
        <v>87</v>
      </c>
      <c r="AY219" s="17" t="s">
        <v>253</v>
      </c>
      <c r="BE219" s="149">
        <f t="shared" si="4"/>
        <v>0</v>
      </c>
      <c r="BF219" s="149">
        <f t="shared" si="5"/>
        <v>0</v>
      </c>
      <c r="BG219" s="149">
        <f t="shared" si="6"/>
        <v>0</v>
      </c>
      <c r="BH219" s="149">
        <f t="shared" si="7"/>
        <v>0</v>
      </c>
      <c r="BI219" s="149">
        <f t="shared" si="8"/>
        <v>0</v>
      </c>
      <c r="BJ219" s="17" t="s">
        <v>85</v>
      </c>
      <c r="BK219" s="149">
        <f t="shared" si="9"/>
        <v>0</v>
      </c>
      <c r="BL219" s="17" t="s">
        <v>369</v>
      </c>
      <c r="BM219" s="148" t="s">
        <v>4684</v>
      </c>
    </row>
    <row r="220" spans="2:65" s="1" customFormat="1" ht="24.2" customHeight="1">
      <c r="B220" s="32"/>
      <c r="C220" s="137" t="s">
        <v>483</v>
      </c>
      <c r="D220" s="137" t="s">
        <v>255</v>
      </c>
      <c r="E220" s="138" t="s">
        <v>1776</v>
      </c>
      <c r="F220" s="139" t="s">
        <v>1777</v>
      </c>
      <c r="G220" s="140" t="s">
        <v>1576</v>
      </c>
      <c r="H220" s="196"/>
      <c r="I220" s="142"/>
      <c r="J220" s="143">
        <f t="shared" si="0"/>
        <v>0</v>
      </c>
      <c r="K220" s="139" t="s">
        <v>259</v>
      </c>
      <c r="L220" s="32"/>
      <c r="M220" s="144" t="s">
        <v>1</v>
      </c>
      <c r="N220" s="145" t="s">
        <v>42</v>
      </c>
      <c r="P220" s="146">
        <f t="shared" si="1"/>
        <v>0</v>
      </c>
      <c r="Q220" s="146">
        <v>0</v>
      </c>
      <c r="R220" s="146">
        <f t="shared" si="2"/>
        <v>0</v>
      </c>
      <c r="S220" s="146">
        <v>0</v>
      </c>
      <c r="T220" s="147">
        <f t="shared" si="3"/>
        <v>0</v>
      </c>
      <c r="AR220" s="148" t="s">
        <v>369</v>
      </c>
      <c r="AT220" s="148" t="s">
        <v>255</v>
      </c>
      <c r="AU220" s="148" t="s">
        <v>87</v>
      </c>
      <c r="AY220" s="17" t="s">
        <v>253</v>
      </c>
      <c r="BE220" s="149">
        <f t="shared" si="4"/>
        <v>0</v>
      </c>
      <c r="BF220" s="149">
        <f t="shared" si="5"/>
        <v>0</v>
      </c>
      <c r="BG220" s="149">
        <f t="shared" si="6"/>
        <v>0</v>
      </c>
      <c r="BH220" s="149">
        <f t="shared" si="7"/>
        <v>0</v>
      </c>
      <c r="BI220" s="149">
        <f t="shared" si="8"/>
        <v>0</v>
      </c>
      <c r="BJ220" s="17" t="s">
        <v>85</v>
      </c>
      <c r="BK220" s="149">
        <f t="shared" si="9"/>
        <v>0</v>
      </c>
      <c r="BL220" s="17" t="s">
        <v>369</v>
      </c>
      <c r="BM220" s="148" t="s">
        <v>4685</v>
      </c>
    </row>
    <row r="221" spans="2:65" s="1" customFormat="1" ht="11.25">
      <c r="B221" s="32"/>
      <c r="D221" s="150" t="s">
        <v>262</v>
      </c>
      <c r="F221" s="151" t="s">
        <v>1779</v>
      </c>
      <c r="I221" s="152"/>
      <c r="L221" s="32"/>
      <c r="M221" s="153"/>
      <c r="T221" s="56"/>
      <c r="AT221" s="17" t="s">
        <v>262</v>
      </c>
      <c r="AU221" s="17" t="s">
        <v>87</v>
      </c>
    </row>
    <row r="222" spans="2:65" s="11" customFormat="1" ht="22.9" customHeight="1">
      <c r="B222" s="125"/>
      <c r="D222" s="126" t="s">
        <v>76</v>
      </c>
      <c r="E222" s="135" t="s">
        <v>4686</v>
      </c>
      <c r="F222" s="135" t="s">
        <v>4687</v>
      </c>
      <c r="I222" s="128"/>
      <c r="J222" s="136">
        <f>BK222</f>
        <v>0</v>
      </c>
      <c r="L222" s="125"/>
      <c r="M222" s="130"/>
      <c r="P222" s="131">
        <f>SUM(P223:P266)</f>
        <v>0</v>
      </c>
      <c r="R222" s="131">
        <f>SUM(R223:R266)</f>
        <v>0.49975999999999987</v>
      </c>
      <c r="T222" s="132">
        <f>SUM(T223:T266)</f>
        <v>0</v>
      </c>
      <c r="AR222" s="126" t="s">
        <v>87</v>
      </c>
      <c r="AT222" s="133" t="s">
        <v>76</v>
      </c>
      <c r="AU222" s="133" t="s">
        <v>85</v>
      </c>
      <c r="AY222" s="126" t="s">
        <v>253</v>
      </c>
      <c r="BK222" s="134">
        <f>SUM(BK223:BK266)</f>
        <v>0</v>
      </c>
    </row>
    <row r="223" spans="2:65" s="1" customFormat="1" ht="24.2" customHeight="1">
      <c r="B223" s="32"/>
      <c r="C223" s="137" t="s">
        <v>309</v>
      </c>
      <c r="D223" s="137" t="s">
        <v>255</v>
      </c>
      <c r="E223" s="138" t="s">
        <v>4688</v>
      </c>
      <c r="F223" s="139" t="s">
        <v>4689</v>
      </c>
      <c r="G223" s="140" t="s">
        <v>313</v>
      </c>
      <c r="H223" s="141">
        <v>209</v>
      </c>
      <c r="I223" s="142"/>
      <c r="J223" s="143">
        <f>ROUND(I223*H223,2)</f>
        <v>0</v>
      </c>
      <c r="K223" s="139" t="s">
        <v>259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7.2999999999999996E-4</v>
      </c>
      <c r="R223" s="146">
        <f>Q223*H223</f>
        <v>0.15256999999999998</v>
      </c>
      <c r="S223" s="146">
        <v>0</v>
      </c>
      <c r="T223" s="147">
        <f>S223*H223</f>
        <v>0</v>
      </c>
      <c r="AR223" s="148" t="s">
        <v>369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369</v>
      </c>
      <c r="BM223" s="148" t="s">
        <v>4690</v>
      </c>
    </row>
    <row r="224" spans="2:65" s="1" customFormat="1" ht="11.25">
      <c r="B224" s="32"/>
      <c r="D224" s="150" t="s">
        <v>262</v>
      </c>
      <c r="F224" s="151" t="s">
        <v>4691</v>
      </c>
      <c r="I224" s="152"/>
      <c r="L224" s="32"/>
      <c r="M224" s="153"/>
      <c r="T224" s="56"/>
      <c r="AT224" s="17" t="s">
        <v>262</v>
      </c>
      <c r="AU224" s="17" t="s">
        <v>87</v>
      </c>
    </row>
    <row r="225" spans="2:65" s="1" customFormat="1" ht="24.2" customHeight="1">
      <c r="B225" s="32"/>
      <c r="C225" s="137" t="s">
        <v>490</v>
      </c>
      <c r="D225" s="137" t="s">
        <v>255</v>
      </c>
      <c r="E225" s="138" t="s">
        <v>4692</v>
      </c>
      <c r="F225" s="139" t="s">
        <v>4693</v>
      </c>
      <c r="G225" s="140" t="s">
        <v>313</v>
      </c>
      <c r="H225" s="141">
        <v>38</v>
      </c>
      <c r="I225" s="142"/>
      <c r="J225" s="143">
        <f>ROUND(I225*H225,2)</f>
        <v>0</v>
      </c>
      <c r="K225" s="139" t="s">
        <v>259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9.7999999999999997E-4</v>
      </c>
      <c r="R225" s="146">
        <f>Q225*H225</f>
        <v>3.7239999999999995E-2</v>
      </c>
      <c r="S225" s="146">
        <v>0</v>
      </c>
      <c r="T225" s="147">
        <f>S225*H225</f>
        <v>0</v>
      </c>
      <c r="AR225" s="148" t="s">
        <v>369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369</v>
      </c>
      <c r="BM225" s="148" t="s">
        <v>4694</v>
      </c>
    </row>
    <row r="226" spans="2:65" s="1" customFormat="1" ht="11.25">
      <c r="B226" s="32"/>
      <c r="D226" s="150" t="s">
        <v>262</v>
      </c>
      <c r="F226" s="151" t="s">
        <v>4695</v>
      </c>
      <c r="I226" s="152"/>
      <c r="L226" s="32"/>
      <c r="M226" s="153"/>
      <c r="T226" s="56"/>
      <c r="AT226" s="17" t="s">
        <v>262</v>
      </c>
      <c r="AU226" s="17" t="s">
        <v>87</v>
      </c>
    </row>
    <row r="227" spans="2:65" s="1" customFormat="1" ht="24.2" customHeight="1">
      <c r="B227" s="32"/>
      <c r="C227" s="137" t="s">
        <v>494</v>
      </c>
      <c r="D227" s="137" t="s">
        <v>255</v>
      </c>
      <c r="E227" s="138" t="s">
        <v>4696</v>
      </c>
      <c r="F227" s="139" t="s">
        <v>4697</v>
      </c>
      <c r="G227" s="140" t="s">
        <v>313</v>
      </c>
      <c r="H227" s="141">
        <v>52</v>
      </c>
      <c r="I227" s="142"/>
      <c r="J227" s="143">
        <f>ROUND(I227*H227,2)</f>
        <v>0</v>
      </c>
      <c r="K227" s="139" t="s">
        <v>259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1.2999999999999999E-3</v>
      </c>
      <c r="R227" s="146">
        <f>Q227*H227</f>
        <v>6.7599999999999993E-2</v>
      </c>
      <c r="S227" s="146">
        <v>0</v>
      </c>
      <c r="T227" s="147">
        <f>S227*H227</f>
        <v>0</v>
      </c>
      <c r="AR227" s="148" t="s">
        <v>369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369</v>
      </c>
      <c r="BM227" s="148" t="s">
        <v>4698</v>
      </c>
    </row>
    <row r="228" spans="2:65" s="1" customFormat="1" ht="11.25">
      <c r="B228" s="32"/>
      <c r="D228" s="150" t="s">
        <v>262</v>
      </c>
      <c r="F228" s="151" t="s">
        <v>4699</v>
      </c>
      <c r="I228" s="152"/>
      <c r="L228" s="32"/>
      <c r="M228" s="153"/>
      <c r="T228" s="56"/>
      <c r="AT228" s="17" t="s">
        <v>262</v>
      </c>
      <c r="AU228" s="17" t="s">
        <v>87</v>
      </c>
    </row>
    <row r="229" spans="2:65" s="1" customFormat="1" ht="24.2" customHeight="1">
      <c r="B229" s="32"/>
      <c r="C229" s="137" t="s">
        <v>498</v>
      </c>
      <c r="D229" s="137" t="s">
        <v>255</v>
      </c>
      <c r="E229" s="138" t="s">
        <v>4700</v>
      </c>
      <c r="F229" s="139" t="s">
        <v>4701</v>
      </c>
      <c r="G229" s="140" t="s">
        <v>313</v>
      </c>
      <c r="H229" s="141">
        <v>4</v>
      </c>
      <c r="I229" s="142"/>
      <c r="J229" s="143">
        <f>ROUND(I229*H229,2)</f>
        <v>0</v>
      </c>
      <c r="K229" s="139" t="s">
        <v>259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2.63E-3</v>
      </c>
      <c r="R229" s="146">
        <f>Q229*H229</f>
        <v>1.052E-2</v>
      </c>
      <c r="S229" s="146">
        <v>0</v>
      </c>
      <c r="T229" s="147">
        <f>S229*H229</f>
        <v>0</v>
      </c>
      <c r="AR229" s="148" t="s">
        <v>369</v>
      </c>
      <c r="AT229" s="148" t="s">
        <v>255</v>
      </c>
      <c r="AU229" s="148" t="s">
        <v>87</v>
      </c>
      <c r="AY229" s="17" t="s">
        <v>253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369</v>
      </c>
      <c r="BM229" s="148" t="s">
        <v>4702</v>
      </c>
    </row>
    <row r="230" spans="2:65" s="1" customFormat="1" ht="11.25">
      <c r="B230" s="32"/>
      <c r="D230" s="150" t="s">
        <v>262</v>
      </c>
      <c r="F230" s="151" t="s">
        <v>4703</v>
      </c>
      <c r="I230" s="152"/>
      <c r="L230" s="32"/>
      <c r="M230" s="153"/>
      <c r="T230" s="56"/>
      <c r="AT230" s="17" t="s">
        <v>262</v>
      </c>
      <c r="AU230" s="17" t="s">
        <v>87</v>
      </c>
    </row>
    <row r="231" spans="2:65" s="1" customFormat="1" ht="16.5" customHeight="1">
      <c r="B231" s="32"/>
      <c r="C231" s="137" t="s">
        <v>502</v>
      </c>
      <c r="D231" s="137" t="s">
        <v>255</v>
      </c>
      <c r="E231" s="138" t="s">
        <v>4704</v>
      </c>
      <c r="F231" s="139" t="s">
        <v>4705</v>
      </c>
      <c r="G231" s="140" t="s">
        <v>269</v>
      </c>
      <c r="H231" s="141">
        <v>52</v>
      </c>
      <c r="I231" s="142"/>
      <c r="J231" s="143">
        <f>ROUND(I231*H231,2)</f>
        <v>0</v>
      </c>
      <c r="K231" s="139" t="s">
        <v>259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369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369</v>
      </c>
      <c r="BM231" s="148" t="s">
        <v>4706</v>
      </c>
    </row>
    <row r="232" spans="2:65" s="1" customFormat="1" ht="11.25">
      <c r="B232" s="32"/>
      <c r="D232" s="150" t="s">
        <v>262</v>
      </c>
      <c r="F232" s="151" t="s">
        <v>4707</v>
      </c>
      <c r="I232" s="152"/>
      <c r="L232" s="32"/>
      <c r="M232" s="153"/>
      <c r="T232" s="56"/>
      <c r="AT232" s="17" t="s">
        <v>262</v>
      </c>
      <c r="AU232" s="17" t="s">
        <v>87</v>
      </c>
    </row>
    <row r="233" spans="2:65" s="1" customFormat="1" ht="24.2" customHeight="1">
      <c r="B233" s="32"/>
      <c r="C233" s="137" t="s">
        <v>508</v>
      </c>
      <c r="D233" s="137" t="s">
        <v>255</v>
      </c>
      <c r="E233" s="138" t="s">
        <v>4708</v>
      </c>
      <c r="F233" s="139" t="s">
        <v>4709</v>
      </c>
      <c r="G233" s="140" t="s">
        <v>269</v>
      </c>
      <c r="H233" s="141">
        <v>1</v>
      </c>
      <c r="I233" s="142"/>
      <c r="J233" s="143">
        <f>ROUND(I233*H233,2)</f>
        <v>0</v>
      </c>
      <c r="K233" s="139" t="s">
        <v>259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2.2000000000000001E-4</v>
      </c>
      <c r="R233" s="146">
        <f>Q233*H233</f>
        <v>2.2000000000000001E-4</v>
      </c>
      <c r="S233" s="146">
        <v>0</v>
      </c>
      <c r="T233" s="147">
        <f>S233*H233</f>
        <v>0</v>
      </c>
      <c r="AR233" s="148" t="s">
        <v>369</v>
      </c>
      <c r="AT233" s="148" t="s">
        <v>255</v>
      </c>
      <c r="AU233" s="148" t="s">
        <v>87</v>
      </c>
      <c r="AY233" s="17" t="s">
        <v>253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369</v>
      </c>
      <c r="BM233" s="148" t="s">
        <v>4710</v>
      </c>
    </row>
    <row r="234" spans="2:65" s="1" customFormat="1" ht="11.25">
      <c r="B234" s="32"/>
      <c r="D234" s="150" t="s">
        <v>262</v>
      </c>
      <c r="F234" s="151" t="s">
        <v>4711</v>
      </c>
      <c r="I234" s="152"/>
      <c r="L234" s="32"/>
      <c r="M234" s="153"/>
      <c r="T234" s="56"/>
      <c r="AT234" s="17" t="s">
        <v>262</v>
      </c>
      <c r="AU234" s="17" t="s">
        <v>87</v>
      </c>
    </row>
    <row r="235" spans="2:65" s="1" customFormat="1" ht="24.2" customHeight="1">
      <c r="B235" s="32"/>
      <c r="C235" s="137" t="s">
        <v>515</v>
      </c>
      <c r="D235" s="137" t="s">
        <v>255</v>
      </c>
      <c r="E235" s="138" t="s">
        <v>4712</v>
      </c>
      <c r="F235" s="139" t="s">
        <v>4713</v>
      </c>
      <c r="G235" s="140" t="s">
        <v>269</v>
      </c>
      <c r="H235" s="141">
        <v>1</v>
      </c>
      <c r="I235" s="142"/>
      <c r="J235" s="143">
        <f>ROUND(I235*H235,2)</f>
        <v>0</v>
      </c>
      <c r="K235" s="139" t="s">
        <v>259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1.2E-4</v>
      </c>
      <c r="R235" s="146">
        <f>Q235*H235</f>
        <v>1.2E-4</v>
      </c>
      <c r="S235" s="146">
        <v>0</v>
      </c>
      <c r="T235" s="147">
        <f>S235*H235</f>
        <v>0</v>
      </c>
      <c r="AR235" s="148" t="s">
        <v>369</v>
      </c>
      <c r="AT235" s="148" t="s">
        <v>255</v>
      </c>
      <c r="AU235" s="148" t="s">
        <v>87</v>
      </c>
      <c r="AY235" s="17" t="s">
        <v>253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369</v>
      </c>
      <c r="BM235" s="148" t="s">
        <v>4714</v>
      </c>
    </row>
    <row r="236" spans="2:65" s="1" customFormat="1" ht="11.25">
      <c r="B236" s="32"/>
      <c r="D236" s="150" t="s">
        <v>262</v>
      </c>
      <c r="F236" s="151" t="s">
        <v>4715</v>
      </c>
      <c r="I236" s="152"/>
      <c r="L236" s="32"/>
      <c r="M236" s="153"/>
      <c r="T236" s="56"/>
      <c r="AT236" s="17" t="s">
        <v>262</v>
      </c>
      <c r="AU236" s="17" t="s">
        <v>87</v>
      </c>
    </row>
    <row r="237" spans="2:65" s="1" customFormat="1" ht="24.2" customHeight="1">
      <c r="B237" s="32"/>
      <c r="C237" s="137" t="s">
        <v>521</v>
      </c>
      <c r="D237" s="137" t="s">
        <v>255</v>
      </c>
      <c r="E237" s="138" t="s">
        <v>4716</v>
      </c>
      <c r="F237" s="139" t="s">
        <v>4717</v>
      </c>
      <c r="G237" s="140" t="s">
        <v>269</v>
      </c>
      <c r="H237" s="141">
        <v>5</v>
      </c>
      <c r="I237" s="142"/>
      <c r="J237" s="143">
        <f>ROUND(I237*H237,2)</f>
        <v>0</v>
      </c>
      <c r="K237" s="139" t="s">
        <v>259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5.1999999999999995E-4</v>
      </c>
      <c r="R237" s="146">
        <f>Q237*H237</f>
        <v>2.5999999999999999E-3</v>
      </c>
      <c r="S237" s="146">
        <v>0</v>
      </c>
      <c r="T237" s="147">
        <f>S237*H237</f>
        <v>0</v>
      </c>
      <c r="AR237" s="148" t="s">
        <v>369</v>
      </c>
      <c r="AT237" s="148" t="s">
        <v>255</v>
      </c>
      <c r="AU237" s="148" t="s">
        <v>87</v>
      </c>
      <c r="AY237" s="17" t="s">
        <v>253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85</v>
      </c>
      <c r="BK237" s="149">
        <f>ROUND(I237*H237,2)</f>
        <v>0</v>
      </c>
      <c r="BL237" s="17" t="s">
        <v>369</v>
      </c>
      <c r="BM237" s="148" t="s">
        <v>4718</v>
      </c>
    </row>
    <row r="238" spans="2:65" s="1" customFormat="1" ht="11.25">
      <c r="B238" s="32"/>
      <c r="D238" s="150" t="s">
        <v>262</v>
      </c>
      <c r="F238" s="151" t="s">
        <v>4719</v>
      </c>
      <c r="I238" s="152"/>
      <c r="L238" s="32"/>
      <c r="M238" s="153"/>
      <c r="T238" s="56"/>
      <c r="AT238" s="17" t="s">
        <v>262</v>
      </c>
      <c r="AU238" s="17" t="s">
        <v>87</v>
      </c>
    </row>
    <row r="239" spans="2:65" s="1" customFormat="1" ht="21.75" customHeight="1">
      <c r="B239" s="32"/>
      <c r="C239" s="137" t="s">
        <v>527</v>
      </c>
      <c r="D239" s="137" t="s">
        <v>255</v>
      </c>
      <c r="E239" s="138" t="s">
        <v>4720</v>
      </c>
      <c r="F239" s="139" t="s">
        <v>4721</v>
      </c>
      <c r="G239" s="140" t="s">
        <v>269</v>
      </c>
      <c r="H239" s="141">
        <v>2</v>
      </c>
      <c r="I239" s="142"/>
      <c r="J239" s="143">
        <f>ROUND(I239*H239,2)</f>
        <v>0</v>
      </c>
      <c r="K239" s="139" t="s">
        <v>259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3.4000000000000002E-4</v>
      </c>
      <c r="R239" s="146">
        <f>Q239*H239</f>
        <v>6.8000000000000005E-4</v>
      </c>
      <c r="S239" s="146">
        <v>0</v>
      </c>
      <c r="T239" s="147">
        <f>S239*H239</f>
        <v>0</v>
      </c>
      <c r="AR239" s="148" t="s">
        <v>369</v>
      </c>
      <c r="AT239" s="148" t="s">
        <v>255</v>
      </c>
      <c r="AU239" s="148" t="s">
        <v>87</v>
      </c>
      <c r="AY239" s="17" t="s">
        <v>253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369</v>
      </c>
      <c r="BM239" s="148" t="s">
        <v>4722</v>
      </c>
    </row>
    <row r="240" spans="2:65" s="1" customFormat="1" ht="11.25">
      <c r="B240" s="32"/>
      <c r="D240" s="150" t="s">
        <v>262</v>
      </c>
      <c r="F240" s="151" t="s">
        <v>4723</v>
      </c>
      <c r="I240" s="152"/>
      <c r="L240" s="32"/>
      <c r="M240" s="153"/>
      <c r="T240" s="56"/>
      <c r="AT240" s="17" t="s">
        <v>262</v>
      </c>
      <c r="AU240" s="17" t="s">
        <v>87</v>
      </c>
    </row>
    <row r="241" spans="2:65" s="1" customFormat="1" ht="21.75" customHeight="1">
      <c r="B241" s="32"/>
      <c r="C241" s="137" t="s">
        <v>533</v>
      </c>
      <c r="D241" s="137" t="s">
        <v>255</v>
      </c>
      <c r="E241" s="138" t="s">
        <v>4724</v>
      </c>
      <c r="F241" s="139" t="s">
        <v>4725</v>
      </c>
      <c r="G241" s="140" t="s">
        <v>269</v>
      </c>
      <c r="H241" s="141">
        <v>8</v>
      </c>
      <c r="I241" s="142"/>
      <c r="J241" s="143">
        <f>ROUND(I241*H241,2)</f>
        <v>0</v>
      </c>
      <c r="K241" s="139" t="s">
        <v>259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5.0000000000000001E-4</v>
      </c>
      <c r="R241" s="146">
        <f>Q241*H241</f>
        <v>4.0000000000000001E-3</v>
      </c>
      <c r="S241" s="146">
        <v>0</v>
      </c>
      <c r="T241" s="147">
        <f>S241*H241</f>
        <v>0</v>
      </c>
      <c r="AR241" s="148" t="s">
        <v>369</v>
      </c>
      <c r="AT241" s="148" t="s">
        <v>255</v>
      </c>
      <c r="AU241" s="148" t="s">
        <v>87</v>
      </c>
      <c r="AY241" s="17" t="s">
        <v>253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85</v>
      </c>
      <c r="BK241" s="149">
        <f>ROUND(I241*H241,2)</f>
        <v>0</v>
      </c>
      <c r="BL241" s="17" t="s">
        <v>369</v>
      </c>
      <c r="BM241" s="148" t="s">
        <v>4726</v>
      </c>
    </row>
    <row r="242" spans="2:65" s="1" customFormat="1" ht="11.25">
      <c r="B242" s="32"/>
      <c r="D242" s="150" t="s">
        <v>262</v>
      </c>
      <c r="F242" s="151" t="s">
        <v>4727</v>
      </c>
      <c r="I242" s="152"/>
      <c r="L242" s="32"/>
      <c r="M242" s="153"/>
      <c r="T242" s="56"/>
      <c r="AT242" s="17" t="s">
        <v>262</v>
      </c>
      <c r="AU242" s="17" t="s">
        <v>87</v>
      </c>
    </row>
    <row r="243" spans="2:65" s="1" customFormat="1" ht="21.75" customHeight="1">
      <c r="B243" s="32"/>
      <c r="C243" s="137" t="s">
        <v>540</v>
      </c>
      <c r="D243" s="137" t="s">
        <v>255</v>
      </c>
      <c r="E243" s="138" t="s">
        <v>4728</v>
      </c>
      <c r="F243" s="139" t="s">
        <v>4729</v>
      </c>
      <c r="G243" s="140" t="s">
        <v>269</v>
      </c>
      <c r="H243" s="141">
        <v>6</v>
      </c>
      <c r="I243" s="142"/>
      <c r="J243" s="143">
        <f>ROUND(I243*H243,2)</f>
        <v>0</v>
      </c>
      <c r="K243" s="139" t="s">
        <v>259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6.9999999999999999E-4</v>
      </c>
      <c r="R243" s="146">
        <f>Q243*H243</f>
        <v>4.1999999999999997E-3</v>
      </c>
      <c r="S243" s="146">
        <v>0</v>
      </c>
      <c r="T243" s="147">
        <f>S243*H243</f>
        <v>0</v>
      </c>
      <c r="AR243" s="148" t="s">
        <v>369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369</v>
      </c>
      <c r="BM243" s="148" t="s">
        <v>4730</v>
      </c>
    </row>
    <row r="244" spans="2:65" s="1" customFormat="1" ht="11.25">
      <c r="B244" s="32"/>
      <c r="D244" s="150" t="s">
        <v>262</v>
      </c>
      <c r="F244" s="151" t="s">
        <v>4731</v>
      </c>
      <c r="I244" s="152"/>
      <c r="L244" s="32"/>
      <c r="M244" s="153"/>
      <c r="T244" s="56"/>
      <c r="AT244" s="17" t="s">
        <v>262</v>
      </c>
      <c r="AU244" s="17" t="s">
        <v>87</v>
      </c>
    </row>
    <row r="245" spans="2:65" s="1" customFormat="1" ht="21.75" customHeight="1">
      <c r="B245" s="32"/>
      <c r="C245" s="137" t="s">
        <v>546</v>
      </c>
      <c r="D245" s="137" t="s">
        <v>255</v>
      </c>
      <c r="E245" s="138" t="s">
        <v>4732</v>
      </c>
      <c r="F245" s="139" t="s">
        <v>4733</v>
      </c>
      <c r="G245" s="140" t="s">
        <v>269</v>
      </c>
      <c r="H245" s="141">
        <v>3</v>
      </c>
      <c r="I245" s="142"/>
      <c r="J245" s="143">
        <f>ROUND(I245*H245,2)</f>
        <v>0</v>
      </c>
      <c r="K245" s="139" t="s">
        <v>259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1.07E-3</v>
      </c>
      <c r="R245" s="146">
        <f>Q245*H245</f>
        <v>3.2100000000000002E-3</v>
      </c>
      <c r="S245" s="146">
        <v>0</v>
      </c>
      <c r="T245" s="147">
        <f>S245*H245</f>
        <v>0</v>
      </c>
      <c r="AR245" s="148" t="s">
        <v>369</v>
      </c>
      <c r="AT245" s="148" t="s">
        <v>255</v>
      </c>
      <c r="AU245" s="148" t="s">
        <v>87</v>
      </c>
      <c r="AY245" s="17" t="s">
        <v>253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369</v>
      </c>
      <c r="BM245" s="148" t="s">
        <v>4734</v>
      </c>
    </row>
    <row r="246" spans="2:65" s="1" customFormat="1" ht="11.25">
      <c r="B246" s="32"/>
      <c r="D246" s="150" t="s">
        <v>262</v>
      </c>
      <c r="F246" s="151" t="s">
        <v>4735</v>
      </c>
      <c r="I246" s="152"/>
      <c r="L246" s="32"/>
      <c r="M246" s="153"/>
      <c r="T246" s="56"/>
      <c r="AT246" s="17" t="s">
        <v>262</v>
      </c>
      <c r="AU246" s="17" t="s">
        <v>87</v>
      </c>
    </row>
    <row r="247" spans="2:65" s="1" customFormat="1" ht="24.2" customHeight="1">
      <c r="B247" s="32"/>
      <c r="C247" s="137" t="s">
        <v>552</v>
      </c>
      <c r="D247" s="137" t="s">
        <v>255</v>
      </c>
      <c r="E247" s="138" t="s">
        <v>4736</v>
      </c>
      <c r="F247" s="139" t="s">
        <v>4737</v>
      </c>
      <c r="G247" s="140" t="s">
        <v>269</v>
      </c>
      <c r="H247" s="141">
        <v>1</v>
      </c>
      <c r="I247" s="142"/>
      <c r="J247" s="143">
        <f>ROUND(I247*H247,2)</f>
        <v>0</v>
      </c>
      <c r="K247" s="139" t="s">
        <v>259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2.7E-4</v>
      </c>
      <c r="R247" s="146">
        <f>Q247*H247</f>
        <v>2.7E-4</v>
      </c>
      <c r="S247" s="146">
        <v>0</v>
      </c>
      <c r="T247" s="147">
        <f>S247*H247</f>
        <v>0</v>
      </c>
      <c r="AR247" s="148" t="s">
        <v>369</v>
      </c>
      <c r="AT247" s="148" t="s">
        <v>255</v>
      </c>
      <c r="AU247" s="148" t="s">
        <v>87</v>
      </c>
      <c r="AY247" s="17" t="s">
        <v>253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85</v>
      </c>
      <c r="BK247" s="149">
        <f>ROUND(I247*H247,2)</f>
        <v>0</v>
      </c>
      <c r="BL247" s="17" t="s">
        <v>369</v>
      </c>
      <c r="BM247" s="148" t="s">
        <v>4738</v>
      </c>
    </row>
    <row r="248" spans="2:65" s="1" customFormat="1" ht="11.25">
      <c r="B248" s="32"/>
      <c r="D248" s="150" t="s">
        <v>262</v>
      </c>
      <c r="F248" s="151" t="s">
        <v>4739</v>
      </c>
      <c r="I248" s="152"/>
      <c r="L248" s="32"/>
      <c r="M248" s="153"/>
      <c r="T248" s="56"/>
      <c r="AT248" s="17" t="s">
        <v>262</v>
      </c>
      <c r="AU248" s="17" t="s">
        <v>87</v>
      </c>
    </row>
    <row r="249" spans="2:65" s="1" customFormat="1" ht="24.2" customHeight="1">
      <c r="B249" s="32"/>
      <c r="C249" s="137" t="s">
        <v>557</v>
      </c>
      <c r="D249" s="137" t="s">
        <v>255</v>
      </c>
      <c r="E249" s="138" t="s">
        <v>4740</v>
      </c>
      <c r="F249" s="139" t="s">
        <v>4741</v>
      </c>
      <c r="G249" s="140" t="s">
        <v>269</v>
      </c>
      <c r="H249" s="141">
        <v>1</v>
      </c>
      <c r="I249" s="142"/>
      <c r="J249" s="143">
        <f>ROUND(I249*H249,2)</f>
        <v>0</v>
      </c>
      <c r="K249" s="139" t="s">
        <v>259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1.1999999999999999E-3</v>
      </c>
      <c r="R249" s="146">
        <f>Q249*H249</f>
        <v>1.1999999999999999E-3</v>
      </c>
      <c r="S249" s="146">
        <v>0</v>
      </c>
      <c r="T249" s="147">
        <f>S249*H249</f>
        <v>0</v>
      </c>
      <c r="AR249" s="148" t="s">
        <v>369</v>
      </c>
      <c r="AT249" s="148" t="s">
        <v>255</v>
      </c>
      <c r="AU249" s="148" t="s">
        <v>87</v>
      </c>
      <c r="AY249" s="17" t="s">
        <v>253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85</v>
      </c>
      <c r="BK249" s="149">
        <f>ROUND(I249*H249,2)</f>
        <v>0</v>
      </c>
      <c r="BL249" s="17" t="s">
        <v>369</v>
      </c>
      <c r="BM249" s="148" t="s">
        <v>4742</v>
      </c>
    </row>
    <row r="250" spans="2:65" s="1" customFormat="1" ht="11.25">
      <c r="B250" s="32"/>
      <c r="D250" s="150" t="s">
        <v>262</v>
      </c>
      <c r="F250" s="151" t="s">
        <v>4743</v>
      </c>
      <c r="I250" s="152"/>
      <c r="L250" s="32"/>
      <c r="M250" s="153"/>
      <c r="T250" s="56"/>
      <c r="AT250" s="17" t="s">
        <v>262</v>
      </c>
      <c r="AU250" s="17" t="s">
        <v>87</v>
      </c>
    </row>
    <row r="251" spans="2:65" s="1" customFormat="1" ht="24.2" customHeight="1">
      <c r="B251" s="32"/>
      <c r="C251" s="137" t="s">
        <v>298</v>
      </c>
      <c r="D251" s="137" t="s">
        <v>255</v>
      </c>
      <c r="E251" s="138" t="s">
        <v>4744</v>
      </c>
      <c r="F251" s="139" t="s">
        <v>4745</v>
      </c>
      <c r="G251" s="140" t="s">
        <v>269</v>
      </c>
      <c r="H251" s="141">
        <v>4</v>
      </c>
      <c r="I251" s="142"/>
      <c r="J251" s="143">
        <f>ROUND(I251*H251,2)</f>
        <v>0</v>
      </c>
      <c r="K251" s="139" t="s">
        <v>1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1.8600000000000001E-3</v>
      </c>
      <c r="R251" s="146">
        <f>Q251*H251</f>
        <v>7.4400000000000004E-3</v>
      </c>
      <c r="S251" s="146">
        <v>0</v>
      </c>
      <c r="T251" s="147">
        <f>S251*H251</f>
        <v>0</v>
      </c>
      <c r="AR251" s="148" t="s">
        <v>369</v>
      </c>
      <c r="AT251" s="148" t="s">
        <v>255</v>
      </c>
      <c r="AU251" s="148" t="s">
        <v>87</v>
      </c>
      <c r="AY251" s="17" t="s">
        <v>253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369</v>
      </c>
      <c r="BM251" s="148" t="s">
        <v>4746</v>
      </c>
    </row>
    <row r="252" spans="2:65" s="1" customFormat="1" ht="24.2" customHeight="1">
      <c r="B252" s="32"/>
      <c r="C252" s="137" t="s">
        <v>566</v>
      </c>
      <c r="D252" s="137" t="s">
        <v>255</v>
      </c>
      <c r="E252" s="138" t="s">
        <v>4747</v>
      </c>
      <c r="F252" s="139" t="s">
        <v>4748</v>
      </c>
      <c r="G252" s="140" t="s">
        <v>269</v>
      </c>
      <c r="H252" s="141">
        <v>1</v>
      </c>
      <c r="I252" s="142"/>
      <c r="J252" s="143">
        <f>ROUND(I252*H252,2)</f>
        <v>0</v>
      </c>
      <c r="K252" s="139" t="s">
        <v>259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1.4999999999999999E-4</v>
      </c>
      <c r="R252" s="146">
        <f>Q252*H252</f>
        <v>1.4999999999999999E-4</v>
      </c>
      <c r="S252" s="146">
        <v>0</v>
      </c>
      <c r="T252" s="147">
        <f>S252*H252</f>
        <v>0</v>
      </c>
      <c r="AR252" s="148" t="s">
        <v>369</v>
      </c>
      <c r="AT252" s="148" t="s">
        <v>255</v>
      </c>
      <c r="AU252" s="148" t="s">
        <v>87</v>
      </c>
      <c r="AY252" s="17" t="s">
        <v>253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85</v>
      </c>
      <c r="BK252" s="149">
        <f>ROUND(I252*H252,2)</f>
        <v>0</v>
      </c>
      <c r="BL252" s="17" t="s">
        <v>369</v>
      </c>
      <c r="BM252" s="148" t="s">
        <v>4749</v>
      </c>
    </row>
    <row r="253" spans="2:65" s="1" customFormat="1" ht="11.25">
      <c r="B253" s="32"/>
      <c r="D253" s="150" t="s">
        <v>262</v>
      </c>
      <c r="F253" s="151" t="s">
        <v>4750</v>
      </c>
      <c r="I253" s="152"/>
      <c r="L253" s="32"/>
      <c r="M253" s="153"/>
      <c r="T253" s="56"/>
      <c r="AT253" s="17" t="s">
        <v>262</v>
      </c>
      <c r="AU253" s="17" t="s">
        <v>87</v>
      </c>
    </row>
    <row r="254" spans="2:65" s="1" customFormat="1" ht="16.5" customHeight="1">
      <c r="B254" s="32"/>
      <c r="C254" s="137" t="s">
        <v>571</v>
      </c>
      <c r="D254" s="137" t="s">
        <v>255</v>
      </c>
      <c r="E254" s="138" t="s">
        <v>4751</v>
      </c>
      <c r="F254" s="139" t="s">
        <v>4752</v>
      </c>
      <c r="G254" s="140" t="s">
        <v>269</v>
      </c>
      <c r="H254" s="141">
        <v>4</v>
      </c>
      <c r="I254" s="142"/>
      <c r="J254" s="143">
        <f>ROUND(I254*H254,2)</f>
        <v>0</v>
      </c>
      <c r="K254" s="139" t="s">
        <v>1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1.4999999999999999E-4</v>
      </c>
      <c r="R254" s="146">
        <f>Q254*H254</f>
        <v>5.9999999999999995E-4</v>
      </c>
      <c r="S254" s="146">
        <v>0</v>
      </c>
      <c r="T254" s="147">
        <f>S254*H254</f>
        <v>0</v>
      </c>
      <c r="AR254" s="148" t="s">
        <v>369</v>
      </c>
      <c r="AT254" s="148" t="s">
        <v>255</v>
      </c>
      <c r="AU254" s="148" t="s">
        <v>87</v>
      </c>
      <c r="AY254" s="17" t="s">
        <v>253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369</v>
      </c>
      <c r="BM254" s="148" t="s">
        <v>4753</v>
      </c>
    </row>
    <row r="255" spans="2:65" s="1" customFormat="1" ht="33" customHeight="1">
      <c r="B255" s="32"/>
      <c r="C255" s="137" t="s">
        <v>576</v>
      </c>
      <c r="D255" s="137" t="s">
        <v>255</v>
      </c>
      <c r="E255" s="138" t="s">
        <v>4754</v>
      </c>
      <c r="F255" s="139" t="s">
        <v>4755</v>
      </c>
      <c r="G255" s="140" t="s">
        <v>269</v>
      </c>
      <c r="H255" s="141">
        <v>3</v>
      </c>
      <c r="I255" s="142"/>
      <c r="J255" s="143">
        <f>ROUND(I255*H255,2)</f>
        <v>0</v>
      </c>
      <c r="K255" s="139" t="s">
        <v>259</v>
      </c>
      <c r="L255" s="32"/>
      <c r="M255" s="144" t="s">
        <v>1</v>
      </c>
      <c r="N255" s="145" t="s">
        <v>42</v>
      </c>
      <c r="P255" s="146">
        <f>O255*H255</f>
        <v>0</v>
      </c>
      <c r="Q255" s="146">
        <v>1.5499999999999999E-3</v>
      </c>
      <c r="R255" s="146">
        <f>Q255*H255</f>
        <v>4.6499999999999996E-3</v>
      </c>
      <c r="S255" s="146">
        <v>0</v>
      </c>
      <c r="T255" s="147">
        <f>S255*H255</f>
        <v>0</v>
      </c>
      <c r="AR255" s="148" t="s">
        <v>369</v>
      </c>
      <c r="AT255" s="148" t="s">
        <v>255</v>
      </c>
      <c r="AU255" s="148" t="s">
        <v>87</v>
      </c>
      <c r="AY255" s="17" t="s">
        <v>253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85</v>
      </c>
      <c r="BK255" s="149">
        <f>ROUND(I255*H255,2)</f>
        <v>0</v>
      </c>
      <c r="BL255" s="17" t="s">
        <v>369</v>
      </c>
      <c r="BM255" s="148" t="s">
        <v>4756</v>
      </c>
    </row>
    <row r="256" spans="2:65" s="1" customFormat="1" ht="11.25">
      <c r="B256" s="32"/>
      <c r="D256" s="150" t="s">
        <v>262</v>
      </c>
      <c r="F256" s="151" t="s">
        <v>4757</v>
      </c>
      <c r="I256" s="152"/>
      <c r="L256" s="32"/>
      <c r="M256" s="153"/>
      <c r="T256" s="56"/>
      <c r="AT256" s="17" t="s">
        <v>262</v>
      </c>
      <c r="AU256" s="17" t="s">
        <v>87</v>
      </c>
    </row>
    <row r="257" spans="2:65" s="1" customFormat="1" ht="33" customHeight="1">
      <c r="B257" s="32"/>
      <c r="C257" s="137" t="s">
        <v>581</v>
      </c>
      <c r="D257" s="137" t="s">
        <v>255</v>
      </c>
      <c r="E257" s="138" t="s">
        <v>4758</v>
      </c>
      <c r="F257" s="139" t="s">
        <v>4759</v>
      </c>
      <c r="G257" s="140" t="s">
        <v>269</v>
      </c>
      <c r="H257" s="141">
        <v>1</v>
      </c>
      <c r="I257" s="142"/>
      <c r="J257" s="143">
        <f>ROUND(I257*H257,2)</f>
        <v>0</v>
      </c>
      <c r="K257" s="139" t="s">
        <v>259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1.89E-3</v>
      </c>
      <c r="R257" s="146">
        <f>Q257*H257</f>
        <v>1.89E-3</v>
      </c>
      <c r="S257" s="146">
        <v>0</v>
      </c>
      <c r="T257" s="147">
        <f>S257*H257</f>
        <v>0</v>
      </c>
      <c r="AR257" s="148" t="s">
        <v>260</v>
      </c>
      <c r="AT257" s="148" t="s">
        <v>255</v>
      </c>
      <c r="AU257" s="148" t="s">
        <v>87</v>
      </c>
      <c r="AY257" s="17" t="s">
        <v>253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260</v>
      </c>
      <c r="BM257" s="148" t="s">
        <v>4760</v>
      </c>
    </row>
    <row r="258" spans="2:65" s="1" customFormat="1" ht="11.25">
      <c r="B258" s="32"/>
      <c r="D258" s="150" t="s">
        <v>262</v>
      </c>
      <c r="F258" s="151" t="s">
        <v>4761</v>
      </c>
      <c r="I258" s="152"/>
      <c r="L258" s="32"/>
      <c r="M258" s="153"/>
      <c r="T258" s="56"/>
      <c r="AT258" s="17" t="s">
        <v>262</v>
      </c>
      <c r="AU258" s="17" t="s">
        <v>87</v>
      </c>
    </row>
    <row r="259" spans="2:65" s="1" customFormat="1" ht="37.9" customHeight="1">
      <c r="B259" s="32"/>
      <c r="C259" s="137" t="s">
        <v>586</v>
      </c>
      <c r="D259" s="137" t="s">
        <v>255</v>
      </c>
      <c r="E259" s="138" t="s">
        <v>4762</v>
      </c>
      <c r="F259" s="139" t="s">
        <v>4763</v>
      </c>
      <c r="G259" s="140" t="s">
        <v>269</v>
      </c>
      <c r="H259" s="141">
        <v>4</v>
      </c>
      <c r="I259" s="142"/>
      <c r="J259" s="143">
        <f>ROUND(I259*H259,2)</f>
        <v>0</v>
      </c>
      <c r="K259" s="139" t="s">
        <v>259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1.5499999999999999E-3</v>
      </c>
      <c r="R259" s="146">
        <f>Q259*H259</f>
        <v>6.1999999999999998E-3</v>
      </c>
      <c r="S259" s="146">
        <v>0</v>
      </c>
      <c r="T259" s="147">
        <f>S259*H259</f>
        <v>0</v>
      </c>
      <c r="AR259" s="148" t="s">
        <v>369</v>
      </c>
      <c r="AT259" s="148" t="s">
        <v>255</v>
      </c>
      <c r="AU259" s="148" t="s">
        <v>87</v>
      </c>
      <c r="AY259" s="17" t="s">
        <v>253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85</v>
      </c>
      <c r="BK259" s="149">
        <f>ROUND(I259*H259,2)</f>
        <v>0</v>
      </c>
      <c r="BL259" s="17" t="s">
        <v>369</v>
      </c>
      <c r="BM259" s="148" t="s">
        <v>4764</v>
      </c>
    </row>
    <row r="260" spans="2:65" s="1" customFormat="1" ht="11.25">
      <c r="B260" s="32"/>
      <c r="D260" s="150" t="s">
        <v>262</v>
      </c>
      <c r="F260" s="151" t="s">
        <v>4765</v>
      </c>
      <c r="I260" s="152"/>
      <c r="L260" s="32"/>
      <c r="M260" s="153"/>
      <c r="T260" s="56"/>
      <c r="AT260" s="17" t="s">
        <v>262</v>
      </c>
      <c r="AU260" s="17" t="s">
        <v>87</v>
      </c>
    </row>
    <row r="261" spans="2:65" s="1" customFormat="1" ht="24.2" customHeight="1">
      <c r="B261" s="32"/>
      <c r="C261" s="137" t="s">
        <v>591</v>
      </c>
      <c r="D261" s="137" t="s">
        <v>255</v>
      </c>
      <c r="E261" s="138" t="s">
        <v>4766</v>
      </c>
      <c r="F261" s="139" t="s">
        <v>4767</v>
      </c>
      <c r="G261" s="140" t="s">
        <v>313</v>
      </c>
      <c r="H261" s="141">
        <v>972</v>
      </c>
      <c r="I261" s="142"/>
      <c r="J261" s="143">
        <f>ROUND(I261*H261,2)</f>
        <v>0</v>
      </c>
      <c r="K261" s="139" t="s">
        <v>259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1.9000000000000001E-4</v>
      </c>
      <c r="R261" s="146">
        <f>Q261*H261</f>
        <v>0.18468000000000001</v>
      </c>
      <c r="S261" s="146">
        <v>0</v>
      </c>
      <c r="T261" s="147">
        <f>S261*H261</f>
        <v>0</v>
      </c>
      <c r="AR261" s="148" t="s">
        <v>369</v>
      </c>
      <c r="AT261" s="148" t="s">
        <v>255</v>
      </c>
      <c r="AU261" s="148" t="s">
        <v>87</v>
      </c>
      <c r="AY261" s="17" t="s">
        <v>253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85</v>
      </c>
      <c r="BK261" s="149">
        <f>ROUND(I261*H261,2)</f>
        <v>0</v>
      </c>
      <c r="BL261" s="17" t="s">
        <v>369</v>
      </c>
      <c r="BM261" s="148" t="s">
        <v>4768</v>
      </c>
    </row>
    <row r="262" spans="2:65" s="1" customFormat="1" ht="11.25">
      <c r="B262" s="32"/>
      <c r="D262" s="150" t="s">
        <v>262</v>
      </c>
      <c r="F262" s="151" t="s">
        <v>4769</v>
      </c>
      <c r="I262" s="152"/>
      <c r="L262" s="32"/>
      <c r="M262" s="153"/>
      <c r="T262" s="56"/>
      <c r="AT262" s="17" t="s">
        <v>262</v>
      </c>
      <c r="AU262" s="17" t="s">
        <v>87</v>
      </c>
    </row>
    <row r="263" spans="2:65" s="1" customFormat="1" ht="21.75" customHeight="1">
      <c r="B263" s="32"/>
      <c r="C263" s="137" t="s">
        <v>597</v>
      </c>
      <c r="D263" s="137" t="s">
        <v>255</v>
      </c>
      <c r="E263" s="138" t="s">
        <v>4770</v>
      </c>
      <c r="F263" s="139" t="s">
        <v>4771</v>
      </c>
      <c r="G263" s="140" t="s">
        <v>313</v>
      </c>
      <c r="H263" s="141">
        <v>972</v>
      </c>
      <c r="I263" s="142"/>
      <c r="J263" s="143">
        <f>ROUND(I263*H263,2)</f>
        <v>0</v>
      </c>
      <c r="K263" s="139" t="s">
        <v>259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1.0000000000000001E-5</v>
      </c>
      <c r="R263" s="146">
        <f>Q263*H263</f>
        <v>9.7200000000000012E-3</v>
      </c>
      <c r="S263" s="146">
        <v>0</v>
      </c>
      <c r="T263" s="147">
        <f>S263*H263</f>
        <v>0</v>
      </c>
      <c r="AR263" s="148" t="s">
        <v>369</v>
      </c>
      <c r="AT263" s="148" t="s">
        <v>255</v>
      </c>
      <c r="AU263" s="148" t="s">
        <v>87</v>
      </c>
      <c r="AY263" s="17" t="s">
        <v>253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85</v>
      </c>
      <c r="BK263" s="149">
        <f>ROUND(I263*H263,2)</f>
        <v>0</v>
      </c>
      <c r="BL263" s="17" t="s">
        <v>369</v>
      </c>
      <c r="BM263" s="148" t="s">
        <v>4772</v>
      </c>
    </row>
    <row r="264" spans="2:65" s="1" customFormat="1" ht="11.25">
      <c r="B264" s="32"/>
      <c r="D264" s="150" t="s">
        <v>262</v>
      </c>
      <c r="F264" s="151" t="s">
        <v>4773</v>
      </c>
      <c r="I264" s="152"/>
      <c r="L264" s="32"/>
      <c r="M264" s="153"/>
      <c r="T264" s="56"/>
      <c r="AT264" s="17" t="s">
        <v>262</v>
      </c>
      <c r="AU264" s="17" t="s">
        <v>87</v>
      </c>
    </row>
    <row r="265" spans="2:65" s="1" customFormat="1" ht="24.2" customHeight="1">
      <c r="B265" s="32"/>
      <c r="C265" s="137" t="s">
        <v>603</v>
      </c>
      <c r="D265" s="137" t="s">
        <v>255</v>
      </c>
      <c r="E265" s="138" t="s">
        <v>4774</v>
      </c>
      <c r="F265" s="139" t="s">
        <v>4775</v>
      </c>
      <c r="G265" s="140" t="s">
        <v>1576</v>
      </c>
      <c r="H265" s="196"/>
      <c r="I265" s="142"/>
      <c r="J265" s="143">
        <f>ROUND(I265*H265,2)</f>
        <v>0</v>
      </c>
      <c r="K265" s="139" t="s">
        <v>259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369</v>
      </c>
      <c r="AT265" s="148" t="s">
        <v>255</v>
      </c>
      <c r="AU265" s="148" t="s">
        <v>87</v>
      </c>
      <c r="AY265" s="17" t="s">
        <v>253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85</v>
      </c>
      <c r="BK265" s="149">
        <f>ROUND(I265*H265,2)</f>
        <v>0</v>
      </c>
      <c r="BL265" s="17" t="s">
        <v>369</v>
      </c>
      <c r="BM265" s="148" t="s">
        <v>4776</v>
      </c>
    </row>
    <row r="266" spans="2:65" s="1" customFormat="1" ht="11.25">
      <c r="B266" s="32"/>
      <c r="D266" s="150" t="s">
        <v>262</v>
      </c>
      <c r="F266" s="151" t="s">
        <v>4777</v>
      </c>
      <c r="I266" s="152"/>
      <c r="L266" s="32"/>
      <c r="M266" s="153"/>
      <c r="T266" s="56"/>
      <c r="AT266" s="17" t="s">
        <v>262</v>
      </c>
      <c r="AU266" s="17" t="s">
        <v>87</v>
      </c>
    </row>
    <row r="267" spans="2:65" s="11" customFormat="1" ht="22.9" customHeight="1">
      <c r="B267" s="125"/>
      <c r="D267" s="126" t="s">
        <v>76</v>
      </c>
      <c r="E267" s="135" t="s">
        <v>4778</v>
      </c>
      <c r="F267" s="135" t="s">
        <v>4779</v>
      </c>
      <c r="I267" s="128"/>
      <c r="J267" s="136">
        <f>BK267</f>
        <v>0</v>
      </c>
      <c r="L267" s="125"/>
      <c r="M267" s="130"/>
      <c r="P267" s="131">
        <f>SUM(P268:P282)</f>
        <v>0</v>
      </c>
      <c r="R267" s="131">
        <f>SUM(R268:R282)</f>
        <v>0.1225</v>
      </c>
      <c r="T267" s="132">
        <f>SUM(T268:T282)</f>
        <v>0</v>
      </c>
      <c r="AR267" s="126" t="s">
        <v>87</v>
      </c>
      <c r="AT267" s="133" t="s">
        <v>76</v>
      </c>
      <c r="AU267" s="133" t="s">
        <v>85</v>
      </c>
      <c r="AY267" s="126" t="s">
        <v>253</v>
      </c>
      <c r="BK267" s="134">
        <f>SUM(BK268:BK282)</f>
        <v>0</v>
      </c>
    </row>
    <row r="268" spans="2:65" s="1" customFormat="1" ht="76.349999999999994" customHeight="1">
      <c r="B268" s="32"/>
      <c r="C268" s="137" t="s">
        <v>613</v>
      </c>
      <c r="D268" s="137" t="s">
        <v>255</v>
      </c>
      <c r="E268" s="138" t="s">
        <v>4780</v>
      </c>
      <c r="F268" s="139" t="s">
        <v>4781</v>
      </c>
      <c r="G268" s="140" t="s">
        <v>692</v>
      </c>
      <c r="H268" s="141">
        <v>1</v>
      </c>
      <c r="I268" s="142"/>
      <c r="J268" s="143">
        <f>ROUND(I268*H268,2)</f>
        <v>0</v>
      </c>
      <c r="K268" s="139" t="s">
        <v>1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3.7199999999999997E-2</v>
      </c>
      <c r="R268" s="146">
        <f>Q268*H268</f>
        <v>3.7199999999999997E-2</v>
      </c>
      <c r="S268" s="146">
        <v>0</v>
      </c>
      <c r="T268" s="147">
        <f>S268*H268</f>
        <v>0</v>
      </c>
      <c r="AR268" s="148" t="s">
        <v>369</v>
      </c>
      <c r="AT268" s="148" t="s">
        <v>255</v>
      </c>
      <c r="AU268" s="148" t="s">
        <v>87</v>
      </c>
      <c r="AY268" s="17" t="s">
        <v>253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369</v>
      </c>
      <c r="BM268" s="148" t="s">
        <v>4782</v>
      </c>
    </row>
    <row r="269" spans="2:65" s="1" customFormat="1" ht="37.9" customHeight="1">
      <c r="B269" s="32"/>
      <c r="C269" s="137" t="s">
        <v>617</v>
      </c>
      <c r="D269" s="137" t="s">
        <v>255</v>
      </c>
      <c r="E269" s="138" t="s">
        <v>4783</v>
      </c>
      <c r="F269" s="139" t="s">
        <v>4784</v>
      </c>
      <c r="G269" s="140" t="s">
        <v>447</v>
      </c>
      <c r="H269" s="141">
        <v>2</v>
      </c>
      <c r="I269" s="142"/>
      <c r="J269" s="143">
        <f>ROUND(I269*H269,2)</f>
        <v>0</v>
      </c>
      <c r="K269" s="139" t="s">
        <v>1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3.7199999999999997E-2</v>
      </c>
      <c r="R269" s="146">
        <f>Q269*H269</f>
        <v>7.4399999999999994E-2</v>
      </c>
      <c r="S269" s="146">
        <v>0</v>
      </c>
      <c r="T269" s="147">
        <f>S269*H269</f>
        <v>0</v>
      </c>
      <c r="AR269" s="148" t="s">
        <v>369</v>
      </c>
      <c r="AT269" s="148" t="s">
        <v>255</v>
      </c>
      <c r="AU269" s="148" t="s">
        <v>87</v>
      </c>
      <c r="AY269" s="17" t="s">
        <v>253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85</v>
      </c>
      <c r="BK269" s="149">
        <f>ROUND(I269*H269,2)</f>
        <v>0</v>
      </c>
      <c r="BL269" s="17" t="s">
        <v>369</v>
      </c>
      <c r="BM269" s="148" t="s">
        <v>4785</v>
      </c>
    </row>
    <row r="270" spans="2:65" s="1" customFormat="1" ht="37.9" customHeight="1">
      <c r="B270" s="32"/>
      <c r="C270" s="137" t="s">
        <v>621</v>
      </c>
      <c r="D270" s="137" t="s">
        <v>255</v>
      </c>
      <c r="E270" s="138" t="s">
        <v>4786</v>
      </c>
      <c r="F270" s="139" t="s">
        <v>4787</v>
      </c>
      <c r="G270" s="140" t="s">
        <v>692</v>
      </c>
      <c r="H270" s="141">
        <v>1</v>
      </c>
      <c r="I270" s="142"/>
      <c r="J270" s="143">
        <f>ROUND(I270*H270,2)</f>
        <v>0</v>
      </c>
      <c r="K270" s="139" t="s">
        <v>259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4.4799999999999996E-3</v>
      </c>
      <c r="R270" s="146">
        <f>Q270*H270</f>
        <v>4.4799999999999996E-3</v>
      </c>
      <c r="S270" s="146">
        <v>0</v>
      </c>
      <c r="T270" s="147">
        <f>S270*H270</f>
        <v>0</v>
      </c>
      <c r="AR270" s="148" t="s">
        <v>369</v>
      </c>
      <c r="AT270" s="148" t="s">
        <v>255</v>
      </c>
      <c r="AU270" s="148" t="s">
        <v>87</v>
      </c>
      <c r="AY270" s="17" t="s">
        <v>253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85</v>
      </c>
      <c r="BK270" s="149">
        <f>ROUND(I270*H270,2)</f>
        <v>0</v>
      </c>
      <c r="BL270" s="17" t="s">
        <v>369</v>
      </c>
      <c r="BM270" s="148" t="s">
        <v>4788</v>
      </c>
    </row>
    <row r="271" spans="2:65" s="1" customFormat="1" ht="11.25">
      <c r="B271" s="32"/>
      <c r="D271" s="150" t="s">
        <v>262</v>
      </c>
      <c r="F271" s="151" t="s">
        <v>4789</v>
      </c>
      <c r="I271" s="152"/>
      <c r="L271" s="32"/>
      <c r="M271" s="153"/>
      <c r="T271" s="56"/>
      <c r="AT271" s="17" t="s">
        <v>262</v>
      </c>
      <c r="AU271" s="17" t="s">
        <v>87</v>
      </c>
    </row>
    <row r="272" spans="2:65" s="1" customFormat="1" ht="33" customHeight="1">
      <c r="B272" s="32"/>
      <c r="C272" s="137" t="s">
        <v>625</v>
      </c>
      <c r="D272" s="137" t="s">
        <v>255</v>
      </c>
      <c r="E272" s="138" t="s">
        <v>4790</v>
      </c>
      <c r="F272" s="139" t="s">
        <v>4791</v>
      </c>
      <c r="G272" s="140" t="s">
        <v>692</v>
      </c>
      <c r="H272" s="141">
        <v>1</v>
      </c>
      <c r="I272" s="142"/>
      <c r="J272" s="143">
        <f>ROUND(I272*H272,2)</f>
        <v>0</v>
      </c>
      <c r="K272" s="139" t="s">
        <v>259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3.2799999999999999E-3</v>
      </c>
      <c r="R272" s="146">
        <f>Q272*H272</f>
        <v>3.2799999999999999E-3</v>
      </c>
      <c r="S272" s="146">
        <v>0</v>
      </c>
      <c r="T272" s="147">
        <f>S272*H272</f>
        <v>0</v>
      </c>
      <c r="AR272" s="148" t="s">
        <v>369</v>
      </c>
      <c r="AT272" s="148" t="s">
        <v>255</v>
      </c>
      <c r="AU272" s="148" t="s">
        <v>87</v>
      </c>
      <c r="AY272" s="17" t="s">
        <v>253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85</v>
      </c>
      <c r="BK272" s="149">
        <f>ROUND(I272*H272,2)</f>
        <v>0</v>
      </c>
      <c r="BL272" s="17" t="s">
        <v>369</v>
      </c>
      <c r="BM272" s="148" t="s">
        <v>4792</v>
      </c>
    </row>
    <row r="273" spans="2:65" s="1" customFormat="1" ht="11.25">
      <c r="B273" s="32"/>
      <c r="D273" s="150" t="s">
        <v>262</v>
      </c>
      <c r="F273" s="151" t="s">
        <v>4793</v>
      </c>
      <c r="I273" s="152"/>
      <c r="L273" s="32"/>
      <c r="M273" s="153"/>
      <c r="T273" s="56"/>
      <c r="AT273" s="17" t="s">
        <v>262</v>
      </c>
      <c r="AU273" s="17" t="s">
        <v>87</v>
      </c>
    </row>
    <row r="274" spans="2:65" s="1" customFormat="1" ht="24.2" customHeight="1">
      <c r="B274" s="32"/>
      <c r="C274" s="137" t="s">
        <v>629</v>
      </c>
      <c r="D274" s="137" t="s">
        <v>255</v>
      </c>
      <c r="E274" s="138" t="s">
        <v>4794</v>
      </c>
      <c r="F274" s="139" t="s">
        <v>4795</v>
      </c>
      <c r="G274" s="140" t="s">
        <v>269</v>
      </c>
      <c r="H274" s="141">
        <v>1</v>
      </c>
      <c r="I274" s="142"/>
      <c r="J274" s="143">
        <f>ROUND(I274*H274,2)</f>
        <v>0</v>
      </c>
      <c r="K274" s="139" t="s">
        <v>259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3.6000000000000002E-4</v>
      </c>
      <c r="R274" s="146">
        <f>Q274*H274</f>
        <v>3.6000000000000002E-4</v>
      </c>
      <c r="S274" s="146">
        <v>0</v>
      </c>
      <c r="T274" s="147">
        <f>S274*H274</f>
        <v>0</v>
      </c>
      <c r="AR274" s="148" t="s">
        <v>369</v>
      </c>
      <c r="AT274" s="148" t="s">
        <v>255</v>
      </c>
      <c r="AU274" s="148" t="s">
        <v>87</v>
      </c>
      <c r="AY274" s="17" t="s">
        <v>253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85</v>
      </c>
      <c r="BK274" s="149">
        <f>ROUND(I274*H274,2)</f>
        <v>0</v>
      </c>
      <c r="BL274" s="17" t="s">
        <v>369</v>
      </c>
      <c r="BM274" s="148" t="s">
        <v>4796</v>
      </c>
    </row>
    <row r="275" spans="2:65" s="1" customFormat="1" ht="11.25">
      <c r="B275" s="32"/>
      <c r="D275" s="150" t="s">
        <v>262</v>
      </c>
      <c r="F275" s="151" t="s">
        <v>4797</v>
      </c>
      <c r="I275" s="152"/>
      <c r="L275" s="32"/>
      <c r="M275" s="153"/>
      <c r="T275" s="56"/>
      <c r="AT275" s="17" t="s">
        <v>262</v>
      </c>
      <c r="AU275" s="17" t="s">
        <v>87</v>
      </c>
    </row>
    <row r="276" spans="2:65" s="1" customFormat="1" ht="33" customHeight="1">
      <c r="B276" s="32"/>
      <c r="C276" s="137" t="s">
        <v>635</v>
      </c>
      <c r="D276" s="137" t="s">
        <v>255</v>
      </c>
      <c r="E276" s="138" t="s">
        <v>4798</v>
      </c>
      <c r="F276" s="139" t="s">
        <v>4799</v>
      </c>
      <c r="G276" s="140" t="s">
        <v>269</v>
      </c>
      <c r="H276" s="141">
        <v>1</v>
      </c>
      <c r="I276" s="142"/>
      <c r="J276" s="143">
        <f>ROUND(I276*H276,2)</f>
        <v>0</v>
      </c>
      <c r="K276" s="139" t="s">
        <v>259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5.5999999999999995E-4</v>
      </c>
      <c r="R276" s="146">
        <f>Q276*H276</f>
        <v>5.5999999999999995E-4</v>
      </c>
      <c r="S276" s="146">
        <v>0</v>
      </c>
      <c r="T276" s="147">
        <f>S276*H276</f>
        <v>0</v>
      </c>
      <c r="AR276" s="148" t="s">
        <v>369</v>
      </c>
      <c r="AT276" s="148" t="s">
        <v>255</v>
      </c>
      <c r="AU276" s="148" t="s">
        <v>87</v>
      </c>
      <c r="AY276" s="17" t="s">
        <v>253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85</v>
      </c>
      <c r="BK276" s="149">
        <f>ROUND(I276*H276,2)</f>
        <v>0</v>
      </c>
      <c r="BL276" s="17" t="s">
        <v>369</v>
      </c>
      <c r="BM276" s="148" t="s">
        <v>4800</v>
      </c>
    </row>
    <row r="277" spans="2:65" s="1" customFormat="1" ht="11.25">
      <c r="B277" s="32"/>
      <c r="D277" s="150" t="s">
        <v>262</v>
      </c>
      <c r="F277" s="151" t="s">
        <v>4801</v>
      </c>
      <c r="I277" s="152"/>
      <c r="L277" s="32"/>
      <c r="M277" s="153"/>
      <c r="T277" s="56"/>
      <c r="AT277" s="17" t="s">
        <v>262</v>
      </c>
      <c r="AU277" s="17" t="s">
        <v>87</v>
      </c>
    </row>
    <row r="278" spans="2:65" s="1" customFormat="1" ht="24.2" customHeight="1">
      <c r="B278" s="32"/>
      <c r="C278" s="137" t="s">
        <v>639</v>
      </c>
      <c r="D278" s="137" t="s">
        <v>255</v>
      </c>
      <c r="E278" s="138" t="s">
        <v>4802</v>
      </c>
      <c r="F278" s="139" t="s">
        <v>4803</v>
      </c>
      <c r="G278" s="140" t="s">
        <v>269</v>
      </c>
      <c r="H278" s="141">
        <v>1</v>
      </c>
      <c r="I278" s="142"/>
      <c r="J278" s="143">
        <f>ROUND(I278*H278,2)</f>
        <v>0</v>
      </c>
      <c r="K278" s="139" t="s">
        <v>1</v>
      </c>
      <c r="L278" s="32"/>
      <c r="M278" s="144" t="s">
        <v>1</v>
      </c>
      <c r="N278" s="145" t="s">
        <v>42</v>
      </c>
      <c r="P278" s="146">
        <f>O278*H278</f>
        <v>0</v>
      </c>
      <c r="Q278" s="146">
        <v>1.47E-3</v>
      </c>
      <c r="R278" s="146">
        <f>Q278*H278</f>
        <v>1.47E-3</v>
      </c>
      <c r="S278" s="146">
        <v>0</v>
      </c>
      <c r="T278" s="147">
        <f>S278*H278</f>
        <v>0</v>
      </c>
      <c r="AR278" s="148" t="s">
        <v>369</v>
      </c>
      <c r="AT278" s="148" t="s">
        <v>255</v>
      </c>
      <c r="AU278" s="148" t="s">
        <v>87</v>
      </c>
      <c r="AY278" s="17" t="s">
        <v>253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85</v>
      </c>
      <c r="BK278" s="149">
        <f>ROUND(I278*H278,2)</f>
        <v>0</v>
      </c>
      <c r="BL278" s="17" t="s">
        <v>369</v>
      </c>
      <c r="BM278" s="148" t="s">
        <v>4804</v>
      </c>
    </row>
    <row r="279" spans="2:65" s="1" customFormat="1" ht="24.2" customHeight="1">
      <c r="B279" s="32"/>
      <c r="C279" s="137" t="s">
        <v>644</v>
      </c>
      <c r="D279" s="137" t="s">
        <v>255</v>
      </c>
      <c r="E279" s="138" t="s">
        <v>4805</v>
      </c>
      <c r="F279" s="139" t="s">
        <v>4806</v>
      </c>
      <c r="G279" s="140" t="s">
        <v>269</v>
      </c>
      <c r="H279" s="141">
        <v>1</v>
      </c>
      <c r="I279" s="142"/>
      <c r="J279" s="143">
        <f>ROUND(I279*H279,2)</f>
        <v>0</v>
      </c>
      <c r="K279" s="139" t="s">
        <v>259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7.5000000000000002E-4</v>
      </c>
      <c r="R279" s="146">
        <f>Q279*H279</f>
        <v>7.5000000000000002E-4</v>
      </c>
      <c r="S279" s="146">
        <v>0</v>
      </c>
      <c r="T279" s="147">
        <f>S279*H279</f>
        <v>0</v>
      </c>
      <c r="AR279" s="148" t="s">
        <v>369</v>
      </c>
      <c r="AT279" s="148" t="s">
        <v>255</v>
      </c>
      <c r="AU279" s="148" t="s">
        <v>87</v>
      </c>
      <c r="AY279" s="17" t="s">
        <v>253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85</v>
      </c>
      <c r="BK279" s="149">
        <f>ROUND(I279*H279,2)</f>
        <v>0</v>
      </c>
      <c r="BL279" s="17" t="s">
        <v>369</v>
      </c>
      <c r="BM279" s="148" t="s">
        <v>4807</v>
      </c>
    </row>
    <row r="280" spans="2:65" s="1" customFormat="1" ht="11.25">
      <c r="B280" s="32"/>
      <c r="D280" s="150" t="s">
        <v>262</v>
      </c>
      <c r="F280" s="151" t="s">
        <v>4808</v>
      </c>
      <c r="I280" s="152"/>
      <c r="L280" s="32"/>
      <c r="M280" s="153"/>
      <c r="T280" s="56"/>
      <c r="AT280" s="17" t="s">
        <v>262</v>
      </c>
      <c r="AU280" s="17" t="s">
        <v>87</v>
      </c>
    </row>
    <row r="281" spans="2:65" s="1" customFormat="1" ht="24.2" customHeight="1">
      <c r="B281" s="32"/>
      <c r="C281" s="137" t="s">
        <v>648</v>
      </c>
      <c r="D281" s="137" t="s">
        <v>255</v>
      </c>
      <c r="E281" s="138" t="s">
        <v>4809</v>
      </c>
      <c r="F281" s="139" t="s">
        <v>4810</v>
      </c>
      <c r="G281" s="140" t="s">
        <v>1576</v>
      </c>
      <c r="H281" s="196"/>
      <c r="I281" s="142"/>
      <c r="J281" s="143">
        <f>ROUND(I281*H281,2)</f>
        <v>0</v>
      </c>
      <c r="K281" s="139" t="s">
        <v>259</v>
      </c>
      <c r="L281" s="32"/>
      <c r="M281" s="144" t="s">
        <v>1</v>
      </c>
      <c r="N281" s="145" t="s">
        <v>42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369</v>
      </c>
      <c r="AT281" s="148" t="s">
        <v>255</v>
      </c>
      <c r="AU281" s="148" t="s">
        <v>87</v>
      </c>
      <c r="AY281" s="17" t="s">
        <v>253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85</v>
      </c>
      <c r="BK281" s="149">
        <f>ROUND(I281*H281,2)</f>
        <v>0</v>
      </c>
      <c r="BL281" s="17" t="s">
        <v>369</v>
      </c>
      <c r="BM281" s="148" t="s">
        <v>4811</v>
      </c>
    </row>
    <row r="282" spans="2:65" s="1" customFormat="1" ht="11.25">
      <c r="B282" s="32"/>
      <c r="D282" s="150" t="s">
        <v>262</v>
      </c>
      <c r="F282" s="151" t="s">
        <v>4812</v>
      </c>
      <c r="I282" s="152"/>
      <c r="L282" s="32"/>
      <c r="M282" s="153"/>
      <c r="T282" s="56"/>
      <c r="AT282" s="17" t="s">
        <v>262</v>
      </c>
      <c r="AU282" s="17" t="s">
        <v>87</v>
      </c>
    </row>
    <row r="283" spans="2:65" s="11" customFormat="1" ht="22.9" customHeight="1">
      <c r="B283" s="125"/>
      <c r="D283" s="126" t="s">
        <v>76</v>
      </c>
      <c r="E283" s="135" t="s">
        <v>1780</v>
      </c>
      <c r="F283" s="135" t="s">
        <v>1781</v>
      </c>
      <c r="I283" s="128"/>
      <c r="J283" s="136">
        <f>BK283</f>
        <v>0</v>
      </c>
      <c r="L283" s="125"/>
      <c r="M283" s="130"/>
      <c r="P283" s="131">
        <f>SUM(P284:P303)</f>
        <v>0</v>
      </c>
      <c r="R283" s="131">
        <f>SUM(R284:R303)</f>
        <v>2.1319999999999999E-2</v>
      </c>
      <c r="T283" s="132">
        <f>SUM(T284:T303)</f>
        <v>0</v>
      </c>
      <c r="AR283" s="126" t="s">
        <v>87</v>
      </c>
      <c r="AT283" s="133" t="s">
        <v>76</v>
      </c>
      <c r="AU283" s="133" t="s">
        <v>85</v>
      </c>
      <c r="AY283" s="126" t="s">
        <v>253</v>
      </c>
      <c r="BK283" s="134">
        <f>SUM(BK284:BK303)</f>
        <v>0</v>
      </c>
    </row>
    <row r="284" spans="2:65" s="1" customFormat="1" ht="44.25" customHeight="1">
      <c r="B284" s="32"/>
      <c r="C284" s="137" t="s">
        <v>657</v>
      </c>
      <c r="D284" s="137" t="s">
        <v>255</v>
      </c>
      <c r="E284" s="138" t="s">
        <v>4813</v>
      </c>
      <c r="F284" s="139" t="s">
        <v>4814</v>
      </c>
      <c r="G284" s="140" t="s">
        <v>692</v>
      </c>
      <c r="H284" s="141">
        <v>4</v>
      </c>
      <c r="I284" s="142"/>
      <c r="J284" s="143">
        <f>ROUND(I284*H284,2)</f>
        <v>0</v>
      </c>
      <c r="K284" s="139" t="s">
        <v>1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369</v>
      </c>
      <c r="AT284" s="148" t="s">
        <v>255</v>
      </c>
      <c r="AU284" s="148" t="s">
        <v>87</v>
      </c>
      <c r="AY284" s="17" t="s">
        <v>253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85</v>
      </c>
      <c r="BK284" s="149">
        <f>ROUND(I284*H284,2)</f>
        <v>0</v>
      </c>
      <c r="BL284" s="17" t="s">
        <v>369</v>
      </c>
      <c r="BM284" s="148" t="s">
        <v>4815</v>
      </c>
    </row>
    <row r="285" spans="2:65" s="1" customFormat="1" ht="87.75">
      <c r="B285" s="32"/>
      <c r="D285" s="155" t="s">
        <v>1346</v>
      </c>
      <c r="F285" s="195" t="s">
        <v>4816</v>
      </c>
      <c r="I285" s="152"/>
      <c r="L285" s="32"/>
      <c r="M285" s="153"/>
      <c r="T285" s="56"/>
      <c r="AT285" s="17" t="s">
        <v>1346</v>
      </c>
      <c r="AU285" s="17" t="s">
        <v>87</v>
      </c>
    </row>
    <row r="286" spans="2:65" s="1" customFormat="1" ht="44.25" customHeight="1">
      <c r="B286" s="32"/>
      <c r="C286" s="137" t="s">
        <v>663</v>
      </c>
      <c r="D286" s="137" t="s">
        <v>255</v>
      </c>
      <c r="E286" s="138" t="s">
        <v>4817</v>
      </c>
      <c r="F286" s="139" t="s">
        <v>4818</v>
      </c>
      <c r="G286" s="140" t="s">
        <v>692</v>
      </c>
      <c r="H286" s="141">
        <v>4</v>
      </c>
      <c r="I286" s="142"/>
      <c r="J286" s="143">
        <f>ROUND(I286*H286,2)</f>
        <v>0</v>
      </c>
      <c r="K286" s="139" t="s">
        <v>1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369</v>
      </c>
      <c r="AT286" s="148" t="s">
        <v>255</v>
      </c>
      <c r="AU286" s="148" t="s">
        <v>87</v>
      </c>
      <c r="AY286" s="17" t="s">
        <v>253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85</v>
      </c>
      <c r="BK286" s="149">
        <f>ROUND(I286*H286,2)</f>
        <v>0</v>
      </c>
      <c r="BL286" s="17" t="s">
        <v>369</v>
      </c>
      <c r="BM286" s="148" t="s">
        <v>4819</v>
      </c>
    </row>
    <row r="287" spans="2:65" s="1" customFormat="1" ht="87.75">
      <c r="B287" s="32"/>
      <c r="D287" s="155" t="s">
        <v>1346</v>
      </c>
      <c r="F287" s="195" t="s">
        <v>4820</v>
      </c>
      <c r="I287" s="152"/>
      <c r="L287" s="32"/>
      <c r="M287" s="153"/>
      <c r="T287" s="56"/>
      <c r="AT287" s="17" t="s">
        <v>1346</v>
      </c>
      <c r="AU287" s="17" t="s">
        <v>87</v>
      </c>
    </row>
    <row r="288" spans="2:65" s="1" customFormat="1" ht="55.5" customHeight="1">
      <c r="B288" s="32"/>
      <c r="C288" s="137" t="s">
        <v>667</v>
      </c>
      <c r="D288" s="137" t="s">
        <v>255</v>
      </c>
      <c r="E288" s="138" t="s">
        <v>4821</v>
      </c>
      <c r="F288" s="139" t="s">
        <v>4822</v>
      </c>
      <c r="G288" s="140" t="s">
        <v>692</v>
      </c>
      <c r="H288" s="141">
        <v>2</v>
      </c>
      <c r="I288" s="142"/>
      <c r="J288" s="143">
        <f>ROUND(I288*H288,2)</f>
        <v>0</v>
      </c>
      <c r="K288" s="139" t="s">
        <v>1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369</v>
      </c>
      <c r="AT288" s="148" t="s">
        <v>255</v>
      </c>
      <c r="AU288" s="148" t="s">
        <v>87</v>
      </c>
      <c r="AY288" s="17" t="s">
        <v>253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369</v>
      </c>
      <c r="BM288" s="148" t="s">
        <v>4823</v>
      </c>
    </row>
    <row r="289" spans="2:65" s="1" customFormat="1" ht="117">
      <c r="B289" s="32"/>
      <c r="D289" s="155" t="s">
        <v>1346</v>
      </c>
      <c r="F289" s="195" t="s">
        <v>4824</v>
      </c>
      <c r="I289" s="152"/>
      <c r="L289" s="32"/>
      <c r="M289" s="153"/>
      <c r="T289" s="56"/>
      <c r="AT289" s="17" t="s">
        <v>1346</v>
      </c>
      <c r="AU289" s="17" t="s">
        <v>87</v>
      </c>
    </row>
    <row r="290" spans="2:65" s="1" customFormat="1" ht="33" customHeight="1">
      <c r="B290" s="32"/>
      <c r="C290" s="137" t="s">
        <v>675</v>
      </c>
      <c r="D290" s="137" t="s">
        <v>255</v>
      </c>
      <c r="E290" s="138" t="s">
        <v>4825</v>
      </c>
      <c r="F290" s="139" t="s">
        <v>4826</v>
      </c>
      <c r="G290" s="140" t="s">
        <v>692</v>
      </c>
      <c r="H290" s="141">
        <v>6</v>
      </c>
      <c r="I290" s="142"/>
      <c r="J290" s="143">
        <f>ROUND(I290*H290,2)</f>
        <v>0</v>
      </c>
      <c r="K290" s="139" t="s">
        <v>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369</v>
      </c>
      <c r="AT290" s="148" t="s">
        <v>255</v>
      </c>
      <c r="AU290" s="148" t="s">
        <v>87</v>
      </c>
      <c r="AY290" s="17" t="s">
        <v>253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85</v>
      </c>
      <c r="BK290" s="149">
        <f>ROUND(I290*H290,2)</f>
        <v>0</v>
      </c>
      <c r="BL290" s="17" t="s">
        <v>369</v>
      </c>
      <c r="BM290" s="148" t="s">
        <v>4827</v>
      </c>
    </row>
    <row r="291" spans="2:65" s="1" customFormat="1" ht="48.75">
      <c r="B291" s="32"/>
      <c r="D291" s="155" t="s">
        <v>1346</v>
      </c>
      <c r="F291" s="195" t="s">
        <v>4828</v>
      </c>
      <c r="I291" s="152"/>
      <c r="L291" s="32"/>
      <c r="M291" s="153"/>
      <c r="T291" s="56"/>
      <c r="AT291" s="17" t="s">
        <v>1346</v>
      </c>
      <c r="AU291" s="17" t="s">
        <v>87</v>
      </c>
    </row>
    <row r="292" spans="2:65" s="1" customFormat="1" ht="33" customHeight="1">
      <c r="B292" s="32"/>
      <c r="C292" s="137" t="s">
        <v>679</v>
      </c>
      <c r="D292" s="137" t="s">
        <v>255</v>
      </c>
      <c r="E292" s="138" t="s">
        <v>4829</v>
      </c>
      <c r="F292" s="139" t="s">
        <v>4830</v>
      </c>
      <c r="G292" s="140" t="s">
        <v>692</v>
      </c>
      <c r="H292" s="141">
        <v>1</v>
      </c>
      <c r="I292" s="142"/>
      <c r="J292" s="143">
        <f>ROUND(I292*H292,2)</f>
        <v>0</v>
      </c>
      <c r="K292" s="139" t="s">
        <v>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369</v>
      </c>
      <c r="AT292" s="148" t="s">
        <v>255</v>
      </c>
      <c r="AU292" s="148" t="s">
        <v>87</v>
      </c>
      <c r="AY292" s="17" t="s">
        <v>253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85</v>
      </c>
      <c r="BK292" s="149">
        <f>ROUND(I292*H292,2)</f>
        <v>0</v>
      </c>
      <c r="BL292" s="17" t="s">
        <v>369</v>
      </c>
      <c r="BM292" s="148" t="s">
        <v>4831</v>
      </c>
    </row>
    <row r="293" spans="2:65" s="1" customFormat="1" ht="48.75">
      <c r="B293" s="32"/>
      <c r="D293" s="155" t="s">
        <v>1346</v>
      </c>
      <c r="F293" s="195" t="s">
        <v>4828</v>
      </c>
      <c r="I293" s="152"/>
      <c r="L293" s="32"/>
      <c r="M293" s="153"/>
      <c r="T293" s="56"/>
      <c r="AT293" s="17" t="s">
        <v>1346</v>
      </c>
      <c r="AU293" s="17" t="s">
        <v>87</v>
      </c>
    </row>
    <row r="294" spans="2:65" s="1" customFormat="1" ht="24.2" customHeight="1">
      <c r="B294" s="32"/>
      <c r="C294" s="137" t="s">
        <v>685</v>
      </c>
      <c r="D294" s="137" t="s">
        <v>255</v>
      </c>
      <c r="E294" s="138" t="s">
        <v>4832</v>
      </c>
      <c r="F294" s="139" t="s">
        <v>4833</v>
      </c>
      <c r="G294" s="140" t="s">
        <v>692</v>
      </c>
      <c r="H294" s="141">
        <v>4</v>
      </c>
      <c r="I294" s="142"/>
      <c r="J294" s="143">
        <f>ROUND(I294*H294,2)</f>
        <v>0</v>
      </c>
      <c r="K294" s="139" t="s">
        <v>1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369</v>
      </c>
      <c r="AT294" s="148" t="s">
        <v>255</v>
      </c>
      <c r="AU294" s="148" t="s">
        <v>87</v>
      </c>
      <c r="AY294" s="17" t="s">
        <v>253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85</v>
      </c>
      <c r="BK294" s="149">
        <f>ROUND(I294*H294,2)</f>
        <v>0</v>
      </c>
      <c r="BL294" s="17" t="s">
        <v>369</v>
      </c>
      <c r="BM294" s="148" t="s">
        <v>4834</v>
      </c>
    </row>
    <row r="295" spans="2:65" s="1" customFormat="1" ht="24.2" customHeight="1">
      <c r="B295" s="32"/>
      <c r="C295" s="137" t="s">
        <v>689</v>
      </c>
      <c r="D295" s="137" t="s">
        <v>255</v>
      </c>
      <c r="E295" s="138" t="s">
        <v>4835</v>
      </c>
      <c r="F295" s="139" t="s">
        <v>4836</v>
      </c>
      <c r="G295" s="140" t="s">
        <v>692</v>
      </c>
      <c r="H295" s="141">
        <v>4</v>
      </c>
      <c r="I295" s="142"/>
      <c r="J295" s="143">
        <f>ROUND(I295*H295,2)</f>
        <v>0</v>
      </c>
      <c r="K295" s="139" t="s">
        <v>1</v>
      </c>
      <c r="L295" s="32"/>
      <c r="M295" s="144" t="s">
        <v>1</v>
      </c>
      <c r="N295" s="145" t="s">
        <v>42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369</v>
      </c>
      <c r="AT295" s="148" t="s">
        <v>255</v>
      </c>
      <c r="AU295" s="148" t="s">
        <v>87</v>
      </c>
      <c r="AY295" s="17" t="s">
        <v>253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85</v>
      </c>
      <c r="BK295" s="149">
        <f>ROUND(I295*H295,2)</f>
        <v>0</v>
      </c>
      <c r="BL295" s="17" t="s">
        <v>369</v>
      </c>
      <c r="BM295" s="148" t="s">
        <v>4837</v>
      </c>
    </row>
    <row r="296" spans="2:65" s="1" customFormat="1" ht="24.2" customHeight="1">
      <c r="B296" s="32"/>
      <c r="C296" s="137" t="s">
        <v>695</v>
      </c>
      <c r="D296" s="137" t="s">
        <v>255</v>
      </c>
      <c r="E296" s="138" t="s">
        <v>4838</v>
      </c>
      <c r="F296" s="139" t="s">
        <v>4839</v>
      </c>
      <c r="G296" s="140" t="s">
        <v>692</v>
      </c>
      <c r="H296" s="141">
        <v>2</v>
      </c>
      <c r="I296" s="142"/>
      <c r="J296" s="143">
        <f>ROUND(I296*H296,2)</f>
        <v>0</v>
      </c>
      <c r="K296" s="139" t="s">
        <v>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369</v>
      </c>
      <c r="AT296" s="148" t="s">
        <v>255</v>
      </c>
      <c r="AU296" s="148" t="s">
        <v>87</v>
      </c>
      <c r="AY296" s="17" t="s">
        <v>253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85</v>
      </c>
      <c r="BK296" s="149">
        <f>ROUND(I296*H296,2)</f>
        <v>0</v>
      </c>
      <c r="BL296" s="17" t="s">
        <v>369</v>
      </c>
      <c r="BM296" s="148" t="s">
        <v>4840</v>
      </c>
    </row>
    <row r="297" spans="2:65" s="1" customFormat="1" ht="24.2" customHeight="1">
      <c r="B297" s="32"/>
      <c r="C297" s="137" t="s">
        <v>700</v>
      </c>
      <c r="D297" s="137" t="s">
        <v>255</v>
      </c>
      <c r="E297" s="138" t="s">
        <v>4841</v>
      </c>
      <c r="F297" s="139" t="s">
        <v>4842</v>
      </c>
      <c r="G297" s="140" t="s">
        <v>692</v>
      </c>
      <c r="H297" s="141">
        <v>30</v>
      </c>
      <c r="I297" s="142"/>
      <c r="J297" s="143">
        <f>ROUND(I297*H297,2)</f>
        <v>0</v>
      </c>
      <c r="K297" s="139" t="s">
        <v>259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2.4000000000000001E-4</v>
      </c>
      <c r="R297" s="146">
        <f>Q297*H297</f>
        <v>7.1999999999999998E-3</v>
      </c>
      <c r="S297" s="146">
        <v>0</v>
      </c>
      <c r="T297" s="147">
        <f>S297*H297</f>
        <v>0</v>
      </c>
      <c r="AR297" s="148" t="s">
        <v>369</v>
      </c>
      <c r="AT297" s="148" t="s">
        <v>255</v>
      </c>
      <c r="AU297" s="148" t="s">
        <v>87</v>
      </c>
      <c r="AY297" s="17" t="s">
        <v>253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85</v>
      </c>
      <c r="BK297" s="149">
        <f>ROUND(I297*H297,2)</f>
        <v>0</v>
      </c>
      <c r="BL297" s="17" t="s">
        <v>369</v>
      </c>
      <c r="BM297" s="148" t="s">
        <v>4843</v>
      </c>
    </row>
    <row r="298" spans="2:65" s="1" customFormat="1" ht="11.25">
      <c r="B298" s="32"/>
      <c r="D298" s="150" t="s">
        <v>262</v>
      </c>
      <c r="F298" s="151" t="s">
        <v>4844</v>
      </c>
      <c r="I298" s="152"/>
      <c r="L298" s="32"/>
      <c r="M298" s="153"/>
      <c r="T298" s="56"/>
      <c r="AT298" s="17" t="s">
        <v>262</v>
      </c>
      <c r="AU298" s="17" t="s">
        <v>87</v>
      </c>
    </row>
    <row r="299" spans="2:65" s="1" customFormat="1" ht="24.2" customHeight="1">
      <c r="B299" s="32"/>
      <c r="C299" s="185" t="s">
        <v>705</v>
      </c>
      <c r="D299" s="185" t="s">
        <v>1052</v>
      </c>
      <c r="E299" s="186" t="s">
        <v>4845</v>
      </c>
      <c r="F299" s="187" t="s">
        <v>4846</v>
      </c>
      <c r="G299" s="188" t="s">
        <v>269</v>
      </c>
      <c r="H299" s="189">
        <v>30</v>
      </c>
      <c r="I299" s="190"/>
      <c r="J299" s="191">
        <f>ROUND(I299*H299,2)</f>
        <v>0</v>
      </c>
      <c r="K299" s="187" t="s">
        <v>259</v>
      </c>
      <c r="L299" s="192"/>
      <c r="M299" s="193" t="s">
        <v>1</v>
      </c>
      <c r="N299" s="194" t="s">
        <v>42</v>
      </c>
      <c r="P299" s="146">
        <f>O299*H299</f>
        <v>0</v>
      </c>
      <c r="Q299" s="146">
        <v>1.8000000000000001E-4</v>
      </c>
      <c r="R299" s="146">
        <f>Q299*H299</f>
        <v>5.4000000000000003E-3</v>
      </c>
      <c r="S299" s="146">
        <v>0</v>
      </c>
      <c r="T299" s="147">
        <f>S299*H299</f>
        <v>0</v>
      </c>
      <c r="AR299" s="148" t="s">
        <v>455</v>
      </c>
      <c r="AT299" s="148" t="s">
        <v>1052</v>
      </c>
      <c r="AU299" s="148" t="s">
        <v>87</v>
      </c>
      <c r="AY299" s="17" t="s">
        <v>253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85</v>
      </c>
      <c r="BK299" s="149">
        <f>ROUND(I299*H299,2)</f>
        <v>0</v>
      </c>
      <c r="BL299" s="17" t="s">
        <v>369</v>
      </c>
      <c r="BM299" s="148" t="s">
        <v>4847</v>
      </c>
    </row>
    <row r="300" spans="2:65" s="1" customFormat="1" ht="16.5" customHeight="1">
      <c r="B300" s="32"/>
      <c r="C300" s="137" t="s">
        <v>710</v>
      </c>
      <c r="D300" s="137" t="s">
        <v>255</v>
      </c>
      <c r="E300" s="138" t="s">
        <v>4848</v>
      </c>
      <c r="F300" s="139" t="s">
        <v>4849</v>
      </c>
      <c r="G300" s="140" t="s">
        <v>269</v>
      </c>
      <c r="H300" s="141">
        <v>8</v>
      </c>
      <c r="I300" s="142"/>
      <c r="J300" s="143">
        <f>ROUND(I300*H300,2)</f>
        <v>0</v>
      </c>
      <c r="K300" s="139" t="s">
        <v>259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1.09E-3</v>
      </c>
      <c r="R300" s="146">
        <f>Q300*H300</f>
        <v>8.7200000000000003E-3</v>
      </c>
      <c r="S300" s="146">
        <v>0</v>
      </c>
      <c r="T300" s="147">
        <f>S300*H300</f>
        <v>0</v>
      </c>
      <c r="AR300" s="148" t="s">
        <v>369</v>
      </c>
      <c r="AT300" s="148" t="s">
        <v>255</v>
      </c>
      <c r="AU300" s="148" t="s">
        <v>87</v>
      </c>
      <c r="AY300" s="17" t="s">
        <v>253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85</v>
      </c>
      <c r="BK300" s="149">
        <f>ROUND(I300*H300,2)</f>
        <v>0</v>
      </c>
      <c r="BL300" s="17" t="s">
        <v>369</v>
      </c>
      <c r="BM300" s="148" t="s">
        <v>4850</v>
      </c>
    </row>
    <row r="301" spans="2:65" s="1" customFormat="1" ht="11.25">
      <c r="B301" s="32"/>
      <c r="D301" s="150" t="s">
        <v>262</v>
      </c>
      <c r="F301" s="151" t="s">
        <v>4851</v>
      </c>
      <c r="I301" s="152"/>
      <c r="L301" s="32"/>
      <c r="M301" s="153"/>
      <c r="T301" s="56"/>
      <c r="AT301" s="17" t="s">
        <v>262</v>
      </c>
      <c r="AU301" s="17" t="s">
        <v>87</v>
      </c>
    </row>
    <row r="302" spans="2:65" s="1" customFormat="1" ht="24.2" customHeight="1">
      <c r="B302" s="32"/>
      <c r="C302" s="137" t="s">
        <v>715</v>
      </c>
      <c r="D302" s="137" t="s">
        <v>255</v>
      </c>
      <c r="E302" s="138" t="s">
        <v>1807</v>
      </c>
      <c r="F302" s="139" t="s">
        <v>1808</v>
      </c>
      <c r="G302" s="140" t="s">
        <v>1576</v>
      </c>
      <c r="H302" s="196"/>
      <c r="I302" s="142"/>
      <c r="J302" s="143">
        <f>ROUND(I302*H302,2)</f>
        <v>0</v>
      </c>
      <c r="K302" s="139" t="s">
        <v>259</v>
      </c>
      <c r="L302" s="32"/>
      <c r="M302" s="144" t="s">
        <v>1</v>
      </c>
      <c r="N302" s="145" t="s">
        <v>42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369</v>
      </c>
      <c r="AT302" s="148" t="s">
        <v>255</v>
      </c>
      <c r="AU302" s="148" t="s">
        <v>87</v>
      </c>
      <c r="AY302" s="17" t="s">
        <v>253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85</v>
      </c>
      <c r="BK302" s="149">
        <f>ROUND(I302*H302,2)</f>
        <v>0</v>
      </c>
      <c r="BL302" s="17" t="s">
        <v>369</v>
      </c>
      <c r="BM302" s="148" t="s">
        <v>4852</v>
      </c>
    </row>
    <row r="303" spans="2:65" s="1" customFormat="1" ht="11.25">
      <c r="B303" s="32"/>
      <c r="D303" s="150" t="s">
        <v>262</v>
      </c>
      <c r="F303" s="151" t="s">
        <v>1810</v>
      </c>
      <c r="I303" s="152"/>
      <c r="L303" s="32"/>
      <c r="M303" s="153"/>
      <c r="T303" s="56"/>
      <c r="AT303" s="17" t="s">
        <v>262</v>
      </c>
      <c r="AU303" s="17" t="s">
        <v>87</v>
      </c>
    </row>
    <row r="304" spans="2:65" s="11" customFormat="1" ht="22.9" customHeight="1">
      <c r="B304" s="125"/>
      <c r="D304" s="126" t="s">
        <v>76</v>
      </c>
      <c r="E304" s="135" t="s">
        <v>4853</v>
      </c>
      <c r="F304" s="135" t="s">
        <v>4854</v>
      </c>
      <c r="I304" s="128"/>
      <c r="J304" s="136">
        <f>BK304</f>
        <v>0</v>
      </c>
      <c r="L304" s="125"/>
      <c r="M304" s="130"/>
      <c r="P304" s="131">
        <f>SUM(P305:P310)</f>
        <v>0</v>
      </c>
      <c r="R304" s="131">
        <f>SUM(R305:R310)</f>
        <v>0.10340000000000001</v>
      </c>
      <c r="T304" s="132">
        <f>SUM(T305:T310)</f>
        <v>0</v>
      </c>
      <c r="AR304" s="126" t="s">
        <v>87</v>
      </c>
      <c r="AT304" s="133" t="s">
        <v>76</v>
      </c>
      <c r="AU304" s="133" t="s">
        <v>85</v>
      </c>
      <c r="AY304" s="126" t="s">
        <v>253</v>
      </c>
      <c r="BK304" s="134">
        <f>SUM(BK305:BK310)</f>
        <v>0</v>
      </c>
    </row>
    <row r="305" spans="2:65" s="1" customFormat="1" ht="33" customHeight="1">
      <c r="B305" s="32"/>
      <c r="C305" s="137" t="s">
        <v>720</v>
      </c>
      <c r="D305" s="137" t="s">
        <v>255</v>
      </c>
      <c r="E305" s="138" t="s">
        <v>4855</v>
      </c>
      <c r="F305" s="139" t="s">
        <v>4856</v>
      </c>
      <c r="G305" s="140" t="s">
        <v>692</v>
      </c>
      <c r="H305" s="141">
        <v>4</v>
      </c>
      <c r="I305" s="142"/>
      <c r="J305" s="143">
        <f>ROUND(I305*H305,2)</f>
        <v>0</v>
      </c>
      <c r="K305" s="139" t="s">
        <v>259</v>
      </c>
      <c r="L305" s="32"/>
      <c r="M305" s="144" t="s">
        <v>1</v>
      </c>
      <c r="N305" s="145" t="s">
        <v>42</v>
      </c>
      <c r="P305" s="146">
        <f>O305*H305</f>
        <v>0</v>
      </c>
      <c r="Q305" s="146">
        <v>9.1999999999999998E-3</v>
      </c>
      <c r="R305" s="146">
        <f>Q305*H305</f>
        <v>3.6799999999999999E-2</v>
      </c>
      <c r="S305" s="146">
        <v>0</v>
      </c>
      <c r="T305" s="147">
        <f>S305*H305</f>
        <v>0</v>
      </c>
      <c r="AR305" s="148" t="s">
        <v>369</v>
      </c>
      <c r="AT305" s="148" t="s">
        <v>255</v>
      </c>
      <c r="AU305" s="148" t="s">
        <v>87</v>
      </c>
      <c r="AY305" s="17" t="s">
        <v>253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85</v>
      </c>
      <c r="BK305" s="149">
        <f>ROUND(I305*H305,2)</f>
        <v>0</v>
      </c>
      <c r="BL305" s="17" t="s">
        <v>369</v>
      </c>
      <c r="BM305" s="148" t="s">
        <v>4857</v>
      </c>
    </row>
    <row r="306" spans="2:65" s="1" customFormat="1" ht="11.25">
      <c r="B306" s="32"/>
      <c r="D306" s="150" t="s">
        <v>262</v>
      </c>
      <c r="F306" s="151" t="s">
        <v>4858</v>
      </c>
      <c r="I306" s="152"/>
      <c r="L306" s="32"/>
      <c r="M306" s="153"/>
      <c r="T306" s="56"/>
      <c r="AT306" s="17" t="s">
        <v>262</v>
      </c>
      <c r="AU306" s="17" t="s">
        <v>87</v>
      </c>
    </row>
    <row r="307" spans="2:65" s="1" customFormat="1" ht="33" customHeight="1">
      <c r="B307" s="32"/>
      <c r="C307" s="137" t="s">
        <v>727</v>
      </c>
      <c r="D307" s="137" t="s">
        <v>255</v>
      </c>
      <c r="E307" s="138" t="s">
        <v>4859</v>
      </c>
      <c r="F307" s="139" t="s">
        <v>4860</v>
      </c>
      <c r="G307" s="140" t="s">
        <v>692</v>
      </c>
      <c r="H307" s="141">
        <v>4</v>
      </c>
      <c r="I307" s="142"/>
      <c r="J307" s="143">
        <f>ROUND(I307*H307,2)</f>
        <v>0</v>
      </c>
      <c r="K307" s="139" t="s">
        <v>259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1.6650000000000002E-2</v>
      </c>
      <c r="R307" s="146">
        <f>Q307*H307</f>
        <v>6.6600000000000006E-2</v>
      </c>
      <c r="S307" s="146">
        <v>0</v>
      </c>
      <c r="T307" s="147">
        <f>S307*H307</f>
        <v>0</v>
      </c>
      <c r="AR307" s="148" t="s">
        <v>369</v>
      </c>
      <c r="AT307" s="148" t="s">
        <v>255</v>
      </c>
      <c r="AU307" s="148" t="s">
        <v>87</v>
      </c>
      <c r="AY307" s="17" t="s">
        <v>253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369</v>
      </c>
      <c r="BM307" s="148" t="s">
        <v>4861</v>
      </c>
    </row>
    <row r="308" spans="2:65" s="1" customFormat="1" ht="11.25">
      <c r="B308" s="32"/>
      <c r="D308" s="150" t="s">
        <v>262</v>
      </c>
      <c r="F308" s="151" t="s">
        <v>4862</v>
      </c>
      <c r="I308" s="152"/>
      <c r="L308" s="32"/>
      <c r="M308" s="153"/>
      <c r="T308" s="56"/>
      <c r="AT308" s="17" t="s">
        <v>262</v>
      </c>
      <c r="AU308" s="17" t="s">
        <v>87</v>
      </c>
    </row>
    <row r="309" spans="2:65" s="1" customFormat="1" ht="24.2" customHeight="1">
      <c r="B309" s="32"/>
      <c r="C309" s="137" t="s">
        <v>734</v>
      </c>
      <c r="D309" s="137" t="s">
        <v>255</v>
      </c>
      <c r="E309" s="138" t="s">
        <v>4863</v>
      </c>
      <c r="F309" s="139" t="s">
        <v>4864</v>
      </c>
      <c r="G309" s="140" t="s">
        <v>1576</v>
      </c>
      <c r="H309" s="196"/>
      <c r="I309" s="142"/>
      <c r="J309" s="143">
        <f>ROUND(I309*H309,2)</f>
        <v>0</v>
      </c>
      <c r="K309" s="139" t="s">
        <v>259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369</v>
      </c>
      <c r="AT309" s="148" t="s">
        <v>255</v>
      </c>
      <c r="AU309" s="148" t="s">
        <v>87</v>
      </c>
      <c r="AY309" s="17" t="s">
        <v>253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85</v>
      </c>
      <c r="BK309" s="149">
        <f>ROUND(I309*H309,2)</f>
        <v>0</v>
      </c>
      <c r="BL309" s="17" t="s">
        <v>369</v>
      </c>
      <c r="BM309" s="148" t="s">
        <v>4865</v>
      </c>
    </row>
    <row r="310" spans="2:65" s="1" customFormat="1" ht="11.25">
      <c r="B310" s="32"/>
      <c r="D310" s="150" t="s">
        <v>262</v>
      </c>
      <c r="F310" s="151" t="s">
        <v>4866</v>
      </c>
      <c r="I310" s="152"/>
      <c r="L310" s="32"/>
      <c r="M310" s="153"/>
      <c r="T310" s="56"/>
      <c r="AT310" s="17" t="s">
        <v>262</v>
      </c>
      <c r="AU310" s="17" t="s">
        <v>87</v>
      </c>
    </row>
    <row r="311" spans="2:65" s="11" customFormat="1" ht="25.9" customHeight="1">
      <c r="B311" s="125"/>
      <c r="D311" s="126" t="s">
        <v>76</v>
      </c>
      <c r="E311" s="127" t="s">
        <v>4589</v>
      </c>
      <c r="F311" s="127" t="s">
        <v>4590</v>
      </c>
      <c r="I311" s="128"/>
      <c r="J311" s="129">
        <f>BK311</f>
        <v>0</v>
      </c>
      <c r="L311" s="125"/>
      <c r="M311" s="130"/>
      <c r="P311" s="131">
        <f>SUM(P312:P313)</f>
        <v>0</v>
      </c>
      <c r="R311" s="131">
        <f>SUM(R312:R313)</f>
        <v>0</v>
      </c>
      <c r="T311" s="132">
        <f>SUM(T312:T313)</f>
        <v>0</v>
      </c>
      <c r="AR311" s="126" t="s">
        <v>260</v>
      </c>
      <c r="AT311" s="133" t="s">
        <v>76</v>
      </c>
      <c r="AU311" s="133" t="s">
        <v>77</v>
      </c>
      <c r="AY311" s="126" t="s">
        <v>253</v>
      </c>
      <c r="BK311" s="134">
        <f>SUM(BK312:BK313)</f>
        <v>0</v>
      </c>
    </row>
    <row r="312" spans="2:65" s="1" customFormat="1" ht="21.75" customHeight="1">
      <c r="B312" s="32"/>
      <c r="C312" s="137" t="s">
        <v>738</v>
      </c>
      <c r="D312" s="137" t="s">
        <v>255</v>
      </c>
      <c r="E312" s="138" t="s">
        <v>4591</v>
      </c>
      <c r="F312" s="139" t="s">
        <v>4592</v>
      </c>
      <c r="G312" s="140" t="s">
        <v>4593</v>
      </c>
      <c r="H312" s="141">
        <v>100</v>
      </c>
      <c r="I312" s="142"/>
      <c r="J312" s="143">
        <f>ROUND(I312*H312,2)</f>
        <v>0</v>
      </c>
      <c r="K312" s="139" t="s">
        <v>259</v>
      </c>
      <c r="L312" s="32"/>
      <c r="M312" s="144" t="s">
        <v>1</v>
      </c>
      <c r="N312" s="145" t="s">
        <v>42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4594</v>
      </c>
      <c r="AT312" s="148" t="s">
        <v>255</v>
      </c>
      <c r="AU312" s="148" t="s">
        <v>85</v>
      </c>
      <c r="AY312" s="17" t="s">
        <v>253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85</v>
      </c>
      <c r="BK312" s="149">
        <f>ROUND(I312*H312,2)</f>
        <v>0</v>
      </c>
      <c r="BL312" s="17" t="s">
        <v>4594</v>
      </c>
      <c r="BM312" s="148" t="s">
        <v>4867</v>
      </c>
    </row>
    <row r="313" spans="2:65" s="1" customFormat="1" ht="11.25">
      <c r="B313" s="32"/>
      <c r="D313" s="150" t="s">
        <v>262</v>
      </c>
      <c r="F313" s="151" t="s">
        <v>4596</v>
      </c>
      <c r="I313" s="152"/>
      <c r="L313" s="32"/>
      <c r="M313" s="182"/>
      <c r="N313" s="183"/>
      <c r="O313" s="183"/>
      <c r="P313" s="183"/>
      <c r="Q313" s="183"/>
      <c r="R313" s="183"/>
      <c r="S313" s="183"/>
      <c r="T313" s="184"/>
      <c r="AT313" s="17" t="s">
        <v>262</v>
      </c>
      <c r="AU313" s="17" t="s">
        <v>85</v>
      </c>
    </row>
    <row r="314" spans="2:65" s="1" customFormat="1" ht="6.95" customHeight="1">
      <c r="B314" s="44"/>
      <c r="C314" s="45"/>
      <c r="D314" s="45"/>
      <c r="E314" s="45"/>
      <c r="F314" s="45"/>
      <c r="G314" s="45"/>
      <c r="H314" s="45"/>
      <c r="I314" s="45"/>
      <c r="J314" s="45"/>
      <c r="K314" s="45"/>
      <c r="L314" s="32"/>
    </row>
  </sheetData>
  <sheetProtection algorithmName="SHA-512" hashValue="wmy+M8PxHAqKYhiJjf1pQ6zXtVn/FywGc2a7bCrVpLVJtZvdMHhwgJk0vsnGlVnAbO6zRJBxUA1qTN+a5HmB7Q==" saltValue="TdUShCwWnkB8v6fQlDDgc6Ep65E6sPlmlM2W6zZl73cQ4ukcsITcL3anx394BSgeGffzTjqxpI5KR01w4in+9w==" spinCount="100000" sheet="1" objects="1" scenarios="1" formatColumns="0" formatRows="0" autoFilter="0"/>
  <autoFilter ref="C131:K313" xr:uid="{00000000-0009-0000-0000-00000B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hyperlinks>
    <hyperlink ref="F136" r:id="rId1" xr:uid="{00000000-0004-0000-0B00-000000000000}"/>
    <hyperlink ref="F139" r:id="rId2" xr:uid="{00000000-0004-0000-0B00-000001000000}"/>
    <hyperlink ref="F142" r:id="rId3" xr:uid="{00000000-0004-0000-0B00-000002000000}"/>
    <hyperlink ref="F145" r:id="rId4" xr:uid="{00000000-0004-0000-0B00-000003000000}"/>
    <hyperlink ref="F152" r:id="rId5" xr:uid="{00000000-0004-0000-0B00-000004000000}"/>
    <hyperlink ref="F156" r:id="rId6" xr:uid="{00000000-0004-0000-0B00-000005000000}"/>
    <hyperlink ref="F163" r:id="rId7" xr:uid="{00000000-0004-0000-0B00-000006000000}"/>
    <hyperlink ref="F170" r:id="rId8" xr:uid="{00000000-0004-0000-0B00-000007000000}"/>
    <hyperlink ref="F174" r:id="rId9" xr:uid="{00000000-0004-0000-0B00-000008000000}"/>
    <hyperlink ref="F177" r:id="rId10" xr:uid="{00000000-0004-0000-0B00-000009000000}"/>
    <hyperlink ref="F180" r:id="rId11" xr:uid="{00000000-0004-0000-0B00-00000A000000}"/>
    <hyperlink ref="F187" r:id="rId12" xr:uid="{00000000-0004-0000-0B00-00000B000000}"/>
    <hyperlink ref="F191" r:id="rId13" xr:uid="{00000000-0004-0000-0B00-00000C000000}"/>
    <hyperlink ref="F195" r:id="rId14" xr:uid="{00000000-0004-0000-0B00-00000D000000}"/>
    <hyperlink ref="F198" r:id="rId15" xr:uid="{00000000-0004-0000-0B00-00000E000000}"/>
    <hyperlink ref="F201" r:id="rId16" xr:uid="{00000000-0004-0000-0B00-00000F000000}"/>
    <hyperlink ref="F204" r:id="rId17" xr:uid="{00000000-0004-0000-0B00-000010000000}"/>
    <hyperlink ref="F208" r:id="rId18" xr:uid="{00000000-0004-0000-0B00-000011000000}"/>
    <hyperlink ref="F214" r:id="rId19" xr:uid="{00000000-0004-0000-0B00-000012000000}"/>
    <hyperlink ref="F221" r:id="rId20" xr:uid="{00000000-0004-0000-0B00-000013000000}"/>
    <hyperlink ref="F224" r:id="rId21" xr:uid="{00000000-0004-0000-0B00-000014000000}"/>
    <hyperlink ref="F226" r:id="rId22" xr:uid="{00000000-0004-0000-0B00-000015000000}"/>
    <hyperlink ref="F228" r:id="rId23" xr:uid="{00000000-0004-0000-0B00-000016000000}"/>
    <hyperlink ref="F230" r:id="rId24" xr:uid="{00000000-0004-0000-0B00-000017000000}"/>
    <hyperlink ref="F232" r:id="rId25" xr:uid="{00000000-0004-0000-0B00-000018000000}"/>
    <hyperlink ref="F234" r:id="rId26" xr:uid="{00000000-0004-0000-0B00-000019000000}"/>
    <hyperlink ref="F236" r:id="rId27" xr:uid="{00000000-0004-0000-0B00-00001A000000}"/>
    <hyperlink ref="F238" r:id="rId28" xr:uid="{00000000-0004-0000-0B00-00001B000000}"/>
    <hyperlink ref="F240" r:id="rId29" xr:uid="{00000000-0004-0000-0B00-00001C000000}"/>
    <hyperlink ref="F242" r:id="rId30" xr:uid="{00000000-0004-0000-0B00-00001D000000}"/>
    <hyperlink ref="F244" r:id="rId31" xr:uid="{00000000-0004-0000-0B00-00001E000000}"/>
    <hyperlink ref="F246" r:id="rId32" xr:uid="{00000000-0004-0000-0B00-00001F000000}"/>
    <hyperlink ref="F248" r:id="rId33" xr:uid="{00000000-0004-0000-0B00-000020000000}"/>
    <hyperlink ref="F250" r:id="rId34" xr:uid="{00000000-0004-0000-0B00-000021000000}"/>
    <hyperlink ref="F253" r:id="rId35" xr:uid="{00000000-0004-0000-0B00-000022000000}"/>
    <hyperlink ref="F256" r:id="rId36" xr:uid="{00000000-0004-0000-0B00-000023000000}"/>
    <hyperlink ref="F258" r:id="rId37" xr:uid="{00000000-0004-0000-0B00-000024000000}"/>
    <hyperlink ref="F260" r:id="rId38" xr:uid="{00000000-0004-0000-0B00-000025000000}"/>
    <hyperlink ref="F262" r:id="rId39" xr:uid="{00000000-0004-0000-0B00-000026000000}"/>
    <hyperlink ref="F264" r:id="rId40" xr:uid="{00000000-0004-0000-0B00-000027000000}"/>
    <hyperlink ref="F266" r:id="rId41" xr:uid="{00000000-0004-0000-0B00-000028000000}"/>
    <hyperlink ref="F271" r:id="rId42" xr:uid="{00000000-0004-0000-0B00-000029000000}"/>
    <hyperlink ref="F273" r:id="rId43" xr:uid="{00000000-0004-0000-0B00-00002A000000}"/>
    <hyperlink ref="F275" r:id="rId44" xr:uid="{00000000-0004-0000-0B00-00002B000000}"/>
    <hyperlink ref="F277" r:id="rId45" xr:uid="{00000000-0004-0000-0B00-00002C000000}"/>
    <hyperlink ref="F280" r:id="rId46" xr:uid="{00000000-0004-0000-0B00-00002D000000}"/>
    <hyperlink ref="F282" r:id="rId47" xr:uid="{00000000-0004-0000-0B00-00002E000000}"/>
    <hyperlink ref="F298" r:id="rId48" xr:uid="{00000000-0004-0000-0B00-00002F000000}"/>
    <hyperlink ref="F301" r:id="rId49" xr:uid="{00000000-0004-0000-0B00-000030000000}"/>
    <hyperlink ref="F303" r:id="rId50" xr:uid="{00000000-0004-0000-0B00-000031000000}"/>
    <hyperlink ref="F306" r:id="rId51" xr:uid="{00000000-0004-0000-0B00-000032000000}"/>
    <hyperlink ref="F308" r:id="rId52" xr:uid="{00000000-0004-0000-0B00-000033000000}"/>
    <hyperlink ref="F310" r:id="rId53" xr:uid="{00000000-0004-0000-0B00-000034000000}"/>
    <hyperlink ref="F313" r:id="rId54" xr:uid="{00000000-0004-0000-0B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791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4868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ROUND((SUM(BE128:BE232)),  2)</f>
        <v>0</v>
      </c>
      <c r="I35" s="97">
        <v>0.21</v>
      </c>
      <c r="J35" s="86">
        <f>ROUND(((SUM(BE128:BE232))*I35),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ROUND((SUM(BF128:BF232)),  2)</f>
        <v>0</v>
      </c>
      <c r="I36" s="97">
        <v>0.15</v>
      </c>
      <c r="J36" s="86">
        <f>ROUND(((SUM(BF128:BF232))*I36),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ROUND((SUM(BG128:BG232)),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ROUND((SUM(BH128:BH232)),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ROUND((SUM(BI128:BI232)),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791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D.1.4.3. - Vzduchotechnika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J128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4869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4870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4871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47" s="9" customFormat="1" ht="19.899999999999999" customHeight="1">
      <c r="B102" s="113"/>
      <c r="D102" s="114" t="s">
        <v>4872</v>
      </c>
      <c r="E102" s="115"/>
      <c r="F102" s="115"/>
      <c r="G102" s="115"/>
      <c r="H102" s="115"/>
      <c r="I102" s="115"/>
      <c r="J102" s="116">
        <f>J173</f>
        <v>0</v>
      </c>
      <c r="L102" s="113"/>
    </row>
    <row r="103" spans="2:47" s="9" customFormat="1" ht="19.899999999999999" customHeight="1">
      <c r="B103" s="113"/>
      <c r="D103" s="114" t="s">
        <v>4873</v>
      </c>
      <c r="E103" s="115"/>
      <c r="F103" s="115"/>
      <c r="G103" s="115"/>
      <c r="H103" s="115"/>
      <c r="I103" s="115"/>
      <c r="J103" s="116">
        <f>J195</f>
        <v>0</v>
      </c>
      <c r="L103" s="113"/>
    </row>
    <row r="104" spans="2:47" s="9" customFormat="1" ht="19.899999999999999" customHeight="1">
      <c r="B104" s="113"/>
      <c r="D104" s="114" t="s">
        <v>4874</v>
      </c>
      <c r="E104" s="115"/>
      <c r="F104" s="115"/>
      <c r="G104" s="115"/>
      <c r="H104" s="115"/>
      <c r="I104" s="115"/>
      <c r="J104" s="116">
        <f>J216</f>
        <v>0</v>
      </c>
      <c r="L104" s="113"/>
    </row>
    <row r="105" spans="2:47" s="9" customFormat="1" ht="19.899999999999999" customHeight="1">
      <c r="B105" s="113"/>
      <c r="D105" s="114" t="s">
        <v>4875</v>
      </c>
      <c r="E105" s="115"/>
      <c r="F105" s="115"/>
      <c r="G105" s="115"/>
      <c r="H105" s="115"/>
      <c r="I105" s="115"/>
      <c r="J105" s="116">
        <f>J222</f>
        <v>0</v>
      </c>
      <c r="L105" s="113"/>
    </row>
    <row r="106" spans="2:47" s="9" customFormat="1" ht="19.899999999999999" customHeight="1">
      <c r="B106" s="113"/>
      <c r="D106" s="114" t="s">
        <v>4876</v>
      </c>
      <c r="E106" s="115"/>
      <c r="F106" s="115"/>
      <c r="G106" s="115"/>
      <c r="H106" s="115"/>
      <c r="I106" s="115"/>
      <c r="J106" s="116">
        <f>J227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238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55" t="str">
        <f>E7</f>
        <v>VÝSTAVBA CHRÁNĚNÉHO BYDLENÍ V NOVÉ PACE</v>
      </c>
      <c r="F116" s="256"/>
      <c r="G116" s="256"/>
      <c r="H116" s="256"/>
      <c r="L116" s="32"/>
    </row>
    <row r="117" spans="2:63" ht="12" customHeight="1">
      <c r="B117" s="20"/>
      <c r="C117" s="27" t="s">
        <v>215</v>
      </c>
      <c r="L117" s="20"/>
    </row>
    <row r="118" spans="2:63" s="1" customFormat="1" ht="16.5" customHeight="1">
      <c r="B118" s="32"/>
      <c r="E118" s="255" t="s">
        <v>791</v>
      </c>
      <c r="F118" s="257"/>
      <c r="G118" s="257"/>
      <c r="H118" s="257"/>
      <c r="L118" s="32"/>
    </row>
    <row r="119" spans="2:63" s="1" customFormat="1" ht="12" customHeight="1">
      <c r="B119" s="32"/>
      <c r="C119" s="27" t="s">
        <v>792</v>
      </c>
      <c r="L119" s="32"/>
    </row>
    <row r="120" spans="2:63" s="1" customFormat="1" ht="16.5" customHeight="1">
      <c r="B120" s="32"/>
      <c r="E120" s="237" t="str">
        <f>E11</f>
        <v>D.1.4.3. - Vzduchotechnika</v>
      </c>
      <c r="F120" s="257"/>
      <c r="G120" s="257"/>
      <c r="H120" s="25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Na Vyšehradě 1205, 509 01 Nová Paka </v>
      </c>
      <c r="I122" s="27" t="s">
        <v>22</v>
      </c>
      <c r="J122" s="52" t="str">
        <f>IF(J14="","",J14)</f>
        <v>17. 11. 2023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Královehradecký kraj</v>
      </c>
      <c r="I124" s="27" t="s">
        <v>30</v>
      </c>
      <c r="J124" s="30" t="str">
        <f>E23</f>
        <v>Růžička a partneři,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QSB,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239</v>
      </c>
      <c r="D127" s="119" t="s">
        <v>62</v>
      </c>
      <c r="E127" s="119" t="s">
        <v>58</v>
      </c>
      <c r="F127" s="119" t="s">
        <v>59</v>
      </c>
      <c r="G127" s="119" t="s">
        <v>240</v>
      </c>
      <c r="H127" s="119" t="s">
        <v>241</v>
      </c>
      <c r="I127" s="119" t="s">
        <v>242</v>
      </c>
      <c r="J127" s="119" t="s">
        <v>225</v>
      </c>
      <c r="K127" s="120" t="s">
        <v>243</v>
      </c>
      <c r="L127" s="117"/>
      <c r="M127" s="59" t="s">
        <v>1</v>
      </c>
      <c r="N127" s="60" t="s">
        <v>41</v>
      </c>
      <c r="O127" s="60" t="s">
        <v>244</v>
      </c>
      <c r="P127" s="60" t="s">
        <v>245</v>
      </c>
      <c r="Q127" s="60" t="s">
        <v>246</v>
      </c>
      <c r="R127" s="60" t="s">
        <v>247</v>
      </c>
      <c r="S127" s="60" t="s">
        <v>248</v>
      </c>
      <c r="T127" s="61" t="s">
        <v>249</v>
      </c>
    </row>
    <row r="128" spans="2:63" s="1" customFormat="1" ht="22.9" customHeight="1">
      <c r="B128" s="32"/>
      <c r="C128" s="64" t="s">
        <v>250</v>
      </c>
      <c r="J128" s="121">
        <f>BK128</f>
        <v>0</v>
      </c>
      <c r="L128" s="32"/>
      <c r="M128" s="62"/>
      <c r="N128" s="53"/>
      <c r="O128" s="53"/>
      <c r="P128" s="122">
        <f>P129</f>
        <v>0</v>
      </c>
      <c r="Q128" s="53"/>
      <c r="R128" s="122">
        <f>R129</f>
        <v>0</v>
      </c>
      <c r="S128" s="53"/>
      <c r="T128" s="123">
        <f>T129</f>
        <v>0</v>
      </c>
      <c r="AT128" s="17" t="s">
        <v>76</v>
      </c>
      <c r="AU128" s="17" t="s">
        <v>227</v>
      </c>
      <c r="BK128" s="124">
        <f>BK129</f>
        <v>0</v>
      </c>
    </row>
    <row r="129" spans="2:65" s="11" customFormat="1" ht="25.9" customHeight="1">
      <c r="B129" s="125"/>
      <c r="D129" s="126" t="s">
        <v>76</v>
      </c>
      <c r="E129" s="127" t="s">
        <v>4877</v>
      </c>
      <c r="F129" s="127" t="s">
        <v>126</v>
      </c>
      <c r="I129" s="128"/>
      <c r="J129" s="129">
        <f>BK129</f>
        <v>0</v>
      </c>
      <c r="L129" s="125"/>
      <c r="M129" s="130"/>
      <c r="P129" s="131">
        <f>P130+P151+P173+P195+P216+P222+P227</f>
        <v>0</v>
      </c>
      <c r="R129" s="131">
        <f>R130+R151+R173+R195+R216+R222+R227</f>
        <v>0</v>
      </c>
      <c r="T129" s="132">
        <f>T130+T151+T173+T195+T216+T222+T227</f>
        <v>0</v>
      </c>
      <c r="AR129" s="126" t="s">
        <v>85</v>
      </c>
      <c r="AT129" s="133" t="s">
        <v>76</v>
      </c>
      <c r="AU129" s="133" t="s">
        <v>77</v>
      </c>
      <c r="AY129" s="126" t="s">
        <v>253</v>
      </c>
      <c r="BK129" s="134">
        <f>BK130+BK151+BK173+BK195+BK216+BK222+BK227</f>
        <v>0</v>
      </c>
    </row>
    <row r="130" spans="2:65" s="11" customFormat="1" ht="22.9" customHeight="1">
      <c r="B130" s="125"/>
      <c r="D130" s="126" t="s">
        <v>76</v>
      </c>
      <c r="E130" s="135" t="s">
        <v>4878</v>
      </c>
      <c r="F130" s="135" t="s">
        <v>4879</v>
      </c>
      <c r="I130" s="128"/>
      <c r="J130" s="136">
        <f>BK130</f>
        <v>0</v>
      </c>
      <c r="L130" s="125"/>
      <c r="M130" s="130"/>
      <c r="P130" s="131">
        <f>SUM(P131:P150)</f>
        <v>0</v>
      </c>
      <c r="R130" s="131">
        <f>SUM(R131:R150)</f>
        <v>0</v>
      </c>
      <c r="T130" s="132">
        <f>SUM(T131:T150)</f>
        <v>0</v>
      </c>
      <c r="AR130" s="126" t="s">
        <v>85</v>
      </c>
      <c r="AT130" s="133" t="s">
        <v>76</v>
      </c>
      <c r="AU130" s="133" t="s">
        <v>85</v>
      </c>
      <c r="AY130" s="126" t="s">
        <v>253</v>
      </c>
      <c r="BK130" s="134">
        <f>SUM(BK131:BK150)</f>
        <v>0</v>
      </c>
    </row>
    <row r="131" spans="2:65" s="1" customFormat="1" ht="49.15" customHeight="1">
      <c r="B131" s="32"/>
      <c r="C131" s="137" t="s">
        <v>85</v>
      </c>
      <c r="D131" s="137" t="s">
        <v>255</v>
      </c>
      <c r="E131" s="138" t="s">
        <v>4880</v>
      </c>
      <c r="F131" s="139" t="s">
        <v>4881</v>
      </c>
      <c r="G131" s="140" t="s">
        <v>447</v>
      </c>
      <c r="H131" s="141">
        <v>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260</v>
      </c>
      <c r="BM131" s="148" t="s">
        <v>87</v>
      </c>
    </row>
    <row r="132" spans="2:65" s="1" customFormat="1" ht="117">
      <c r="B132" s="32"/>
      <c r="D132" s="155" t="s">
        <v>1346</v>
      </c>
      <c r="F132" s="195" t="s">
        <v>4882</v>
      </c>
      <c r="I132" s="152"/>
      <c r="L132" s="32"/>
      <c r="M132" s="153"/>
      <c r="T132" s="56"/>
      <c r="AT132" s="17" t="s">
        <v>1346</v>
      </c>
      <c r="AU132" s="17" t="s">
        <v>87</v>
      </c>
    </row>
    <row r="133" spans="2:65" s="1" customFormat="1" ht="16.5" customHeight="1">
      <c r="B133" s="32"/>
      <c r="C133" s="137" t="s">
        <v>87</v>
      </c>
      <c r="D133" s="137" t="s">
        <v>255</v>
      </c>
      <c r="E133" s="138" t="s">
        <v>4883</v>
      </c>
      <c r="F133" s="139" t="s">
        <v>4884</v>
      </c>
      <c r="G133" s="140" t="s">
        <v>4885</v>
      </c>
      <c r="H133" s="141">
        <v>7</v>
      </c>
      <c r="I133" s="142"/>
      <c r="J133" s="143">
        <f t="shared" ref="J133:J150" si="0">ROUND(I133*H133,2)</f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ref="P133:P150" si="1">O133*H133</f>
        <v>0</v>
      </c>
      <c r="Q133" s="146">
        <v>0</v>
      </c>
      <c r="R133" s="146">
        <f t="shared" ref="R133:R150" si="2">Q133*H133</f>
        <v>0</v>
      </c>
      <c r="S133" s="146">
        <v>0</v>
      </c>
      <c r="T133" s="147">
        <f t="shared" ref="T133:T150" si="3">S133*H133</f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 t="shared" ref="BE133:BE150" si="4">IF(N133="základní",J133,0)</f>
        <v>0</v>
      </c>
      <c r="BF133" s="149">
        <f t="shared" ref="BF133:BF150" si="5">IF(N133="snížená",J133,0)</f>
        <v>0</v>
      </c>
      <c r="BG133" s="149">
        <f t="shared" ref="BG133:BG150" si="6">IF(N133="zákl. přenesená",J133,0)</f>
        <v>0</v>
      </c>
      <c r="BH133" s="149">
        <f t="shared" ref="BH133:BH150" si="7">IF(N133="sníž. přenesená",J133,0)</f>
        <v>0</v>
      </c>
      <c r="BI133" s="149">
        <f t="shared" ref="BI133:BI150" si="8">IF(N133="nulová",J133,0)</f>
        <v>0</v>
      </c>
      <c r="BJ133" s="17" t="s">
        <v>85</v>
      </c>
      <c r="BK133" s="149">
        <f t="shared" ref="BK133:BK150" si="9">ROUND(I133*H133,2)</f>
        <v>0</v>
      </c>
      <c r="BL133" s="17" t="s">
        <v>260</v>
      </c>
      <c r="BM133" s="148" t="s">
        <v>260</v>
      </c>
    </row>
    <row r="134" spans="2:65" s="1" customFormat="1" ht="16.5" customHeight="1">
      <c r="B134" s="32"/>
      <c r="C134" s="137" t="s">
        <v>97</v>
      </c>
      <c r="D134" s="137" t="s">
        <v>255</v>
      </c>
      <c r="E134" s="138" t="s">
        <v>4886</v>
      </c>
      <c r="F134" s="139" t="s">
        <v>4887</v>
      </c>
      <c r="G134" s="140" t="s">
        <v>4885</v>
      </c>
      <c r="H134" s="141">
        <v>5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85</v>
      </c>
      <c r="BK134" s="149">
        <f t="shared" si="9"/>
        <v>0</v>
      </c>
      <c r="BL134" s="17" t="s">
        <v>260</v>
      </c>
      <c r="BM134" s="148" t="s">
        <v>285</v>
      </c>
    </row>
    <row r="135" spans="2:65" s="1" customFormat="1" ht="16.5" customHeight="1">
      <c r="B135" s="32"/>
      <c r="C135" s="137" t="s">
        <v>260</v>
      </c>
      <c r="D135" s="137" t="s">
        <v>255</v>
      </c>
      <c r="E135" s="138" t="s">
        <v>4888</v>
      </c>
      <c r="F135" s="139" t="s">
        <v>4889</v>
      </c>
      <c r="G135" s="140" t="s">
        <v>4885</v>
      </c>
      <c r="H135" s="141">
        <v>10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85</v>
      </c>
      <c r="BK135" s="149">
        <f t="shared" si="9"/>
        <v>0</v>
      </c>
      <c r="BL135" s="17" t="s">
        <v>260</v>
      </c>
      <c r="BM135" s="148" t="s">
        <v>303</v>
      </c>
    </row>
    <row r="136" spans="2:65" s="1" customFormat="1" ht="37.9" customHeight="1">
      <c r="B136" s="32"/>
      <c r="C136" s="137" t="s">
        <v>280</v>
      </c>
      <c r="D136" s="137" t="s">
        <v>255</v>
      </c>
      <c r="E136" s="138" t="s">
        <v>4890</v>
      </c>
      <c r="F136" s="139" t="s">
        <v>4891</v>
      </c>
      <c r="G136" s="140" t="s">
        <v>447</v>
      </c>
      <c r="H136" s="141">
        <v>2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85</v>
      </c>
      <c r="BK136" s="149">
        <f t="shared" si="9"/>
        <v>0</v>
      </c>
      <c r="BL136" s="17" t="s">
        <v>260</v>
      </c>
      <c r="BM136" s="148" t="s">
        <v>344</v>
      </c>
    </row>
    <row r="137" spans="2:65" s="1" customFormat="1" ht="24.2" customHeight="1">
      <c r="B137" s="32"/>
      <c r="C137" s="137" t="s">
        <v>285</v>
      </c>
      <c r="D137" s="137" t="s">
        <v>255</v>
      </c>
      <c r="E137" s="138" t="s">
        <v>4892</v>
      </c>
      <c r="F137" s="139" t="s">
        <v>4893</v>
      </c>
      <c r="G137" s="140" t="s">
        <v>447</v>
      </c>
      <c r="H137" s="141">
        <v>3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85</v>
      </c>
      <c r="BK137" s="149">
        <f t="shared" si="9"/>
        <v>0</v>
      </c>
      <c r="BL137" s="17" t="s">
        <v>260</v>
      </c>
      <c r="BM137" s="148" t="s">
        <v>360</v>
      </c>
    </row>
    <row r="138" spans="2:65" s="1" customFormat="1" ht="33" customHeight="1">
      <c r="B138" s="32"/>
      <c r="C138" s="137" t="s">
        <v>292</v>
      </c>
      <c r="D138" s="137" t="s">
        <v>255</v>
      </c>
      <c r="E138" s="138" t="s">
        <v>4894</v>
      </c>
      <c r="F138" s="139" t="s">
        <v>4895</v>
      </c>
      <c r="G138" s="140" t="s">
        <v>447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85</v>
      </c>
      <c r="BK138" s="149">
        <f t="shared" si="9"/>
        <v>0</v>
      </c>
      <c r="BL138" s="17" t="s">
        <v>260</v>
      </c>
      <c r="BM138" s="148" t="s">
        <v>369</v>
      </c>
    </row>
    <row r="139" spans="2:65" s="1" customFormat="1" ht="33" customHeight="1">
      <c r="B139" s="32"/>
      <c r="C139" s="137" t="s">
        <v>303</v>
      </c>
      <c r="D139" s="137" t="s">
        <v>255</v>
      </c>
      <c r="E139" s="138" t="s">
        <v>4896</v>
      </c>
      <c r="F139" s="139" t="s">
        <v>4897</v>
      </c>
      <c r="G139" s="140" t="s">
        <v>447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85</v>
      </c>
      <c r="BK139" s="149">
        <f t="shared" si="9"/>
        <v>0</v>
      </c>
      <c r="BL139" s="17" t="s">
        <v>260</v>
      </c>
      <c r="BM139" s="148" t="s">
        <v>379</v>
      </c>
    </row>
    <row r="140" spans="2:65" s="1" customFormat="1" ht="33" customHeight="1">
      <c r="B140" s="32"/>
      <c r="C140" s="137" t="s">
        <v>310</v>
      </c>
      <c r="D140" s="137" t="s">
        <v>255</v>
      </c>
      <c r="E140" s="138" t="s">
        <v>4898</v>
      </c>
      <c r="F140" s="139" t="s">
        <v>4899</v>
      </c>
      <c r="G140" s="140" t="s">
        <v>447</v>
      </c>
      <c r="H140" s="141">
        <v>1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85</v>
      </c>
      <c r="BK140" s="149">
        <f t="shared" si="9"/>
        <v>0</v>
      </c>
      <c r="BL140" s="17" t="s">
        <v>260</v>
      </c>
      <c r="BM140" s="148" t="s">
        <v>389</v>
      </c>
    </row>
    <row r="141" spans="2:65" s="1" customFormat="1" ht="33" customHeight="1">
      <c r="B141" s="32"/>
      <c r="C141" s="137" t="s">
        <v>317</v>
      </c>
      <c r="D141" s="137" t="s">
        <v>255</v>
      </c>
      <c r="E141" s="138" t="s">
        <v>4900</v>
      </c>
      <c r="F141" s="139" t="s">
        <v>4901</v>
      </c>
      <c r="G141" s="140" t="s">
        <v>447</v>
      </c>
      <c r="H141" s="141">
        <v>1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85</v>
      </c>
      <c r="BK141" s="149">
        <f t="shared" si="9"/>
        <v>0</v>
      </c>
      <c r="BL141" s="17" t="s">
        <v>260</v>
      </c>
      <c r="BM141" s="148" t="s">
        <v>398</v>
      </c>
    </row>
    <row r="142" spans="2:65" s="1" customFormat="1" ht="24.2" customHeight="1">
      <c r="B142" s="32"/>
      <c r="C142" s="137" t="s">
        <v>323</v>
      </c>
      <c r="D142" s="137" t="s">
        <v>255</v>
      </c>
      <c r="E142" s="138" t="s">
        <v>4902</v>
      </c>
      <c r="F142" s="139" t="s">
        <v>4903</v>
      </c>
      <c r="G142" s="140" t="s">
        <v>447</v>
      </c>
      <c r="H142" s="141">
        <v>1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85</v>
      </c>
      <c r="BK142" s="149">
        <f t="shared" si="9"/>
        <v>0</v>
      </c>
      <c r="BL142" s="17" t="s">
        <v>260</v>
      </c>
      <c r="BM142" s="148" t="s">
        <v>410</v>
      </c>
    </row>
    <row r="143" spans="2:65" s="1" customFormat="1" ht="33" customHeight="1">
      <c r="B143" s="32"/>
      <c r="C143" s="137" t="s">
        <v>344</v>
      </c>
      <c r="D143" s="137" t="s">
        <v>255</v>
      </c>
      <c r="E143" s="138" t="s">
        <v>4904</v>
      </c>
      <c r="F143" s="139" t="s">
        <v>4905</v>
      </c>
      <c r="G143" s="140" t="s">
        <v>4885</v>
      </c>
      <c r="H143" s="141">
        <v>12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85</v>
      </c>
      <c r="BK143" s="149">
        <f t="shared" si="9"/>
        <v>0</v>
      </c>
      <c r="BL143" s="17" t="s">
        <v>260</v>
      </c>
      <c r="BM143" s="148" t="s">
        <v>455</v>
      </c>
    </row>
    <row r="144" spans="2:65" s="1" customFormat="1" ht="33" customHeight="1">
      <c r="B144" s="32"/>
      <c r="C144" s="137" t="s">
        <v>355</v>
      </c>
      <c r="D144" s="137" t="s">
        <v>255</v>
      </c>
      <c r="E144" s="138" t="s">
        <v>4906</v>
      </c>
      <c r="F144" s="139" t="s">
        <v>4907</v>
      </c>
      <c r="G144" s="140" t="s">
        <v>4885</v>
      </c>
      <c r="H144" s="141">
        <v>15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85</v>
      </c>
      <c r="BK144" s="149">
        <f t="shared" si="9"/>
        <v>0</v>
      </c>
      <c r="BL144" s="17" t="s">
        <v>260</v>
      </c>
      <c r="BM144" s="148" t="s">
        <v>483</v>
      </c>
    </row>
    <row r="145" spans="2:65" s="1" customFormat="1" ht="33" customHeight="1">
      <c r="B145" s="32"/>
      <c r="C145" s="137" t="s">
        <v>360</v>
      </c>
      <c r="D145" s="137" t="s">
        <v>255</v>
      </c>
      <c r="E145" s="138" t="s">
        <v>4908</v>
      </c>
      <c r="F145" s="139" t="s">
        <v>4909</v>
      </c>
      <c r="G145" s="140" t="s">
        <v>4885</v>
      </c>
      <c r="H145" s="141">
        <v>10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85</v>
      </c>
      <c r="BK145" s="149">
        <f t="shared" si="9"/>
        <v>0</v>
      </c>
      <c r="BL145" s="17" t="s">
        <v>260</v>
      </c>
      <c r="BM145" s="148" t="s">
        <v>490</v>
      </c>
    </row>
    <row r="146" spans="2:65" s="1" customFormat="1" ht="33" customHeight="1">
      <c r="B146" s="32"/>
      <c r="C146" s="137" t="s">
        <v>8</v>
      </c>
      <c r="D146" s="137" t="s">
        <v>255</v>
      </c>
      <c r="E146" s="138" t="s">
        <v>4910</v>
      </c>
      <c r="F146" s="139" t="s">
        <v>4911</v>
      </c>
      <c r="G146" s="140" t="s">
        <v>4885</v>
      </c>
      <c r="H146" s="141">
        <v>5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85</v>
      </c>
      <c r="BK146" s="149">
        <f t="shared" si="9"/>
        <v>0</v>
      </c>
      <c r="BL146" s="17" t="s">
        <v>260</v>
      </c>
      <c r="BM146" s="148" t="s">
        <v>498</v>
      </c>
    </row>
    <row r="147" spans="2:65" s="1" customFormat="1" ht="33" customHeight="1">
      <c r="B147" s="32"/>
      <c r="C147" s="137" t="s">
        <v>369</v>
      </c>
      <c r="D147" s="137" t="s">
        <v>255</v>
      </c>
      <c r="E147" s="138" t="s">
        <v>4912</v>
      </c>
      <c r="F147" s="139" t="s">
        <v>4913</v>
      </c>
      <c r="G147" s="140" t="s">
        <v>4885</v>
      </c>
      <c r="H147" s="141">
        <v>10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85</v>
      </c>
      <c r="BK147" s="149">
        <f t="shared" si="9"/>
        <v>0</v>
      </c>
      <c r="BL147" s="17" t="s">
        <v>260</v>
      </c>
      <c r="BM147" s="148" t="s">
        <v>508</v>
      </c>
    </row>
    <row r="148" spans="2:65" s="1" customFormat="1" ht="37.9" customHeight="1">
      <c r="B148" s="32"/>
      <c r="C148" s="137" t="s">
        <v>374</v>
      </c>
      <c r="D148" s="137" t="s">
        <v>255</v>
      </c>
      <c r="E148" s="138" t="s">
        <v>4914</v>
      </c>
      <c r="F148" s="139" t="s">
        <v>4915</v>
      </c>
      <c r="G148" s="140" t="s">
        <v>258</v>
      </c>
      <c r="H148" s="141">
        <v>5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85</v>
      </c>
      <c r="BK148" s="149">
        <f t="shared" si="9"/>
        <v>0</v>
      </c>
      <c r="BL148" s="17" t="s">
        <v>260</v>
      </c>
      <c r="BM148" s="148" t="s">
        <v>521</v>
      </c>
    </row>
    <row r="149" spans="2:65" s="1" customFormat="1" ht="37.9" customHeight="1">
      <c r="B149" s="32"/>
      <c r="C149" s="137" t="s">
        <v>379</v>
      </c>
      <c r="D149" s="137" t="s">
        <v>255</v>
      </c>
      <c r="E149" s="138" t="s">
        <v>4916</v>
      </c>
      <c r="F149" s="139" t="s">
        <v>4917</v>
      </c>
      <c r="G149" s="140" t="s">
        <v>258</v>
      </c>
      <c r="H149" s="141">
        <v>5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85</v>
      </c>
      <c r="BK149" s="149">
        <f t="shared" si="9"/>
        <v>0</v>
      </c>
      <c r="BL149" s="17" t="s">
        <v>260</v>
      </c>
      <c r="BM149" s="148" t="s">
        <v>533</v>
      </c>
    </row>
    <row r="150" spans="2:65" s="1" customFormat="1" ht="37.9" customHeight="1">
      <c r="B150" s="32"/>
      <c r="C150" s="137" t="s">
        <v>384</v>
      </c>
      <c r="D150" s="137" t="s">
        <v>255</v>
      </c>
      <c r="E150" s="138" t="s">
        <v>4918</v>
      </c>
      <c r="F150" s="139" t="s">
        <v>4919</v>
      </c>
      <c r="G150" s="140" t="s">
        <v>258</v>
      </c>
      <c r="H150" s="141">
        <v>1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85</v>
      </c>
      <c r="BK150" s="149">
        <f t="shared" si="9"/>
        <v>0</v>
      </c>
      <c r="BL150" s="17" t="s">
        <v>260</v>
      </c>
      <c r="BM150" s="148" t="s">
        <v>546</v>
      </c>
    </row>
    <row r="151" spans="2:65" s="11" customFormat="1" ht="22.9" customHeight="1">
      <c r="B151" s="125"/>
      <c r="D151" s="126" t="s">
        <v>76</v>
      </c>
      <c r="E151" s="135" t="s">
        <v>4920</v>
      </c>
      <c r="F151" s="135" t="s">
        <v>4921</v>
      </c>
      <c r="I151" s="128"/>
      <c r="J151" s="136">
        <f>BK151</f>
        <v>0</v>
      </c>
      <c r="L151" s="125"/>
      <c r="M151" s="130"/>
      <c r="P151" s="131">
        <f>SUM(P152:P172)</f>
        <v>0</v>
      </c>
      <c r="R151" s="131">
        <f>SUM(R152:R172)</f>
        <v>0</v>
      </c>
      <c r="T151" s="132">
        <f>SUM(T152:T172)</f>
        <v>0</v>
      </c>
      <c r="AR151" s="126" t="s">
        <v>85</v>
      </c>
      <c r="AT151" s="133" t="s">
        <v>76</v>
      </c>
      <c r="AU151" s="133" t="s">
        <v>85</v>
      </c>
      <c r="AY151" s="126" t="s">
        <v>253</v>
      </c>
      <c r="BK151" s="134">
        <f>SUM(BK152:BK172)</f>
        <v>0</v>
      </c>
    </row>
    <row r="152" spans="2:65" s="1" customFormat="1" ht="49.15" customHeight="1">
      <c r="B152" s="32"/>
      <c r="C152" s="137" t="s">
        <v>389</v>
      </c>
      <c r="D152" s="137" t="s">
        <v>255</v>
      </c>
      <c r="E152" s="138" t="s">
        <v>4922</v>
      </c>
      <c r="F152" s="139" t="s">
        <v>4923</v>
      </c>
      <c r="G152" s="140" t="s">
        <v>447</v>
      </c>
      <c r="H152" s="141">
        <v>1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260</v>
      </c>
      <c r="BM152" s="148" t="s">
        <v>557</v>
      </c>
    </row>
    <row r="153" spans="2:65" s="1" customFormat="1" ht="117">
      <c r="B153" s="32"/>
      <c r="D153" s="155" t="s">
        <v>1346</v>
      </c>
      <c r="F153" s="195" t="s">
        <v>4924</v>
      </c>
      <c r="I153" s="152"/>
      <c r="L153" s="32"/>
      <c r="M153" s="153"/>
      <c r="T153" s="56"/>
      <c r="AT153" s="17" t="s">
        <v>1346</v>
      </c>
      <c r="AU153" s="17" t="s">
        <v>87</v>
      </c>
    </row>
    <row r="154" spans="2:65" s="1" customFormat="1" ht="16.5" customHeight="1">
      <c r="B154" s="32"/>
      <c r="C154" s="137" t="s">
        <v>7</v>
      </c>
      <c r="D154" s="137" t="s">
        <v>255</v>
      </c>
      <c r="E154" s="138" t="s">
        <v>4925</v>
      </c>
      <c r="F154" s="139" t="s">
        <v>4884</v>
      </c>
      <c r="G154" s="140" t="s">
        <v>4885</v>
      </c>
      <c r="H154" s="141">
        <v>7</v>
      </c>
      <c r="I154" s="142"/>
      <c r="J154" s="143">
        <f t="shared" ref="J154:J172" si="10">ROUND(I154*H154,2)</f>
        <v>0</v>
      </c>
      <c r="K154" s="139" t="s">
        <v>1</v>
      </c>
      <c r="L154" s="32"/>
      <c r="M154" s="144" t="s">
        <v>1</v>
      </c>
      <c r="N154" s="145" t="s">
        <v>42</v>
      </c>
      <c r="P154" s="146">
        <f t="shared" ref="P154:P172" si="11">O154*H154</f>
        <v>0</v>
      </c>
      <c r="Q154" s="146">
        <v>0</v>
      </c>
      <c r="R154" s="146">
        <f t="shared" ref="R154:R172" si="12">Q154*H154</f>
        <v>0</v>
      </c>
      <c r="S154" s="146">
        <v>0</v>
      </c>
      <c r="T154" s="147">
        <f t="shared" ref="T154:T172" si="13">S154*H154</f>
        <v>0</v>
      </c>
      <c r="AR154" s="148" t="s">
        <v>260</v>
      </c>
      <c r="AT154" s="148" t="s">
        <v>255</v>
      </c>
      <c r="AU154" s="148" t="s">
        <v>87</v>
      </c>
      <c r="AY154" s="17" t="s">
        <v>253</v>
      </c>
      <c r="BE154" s="149">
        <f t="shared" ref="BE154:BE172" si="14">IF(N154="základní",J154,0)</f>
        <v>0</v>
      </c>
      <c r="BF154" s="149">
        <f t="shared" ref="BF154:BF172" si="15">IF(N154="snížená",J154,0)</f>
        <v>0</v>
      </c>
      <c r="BG154" s="149">
        <f t="shared" ref="BG154:BG172" si="16">IF(N154="zákl. přenesená",J154,0)</f>
        <v>0</v>
      </c>
      <c r="BH154" s="149">
        <f t="shared" ref="BH154:BH172" si="17">IF(N154="sníž. přenesená",J154,0)</f>
        <v>0</v>
      </c>
      <c r="BI154" s="149">
        <f t="shared" ref="BI154:BI172" si="18">IF(N154="nulová",J154,0)</f>
        <v>0</v>
      </c>
      <c r="BJ154" s="17" t="s">
        <v>85</v>
      </c>
      <c r="BK154" s="149">
        <f t="shared" ref="BK154:BK172" si="19">ROUND(I154*H154,2)</f>
        <v>0</v>
      </c>
      <c r="BL154" s="17" t="s">
        <v>260</v>
      </c>
      <c r="BM154" s="148" t="s">
        <v>566</v>
      </c>
    </row>
    <row r="155" spans="2:65" s="1" customFormat="1" ht="16.5" customHeight="1">
      <c r="B155" s="32"/>
      <c r="C155" s="137" t="s">
        <v>398</v>
      </c>
      <c r="D155" s="137" t="s">
        <v>255</v>
      </c>
      <c r="E155" s="138" t="s">
        <v>4926</v>
      </c>
      <c r="F155" s="139" t="s">
        <v>4887</v>
      </c>
      <c r="G155" s="140" t="s">
        <v>4885</v>
      </c>
      <c r="H155" s="141">
        <v>6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85</v>
      </c>
      <c r="BK155" s="149">
        <f t="shared" si="19"/>
        <v>0</v>
      </c>
      <c r="BL155" s="17" t="s">
        <v>260</v>
      </c>
      <c r="BM155" s="148" t="s">
        <v>576</v>
      </c>
    </row>
    <row r="156" spans="2:65" s="1" customFormat="1" ht="16.5" customHeight="1">
      <c r="B156" s="32"/>
      <c r="C156" s="137" t="s">
        <v>404</v>
      </c>
      <c r="D156" s="137" t="s">
        <v>255</v>
      </c>
      <c r="E156" s="138" t="s">
        <v>4927</v>
      </c>
      <c r="F156" s="139" t="s">
        <v>4889</v>
      </c>
      <c r="G156" s="140" t="s">
        <v>4885</v>
      </c>
      <c r="H156" s="141">
        <v>12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85</v>
      </c>
      <c r="BK156" s="149">
        <f t="shared" si="19"/>
        <v>0</v>
      </c>
      <c r="BL156" s="17" t="s">
        <v>260</v>
      </c>
      <c r="BM156" s="148" t="s">
        <v>586</v>
      </c>
    </row>
    <row r="157" spans="2:65" s="1" customFormat="1" ht="16.5" customHeight="1">
      <c r="B157" s="32"/>
      <c r="C157" s="137" t="s">
        <v>410</v>
      </c>
      <c r="D157" s="137" t="s">
        <v>255</v>
      </c>
      <c r="E157" s="138" t="s">
        <v>4928</v>
      </c>
      <c r="F157" s="139" t="s">
        <v>4929</v>
      </c>
      <c r="G157" s="140" t="s">
        <v>4885</v>
      </c>
      <c r="H157" s="141">
        <v>1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85</v>
      </c>
      <c r="BK157" s="149">
        <f t="shared" si="19"/>
        <v>0</v>
      </c>
      <c r="BL157" s="17" t="s">
        <v>260</v>
      </c>
      <c r="BM157" s="148" t="s">
        <v>597</v>
      </c>
    </row>
    <row r="158" spans="2:65" s="1" customFormat="1" ht="37.9" customHeight="1">
      <c r="B158" s="32"/>
      <c r="C158" s="137" t="s">
        <v>415</v>
      </c>
      <c r="D158" s="137" t="s">
        <v>255</v>
      </c>
      <c r="E158" s="138" t="s">
        <v>4930</v>
      </c>
      <c r="F158" s="139" t="s">
        <v>4891</v>
      </c>
      <c r="G158" s="140" t="s">
        <v>447</v>
      </c>
      <c r="H158" s="141">
        <v>2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42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85</v>
      </c>
      <c r="BK158" s="149">
        <f t="shared" si="19"/>
        <v>0</v>
      </c>
      <c r="BL158" s="17" t="s">
        <v>260</v>
      </c>
      <c r="BM158" s="148" t="s">
        <v>613</v>
      </c>
    </row>
    <row r="159" spans="2:65" s="1" customFormat="1" ht="24.2" customHeight="1">
      <c r="B159" s="32"/>
      <c r="C159" s="137" t="s">
        <v>422</v>
      </c>
      <c r="D159" s="137" t="s">
        <v>255</v>
      </c>
      <c r="E159" s="138" t="s">
        <v>4931</v>
      </c>
      <c r="F159" s="139" t="s">
        <v>4932</v>
      </c>
      <c r="G159" s="140" t="s">
        <v>447</v>
      </c>
      <c r="H159" s="141">
        <v>4</v>
      </c>
      <c r="I159" s="142"/>
      <c r="J159" s="143">
        <f t="shared" si="10"/>
        <v>0</v>
      </c>
      <c r="K159" s="139" t="s">
        <v>1</v>
      </c>
      <c r="L159" s="32"/>
      <c r="M159" s="144" t="s">
        <v>1</v>
      </c>
      <c r="N159" s="145" t="s">
        <v>42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85</v>
      </c>
      <c r="BK159" s="149">
        <f t="shared" si="19"/>
        <v>0</v>
      </c>
      <c r="BL159" s="17" t="s">
        <v>260</v>
      </c>
      <c r="BM159" s="148" t="s">
        <v>621</v>
      </c>
    </row>
    <row r="160" spans="2:65" s="1" customFormat="1" ht="33" customHeight="1">
      <c r="B160" s="32"/>
      <c r="C160" s="137" t="s">
        <v>291</v>
      </c>
      <c r="D160" s="137" t="s">
        <v>255</v>
      </c>
      <c r="E160" s="138" t="s">
        <v>4933</v>
      </c>
      <c r="F160" s="139" t="s">
        <v>4934</v>
      </c>
      <c r="G160" s="140" t="s">
        <v>447</v>
      </c>
      <c r="H160" s="141">
        <v>1</v>
      </c>
      <c r="I160" s="142"/>
      <c r="J160" s="143">
        <f t="shared" si="10"/>
        <v>0</v>
      </c>
      <c r="K160" s="139" t="s">
        <v>1</v>
      </c>
      <c r="L160" s="32"/>
      <c r="M160" s="144" t="s">
        <v>1</v>
      </c>
      <c r="N160" s="145" t="s">
        <v>42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85</v>
      </c>
      <c r="BK160" s="149">
        <f t="shared" si="19"/>
        <v>0</v>
      </c>
      <c r="BL160" s="17" t="s">
        <v>260</v>
      </c>
      <c r="BM160" s="148" t="s">
        <v>629</v>
      </c>
    </row>
    <row r="161" spans="2:65" s="1" customFormat="1" ht="33" customHeight="1">
      <c r="B161" s="32"/>
      <c r="C161" s="137" t="s">
        <v>302</v>
      </c>
      <c r="D161" s="137" t="s">
        <v>255</v>
      </c>
      <c r="E161" s="138" t="s">
        <v>4935</v>
      </c>
      <c r="F161" s="139" t="s">
        <v>4936</v>
      </c>
      <c r="G161" s="140" t="s">
        <v>447</v>
      </c>
      <c r="H161" s="141">
        <v>1</v>
      </c>
      <c r="I161" s="142"/>
      <c r="J161" s="143">
        <f t="shared" si="10"/>
        <v>0</v>
      </c>
      <c r="K161" s="139" t="s">
        <v>1</v>
      </c>
      <c r="L161" s="32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85</v>
      </c>
      <c r="BK161" s="149">
        <f t="shared" si="19"/>
        <v>0</v>
      </c>
      <c r="BL161" s="17" t="s">
        <v>260</v>
      </c>
      <c r="BM161" s="148" t="s">
        <v>639</v>
      </c>
    </row>
    <row r="162" spans="2:65" s="1" customFormat="1" ht="33" customHeight="1">
      <c r="B162" s="32"/>
      <c r="C162" s="137" t="s">
        <v>437</v>
      </c>
      <c r="D162" s="137" t="s">
        <v>255</v>
      </c>
      <c r="E162" s="138" t="s">
        <v>4937</v>
      </c>
      <c r="F162" s="139" t="s">
        <v>4938</v>
      </c>
      <c r="G162" s="140" t="s">
        <v>447</v>
      </c>
      <c r="H162" s="141">
        <v>1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260</v>
      </c>
      <c r="AT162" s="148" t="s">
        <v>255</v>
      </c>
      <c r="AU162" s="148" t="s">
        <v>87</v>
      </c>
      <c r="AY162" s="17" t="s">
        <v>253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85</v>
      </c>
      <c r="BK162" s="149">
        <f t="shared" si="19"/>
        <v>0</v>
      </c>
      <c r="BL162" s="17" t="s">
        <v>260</v>
      </c>
      <c r="BM162" s="148" t="s">
        <v>648</v>
      </c>
    </row>
    <row r="163" spans="2:65" s="1" customFormat="1" ht="24.2" customHeight="1">
      <c r="B163" s="32"/>
      <c r="C163" s="137" t="s">
        <v>444</v>
      </c>
      <c r="D163" s="137" t="s">
        <v>255</v>
      </c>
      <c r="E163" s="138" t="s">
        <v>4939</v>
      </c>
      <c r="F163" s="139" t="s">
        <v>4903</v>
      </c>
      <c r="G163" s="140" t="s">
        <v>447</v>
      </c>
      <c r="H163" s="141">
        <v>1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85</v>
      </c>
      <c r="BK163" s="149">
        <f t="shared" si="19"/>
        <v>0</v>
      </c>
      <c r="BL163" s="17" t="s">
        <v>260</v>
      </c>
      <c r="BM163" s="148" t="s">
        <v>675</v>
      </c>
    </row>
    <row r="164" spans="2:65" s="1" customFormat="1" ht="33" customHeight="1">
      <c r="B164" s="32"/>
      <c r="C164" s="137" t="s">
        <v>449</v>
      </c>
      <c r="D164" s="137" t="s">
        <v>255</v>
      </c>
      <c r="E164" s="138" t="s">
        <v>4940</v>
      </c>
      <c r="F164" s="139" t="s">
        <v>4905</v>
      </c>
      <c r="G164" s="140" t="s">
        <v>4885</v>
      </c>
      <c r="H164" s="141">
        <v>13</v>
      </c>
      <c r="I164" s="142"/>
      <c r="J164" s="143">
        <f t="shared" si="10"/>
        <v>0</v>
      </c>
      <c r="K164" s="139" t="s">
        <v>1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85</v>
      </c>
      <c r="BK164" s="149">
        <f t="shared" si="19"/>
        <v>0</v>
      </c>
      <c r="BL164" s="17" t="s">
        <v>260</v>
      </c>
      <c r="BM164" s="148" t="s">
        <v>715</v>
      </c>
    </row>
    <row r="165" spans="2:65" s="1" customFormat="1" ht="33" customHeight="1">
      <c r="B165" s="32"/>
      <c r="C165" s="137" t="s">
        <v>455</v>
      </c>
      <c r="D165" s="137" t="s">
        <v>255</v>
      </c>
      <c r="E165" s="138" t="s">
        <v>4941</v>
      </c>
      <c r="F165" s="139" t="s">
        <v>4907</v>
      </c>
      <c r="G165" s="140" t="s">
        <v>4885</v>
      </c>
      <c r="H165" s="141">
        <v>16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85</v>
      </c>
      <c r="BK165" s="149">
        <f t="shared" si="19"/>
        <v>0</v>
      </c>
      <c r="BL165" s="17" t="s">
        <v>260</v>
      </c>
      <c r="BM165" s="148" t="s">
        <v>727</v>
      </c>
    </row>
    <row r="166" spans="2:65" s="1" customFormat="1" ht="33" customHeight="1">
      <c r="B166" s="32"/>
      <c r="C166" s="137" t="s">
        <v>479</v>
      </c>
      <c r="D166" s="137" t="s">
        <v>255</v>
      </c>
      <c r="E166" s="138" t="s">
        <v>4942</v>
      </c>
      <c r="F166" s="139" t="s">
        <v>4943</v>
      </c>
      <c r="G166" s="140" t="s">
        <v>4885</v>
      </c>
      <c r="H166" s="141">
        <v>2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260</v>
      </c>
      <c r="AT166" s="148" t="s">
        <v>255</v>
      </c>
      <c r="AU166" s="148" t="s">
        <v>87</v>
      </c>
      <c r="AY166" s="17" t="s">
        <v>253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85</v>
      </c>
      <c r="BK166" s="149">
        <f t="shared" si="19"/>
        <v>0</v>
      </c>
      <c r="BL166" s="17" t="s">
        <v>260</v>
      </c>
      <c r="BM166" s="148" t="s">
        <v>738</v>
      </c>
    </row>
    <row r="167" spans="2:65" s="1" customFormat="1" ht="33" customHeight="1">
      <c r="B167" s="32"/>
      <c r="C167" s="137" t="s">
        <v>483</v>
      </c>
      <c r="D167" s="137" t="s">
        <v>255</v>
      </c>
      <c r="E167" s="138" t="s">
        <v>4944</v>
      </c>
      <c r="F167" s="139" t="s">
        <v>4909</v>
      </c>
      <c r="G167" s="140" t="s">
        <v>4885</v>
      </c>
      <c r="H167" s="141">
        <v>6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85</v>
      </c>
      <c r="BK167" s="149">
        <f t="shared" si="19"/>
        <v>0</v>
      </c>
      <c r="BL167" s="17" t="s">
        <v>260</v>
      </c>
      <c r="BM167" s="148" t="s">
        <v>746</v>
      </c>
    </row>
    <row r="168" spans="2:65" s="1" customFormat="1" ht="33" customHeight="1">
      <c r="B168" s="32"/>
      <c r="C168" s="137" t="s">
        <v>309</v>
      </c>
      <c r="D168" s="137" t="s">
        <v>255</v>
      </c>
      <c r="E168" s="138" t="s">
        <v>4945</v>
      </c>
      <c r="F168" s="139" t="s">
        <v>4911</v>
      </c>
      <c r="G168" s="140" t="s">
        <v>4885</v>
      </c>
      <c r="H168" s="141">
        <v>3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85</v>
      </c>
      <c r="BK168" s="149">
        <f t="shared" si="19"/>
        <v>0</v>
      </c>
      <c r="BL168" s="17" t="s">
        <v>260</v>
      </c>
      <c r="BM168" s="148" t="s">
        <v>754</v>
      </c>
    </row>
    <row r="169" spans="2:65" s="1" customFormat="1" ht="33" customHeight="1">
      <c r="B169" s="32"/>
      <c r="C169" s="137" t="s">
        <v>490</v>
      </c>
      <c r="D169" s="137" t="s">
        <v>255</v>
      </c>
      <c r="E169" s="138" t="s">
        <v>4946</v>
      </c>
      <c r="F169" s="139" t="s">
        <v>4913</v>
      </c>
      <c r="G169" s="140" t="s">
        <v>4885</v>
      </c>
      <c r="H169" s="141">
        <v>10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85</v>
      </c>
      <c r="BK169" s="149">
        <f t="shared" si="19"/>
        <v>0</v>
      </c>
      <c r="BL169" s="17" t="s">
        <v>260</v>
      </c>
      <c r="BM169" s="148" t="s">
        <v>762</v>
      </c>
    </row>
    <row r="170" spans="2:65" s="1" customFormat="1" ht="37.9" customHeight="1">
      <c r="B170" s="32"/>
      <c r="C170" s="137" t="s">
        <v>494</v>
      </c>
      <c r="D170" s="137" t="s">
        <v>255</v>
      </c>
      <c r="E170" s="138" t="s">
        <v>4947</v>
      </c>
      <c r="F170" s="139" t="s">
        <v>4915</v>
      </c>
      <c r="G170" s="140" t="s">
        <v>258</v>
      </c>
      <c r="H170" s="141">
        <v>6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85</v>
      </c>
      <c r="BK170" s="149">
        <f t="shared" si="19"/>
        <v>0</v>
      </c>
      <c r="BL170" s="17" t="s">
        <v>260</v>
      </c>
      <c r="BM170" s="148" t="s">
        <v>771</v>
      </c>
    </row>
    <row r="171" spans="2:65" s="1" customFormat="1" ht="37.9" customHeight="1">
      <c r="B171" s="32"/>
      <c r="C171" s="137" t="s">
        <v>498</v>
      </c>
      <c r="D171" s="137" t="s">
        <v>255</v>
      </c>
      <c r="E171" s="138" t="s">
        <v>4948</v>
      </c>
      <c r="F171" s="139" t="s">
        <v>4917</v>
      </c>
      <c r="G171" s="140" t="s">
        <v>258</v>
      </c>
      <c r="H171" s="141">
        <v>6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260</v>
      </c>
      <c r="AT171" s="148" t="s">
        <v>255</v>
      </c>
      <c r="AU171" s="148" t="s">
        <v>87</v>
      </c>
      <c r="AY171" s="17" t="s">
        <v>253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85</v>
      </c>
      <c r="BK171" s="149">
        <f t="shared" si="19"/>
        <v>0</v>
      </c>
      <c r="BL171" s="17" t="s">
        <v>260</v>
      </c>
      <c r="BM171" s="148" t="s">
        <v>1342</v>
      </c>
    </row>
    <row r="172" spans="2:65" s="1" customFormat="1" ht="37.9" customHeight="1">
      <c r="B172" s="32"/>
      <c r="C172" s="137" t="s">
        <v>502</v>
      </c>
      <c r="D172" s="137" t="s">
        <v>255</v>
      </c>
      <c r="E172" s="138" t="s">
        <v>4949</v>
      </c>
      <c r="F172" s="139" t="s">
        <v>4919</v>
      </c>
      <c r="G172" s="140" t="s">
        <v>258</v>
      </c>
      <c r="H172" s="141">
        <v>1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85</v>
      </c>
      <c r="BK172" s="149">
        <f t="shared" si="19"/>
        <v>0</v>
      </c>
      <c r="BL172" s="17" t="s">
        <v>260</v>
      </c>
      <c r="BM172" s="148" t="s">
        <v>1358</v>
      </c>
    </row>
    <row r="173" spans="2:65" s="11" customFormat="1" ht="22.9" customHeight="1">
      <c r="B173" s="125"/>
      <c r="D173" s="126" t="s">
        <v>76</v>
      </c>
      <c r="E173" s="135" t="s">
        <v>4950</v>
      </c>
      <c r="F173" s="135" t="s">
        <v>4951</v>
      </c>
      <c r="I173" s="128"/>
      <c r="J173" s="136">
        <f>BK173</f>
        <v>0</v>
      </c>
      <c r="L173" s="125"/>
      <c r="M173" s="130"/>
      <c r="P173" s="131">
        <f>SUM(P174:P194)</f>
        <v>0</v>
      </c>
      <c r="R173" s="131">
        <f>SUM(R174:R194)</f>
        <v>0</v>
      </c>
      <c r="T173" s="132">
        <f>SUM(T174:T194)</f>
        <v>0</v>
      </c>
      <c r="AR173" s="126" t="s">
        <v>85</v>
      </c>
      <c r="AT173" s="133" t="s">
        <v>76</v>
      </c>
      <c r="AU173" s="133" t="s">
        <v>85</v>
      </c>
      <c r="AY173" s="126" t="s">
        <v>253</v>
      </c>
      <c r="BK173" s="134">
        <f>SUM(BK174:BK194)</f>
        <v>0</v>
      </c>
    </row>
    <row r="174" spans="2:65" s="1" customFormat="1" ht="49.15" customHeight="1">
      <c r="B174" s="32"/>
      <c r="C174" s="137" t="s">
        <v>508</v>
      </c>
      <c r="D174" s="137" t="s">
        <v>255</v>
      </c>
      <c r="E174" s="138" t="s">
        <v>4952</v>
      </c>
      <c r="F174" s="139" t="s">
        <v>4923</v>
      </c>
      <c r="G174" s="140" t="s">
        <v>447</v>
      </c>
      <c r="H174" s="141">
        <v>1</v>
      </c>
      <c r="I174" s="142"/>
      <c r="J174" s="143">
        <f>ROUND(I174*H174,2)</f>
        <v>0</v>
      </c>
      <c r="K174" s="139" t="s">
        <v>1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85</v>
      </c>
      <c r="BK174" s="149">
        <f>ROUND(I174*H174,2)</f>
        <v>0</v>
      </c>
      <c r="BL174" s="17" t="s">
        <v>260</v>
      </c>
      <c r="BM174" s="148" t="s">
        <v>1370</v>
      </c>
    </row>
    <row r="175" spans="2:65" s="1" customFormat="1" ht="117">
      <c r="B175" s="32"/>
      <c r="D175" s="155" t="s">
        <v>1346</v>
      </c>
      <c r="F175" s="195" t="s">
        <v>4924</v>
      </c>
      <c r="I175" s="152"/>
      <c r="L175" s="32"/>
      <c r="M175" s="153"/>
      <c r="T175" s="56"/>
      <c r="AT175" s="17" t="s">
        <v>1346</v>
      </c>
      <c r="AU175" s="17" t="s">
        <v>87</v>
      </c>
    </row>
    <row r="176" spans="2:65" s="1" customFormat="1" ht="16.5" customHeight="1">
      <c r="B176" s="32"/>
      <c r="C176" s="137" t="s">
        <v>515</v>
      </c>
      <c r="D176" s="137" t="s">
        <v>255</v>
      </c>
      <c r="E176" s="138" t="s">
        <v>4953</v>
      </c>
      <c r="F176" s="139" t="s">
        <v>4884</v>
      </c>
      <c r="G176" s="140" t="s">
        <v>4885</v>
      </c>
      <c r="H176" s="141">
        <v>7</v>
      </c>
      <c r="I176" s="142"/>
      <c r="J176" s="143">
        <f t="shared" ref="J176:J194" si="20">ROUND(I176*H176,2)</f>
        <v>0</v>
      </c>
      <c r="K176" s="139" t="s">
        <v>1</v>
      </c>
      <c r="L176" s="32"/>
      <c r="M176" s="144" t="s">
        <v>1</v>
      </c>
      <c r="N176" s="145" t="s">
        <v>42</v>
      </c>
      <c r="P176" s="146">
        <f t="shared" ref="P176:P194" si="21">O176*H176</f>
        <v>0</v>
      </c>
      <c r="Q176" s="146">
        <v>0</v>
      </c>
      <c r="R176" s="146">
        <f t="shared" ref="R176:R194" si="22">Q176*H176</f>
        <v>0</v>
      </c>
      <c r="S176" s="146">
        <v>0</v>
      </c>
      <c r="T176" s="147">
        <f t="shared" ref="T176:T194" si="23">S176*H176</f>
        <v>0</v>
      </c>
      <c r="AR176" s="148" t="s">
        <v>260</v>
      </c>
      <c r="AT176" s="148" t="s">
        <v>255</v>
      </c>
      <c r="AU176" s="148" t="s">
        <v>87</v>
      </c>
      <c r="AY176" s="17" t="s">
        <v>253</v>
      </c>
      <c r="BE176" s="149">
        <f t="shared" ref="BE176:BE194" si="24">IF(N176="základní",J176,0)</f>
        <v>0</v>
      </c>
      <c r="BF176" s="149">
        <f t="shared" ref="BF176:BF194" si="25">IF(N176="snížená",J176,0)</f>
        <v>0</v>
      </c>
      <c r="BG176" s="149">
        <f t="shared" ref="BG176:BG194" si="26">IF(N176="zákl. přenesená",J176,0)</f>
        <v>0</v>
      </c>
      <c r="BH176" s="149">
        <f t="shared" ref="BH176:BH194" si="27">IF(N176="sníž. přenesená",J176,0)</f>
        <v>0</v>
      </c>
      <c r="BI176" s="149">
        <f t="shared" ref="BI176:BI194" si="28">IF(N176="nulová",J176,0)</f>
        <v>0</v>
      </c>
      <c r="BJ176" s="17" t="s">
        <v>85</v>
      </c>
      <c r="BK176" s="149">
        <f t="shared" ref="BK176:BK194" si="29">ROUND(I176*H176,2)</f>
        <v>0</v>
      </c>
      <c r="BL176" s="17" t="s">
        <v>260</v>
      </c>
      <c r="BM176" s="148" t="s">
        <v>1385</v>
      </c>
    </row>
    <row r="177" spans="2:65" s="1" customFormat="1" ht="16.5" customHeight="1">
      <c r="B177" s="32"/>
      <c r="C177" s="137" t="s">
        <v>521</v>
      </c>
      <c r="D177" s="137" t="s">
        <v>255</v>
      </c>
      <c r="E177" s="138" t="s">
        <v>4954</v>
      </c>
      <c r="F177" s="139" t="s">
        <v>4887</v>
      </c>
      <c r="G177" s="140" t="s">
        <v>4885</v>
      </c>
      <c r="H177" s="141">
        <v>6</v>
      </c>
      <c r="I177" s="142"/>
      <c r="J177" s="143">
        <f t="shared" si="20"/>
        <v>0</v>
      </c>
      <c r="K177" s="139" t="s">
        <v>1</v>
      </c>
      <c r="L177" s="32"/>
      <c r="M177" s="144" t="s">
        <v>1</v>
      </c>
      <c r="N177" s="145" t="s">
        <v>42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7" t="s">
        <v>85</v>
      </c>
      <c r="BK177" s="149">
        <f t="shared" si="29"/>
        <v>0</v>
      </c>
      <c r="BL177" s="17" t="s">
        <v>260</v>
      </c>
      <c r="BM177" s="148" t="s">
        <v>1398</v>
      </c>
    </row>
    <row r="178" spans="2:65" s="1" customFormat="1" ht="16.5" customHeight="1">
      <c r="B178" s="32"/>
      <c r="C178" s="137" t="s">
        <v>527</v>
      </c>
      <c r="D178" s="137" t="s">
        <v>255</v>
      </c>
      <c r="E178" s="138" t="s">
        <v>4955</v>
      </c>
      <c r="F178" s="139" t="s">
        <v>4889</v>
      </c>
      <c r="G178" s="140" t="s">
        <v>4885</v>
      </c>
      <c r="H178" s="141">
        <v>12</v>
      </c>
      <c r="I178" s="142"/>
      <c r="J178" s="143">
        <f t="shared" si="20"/>
        <v>0</v>
      </c>
      <c r="K178" s="139" t="s">
        <v>1</v>
      </c>
      <c r="L178" s="32"/>
      <c r="M178" s="144" t="s">
        <v>1</v>
      </c>
      <c r="N178" s="145" t="s">
        <v>42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260</v>
      </c>
      <c r="AT178" s="148" t="s">
        <v>255</v>
      </c>
      <c r="AU178" s="148" t="s">
        <v>87</v>
      </c>
      <c r="AY178" s="17" t="s">
        <v>253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7" t="s">
        <v>85</v>
      </c>
      <c r="BK178" s="149">
        <f t="shared" si="29"/>
        <v>0</v>
      </c>
      <c r="BL178" s="17" t="s">
        <v>260</v>
      </c>
      <c r="BM178" s="148" t="s">
        <v>1408</v>
      </c>
    </row>
    <row r="179" spans="2:65" s="1" customFormat="1" ht="16.5" customHeight="1">
      <c r="B179" s="32"/>
      <c r="C179" s="137" t="s">
        <v>533</v>
      </c>
      <c r="D179" s="137" t="s">
        <v>255</v>
      </c>
      <c r="E179" s="138" t="s">
        <v>4956</v>
      </c>
      <c r="F179" s="139" t="s">
        <v>4929</v>
      </c>
      <c r="G179" s="140" t="s">
        <v>4885</v>
      </c>
      <c r="H179" s="141">
        <v>1</v>
      </c>
      <c r="I179" s="142"/>
      <c r="J179" s="143">
        <f t="shared" si="20"/>
        <v>0</v>
      </c>
      <c r="K179" s="139" t="s">
        <v>1</v>
      </c>
      <c r="L179" s="32"/>
      <c r="M179" s="144" t="s">
        <v>1</v>
      </c>
      <c r="N179" s="145" t="s">
        <v>42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7" t="s">
        <v>85</v>
      </c>
      <c r="BK179" s="149">
        <f t="shared" si="29"/>
        <v>0</v>
      </c>
      <c r="BL179" s="17" t="s">
        <v>260</v>
      </c>
      <c r="BM179" s="148" t="s">
        <v>1416</v>
      </c>
    </row>
    <row r="180" spans="2:65" s="1" customFormat="1" ht="37.9" customHeight="1">
      <c r="B180" s="32"/>
      <c r="C180" s="137" t="s">
        <v>540</v>
      </c>
      <c r="D180" s="137" t="s">
        <v>255</v>
      </c>
      <c r="E180" s="138" t="s">
        <v>4957</v>
      </c>
      <c r="F180" s="139" t="s">
        <v>4891</v>
      </c>
      <c r="G180" s="140" t="s">
        <v>447</v>
      </c>
      <c r="H180" s="141">
        <v>2</v>
      </c>
      <c r="I180" s="142"/>
      <c r="J180" s="143">
        <f t="shared" si="20"/>
        <v>0</v>
      </c>
      <c r="K180" s="139" t="s">
        <v>1</v>
      </c>
      <c r="L180" s="32"/>
      <c r="M180" s="144" t="s">
        <v>1</v>
      </c>
      <c r="N180" s="145" t="s">
        <v>42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260</v>
      </c>
      <c r="AT180" s="148" t="s">
        <v>255</v>
      </c>
      <c r="AU180" s="148" t="s">
        <v>87</v>
      </c>
      <c r="AY180" s="17" t="s">
        <v>253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7" t="s">
        <v>85</v>
      </c>
      <c r="BK180" s="149">
        <f t="shared" si="29"/>
        <v>0</v>
      </c>
      <c r="BL180" s="17" t="s">
        <v>260</v>
      </c>
      <c r="BM180" s="148" t="s">
        <v>1424</v>
      </c>
    </row>
    <row r="181" spans="2:65" s="1" customFormat="1" ht="24.2" customHeight="1">
      <c r="B181" s="32"/>
      <c r="C181" s="137" t="s">
        <v>546</v>
      </c>
      <c r="D181" s="137" t="s">
        <v>255</v>
      </c>
      <c r="E181" s="138" t="s">
        <v>4958</v>
      </c>
      <c r="F181" s="139" t="s">
        <v>4932</v>
      </c>
      <c r="G181" s="140" t="s">
        <v>447</v>
      </c>
      <c r="H181" s="141">
        <v>4</v>
      </c>
      <c r="I181" s="142"/>
      <c r="J181" s="143">
        <f t="shared" si="20"/>
        <v>0</v>
      </c>
      <c r="K181" s="139" t="s">
        <v>1</v>
      </c>
      <c r="L181" s="32"/>
      <c r="M181" s="144" t="s">
        <v>1</v>
      </c>
      <c r="N181" s="145" t="s">
        <v>42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260</v>
      </c>
      <c r="AT181" s="148" t="s">
        <v>255</v>
      </c>
      <c r="AU181" s="148" t="s">
        <v>87</v>
      </c>
      <c r="AY181" s="17" t="s">
        <v>253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7" t="s">
        <v>85</v>
      </c>
      <c r="BK181" s="149">
        <f t="shared" si="29"/>
        <v>0</v>
      </c>
      <c r="BL181" s="17" t="s">
        <v>260</v>
      </c>
      <c r="BM181" s="148" t="s">
        <v>1432</v>
      </c>
    </row>
    <row r="182" spans="2:65" s="1" customFormat="1" ht="33" customHeight="1">
      <c r="B182" s="32"/>
      <c r="C182" s="137" t="s">
        <v>552</v>
      </c>
      <c r="D182" s="137" t="s">
        <v>255</v>
      </c>
      <c r="E182" s="138" t="s">
        <v>4959</v>
      </c>
      <c r="F182" s="139" t="s">
        <v>4960</v>
      </c>
      <c r="G182" s="140" t="s">
        <v>447</v>
      </c>
      <c r="H182" s="141">
        <v>1</v>
      </c>
      <c r="I182" s="142"/>
      <c r="J182" s="143">
        <f t="shared" si="20"/>
        <v>0</v>
      </c>
      <c r="K182" s="139" t="s">
        <v>1</v>
      </c>
      <c r="L182" s="32"/>
      <c r="M182" s="144" t="s">
        <v>1</v>
      </c>
      <c r="N182" s="145" t="s">
        <v>42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260</v>
      </c>
      <c r="AT182" s="148" t="s">
        <v>255</v>
      </c>
      <c r="AU182" s="148" t="s">
        <v>87</v>
      </c>
      <c r="AY182" s="17" t="s">
        <v>253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7" t="s">
        <v>85</v>
      </c>
      <c r="BK182" s="149">
        <f t="shared" si="29"/>
        <v>0</v>
      </c>
      <c r="BL182" s="17" t="s">
        <v>260</v>
      </c>
      <c r="BM182" s="148" t="s">
        <v>1440</v>
      </c>
    </row>
    <row r="183" spans="2:65" s="1" customFormat="1" ht="33" customHeight="1">
      <c r="B183" s="32"/>
      <c r="C183" s="137" t="s">
        <v>557</v>
      </c>
      <c r="D183" s="137" t="s">
        <v>255</v>
      </c>
      <c r="E183" s="138" t="s">
        <v>4961</v>
      </c>
      <c r="F183" s="139" t="s">
        <v>4936</v>
      </c>
      <c r="G183" s="140" t="s">
        <v>447</v>
      </c>
      <c r="H183" s="141">
        <v>1</v>
      </c>
      <c r="I183" s="142"/>
      <c r="J183" s="143">
        <f t="shared" si="20"/>
        <v>0</v>
      </c>
      <c r="K183" s="139" t="s">
        <v>1</v>
      </c>
      <c r="L183" s="32"/>
      <c r="M183" s="144" t="s">
        <v>1</v>
      </c>
      <c r="N183" s="145" t="s">
        <v>42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7" t="s">
        <v>85</v>
      </c>
      <c r="BK183" s="149">
        <f t="shared" si="29"/>
        <v>0</v>
      </c>
      <c r="BL183" s="17" t="s">
        <v>260</v>
      </c>
      <c r="BM183" s="148" t="s">
        <v>1448</v>
      </c>
    </row>
    <row r="184" spans="2:65" s="1" customFormat="1" ht="33" customHeight="1">
      <c r="B184" s="32"/>
      <c r="C184" s="137" t="s">
        <v>298</v>
      </c>
      <c r="D184" s="137" t="s">
        <v>255</v>
      </c>
      <c r="E184" s="138" t="s">
        <v>4962</v>
      </c>
      <c r="F184" s="139" t="s">
        <v>4938</v>
      </c>
      <c r="G184" s="140" t="s">
        <v>447</v>
      </c>
      <c r="H184" s="141">
        <v>1</v>
      </c>
      <c r="I184" s="142"/>
      <c r="J184" s="143">
        <f t="shared" si="20"/>
        <v>0</v>
      </c>
      <c r="K184" s="139" t="s">
        <v>1</v>
      </c>
      <c r="L184" s="32"/>
      <c r="M184" s="144" t="s">
        <v>1</v>
      </c>
      <c r="N184" s="145" t="s">
        <v>42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260</v>
      </c>
      <c r="AT184" s="148" t="s">
        <v>255</v>
      </c>
      <c r="AU184" s="148" t="s">
        <v>87</v>
      </c>
      <c r="AY184" s="17" t="s">
        <v>253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7" t="s">
        <v>85</v>
      </c>
      <c r="BK184" s="149">
        <f t="shared" si="29"/>
        <v>0</v>
      </c>
      <c r="BL184" s="17" t="s">
        <v>260</v>
      </c>
      <c r="BM184" s="148" t="s">
        <v>1456</v>
      </c>
    </row>
    <row r="185" spans="2:65" s="1" customFormat="1" ht="24.2" customHeight="1">
      <c r="B185" s="32"/>
      <c r="C185" s="137" t="s">
        <v>566</v>
      </c>
      <c r="D185" s="137" t="s">
        <v>255</v>
      </c>
      <c r="E185" s="138" t="s">
        <v>4963</v>
      </c>
      <c r="F185" s="139" t="s">
        <v>4903</v>
      </c>
      <c r="G185" s="140" t="s">
        <v>447</v>
      </c>
      <c r="H185" s="141">
        <v>1</v>
      </c>
      <c r="I185" s="142"/>
      <c r="J185" s="143">
        <f t="shared" si="20"/>
        <v>0</v>
      </c>
      <c r="K185" s="139" t="s">
        <v>1</v>
      </c>
      <c r="L185" s="32"/>
      <c r="M185" s="144" t="s">
        <v>1</v>
      </c>
      <c r="N185" s="145" t="s">
        <v>42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7" t="s">
        <v>85</v>
      </c>
      <c r="BK185" s="149">
        <f t="shared" si="29"/>
        <v>0</v>
      </c>
      <c r="BL185" s="17" t="s">
        <v>260</v>
      </c>
      <c r="BM185" s="148" t="s">
        <v>1484</v>
      </c>
    </row>
    <row r="186" spans="2:65" s="1" customFormat="1" ht="33" customHeight="1">
      <c r="B186" s="32"/>
      <c r="C186" s="137" t="s">
        <v>571</v>
      </c>
      <c r="D186" s="137" t="s">
        <v>255</v>
      </c>
      <c r="E186" s="138" t="s">
        <v>4964</v>
      </c>
      <c r="F186" s="139" t="s">
        <v>4905</v>
      </c>
      <c r="G186" s="140" t="s">
        <v>4885</v>
      </c>
      <c r="H186" s="141">
        <v>13</v>
      </c>
      <c r="I186" s="142"/>
      <c r="J186" s="143">
        <f t="shared" si="20"/>
        <v>0</v>
      </c>
      <c r="K186" s="139" t="s">
        <v>1</v>
      </c>
      <c r="L186" s="32"/>
      <c r="M186" s="144" t="s">
        <v>1</v>
      </c>
      <c r="N186" s="145" t="s">
        <v>42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260</v>
      </c>
      <c r="AT186" s="148" t="s">
        <v>255</v>
      </c>
      <c r="AU186" s="148" t="s">
        <v>87</v>
      </c>
      <c r="AY186" s="17" t="s">
        <v>253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7" t="s">
        <v>85</v>
      </c>
      <c r="BK186" s="149">
        <f t="shared" si="29"/>
        <v>0</v>
      </c>
      <c r="BL186" s="17" t="s">
        <v>260</v>
      </c>
      <c r="BM186" s="148" t="s">
        <v>1535</v>
      </c>
    </row>
    <row r="187" spans="2:65" s="1" customFormat="1" ht="33" customHeight="1">
      <c r="B187" s="32"/>
      <c r="C187" s="137" t="s">
        <v>576</v>
      </c>
      <c r="D187" s="137" t="s">
        <v>255</v>
      </c>
      <c r="E187" s="138" t="s">
        <v>4965</v>
      </c>
      <c r="F187" s="139" t="s">
        <v>4907</v>
      </c>
      <c r="G187" s="140" t="s">
        <v>4885</v>
      </c>
      <c r="H187" s="141">
        <v>16</v>
      </c>
      <c r="I187" s="142"/>
      <c r="J187" s="143">
        <f t="shared" si="20"/>
        <v>0</v>
      </c>
      <c r="K187" s="139" t="s">
        <v>1</v>
      </c>
      <c r="L187" s="32"/>
      <c r="M187" s="144" t="s">
        <v>1</v>
      </c>
      <c r="N187" s="145" t="s">
        <v>42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260</v>
      </c>
      <c r="AT187" s="148" t="s">
        <v>255</v>
      </c>
      <c r="AU187" s="148" t="s">
        <v>87</v>
      </c>
      <c r="AY187" s="17" t="s">
        <v>253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7" t="s">
        <v>85</v>
      </c>
      <c r="BK187" s="149">
        <f t="shared" si="29"/>
        <v>0</v>
      </c>
      <c r="BL187" s="17" t="s">
        <v>260</v>
      </c>
      <c r="BM187" s="148" t="s">
        <v>1546</v>
      </c>
    </row>
    <row r="188" spans="2:65" s="1" customFormat="1" ht="33" customHeight="1">
      <c r="B188" s="32"/>
      <c r="C188" s="137" t="s">
        <v>581</v>
      </c>
      <c r="D188" s="137" t="s">
        <v>255</v>
      </c>
      <c r="E188" s="138" t="s">
        <v>4966</v>
      </c>
      <c r="F188" s="139" t="s">
        <v>4943</v>
      </c>
      <c r="G188" s="140" t="s">
        <v>4885</v>
      </c>
      <c r="H188" s="141">
        <v>2</v>
      </c>
      <c r="I188" s="142"/>
      <c r="J188" s="143">
        <f t="shared" si="20"/>
        <v>0</v>
      </c>
      <c r="K188" s="139" t="s">
        <v>1</v>
      </c>
      <c r="L188" s="32"/>
      <c r="M188" s="144" t="s">
        <v>1</v>
      </c>
      <c r="N188" s="145" t="s">
        <v>42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AR188" s="148" t="s">
        <v>260</v>
      </c>
      <c r="AT188" s="148" t="s">
        <v>255</v>
      </c>
      <c r="AU188" s="148" t="s">
        <v>87</v>
      </c>
      <c r="AY188" s="17" t="s">
        <v>253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7" t="s">
        <v>85</v>
      </c>
      <c r="BK188" s="149">
        <f t="shared" si="29"/>
        <v>0</v>
      </c>
      <c r="BL188" s="17" t="s">
        <v>260</v>
      </c>
      <c r="BM188" s="148" t="s">
        <v>1557</v>
      </c>
    </row>
    <row r="189" spans="2:65" s="1" customFormat="1" ht="33" customHeight="1">
      <c r="B189" s="32"/>
      <c r="C189" s="137" t="s">
        <v>586</v>
      </c>
      <c r="D189" s="137" t="s">
        <v>255</v>
      </c>
      <c r="E189" s="138" t="s">
        <v>4967</v>
      </c>
      <c r="F189" s="139" t="s">
        <v>4909</v>
      </c>
      <c r="G189" s="140" t="s">
        <v>4885</v>
      </c>
      <c r="H189" s="141">
        <v>6</v>
      </c>
      <c r="I189" s="142"/>
      <c r="J189" s="143">
        <f t="shared" si="20"/>
        <v>0</v>
      </c>
      <c r="K189" s="139" t="s">
        <v>1</v>
      </c>
      <c r="L189" s="32"/>
      <c r="M189" s="144" t="s">
        <v>1</v>
      </c>
      <c r="N189" s="145" t="s">
        <v>42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260</v>
      </c>
      <c r="AT189" s="148" t="s">
        <v>255</v>
      </c>
      <c r="AU189" s="148" t="s">
        <v>87</v>
      </c>
      <c r="AY189" s="17" t="s">
        <v>253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7" t="s">
        <v>85</v>
      </c>
      <c r="BK189" s="149">
        <f t="shared" si="29"/>
        <v>0</v>
      </c>
      <c r="BL189" s="17" t="s">
        <v>260</v>
      </c>
      <c r="BM189" s="148" t="s">
        <v>1568</v>
      </c>
    </row>
    <row r="190" spans="2:65" s="1" customFormat="1" ht="33" customHeight="1">
      <c r="B190" s="32"/>
      <c r="C190" s="137" t="s">
        <v>591</v>
      </c>
      <c r="D190" s="137" t="s">
        <v>255</v>
      </c>
      <c r="E190" s="138" t="s">
        <v>4968</v>
      </c>
      <c r="F190" s="139" t="s">
        <v>4911</v>
      </c>
      <c r="G190" s="140" t="s">
        <v>4885</v>
      </c>
      <c r="H190" s="141">
        <v>3</v>
      </c>
      <c r="I190" s="142"/>
      <c r="J190" s="143">
        <f t="shared" si="20"/>
        <v>0</v>
      </c>
      <c r="K190" s="139" t="s">
        <v>1</v>
      </c>
      <c r="L190" s="32"/>
      <c r="M190" s="144" t="s">
        <v>1</v>
      </c>
      <c r="N190" s="145" t="s">
        <v>42</v>
      </c>
      <c r="P190" s="146">
        <f t="shared" si="21"/>
        <v>0</v>
      </c>
      <c r="Q190" s="146">
        <v>0</v>
      </c>
      <c r="R190" s="146">
        <f t="shared" si="22"/>
        <v>0</v>
      </c>
      <c r="S190" s="146">
        <v>0</v>
      </c>
      <c r="T190" s="147">
        <f t="shared" si="23"/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7" t="s">
        <v>85</v>
      </c>
      <c r="BK190" s="149">
        <f t="shared" si="29"/>
        <v>0</v>
      </c>
      <c r="BL190" s="17" t="s">
        <v>260</v>
      </c>
      <c r="BM190" s="148" t="s">
        <v>1581</v>
      </c>
    </row>
    <row r="191" spans="2:65" s="1" customFormat="1" ht="33" customHeight="1">
      <c r="B191" s="32"/>
      <c r="C191" s="137" t="s">
        <v>597</v>
      </c>
      <c r="D191" s="137" t="s">
        <v>255</v>
      </c>
      <c r="E191" s="138" t="s">
        <v>4969</v>
      </c>
      <c r="F191" s="139" t="s">
        <v>4913</v>
      </c>
      <c r="G191" s="140" t="s">
        <v>4885</v>
      </c>
      <c r="H191" s="141">
        <v>10</v>
      </c>
      <c r="I191" s="142"/>
      <c r="J191" s="143">
        <f t="shared" si="20"/>
        <v>0</v>
      </c>
      <c r="K191" s="139" t="s">
        <v>1</v>
      </c>
      <c r="L191" s="32"/>
      <c r="M191" s="144" t="s">
        <v>1</v>
      </c>
      <c r="N191" s="145" t="s">
        <v>42</v>
      </c>
      <c r="P191" s="146">
        <f t="shared" si="21"/>
        <v>0</v>
      </c>
      <c r="Q191" s="146">
        <v>0</v>
      </c>
      <c r="R191" s="146">
        <f t="shared" si="22"/>
        <v>0</v>
      </c>
      <c r="S191" s="146">
        <v>0</v>
      </c>
      <c r="T191" s="147">
        <f t="shared" si="23"/>
        <v>0</v>
      </c>
      <c r="AR191" s="148" t="s">
        <v>260</v>
      </c>
      <c r="AT191" s="148" t="s">
        <v>255</v>
      </c>
      <c r="AU191" s="148" t="s">
        <v>87</v>
      </c>
      <c r="AY191" s="17" t="s">
        <v>253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7" t="s">
        <v>85</v>
      </c>
      <c r="BK191" s="149">
        <f t="shared" si="29"/>
        <v>0</v>
      </c>
      <c r="BL191" s="17" t="s">
        <v>260</v>
      </c>
      <c r="BM191" s="148" t="s">
        <v>1592</v>
      </c>
    </row>
    <row r="192" spans="2:65" s="1" customFormat="1" ht="37.9" customHeight="1">
      <c r="B192" s="32"/>
      <c r="C192" s="137" t="s">
        <v>603</v>
      </c>
      <c r="D192" s="137" t="s">
        <v>255</v>
      </c>
      <c r="E192" s="138" t="s">
        <v>4970</v>
      </c>
      <c r="F192" s="139" t="s">
        <v>4915</v>
      </c>
      <c r="G192" s="140" t="s">
        <v>258</v>
      </c>
      <c r="H192" s="141">
        <v>6</v>
      </c>
      <c r="I192" s="142"/>
      <c r="J192" s="143">
        <f t="shared" si="20"/>
        <v>0</v>
      </c>
      <c r="K192" s="139" t="s">
        <v>1</v>
      </c>
      <c r="L192" s="32"/>
      <c r="M192" s="144" t="s">
        <v>1</v>
      </c>
      <c r="N192" s="145" t="s">
        <v>42</v>
      </c>
      <c r="P192" s="146">
        <f t="shared" si="21"/>
        <v>0</v>
      </c>
      <c r="Q192" s="146">
        <v>0</v>
      </c>
      <c r="R192" s="146">
        <f t="shared" si="22"/>
        <v>0</v>
      </c>
      <c r="S192" s="146">
        <v>0</v>
      </c>
      <c r="T192" s="147">
        <f t="shared" si="23"/>
        <v>0</v>
      </c>
      <c r="AR192" s="148" t="s">
        <v>260</v>
      </c>
      <c r="AT192" s="148" t="s">
        <v>255</v>
      </c>
      <c r="AU192" s="148" t="s">
        <v>87</v>
      </c>
      <c r="AY192" s="17" t="s">
        <v>253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7" t="s">
        <v>85</v>
      </c>
      <c r="BK192" s="149">
        <f t="shared" si="29"/>
        <v>0</v>
      </c>
      <c r="BL192" s="17" t="s">
        <v>260</v>
      </c>
      <c r="BM192" s="148" t="s">
        <v>1605</v>
      </c>
    </row>
    <row r="193" spans="2:65" s="1" customFormat="1" ht="37.9" customHeight="1">
      <c r="B193" s="32"/>
      <c r="C193" s="137" t="s">
        <v>613</v>
      </c>
      <c r="D193" s="137" t="s">
        <v>255</v>
      </c>
      <c r="E193" s="138" t="s">
        <v>4971</v>
      </c>
      <c r="F193" s="139" t="s">
        <v>4917</v>
      </c>
      <c r="G193" s="140" t="s">
        <v>258</v>
      </c>
      <c r="H193" s="141">
        <v>6</v>
      </c>
      <c r="I193" s="142"/>
      <c r="J193" s="143">
        <f t="shared" si="20"/>
        <v>0</v>
      </c>
      <c r="K193" s="139" t="s">
        <v>1</v>
      </c>
      <c r="L193" s="32"/>
      <c r="M193" s="144" t="s">
        <v>1</v>
      </c>
      <c r="N193" s="145" t="s">
        <v>42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260</v>
      </c>
      <c r="AT193" s="148" t="s">
        <v>255</v>
      </c>
      <c r="AU193" s="148" t="s">
        <v>87</v>
      </c>
      <c r="AY193" s="17" t="s">
        <v>253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7" t="s">
        <v>85</v>
      </c>
      <c r="BK193" s="149">
        <f t="shared" si="29"/>
        <v>0</v>
      </c>
      <c r="BL193" s="17" t="s">
        <v>260</v>
      </c>
      <c r="BM193" s="148" t="s">
        <v>1615</v>
      </c>
    </row>
    <row r="194" spans="2:65" s="1" customFormat="1" ht="37.9" customHeight="1">
      <c r="B194" s="32"/>
      <c r="C194" s="137" t="s">
        <v>617</v>
      </c>
      <c r="D194" s="137" t="s">
        <v>255</v>
      </c>
      <c r="E194" s="138" t="s">
        <v>4972</v>
      </c>
      <c r="F194" s="139" t="s">
        <v>4919</v>
      </c>
      <c r="G194" s="140" t="s">
        <v>258</v>
      </c>
      <c r="H194" s="141">
        <v>1</v>
      </c>
      <c r="I194" s="142"/>
      <c r="J194" s="143">
        <f t="shared" si="20"/>
        <v>0</v>
      </c>
      <c r="K194" s="139" t="s">
        <v>1</v>
      </c>
      <c r="L194" s="32"/>
      <c r="M194" s="144" t="s">
        <v>1</v>
      </c>
      <c r="N194" s="145" t="s">
        <v>42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260</v>
      </c>
      <c r="AT194" s="148" t="s">
        <v>255</v>
      </c>
      <c r="AU194" s="148" t="s">
        <v>87</v>
      </c>
      <c r="AY194" s="17" t="s">
        <v>253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7" t="s">
        <v>85</v>
      </c>
      <c r="BK194" s="149">
        <f t="shared" si="29"/>
        <v>0</v>
      </c>
      <c r="BL194" s="17" t="s">
        <v>260</v>
      </c>
      <c r="BM194" s="148" t="s">
        <v>1629</v>
      </c>
    </row>
    <row r="195" spans="2:65" s="11" customFormat="1" ht="22.9" customHeight="1">
      <c r="B195" s="125"/>
      <c r="D195" s="126" t="s">
        <v>76</v>
      </c>
      <c r="E195" s="135" t="s">
        <v>4973</v>
      </c>
      <c r="F195" s="135" t="s">
        <v>4974</v>
      </c>
      <c r="I195" s="128"/>
      <c r="J195" s="136">
        <f>BK195</f>
        <v>0</v>
      </c>
      <c r="L195" s="125"/>
      <c r="M195" s="130"/>
      <c r="P195" s="131">
        <f>SUM(P196:P215)</f>
        <v>0</v>
      </c>
      <c r="R195" s="131">
        <f>SUM(R196:R215)</f>
        <v>0</v>
      </c>
      <c r="T195" s="132">
        <f>SUM(T196:T215)</f>
        <v>0</v>
      </c>
      <c r="AR195" s="126" t="s">
        <v>85</v>
      </c>
      <c r="AT195" s="133" t="s">
        <v>76</v>
      </c>
      <c r="AU195" s="133" t="s">
        <v>85</v>
      </c>
      <c r="AY195" s="126" t="s">
        <v>253</v>
      </c>
      <c r="BK195" s="134">
        <f>SUM(BK196:BK215)</f>
        <v>0</v>
      </c>
    </row>
    <row r="196" spans="2:65" s="1" customFormat="1" ht="49.15" customHeight="1">
      <c r="B196" s="32"/>
      <c r="C196" s="137" t="s">
        <v>621</v>
      </c>
      <c r="D196" s="137" t="s">
        <v>255</v>
      </c>
      <c r="E196" s="138" t="s">
        <v>4975</v>
      </c>
      <c r="F196" s="139" t="s">
        <v>4923</v>
      </c>
      <c r="G196" s="140" t="s">
        <v>447</v>
      </c>
      <c r="H196" s="141">
        <v>1</v>
      </c>
      <c r="I196" s="142"/>
      <c r="J196" s="143">
        <f>ROUND(I196*H196,2)</f>
        <v>0</v>
      </c>
      <c r="K196" s="139" t="s">
        <v>1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260</v>
      </c>
      <c r="AT196" s="148" t="s">
        <v>255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260</v>
      </c>
      <c r="BM196" s="148" t="s">
        <v>1642</v>
      </c>
    </row>
    <row r="197" spans="2:65" s="1" customFormat="1" ht="117">
      <c r="B197" s="32"/>
      <c r="D197" s="155" t="s">
        <v>1346</v>
      </c>
      <c r="F197" s="195" t="s">
        <v>4976</v>
      </c>
      <c r="I197" s="152"/>
      <c r="L197" s="32"/>
      <c r="M197" s="153"/>
      <c r="T197" s="56"/>
      <c r="AT197" s="17" t="s">
        <v>1346</v>
      </c>
      <c r="AU197" s="17" t="s">
        <v>87</v>
      </c>
    </row>
    <row r="198" spans="2:65" s="1" customFormat="1" ht="16.5" customHeight="1">
      <c r="B198" s="32"/>
      <c r="C198" s="137" t="s">
        <v>625</v>
      </c>
      <c r="D198" s="137" t="s">
        <v>255</v>
      </c>
      <c r="E198" s="138" t="s">
        <v>4977</v>
      </c>
      <c r="F198" s="139" t="s">
        <v>4884</v>
      </c>
      <c r="G198" s="140" t="s">
        <v>4885</v>
      </c>
      <c r="H198" s="141">
        <v>8</v>
      </c>
      <c r="I198" s="142"/>
      <c r="J198" s="143">
        <f t="shared" ref="J198:J215" si="30">ROUND(I198*H198,2)</f>
        <v>0</v>
      </c>
      <c r="K198" s="139" t="s">
        <v>1</v>
      </c>
      <c r="L198" s="32"/>
      <c r="M198" s="144" t="s">
        <v>1</v>
      </c>
      <c r="N198" s="145" t="s">
        <v>42</v>
      </c>
      <c r="P198" s="146">
        <f t="shared" ref="P198:P215" si="31">O198*H198</f>
        <v>0</v>
      </c>
      <c r="Q198" s="146">
        <v>0</v>
      </c>
      <c r="R198" s="146">
        <f t="shared" ref="R198:R215" si="32">Q198*H198</f>
        <v>0</v>
      </c>
      <c r="S198" s="146">
        <v>0</v>
      </c>
      <c r="T198" s="147">
        <f t="shared" ref="T198:T215" si="33">S198*H198</f>
        <v>0</v>
      </c>
      <c r="AR198" s="148" t="s">
        <v>260</v>
      </c>
      <c r="AT198" s="148" t="s">
        <v>255</v>
      </c>
      <c r="AU198" s="148" t="s">
        <v>87</v>
      </c>
      <c r="AY198" s="17" t="s">
        <v>253</v>
      </c>
      <c r="BE198" s="149">
        <f t="shared" ref="BE198:BE215" si="34">IF(N198="základní",J198,0)</f>
        <v>0</v>
      </c>
      <c r="BF198" s="149">
        <f t="shared" ref="BF198:BF215" si="35">IF(N198="snížená",J198,0)</f>
        <v>0</v>
      </c>
      <c r="BG198" s="149">
        <f t="shared" ref="BG198:BG215" si="36">IF(N198="zákl. přenesená",J198,0)</f>
        <v>0</v>
      </c>
      <c r="BH198" s="149">
        <f t="shared" ref="BH198:BH215" si="37">IF(N198="sníž. přenesená",J198,0)</f>
        <v>0</v>
      </c>
      <c r="BI198" s="149">
        <f t="shared" ref="BI198:BI215" si="38">IF(N198="nulová",J198,0)</f>
        <v>0</v>
      </c>
      <c r="BJ198" s="17" t="s">
        <v>85</v>
      </c>
      <c r="BK198" s="149">
        <f t="shared" ref="BK198:BK215" si="39">ROUND(I198*H198,2)</f>
        <v>0</v>
      </c>
      <c r="BL198" s="17" t="s">
        <v>260</v>
      </c>
      <c r="BM198" s="148" t="s">
        <v>1657</v>
      </c>
    </row>
    <row r="199" spans="2:65" s="1" customFormat="1" ht="16.5" customHeight="1">
      <c r="B199" s="32"/>
      <c r="C199" s="137" t="s">
        <v>629</v>
      </c>
      <c r="D199" s="137" t="s">
        <v>255</v>
      </c>
      <c r="E199" s="138" t="s">
        <v>4978</v>
      </c>
      <c r="F199" s="139" t="s">
        <v>4887</v>
      </c>
      <c r="G199" s="140" t="s">
        <v>4885</v>
      </c>
      <c r="H199" s="141">
        <v>7</v>
      </c>
      <c r="I199" s="142"/>
      <c r="J199" s="143">
        <f t="shared" si="30"/>
        <v>0</v>
      </c>
      <c r="K199" s="139" t="s">
        <v>1</v>
      </c>
      <c r="L199" s="32"/>
      <c r="M199" s="144" t="s">
        <v>1</v>
      </c>
      <c r="N199" s="145" t="s">
        <v>42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AR199" s="148" t="s">
        <v>260</v>
      </c>
      <c r="AT199" s="148" t="s">
        <v>255</v>
      </c>
      <c r="AU199" s="148" t="s">
        <v>87</v>
      </c>
      <c r="AY199" s="17" t="s">
        <v>253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7" t="s">
        <v>85</v>
      </c>
      <c r="BK199" s="149">
        <f t="shared" si="39"/>
        <v>0</v>
      </c>
      <c r="BL199" s="17" t="s">
        <v>260</v>
      </c>
      <c r="BM199" s="148" t="s">
        <v>1671</v>
      </c>
    </row>
    <row r="200" spans="2:65" s="1" customFormat="1" ht="16.5" customHeight="1">
      <c r="B200" s="32"/>
      <c r="C200" s="137" t="s">
        <v>635</v>
      </c>
      <c r="D200" s="137" t="s">
        <v>255</v>
      </c>
      <c r="E200" s="138" t="s">
        <v>4979</v>
      </c>
      <c r="F200" s="139" t="s">
        <v>4889</v>
      </c>
      <c r="G200" s="140" t="s">
        <v>4885</v>
      </c>
      <c r="H200" s="141">
        <v>7</v>
      </c>
      <c r="I200" s="142"/>
      <c r="J200" s="143">
        <f t="shared" si="30"/>
        <v>0</v>
      </c>
      <c r="K200" s="139" t="s">
        <v>1</v>
      </c>
      <c r="L200" s="32"/>
      <c r="M200" s="144" t="s">
        <v>1</v>
      </c>
      <c r="N200" s="145" t="s">
        <v>42</v>
      </c>
      <c r="P200" s="146">
        <f t="shared" si="31"/>
        <v>0</v>
      </c>
      <c r="Q200" s="146">
        <v>0</v>
      </c>
      <c r="R200" s="146">
        <f t="shared" si="32"/>
        <v>0</v>
      </c>
      <c r="S200" s="146">
        <v>0</v>
      </c>
      <c r="T200" s="147">
        <f t="shared" si="33"/>
        <v>0</v>
      </c>
      <c r="AR200" s="148" t="s">
        <v>260</v>
      </c>
      <c r="AT200" s="148" t="s">
        <v>255</v>
      </c>
      <c r="AU200" s="148" t="s">
        <v>87</v>
      </c>
      <c r="AY200" s="17" t="s">
        <v>253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7" t="s">
        <v>85</v>
      </c>
      <c r="BK200" s="149">
        <f t="shared" si="39"/>
        <v>0</v>
      </c>
      <c r="BL200" s="17" t="s">
        <v>260</v>
      </c>
      <c r="BM200" s="148" t="s">
        <v>608</v>
      </c>
    </row>
    <row r="201" spans="2:65" s="1" customFormat="1" ht="37.9" customHeight="1">
      <c r="B201" s="32"/>
      <c r="C201" s="137" t="s">
        <v>639</v>
      </c>
      <c r="D201" s="137" t="s">
        <v>255</v>
      </c>
      <c r="E201" s="138" t="s">
        <v>4980</v>
      </c>
      <c r="F201" s="139" t="s">
        <v>4891</v>
      </c>
      <c r="G201" s="140" t="s">
        <v>447</v>
      </c>
      <c r="H201" s="141">
        <v>2</v>
      </c>
      <c r="I201" s="142"/>
      <c r="J201" s="143">
        <f t="shared" si="30"/>
        <v>0</v>
      </c>
      <c r="K201" s="139" t="s">
        <v>1</v>
      </c>
      <c r="L201" s="32"/>
      <c r="M201" s="144" t="s">
        <v>1</v>
      </c>
      <c r="N201" s="145" t="s">
        <v>42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AR201" s="148" t="s">
        <v>260</v>
      </c>
      <c r="AT201" s="148" t="s">
        <v>255</v>
      </c>
      <c r="AU201" s="148" t="s">
        <v>87</v>
      </c>
      <c r="AY201" s="17" t="s">
        <v>253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7" t="s">
        <v>85</v>
      </c>
      <c r="BK201" s="149">
        <f t="shared" si="39"/>
        <v>0</v>
      </c>
      <c r="BL201" s="17" t="s">
        <v>260</v>
      </c>
      <c r="BM201" s="148" t="s">
        <v>1705</v>
      </c>
    </row>
    <row r="202" spans="2:65" s="1" customFormat="1" ht="24.2" customHeight="1">
      <c r="B202" s="32"/>
      <c r="C202" s="137" t="s">
        <v>644</v>
      </c>
      <c r="D202" s="137" t="s">
        <v>255</v>
      </c>
      <c r="E202" s="138" t="s">
        <v>4981</v>
      </c>
      <c r="F202" s="139" t="s">
        <v>4932</v>
      </c>
      <c r="G202" s="140" t="s">
        <v>447</v>
      </c>
      <c r="H202" s="141">
        <v>3</v>
      </c>
      <c r="I202" s="142"/>
      <c r="J202" s="143">
        <f t="shared" si="30"/>
        <v>0</v>
      </c>
      <c r="K202" s="139" t="s">
        <v>1</v>
      </c>
      <c r="L202" s="32"/>
      <c r="M202" s="144" t="s">
        <v>1</v>
      </c>
      <c r="N202" s="145" t="s">
        <v>42</v>
      </c>
      <c r="P202" s="146">
        <f t="shared" si="31"/>
        <v>0</v>
      </c>
      <c r="Q202" s="146">
        <v>0</v>
      </c>
      <c r="R202" s="146">
        <f t="shared" si="32"/>
        <v>0</v>
      </c>
      <c r="S202" s="146">
        <v>0</v>
      </c>
      <c r="T202" s="147">
        <f t="shared" si="33"/>
        <v>0</v>
      </c>
      <c r="AR202" s="148" t="s">
        <v>260</v>
      </c>
      <c r="AT202" s="148" t="s">
        <v>255</v>
      </c>
      <c r="AU202" s="148" t="s">
        <v>87</v>
      </c>
      <c r="AY202" s="17" t="s">
        <v>253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7" t="s">
        <v>85</v>
      </c>
      <c r="BK202" s="149">
        <f t="shared" si="39"/>
        <v>0</v>
      </c>
      <c r="BL202" s="17" t="s">
        <v>260</v>
      </c>
      <c r="BM202" s="148" t="s">
        <v>1716</v>
      </c>
    </row>
    <row r="203" spans="2:65" s="1" customFormat="1" ht="33" customHeight="1">
      <c r="B203" s="32"/>
      <c r="C203" s="137" t="s">
        <v>648</v>
      </c>
      <c r="D203" s="137" t="s">
        <v>255</v>
      </c>
      <c r="E203" s="138" t="s">
        <v>4982</v>
      </c>
      <c r="F203" s="139" t="s">
        <v>4960</v>
      </c>
      <c r="G203" s="140" t="s">
        <v>447</v>
      </c>
      <c r="H203" s="141">
        <v>1</v>
      </c>
      <c r="I203" s="142"/>
      <c r="J203" s="143">
        <f t="shared" si="30"/>
        <v>0</v>
      </c>
      <c r="K203" s="139" t="s">
        <v>1</v>
      </c>
      <c r="L203" s="32"/>
      <c r="M203" s="144" t="s">
        <v>1</v>
      </c>
      <c r="N203" s="145" t="s">
        <v>42</v>
      </c>
      <c r="P203" s="146">
        <f t="shared" si="31"/>
        <v>0</v>
      </c>
      <c r="Q203" s="146">
        <v>0</v>
      </c>
      <c r="R203" s="146">
        <f t="shared" si="32"/>
        <v>0</v>
      </c>
      <c r="S203" s="146">
        <v>0</v>
      </c>
      <c r="T203" s="147">
        <f t="shared" si="33"/>
        <v>0</v>
      </c>
      <c r="AR203" s="148" t="s">
        <v>260</v>
      </c>
      <c r="AT203" s="148" t="s">
        <v>255</v>
      </c>
      <c r="AU203" s="148" t="s">
        <v>87</v>
      </c>
      <c r="AY203" s="17" t="s">
        <v>253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7" t="s">
        <v>85</v>
      </c>
      <c r="BK203" s="149">
        <f t="shared" si="39"/>
        <v>0</v>
      </c>
      <c r="BL203" s="17" t="s">
        <v>260</v>
      </c>
      <c r="BM203" s="148" t="s">
        <v>1726</v>
      </c>
    </row>
    <row r="204" spans="2:65" s="1" customFormat="1" ht="33" customHeight="1">
      <c r="B204" s="32"/>
      <c r="C204" s="137" t="s">
        <v>657</v>
      </c>
      <c r="D204" s="137" t="s">
        <v>255</v>
      </c>
      <c r="E204" s="138" t="s">
        <v>4983</v>
      </c>
      <c r="F204" s="139" t="s">
        <v>4984</v>
      </c>
      <c r="G204" s="140" t="s">
        <v>447</v>
      </c>
      <c r="H204" s="141">
        <v>1</v>
      </c>
      <c r="I204" s="142"/>
      <c r="J204" s="143">
        <f t="shared" si="30"/>
        <v>0</v>
      </c>
      <c r="K204" s="139" t="s">
        <v>1</v>
      </c>
      <c r="L204" s="32"/>
      <c r="M204" s="144" t="s">
        <v>1</v>
      </c>
      <c r="N204" s="145" t="s">
        <v>42</v>
      </c>
      <c r="P204" s="146">
        <f t="shared" si="31"/>
        <v>0</v>
      </c>
      <c r="Q204" s="146">
        <v>0</v>
      </c>
      <c r="R204" s="146">
        <f t="shared" si="32"/>
        <v>0</v>
      </c>
      <c r="S204" s="146">
        <v>0</v>
      </c>
      <c r="T204" s="147">
        <f t="shared" si="33"/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7" t="s">
        <v>85</v>
      </c>
      <c r="BK204" s="149">
        <f t="shared" si="39"/>
        <v>0</v>
      </c>
      <c r="BL204" s="17" t="s">
        <v>260</v>
      </c>
      <c r="BM204" s="148" t="s">
        <v>1738</v>
      </c>
    </row>
    <row r="205" spans="2:65" s="1" customFormat="1" ht="33" customHeight="1">
      <c r="B205" s="32"/>
      <c r="C205" s="137" t="s">
        <v>663</v>
      </c>
      <c r="D205" s="137" t="s">
        <v>255</v>
      </c>
      <c r="E205" s="138" t="s">
        <v>4985</v>
      </c>
      <c r="F205" s="139" t="s">
        <v>4986</v>
      </c>
      <c r="G205" s="140" t="s">
        <v>447</v>
      </c>
      <c r="H205" s="141">
        <v>1</v>
      </c>
      <c r="I205" s="142"/>
      <c r="J205" s="143">
        <f t="shared" si="30"/>
        <v>0</v>
      </c>
      <c r="K205" s="139" t="s">
        <v>1</v>
      </c>
      <c r="L205" s="32"/>
      <c r="M205" s="144" t="s">
        <v>1</v>
      </c>
      <c r="N205" s="145" t="s">
        <v>42</v>
      </c>
      <c r="P205" s="146">
        <f t="shared" si="31"/>
        <v>0</v>
      </c>
      <c r="Q205" s="146">
        <v>0</v>
      </c>
      <c r="R205" s="146">
        <f t="shared" si="32"/>
        <v>0</v>
      </c>
      <c r="S205" s="146">
        <v>0</v>
      </c>
      <c r="T205" s="147">
        <f t="shared" si="33"/>
        <v>0</v>
      </c>
      <c r="AR205" s="148" t="s">
        <v>260</v>
      </c>
      <c r="AT205" s="148" t="s">
        <v>255</v>
      </c>
      <c r="AU205" s="148" t="s">
        <v>87</v>
      </c>
      <c r="AY205" s="17" t="s">
        <v>253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7" t="s">
        <v>85</v>
      </c>
      <c r="BK205" s="149">
        <f t="shared" si="39"/>
        <v>0</v>
      </c>
      <c r="BL205" s="17" t="s">
        <v>260</v>
      </c>
      <c r="BM205" s="148" t="s">
        <v>1749</v>
      </c>
    </row>
    <row r="206" spans="2:65" s="1" customFormat="1" ht="24.2" customHeight="1">
      <c r="B206" s="32"/>
      <c r="C206" s="137" t="s">
        <v>667</v>
      </c>
      <c r="D206" s="137" t="s">
        <v>255</v>
      </c>
      <c r="E206" s="138" t="s">
        <v>4987</v>
      </c>
      <c r="F206" s="139" t="s">
        <v>4903</v>
      </c>
      <c r="G206" s="140" t="s">
        <v>447</v>
      </c>
      <c r="H206" s="141">
        <v>1</v>
      </c>
      <c r="I206" s="142"/>
      <c r="J206" s="143">
        <f t="shared" si="30"/>
        <v>0</v>
      </c>
      <c r="K206" s="139" t="s">
        <v>1</v>
      </c>
      <c r="L206" s="32"/>
      <c r="M206" s="144" t="s">
        <v>1</v>
      </c>
      <c r="N206" s="145" t="s">
        <v>42</v>
      </c>
      <c r="P206" s="146">
        <f t="shared" si="31"/>
        <v>0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AR206" s="148" t="s">
        <v>260</v>
      </c>
      <c r="AT206" s="148" t="s">
        <v>255</v>
      </c>
      <c r="AU206" s="148" t="s">
        <v>87</v>
      </c>
      <c r="AY206" s="17" t="s">
        <v>253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7" t="s">
        <v>85</v>
      </c>
      <c r="BK206" s="149">
        <f t="shared" si="39"/>
        <v>0</v>
      </c>
      <c r="BL206" s="17" t="s">
        <v>260</v>
      </c>
      <c r="BM206" s="148" t="s">
        <v>1768</v>
      </c>
    </row>
    <row r="207" spans="2:65" s="1" customFormat="1" ht="33" customHeight="1">
      <c r="B207" s="32"/>
      <c r="C207" s="137" t="s">
        <v>675</v>
      </c>
      <c r="D207" s="137" t="s">
        <v>255</v>
      </c>
      <c r="E207" s="138" t="s">
        <v>4988</v>
      </c>
      <c r="F207" s="139" t="s">
        <v>4905</v>
      </c>
      <c r="G207" s="140" t="s">
        <v>4885</v>
      </c>
      <c r="H207" s="141">
        <v>5</v>
      </c>
      <c r="I207" s="142"/>
      <c r="J207" s="143">
        <f t="shared" si="30"/>
        <v>0</v>
      </c>
      <c r="K207" s="139" t="s">
        <v>1</v>
      </c>
      <c r="L207" s="32"/>
      <c r="M207" s="144" t="s">
        <v>1</v>
      </c>
      <c r="N207" s="145" t="s">
        <v>42</v>
      </c>
      <c r="P207" s="146">
        <f t="shared" si="31"/>
        <v>0</v>
      </c>
      <c r="Q207" s="146">
        <v>0</v>
      </c>
      <c r="R207" s="146">
        <f t="shared" si="32"/>
        <v>0</v>
      </c>
      <c r="S207" s="146">
        <v>0</v>
      </c>
      <c r="T207" s="147">
        <f t="shared" si="33"/>
        <v>0</v>
      </c>
      <c r="AR207" s="148" t="s">
        <v>260</v>
      </c>
      <c r="AT207" s="148" t="s">
        <v>255</v>
      </c>
      <c r="AU207" s="148" t="s">
        <v>87</v>
      </c>
      <c r="AY207" s="17" t="s">
        <v>253</v>
      </c>
      <c r="BE207" s="149">
        <f t="shared" si="34"/>
        <v>0</v>
      </c>
      <c r="BF207" s="149">
        <f t="shared" si="35"/>
        <v>0</v>
      </c>
      <c r="BG207" s="149">
        <f t="shared" si="36"/>
        <v>0</v>
      </c>
      <c r="BH207" s="149">
        <f t="shared" si="37"/>
        <v>0</v>
      </c>
      <c r="BI207" s="149">
        <f t="shared" si="38"/>
        <v>0</v>
      </c>
      <c r="BJ207" s="17" t="s">
        <v>85</v>
      </c>
      <c r="BK207" s="149">
        <f t="shared" si="39"/>
        <v>0</v>
      </c>
      <c r="BL207" s="17" t="s">
        <v>260</v>
      </c>
      <c r="BM207" s="148" t="s">
        <v>1817</v>
      </c>
    </row>
    <row r="208" spans="2:65" s="1" customFormat="1" ht="33" customHeight="1">
      <c r="B208" s="32"/>
      <c r="C208" s="137" t="s">
        <v>679</v>
      </c>
      <c r="D208" s="137" t="s">
        <v>255</v>
      </c>
      <c r="E208" s="138" t="s">
        <v>4989</v>
      </c>
      <c r="F208" s="139" t="s">
        <v>4907</v>
      </c>
      <c r="G208" s="140" t="s">
        <v>4885</v>
      </c>
      <c r="H208" s="141">
        <v>6</v>
      </c>
      <c r="I208" s="142"/>
      <c r="J208" s="143">
        <f t="shared" si="30"/>
        <v>0</v>
      </c>
      <c r="K208" s="139" t="s">
        <v>1</v>
      </c>
      <c r="L208" s="32"/>
      <c r="M208" s="144" t="s">
        <v>1</v>
      </c>
      <c r="N208" s="145" t="s">
        <v>42</v>
      </c>
      <c r="P208" s="146">
        <f t="shared" si="31"/>
        <v>0</v>
      </c>
      <c r="Q208" s="146">
        <v>0</v>
      </c>
      <c r="R208" s="146">
        <f t="shared" si="32"/>
        <v>0</v>
      </c>
      <c r="S208" s="146">
        <v>0</v>
      </c>
      <c r="T208" s="147">
        <f t="shared" si="33"/>
        <v>0</v>
      </c>
      <c r="AR208" s="148" t="s">
        <v>260</v>
      </c>
      <c r="AT208" s="148" t="s">
        <v>255</v>
      </c>
      <c r="AU208" s="148" t="s">
        <v>87</v>
      </c>
      <c r="AY208" s="17" t="s">
        <v>253</v>
      </c>
      <c r="BE208" s="149">
        <f t="shared" si="34"/>
        <v>0</v>
      </c>
      <c r="BF208" s="149">
        <f t="shared" si="35"/>
        <v>0</v>
      </c>
      <c r="BG208" s="149">
        <f t="shared" si="36"/>
        <v>0</v>
      </c>
      <c r="BH208" s="149">
        <f t="shared" si="37"/>
        <v>0</v>
      </c>
      <c r="BI208" s="149">
        <f t="shared" si="38"/>
        <v>0</v>
      </c>
      <c r="BJ208" s="17" t="s">
        <v>85</v>
      </c>
      <c r="BK208" s="149">
        <f t="shared" si="39"/>
        <v>0</v>
      </c>
      <c r="BL208" s="17" t="s">
        <v>260</v>
      </c>
      <c r="BM208" s="148" t="s">
        <v>1828</v>
      </c>
    </row>
    <row r="209" spans="2:65" s="1" customFormat="1" ht="33" customHeight="1">
      <c r="B209" s="32"/>
      <c r="C209" s="137" t="s">
        <v>685</v>
      </c>
      <c r="D209" s="137" t="s">
        <v>255</v>
      </c>
      <c r="E209" s="138" t="s">
        <v>4990</v>
      </c>
      <c r="F209" s="139" t="s">
        <v>4943</v>
      </c>
      <c r="G209" s="140" t="s">
        <v>4885</v>
      </c>
      <c r="H209" s="141">
        <v>2</v>
      </c>
      <c r="I209" s="142"/>
      <c r="J209" s="143">
        <f t="shared" si="30"/>
        <v>0</v>
      </c>
      <c r="K209" s="139" t="s">
        <v>1</v>
      </c>
      <c r="L209" s="32"/>
      <c r="M209" s="144" t="s">
        <v>1</v>
      </c>
      <c r="N209" s="145" t="s">
        <v>42</v>
      </c>
      <c r="P209" s="146">
        <f t="shared" si="31"/>
        <v>0</v>
      </c>
      <c r="Q209" s="146">
        <v>0</v>
      </c>
      <c r="R209" s="146">
        <f t="shared" si="32"/>
        <v>0</v>
      </c>
      <c r="S209" s="146">
        <v>0</v>
      </c>
      <c r="T209" s="147">
        <f t="shared" si="33"/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 t="shared" si="34"/>
        <v>0</v>
      </c>
      <c r="BF209" s="149">
        <f t="shared" si="35"/>
        <v>0</v>
      </c>
      <c r="BG209" s="149">
        <f t="shared" si="36"/>
        <v>0</v>
      </c>
      <c r="BH209" s="149">
        <f t="shared" si="37"/>
        <v>0</v>
      </c>
      <c r="BI209" s="149">
        <f t="shared" si="38"/>
        <v>0</v>
      </c>
      <c r="BJ209" s="17" t="s">
        <v>85</v>
      </c>
      <c r="BK209" s="149">
        <f t="shared" si="39"/>
        <v>0</v>
      </c>
      <c r="BL209" s="17" t="s">
        <v>260</v>
      </c>
      <c r="BM209" s="148" t="s">
        <v>1840</v>
      </c>
    </row>
    <row r="210" spans="2:65" s="1" customFormat="1" ht="33" customHeight="1">
      <c r="B210" s="32"/>
      <c r="C210" s="137" t="s">
        <v>689</v>
      </c>
      <c r="D210" s="137" t="s">
        <v>255</v>
      </c>
      <c r="E210" s="138" t="s">
        <v>4991</v>
      </c>
      <c r="F210" s="139" t="s">
        <v>4909</v>
      </c>
      <c r="G210" s="140" t="s">
        <v>4885</v>
      </c>
      <c r="H210" s="141">
        <v>7</v>
      </c>
      <c r="I210" s="142"/>
      <c r="J210" s="143">
        <f t="shared" si="30"/>
        <v>0</v>
      </c>
      <c r="K210" s="139" t="s">
        <v>1</v>
      </c>
      <c r="L210" s="32"/>
      <c r="M210" s="144" t="s">
        <v>1</v>
      </c>
      <c r="N210" s="145" t="s">
        <v>42</v>
      </c>
      <c r="P210" s="146">
        <f t="shared" si="31"/>
        <v>0</v>
      </c>
      <c r="Q210" s="146">
        <v>0</v>
      </c>
      <c r="R210" s="146">
        <f t="shared" si="32"/>
        <v>0</v>
      </c>
      <c r="S210" s="146">
        <v>0</v>
      </c>
      <c r="T210" s="147">
        <f t="shared" si="33"/>
        <v>0</v>
      </c>
      <c r="AR210" s="148" t="s">
        <v>260</v>
      </c>
      <c r="AT210" s="148" t="s">
        <v>255</v>
      </c>
      <c r="AU210" s="148" t="s">
        <v>87</v>
      </c>
      <c r="AY210" s="17" t="s">
        <v>253</v>
      </c>
      <c r="BE210" s="149">
        <f t="shared" si="34"/>
        <v>0</v>
      </c>
      <c r="BF210" s="149">
        <f t="shared" si="35"/>
        <v>0</v>
      </c>
      <c r="BG210" s="149">
        <f t="shared" si="36"/>
        <v>0</v>
      </c>
      <c r="BH210" s="149">
        <f t="shared" si="37"/>
        <v>0</v>
      </c>
      <c r="BI210" s="149">
        <f t="shared" si="38"/>
        <v>0</v>
      </c>
      <c r="BJ210" s="17" t="s">
        <v>85</v>
      </c>
      <c r="BK210" s="149">
        <f t="shared" si="39"/>
        <v>0</v>
      </c>
      <c r="BL210" s="17" t="s">
        <v>260</v>
      </c>
      <c r="BM210" s="148" t="s">
        <v>1865</v>
      </c>
    </row>
    <row r="211" spans="2:65" s="1" customFormat="1" ht="33" customHeight="1">
      <c r="B211" s="32"/>
      <c r="C211" s="137" t="s">
        <v>695</v>
      </c>
      <c r="D211" s="137" t="s">
        <v>255</v>
      </c>
      <c r="E211" s="138" t="s">
        <v>4992</v>
      </c>
      <c r="F211" s="139" t="s">
        <v>4911</v>
      </c>
      <c r="G211" s="140" t="s">
        <v>4885</v>
      </c>
      <c r="H211" s="141">
        <v>5</v>
      </c>
      <c r="I211" s="142"/>
      <c r="J211" s="143">
        <f t="shared" si="30"/>
        <v>0</v>
      </c>
      <c r="K211" s="139" t="s">
        <v>1</v>
      </c>
      <c r="L211" s="32"/>
      <c r="M211" s="144" t="s">
        <v>1</v>
      </c>
      <c r="N211" s="145" t="s">
        <v>42</v>
      </c>
      <c r="P211" s="146">
        <f t="shared" si="31"/>
        <v>0</v>
      </c>
      <c r="Q211" s="146">
        <v>0</v>
      </c>
      <c r="R211" s="146">
        <f t="shared" si="32"/>
        <v>0</v>
      </c>
      <c r="S211" s="146">
        <v>0</v>
      </c>
      <c r="T211" s="147">
        <f t="shared" si="33"/>
        <v>0</v>
      </c>
      <c r="AR211" s="148" t="s">
        <v>260</v>
      </c>
      <c r="AT211" s="148" t="s">
        <v>255</v>
      </c>
      <c r="AU211" s="148" t="s">
        <v>87</v>
      </c>
      <c r="AY211" s="17" t="s">
        <v>253</v>
      </c>
      <c r="BE211" s="149">
        <f t="shared" si="34"/>
        <v>0</v>
      </c>
      <c r="BF211" s="149">
        <f t="shared" si="35"/>
        <v>0</v>
      </c>
      <c r="BG211" s="149">
        <f t="shared" si="36"/>
        <v>0</v>
      </c>
      <c r="BH211" s="149">
        <f t="shared" si="37"/>
        <v>0</v>
      </c>
      <c r="BI211" s="149">
        <f t="shared" si="38"/>
        <v>0</v>
      </c>
      <c r="BJ211" s="17" t="s">
        <v>85</v>
      </c>
      <c r="BK211" s="149">
        <f t="shared" si="39"/>
        <v>0</v>
      </c>
      <c r="BL211" s="17" t="s">
        <v>260</v>
      </c>
      <c r="BM211" s="148" t="s">
        <v>1882</v>
      </c>
    </row>
    <row r="212" spans="2:65" s="1" customFormat="1" ht="33" customHeight="1">
      <c r="B212" s="32"/>
      <c r="C212" s="137" t="s">
        <v>700</v>
      </c>
      <c r="D212" s="137" t="s">
        <v>255</v>
      </c>
      <c r="E212" s="138" t="s">
        <v>4993</v>
      </c>
      <c r="F212" s="139" t="s">
        <v>4913</v>
      </c>
      <c r="G212" s="140" t="s">
        <v>4885</v>
      </c>
      <c r="H212" s="141">
        <v>10</v>
      </c>
      <c r="I212" s="142"/>
      <c r="J212" s="143">
        <f t="shared" si="30"/>
        <v>0</v>
      </c>
      <c r="K212" s="139" t="s">
        <v>1</v>
      </c>
      <c r="L212" s="32"/>
      <c r="M212" s="144" t="s">
        <v>1</v>
      </c>
      <c r="N212" s="145" t="s">
        <v>42</v>
      </c>
      <c r="P212" s="146">
        <f t="shared" si="31"/>
        <v>0</v>
      </c>
      <c r="Q212" s="146">
        <v>0</v>
      </c>
      <c r="R212" s="146">
        <f t="shared" si="32"/>
        <v>0</v>
      </c>
      <c r="S212" s="146">
        <v>0</v>
      </c>
      <c r="T212" s="147">
        <f t="shared" si="33"/>
        <v>0</v>
      </c>
      <c r="AR212" s="148" t="s">
        <v>260</v>
      </c>
      <c r="AT212" s="148" t="s">
        <v>255</v>
      </c>
      <c r="AU212" s="148" t="s">
        <v>87</v>
      </c>
      <c r="AY212" s="17" t="s">
        <v>253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17" t="s">
        <v>85</v>
      </c>
      <c r="BK212" s="149">
        <f t="shared" si="39"/>
        <v>0</v>
      </c>
      <c r="BL212" s="17" t="s">
        <v>260</v>
      </c>
      <c r="BM212" s="148" t="s">
        <v>1893</v>
      </c>
    </row>
    <row r="213" spans="2:65" s="1" customFormat="1" ht="37.9" customHeight="1">
      <c r="B213" s="32"/>
      <c r="C213" s="137" t="s">
        <v>705</v>
      </c>
      <c r="D213" s="137" t="s">
        <v>255</v>
      </c>
      <c r="E213" s="138" t="s">
        <v>4994</v>
      </c>
      <c r="F213" s="139" t="s">
        <v>4915</v>
      </c>
      <c r="G213" s="140" t="s">
        <v>258</v>
      </c>
      <c r="H213" s="141">
        <v>2</v>
      </c>
      <c r="I213" s="142"/>
      <c r="J213" s="143">
        <f t="shared" si="30"/>
        <v>0</v>
      </c>
      <c r="K213" s="139" t="s">
        <v>1</v>
      </c>
      <c r="L213" s="32"/>
      <c r="M213" s="144" t="s">
        <v>1</v>
      </c>
      <c r="N213" s="145" t="s">
        <v>42</v>
      </c>
      <c r="P213" s="146">
        <f t="shared" si="31"/>
        <v>0</v>
      </c>
      <c r="Q213" s="146">
        <v>0</v>
      </c>
      <c r="R213" s="146">
        <f t="shared" si="32"/>
        <v>0</v>
      </c>
      <c r="S213" s="146">
        <v>0</v>
      </c>
      <c r="T213" s="147">
        <f t="shared" si="33"/>
        <v>0</v>
      </c>
      <c r="AR213" s="148" t="s">
        <v>260</v>
      </c>
      <c r="AT213" s="148" t="s">
        <v>255</v>
      </c>
      <c r="AU213" s="148" t="s">
        <v>87</v>
      </c>
      <c r="AY213" s="17" t="s">
        <v>253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17" t="s">
        <v>85</v>
      </c>
      <c r="BK213" s="149">
        <f t="shared" si="39"/>
        <v>0</v>
      </c>
      <c r="BL213" s="17" t="s">
        <v>260</v>
      </c>
      <c r="BM213" s="148" t="s">
        <v>1903</v>
      </c>
    </row>
    <row r="214" spans="2:65" s="1" customFormat="1" ht="37.9" customHeight="1">
      <c r="B214" s="32"/>
      <c r="C214" s="137" t="s">
        <v>710</v>
      </c>
      <c r="D214" s="137" t="s">
        <v>255</v>
      </c>
      <c r="E214" s="138" t="s">
        <v>4995</v>
      </c>
      <c r="F214" s="139" t="s">
        <v>4917</v>
      </c>
      <c r="G214" s="140" t="s">
        <v>258</v>
      </c>
      <c r="H214" s="141">
        <v>1</v>
      </c>
      <c r="I214" s="142"/>
      <c r="J214" s="143">
        <f t="shared" si="30"/>
        <v>0</v>
      </c>
      <c r="K214" s="139" t="s">
        <v>1</v>
      </c>
      <c r="L214" s="32"/>
      <c r="M214" s="144" t="s">
        <v>1</v>
      </c>
      <c r="N214" s="145" t="s">
        <v>42</v>
      </c>
      <c r="P214" s="146">
        <f t="shared" si="31"/>
        <v>0</v>
      </c>
      <c r="Q214" s="146">
        <v>0</v>
      </c>
      <c r="R214" s="146">
        <f t="shared" si="32"/>
        <v>0</v>
      </c>
      <c r="S214" s="146">
        <v>0</v>
      </c>
      <c r="T214" s="147">
        <f t="shared" si="33"/>
        <v>0</v>
      </c>
      <c r="AR214" s="148" t="s">
        <v>260</v>
      </c>
      <c r="AT214" s="148" t="s">
        <v>255</v>
      </c>
      <c r="AU214" s="148" t="s">
        <v>87</v>
      </c>
      <c r="AY214" s="17" t="s">
        <v>253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17" t="s">
        <v>85</v>
      </c>
      <c r="BK214" s="149">
        <f t="shared" si="39"/>
        <v>0</v>
      </c>
      <c r="BL214" s="17" t="s">
        <v>260</v>
      </c>
      <c r="BM214" s="148" t="s">
        <v>1913</v>
      </c>
    </row>
    <row r="215" spans="2:65" s="1" customFormat="1" ht="37.9" customHeight="1">
      <c r="B215" s="32"/>
      <c r="C215" s="137" t="s">
        <v>715</v>
      </c>
      <c r="D215" s="137" t="s">
        <v>255</v>
      </c>
      <c r="E215" s="138" t="s">
        <v>4996</v>
      </c>
      <c r="F215" s="139" t="s">
        <v>4919</v>
      </c>
      <c r="G215" s="140" t="s">
        <v>258</v>
      </c>
      <c r="H215" s="141">
        <v>1</v>
      </c>
      <c r="I215" s="142"/>
      <c r="J215" s="143">
        <f t="shared" si="30"/>
        <v>0</v>
      </c>
      <c r="K215" s="139" t="s">
        <v>1</v>
      </c>
      <c r="L215" s="32"/>
      <c r="M215" s="144" t="s">
        <v>1</v>
      </c>
      <c r="N215" s="145" t="s">
        <v>42</v>
      </c>
      <c r="P215" s="146">
        <f t="shared" si="31"/>
        <v>0</v>
      </c>
      <c r="Q215" s="146">
        <v>0</v>
      </c>
      <c r="R215" s="146">
        <f t="shared" si="32"/>
        <v>0</v>
      </c>
      <c r="S215" s="146">
        <v>0</v>
      </c>
      <c r="T215" s="147">
        <f t="shared" si="33"/>
        <v>0</v>
      </c>
      <c r="AR215" s="148" t="s">
        <v>260</v>
      </c>
      <c r="AT215" s="148" t="s">
        <v>255</v>
      </c>
      <c r="AU215" s="148" t="s">
        <v>87</v>
      </c>
      <c r="AY215" s="17" t="s">
        <v>253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17" t="s">
        <v>85</v>
      </c>
      <c r="BK215" s="149">
        <f t="shared" si="39"/>
        <v>0</v>
      </c>
      <c r="BL215" s="17" t="s">
        <v>260</v>
      </c>
      <c r="BM215" s="148" t="s">
        <v>1923</v>
      </c>
    </row>
    <row r="216" spans="2:65" s="11" customFormat="1" ht="22.9" customHeight="1">
      <c r="B216" s="125"/>
      <c r="D216" s="126" t="s">
        <v>76</v>
      </c>
      <c r="E216" s="135" t="s">
        <v>4997</v>
      </c>
      <c r="F216" s="135" t="s">
        <v>4998</v>
      </c>
      <c r="I216" s="128"/>
      <c r="J216" s="136">
        <f>BK216</f>
        <v>0</v>
      </c>
      <c r="L216" s="125"/>
      <c r="M216" s="130"/>
      <c r="P216" s="131">
        <f>SUM(P217:P221)</f>
        <v>0</v>
      </c>
      <c r="R216" s="131">
        <f>SUM(R217:R221)</f>
        <v>0</v>
      </c>
      <c r="T216" s="132">
        <f>SUM(T217:T221)</f>
        <v>0</v>
      </c>
      <c r="AR216" s="126" t="s">
        <v>85</v>
      </c>
      <c r="AT216" s="133" t="s">
        <v>76</v>
      </c>
      <c r="AU216" s="133" t="s">
        <v>85</v>
      </c>
      <c r="AY216" s="126" t="s">
        <v>253</v>
      </c>
      <c r="BK216" s="134">
        <f>SUM(BK217:BK221)</f>
        <v>0</v>
      </c>
    </row>
    <row r="217" spans="2:65" s="1" customFormat="1" ht="24.2" customHeight="1">
      <c r="B217" s="32"/>
      <c r="C217" s="137" t="s">
        <v>720</v>
      </c>
      <c r="D217" s="137" t="s">
        <v>255</v>
      </c>
      <c r="E217" s="138" t="s">
        <v>4999</v>
      </c>
      <c r="F217" s="139" t="s">
        <v>5000</v>
      </c>
      <c r="G217" s="140" t="s">
        <v>447</v>
      </c>
      <c r="H217" s="141">
        <v>1</v>
      </c>
      <c r="I217" s="142"/>
      <c r="J217" s="143">
        <f>ROUND(I217*H217,2)</f>
        <v>0</v>
      </c>
      <c r="K217" s="139" t="s">
        <v>1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1931</v>
      </c>
    </row>
    <row r="218" spans="2:65" s="1" customFormat="1" ht="55.5" customHeight="1">
      <c r="B218" s="32"/>
      <c r="C218" s="137" t="s">
        <v>727</v>
      </c>
      <c r="D218" s="137" t="s">
        <v>255</v>
      </c>
      <c r="E218" s="138" t="s">
        <v>5001</v>
      </c>
      <c r="F218" s="139" t="s">
        <v>5002</v>
      </c>
      <c r="G218" s="140" t="s">
        <v>447</v>
      </c>
      <c r="H218" s="141">
        <v>1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260</v>
      </c>
      <c r="AT218" s="148" t="s">
        <v>255</v>
      </c>
      <c r="AU218" s="148" t="s">
        <v>87</v>
      </c>
      <c r="AY218" s="17" t="s">
        <v>253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85</v>
      </c>
      <c r="BK218" s="149">
        <f>ROUND(I218*H218,2)</f>
        <v>0</v>
      </c>
      <c r="BL218" s="17" t="s">
        <v>260</v>
      </c>
      <c r="BM218" s="148" t="s">
        <v>1956</v>
      </c>
    </row>
    <row r="219" spans="2:65" s="1" customFormat="1" ht="24.2" customHeight="1">
      <c r="B219" s="32"/>
      <c r="C219" s="137" t="s">
        <v>734</v>
      </c>
      <c r="D219" s="137" t="s">
        <v>255</v>
      </c>
      <c r="E219" s="138" t="s">
        <v>5003</v>
      </c>
      <c r="F219" s="139" t="s">
        <v>5004</v>
      </c>
      <c r="G219" s="140" t="s">
        <v>447</v>
      </c>
      <c r="H219" s="141">
        <v>1</v>
      </c>
      <c r="I219" s="142"/>
      <c r="J219" s="143">
        <f>ROUND(I219*H219,2)</f>
        <v>0</v>
      </c>
      <c r="K219" s="139" t="s">
        <v>1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1965</v>
      </c>
    </row>
    <row r="220" spans="2:65" s="1" customFormat="1" ht="33" customHeight="1">
      <c r="B220" s="32"/>
      <c r="C220" s="137" t="s">
        <v>738</v>
      </c>
      <c r="D220" s="137" t="s">
        <v>255</v>
      </c>
      <c r="E220" s="138" t="s">
        <v>5005</v>
      </c>
      <c r="F220" s="139" t="s">
        <v>4909</v>
      </c>
      <c r="G220" s="140" t="s">
        <v>4885</v>
      </c>
      <c r="H220" s="141">
        <v>8</v>
      </c>
      <c r="I220" s="142"/>
      <c r="J220" s="143">
        <f>ROUND(I220*H220,2)</f>
        <v>0</v>
      </c>
      <c r="K220" s="139" t="s">
        <v>1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260</v>
      </c>
      <c r="AT220" s="148" t="s">
        <v>255</v>
      </c>
      <c r="AU220" s="148" t="s">
        <v>87</v>
      </c>
      <c r="AY220" s="17" t="s">
        <v>253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260</v>
      </c>
      <c r="BM220" s="148" t="s">
        <v>1988</v>
      </c>
    </row>
    <row r="221" spans="2:65" s="1" customFormat="1" ht="37.9" customHeight="1">
      <c r="B221" s="32"/>
      <c r="C221" s="137" t="s">
        <v>742</v>
      </c>
      <c r="D221" s="137" t="s">
        <v>255</v>
      </c>
      <c r="E221" s="138" t="s">
        <v>5006</v>
      </c>
      <c r="F221" s="139" t="s">
        <v>4919</v>
      </c>
      <c r="G221" s="140" t="s">
        <v>258</v>
      </c>
      <c r="H221" s="141">
        <v>1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260</v>
      </c>
      <c r="AT221" s="148" t="s">
        <v>255</v>
      </c>
      <c r="AU221" s="148" t="s">
        <v>87</v>
      </c>
      <c r="AY221" s="17" t="s">
        <v>253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260</v>
      </c>
      <c r="BM221" s="148" t="s">
        <v>2000</v>
      </c>
    </row>
    <row r="222" spans="2:65" s="11" customFormat="1" ht="22.9" customHeight="1">
      <c r="B222" s="125"/>
      <c r="D222" s="126" t="s">
        <v>76</v>
      </c>
      <c r="E222" s="135" t="s">
        <v>5007</v>
      </c>
      <c r="F222" s="135" t="s">
        <v>5008</v>
      </c>
      <c r="I222" s="128"/>
      <c r="J222" s="136">
        <f>BK222</f>
        <v>0</v>
      </c>
      <c r="L222" s="125"/>
      <c r="M222" s="130"/>
      <c r="P222" s="131">
        <f>SUM(P223:P226)</f>
        <v>0</v>
      </c>
      <c r="R222" s="131">
        <f>SUM(R223:R226)</f>
        <v>0</v>
      </c>
      <c r="T222" s="132">
        <f>SUM(T223:T226)</f>
        <v>0</v>
      </c>
      <c r="AR222" s="126" t="s">
        <v>85</v>
      </c>
      <c r="AT222" s="133" t="s">
        <v>76</v>
      </c>
      <c r="AU222" s="133" t="s">
        <v>85</v>
      </c>
      <c r="AY222" s="126" t="s">
        <v>253</v>
      </c>
      <c r="BK222" s="134">
        <f>SUM(BK223:BK226)</f>
        <v>0</v>
      </c>
    </row>
    <row r="223" spans="2:65" s="1" customFormat="1" ht="33" customHeight="1">
      <c r="B223" s="32"/>
      <c r="C223" s="137" t="s">
        <v>746</v>
      </c>
      <c r="D223" s="137" t="s">
        <v>255</v>
      </c>
      <c r="E223" s="138" t="s">
        <v>5009</v>
      </c>
      <c r="F223" s="139" t="s">
        <v>5010</v>
      </c>
      <c r="G223" s="140" t="s">
        <v>447</v>
      </c>
      <c r="H223" s="141">
        <v>1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2032</v>
      </c>
    </row>
    <row r="224" spans="2:65" s="1" customFormat="1" ht="24.2" customHeight="1">
      <c r="B224" s="32"/>
      <c r="C224" s="137" t="s">
        <v>750</v>
      </c>
      <c r="D224" s="137" t="s">
        <v>255</v>
      </c>
      <c r="E224" s="138" t="s">
        <v>5011</v>
      </c>
      <c r="F224" s="139" t="s">
        <v>5004</v>
      </c>
      <c r="G224" s="140" t="s">
        <v>447</v>
      </c>
      <c r="H224" s="141">
        <v>1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260</v>
      </c>
      <c r="AT224" s="148" t="s">
        <v>255</v>
      </c>
      <c r="AU224" s="148" t="s">
        <v>87</v>
      </c>
      <c r="AY224" s="17" t="s">
        <v>253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260</v>
      </c>
      <c r="BM224" s="148" t="s">
        <v>2041</v>
      </c>
    </row>
    <row r="225" spans="2:65" s="1" customFormat="1" ht="33" customHeight="1">
      <c r="B225" s="32"/>
      <c r="C225" s="137" t="s">
        <v>754</v>
      </c>
      <c r="D225" s="137" t="s">
        <v>255</v>
      </c>
      <c r="E225" s="138" t="s">
        <v>5012</v>
      </c>
      <c r="F225" s="139" t="s">
        <v>4909</v>
      </c>
      <c r="G225" s="140" t="s">
        <v>4885</v>
      </c>
      <c r="H225" s="141">
        <v>6</v>
      </c>
      <c r="I225" s="142"/>
      <c r="J225" s="143">
        <f>ROUND(I225*H225,2)</f>
        <v>0</v>
      </c>
      <c r="K225" s="139" t="s">
        <v>1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2063</v>
      </c>
    </row>
    <row r="226" spans="2:65" s="1" customFormat="1" ht="37.9" customHeight="1">
      <c r="B226" s="32"/>
      <c r="C226" s="137" t="s">
        <v>758</v>
      </c>
      <c r="D226" s="137" t="s">
        <v>255</v>
      </c>
      <c r="E226" s="138" t="s">
        <v>5013</v>
      </c>
      <c r="F226" s="139" t="s">
        <v>4919</v>
      </c>
      <c r="G226" s="140" t="s">
        <v>258</v>
      </c>
      <c r="H226" s="141">
        <v>1</v>
      </c>
      <c r="I226" s="142"/>
      <c r="J226" s="143">
        <f>ROUND(I226*H226,2)</f>
        <v>0</v>
      </c>
      <c r="K226" s="139" t="s">
        <v>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260</v>
      </c>
      <c r="AT226" s="148" t="s">
        <v>255</v>
      </c>
      <c r="AU226" s="148" t="s">
        <v>87</v>
      </c>
      <c r="AY226" s="17" t="s">
        <v>253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260</v>
      </c>
      <c r="BM226" s="148" t="s">
        <v>2072</v>
      </c>
    </row>
    <row r="227" spans="2:65" s="11" customFormat="1" ht="22.9" customHeight="1">
      <c r="B227" s="125"/>
      <c r="D227" s="126" t="s">
        <v>76</v>
      </c>
      <c r="E227" s="135" t="s">
        <v>5014</v>
      </c>
      <c r="F227" s="135" t="s">
        <v>5015</v>
      </c>
      <c r="I227" s="128"/>
      <c r="J227" s="136">
        <f>BK227</f>
        <v>0</v>
      </c>
      <c r="L227" s="125"/>
      <c r="M227" s="130"/>
      <c r="P227" s="131">
        <f>SUM(P228:P232)</f>
        <v>0</v>
      </c>
      <c r="R227" s="131">
        <f>SUM(R228:R232)</f>
        <v>0</v>
      </c>
      <c r="T227" s="132">
        <f>SUM(T228:T232)</f>
        <v>0</v>
      </c>
      <c r="AR227" s="126" t="s">
        <v>85</v>
      </c>
      <c r="AT227" s="133" t="s">
        <v>76</v>
      </c>
      <c r="AU227" s="133" t="s">
        <v>85</v>
      </c>
      <c r="AY227" s="126" t="s">
        <v>253</v>
      </c>
      <c r="BK227" s="134">
        <f>SUM(BK228:BK232)</f>
        <v>0</v>
      </c>
    </row>
    <row r="228" spans="2:65" s="1" customFormat="1" ht="16.5" customHeight="1">
      <c r="B228" s="32"/>
      <c r="C228" s="137" t="s">
        <v>762</v>
      </c>
      <c r="D228" s="137" t="s">
        <v>255</v>
      </c>
      <c r="E228" s="138" t="s">
        <v>5016</v>
      </c>
      <c r="F228" s="139" t="s">
        <v>5017</v>
      </c>
      <c r="G228" s="140" t="s">
        <v>5018</v>
      </c>
      <c r="H228" s="141">
        <v>6</v>
      </c>
      <c r="I228" s="142"/>
      <c r="J228" s="143">
        <f>ROUND(I228*H228,2)</f>
        <v>0</v>
      </c>
      <c r="K228" s="139" t="s">
        <v>1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260</v>
      </c>
      <c r="AT228" s="148" t="s">
        <v>255</v>
      </c>
      <c r="AU228" s="148" t="s">
        <v>87</v>
      </c>
      <c r="AY228" s="17" t="s">
        <v>253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85</v>
      </c>
      <c r="BK228" s="149">
        <f>ROUND(I228*H228,2)</f>
        <v>0</v>
      </c>
      <c r="BL228" s="17" t="s">
        <v>260</v>
      </c>
      <c r="BM228" s="148" t="s">
        <v>2083</v>
      </c>
    </row>
    <row r="229" spans="2:65" s="1" customFormat="1" ht="16.5" customHeight="1">
      <c r="B229" s="32"/>
      <c r="C229" s="137" t="s">
        <v>766</v>
      </c>
      <c r="D229" s="137" t="s">
        <v>255</v>
      </c>
      <c r="E229" s="138" t="s">
        <v>5019</v>
      </c>
      <c r="F229" s="139" t="s">
        <v>5020</v>
      </c>
      <c r="G229" s="140" t="s">
        <v>452</v>
      </c>
      <c r="H229" s="141">
        <v>1</v>
      </c>
      <c r="I229" s="142"/>
      <c r="J229" s="143">
        <f>ROUND(I229*H229,2)</f>
        <v>0</v>
      </c>
      <c r="K229" s="139" t="s">
        <v>1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260</v>
      </c>
      <c r="AT229" s="148" t="s">
        <v>255</v>
      </c>
      <c r="AU229" s="148" t="s">
        <v>87</v>
      </c>
      <c r="AY229" s="17" t="s">
        <v>253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260</v>
      </c>
      <c r="BM229" s="148" t="s">
        <v>2097</v>
      </c>
    </row>
    <row r="230" spans="2:65" s="1" customFormat="1" ht="16.5" customHeight="1">
      <c r="B230" s="32"/>
      <c r="C230" s="137" t="s">
        <v>771</v>
      </c>
      <c r="D230" s="137" t="s">
        <v>255</v>
      </c>
      <c r="E230" s="138" t="s">
        <v>5021</v>
      </c>
      <c r="F230" s="139" t="s">
        <v>5022</v>
      </c>
      <c r="G230" s="140" t="s">
        <v>5018</v>
      </c>
      <c r="H230" s="141">
        <v>4</v>
      </c>
      <c r="I230" s="142"/>
      <c r="J230" s="143">
        <f>ROUND(I230*H230,2)</f>
        <v>0</v>
      </c>
      <c r="K230" s="139" t="s">
        <v>1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260</v>
      </c>
      <c r="AT230" s="148" t="s">
        <v>255</v>
      </c>
      <c r="AU230" s="148" t="s">
        <v>87</v>
      </c>
      <c r="AY230" s="17" t="s">
        <v>253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260</v>
      </c>
      <c r="BM230" s="148" t="s">
        <v>2108</v>
      </c>
    </row>
    <row r="231" spans="2:65" s="1" customFormat="1" ht="16.5" customHeight="1">
      <c r="B231" s="32"/>
      <c r="C231" s="137" t="s">
        <v>776</v>
      </c>
      <c r="D231" s="137" t="s">
        <v>255</v>
      </c>
      <c r="E231" s="138" t="s">
        <v>5023</v>
      </c>
      <c r="F231" s="139" t="s">
        <v>5024</v>
      </c>
      <c r="G231" s="140" t="s">
        <v>452</v>
      </c>
      <c r="H231" s="141">
        <v>1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260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260</v>
      </c>
      <c r="BM231" s="148" t="s">
        <v>2125</v>
      </c>
    </row>
    <row r="232" spans="2:65" s="1" customFormat="1" ht="19.5">
      <c r="B232" s="32"/>
      <c r="D232" s="155" t="s">
        <v>1346</v>
      </c>
      <c r="F232" s="195" t="s">
        <v>5025</v>
      </c>
      <c r="I232" s="152"/>
      <c r="L232" s="32"/>
      <c r="M232" s="182"/>
      <c r="N232" s="183"/>
      <c r="O232" s="183"/>
      <c r="P232" s="183"/>
      <c r="Q232" s="183"/>
      <c r="R232" s="183"/>
      <c r="S232" s="183"/>
      <c r="T232" s="184"/>
      <c r="AT232" s="17" t="s">
        <v>1346</v>
      </c>
      <c r="AU232" s="17" t="s">
        <v>87</v>
      </c>
    </row>
    <row r="233" spans="2:65" s="1" customFormat="1" ht="6.95" customHeight="1">
      <c r="B233" s="44"/>
      <c r="C233" s="45"/>
      <c r="D233" s="45"/>
      <c r="E233" s="45"/>
      <c r="F233" s="45"/>
      <c r="G233" s="45"/>
      <c r="H233" s="45"/>
      <c r="I233" s="45"/>
      <c r="J233" s="45"/>
      <c r="K233" s="45"/>
      <c r="L233" s="32"/>
    </row>
  </sheetData>
  <sheetProtection algorithmName="SHA-512" hashValue="JCp9O/QPDPiwtH2uREf9z2gmfdGfJz1kag3/WIR5Q4xPS+NxwI1MP/S8i+Dkiuq5D98qXc77CcR/RVJntI70MA==" saltValue="eXpxpBjFA7WqCd9ZiW891J1fNhOKSQ3wtTQZIwsI77qC0OFT99ou1AMSxA+E3D7o0OHxsu9y6IIJ3WI/kEduyA==" spinCount="100000" sheet="1" objects="1" scenarios="1" formatColumns="0" formatRows="0" autoFilter="0"/>
  <autoFilter ref="C127:K232" xr:uid="{00000000-0009-0000-0000-00000C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791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5026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ROUND((SUM(BE128:BE197)),  2)</f>
        <v>0</v>
      </c>
      <c r="I35" s="97">
        <v>0.21</v>
      </c>
      <c r="J35" s="86">
        <f>ROUND(((SUM(BE128:BE197))*I35),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ROUND((SUM(BF128:BF197)),  2)</f>
        <v>0</v>
      </c>
      <c r="I36" s="97">
        <v>0.15</v>
      </c>
      <c r="J36" s="86">
        <f>ROUND(((SUM(BF128:BF197))*I36),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ROUND((SUM(BG128:BG197)),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ROUND((SUM(BH128:BH197)),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ROUND((SUM(BI128:BI197)),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791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D.1.4.4. - Vytápění a chlazení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J128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233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801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5027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9" customFormat="1" ht="19.899999999999999" customHeight="1">
      <c r="B102" s="113"/>
      <c r="D102" s="114" t="s">
        <v>5028</v>
      </c>
      <c r="E102" s="115"/>
      <c r="F102" s="115"/>
      <c r="G102" s="115"/>
      <c r="H102" s="115"/>
      <c r="I102" s="115"/>
      <c r="J102" s="116">
        <f>J148</f>
        <v>0</v>
      </c>
      <c r="L102" s="113"/>
    </row>
    <row r="103" spans="2:47" s="9" customFormat="1" ht="19.899999999999999" customHeight="1">
      <c r="B103" s="113"/>
      <c r="D103" s="114" t="s">
        <v>5029</v>
      </c>
      <c r="E103" s="115"/>
      <c r="F103" s="115"/>
      <c r="G103" s="115"/>
      <c r="H103" s="115"/>
      <c r="I103" s="115"/>
      <c r="J103" s="116">
        <f>J154</f>
        <v>0</v>
      </c>
      <c r="L103" s="113"/>
    </row>
    <row r="104" spans="2:47" s="9" customFormat="1" ht="19.899999999999999" customHeight="1">
      <c r="B104" s="113"/>
      <c r="D104" s="114" t="s">
        <v>803</v>
      </c>
      <c r="E104" s="115"/>
      <c r="F104" s="115"/>
      <c r="G104" s="115"/>
      <c r="H104" s="115"/>
      <c r="I104" s="115"/>
      <c r="J104" s="116">
        <f>J188</f>
        <v>0</v>
      </c>
      <c r="L104" s="113"/>
    </row>
    <row r="105" spans="2:47" s="8" customFormat="1" ht="24.95" customHeight="1">
      <c r="B105" s="109"/>
      <c r="D105" s="110" t="s">
        <v>4354</v>
      </c>
      <c r="E105" s="111"/>
      <c r="F105" s="111"/>
      <c r="G105" s="111"/>
      <c r="H105" s="111"/>
      <c r="I105" s="111"/>
      <c r="J105" s="112">
        <f>J193</f>
        <v>0</v>
      </c>
      <c r="L105" s="109"/>
    </row>
    <row r="106" spans="2:47" s="9" customFormat="1" ht="19.899999999999999" customHeight="1">
      <c r="B106" s="113"/>
      <c r="D106" s="114" t="s">
        <v>5030</v>
      </c>
      <c r="E106" s="115"/>
      <c r="F106" s="115"/>
      <c r="G106" s="115"/>
      <c r="H106" s="115"/>
      <c r="I106" s="115"/>
      <c r="J106" s="116">
        <f>J196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238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55" t="str">
        <f>E7</f>
        <v>VÝSTAVBA CHRÁNĚNÉHO BYDLENÍ V NOVÉ PACE</v>
      </c>
      <c r="F116" s="256"/>
      <c r="G116" s="256"/>
      <c r="H116" s="256"/>
      <c r="L116" s="32"/>
    </row>
    <row r="117" spans="2:63" ht="12" customHeight="1">
      <c r="B117" s="20"/>
      <c r="C117" s="27" t="s">
        <v>215</v>
      </c>
      <c r="L117" s="20"/>
    </row>
    <row r="118" spans="2:63" s="1" customFormat="1" ht="16.5" customHeight="1">
      <c r="B118" s="32"/>
      <c r="E118" s="255" t="s">
        <v>791</v>
      </c>
      <c r="F118" s="257"/>
      <c r="G118" s="257"/>
      <c r="H118" s="257"/>
      <c r="L118" s="32"/>
    </row>
    <row r="119" spans="2:63" s="1" customFormat="1" ht="12" customHeight="1">
      <c r="B119" s="32"/>
      <c r="C119" s="27" t="s">
        <v>792</v>
      </c>
      <c r="L119" s="32"/>
    </row>
    <row r="120" spans="2:63" s="1" customFormat="1" ht="16.5" customHeight="1">
      <c r="B120" s="32"/>
      <c r="E120" s="237" t="str">
        <f>E11</f>
        <v>D.1.4.4. - Vytápění a chlazení</v>
      </c>
      <c r="F120" s="257"/>
      <c r="G120" s="257"/>
      <c r="H120" s="25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Na Vyšehradě 1205, 509 01 Nová Paka </v>
      </c>
      <c r="I122" s="27" t="s">
        <v>22</v>
      </c>
      <c r="J122" s="52" t="str">
        <f>IF(J14="","",J14)</f>
        <v>17. 11. 2023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Královehradecký kraj</v>
      </c>
      <c r="I124" s="27" t="s">
        <v>30</v>
      </c>
      <c r="J124" s="30" t="str">
        <f>E23</f>
        <v>Růžička a partneři,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QSB,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239</v>
      </c>
      <c r="D127" s="119" t="s">
        <v>62</v>
      </c>
      <c r="E127" s="119" t="s">
        <v>58</v>
      </c>
      <c r="F127" s="119" t="s">
        <v>59</v>
      </c>
      <c r="G127" s="119" t="s">
        <v>240</v>
      </c>
      <c r="H127" s="119" t="s">
        <v>241</v>
      </c>
      <c r="I127" s="119" t="s">
        <v>242</v>
      </c>
      <c r="J127" s="119" t="s">
        <v>225</v>
      </c>
      <c r="K127" s="120" t="s">
        <v>243</v>
      </c>
      <c r="L127" s="117"/>
      <c r="M127" s="59" t="s">
        <v>1</v>
      </c>
      <c r="N127" s="60" t="s">
        <v>41</v>
      </c>
      <c r="O127" s="60" t="s">
        <v>244</v>
      </c>
      <c r="P127" s="60" t="s">
        <v>245</v>
      </c>
      <c r="Q127" s="60" t="s">
        <v>246</v>
      </c>
      <c r="R127" s="60" t="s">
        <v>247</v>
      </c>
      <c r="S127" s="60" t="s">
        <v>248</v>
      </c>
      <c r="T127" s="61" t="s">
        <v>249</v>
      </c>
    </row>
    <row r="128" spans="2:63" s="1" customFormat="1" ht="22.9" customHeight="1">
      <c r="B128" s="32"/>
      <c r="C128" s="64" t="s">
        <v>250</v>
      </c>
      <c r="J128" s="121">
        <f>BK128</f>
        <v>0</v>
      </c>
      <c r="L128" s="32"/>
      <c r="M128" s="62"/>
      <c r="N128" s="53"/>
      <c r="O128" s="53"/>
      <c r="P128" s="122">
        <f>P129+P193</f>
        <v>0</v>
      </c>
      <c r="Q128" s="53"/>
      <c r="R128" s="122">
        <f>R129+R193</f>
        <v>1.4350600000000004</v>
      </c>
      <c r="S128" s="53"/>
      <c r="T128" s="123">
        <f>T129+T193</f>
        <v>0</v>
      </c>
      <c r="AT128" s="17" t="s">
        <v>76</v>
      </c>
      <c r="AU128" s="17" t="s">
        <v>227</v>
      </c>
      <c r="BK128" s="124">
        <f>BK129+BK193</f>
        <v>0</v>
      </c>
    </row>
    <row r="129" spans="2:65" s="11" customFormat="1" ht="25.9" customHeight="1">
      <c r="B129" s="125"/>
      <c r="D129" s="126" t="s">
        <v>76</v>
      </c>
      <c r="E129" s="127" t="s">
        <v>609</v>
      </c>
      <c r="F129" s="127" t="s">
        <v>610</v>
      </c>
      <c r="I129" s="128"/>
      <c r="J129" s="129">
        <f>BK129</f>
        <v>0</v>
      </c>
      <c r="L129" s="125"/>
      <c r="M129" s="130"/>
      <c r="P129" s="131">
        <f>P130+P136+P148+P154+P188</f>
        <v>0</v>
      </c>
      <c r="R129" s="131">
        <f>R130+R136+R148+R154+R188</f>
        <v>1.4350600000000004</v>
      </c>
      <c r="T129" s="132">
        <f>T130+T136+T148+T154+T188</f>
        <v>0</v>
      </c>
      <c r="AR129" s="126" t="s">
        <v>87</v>
      </c>
      <c r="AT129" s="133" t="s">
        <v>76</v>
      </c>
      <c r="AU129" s="133" t="s">
        <v>77</v>
      </c>
      <c r="AY129" s="126" t="s">
        <v>253</v>
      </c>
      <c r="BK129" s="134">
        <f>BK130+BK136+BK148+BK154+BK188</f>
        <v>0</v>
      </c>
    </row>
    <row r="130" spans="2:65" s="11" customFormat="1" ht="22.9" customHeight="1">
      <c r="B130" s="125"/>
      <c r="D130" s="126" t="s">
        <v>76</v>
      </c>
      <c r="E130" s="135" t="s">
        <v>1691</v>
      </c>
      <c r="F130" s="135" t="s">
        <v>1692</v>
      </c>
      <c r="I130" s="128"/>
      <c r="J130" s="136">
        <f>BK130</f>
        <v>0</v>
      </c>
      <c r="L130" s="125"/>
      <c r="M130" s="130"/>
      <c r="P130" s="131">
        <f>SUM(P131:P135)</f>
        <v>0</v>
      </c>
      <c r="R130" s="131">
        <f>SUM(R131:R135)</f>
        <v>8.6400000000000001E-3</v>
      </c>
      <c r="T130" s="132">
        <f>SUM(T131:T135)</f>
        <v>0</v>
      </c>
      <c r="AR130" s="126" t="s">
        <v>87</v>
      </c>
      <c r="AT130" s="133" t="s">
        <v>76</v>
      </c>
      <c r="AU130" s="133" t="s">
        <v>85</v>
      </c>
      <c r="AY130" s="126" t="s">
        <v>253</v>
      </c>
      <c r="BK130" s="134">
        <f>SUM(BK131:BK135)</f>
        <v>0</v>
      </c>
    </row>
    <row r="131" spans="2:65" s="1" customFormat="1" ht="33" customHeight="1">
      <c r="B131" s="32"/>
      <c r="C131" s="137" t="s">
        <v>85</v>
      </c>
      <c r="D131" s="137" t="s">
        <v>255</v>
      </c>
      <c r="E131" s="138" t="s">
        <v>4666</v>
      </c>
      <c r="F131" s="139" t="s">
        <v>4667</v>
      </c>
      <c r="G131" s="140" t="s">
        <v>313</v>
      </c>
      <c r="H131" s="141">
        <v>18</v>
      </c>
      <c r="I131" s="142"/>
      <c r="J131" s="143">
        <f>ROUND(I131*H131,2)</f>
        <v>0</v>
      </c>
      <c r="K131" s="139" t="s">
        <v>259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1.9000000000000001E-4</v>
      </c>
      <c r="R131" s="146">
        <f>Q131*H131</f>
        <v>3.4200000000000003E-3</v>
      </c>
      <c r="S131" s="146">
        <v>0</v>
      </c>
      <c r="T131" s="147">
        <f>S131*H131</f>
        <v>0</v>
      </c>
      <c r="AR131" s="148" t="s">
        <v>369</v>
      </c>
      <c r="AT131" s="148" t="s">
        <v>255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369</v>
      </c>
      <c r="BM131" s="148" t="s">
        <v>5031</v>
      </c>
    </row>
    <row r="132" spans="2:65" s="1" customFormat="1" ht="11.25">
      <c r="B132" s="32"/>
      <c r="D132" s="150" t="s">
        <v>262</v>
      </c>
      <c r="F132" s="151" t="s">
        <v>4669</v>
      </c>
      <c r="I132" s="152"/>
      <c r="L132" s="32"/>
      <c r="M132" s="153"/>
      <c r="T132" s="56"/>
      <c r="AT132" s="17" t="s">
        <v>262</v>
      </c>
      <c r="AU132" s="17" t="s">
        <v>87</v>
      </c>
    </row>
    <row r="133" spans="2:65" s="1" customFormat="1" ht="24.2" customHeight="1">
      <c r="B133" s="32"/>
      <c r="C133" s="185" t="s">
        <v>87</v>
      </c>
      <c r="D133" s="185" t="s">
        <v>1052</v>
      </c>
      <c r="E133" s="186" t="s">
        <v>4673</v>
      </c>
      <c r="F133" s="187" t="s">
        <v>4674</v>
      </c>
      <c r="G133" s="188" t="s">
        <v>313</v>
      </c>
      <c r="H133" s="189">
        <v>18</v>
      </c>
      <c r="I133" s="190"/>
      <c r="J133" s="191">
        <f>ROUND(I133*H133,2)</f>
        <v>0</v>
      </c>
      <c r="K133" s="187" t="s">
        <v>259</v>
      </c>
      <c r="L133" s="192"/>
      <c r="M133" s="193" t="s">
        <v>1</v>
      </c>
      <c r="N133" s="194" t="s">
        <v>42</v>
      </c>
      <c r="P133" s="146">
        <f>O133*H133</f>
        <v>0</v>
      </c>
      <c r="Q133" s="146">
        <v>2.9E-4</v>
      </c>
      <c r="R133" s="146">
        <f>Q133*H133</f>
        <v>5.2199999999999998E-3</v>
      </c>
      <c r="S133" s="146">
        <v>0</v>
      </c>
      <c r="T133" s="147">
        <f>S133*H133</f>
        <v>0</v>
      </c>
      <c r="AR133" s="148" t="s">
        <v>455</v>
      </c>
      <c r="AT133" s="148" t="s">
        <v>1052</v>
      </c>
      <c r="AU133" s="148" t="s">
        <v>87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369</v>
      </c>
      <c r="BM133" s="148" t="s">
        <v>5032</v>
      </c>
    </row>
    <row r="134" spans="2:65" s="1" customFormat="1" ht="24.2" customHeight="1">
      <c r="B134" s="32"/>
      <c r="C134" s="137" t="s">
        <v>97</v>
      </c>
      <c r="D134" s="137" t="s">
        <v>255</v>
      </c>
      <c r="E134" s="138" t="s">
        <v>1776</v>
      </c>
      <c r="F134" s="139" t="s">
        <v>1777</v>
      </c>
      <c r="G134" s="140" t="s">
        <v>1576</v>
      </c>
      <c r="H134" s="196"/>
      <c r="I134" s="142"/>
      <c r="J134" s="143">
        <f>ROUND(I134*H134,2)</f>
        <v>0</v>
      </c>
      <c r="K134" s="139" t="s">
        <v>259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369</v>
      </c>
      <c r="AT134" s="148" t="s">
        <v>255</v>
      </c>
      <c r="AU134" s="148" t="s">
        <v>87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369</v>
      </c>
      <c r="BM134" s="148" t="s">
        <v>5033</v>
      </c>
    </row>
    <row r="135" spans="2:65" s="1" customFormat="1" ht="11.25">
      <c r="B135" s="32"/>
      <c r="D135" s="150" t="s">
        <v>262</v>
      </c>
      <c r="F135" s="151" t="s">
        <v>1779</v>
      </c>
      <c r="I135" s="152"/>
      <c r="L135" s="32"/>
      <c r="M135" s="153"/>
      <c r="T135" s="56"/>
      <c r="AT135" s="17" t="s">
        <v>262</v>
      </c>
      <c r="AU135" s="17" t="s">
        <v>87</v>
      </c>
    </row>
    <row r="136" spans="2:65" s="11" customFormat="1" ht="22.9" customHeight="1">
      <c r="B136" s="125"/>
      <c r="D136" s="126" t="s">
        <v>76</v>
      </c>
      <c r="E136" s="135" t="s">
        <v>5034</v>
      </c>
      <c r="F136" s="135" t="s">
        <v>5035</v>
      </c>
      <c r="I136" s="128"/>
      <c r="J136" s="136">
        <f>BK136</f>
        <v>0</v>
      </c>
      <c r="L136" s="125"/>
      <c r="M136" s="130"/>
      <c r="P136" s="131">
        <f>SUM(P137:P147)</f>
        <v>0</v>
      </c>
      <c r="R136" s="131">
        <f>SUM(R137:R147)</f>
        <v>5.382E-2</v>
      </c>
      <c r="T136" s="132">
        <f>SUM(T137:T147)</f>
        <v>0</v>
      </c>
      <c r="AR136" s="126" t="s">
        <v>87</v>
      </c>
      <c r="AT136" s="133" t="s">
        <v>76</v>
      </c>
      <c r="AU136" s="133" t="s">
        <v>85</v>
      </c>
      <c r="AY136" s="126" t="s">
        <v>253</v>
      </c>
      <c r="BK136" s="134">
        <f>SUM(BK137:BK147)</f>
        <v>0</v>
      </c>
    </row>
    <row r="137" spans="2:65" s="1" customFormat="1" ht="24.2" customHeight="1">
      <c r="B137" s="32"/>
      <c r="C137" s="137" t="s">
        <v>260</v>
      </c>
      <c r="D137" s="137" t="s">
        <v>255</v>
      </c>
      <c r="E137" s="138" t="s">
        <v>5036</v>
      </c>
      <c r="F137" s="139" t="s">
        <v>5037</v>
      </c>
      <c r="G137" s="140" t="s">
        <v>313</v>
      </c>
      <c r="H137" s="141">
        <v>18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1.2899999999999999E-3</v>
      </c>
      <c r="R137" s="146">
        <f>Q137*H137</f>
        <v>2.3219999999999998E-2</v>
      </c>
      <c r="S137" s="146">
        <v>0</v>
      </c>
      <c r="T137" s="147">
        <f>S137*H137</f>
        <v>0</v>
      </c>
      <c r="AR137" s="148" t="s">
        <v>369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369</v>
      </c>
      <c r="BM137" s="148" t="s">
        <v>5038</v>
      </c>
    </row>
    <row r="138" spans="2:65" s="1" customFormat="1" ht="11.25">
      <c r="B138" s="32"/>
      <c r="D138" s="150" t="s">
        <v>262</v>
      </c>
      <c r="F138" s="151" t="s">
        <v>5039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" customFormat="1" ht="16.5" customHeight="1">
      <c r="B139" s="32"/>
      <c r="C139" s="137" t="s">
        <v>280</v>
      </c>
      <c r="D139" s="137" t="s">
        <v>255</v>
      </c>
      <c r="E139" s="138" t="s">
        <v>5040</v>
      </c>
      <c r="F139" s="139" t="s">
        <v>5041</v>
      </c>
      <c r="G139" s="140" t="s">
        <v>313</v>
      </c>
      <c r="H139" s="141">
        <v>18</v>
      </c>
      <c r="I139" s="142"/>
      <c r="J139" s="143">
        <f>ROUND(I139*H139,2)</f>
        <v>0</v>
      </c>
      <c r="K139" s="139" t="s">
        <v>259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369</v>
      </c>
      <c r="AT139" s="148" t="s">
        <v>255</v>
      </c>
      <c r="AU139" s="148" t="s">
        <v>87</v>
      </c>
      <c r="AY139" s="17" t="s">
        <v>253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369</v>
      </c>
      <c r="BM139" s="148" t="s">
        <v>5042</v>
      </c>
    </row>
    <row r="140" spans="2:65" s="1" customFormat="1" ht="11.25">
      <c r="B140" s="32"/>
      <c r="D140" s="150" t="s">
        <v>262</v>
      </c>
      <c r="F140" s="151" t="s">
        <v>5043</v>
      </c>
      <c r="I140" s="152"/>
      <c r="L140" s="32"/>
      <c r="M140" s="153"/>
      <c r="T140" s="56"/>
      <c r="AT140" s="17" t="s">
        <v>262</v>
      </c>
      <c r="AU140" s="17" t="s">
        <v>87</v>
      </c>
    </row>
    <row r="141" spans="2:65" s="1" customFormat="1" ht="37.9" customHeight="1">
      <c r="B141" s="32"/>
      <c r="C141" s="137" t="s">
        <v>285</v>
      </c>
      <c r="D141" s="137" t="s">
        <v>255</v>
      </c>
      <c r="E141" s="138" t="s">
        <v>5044</v>
      </c>
      <c r="F141" s="139" t="s">
        <v>5045</v>
      </c>
      <c r="G141" s="140" t="s">
        <v>313</v>
      </c>
      <c r="H141" s="141">
        <v>147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2.0000000000000001E-4</v>
      </c>
      <c r="R141" s="146">
        <f>Q141*H141</f>
        <v>2.9400000000000003E-2</v>
      </c>
      <c r="S141" s="146">
        <v>0</v>
      </c>
      <c r="T141" s="147">
        <f>S141*H141</f>
        <v>0</v>
      </c>
      <c r="AR141" s="148" t="s">
        <v>369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369</v>
      </c>
      <c r="BM141" s="148" t="s">
        <v>5046</v>
      </c>
    </row>
    <row r="142" spans="2:65" s="1" customFormat="1" ht="39">
      <c r="B142" s="32"/>
      <c r="D142" s="155" t="s">
        <v>1346</v>
      </c>
      <c r="F142" s="195" t="s">
        <v>5047</v>
      </c>
      <c r="I142" s="152"/>
      <c r="L142" s="32"/>
      <c r="M142" s="153"/>
      <c r="T142" s="56"/>
      <c r="AT142" s="17" t="s">
        <v>1346</v>
      </c>
      <c r="AU142" s="17" t="s">
        <v>87</v>
      </c>
    </row>
    <row r="143" spans="2:65" s="1" customFormat="1" ht="16.5" customHeight="1">
      <c r="B143" s="32"/>
      <c r="C143" s="137" t="s">
        <v>292</v>
      </c>
      <c r="D143" s="137" t="s">
        <v>255</v>
      </c>
      <c r="E143" s="138" t="s">
        <v>5048</v>
      </c>
      <c r="F143" s="139" t="s">
        <v>5049</v>
      </c>
      <c r="G143" s="140" t="s">
        <v>269</v>
      </c>
      <c r="H143" s="141">
        <v>6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2.0000000000000001E-4</v>
      </c>
      <c r="R143" s="146">
        <f>Q143*H143</f>
        <v>1.2000000000000001E-3</v>
      </c>
      <c r="S143" s="146">
        <v>0</v>
      </c>
      <c r="T143" s="147">
        <f>S143*H143</f>
        <v>0</v>
      </c>
      <c r="AR143" s="148" t="s">
        <v>369</v>
      </c>
      <c r="AT143" s="148" t="s">
        <v>255</v>
      </c>
      <c r="AU143" s="148" t="s">
        <v>87</v>
      </c>
      <c r="AY143" s="17" t="s">
        <v>253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369</v>
      </c>
      <c r="BM143" s="148" t="s">
        <v>5050</v>
      </c>
    </row>
    <row r="144" spans="2:65" s="1" customFormat="1" ht="16.5" customHeight="1">
      <c r="B144" s="32"/>
      <c r="C144" s="137" t="s">
        <v>303</v>
      </c>
      <c r="D144" s="137" t="s">
        <v>255</v>
      </c>
      <c r="E144" s="138" t="s">
        <v>5051</v>
      </c>
      <c r="F144" s="139" t="s">
        <v>5052</v>
      </c>
      <c r="G144" s="140" t="s">
        <v>313</v>
      </c>
      <c r="H144" s="141">
        <v>147</v>
      </c>
      <c r="I144" s="142"/>
      <c r="J144" s="143">
        <f>ROUND(I144*H144,2)</f>
        <v>0</v>
      </c>
      <c r="K144" s="139" t="s">
        <v>259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369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369</v>
      </c>
      <c r="BM144" s="148" t="s">
        <v>5053</v>
      </c>
    </row>
    <row r="145" spans="2:65" s="1" customFormat="1" ht="11.25">
      <c r="B145" s="32"/>
      <c r="D145" s="150" t="s">
        <v>262</v>
      </c>
      <c r="F145" s="151" t="s">
        <v>5054</v>
      </c>
      <c r="I145" s="152"/>
      <c r="L145" s="32"/>
      <c r="M145" s="153"/>
      <c r="T145" s="56"/>
      <c r="AT145" s="17" t="s">
        <v>262</v>
      </c>
      <c r="AU145" s="17" t="s">
        <v>87</v>
      </c>
    </row>
    <row r="146" spans="2:65" s="1" customFormat="1" ht="24.2" customHeight="1">
      <c r="B146" s="32"/>
      <c r="C146" s="137" t="s">
        <v>310</v>
      </c>
      <c r="D146" s="137" t="s">
        <v>255</v>
      </c>
      <c r="E146" s="138" t="s">
        <v>5055</v>
      </c>
      <c r="F146" s="139" t="s">
        <v>5056</v>
      </c>
      <c r="G146" s="140" t="s">
        <v>1576</v>
      </c>
      <c r="H146" s="196"/>
      <c r="I146" s="142"/>
      <c r="J146" s="143">
        <f>ROUND(I146*H146,2)</f>
        <v>0</v>
      </c>
      <c r="K146" s="139" t="s">
        <v>259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369</v>
      </c>
      <c r="AT146" s="148" t="s">
        <v>255</v>
      </c>
      <c r="AU146" s="148" t="s">
        <v>87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369</v>
      </c>
      <c r="BM146" s="148" t="s">
        <v>5057</v>
      </c>
    </row>
    <row r="147" spans="2:65" s="1" customFormat="1" ht="11.25">
      <c r="B147" s="32"/>
      <c r="D147" s="150" t="s">
        <v>262</v>
      </c>
      <c r="F147" s="151" t="s">
        <v>5058</v>
      </c>
      <c r="I147" s="152"/>
      <c r="L147" s="32"/>
      <c r="M147" s="153"/>
      <c r="T147" s="56"/>
      <c r="AT147" s="17" t="s">
        <v>262</v>
      </c>
      <c r="AU147" s="17" t="s">
        <v>87</v>
      </c>
    </row>
    <row r="148" spans="2:65" s="11" customFormat="1" ht="22.9" customHeight="1">
      <c r="B148" s="125"/>
      <c r="D148" s="126" t="s">
        <v>76</v>
      </c>
      <c r="E148" s="135" t="s">
        <v>5059</v>
      </c>
      <c r="F148" s="135" t="s">
        <v>5060</v>
      </c>
      <c r="I148" s="128"/>
      <c r="J148" s="136">
        <f>BK148</f>
        <v>0</v>
      </c>
      <c r="L148" s="125"/>
      <c r="M148" s="130"/>
      <c r="P148" s="131">
        <f>SUM(P149:P153)</f>
        <v>0</v>
      </c>
      <c r="R148" s="131">
        <f>SUM(R149:R153)</f>
        <v>2.7200000000000002E-3</v>
      </c>
      <c r="T148" s="132">
        <f>SUM(T149:T153)</f>
        <v>0</v>
      </c>
      <c r="AR148" s="126" t="s">
        <v>87</v>
      </c>
      <c r="AT148" s="133" t="s">
        <v>76</v>
      </c>
      <c r="AU148" s="133" t="s">
        <v>85</v>
      </c>
      <c r="AY148" s="126" t="s">
        <v>253</v>
      </c>
      <c r="BK148" s="134">
        <f>SUM(BK149:BK153)</f>
        <v>0</v>
      </c>
    </row>
    <row r="149" spans="2:65" s="1" customFormat="1" ht="37.9" customHeight="1">
      <c r="B149" s="32"/>
      <c r="C149" s="137" t="s">
        <v>317</v>
      </c>
      <c r="D149" s="137" t="s">
        <v>255</v>
      </c>
      <c r="E149" s="138" t="s">
        <v>5061</v>
      </c>
      <c r="F149" s="139" t="s">
        <v>5062</v>
      </c>
      <c r="G149" s="140" t="s">
        <v>269</v>
      </c>
      <c r="H149" s="141">
        <v>4</v>
      </c>
      <c r="I149" s="142"/>
      <c r="J149" s="143">
        <f>ROUND(I149*H149,2)</f>
        <v>0</v>
      </c>
      <c r="K149" s="139" t="s">
        <v>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1.3999999999999999E-4</v>
      </c>
      <c r="R149" s="146">
        <f>Q149*H149</f>
        <v>5.5999999999999995E-4</v>
      </c>
      <c r="S149" s="146">
        <v>0</v>
      </c>
      <c r="T149" s="147">
        <f>S149*H149</f>
        <v>0</v>
      </c>
      <c r="AR149" s="148" t="s">
        <v>369</v>
      </c>
      <c r="AT149" s="148" t="s">
        <v>255</v>
      </c>
      <c r="AU149" s="148" t="s">
        <v>87</v>
      </c>
      <c r="AY149" s="17" t="s">
        <v>253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369</v>
      </c>
      <c r="BM149" s="148" t="s">
        <v>5063</v>
      </c>
    </row>
    <row r="150" spans="2:65" s="1" customFormat="1" ht="24.2" customHeight="1">
      <c r="B150" s="32"/>
      <c r="C150" s="137" t="s">
        <v>323</v>
      </c>
      <c r="D150" s="137" t="s">
        <v>255</v>
      </c>
      <c r="E150" s="138" t="s">
        <v>5064</v>
      </c>
      <c r="F150" s="139" t="s">
        <v>5065</v>
      </c>
      <c r="G150" s="140" t="s">
        <v>269</v>
      </c>
      <c r="H150" s="141">
        <v>8</v>
      </c>
      <c r="I150" s="142"/>
      <c r="J150" s="143">
        <f>ROUND(I150*H150,2)</f>
        <v>0</v>
      </c>
      <c r="K150" s="139" t="s">
        <v>259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2.7E-4</v>
      </c>
      <c r="R150" s="146">
        <f>Q150*H150</f>
        <v>2.16E-3</v>
      </c>
      <c r="S150" s="146">
        <v>0</v>
      </c>
      <c r="T150" s="147">
        <f>S150*H150</f>
        <v>0</v>
      </c>
      <c r="AR150" s="148" t="s">
        <v>369</v>
      </c>
      <c r="AT150" s="148" t="s">
        <v>255</v>
      </c>
      <c r="AU150" s="148" t="s">
        <v>87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369</v>
      </c>
      <c r="BM150" s="148" t="s">
        <v>5066</v>
      </c>
    </row>
    <row r="151" spans="2:65" s="1" customFormat="1" ht="11.25">
      <c r="B151" s="32"/>
      <c r="D151" s="150" t="s">
        <v>262</v>
      </c>
      <c r="F151" s="151" t="s">
        <v>5067</v>
      </c>
      <c r="I151" s="152"/>
      <c r="L151" s="32"/>
      <c r="M151" s="153"/>
      <c r="T151" s="56"/>
      <c r="AT151" s="17" t="s">
        <v>262</v>
      </c>
      <c r="AU151" s="17" t="s">
        <v>87</v>
      </c>
    </row>
    <row r="152" spans="2:65" s="1" customFormat="1" ht="24.2" customHeight="1">
      <c r="B152" s="32"/>
      <c r="C152" s="137" t="s">
        <v>344</v>
      </c>
      <c r="D152" s="137" t="s">
        <v>255</v>
      </c>
      <c r="E152" s="138" t="s">
        <v>5068</v>
      </c>
      <c r="F152" s="139" t="s">
        <v>5069</v>
      </c>
      <c r="G152" s="140" t="s">
        <v>1576</v>
      </c>
      <c r="H152" s="196"/>
      <c r="I152" s="142"/>
      <c r="J152" s="143">
        <f>ROUND(I152*H152,2)</f>
        <v>0</v>
      </c>
      <c r="K152" s="139" t="s">
        <v>259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369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369</v>
      </c>
      <c r="BM152" s="148" t="s">
        <v>5070</v>
      </c>
    </row>
    <row r="153" spans="2:65" s="1" customFormat="1" ht="11.25">
      <c r="B153" s="32"/>
      <c r="D153" s="150" t="s">
        <v>262</v>
      </c>
      <c r="F153" s="151" t="s">
        <v>5071</v>
      </c>
      <c r="I153" s="152"/>
      <c r="L153" s="32"/>
      <c r="M153" s="153"/>
      <c r="T153" s="56"/>
      <c r="AT153" s="17" t="s">
        <v>262</v>
      </c>
      <c r="AU153" s="17" t="s">
        <v>87</v>
      </c>
    </row>
    <row r="154" spans="2:65" s="11" customFormat="1" ht="22.9" customHeight="1">
      <c r="B154" s="125"/>
      <c r="D154" s="126" t="s">
        <v>76</v>
      </c>
      <c r="E154" s="135" t="s">
        <v>5072</v>
      </c>
      <c r="F154" s="135" t="s">
        <v>5073</v>
      </c>
      <c r="I154" s="128"/>
      <c r="J154" s="136">
        <f>BK154</f>
        <v>0</v>
      </c>
      <c r="L154" s="125"/>
      <c r="M154" s="130"/>
      <c r="P154" s="131">
        <f>SUM(P155:P187)</f>
        <v>0</v>
      </c>
      <c r="R154" s="131">
        <f>SUM(R155:R187)</f>
        <v>1.3698100000000004</v>
      </c>
      <c r="T154" s="132">
        <f>SUM(T155:T187)</f>
        <v>0</v>
      </c>
      <c r="AR154" s="126" t="s">
        <v>87</v>
      </c>
      <c r="AT154" s="133" t="s">
        <v>76</v>
      </c>
      <c r="AU154" s="133" t="s">
        <v>85</v>
      </c>
      <c r="AY154" s="126" t="s">
        <v>253</v>
      </c>
      <c r="BK154" s="134">
        <f>SUM(BK155:BK187)</f>
        <v>0</v>
      </c>
    </row>
    <row r="155" spans="2:65" s="1" customFormat="1" ht="55.5" customHeight="1">
      <c r="B155" s="32"/>
      <c r="C155" s="137" t="s">
        <v>355</v>
      </c>
      <c r="D155" s="137" t="s">
        <v>255</v>
      </c>
      <c r="E155" s="138" t="s">
        <v>5074</v>
      </c>
      <c r="F155" s="139" t="s">
        <v>5075</v>
      </c>
      <c r="G155" s="140" t="s">
        <v>269</v>
      </c>
      <c r="H155" s="141">
        <v>4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3.09E-2</v>
      </c>
      <c r="R155" s="146">
        <f>Q155*H155</f>
        <v>0.1236</v>
      </c>
      <c r="S155" s="146">
        <v>0</v>
      </c>
      <c r="T155" s="147">
        <f>S155*H155</f>
        <v>0</v>
      </c>
      <c r="AR155" s="148" t="s">
        <v>369</v>
      </c>
      <c r="AT155" s="148" t="s">
        <v>255</v>
      </c>
      <c r="AU155" s="148" t="s">
        <v>87</v>
      </c>
      <c r="AY155" s="17" t="s">
        <v>253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369</v>
      </c>
      <c r="BM155" s="148" t="s">
        <v>5076</v>
      </c>
    </row>
    <row r="156" spans="2:65" s="1" customFormat="1" ht="24.2" customHeight="1">
      <c r="B156" s="32"/>
      <c r="C156" s="137" t="s">
        <v>360</v>
      </c>
      <c r="D156" s="137" t="s">
        <v>255</v>
      </c>
      <c r="E156" s="138" t="s">
        <v>5077</v>
      </c>
      <c r="F156" s="139" t="s">
        <v>5078</v>
      </c>
      <c r="G156" s="140" t="s">
        <v>269</v>
      </c>
      <c r="H156" s="141">
        <v>4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3.09E-2</v>
      </c>
      <c r="R156" s="146">
        <f>Q156*H156</f>
        <v>0.1236</v>
      </c>
      <c r="S156" s="146">
        <v>0</v>
      </c>
      <c r="T156" s="147">
        <f>S156*H156</f>
        <v>0</v>
      </c>
      <c r="AR156" s="148" t="s">
        <v>369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369</v>
      </c>
      <c r="BM156" s="148" t="s">
        <v>5079</v>
      </c>
    </row>
    <row r="157" spans="2:65" s="1" customFormat="1" ht="33" customHeight="1">
      <c r="B157" s="32"/>
      <c r="C157" s="137" t="s">
        <v>8</v>
      </c>
      <c r="D157" s="137" t="s">
        <v>255</v>
      </c>
      <c r="E157" s="138" t="s">
        <v>5080</v>
      </c>
      <c r="F157" s="139" t="s">
        <v>5081</v>
      </c>
      <c r="G157" s="140" t="s">
        <v>313</v>
      </c>
      <c r="H157" s="141">
        <v>2739</v>
      </c>
      <c r="I157" s="142"/>
      <c r="J157" s="143">
        <f>ROUND(I157*H157,2)</f>
        <v>0</v>
      </c>
      <c r="K157" s="139" t="s">
        <v>259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1.1E-4</v>
      </c>
      <c r="R157" s="146">
        <f>Q157*H157</f>
        <v>0.30129</v>
      </c>
      <c r="S157" s="146">
        <v>0</v>
      </c>
      <c r="T157" s="147">
        <f>S157*H157</f>
        <v>0</v>
      </c>
      <c r="AR157" s="148" t="s">
        <v>369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369</v>
      </c>
      <c r="BM157" s="148" t="s">
        <v>5082</v>
      </c>
    </row>
    <row r="158" spans="2:65" s="1" customFormat="1" ht="11.25">
      <c r="B158" s="32"/>
      <c r="D158" s="150" t="s">
        <v>262</v>
      </c>
      <c r="F158" s="151" t="s">
        <v>5083</v>
      </c>
      <c r="I158" s="152"/>
      <c r="L158" s="32"/>
      <c r="M158" s="153"/>
      <c r="T158" s="56"/>
      <c r="AT158" s="17" t="s">
        <v>262</v>
      </c>
      <c r="AU158" s="17" t="s">
        <v>87</v>
      </c>
    </row>
    <row r="159" spans="2:65" s="1" customFormat="1" ht="24.2" customHeight="1">
      <c r="B159" s="32"/>
      <c r="C159" s="137" t="s">
        <v>369</v>
      </c>
      <c r="D159" s="137" t="s">
        <v>255</v>
      </c>
      <c r="E159" s="138" t="s">
        <v>5084</v>
      </c>
      <c r="F159" s="139" t="s">
        <v>5085</v>
      </c>
      <c r="G159" s="140" t="s">
        <v>258</v>
      </c>
      <c r="H159" s="141">
        <v>463</v>
      </c>
      <c r="I159" s="142"/>
      <c r="J159" s="143">
        <f>ROUND(I159*H159,2)</f>
        <v>0</v>
      </c>
      <c r="K159" s="139" t="s">
        <v>259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1.23E-3</v>
      </c>
      <c r="R159" s="146">
        <f>Q159*H159</f>
        <v>0.56948999999999994</v>
      </c>
      <c r="S159" s="146">
        <v>0</v>
      </c>
      <c r="T159" s="147">
        <f>S159*H159</f>
        <v>0</v>
      </c>
      <c r="AR159" s="148" t="s">
        <v>369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369</v>
      </c>
      <c r="BM159" s="148" t="s">
        <v>5086</v>
      </c>
    </row>
    <row r="160" spans="2:65" s="1" customFormat="1" ht="11.25">
      <c r="B160" s="32"/>
      <c r="D160" s="150" t="s">
        <v>262</v>
      </c>
      <c r="F160" s="151" t="s">
        <v>5087</v>
      </c>
      <c r="I160" s="152"/>
      <c r="L160" s="32"/>
      <c r="M160" s="153"/>
      <c r="T160" s="56"/>
      <c r="AT160" s="17" t="s">
        <v>262</v>
      </c>
      <c r="AU160" s="17" t="s">
        <v>87</v>
      </c>
    </row>
    <row r="161" spans="2:65" s="1" customFormat="1" ht="24.2" customHeight="1">
      <c r="B161" s="32"/>
      <c r="C161" s="137" t="s">
        <v>374</v>
      </c>
      <c r="D161" s="137" t="s">
        <v>255</v>
      </c>
      <c r="E161" s="138" t="s">
        <v>5088</v>
      </c>
      <c r="F161" s="139" t="s">
        <v>5089</v>
      </c>
      <c r="G161" s="140" t="s">
        <v>313</v>
      </c>
      <c r="H161" s="141">
        <v>407</v>
      </c>
      <c r="I161" s="142"/>
      <c r="J161" s="143">
        <f>ROUND(I161*H161,2)</f>
        <v>0</v>
      </c>
      <c r="K161" s="139" t="s">
        <v>259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6.0000000000000002E-5</v>
      </c>
      <c r="R161" s="146">
        <f>Q161*H161</f>
        <v>2.4420000000000001E-2</v>
      </c>
      <c r="S161" s="146">
        <v>0</v>
      </c>
      <c r="T161" s="147">
        <f>S161*H161</f>
        <v>0</v>
      </c>
      <c r="AR161" s="148" t="s">
        <v>369</v>
      </c>
      <c r="AT161" s="148" t="s">
        <v>255</v>
      </c>
      <c r="AU161" s="148" t="s">
        <v>87</v>
      </c>
      <c r="AY161" s="17" t="s">
        <v>253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369</v>
      </c>
      <c r="BM161" s="148" t="s">
        <v>5090</v>
      </c>
    </row>
    <row r="162" spans="2:65" s="1" customFormat="1" ht="11.25">
      <c r="B162" s="32"/>
      <c r="D162" s="150" t="s">
        <v>262</v>
      </c>
      <c r="F162" s="151" t="s">
        <v>5091</v>
      </c>
      <c r="I162" s="152"/>
      <c r="L162" s="32"/>
      <c r="M162" s="153"/>
      <c r="T162" s="56"/>
      <c r="AT162" s="17" t="s">
        <v>262</v>
      </c>
      <c r="AU162" s="17" t="s">
        <v>87</v>
      </c>
    </row>
    <row r="163" spans="2:65" s="1" customFormat="1" ht="24.2" customHeight="1">
      <c r="B163" s="32"/>
      <c r="C163" s="137" t="s">
        <v>379</v>
      </c>
      <c r="D163" s="137" t="s">
        <v>255</v>
      </c>
      <c r="E163" s="138" t="s">
        <v>5092</v>
      </c>
      <c r="F163" s="139" t="s">
        <v>5093</v>
      </c>
      <c r="G163" s="140" t="s">
        <v>313</v>
      </c>
      <c r="H163" s="141">
        <v>138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1E-4</v>
      </c>
      <c r="R163" s="146">
        <f>Q163*H163</f>
        <v>1.3800000000000002E-2</v>
      </c>
      <c r="S163" s="146">
        <v>0</v>
      </c>
      <c r="T163" s="147">
        <f>S163*H163</f>
        <v>0</v>
      </c>
      <c r="AR163" s="148" t="s">
        <v>369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369</v>
      </c>
      <c r="BM163" s="148" t="s">
        <v>5094</v>
      </c>
    </row>
    <row r="164" spans="2:65" s="1" customFormat="1" ht="11.25">
      <c r="B164" s="32"/>
      <c r="D164" s="150" t="s">
        <v>262</v>
      </c>
      <c r="F164" s="151" t="s">
        <v>5095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" customFormat="1" ht="24.2" customHeight="1">
      <c r="B165" s="32"/>
      <c r="C165" s="137" t="s">
        <v>384</v>
      </c>
      <c r="D165" s="137" t="s">
        <v>255</v>
      </c>
      <c r="E165" s="138" t="s">
        <v>5096</v>
      </c>
      <c r="F165" s="139" t="s">
        <v>5097</v>
      </c>
      <c r="G165" s="140" t="s">
        <v>269</v>
      </c>
      <c r="H165" s="141">
        <v>1</v>
      </c>
      <c r="I165" s="142"/>
      <c r="J165" s="143">
        <f>ROUND(I165*H165,2)</f>
        <v>0</v>
      </c>
      <c r="K165" s="139" t="s">
        <v>259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6.1000000000000004E-3</v>
      </c>
      <c r="R165" s="146">
        <f>Q165*H165</f>
        <v>6.1000000000000004E-3</v>
      </c>
      <c r="S165" s="146">
        <v>0</v>
      </c>
      <c r="T165" s="147">
        <f>S165*H165</f>
        <v>0</v>
      </c>
      <c r="AR165" s="148" t="s">
        <v>369</v>
      </c>
      <c r="AT165" s="148" t="s">
        <v>255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369</v>
      </c>
      <c r="BM165" s="148" t="s">
        <v>5098</v>
      </c>
    </row>
    <row r="166" spans="2:65" s="1" customFormat="1" ht="11.25">
      <c r="B166" s="32"/>
      <c r="D166" s="150" t="s">
        <v>262</v>
      </c>
      <c r="F166" s="151" t="s">
        <v>5099</v>
      </c>
      <c r="I166" s="152"/>
      <c r="L166" s="32"/>
      <c r="M166" s="153"/>
      <c r="T166" s="56"/>
      <c r="AT166" s="17" t="s">
        <v>262</v>
      </c>
      <c r="AU166" s="17" t="s">
        <v>87</v>
      </c>
    </row>
    <row r="167" spans="2:65" s="1" customFormat="1" ht="24.2" customHeight="1">
      <c r="B167" s="32"/>
      <c r="C167" s="137" t="s">
        <v>389</v>
      </c>
      <c r="D167" s="137" t="s">
        <v>255</v>
      </c>
      <c r="E167" s="138" t="s">
        <v>5100</v>
      </c>
      <c r="F167" s="139" t="s">
        <v>5101</v>
      </c>
      <c r="G167" s="140" t="s">
        <v>269</v>
      </c>
      <c r="H167" s="141">
        <v>3</v>
      </c>
      <c r="I167" s="142"/>
      <c r="J167" s="143">
        <f>ROUND(I167*H167,2)</f>
        <v>0</v>
      </c>
      <c r="K167" s="139" t="s">
        <v>259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5.6299999999999996E-3</v>
      </c>
      <c r="R167" s="146">
        <f>Q167*H167</f>
        <v>1.6889999999999999E-2</v>
      </c>
      <c r="S167" s="146">
        <v>0</v>
      </c>
      <c r="T167" s="147">
        <f>S167*H167</f>
        <v>0</v>
      </c>
      <c r="AR167" s="148" t="s">
        <v>369</v>
      </c>
      <c r="AT167" s="148" t="s">
        <v>255</v>
      </c>
      <c r="AU167" s="148" t="s">
        <v>87</v>
      </c>
      <c r="AY167" s="17" t="s">
        <v>253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369</v>
      </c>
      <c r="BM167" s="148" t="s">
        <v>5102</v>
      </c>
    </row>
    <row r="168" spans="2:65" s="1" customFormat="1" ht="11.25">
      <c r="B168" s="32"/>
      <c r="D168" s="150" t="s">
        <v>262</v>
      </c>
      <c r="F168" s="151" t="s">
        <v>5103</v>
      </c>
      <c r="I168" s="152"/>
      <c r="L168" s="32"/>
      <c r="M168" s="153"/>
      <c r="T168" s="56"/>
      <c r="AT168" s="17" t="s">
        <v>262</v>
      </c>
      <c r="AU168" s="17" t="s">
        <v>87</v>
      </c>
    </row>
    <row r="169" spans="2:65" s="1" customFormat="1" ht="24.2" customHeight="1">
      <c r="B169" s="32"/>
      <c r="C169" s="137" t="s">
        <v>7</v>
      </c>
      <c r="D169" s="137" t="s">
        <v>255</v>
      </c>
      <c r="E169" s="138" t="s">
        <v>5104</v>
      </c>
      <c r="F169" s="139" t="s">
        <v>5105</v>
      </c>
      <c r="G169" s="140" t="s">
        <v>269</v>
      </c>
      <c r="H169" s="141">
        <v>4</v>
      </c>
      <c r="I169" s="142"/>
      <c r="J169" s="143">
        <f>ROUND(I169*H169,2)</f>
        <v>0</v>
      </c>
      <c r="K169" s="139" t="s">
        <v>259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1.41E-2</v>
      </c>
      <c r="R169" s="146">
        <f>Q169*H169</f>
        <v>5.6399999999999999E-2</v>
      </c>
      <c r="S169" s="146">
        <v>0</v>
      </c>
      <c r="T169" s="147">
        <f>S169*H169</f>
        <v>0</v>
      </c>
      <c r="AR169" s="148" t="s">
        <v>369</v>
      </c>
      <c r="AT169" s="148" t="s">
        <v>255</v>
      </c>
      <c r="AU169" s="148" t="s">
        <v>87</v>
      </c>
      <c r="AY169" s="17" t="s">
        <v>253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369</v>
      </c>
      <c r="BM169" s="148" t="s">
        <v>5106</v>
      </c>
    </row>
    <row r="170" spans="2:65" s="1" customFormat="1" ht="11.25">
      <c r="B170" s="32"/>
      <c r="D170" s="150" t="s">
        <v>262</v>
      </c>
      <c r="F170" s="151" t="s">
        <v>5107</v>
      </c>
      <c r="I170" s="152"/>
      <c r="L170" s="32"/>
      <c r="M170" s="153"/>
      <c r="T170" s="56"/>
      <c r="AT170" s="17" t="s">
        <v>262</v>
      </c>
      <c r="AU170" s="17" t="s">
        <v>87</v>
      </c>
    </row>
    <row r="171" spans="2:65" s="1" customFormat="1" ht="33" customHeight="1">
      <c r="B171" s="32"/>
      <c r="C171" s="137" t="s">
        <v>398</v>
      </c>
      <c r="D171" s="137" t="s">
        <v>255</v>
      </c>
      <c r="E171" s="138" t="s">
        <v>5108</v>
      </c>
      <c r="F171" s="139" t="s">
        <v>5109</v>
      </c>
      <c r="G171" s="140" t="s">
        <v>269</v>
      </c>
      <c r="H171" s="141">
        <v>38</v>
      </c>
      <c r="I171" s="142"/>
      <c r="J171" s="143">
        <f>ROUND(I171*H171,2)</f>
        <v>0</v>
      </c>
      <c r="K171" s="139" t="s">
        <v>259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6.9999999999999994E-5</v>
      </c>
      <c r="R171" s="146">
        <f>Q171*H171</f>
        <v>2.6599999999999996E-3</v>
      </c>
      <c r="S171" s="146">
        <v>0</v>
      </c>
      <c r="T171" s="147">
        <f>S171*H171</f>
        <v>0</v>
      </c>
      <c r="AR171" s="148" t="s">
        <v>369</v>
      </c>
      <c r="AT171" s="148" t="s">
        <v>255</v>
      </c>
      <c r="AU171" s="148" t="s">
        <v>87</v>
      </c>
      <c r="AY171" s="17" t="s">
        <v>253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369</v>
      </c>
      <c r="BM171" s="148" t="s">
        <v>5110</v>
      </c>
    </row>
    <row r="172" spans="2:65" s="1" customFormat="1" ht="11.25">
      <c r="B172" s="32"/>
      <c r="D172" s="150" t="s">
        <v>262</v>
      </c>
      <c r="F172" s="151" t="s">
        <v>5111</v>
      </c>
      <c r="I172" s="152"/>
      <c r="L172" s="32"/>
      <c r="M172" s="153"/>
      <c r="T172" s="56"/>
      <c r="AT172" s="17" t="s">
        <v>262</v>
      </c>
      <c r="AU172" s="17" t="s">
        <v>87</v>
      </c>
    </row>
    <row r="173" spans="2:65" s="1" customFormat="1" ht="16.5" customHeight="1">
      <c r="B173" s="32"/>
      <c r="C173" s="137" t="s">
        <v>404</v>
      </c>
      <c r="D173" s="137" t="s">
        <v>255</v>
      </c>
      <c r="E173" s="138" t="s">
        <v>5112</v>
      </c>
      <c r="F173" s="139" t="s">
        <v>5113</v>
      </c>
      <c r="G173" s="140" t="s">
        <v>269</v>
      </c>
      <c r="H173" s="141">
        <v>27</v>
      </c>
      <c r="I173" s="142"/>
      <c r="J173" s="143">
        <f>ROUND(I173*H173,2)</f>
        <v>0</v>
      </c>
      <c r="K173" s="139" t="s">
        <v>259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1E-4</v>
      </c>
      <c r="R173" s="146">
        <f>Q173*H173</f>
        <v>2.7000000000000001E-3</v>
      </c>
      <c r="S173" s="146">
        <v>0</v>
      </c>
      <c r="T173" s="147">
        <f>S173*H173</f>
        <v>0</v>
      </c>
      <c r="AR173" s="148" t="s">
        <v>369</v>
      </c>
      <c r="AT173" s="148" t="s">
        <v>255</v>
      </c>
      <c r="AU173" s="148" t="s">
        <v>87</v>
      </c>
      <c r="AY173" s="17" t="s">
        <v>253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369</v>
      </c>
      <c r="BM173" s="148" t="s">
        <v>5114</v>
      </c>
    </row>
    <row r="174" spans="2:65" s="1" customFormat="1" ht="11.25">
      <c r="B174" s="32"/>
      <c r="D174" s="150" t="s">
        <v>262</v>
      </c>
      <c r="F174" s="151" t="s">
        <v>5115</v>
      </c>
      <c r="I174" s="152"/>
      <c r="L174" s="32"/>
      <c r="M174" s="153"/>
      <c r="T174" s="56"/>
      <c r="AT174" s="17" t="s">
        <v>262</v>
      </c>
      <c r="AU174" s="17" t="s">
        <v>87</v>
      </c>
    </row>
    <row r="175" spans="2:65" s="1" customFormat="1" ht="24.2" customHeight="1">
      <c r="B175" s="32"/>
      <c r="C175" s="137" t="s">
        <v>410</v>
      </c>
      <c r="D175" s="137" t="s">
        <v>255</v>
      </c>
      <c r="E175" s="138" t="s">
        <v>5116</v>
      </c>
      <c r="F175" s="139" t="s">
        <v>5117</v>
      </c>
      <c r="G175" s="140" t="s">
        <v>269</v>
      </c>
      <c r="H175" s="141">
        <v>35</v>
      </c>
      <c r="I175" s="142"/>
      <c r="J175" s="143">
        <f>ROUND(I175*H175,2)</f>
        <v>0</v>
      </c>
      <c r="K175" s="139" t="s">
        <v>259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1.2E-4</v>
      </c>
      <c r="R175" s="146">
        <f>Q175*H175</f>
        <v>4.1999999999999997E-3</v>
      </c>
      <c r="S175" s="146">
        <v>0</v>
      </c>
      <c r="T175" s="147">
        <f>S175*H175</f>
        <v>0</v>
      </c>
      <c r="AR175" s="148" t="s">
        <v>369</v>
      </c>
      <c r="AT175" s="148" t="s">
        <v>255</v>
      </c>
      <c r="AU175" s="148" t="s">
        <v>87</v>
      </c>
      <c r="AY175" s="17" t="s">
        <v>253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369</v>
      </c>
      <c r="BM175" s="148" t="s">
        <v>5118</v>
      </c>
    </row>
    <row r="176" spans="2:65" s="1" customFormat="1" ht="11.25">
      <c r="B176" s="32"/>
      <c r="D176" s="150" t="s">
        <v>262</v>
      </c>
      <c r="F176" s="151" t="s">
        <v>5119</v>
      </c>
      <c r="I176" s="152"/>
      <c r="L176" s="32"/>
      <c r="M176" s="153"/>
      <c r="T176" s="56"/>
      <c r="AT176" s="17" t="s">
        <v>262</v>
      </c>
      <c r="AU176" s="17" t="s">
        <v>87</v>
      </c>
    </row>
    <row r="177" spans="2:65" s="1" customFormat="1" ht="24.2" customHeight="1">
      <c r="B177" s="32"/>
      <c r="C177" s="137" t="s">
        <v>415</v>
      </c>
      <c r="D177" s="137" t="s">
        <v>255</v>
      </c>
      <c r="E177" s="138" t="s">
        <v>5120</v>
      </c>
      <c r="F177" s="139" t="s">
        <v>5121</v>
      </c>
      <c r="G177" s="140" t="s">
        <v>269</v>
      </c>
      <c r="H177" s="141">
        <v>4</v>
      </c>
      <c r="I177" s="142"/>
      <c r="J177" s="143">
        <f>ROUND(I177*H177,2)</f>
        <v>0</v>
      </c>
      <c r="K177" s="139" t="s">
        <v>259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4.0000000000000002E-4</v>
      </c>
      <c r="R177" s="146">
        <f>Q177*H177</f>
        <v>1.6000000000000001E-3</v>
      </c>
      <c r="S177" s="146">
        <v>0</v>
      </c>
      <c r="T177" s="147">
        <f>S177*H177</f>
        <v>0</v>
      </c>
      <c r="AR177" s="148" t="s">
        <v>369</v>
      </c>
      <c r="AT177" s="148" t="s">
        <v>255</v>
      </c>
      <c r="AU177" s="148" t="s">
        <v>87</v>
      </c>
      <c r="AY177" s="17" t="s">
        <v>253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369</v>
      </c>
      <c r="BM177" s="148" t="s">
        <v>5122</v>
      </c>
    </row>
    <row r="178" spans="2:65" s="1" customFormat="1" ht="11.25">
      <c r="B178" s="32"/>
      <c r="D178" s="150" t="s">
        <v>262</v>
      </c>
      <c r="F178" s="151" t="s">
        <v>5123</v>
      </c>
      <c r="I178" s="152"/>
      <c r="L178" s="32"/>
      <c r="M178" s="153"/>
      <c r="T178" s="56"/>
      <c r="AT178" s="17" t="s">
        <v>262</v>
      </c>
      <c r="AU178" s="17" t="s">
        <v>87</v>
      </c>
    </row>
    <row r="179" spans="2:65" s="1" customFormat="1" ht="16.5" customHeight="1">
      <c r="B179" s="32"/>
      <c r="C179" s="137" t="s">
        <v>422</v>
      </c>
      <c r="D179" s="137" t="s">
        <v>255</v>
      </c>
      <c r="E179" s="138" t="s">
        <v>5124</v>
      </c>
      <c r="F179" s="139" t="s">
        <v>5125</v>
      </c>
      <c r="G179" s="140" t="s">
        <v>269</v>
      </c>
      <c r="H179" s="141">
        <v>4</v>
      </c>
      <c r="I179" s="142"/>
      <c r="J179" s="143">
        <f t="shared" ref="J179:J184" si="0">ROUND(I179*H179,2)</f>
        <v>0</v>
      </c>
      <c r="K179" s="139" t="s">
        <v>1</v>
      </c>
      <c r="L179" s="32"/>
      <c r="M179" s="144" t="s">
        <v>1</v>
      </c>
      <c r="N179" s="145" t="s">
        <v>42</v>
      </c>
      <c r="P179" s="146">
        <f t="shared" ref="P179:P184" si="1">O179*H179</f>
        <v>0</v>
      </c>
      <c r="Q179" s="146">
        <v>4.0000000000000002E-4</v>
      </c>
      <c r="R179" s="146">
        <f t="shared" ref="R179:R184" si="2">Q179*H179</f>
        <v>1.6000000000000001E-3</v>
      </c>
      <c r="S179" s="146">
        <v>0</v>
      </c>
      <c r="T179" s="147">
        <f t="shared" ref="T179:T184" si="3">S179*H179</f>
        <v>0</v>
      </c>
      <c r="AR179" s="148" t="s">
        <v>369</v>
      </c>
      <c r="AT179" s="148" t="s">
        <v>255</v>
      </c>
      <c r="AU179" s="148" t="s">
        <v>87</v>
      </c>
      <c r="AY179" s="17" t="s">
        <v>253</v>
      </c>
      <c r="BE179" s="149">
        <f t="shared" ref="BE179:BE184" si="4">IF(N179="základní",J179,0)</f>
        <v>0</v>
      </c>
      <c r="BF179" s="149">
        <f t="shared" ref="BF179:BF184" si="5">IF(N179="snížená",J179,0)</f>
        <v>0</v>
      </c>
      <c r="BG179" s="149">
        <f t="shared" ref="BG179:BG184" si="6">IF(N179="zákl. přenesená",J179,0)</f>
        <v>0</v>
      </c>
      <c r="BH179" s="149">
        <f t="shared" ref="BH179:BH184" si="7">IF(N179="sníž. přenesená",J179,0)</f>
        <v>0</v>
      </c>
      <c r="BI179" s="149">
        <f t="shared" ref="BI179:BI184" si="8">IF(N179="nulová",J179,0)</f>
        <v>0</v>
      </c>
      <c r="BJ179" s="17" t="s">
        <v>85</v>
      </c>
      <c r="BK179" s="149">
        <f t="shared" ref="BK179:BK184" si="9">ROUND(I179*H179,2)</f>
        <v>0</v>
      </c>
      <c r="BL179" s="17" t="s">
        <v>369</v>
      </c>
      <c r="BM179" s="148" t="s">
        <v>5126</v>
      </c>
    </row>
    <row r="180" spans="2:65" s="1" customFormat="1" ht="24.2" customHeight="1">
      <c r="B180" s="32"/>
      <c r="C180" s="137" t="s">
        <v>291</v>
      </c>
      <c r="D180" s="137" t="s">
        <v>255</v>
      </c>
      <c r="E180" s="138" t="s">
        <v>5127</v>
      </c>
      <c r="F180" s="139" t="s">
        <v>5128</v>
      </c>
      <c r="G180" s="140" t="s">
        <v>269</v>
      </c>
      <c r="H180" s="141">
        <v>47</v>
      </c>
      <c r="I180" s="142"/>
      <c r="J180" s="143">
        <f t="shared" si="0"/>
        <v>0</v>
      </c>
      <c r="K180" s="139" t="s">
        <v>1</v>
      </c>
      <c r="L180" s="32"/>
      <c r="M180" s="144" t="s">
        <v>1</v>
      </c>
      <c r="N180" s="145" t="s">
        <v>42</v>
      </c>
      <c r="P180" s="146">
        <f t="shared" si="1"/>
        <v>0</v>
      </c>
      <c r="Q180" s="146">
        <v>6.9999999999999994E-5</v>
      </c>
      <c r="R180" s="146">
        <f t="shared" si="2"/>
        <v>3.2899999999999995E-3</v>
      </c>
      <c r="S180" s="146">
        <v>0</v>
      </c>
      <c r="T180" s="147">
        <f t="shared" si="3"/>
        <v>0</v>
      </c>
      <c r="AR180" s="148" t="s">
        <v>369</v>
      </c>
      <c r="AT180" s="148" t="s">
        <v>255</v>
      </c>
      <c r="AU180" s="148" t="s">
        <v>87</v>
      </c>
      <c r="AY180" s="17" t="s">
        <v>253</v>
      </c>
      <c r="BE180" s="149">
        <f t="shared" si="4"/>
        <v>0</v>
      </c>
      <c r="BF180" s="149">
        <f t="shared" si="5"/>
        <v>0</v>
      </c>
      <c r="BG180" s="149">
        <f t="shared" si="6"/>
        <v>0</v>
      </c>
      <c r="BH180" s="149">
        <f t="shared" si="7"/>
        <v>0</v>
      </c>
      <c r="BI180" s="149">
        <f t="shared" si="8"/>
        <v>0</v>
      </c>
      <c r="BJ180" s="17" t="s">
        <v>85</v>
      </c>
      <c r="BK180" s="149">
        <f t="shared" si="9"/>
        <v>0</v>
      </c>
      <c r="BL180" s="17" t="s">
        <v>369</v>
      </c>
      <c r="BM180" s="148" t="s">
        <v>5129</v>
      </c>
    </row>
    <row r="181" spans="2:65" s="1" customFormat="1" ht="24.2" customHeight="1">
      <c r="B181" s="32"/>
      <c r="C181" s="137" t="s">
        <v>302</v>
      </c>
      <c r="D181" s="137" t="s">
        <v>255</v>
      </c>
      <c r="E181" s="138" t="s">
        <v>5130</v>
      </c>
      <c r="F181" s="139" t="s">
        <v>5131</v>
      </c>
      <c r="G181" s="140" t="s">
        <v>269</v>
      </c>
      <c r="H181" s="141">
        <v>92</v>
      </c>
      <c r="I181" s="142"/>
      <c r="J181" s="143">
        <f t="shared" si="0"/>
        <v>0</v>
      </c>
      <c r="K181" s="139" t="s">
        <v>1</v>
      </c>
      <c r="L181" s="32"/>
      <c r="M181" s="144" t="s">
        <v>1</v>
      </c>
      <c r="N181" s="145" t="s">
        <v>42</v>
      </c>
      <c r="P181" s="146">
        <f t="shared" si="1"/>
        <v>0</v>
      </c>
      <c r="Q181" s="146">
        <v>6.9999999999999994E-5</v>
      </c>
      <c r="R181" s="146">
        <f t="shared" si="2"/>
        <v>6.4399999999999995E-3</v>
      </c>
      <c r="S181" s="146">
        <v>0</v>
      </c>
      <c r="T181" s="147">
        <f t="shared" si="3"/>
        <v>0</v>
      </c>
      <c r="AR181" s="148" t="s">
        <v>369</v>
      </c>
      <c r="AT181" s="148" t="s">
        <v>255</v>
      </c>
      <c r="AU181" s="148" t="s">
        <v>87</v>
      </c>
      <c r="AY181" s="17" t="s">
        <v>253</v>
      </c>
      <c r="BE181" s="149">
        <f t="shared" si="4"/>
        <v>0</v>
      </c>
      <c r="BF181" s="149">
        <f t="shared" si="5"/>
        <v>0</v>
      </c>
      <c r="BG181" s="149">
        <f t="shared" si="6"/>
        <v>0</v>
      </c>
      <c r="BH181" s="149">
        <f t="shared" si="7"/>
        <v>0</v>
      </c>
      <c r="BI181" s="149">
        <f t="shared" si="8"/>
        <v>0</v>
      </c>
      <c r="BJ181" s="17" t="s">
        <v>85</v>
      </c>
      <c r="BK181" s="149">
        <f t="shared" si="9"/>
        <v>0</v>
      </c>
      <c r="BL181" s="17" t="s">
        <v>369</v>
      </c>
      <c r="BM181" s="148" t="s">
        <v>5132</v>
      </c>
    </row>
    <row r="182" spans="2:65" s="1" customFormat="1" ht="16.5" customHeight="1">
      <c r="B182" s="32"/>
      <c r="C182" s="137" t="s">
        <v>437</v>
      </c>
      <c r="D182" s="137" t="s">
        <v>255</v>
      </c>
      <c r="E182" s="138" t="s">
        <v>5133</v>
      </c>
      <c r="F182" s="139" t="s">
        <v>5134</v>
      </c>
      <c r="G182" s="140" t="s">
        <v>269</v>
      </c>
      <c r="H182" s="141">
        <v>139</v>
      </c>
      <c r="I182" s="142"/>
      <c r="J182" s="143">
        <f t="shared" si="0"/>
        <v>0</v>
      </c>
      <c r="K182" s="139" t="s">
        <v>1</v>
      </c>
      <c r="L182" s="32"/>
      <c r="M182" s="144" t="s">
        <v>1</v>
      </c>
      <c r="N182" s="145" t="s">
        <v>42</v>
      </c>
      <c r="P182" s="146">
        <f t="shared" si="1"/>
        <v>0</v>
      </c>
      <c r="Q182" s="146">
        <v>6.9999999999999994E-5</v>
      </c>
      <c r="R182" s="146">
        <f t="shared" si="2"/>
        <v>9.7299999999999991E-3</v>
      </c>
      <c r="S182" s="146">
        <v>0</v>
      </c>
      <c r="T182" s="147">
        <f t="shared" si="3"/>
        <v>0</v>
      </c>
      <c r="AR182" s="148" t="s">
        <v>369</v>
      </c>
      <c r="AT182" s="148" t="s">
        <v>255</v>
      </c>
      <c r="AU182" s="148" t="s">
        <v>87</v>
      </c>
      <c r="AY182" s="17" t="s">
        <v>253</v>
      </c>
      <c r="BE182" s="149">
        <f t="shared" si="4"/>
        <v>0</v>
      </c>
      <c r="BF182" s="149">
        <f t="shared" si="5"/>
        <v>0</v>
      </c>
      <c r="BG182" s="149">
        <f t="shared" si="6"/>
        <v>0</v>
      </c>
      <c r="BH182" s="149">
        <f t="shared" si="7"/>
        <v>0</v>
      </c>
      <c r="BI182" s="149">
        <f t="shared" si="8"/>
        <v>0</v>
      </c>
      <c r="BJ182" s="17" t="s">
        <v>85</v>
      </c>
      <c r="BK182" s="149">
        <f t="shared" si="9"/>
        <v>0</v>
      </c>
      <c r="BL182" s="17" t="s">
        <v>369</v>
      </c>
      <c r="BM182" s="148" t="s">
        <v>5135</v>
      </c>
    </row>
    <row r="183" spans="2:65" s="1" customFormat="1" ht="16.5" customHeight="1">
      <c r="B183" s="32"/>
      <c r="C183" s="185" t="s">
        <v>444</v>
      </c>
      <c r="D183" s="185" t="s">
        <v>1052</v>
      </c>
      <c r="E183" s="186" t="s">
        <v>5136</v>
      </c>
      <c r="F183" s="187" t="s">
        <v>5137</v>
      </c>
      <c r="G183" s="188" t="s">
        <v>1492</v>
      </c>
      <c r="H183" s="189">
        <v>102</v>
      </c>
      <c r="I183" s="190"/>
      <c r="J183" s="191">
        <f t="shared" si="0"/>
        <v>0</v>
      </c>
      <c r="K183" s="187" t="s">
        <v>259</v>
      </c>
      <c r="L183" s="192"/>
      <c r="M183" s="193" t="s">
        <v>1</v>
      </c>
      <c r="N183" s="194" t="s">
        <v>42</v>
      </c>
      <c r="P183" s="146">
        <f t="shared" si="1"/>
        <v>0</v>
      </c>
      <c r="Q183" s="146">
        <v>1E-3</v>
      </c>
      <c r="R183" s="146">
        <f t="shared" si="2"/>
        <v>0.10200000000000001</v>
      </c>
      <c r="S183" s="146">
        <v>0</v>
      </c>
      <c r="T183" s="147">
        <f t="shared" si="3"/>
        <v>0</v>
      </c>
      <c r="AR183" s="148" t="s">
        <v>455</v>
      </c>
      <c r="AT183" s="148" t="s">
        <v>1052</v>
      </c>
      <c r="AU183" s="148" t="s">
        <v>87</v>
      </c>
      <c r="AY183" s="17" t="s">
        <v>253</v>
      </c>
      <c r="BE183" s="149">
        <f t="shared" si="4"/>
        <v>0</v>
      </c>
      <c r="BF183" s="149">
        <f t="shared" si="5"/>
        <v>0</v>
      </c>
      <c r="BG183" s="149">
        <f t="shared" si="6"/>
        <v>0</v>
      </c>
      <c r="BH183" s="149">
        <f t="shared" si="7"/>
        <v>0</v>
      </c>
      <c r="BI183" s="149">
        <f t="shared" si="8"/>
        <v>0</v>
      </c>
      <c r="BJ183" s="17" t="s">
        <v>85</v>
      </c>
      <c r="BK183" s="149">
        <f t="shared" si="9"/>
        <v>0</v>
      </c>
      <c r="BL183" s="17" t="s">
        <v>369</v>
      </c>
      <c r="BM183" s="148" t="s">
        <v>5138</v>
      </c>
    </row>
    <row r="184" spans="2:65" s="1" customFormat="1" ht="16.5" customHeight="1">
      <c r="B184" s="32"/>
      <c r="C184" s="137" t="s">
        <v>449</v>
      </c>
      <c r="D184" s="137" t="s">
        <v>255</v>
      </c>
      <c r="E184" s="138" t="s">
        <v>5051</v>
      </c>
      <c r="F184" s="139" t="s">
        <v>5052</v>
      </c>
      <c r="G184" s="140" t="s">
        <v>313</v>
      </c>
      <c r="H184" s="141">
        <v>2739</v>
      </c>
      <c r="I184" s="142"/>
      <c r="J184" s="143">
        <f t="shared" si="0"/>
        <v>0</v>
      </c>
      <c r="K184" s="139" t="s">
        <v>259</v>
      </c>
      <c r="L184" s="32"/>
      <c r="M184" s="144" t="s">
        <v>1</v>
      </c>
      <c r="N184" s="145" t="s">
        <v>42</v>
      </c>
      <c r="P184" s="146">
        <f t="shared" si="1"/>
        <v>0</v>
      </c>
      <c r="Q184" s="146">
        <v>0</v>
      </c>
      <c r="R184" s="146">
        <f t="shared" si="2"/>
        <v>0</v>
      </c>
      <c r="S184" s="146">
        <v>0</v>
      </c>
      <c r="T184" s="147">
        <f t="shared" si="3"/>
        <v>0</v>
      </c>
      <c r="AR184" s="148" t="s">
        <v>369</v>
      </c>
      <c r="AT184" s="148" t="s">
        <v>255</v>
      </c>
      <c r="AU184" s="148" t="s">
        <v>87</v>
      </c>
      <c r="AY184" s="17" t="s">
        <v>253</v>
      </c>
      <c r="BE184" s="149">
        <f t="shared" si="4"/>
        <v>0</v>
      </c>
      <c r="BF184" s="149">
        <f t="shared" si="5"/>
        <v>0</v>
      </c>
      <c r="BG184" s="149">
        <f t="shared" si="6"/>
        <v>0</v>
      </c>
      <c r="BH184" s="149">
        <f t="shared" si="7"/>
        <v>0</v>
      </c>
      <c r="BI184" s="149">
        <f t="shared" si="8"/>
        <v>0</v>
      </c>
      <c r="BJ184" s="17" t="s">
        <v>85</v>
      </c>
      <c r="BK184" s="149">
        <f t="shared" si="9"/>
        <v>0</v>
      </c>
      <c r="BL184" s="17" t="s">
        <v>369</v>
      </c>
      <c r="BM184" s="148" t="s">
        <v>5139</v>
      </c>
    </row>
    <row r="185" spans="2:65" s="1" customFormat="1" ht="11.25">
      <c r="B185" s="32"/>
      <c r="D185" s="150" t="s">
        <v>262</v>
      </c>
      <c r="F185" s="151" t="s">
        <v>5054</v>
      </c>
      <c r="I185" s="152"/>
      <c r="L185" s="32"/>
      <c r="M185" s="153"/>
      <c r="T185" s="56"/>
      <c r="AT185" s="17" t="s">
        <v>262</v>
      </c>
      <c r="AU185" s="17" t="s">
        <v>87</v>
      </c>
    </row>
    <row r="186" spans="2:65" s="1" customFormat="1" ht="24.2" customHeight="1">
      <c r="B186" s="32"/>
      <c r="C186" s="137" t="s">
        <v>455</v>
      </c>
      <c r="D186" s="137" t="s">
        <v>255</v>
      </c>
      <c r="E186" s="138" t="s">
        <v>5140</v>
      </c>
      <c r="F186" s="139" t="s">
        <v>5141</v>
      </c>
      <c r="G186" s="140" t="s">
        <v>1576</v>
      </c>
      <c r="H186" s="196"/>
      <c r="I186" s="142"/>
      <c r="J186" s="143">
        <f>ROUND(I186*H186,2)</f>
        <v>0</v>
      </c>
      <c r="K186" s="139" t="s">
        <v>259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369</v>
      </c>
      <c r="AT186" s="148" t="s">
        <v>255</v>
      </c>
      <c r="AU186" s="148" t="s">
        <v>87</v>
      </c>
      <c r="AY186" s="17" t="s">
        <v>253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369</v>
      </c>
      <c r="BM186" s="148" t="s">
        <v>5142</v>
      </c>
    </row>
    <row r="187" spans="2:65" s="1" customFormat="1" ht="11.25">
      <c r="B187" s="32"/>
      <c r="D187" s="150" t="s">
        <v>262</v>
      </c>
      <c r="F187" s="151" t="s">
        <v>5143</v>
      </c>
      <c r="I187" s="152"/>
      <c r="L187" s="32"/>
      <c r="M187" s="153"/>
      <c r="T187" s="56"/>
      <c r="AT187" s="17" t="s">
        <v>262</v>
      </c>
      <c r="AU187" s="17" t="s">
        <v>87</v>
      </c>
    </row>
    <row r="188" spans="2:65" s="11" customFormat="1" ht="22.9" customHeight="1">
      <c r="B188" s="125"/>
      <c r="D188" s="126" t="s">
        <v>76</v>
      </c>
      <c r="E188" s="135" t="s">
        <v>1811</v>
      </c>
      <c r="F188" s="135" t="s">
        <v>126</v>
      </c>
      <c r="I188" s="128"/>
      <c r="J188" s="136">
        <f>BK188</f>
        <v>0</v>
      </c>
      <c r="L188" s="125"/>
      <c r="M188" s="130"/>
      <c r="P188" s="131">
        <f>SUM(P189:P192)</f>
        <v>0</v>
      </c>
      <c r="R188" s="131">
        <f>SUM(R189:R192)</f>
        <v>6.9999999999999994E-5</v>
      </c>
      <c r="T188" s="132">
        <f>SUM(T189:T192)</f>
        <v>0</v>
      </c>
      <c r="AR188" s="126" t="s">
        <v>87</v>
      </c>
      <c r="AT188" s="133" t="s">
        <v>76</v>
      </c>
      <c r="AU188" s="133" t="s">
        <v>85</v>
      </c>
      <c r="AY188" s="126" t="s">
        <v>253</v>
      </c>
      <c r="BK188" s="134">
        <f>SUM(BK189:BK192)</f>
        <v>0</v>
      </c>
    </row>
    <row r="189" spans="2:65" s="1" customFormat="1" ht="76.349999999999994" customHeight="1">
      <c r="B189" s="32"/>
      <c r="C189" s="137" t="s">
        <v>479</v>
      </c>
      <c r="D189" s="137" t="s">
        <v>255</v>
      </c>
      <c r="E189" s="138" t="s">
        <v>5144</v>
      </c>
      <c r="F189" s="139" t="s">
        <v>5145</v>
      </c>
      <c r="G189" s="140" t="s">
        <v>692</v>
      </c>
      <c r="H189" s="141">
        <v>1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6.9999999999999994E-5</v>
      </c>
      <c r="R189" s="146">
        <f>Q189*H189</f>
        <v>6.9999999999999994E-5</v>
      </c>
      <c r="S189" s="146">
        <v>0</v>
      </c>
      <c r="T189" s="147">
        <f>S189*H189</f>
        <v>0</v>
      </c>
      <c r="AR189" s="148" t="s">
        <v>369</v>
      </c>
      <c r="AT189" s="148" t="s">
        <v>255</v>
      </c>
      <c r="AU189" s="148" t="s">
        <v>87</v>
      </c>
      <c r="AY189" s="17" t="s">
        <v>253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369</v>
      </c>
      <c r="BM189" s="148" t="s">
        <v>5146</v>
      </c>
    </row>
    <row r="190" spans="2:65" s="1" customFormat="1" ht="19.5">
      <c r="B190" s="32"/>
      <c r="D190" s="155" t="s">
        <v>1346</v>
      </c>
      <c r="F190" s="195" t="s">
        <v>5147</v>
      </c>
      <c r="I190" s="152"/>
      <c r="L190" s="32"/>
      <c r="M190" s="153"/>
      <c r="T190" s="56"/>
      <c r="AT190" s="17" t="s">
        <v>1346</v>
      </c>
      <c r="AU190" s="17" t="s">
        <v>87</v>
      </c>
    </row>
    <row r="191" spans="2:65" s="1" customFormat="1" ht="24.2" customHeight="1">
      <c r="B191" s="32"/>
      <c r="C191" s="137" t="s">
        <v>483</v>
      </c>
      <c r="D191" s="137" t="s">
        <v>255</v>
      </c>
      <c r="E191" s="138" t="s">
        <v>1834</v>
      </c>
      <c r="F191" s="139" t="s">
        <v>1835</v>
      </c>
      <c r="G191" s="140" t="s">
        <v>1576</v>
      </c>
      <c r="H191" s="196"/>
      <c r="I191" s="142"/>
      <c r="J191" s="143">
        <f>ROUND(I191*H191,2)</f>
        <v>0</v>
      </c>
      <c r="K191" s="139" t="s">
        <v>259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369</v>
      </c>
      <c r="AT191" s="148" t="s">
        <v>255</v>
      </c>
      <c r="AU191" s="148" t="s">
        <v>87</v>
      </c>
      <c r="AY191" s="17" t="s">
        <v>253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369</v>
      </c>
      <c r="BM191" s="148" t="s">
        <v>5148</v>
      </c>
    </row>
    <row r="192" spans="2:65" s="1" customFormat="1" ht="11.25">
      <c r="B192" s="32"/>
      <c r="D192" s="150" t="s">
        <v>262</v>
      </c>
      <c r="F192" s="151" t="s">
        <v>1837</v>
      </c>
      <c r="I192" s="152"/>
      <c r="L192" s="32"/>
      <c r="M192" s="153"/>
      <c r="T192" s="56"/>
      <c r="AT192" s="17" t="s">
        <v>262</v>
      </c>
      <c r="AU192" s="17" t="s">
        <v>87</v>
      </c>
    </row>
    <row r="193" spans="2:65" s="11" customFormat="1" ht="25.9" customHeight="1">
      <c r="B193" s="125"/>
      <c r="D193" s="126" t="s">
        <v>76</v>
      </c>
      <c r="E193" s="127" t="s">
        <v>4589</v>
      </c>
      <c r="F193" s="127" t="s">
        <v>4590</v>
      </c>
      <c r="I193" s="128"/>
      <c r="J193" s="129">
        <f>BK193</f>
        <v>0</v>
      </c>
      <c r="L193" s="125"/>
      <c r="M193" s="130"/>
      <c r="P193" s="131">
        <f>P194+P195+P196</f>
        <v>0</v>
      </c>
      <c r="R193" s="131">
        <f>R194+R195+R196</f>
        <v>0</v>
      </c>
      <c r="T193" s="132">
        <f>T194+T195+T196</f>
        <v>0</v>
      </c>
      <c r="AR193" s="126" t="s">
        <v>260</v>
      </c>
      <c r="AT193" s="133" t="s">
        <v>76</v>
      </c>
      <c r="AU193" s="133" t="s">
        <v>77</v>
      </c>
      <c r="AY193" s="126" t="s">
        <v>253</v>
      </c>
      <c r="BK193" s="134">
        <f>BK194+BK195+BK196</f>
        <v>0</v>
      </c>
    </row>
    <row r="194" spans="2:65" s="1" customFormat="1" ht="21.75" customHeight="1">
      <c r="B194" s="32"/>
      <c r="C194" s="137" t="s">
        <v>309</v>
      </c>
      <c r="D194" s="137" t="s">
        <v>255</v>
      </c>
      <c r="E194" s="138" t="s">
        <v>4591</v>
      </c>
      <c r="F194" s="139" t="s">
        <v>4592</v>
      </c>
      <c r="G194" s="140" t="s">
        <v>4593</v>
      </c>
      <c r="H194" s="141">
        <v>100</v>
      </c>
      <c r="I194" s="142"/>
      <c r="J194" s="143">
        <f>ROUND(I194*H194,2)</f>
        <v>0</v>
      </c>
      <c r="K194" s="139" t="s">
        <v>259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4594</v>
      </c>
      <c r="AT194" s="148" t="s">
        <v>255</v>
      </c>
      <c r="AU194" s="148" t="s">
        <v>85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4594</v>
      </c>
      <c r="BM194" s="148" t="s">
        <v>5149</v>
      </c>
    </row>
    <row r="195" spans="2:65" s="1" customFormat="1" ht="11.25">
      <c r="B195" s="32"/>
      <c r="D195" s="150" t="s">
        <v>262</v>
      </c>
      <c r="F195" s="151" t="s">
        <v>4596</v>
      </c>
      <c r="I195" s="152"/>
      <c r="L195" s="32"/>
      <c r="M195" s="153"/>
      <c r="T195" s="56"/>
      <c r="AT195" s="17" t="s">
        <v>262</v>
      </c>
      <c r="AU195" s="17" t="s">
        <v>85</v>
      </c>
    </row>
    <row r="196" spans="2:65" s="11" customFormat="1" ht="22.9" customHeight="1">
      <c r="B196" s="125"/>
      <c r="D196" s="126" t="s">
        <v>76</v>
      </c>
      <c r="E196" s="135" t="s">
        <v>5150</v>
      </c>
      <c r="F196" s="135" t="s">
        <v>5151</v>
      </c>
      <c r="I196" s="128"/>
      <c r="J196" s="136">
        <f>BK196</f>
        <v>0</v>
      </c>
      <c r="L196" s="125"/>
      <c r="M196" s="130"/>
      <c r="P196" s="131">
        <f>P197</f>
        <v>0</v>
      </c>
      <c r="R196" s="131">
        <f>R197</f>
        <v>0</v>
      </c>
      <c r="T196" s="132">
        <f>T197</f>
        <v>0</v>
      </c>
      <c r="AR196" s="126" t="s">
        <v>280</v>
      </c>
      <c r="AT196" s="133" t="s">
        <v>76</v>
      </c>
      <c r="AU196" s="133" t="s">
        <v>85</v>
      </c>
      <c r="AY196" s="126" t="s">
        <v>253</v>
      </c>
      <c r="BK196" s="134">
        <f>BK197</f>
        <v>0</v>
      </c>
    </row>
    <row r="197" spans="2:65" s="1" customFormat="1" ht="16.5" customHeight="1">
      <c r="B197" s="32"/>
      <c r="C197" s="137" t="s">
        <v>490</v>
      </c>
      <c r="D197" s="137" t="s">
        <v>255</v>
      </c>
      <c r="E197" s="138" t="s">
        <v>5152</v>
      </c>
      <c r="F197" s="139" t="s">
        <v>5153</v>
      </c>
      <c r="G197" s="140" t="s">
        <v>692</v>
      </c>
      <c r="H197" s="141">
        <v>1</v>
      </c>
      <c r="I197" s="142"/>
      <c r="J197" s="143">
        <f>ROUND(I197*H197,2)</f>
        <v>0</v>
      </c>
      <c r="K197" s="139" t="s">
        <v>1</v>
      </c>
      <c r="L197" s="32"/>
      <c r="M197" s="197" t="s">
        <v>1</v>
      </c>
      <c r="N197" s="198" t="s">
        <v>42</v>
      </c>
      <c r="O197" s="183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148" t="s">
        <v>5154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5154</v>
      </c>
      <c r="BM197" s="148" t="s">
        <v>5155</v>
      </c>
    </row>
    <row r="198" spans="2:65" s="1" customFormat="1" ht="6.95" customHeight="1"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2"/>
    </row>
  </sheetData>
  <sheetProtection algorithmName="SHA-512" hashValue="5Wm3Boqr7UCzXxHCjtX82INFnXw7eYJ1ZGdfL2FV0+mlgnXi2JJgpTflr4eXNeTGR5FO7Ox5eZ5JXCGQ2hrPYw==" saltValue="OfhXEp/rjTwm/IGOIqojV/vNjj3HPi8ruYkXeh1DIDNKpVOZrekf4CZXQejNgOzG6Xi7HTWkgRxlsuh1vbgW2g==" spinCount="100000" sheet="1" objects="1" scenarios="1" formatColumns="0" formatRows="0" autoFilter="0"/>
  <autoFilter ref="C127:K197" xr:uid="{00000000-0009-0000-0000-00000D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 xr:uid="{00000000-0004-0000-0D00-000000000000}"/>
    <hyperlink ref="F135" r:id="rId2" xr:uid="{00000000-0004-0000-0D00-000001000000}"/>
    <hyperlink ref="F138" r:id="rId3" xr:uid="{00000000-0004-0000-0D00-000002000000}"/>
    <hyperlink ref="F140" r:id="rId4" xr:uid="{00000000-0004-0000-0D00-000003000000}"/>
    <hyperlink ref="F145" r:id="rId5" xr:uid="{00000000-0004-0000-0D00-000004000000}"/>
    <hyperlink ref="F147" r:id="rId6" xr:uid="{00000000-0004-0000-0D00-000005000000}"/>
    <hyperlink ref="F151" r:id="rId7" xr:uid="{00000000-0004-0000-0D00-000006000000}"/>
    <hyperlink ref="F153" r:id="rId8" xr:uid="{00000000-0004-0000-0D00-000007000000}"/>
    <hyperlink ref="F158" r:id="rId9" xr:uid="{00000000-0004-0000-0D00-000008000000}"/>
    <hyperlink ref="F160" r:id="rId10" xr:uid="{00000000-0004-0000-0D00-000009000000}"/>
    <hyperlink ref="F162" r:id="rId11" xr:uid="{00000000-0004-0000-0D00-00000A000000}"/>
    <hyperlink ref="F164" r:id="rId12" xr:uid="{00000000-0004-0000-0D00-00000B000000}"/>
    <hyperlink ref="F166" r:id="rId13" xr:uid="{00000000-0004-0000-0D00-00000C000000}"/>
    <hyperlink ref="F168" r:id="rId14" xr:uid="{00000000-0004-0000-0D00-00000D000000}"/>
    <hyperlink ref="F170" r:id="rId15" xr:uid="{00000000-0004-0000-0D00-00000E000000}"/>
    <hyperlink ref="F172" r:id="rId16" xr:uid="{00000000-0004-0000-0D00-00000F000000}"/>
    <hyperlink ref="F174" r:id="rId17" xr:uid="{00000000-0004-0000-0D00-000010000000}"/>
    <hyperlink ref="F176" r:id="rId18" xr:uid="{00000000-0004-0000-0D00-000011000000}"/>
    <hyperlink ref="F178" r:id="rId19" xr:uid="{00000000-0004-0000-0D00-000012000000}"/>
    <hyperlink ref="F185" r:id="rId20" xr:uid="{00000000-0004-0000-0D00-000013000000}"/>
    <hyperlink ref="F187" r:id="rId21" xr:uid="{00000000-0004-0000-0D00-000014000000}"/>
    <hyperlink ref="F192" r:id="rId22" xr:uid="{00000000-0004-0000-0D00-000015000000}"/>
    <hyperlink ref="F195" r:id="rId23" xr:uid="{00000000-0004-0000-0D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5156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30" customHeight="1">
      <c r="B13" s="32"/>
      <c r="E13" s="237" t="s">
        <v>5157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ROUND(J134,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ROUND((SUM(BE134:BE260)),  2)</f>
        <v>0</v>
      </c>
      <c r="I37" s="97">
        <v>0.21</v>
      </c>
      <c r="J37" s="86">
        <f>ROUND(((SUM(BE134:BE260))*I37),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ROUND((SUM(BF134:BF260)),  2)</f>
        <v>0</v>
      </c>
      <c r="I38" s="97">
        <v>0.15</v>
      </c>
      <c r="J38" s="86">
        <f>ROUND(((SUM(BF134:BF260))*I38),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ROUND((SUM(BG134:BG260)),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ROUND((SUM(BH134:BH260)),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ROUND((SUM(BI134:BI260)),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5156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30" customHeight="1">
      <c r="B91" s="32"/>
      <c r="E91" s="237" t="str">
        <f>E13</f>
        <v>D.1.4.5.1 - Silnoproud (přípojky NN areálu, hromosvod a uzemnění)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J134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5157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47" s="9" customFormat="1" ht="19.899999999999999" customHeight="1">
      <c r="B102" s="113"/>
      <c r="D102" s="114" t="s">
        <v>5158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9" customFormat="1" ht="19.899999999999999" customHeight="1">
      <c r="B103" s="113"/>
      <c r="D103" s="114" t="s">
        <v>5159</v>
      </c>
      <c r="E103" s="115"/>
      <c r="F103" s="115"/>
      <c r="G103" s="115"/>
      <c r="H103" s="115"/>
      <c r="I103" s="115"/>
      <c r="J103" s="116">
        <f>J149</f>
        <v>0</v>
      </c>
      <c r="L103" s="113"/>
    </row>
    <row r="104" spans="2:47" s="9" customFormat="1" ht="19.899999999999999" customHeight="1">
      <c r="B104" s="113"/>
      <c r="D104" s="114" t="s">
        <v>5160</v>
      </c>
      <c r="E104" s="115"/>
      <c r="F104" s="115"/>
      <c r="G104" s="115"/>
      <c r="H104" s="115"/>
      <c r="I104" s="115"/>
      <c r="J104" s="116">
        <f>J171</f>
        <v>0</v>
      </c>
      <c r="L104" s="113"/>
    </row>
    <row r="105" spans="2:47" s="9" customFormat="1" ht="19.899999999999999" customHeight="1">
      <c r="B105" s="113"/>
      <c r="D105" s="114" t="s">
        <v>5161</v>
      </c>
      <c r="E105" s="115"/>
      <c r="F105" s="115"/>
      <c r="G105" s="115"/>
      <c r="H105" s="115"/>
      <c r="I105" s="115"/>
      <c r="J105" s="116">
        <f>J182</f>
        <v>0</v>
      </c>
      <c r="L105" s="113"/>
    </row>
    <row r="106" spans="2:47" s="9" customFormat="1" ht="19.899999999999999" customHeight="1">
      <c r="B106" s="113"/>
      <c r="D106" s="114" t="s">
        <v>5162</v>
      </c>
      <c r="E106" s="115"/>
      <c r="F106" s="115"/>
      <c r="G106" s="115"/>
      <c r="H106" s="115"/>
      <c r="I106" s="115"/>
      <c r="J106" s="116">
        <f>J194</f>
        <v>0</v>
      </c>
      <c r="L106" s="113"/>
    </row>
    <row r="107" spans="2:47" s="9" customFormat="1" ht="19.899999999999999" customHeight="1">
      <c r="B107" s="113"/>
      <c r="D107" s="114" t="s">
        <v>5163</v>
      </c>
      <c r="E107" s="115"/>
      <c r="F107" s="115"/>
      <c r="G107" s="115"/>
      <c r="H107" s="115"/>
      <c r="I107" s="115"/>
      <c r="J107" s="116">
        <f>J208</f>
        <v>0</v>
      </c>
      <c r="L107" s="113"/>
    </row>
    <row r="108" spans="2:47" s="9" customFormat="1" ht="19.899999999999999" customHeight="1">
      <c r="B108" s="113"/>
      <c r="D108" s="114" t="s">
        <v>5164</v>
      </c>
      <c r="E108" s="115"/>
      <c r="F108" s="115"/>
      <c r="G108" s="115"/>
      <c r="H108" s="115"/>
      <c r="I108" s="115"/>
      <c r="J108" s="116">
        <f>J220</f>
        <v>0</v>
      </c>
      <c r="L108" s="113"/>
    </row>
    <row r="109" spans="2:47" s="9" customFormat="1" ht="19.899999999999999" customHeight="1">
      <c r="B109" s="113"/>
      <c r="D109" s="114" t="s">
        <v>5165</v>
      </c>
      <c r="E109" s="115"/>
      <c r="F109" s="115"/>
      <c r="G109" s="115"/>
      <c r="H109" s="115"/>
      <c r="I109" s="115"/>
      <c r="J109" s="116">
        <f>J229</f>
        <v>0</v>
      </c>
      <c r="L109" s="113"/>
    </row>
    <row r="110" spans="2:47" s="9" customFormat="1" ht="19.899999999999999" customHeight="1">
      <c r="B110" s="113"/>
      <c r="D110" s="114" t="s">
        <v>5166</v>
      </c>
      <c r="E110" s="115"/>
      <c r="F110" s="115"/>
      <c r="G110" s="115"/>
      <c r="H110" s="115"/>
      <c r="I110" s="115"/>
      <c r="J110" s="116">
        <f>J248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238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55" t="str">
        <f>E7</f>
        <v>VÝSTAVBA CHRÁNĚNÉHO BYDLENÍ V NOVÉ PACE</v>
      </c>
      <c r="F120" s="256"/>
      <c r="G120" s="256"/>
      <c r="H120" s="256"/>
      <c r="L120" s="32"/>
    </row>
    <row r="121" spans="2:12" ht="12" customHeight="1">
      <c r="B121" s="20"/>
      <c r="C121" s="27" t="s">
        <v>215</v>
      </c>
      <c r="L121" s="20"/>
    </row>
    <row r="122" spans="2:12" ht="16.5" customHeight="1">
      <c r="B122" s="20"/>
      <c r="E122" s="255" t="s">
        <v>791</v>
      </c>
      <c r="F122" s="216"/>
      <c r="G122" s="216"/>
      <c r="H122" s="216"/>
      <c r="L122" s="20"/>
    </row>
    <row r="123" spans="2:12" ht="12" customHeight="1">
      <c r="B123" s="20"/>
      <c r="C123" s="27" t="s">
        <v>792</v>
      </c>
      <c r="L123" s="20"/>
    </row>
    <row r="124" spans="2:12" s="1" customFormat="1" ht="16.5" customHeight="1">
      <c r="B124" s="32"/>
      <c r="E124" s="250" t="s">
        <v>5156</v>
      </c>
      <c r="F124" s="257"/>
      <c r="G124" s="257"/>
      <c r="H124" s="257"/>
      <c r="L124" s="32"/>
    </row>
    <row r="125" spans="2:12" s="1" customFormat="1" ht="12" customHeight="1">
      <c r="B125" s="32"/>
      <c r="C125" s="27" t="s">
        <v>794</v>
      </c>
      <c r="L125" s="32"/>
    </row>
    <row r="126" spans="2:12" s="1" customFormat="1" ht="30" customHeight="1">
      <c r="B126" s="32"/>
      <c r="E126" s="237" t="str">
        <f>E13</f>
        <v>D.1.4.5.1 - Silnoproud (přípojky NN areálu, hromosvod a uzemnění)</v>
      </c>
      <c r="F126" s="257"/>
      <c r="G126" s="257"/>
      <c r="H126" s="257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 xml:space="preserve">Na Vyšehradě 1205, 509 01 Nová Paka </v>
      </c>
      <c r="I128" s="27" t="s">
        <v>22</v>
      </c>
      <c r="J128" s="52" t="str">
        <f>IF(J16="","",J16)</f>
        <v>17. 11. 2023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Královehradecký kraj</v>
      </c>
      <c r="I130" s="27" t="s">
        <v>30</v>
      </c>
      <c r="J130" s="30" t="str">
        <f>E25</f>
        <v>Růžička a partneři, s.r.o.</v>
      </c>
      <c r="L130" s="32"/>
    </row>
    <row r="131" spans="2:65" s="1" customFormat="1" ht="15.2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QSB, s.r.o.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7"/>
      <c r="C133" s="118" t="s">
        <v>239</v>
      </c>
      <c r="D133" s="119" t="s">
        <v>62</v>
      </c>
      <c r="E133" s="119" t="s">
        <v>58</v>
      </c>
      <c r="F133" s="119" t="s">
        <v>59</v>
      </c>
      <c r="G133" s="119" t="s">
        <v>240</v>
      </c>
      <c r="H133" s="119" t="s">
        <v>241</v>
      </c>
      <c r="I133" s="119" t="s">
        <v>242</v>
      </c>
      <c r="J133" s="119" t="s">
        <v>225</v>
      </c>
      <c r="K133" s="120" t="s">
        <v>243</v>
      </c>
      <c r="L133" s="117"/>
      <c r="M133" s="59" t="s">
        <v>1</v>
      </c>
      <c r="N133" s="60" t="s">
        <v>41</v>
      </c>
      <c r="O133" s="60" t="s">
        <v>244</v>
      </c>
      <c r="P133" s="60" t="s">
        <v>245</v>
      </c>
      <c r="Q133" s="60" t="s">
        <v>246</v>
      </c>
      <c r="R133" s="60" t="s">
        <v>247</v>
      </c>
      <c r="S133" s="60" t="s">
        <v>248</v>
      </c>
      <c r="T133" s="61" t="s">
        <v>249</v>
      </c>
    </row>
    <row r="134" spans="2:65" s="1" customFormat="1" ht="22.9" customHeight="1">
      <c r="B134" s="32"/>
      <c r="C134" s="64" t="s">
        <v>250</v>
      </c>
      <c r="J134" s="121">
        <f>BK134</f>
        <v>0</v>
      </c>
      <c r="L134" s="32"/>
      <c r="M134" s="62"/>
      <c r="N134" s="53"/>
      <c r="O134" s="53"/>
      <c r="P134" s="122">
        <f>P135</f>
        <v>0</v>
      </c>
      <c r="Q134" s="53"/>
      <c r="R134" s="122">
        <f>R135</f>
        <v>0</v>
      </c>
      <c r="S134" s="53"/>
      <c r="T134" s="123">
        <f>T135</f>
        <v>0</v>
      </c>
      <c r="AT134" s="17" t="s">
        <v>76</v>
      </c>
      <c r="AU134" s="17" t="s">
        <v>227</v>
      </c>
      <c r="BK134" s="124">
        <f>BK135</f>
        <v>0</v>
      </c>
    </row>
    <row r="135" spans="2:65" s="11" customFormat="1" ht="25.9" customHeight="1">
      <c r="B135" s="125"/>
      <c r="D135" s="126" t="s">
        <v>76</v>
      </c>
      <c r="E135" s="127" t="s">
        <v>134</v>
      </c>
      <c r="F135" s="127" t="s">
        <v>135</v>
      </c>
      <c r="I135" s="128"/>
      <c r="J135" s="129">
        <f>BK135</f>
        <v>0</v>
      </c>
      <c r="L135" s="125"/>
      <c r="M135" s="130"/>
      <c r="P135" s="131">
        <f>P136+P149+P171+P182+P194+P208+P220+P229+P248</f>
        <v>0</v>
      </c>
      <c r="R135" s="131">
        <f>R136+R149+R171+R182+R194+R208+R220+R229+R248</f>
        <v>0</v>
      </c>
      <c r="T135" s="132">
        <f>T136+T149+T171+T182+T194+T208+T220+T229+T248</f>
        <v>0</v>
      </c>
      <c r="AR135" s="126" t="s">
        <v>85</v>
      </c>
      <c r="AT135" s="133" t="s">
        <v>76</v>
      </c>
      <c r="AU135" s="133" t="s">
        <v>77</v>
      </c>
      <c r="AY135" s="126" t="s">
        <v>253</v>
      </c>
      <c r="BK135" s="134">
        <f>BK136+BK149+BK171+BK182+BK194+BK208+BK220+BK229+BK248</f>
        <v>0</v>
      </c>
    </row>
    <row r="136" spans="2:65" s="11" customFormat="1" ht="22.9" customHeight="1">
      <c r="B136" s="125"/>
      <c r="D136" s="126" t="s">
        <v>76</v>
      </c>
      <c r="E136" s="135" t="s">
        <v>5167</v>
      </c>
      <c r="F136" s="135" t="s">
        <v>5168</v>
      </c>
      <c r="I136" s="128"/>
      <c r="J136" s="136">
        <f>BK136</f>
        <v>0</v>
      </c>
      <c r="L136" s="125"/>
      <c r="M136" s="130"/>
      <c r="P136" s="131">
        <f>SUM(P137:P148)</f>
        <v>0</v>
      </c>
      <c r="R136" s="131">
        <f>SUM(R137:R148)</f>
        <v>0</v>
      </c>
      <c r="T136" s="132">
        <f>SUM(T137:T148)</f>
        <v>0</v>
      </c>
      <c r="AR136" s="126" t="s">
        <v>85</v>
      </c>
      <c r="AT136" s="133" t="s">
        <v>76</v>
      </c>
      <c r="AU136" s="133" t="s">
        <v>85</v>
      </c>
      <c r="AY136" s="126" t="s">
        <v>253</v>
      </c>
      <c r="BK136" s="134">
        <f>SUM(BK137:BK148)</f>
        <v>0</v>
      </c>
    </row>
    <row r="137" spans="2:65" s="1" customFormat="1" ht="37.9" customHeight="1">
      <c r="B137" s="32"/>
      <c r="C137" s="137" t="s">
        <v>85</v>
      </c>
      <c r="D137" s="137" t="s">
        <v>255</v>
      </c>
      <c r="E137" s="138" t="s">
        <v>5169</v>
      </c>
      <c r="F137" s="139" t="s">
        <v>5170</v>
      </c>
      <c r="G137" s="140" t="s">
        <v>447</v>
      </c>
      <c r="H137" s="141">
        <v>13</v>
      </c>
      <c r="I137" s="142"/>
      <c r="J137" s="143">
        <f t="shared" ref="J137:J148" si="0">ROUND(I137*H137,2)</f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ref="P137:P148" si="1">O137*H137</f>
        <v>0</v>
      </c>
      <c r="Q137" s="146">
        <v>0</v>
      </c>
      <c r="R137" s="146">
        <f t="shared" ref="R137:R148" si="2">Q137*H137</f>
        <v>0</v>
      </c>
      <c r="S137" s="146">
        <v>0</v>
      </c>
      <c r="T137" s="147">
        <f t="shared" ref="T137:T148" si="3"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 t="shared" ref="BE137:BE148" si="4">IF(N137="základní",J137,0)</f>
        <v>0</v>
      </c>
      <c r="BF137" s="149">
        <f t="shared" ref="BF137:BF148" si="5">IF(N137="snížená",J137,0)</f>
        <v>0</v>
      </c>
      <c r="BG137" s="149">
        <f t="shared" ref="BG137:BG148" si="6">IF(N137="zákl. přenesená",J137,0)</f>
        <v>0</v>
      </c>
      <c r="BH137" s="149">
        <f t="shared" ref="BH137:BH148" si="7">IF(N137="sníž. přenesená",J137,0)</f>
        <v>0</v>
      </c>
      <c r="BI137" s="149">
        <f t="shared" ref="BI137:BI148" si="8">IF(N137="nulová",J137,0)</f>
        <v>0</v>
      </c>
      <c r="BJ137" s="17" t="s">
        <v>85</v>
      </c>
      <c r="BK137" s="149">
        <f t="shared" ref="BK137:BK148" si="9">ROUND(I137*H137,2)</f>
        <v>0</v>
      </c>
      <c r="BL137" s="17" t="s">
        <v>260</v>
      </c>
      <c r="BM137" s="148" t="s">
        <v>87</v>
      </c>
    </row>
    <row r="138" spans="2:65" s="1" customFormat="1" ht="24.2" customHeight="1">
      <c r="B138" s="32"/>
      <c r="C138" s="137" t="s">
        <v>87</v>
      </c>
      <c r="D138" s="137" t="s">
        <v>255</v>
      </c>
      <c r="E138" s="138" t="s">
        <v>5171</v>
      </c>
      <c r="F138" s="139" t="s">
        <v>5172</v>
      </c>
      <c r="G138" s="140" t="s">
        <v>447</v>
      </c>
      <c r="H138" s="141">
        <v>13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85</v>
      </c>
      <c r="BK138" s="149">
        <f t="shared" si="9"/>
        <v>0</v>
      </c>
      <c r="BL138" s="17" t="s">
        <v>260</v>
      </c>
      <c r="BM138" s="148" t="s">
        <v>260</v>
      </c>
    </row>
    <row r="139" spans="2:65" s="1" customFormat="1" ht="24.2" customHeight="1">
      <c r="B139" s="32"/>
      <c r="C139" s="137" t="s">
        <v>97</v>
      </c>
      <c r="D139" s="137" t="s">
        <v>255</v>
      </c>
      <c r="E139" s="138" t="s">
        <v>5173</v>
      </c>
      <c r="F139" s="139" t="s">
        <v>5174</v>
      </c>
      <c r="G139" s="140" t="s">
        <v>447</v>
      </c>
      <c r="H139" s="141">
        <v>11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85</v>
      </c>
      <c r="BK139" s="149">
        <f t="shared" si="9"/>
        <v>0</v>
      </c>
      <c r="BL139" s="17" t="s">
        <v>260</v>
      </c>
      <c r="BM139" s="148" t="s">
        <v>285</v>
      </c>
    </row>
    <row r="140" spans="2:65" s="1" customFormat="1" ht="33" customHeight="1">
      <c r="B140" s="32"/>
      <c r="C140" s="137" t="s">
        <v>260</v>
      </c>
      <c r="D140" s="137" t="s">
        <v>255</v>
      </c>
      <c r="E140" s="138" t="s">
        <v>5175</v>
      </c>
      <c r="F140" s="139" t="s">
        <v>5176</v>
      </c>
      <c r="G140" s="140" t="s">
        <v>447</v>
      </c>
      <c r="H140" s="141">
        <v>16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85</v>
      </c>
      <c r="BK140" s="149">
        <f t="shared" si="9"/>
        <v>0</v>
      </c>
      <c r="BL140" s="17" t="s">
        <v>260</v>
      </c>
      <c r="BM140" s="148" t="s">
        <v>317</v>
      </c>
    </row>
    <row r="141" spans="2:65" s="1" customFormat="1" ht="37.9" customHeight="1">
      <c r="B141" s="32"/>
      <c r="C141" s="137" t="s">
        <v>280</v>
      </c>
      <c r="D141" s="137" t="s">
        <v>255</v>
      </c>
      <c r="E141" s="138" t="s">
        <v>5177</v>
      </c>
      <c r="F141" s="139" t="s">
        <v>5178</v>
      </c>
      <c r="G141" s="140" t="s">
        <v>447</v>
      </c>
      <c r="H141" s="141">
        <v>58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85</v>
      </c>
      <c r="BK141" s="149">
        <f t="shared" si="9"/>
        <v>0</v>
      </c>
      <c r="BL141" s="17" t="s">
        <v>260</v>
      </c>
      <c r="BM141" s="148" t="s">
        <v>344</v>
      </c>
    </row>
    <row r="142" spans="2:65" s="1" customFormat="1" ht="37.9" customHeight="1">
      <c r="B142" s="32"/>
      <c r="C142" s="137" t="s">
        <v>285</v>
      </c>
      <c r="D142" s="137" t="s">
        <v>255</v>
      </c>
      <c r="E142" s="138" t="s">
        <v>5179</v>
      </c>
      <c r="F142" s="139" t="s">
        <v>5180</v>
      </c>
      <c r="G142" s="140" t="s">
        <v>447</v>
      </c>
      <c r="H142" s="141">
        <v>4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85</v>
      </c>
      <c r="BK142" s="149">
        <f t="shared" si="9"/>
        <v>0</v>
      </c>
      <c r="BL142" s="17" t="s">
        <v>260</v>
      </c>
      <c r="BM142" s="148" t="s">
        <v>360</v>
      </c>
    </row>
    <row r="143" spans="2:65" s="1" customFormat="1" ht="33" customHeight="1">
      <c r="B143" s="32"/>
      <c r="C143" s="137" t="s">
        <v>292</v>
      </c>
      <c r="D143" s="137" t="s">
        <v>255</v>
      </c>
      <c r="E143" s="138" t="s">
        <v>5181</v>
      </c>
      <c r="F143" s="139" t="s">
        <v>5182</v>
      </c>
      <c r="G143" s="140" t="s">
        <v>447</v>
      </c>
      <c r="H143" s="141">
        <v>12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85</v>
      </c>
      <c r="BK143" s="149">
        <f t="shared" si="9"/>
        <v>0</v>
      </c>
      <c r="BL143" s="17" t="s">
        <v>260</v>
      </c>
      <c r="BM143" s="148" t="s">
        <v>379</v>
      </c>
    </row>
    <row r="144" spans="2:65" s="1" customFormat="1" ht="37.9" customHeight="1">
      <c r="B144" s="32"/>
      <c r="C144" s="137" t="s">
        <v>303</v>
      </c>
      <c r="D144" s="137" t="s">
        <v>255</v>
      </c>
      <c r="E144" s="138" t="s">
        <v>5183</v>
      </c>
      <c r="F144" s="139" t="s">
        <v>5184</v>
      </c>
      <c r="G144" s="140" t="s">
        <v>447</v>
      </c>
      <c r="H144" s="141">
        <v>4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85</v>
      </c>
      <c r="BK144" s="149">
        <f t="shared" si="9"/>
        <v>0</v>
      </c>
      <c r="BL144" s="17" t="s">
        <v>260</v>
      </c>
      <c r="BM144" s="148" t="s">
        <v>5185</v>
      </c>
    </row>
    <row r="145" spans="2:65" s="1" customFormat="1" ht="37.9" customHeight="1">
      <c r="B145" s="32"/>
      <c r="C145" s="137" t="s">
        <v>310</v>
      </c>
      <c r="D145" s="137" t="s">
        <v>255</v>
      </c>
      <c r="E145" s="138" t="s">
        <v>5186</v>
      </c>
      <c r="F145" s="139" t="s">
        <v>5187</v>
      </c>
      <c r="G145" s="140" t="s">
        <v>447</v>
      </c>
      <c r="H145" s="141">
        <v>4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85</v>
      </c>
      <c r="BK145" s="149">
        <f t="shared" si="9"/>
        <v>0</v>
      </c>
      <c r="BL145" s="17" t="s">
        <v>260</v>
      </c>
      <c r="BM145" s="148" t="s">
        <v>5188</v>
      </c>
    </row>
    <row r="146" spans="2:65" s="1" customFormat="1" ht="37.9" customHeight="1">
      <c r="B146" s="32"/>
      <c r="C146" s="137" t="s">
        <v>317</v>
      </c>
      <c r="D146" s="137" t="s">
        <v>255</v>
      </c>
      <c r="E146" s="138" t="s">
        <v>5189</v>
      </c>
      <c r="F146" s="139" t="s">
        <v>5190</v>
      </c>
      <c r="G146" s="140" t="s">
        <v>447</v>
      </c>
      <c r="H146" s="141">
        <v>4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85</v>
      </c>
      <c r="BK146" s="149">
        <f t="shared" si="9"/>
        <v>0</v>
      </c>
      <c r="BL146" s="17" t="s">
        <v>260</v>
      </c>
      <c r="BM146" s="148" t="s">
        <v>5191</v>
      </c>
    </row>
    <row r="147" spans="2:65" s="1" customFormat="1" ht="37.9" customHeight="1">
      <c r="B147" s="32"/>
      <c r="C147" s="137" t="s">
        <v>323</v>
      </c>
      <c r="D147" s="137" t="s">
        <v>255</v>
      </c>
      <c r="E147" s="138" t="s">
        <v>5192</v>
      </c>
      <c r="F147" s="139" t="s">
        <v>5193</v>
      </c>
      <c r="G147" s="140" t="s">
        <v>447</v>
      </c>
      <c r="H147" s="141">
        <v>4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85</v>
      </c>
      <c r="BK147" s="149">
        <f t="shared" si="9"/>
        <v>0</v>
      </c>
      <c r="BL147" s="17" t="s">
        <v>260</v>
      </c>
      <c r="BM147" s="148" t="s">
        <v>5194</v>
      </c>
    </row>
    <row r="148" spans="2:65" s="1" customFormat="1" ht="37.9" customHeight="1">
      <c r="B148" s="32"/>
      <c r="C148" s="137" t="s">
        <v>344</v>
      </c>
      <c r="D148" s="137" t="s">
        <v>255</v>
      </c>
      <c r="E148" s="138" t="s">
        <v>5195</v>
      </c>
      <c r="F148" s="139" t="s">
        <v>5196</v>
      </c>
      <c r="G148" s="140" t="s">
        <v>447</v>
      </c>
      <c r="H148" s="141">
        <v>2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85</v>
      </c>
      <c r="BK148" s="149">
        <f t="shared" si="9"/>
        <v>0</v>
      </c>
      <c r="BL148" s="17" t="s">
        <v>260</v>
      </c>
      <c r="BM148" s="148" t="s">
        <v>5197</v>
      </c>
    </row>
    <row r="149" spans="2:65" s="11" customFormat="1" ht="22.9" customHeight="1">
      <c r="B149" s="125"/>
      <c r="D149" s="126" t="s">
        <v>76</v>
      </c>
      <c r="E149" s="135" t="s">
        <v>5198</v>
      </c>
      <c r="F149" s="135" t="s">
        <v>5199</v>
      </c>
      <c r="I149" s="128"/>
      <c r="J149" s="136">
        <f>BK149</f>
        <v>0</v>
      </c>
      <c r="L149" s="125"/>
      <c r="M149" s="130"/>
      <c r="P149" s="131">
        <f>SUM(P150:P170)</f>
        <v>0</v>
      </c>
      <c r="R149" s="131">
        <f>SUM(R150:R170)</f>
        <v>0</v>
      </c>
      <c r="T149" s="132">
        <f>SUM(T150:T170)</f>
        <v>0</v>
      </c>
      <c r="AR149" s="126" t="s">
        <v>85</v>
      </c>
      <c r="AT149" s="133" t="s">
        <v>76</v>
      </c>
      <c r="AU149" s="133" t="s">
        <v>85</v>
      </c>
      <c r="AY149" s="126" t="s">
        <v>253</v>
      </c>
      <c r="BK149" s="134">
        <f>SUM(BK150:BK170)</f>
        <v>0</v>
      </c>
    </row>
    <row r="150" spans="2:65" s="1" customFormat="1" ht="24.2" customHeight="1">
      <c r="B150" s="32"/>
      <c r="C150" s="137" t="s">
        <v>355</v>
      </c>
      <c r="D150" s="137" t="s">
        <v>255</v>
      </c>
      <c r="E150" s="138" t="s">
        <v>5200</v>
      </c>
      <c r="F150" s="139" t="s">
        <v>5201</v>
      </c>
      <c r="G150" s="140" t="s">
        <v>447</v>
      </c>
      <c r="H150" s="141">
        <v>4</v>
      </c>
      <c r="I150" s="142"/>
      <c r="J150" s="143">
        <f t="shared" ref="J150:J170" si="10">ROUND(I150*H150,2)</f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ref="P150:P170" si="11">O150*H150</f>
        <v>0</v>
      </c>
      <c r="Q150" s="146">
        <v>0</v>
      </c>
      <c r="R150" s="146">
        <f t="shared" ref="R150:R170" si="12">Q150*H150</f>
        <v>0</v>
      </c>
      <c r="S150" s="146">
        <v>0</v>
      </c>
      <c r="T150" s="147">
        <f t="shared" ref="T150:T170" si="13">S150*H150</f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 t="shared" ref="BE150:BE170" si="14">IF(N150="základní",J150,0)</f>
        <v>0</v>
      </c>
      <c r="BF150" s="149">
        <f t="shared" ref="BF150:BF170" si="15">IF(N150="snížená",J150,0)</f>
        <v>0</v>
      </c>
      <c r="BG150" s="149">
        <f t="shared" ref="BG150:BG170" si="16">IF(N150="zákl. přenesená",J150,0)</f>
        <v>0</v>
      </c>
      <c r="BH150" s="149">
        <f t="shared" ref="BH150:BH170" si="17">IF(N150="sníž. přenesená",J150,0)</f>
        <v>0</v>
      </c>
      <c r="BI150" s="149">
        <f t="shared" ref="BI150:BI170" si="18">IF(N150="nulová",J150,0)</f>
        <v>0</v>
      </c>
      <c r="BJ150" s="17" t="s">
        <v>85</v>
      </c>
      <c r="BK150" s="149">
        <f t="shared" ref="BK150:BK170" si="19">ROUND(I150*H150,2)</f>
        <v>0</v>
      </c>
      <c r="BL150" s="17" t="s">
        <v>260</v>
      </c>
      <c r="BM150" s="148" t="s">
        <v>389</v>
      </c>
    </row>
    <row r="151" spans="2:65" s="1" customFormat="1" ht="37.9" customHeight="1">
      <c r="B151" s="32"/>
      <c r="C151" s="137" t="s">
        <v>360</v>
      </c>
      <c r="D151" s="137" t="s">
        <v>255</v>
      </c>
      <c r="E151" s="138" t="s">
        <v>5202</v>
      </c>
      <c r="F151" s="139" t="s">
        <v>5203</v>
      </c>
      <c r="G151" s="140" t="s">
        <v>447</v>
      </c>
      <c r="H151" s="141">
        <v>8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85</v>
      </c>
      <c r="BK151" s="149">
        <f t="shared" si="19"/>
        <v>0</v>
      </c>
      <c r="BL151" s="17" t="s">
        <v>260</v>
      </c>
      <c r="BM151" s="148" t="s">
        <v>398</v>
      </c>
    </row>
    <row r="152" spans="2:65" s="1" customFormat="1" ht="24.2" customHeight="1">
      <c r="B152" s="32"/>
      <c r="C152" s="137" t="s">
        <v>8</v>
      </c>
      <c r="D152" s="137" t="s">
        <v>255</v>
      </c>
      <c r="E152" s="138" t="s">
        <v>5204</v>
      </c>
      <c r="F152" s="139" t="s">
        <v>5205</v>
      </c>
      <c r="G152" s="140" t="s">
        <v>447</v>
      </c>
      <c r="H152" s="141">
        <v>28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85</v>
      </c>
      <c r="BK152" s="149">
        <f t="shared" si="19"/>
        <v>0</v>
      </c>
      <c r="BL152" s="17" t="s">
        <v>260</v>
      </c>
      <c r="BM152" s="148" t="s">
        <v>410</v>
      </c>
    </row>
    <row r="153" spans="2:65" s="1" customFormat="1" ht="24.2" customHeight="1">
      <c r="B153" s="32"/>
      <c r="C153" s="137" t="s">
        <v>369</v>
      </c>
      <c r="D153" s="137" t="s">
        <v>255</v>
      </c>
      <c r="E153" s="138" t="s">
        <v>5206</v>
      </c>
      <c r="F153" s="139" t="s">
        <v>5207</v>
      </c>
      <c r="G153" s="140" t="s">
        <v>447</v>
      </c>
      <c r="H153" s="141">
        <v>62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85</v>
      </c>
      <c r="BK153" s="149">
        <f t="shared" si="19"/>
        <v>0</v>
      </c>
      <c r="BL153" s="17" t="s">
        <v>260</v>
      </c>
      <c r="BM153" s="148" t="s">
        <v>422</v>
      </c>
    </row>
    <row r="154" spans="2:65" s="1" customFormat="1" ht="24.2" customHeight="1">
      <c r="B154" s="32"/>
      <c r="C154" s="137" t="s">
        <v>374</v>
      </c>
      <c r="D154" s="137" t="s">
        <v>255</v>
      </c>
      <c r="E154" s="138" t="s">
        <v>5208</v>
      </c>
      <c r="F154" s="139" t="s">
        <v>5209</v>
      </c>
      <c r="G154" s="140" t="s">
        <v>447</v>
      </c>
      <c r="H154" s="141">
        <v>32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260</v>
      </c>
      <c r="AT154" s="148" t="s">
        <v>255</v>
      </c>
      <c r="AU154" s="148" t="s">
        <v>87</v>
      </c>
      <c r="AY154" s="17" t="s">
        <v>253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85</v>
      </c>
      <c r="BK154" s="149">
        <f t="shared" si="19"/>
        <v>0</v>
      </c>
      <c r="BL154" s="17" t="s">
        <v>260</v>
      </c>
      <c r="BM154" s="148" t="s">
        <v>302</v>
      </c>
    </row>
    <row r="155" spans="2:65" s="1" customFormat="1" ht="16.5" customHeight="1">
      <c r="B155" s="32"/>
      <c r="C155" s="137" t="s">
        <v>379</v>
      </c>
      <c r="D155" s="137" t="s">
        <v>255</v>
      </c>
      <c r="E155" s="138" t="s">
        <v>5210</v>
      </c>
      <c r="F155" s="139" t="s">
        <v>5211</v>
      </c>
      <c r="G155" s="140" t="s">
        <v>447</v>
      </c>
      <c r="H155" s="141">
        <v>187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85</v>
      </c>
      <c r="BK155" s="149">
        <f t="shared" si="19"/>
        <v>0</v>
      </c>
      <c r="BL155" s="17" t="s">
        <v>260</v>
      </c>
      <c r="BM155" s="148" t="s">
        <v>444</v>
      </c>
    </row>
    <row r="156" spans="2:65" s="1" customFormat="1" ht="16.5" customHeight="1">
      <c r="B156" s="32"/>
      <c r="C156" s="137" t="s">
        <v>384</v>
      </c>
      <c r="D156" s="137" t="s">
        <v>255</v>
      </c>
      <c r="E156" s="138" t="s">
        <v>5212</v>
      </c>
      <c r="F156" s="139" t="s">
        <v>5213</v>
      </c>
      <c r="G156" s="140" t="s">
        <v>447</v>
      </c>
      <c r="H156" s="141">
        <v>40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85</v>
      </c>
      <c r="BK156" s="149">
        <f t="shared" si="19"/>
        <v>0</v>
      </c>
      <c r="BL156" s="17" t="s">
        <v>260</v>
      </c>
      <c r="BM156" s="148" t="s">
        <v>455</v>
      </c>
    </row>
    <row r="157" spans="2:65" s="1" customFormat="1" ht="16.5" customHeight="1">
      <c r="B157" s="32"/>
      <c r="C157" s="137" t="s">
        <v>389</v>
      </c>
      <c r="D157" s="137" t="s">
        <v>255</v>
      </c>
      <c r="E157" s="138" t="s">
        <v>5214</v>
      </c>
      <c r="F157" s="139" t="s">
        <v>5215</v>
      </c>
      <c r="G157" s="140" t="s">
        <v>447</v>
      </c>
      <c r="H157" s="141">
        <v>13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85</v>
      </c>
      <c r="BK157" s="149">
        <f t="shared" si="19"/>
        <v>0</v>
      </c>
      <c r="BL157" s="17" t="s">
        <v>260</v>
      </c>
      <c r="BM157" s="148" t="s">
        <v>483</v>
      </c>
    </row>
    <row r="158" spans="2:65" s="1" customFormat="1" ht="16.5" customHeight="1">
      <c r="B158" s="32"/>
      <c r="C158" s="137" t="s">
        <v>7</v>
      </c>
      <c r="D158" s="137" t="s">
        <v>255</v>
      </c>
      <c r="E158" s="138" t="s">
        <v>5216</v>
      </c>
      <c r="F158" s="139" t="s">
        <v>5217</v>
      </c>
      <c r="G158" s="140" t="s">
        <v>447</v>
      </c>
      <c r="H158" s="141">
        <v>9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42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85</v>
      </c>
      <c r="BK158" s="149">
        <f t="shared" si="19"/>
        <v>0</v>
      </c>
      <c r="BL158" s="17" t="s">
        <v>260</v>
      </c>
      <c r="BM158" s="148" t="s">
        <v>490</v>
      </c>
    </row>
    <row r="159" spans="2:65" s="1" customFormat="1" ht="16.5" customHeight="1">
      <c r="B159" s="32"/>
      <c r="C159" s="137" t="s">
        <v>398</v>
      </c>
      <c r="D159" s="137" t="s">
        <v>255</v>
      </c>
      <c r="E159" s="138" t="s">
        <v>5218</v>
      </c>
      <c r="F159" s="139" t="s">
        <v>5219</v>
      </c>
      <c r="G159" s="140" t="s">
        <v>447</v>
      </c>
      <c r="H159" s="141">
        <v>19</v>
      </c>
      <c r="I159" s="142"/>
      <c r="J159" s="143">
        <f t="shared" si="10"/>
        <v>0</v>
      </c>
      <c r="K159" s="139" t="s">
        <v>1</v>
      </c>
      <c r="L159" s="32"/>
      <c r="M159" s="144" t="s">
        <v>1</v>
      </c>
      <c r="N159" s="145" t="s">
        <v>42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85</v>
      </c>
      <c r="BK159" s="149">
        <f t="shared" si="19"/>
        <v>0</v>
      </c>
      <c r="BL159" s="17" t="s">
        <v>260</v>
      </c>
      <c r="BM159" s="148" t="s">
        <v>498</v>
      </c>
    </row>
    <row r="160" spans="2:65" s="1" customFormat="1" ht="24.2" customHeight="1">
      <c r="B160" s="32"/>
      <c r="C160" s="137" t="s">
        <v>404</v>
      </c>
      <c r="D160" s="137" t="s">
        <v>255</v>
      </c>
      <c r="E160" s="138" t="s">
        <v>5220</v>
      </c>
      <c r="F160" s="139" t="s">
        <v>5221</v>
      </c>
      <c r="G160" s="140" t="s">
        <v>447</v>
      </c>
      <c r="H160" s="141">
        <v>85</v>
      </c>
      <c r="I160" s="142"/>
      <c r="J160" s="143">
        <f t="shared" si="10"/>
        <v>0</v>
      </c>
      <c r="K160" s="139" t="s">
        <v>1</v>
      </c>
      <c r="L160" s="32"/>
      <c r="M160" s="144" t="s">
        <v>1</v>
      </c>
      <c r="N160" s="145" t="s">
        <v>42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85</v>
      </c>
      <c r="BK160" s="149">
        <f t="shared" si="19"/>
        <v>0</v>
      </c>
      <c r="BL160" s="17" t="s">
        <v>260</v>
      </c>
      <c r="BM160" s="148" t="s">
        <v>508</v>
      </c>
    </row>
    <row r="161" spans="2:65" s="1" customFormat="1" ht="16.5" customHeight="1">
      <c r="B161" s="32"/>
      <c r="C161" s="137" t="s">
        <v>410</v>
      </c>
      <c r="D161" s="137" t="s">
        <v>255</v>
      </c>
      <c r="E161" s="138" t="s">
        <v>5222</v>
      </c>
      <c r="F161" s="139" t="s">
        <v>5223</v>
      </c>
      <c r="G161" s="140" t="s">
        <v>447</v>
      </c>
      <c r="H161" s="141">
        <v>55</v>
      </c>
      <c r="I161" s="142"/>
      <c r="J161" s="143">
        <f t="shared" si="10"/>
        <v>0</v>
      </c>
      <c r="K161" s="139" t="s">
        <v>1</v>
      </c>
      <c r="L161" s="32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85</v>
      </c>
      <c r="BK161" s="149">
        <f t="shared" si="19"/>
        <v>0</v>
      </c>
      <c r="BL161" s="17" t="s">
        <v>260</v>
      </c>
      <c r="BM161" s="148" t="s">
        <v>521</v>
      </c>
    </row>
    <row r="162" spans="2:65" s="1" customFormat="1" ht="24.2" customHeight="1">
      <c r="B162" s="32"/>
      <c r="C162" s="137" t="s">
        <v>415</v>
      </c>
      <c r="D162" s="137" t="s">
        <v>255</v>
      </c>
      <c r="E162" s="138" t="s">
        <v>5224</v>
      </c>
      <c r="F162" s="139" t="s">
        <v>5225</v>
      </c>
      <c r="G162" s="140" t="s">
        <v>447</v>
      </c>
      <c r="H162" s="141">
        <v>244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260</v>
      </c>
      <c r="AT162" s="148" t="s">
        <v>255</v>
      </c>
      <c r="AU162" s="148" t="s">
        <v>87</v>
      </c>
      <c r="AY162" s="17" t="s">
        <v>253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85</v>
      </c>
      <c r="BK162" s="149">
        <f t="shared" si="19"/>
        <v>0</v>
      </c>
      <c r="BL162" s="17" t="s">
        <v>260</v>
      </c>
      <c r="BM162" s="148" t="s">
        <v>533</v>
      </c>
    </row>
    <row r="163" spans="2:65" s="1" customFormat="1" ht="24.2" customHeight="1">
      <c r="B163" s="32"/>
      <c r="C163" s="137" t="s">
        <v>422</v>
      </c>
      <c r="D163" s="137" t="s">
        <v>255</v>
      </c>
      <c r="E163" s="138" t="s">
        <v>5226</v>
      </c>
      <c r="F163" s="139" t="s">
        <v>5227</v>
      </c>
      <c r="G163" s="140" t="s">
        <v>447</v>
      </c>
      <c r="H163" s="141">
        <v>12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85</v>
      </c>
      <c r="BK163" s="149">
        <f t="shared" si="19"/>
        <v>0</v>
      </c>
      <c r="BL163" s="17" t="s">
        <v>260</v>
      </c>
      <c r="BM163" s="148" t="s">
        <v>546</v>
      </c>
    </row>
    <row r="164" spans="2:65" s="1" customFormat="1" ht="24.2" customHeight="1">
      <c r="B164" s="32"/>
      <c r="C164" s="137" t="s">
        <v>291</v>
      </c>
      <c r="D164" s="137" t="s">
        <v>255</v>
      </c>
      <c r="E164" s="138" t="s">
        <v>5228</v>
      </c>
      <c r="F164" s="139" t="s">
        <v>5229</v>
      </c>
      <c r="G164" s="140" t="s">
        <v>447</v>
      </c>
      <c r="H164" s="141">
        <v>1</v>
      </c>
      <c r="I164" s="142"/>
      <c r="J164" s="143">
        <f t="shared" si="10"/>
        <v>0</v>
      </c>
      <c r="K164" s="139" t="s">
        <v>1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85</v>
      </c>
      <c r="BK164" s="149">
        <f t="shared" si="19"/>
        <v>0</v>
      </c>
      <c r="BL164" s="17" t="s">
        <v>260</v>
      </c>
      <c r="BM164" s="148" t="s">
        <v>557</v>
      </c>
    </row>
    <row r="165" spans="2:65" s="1" customFormat="1" ht="16.5" customHeight="1">
      <c r="B165" s="32"/>
      <c r="C165" s="137" t="s">
        <v>302</v>
      </c>
      <c r="D165" s="137" t="s">
        <v>255</v>
      </c>
      <c r="E165" s="138" t="s">
        <v>5230</v>
      </c>
      <c r="F165" s="139" t="s">
        <v>5231</v>
      </c>
      <c r="G165" s="140" t="s">
        <v>447</v>
      </c>
      <c r="H165" s="141">
        <v>414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85</v>
      </c>
      <c r="BK165" s="149">
        <f t="shared" si="19"/>
        <v>0</v>
      </c>
      <c r="BL165" s="17" t="s">
        <v>260</v>
      </c>
      <c r="BM165" s="148" t="s">
        <v>566</v>
      </c>
    </row>
    <row r="166" spans="2:65" s="1" customFormat="1" ht="24.2" customHeight="1">
      <c r="B166" s="32"/>
      <c r="C166" s="137" t="s">
        <v>437</v>
      </c>
      <c r="D166" s="137" t="s">
        <v>255</v>
      </c>
      <c r="E166" s="138" t="s">
        <v>5232</v>
      </c>
      <c r="F166" s="139" t="s">
        <v>5233</v>
      </c>
      <c r="G166" s="140" t="s">
        <v>447</v>
      </c>
      <c r="H166" s="141">
        <v>24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260</v>
      </c>
      <c r="AT166" s="148" t="s">
        <v>255</v>
      </c>
      <c r="AU166" s="148" t="s">
        <v>87</v>
      </c>
      <c r="AY166" s="17" t="s">
        <v>253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85</v>
      </c>
      <c r="BK166" s="149">
        <f t="shared" si="19"/>
        <v>0</v>
      </c>
      <c r="BL166" s="17" t="s">
        <v>260</v>
      </c>
      <c r="BM166" s="148" t="s">
        <v>576</v>
      </c>
    </row>
    <row r="167" spans="2:65" s="1" customFormat="1" ht="16.5" customHeight="1">
      <c r="B167" s="32"/>
      <c r="C167" s="137" t="s">
        <v>444</v>
      </c>
      <c r="D167" s="137" t="s">
        <v>255</v>
      </c>
      <c r="E167" s="138" t="s">
        <v>5234</v>
      </c>
      <c r="F167" s="139" t="s">
        <v>5235</v>
      </c>
      <c r="G167" s="140" t="s">
        <v>447</v>
      </c>
      <c r="H167" s="141">
        <v>24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85</v>
      </c>
      <c r="BK167" s="149">
        <f t="shared" si="19"/>
        <v>0</v>
      </c>
      <c r="BL167" s="17" t="s">
        <v>260</v>
      </c>
      <c r="BM167" s="148" t="s">
        <v>586</v>
      </c>
    </row>
    <row r="168" spans="2:65" s="1" customFormat="1" ht="16.5" customHeight="1">
      <c r="B168" s="32"/>
      <c r="C168" s="137" t="s">
        <v>449</v>
      </c>
      <c r="D168" s="137" t="s">
        <v>255</v>
      </c>
      <c r="E168" s="138" t="s">
        <v>5236</v>
      </c>
      <c r="F168" s="139" t="s">
        <v>5237</v>
      </c>
      <c r="G168" s="140" t="s">
        <v>447</v>
      </c>
      <c r="H168" s="141">
        <v>24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85</v>
      </c>
      <c r="BK168" s="149">
        <f t="shared" si="19"/>
        <v>0</v>
      </c>
      <c r="BL168" s="17" t="s">
        <v>260</v>
      </c>
      <c r="BM168" s="148" t="s">
        <v>597</v>
      </c>
    </row>
    <row r="169" spans="2:65" s="1" customFormat="1" ht="24.2" customHeight="1">
      <c r="B169" s="32"/>
      <c r="C169" s="137" t="s">
        <v>455</v>
      </c>
      <c r="D169" s="137" t="s">
        <v>255</v>
      </c>
      <c r="E169" s="138" t="s">
        <v>5238</v>
      </c>
      <c r="F169" s="139" t="s">
        <v>5239</v>
      </c>
      <c r="G169" s="140" t="s">
        <v>447</v>
      </c>
      <c r="H169" s="141">
        <v>12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85</v>
      </c>
      <c r="BK169" s="149">
        <f t="shared" si="19"/>
        <v>0</v>
      </c>
      <c r="BL169" s="17" t="s">
        <v>260</v>
      </c>
      <c r="BM169" s="148" t="s">
        <v>613</v>
      </c>
    </row>
    <row r="170" spans="2:65" s="1" customFormat="1" ht="37.9" customHeight="1">
      <c r="B170" s="32"/>
      <c r="C170" s="137" t="s">
        <v>479</v>
      </c>
      <c r="D170" s="137" t="s">
        <v>255</v>
      </c>
      <c r="E170" s="138" t="s">
        <v>5240</v>
      </c>
      <c r="F170" s="139" t="s">
        <v>5241</v>
      </c>
      <c r="G170" s="140" t="s">
        <v>447</v>
      </c>
      <c r="H170" s="141">
        <v>1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85</v>
      </c>
      <c r="BK170" s="149">
        <f t="shared" si="19"/>
        <v>0</v>
      </c>
      <c r="BL170" s="17" t="s">
        <v>260</v>
      </c>
      <c r="BM170" s="148" t="s">
        <v>621</v>
      </c>
    </row>
    <row r="171" spans="2:65" s="11" customFormat="1" ht="22.9" customHeight="1">
      <c r="B171" s="125"/>
      <c r="D171" s="126" t="s">
        <v>76</v>
      </c>
      <c r="E171" s="135" t="s">
        <v>5242</v>
      </c>
      <c r="F171" s="135" t="s">
        <v>5243</v>
      </c>
      <c r="I171" s="128"/>
      <c r="J171" s="136">
        <f>BK171</f>
        <v>0</v>
      </c>
      <c r="L171" s="125"/>
      <c r="M171" s="130"/>
      <c r="P171" s="131">
        <f>SUM(P172:P181)</f>
        <v>0</v>
      </c>
      <c r="R171" s="131">
        <f>SUM(R172:R181)</f>
        <v>0</v>
      </c>
      <c r="T171" s="132">
        <f>SUM(T172:T181)</f>
        <v>0</v>
      </c>
      <c r="AR171" s="126" t="s">
        <v>85</v>
      </c>
      <c r="AT171" s="133" t="s">
        <v>76</v>
      </c>
      <c r="AU171" s="133" t="s">
        <v>85</v>
      </c>
      <c r="AY171" s="126" t="s">
        <v>253</v>
      </c>
      <c r="BK171" s="134">
        <f>SUM(BK172:BK181)</f>
        <v>0</v>
      </c>
    </row>
    <row r="172" spans="2:65" s="1" customFormat="1" ht="33" customHeight="1">
      <c r="B172" s="32"/>
      <c r="C172" s="137" t="s">
        <v>483</v>
      </c>
      <c r="D172" s="137" t="s">
        <v>255</v>
      </c>
      <c r="E172" s="138" t="s">
        <v>5244</v>
      </c>
      <c r="F172" s="139" t="s">
        <v>5245</v>
      </c>
      <c r="G172" s="140" t="s">
        <v>447</v>
      </c>
      <c r="H172" s="141">
        <v>49</v>
      </c>
      <c r="I172" s="142"/>
      <c r="J172" s="143">
        <f t="shared" ref="J172:J181" si="20">ROUND(I172*H172,2)</f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ref="P172:P181" si="21">O172*H172</f>
        <v>0</v>
      </c>
      <c r="Q172" s="146">
        <v>0</v>
      </c>
      <c r="R172" s="146">
        <f t="shared" ref="R172:R181" si="22">Q172*H172</f>
        <v>0</v>
      </c>
      <c r="S172" s="146">
        <v>0</v>
      </c>
      <c r="T172" s="147">
        <f t="shared" ref="T172:T181" si="23">S172*H172</f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 t="shared" ref="BE172:BE181" si="24">IF(N172="základní",J172,0)</f>
        <v>0</v>
      </c>
      <c r="BF172" s="149">
        <f t="shared" ref="BF172:BF181" si="25">IF(N172="snížená",J172,0)</f>
        <v>0</v>
      </c>
      <c r="BG172" s="149">
        <f t="shared" ref="BG172:BG181" si="26">IF(N172="zákl. přenesená",J172,0)</f>
        <v>0</v>
      </c>
      <c r="BH172" s="149">
        <f t="shared" ref="BH172:BH181" si="27">IF(N172="sníž. přenesená",J172,0)</f>
        <v>0</v>
      </c>
      <c r="BI172" s="149">
        <f t="shared" ref="BI172:BI181" si="28">IF(N172="nulová",J172,0)</f>
        <v>0</v>
      </c>
      <c r="BJ172" s="17" t="s">
        <v>85</v>
      </c>
      <c r="BK172" s="149">
        <f t="shared" ref="BK172:BK181" si="29">ROUND(I172*H172,2)</f>
        <v>0</v>
      </c>
      <c r="BL172" s="17" t="s">
        <v>260</v>
      </c>
      <c r="BM172" s="148" t="s">
        <v>629</v>
      </c>
    </row>
    <row r="173" spans="2:65" s="1" customFormat="1" ht="16.5" customHeight="1">
      <c r="B173" s="32"/>
      <c r="C173" s="137" t="s">
        <v>309</v>
      </c>
      <c r="D173" s="137" t="s">
        <v>255</v>
      </c>
      <c r="E173" s="138" t="s">
        <v>5246</v>
      </c>
      <c r="F173" s="139" t="s">
        <v>5247</v>
      </c>
      <c r="G173" s="140" t="s">
        <v>313</v>
      </c>
      <c r="H173" s="141">
        <v>2470</v>
      </c>
      <c r="I173" s="142"/>
      <c r="J173" s="143">
        <f t="shared" si="2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7" t="s">
        <v>85</v>
      </c>
      <c r="BK173" s="149">
        <f t="shared" si="29"/>
        <v>0</v>
      </c>
      <c r="BL173" s="17" t="s">
        <v>260</v>
      </c>
      <c r="BM173" s="148" t="s">
        <v>639</v>
      </c>
    </row>
    <row r="174" spans="2:65" s="1" customFormat="1" ht="16.5" customHeight="1">
      <c r="B174" s="32"/>
      <c r="C174" s="137" t="s">
        <v>490</v>
      </c>
      <c r="D174" s="137" t="s">
        <v>255</v>
      </c>
      <c r="E174" s="138" t="s">
        <v>5248</v>
      </c>
      <c r="F174" s="139" t="s">
        <v>5249</v>
      </c>
      <c r="G174" s="140" t="s">
        <v>313</v>
      </c>
      <c r="H174" s="141">
        <v>2370</v>
      </c>
      <c r="I174" s="142"/>
      <c r="J174" s="143">
        <f t="shared" si="20"/>
        <v>0</v>
      </c>
      <c r="K174" s="139" t="s">
        <v>1</v>
      </c>
      <c r="L174" s="32"/>
      <c r="M174" s="144" t="s">
        <v>1</v>
      </c>
      <c r="N174" s="145" t="s">
        <v>42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7" t="s">
        <v>85</v>
      </c>
      <c r="BK174" s="149">
        <f t="shared" si="29"/>
        <v>0</v>
      </c>
      <c r="BL174" s="17" t="s">
        <v>260</v>
      </c>
      <c r="BM174" s="148" t="s">
        <v>648</v>
      </c>
    </row>
    <row r="175" spans="2:65" s="1" customFormat="1" ht="44.25" customHeight="1">
      <c r="B175" s="32"/>
      <c r="C175" s="137" t="s">
        <v>494</v>
      </c>
      <c r="D175" s="137" t="s">
        <v>255</v>
      </c>
      <c r="E175" s="138" t="s">
        <v>5250</v>
      </c>
      <c r="F175" s="139" t="s">
        <v>5251</v>
      </c>
      <c r="G175" s="140" t="s">
        <v>447</v>
      </c>
      <c r="H175" s="141">
        <v>14</v>
      </c>
      <c r="I175" s="142"/>
      <c r="J175" s="143">
        <f t="shared" si="20"/>
        <v>0</v>
      </c>
      <c r="K175" s="139" t="s">
        <v>1</v>
      </c>
      <c r="L175" s="32"/>
      <c r="M175" s="144" t="s">
        <v>1</v>
      </c>
      <c r="N175" s="145" t="s">
        <v>42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260</v>
      </c>
      <c r="AT175" s="148" t="s">
        <v>255</v>
      </c>
      <c r="AU175" s="148" t="s">
        <v>87</v>
      </c>
      <c r="AY175" s="17" t="s">
        <v>253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7" t="s">
        <v>85</v>
      </c>
      <c r="BK175" s="149">
        <f t="shared" si="29"/>
        <v>0</v>
      </c>
      <c r="BL175" s="17" t="s">
        <v>260</v>
      </c>
      <c r="BM175" s="148" t="s">
        <v>663</v>
      </c>
    </row>
    <row r="176" spans="2:65" s="1" customFormat="1" ht="37.9" customHeight="1">
      <c r="B176" s="32"/>
      <c r="C176" s="137" t="s">
        <v>498</v>
      </c>
      <c r="D176" s="137" t="s">
        <v>255</v>
      </c>
      <c r="E176" s="138" t="s">
        <v>5252</v>
      </c>
      <c r="F176" s="139" t="s">
        <v>5253</v>
      </c>
      <c r="G176" s="140" t="s">
        <v>447</v>
      </c>
      <c r="H176" s="141">
        <v>4</v>
      </c>
      <c r="I176" s="142"/>
      <c r="J176" s="143">
        <f t="shared" si="20"/>
        <v>0</v>
      </c>
      <c r="K176" s="139" t="s">
        <v>1</v>
      </c>
      <c r="L176" s="32"/>
      <c r="M176" s="144" t="s">
        <v>1</v>
      </c>
      <c r="N176" s="145" t="s">
        <v>42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260</v>
      </c>
      <c r="AT176" s="148" t="s">
        <v>255</v>
      </c>
      <c r="AU176" s="148" t="s">
        <v>87</v>
      </c>
      <c r="AY176" s="17" t="s">
        <v>253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7" t="s">
        <v>85</v>
      </c>
      <c r="BK176" s="149">
        <f t="shared" si="29"/>
        <v>0</v>
      </c>
      <c r="BL176" s="17" t="s">
        <v>260</v>
      </c>
      <c r="BM176" s="148" t="s">
        <v>675</v>
      </c>
    </row>
    <row r="177" spans="2:65" s="1" customFormat="1" ht="24.2" customHeight="1">
      <c r="B177" s="32"/>
      <c r="C177" s="137" t="s">
        <v>502</v>
      </c>
      <c r="D177" s="137" t="s">
        <v>255</v>
      </c>
      <c r="E177" s="138" t="s">
        <v>5254</v>
      </c>
      <c r="F177" s="139" t="s">
        <v>5255</v>
      </c>
      <c r="G177" s="140" t="s">
        <v>447</v>
      </c>
      <c r="H177" s="141">
        <v>4</v>
      </c>
      <c r="I177" s="142"/>
      <c r="J177" s="143">
        <f t="shared" si="20"/>
        <v>0</v>
      </c>
      <c r="K177" s="139" t="s">
        <v>1</v>
      </c>
      <c r="L177" s="32"/>
      <c r="M177" s="144" t="s">
        <v>1</v>
      </c>
      <c r="N177" s="145" t="s">
        <v>42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7" t="s">
        <v>85</v>
      </c>
      <c r="BK177" s="149">
        <f t="shared" si="29"/>
        <v>0</v>
      </c>
      <c r="BL177" s="17" t="s">
        <v>260</v>
      </c>
      <c r="BM177" s="148" t="s">
        <v>685</v>
      </c>
    </row>
    <row r="178" spans="2:65" s="1" customFormat="1" ht="49.15" customHeight="1">
      <c r="B178" s="32"/>
      <c r="C178" s="137" t="s">
        <v>508</v>
      </c>
      <c r="D178" s="137" t="s">
        <v>255</v>
      </c>
      <c r="E178" s="138" t="s">
        <v>5256</v>
      </c>
      <c r="F178" s="139" t="s">
        <v>5257</v>
      </c>
      <c r="G178" s="140" t="s">
        <v>447</v>
      </c>
      <c r="H178" s="141">
        <v>4</v>
      </c>
      <c r="I178" s="142"/>
      <c r="J178" s="143">
        <f t="shared" si="20"/>
        <v>0</v>
      </c>
      <c r="K178" s="139" t="s">
        <v>1</v>
      </c>
      <c r="L178" s="32"/>
      <c r="M178" s="144" t="s">
        <v>1</v>
      </c>
      <c r="N178" s="145" t="s">
        <v>42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260</v>
      </c>
      <c r="AT178" s="148" t="s">
        <v>255</v>
      </c>
      <c r="AU178" s="148" t="s">
        <v>87</v>
      </c>
      <c r="AY178" s="17" t="s">
        <v>253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7" t="s">
        <v>85</v>
      </c>
      <c r="BK178" s="149">
        <f t="shared" si="29"/>
        <v>0</v>
      </c>
      <c r="BL178" s="17" t="s">
        <v>260</v>
      </c>
      <c r="BM178" s="148" t="s">
        <v>5258</v>
      </c>
    </row>
    <row r="179" spans="2:65" s="1" customFormat="1" ht="44.25" customHeight="1">
      <c r="B179" s="32"/>
      <c r="C179" s="137" t="s">
        <v>515</v>
      </c>
      <c r="D179" s="137" t="s">
        <v>255</v>
      </c>
      <c r="E179" s="138" t="s">
        <v>5259</v>
      </c>
      <c r="F179" s="139" t="s">
        <v>5260</v>
      </c>
      <c r="G179" s="140" t="s">
        <v>447</v>
      </c>
      <c r="H179" s="141">
        <v>49</v>
      </c>
      <c r="I179" s="142"/>
      <c r="J179" s="143">
        <f t="shared" si="20"/>
        <v>0</v>
      </c>
      <c r="K179" s="139" t="s">
        <v>1</v>
      </c>
      <c r="L179" s="32"/>
      <c r="M179" s="144" t="s">
        <v>1</v>
      </c>
      <c r="N179" s="145" t="s">
        <v>42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7" t="s">
        <v>85</v>
      </c>
      <c r="BK179" s="149">
        <f t="shared" si="29"/>
        <v>0</v>
      </c>
      <c r="BL179" s="17" t="s">
        <v>260</v>
      </c>
      <c r="BM179" s="148" t="s">
        <v>5261</v>
      </c>
    </row>
    <row r="180" spans="2:65" s="1" customFormat="1" ht="44.25" customHeight="1">
      <c r="B180" s="32"/>
      <c r="C180" s="137" t="s">
        <v>521</v>
      </c>
      <c r="D180" s="137" t="s">
        <v>255</v>
      </c>
      <c r="E180" s="138" t="s">
        <v>5262</v>
      </c>
      <c r="F180" s="139" t="s">
        <v>5263</v>
      </c>
      <c r="G180" s="140" t="s">
        <v>447</v>
      </c>
      <c r="H180" s="141">
        <v>4</v>
      </c>
      <c r="I180" s="142"/>
      <c r="J180" s="143">
        <f t="shared" si="20"/>
        <v>0</v>
      </c>
      <c r="K180" s="139" t="s">
        <v>1</v>
      </c>
      <c r="L180" s="32"/>
      <c r="M180" s="144" t="s">
        <v>1</v>
      </c>
      <c r="N180" s="145" t="s">
        <v>42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260</v>
      </c>
      <c r="AT180" s="148" t="s">
        <v>255</v>
      </c>
      <c r="AU180" s="148" t="s">
        <v>87</v>
      </c>
      <c r="AY180" s="17" t="s">
        <v>253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7" t="s">
        <v>85</v>
      </c>
      <c r="BK180" s="149">
        <f t="shared" si="29"/>
        <v>0</v>
      </c>
      <c r="BL180" s="17" t="s">
        <v>260</v>
      </c>
      <c r="BM180" s="148" t="s">
        <v>5264</v>
      </c>
    </row>
    <row r="181" spans="2:65" s="1" customFormat="1" ht="24.2" customHeight="1">
      <c r="B181" s="32"/>
      <c r="C181" s="137" t="s">
        <v>527</v>
      </c>
      <c r="D181" s="137" t="s">
        <v>255</v>
      </c>
      <c r="E181" s="138" t="s">
        <v>5265</v>
      </c>
      <c r="F181" s="139" t="s">
        <v>5266</v>
      </c>
      <c r="G181" s="140" t="s">
        <v>447</v>
      </c>
      <c r="H181" s="141">
        <v>4</v>
      </c>
      <c r="I181" s="142"/>
      <c r="J181" s="143">
        <f t="shared" si="20"/>
        <v>0</v>
      </c>
      <c r="K181" s="139" t="s">
        <v>1</v>
      </c>
      <c r="L181" s="32"/>
      <c r="M181" s="144" t="s">
        <v>1</v>
      </c>
      <c r="N181" s="145" t="s">
        <v>42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260</v>
      </c>
      <c r="AT181" s="148" t="s">
        <v>255</v>
      </c>
      <c r="AU181" s="148" t="s">
        <v>87</v>
      </c>
      <c r="AY181" s="17" t="s">
        <v>253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7" t="s">
        <v>85</v>
      </c>
      <c r="BK181" s="149">
        <f t="shared" si="29"/>
        <v>0</v>
      </c>
      <c r="BL181" s="17" t="s">
        <v>260</v>
      </c>
      <c r="BM181" s="148" t="s">
        <v>5267</v>
      </c>
    </row>
    <row r="182" spans="2:65" s="11" customFormat="1" ht="22.9" customHeight="1">
      <c r="B182" s="125"/>
      <c r="D182" s="126" t="s">
        <v>76</v>
      </c>
      <c r="E182" s="135" t="s">
        <v>5268</v>
      </c>
      <c r="F182" s="135" t="s">
        <v>5269</v>
      </c>
      <c r="I182" s="128"/>
      <c r="J182" s="136">
        <f>BK182</f>
        <v>0</v>
      </c>
      <c r="L182" s="125"/>
      <c r="M182" s="130"/>
      <c r="P182" s="131">
        <f>SUM(P183:P193)</f>
        <v>0</v>
      </c>
      <c r="R182" s="131">
        <f>SUM(R183:R193)</f>
        <v>0</v>
      </c>
      <c r="T182" s="132">
        <f>SUM(T183:T193)</f>
        <v>0</v>
      </c>
      <c r="AR182" s="126" t="s">
        <v>85</v>
      </c>
      <c r="AT182" s="133" t="s">
        <v>76</v>
      </c>
      <c r="AU182" s="133" t="s">
        <v>85</v>
      </c>
      <c r="AY182" s="126" t="s">
        <v>253</v>
      </c>
      <c r="BK182" s="134">
        <f>SUM(BK183:BK193)</f>
        <v>0</v>
      </c>
    </row>
    <row r="183" spans="2:65" s="1" customFormat="1" ht="16.5" customHeight="1">
      <c r="B183" s="32"/>
      <c r="C183" s="137" t="s">
        <v>533</v>
      </c>
      <c r="D183" s="137" t="s">
        <v>255</v>
      </c>
      <c r="E183" s="138" t="s">
        <v>5270</v>
      </c>
      <c r="F183" s="139" t="s">
        <v>5271</v>
      </c>
      <c r="G183" s="140" t="s">
        <v>313</v>
      </c>
      <c r="H183" s="141">
        <v>2748</v>
      </c>
      <c r="I183" s="142"/>
      <c r="J183" s="143">
        <f t="shared" ref="J183:J193" si="30">ROUND(I183*H183,2)</f>
        <v>0</v>
      </c>
      <c r="K183" s="139" t="s">
        <v>1</v>
      </c>
      <c r="L183" s="32"/>
      <c r="M183" s="144" t="s">
        <v>1</v>
      </c>
      <c r="N183" s="145" t="s">
        <v>42</v>
      </c>
      <c r="P183" s="146">
        <f t="shared" ref="P183:P193" si="31">O183*H183</f>
        <v>0</v>
      </c>
      <c r="Q183" s="146">
        <v>0</v>
      </c>
      <c r="R183" s="146">
        <f t="shared" ref="R183:R193" si="32">Q183*H183</f>
        <v>0</v>
      </c>
      <c r="S183" s="146">
        <v>0</v>
      </c>
      <c r="T183" s="147">
        <f t="shared" ref="T183:T193" si="33">S183*H183</f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 t="shared" ref="BE183:BE193" si="34">IF(N183="základní",J183,0)</f>
        <v>0</v>
      </c>
      <c r="BF183" s="149">
        <f t="shared" ref="BF183:BF193" si="35">IF(N183="snížená",J183,0)</f>
        <v>0</v>
      </c>
      <c r="BG183" s="149">
        <f t="shared" ref="BG183:BG193" si="36">IF(N183="zákl. přenesená",J183,0)</f>
        <v>0</v>
      </c>
      <c r="BH183" s="149">
        <f t="shared" ref="BH183:BH193" si="37">IF(N183="sníž. přenesená",J183,0)</f>
        <v>0</v>
      </c>
      <c r="BI183" s="149">
        <f t="shared" ref="BI183:BI193" si="38">IF(N183="nulová",J183,0)</f>
        <v>0</v>
      </c>
      <c r="BJ183" s="17" t="s">
        <v>85</v>
      </c>
      <c r="BK183" s="149">
        <f t="shared" ref="BK183:BK193" si="39">ROUND(I183*H183,2)</f>
        <v>0</v>
      </c>
      <c r="BL183" s="17" t="s">
        <v>260</v>
      </c>
      <c r="BM183" s="148" t="s">
        <v>695</v>
      </c>
    </row>
    <row r="184" spans="2:65" s="1" customFormat="1" ht="16.5" customHeight="1">
      <c r="B184" s="32"/>
      <c r="C184" s="137" t="s">
        <v>540</v>
      </c>
      <c r="D184" s="137" t="s">
        <v>255</v>
      </c>
      <c r="E184" s="138" t="s">
        <v>5272</v>
      </c>
      <c r="F184" s="139" t="s">
        <v>5249</v>
      </c>
      <c r="G184" s="140" t="s">
        <v>313</v>
      </c>
      <c r="H184" s="141">
        <v>320</v>
      </c>
      <c r="I184" s="142"/>
      <c r="J184" s="143">
        <f t="shared" si="30"/>
        <v>0</v>
      </c>
      <c r="K184" s="139" t="s">
        <v>1</v>
      </c>
      <c r="L184" s="32"/>
      <c r="M184" s="144" t="s">
        <v>1</v>
      </c>
      <c r="N184" s="145" t="s">
        <v>42</v>
      </c>
      <c r="P184" s="146">
        <f t="shared" si="31"/>
        <v>0</v>
      </c>
      <c r="Q184" s="146">
        <v>0</v>
      </c>
      <c r="R184" s="146">
        <f t="shared" si="32"/>
        <v>0</v>
      </c>
      <c r="S184" s="146">
        <v>0</v>
      </c>
      <c r="T184" s="147">
        <f t="shared" si="33"/>
        <v>0</v>
      </c>
      <c r="AR184" s="148" t="s">
        <v>260</v>
      </c>
      <c r="AT184" s="148" t="s">
        <v>255</v>
      </c>
      <c r="AU184" s="148" t="s">
        <v>87</v>
      </c>
      <c r="AY184" s="17" t="s">
        <v>253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7" t="s">
        <v>85</v>
      </c>
      <c r="BK184" s="149">
        <f t="shared" si="39"/>
        <v>0</v>
      </c>
      <c r="BL184" s="17" t="s">
        <v>260</v>
      </c>
      <c r="BM184" s="148" t="s">
        <v>705</v>
      </c>
    </row>
    <row r="185" spans="2:65" s="1" customFormat="1" ht="16.5" customHeight="1">
      <c r="B185" s="32"/>
      <c r="C185" s="137" t="s">
        <v>546</v>
      </c>
      <c r="D185" s="137" t="s">
        <v>255</v>
      </c>
      <c r="E185" s="138" t="s">
        <v>5273</v>
      </c>
      <c r="F185" s="139" t="s">
        <v>5274</v>
      </c>
      <c r="G185" s="140" t="s">
        <v>313</v>
      </c>
      <c r="H185" s="141">
        <v>1728</v>
      </c>
      <c r="I185" s="142"/>
      <c r="J185" s="143">
        <f t="shared" si="30"/>
        <v>0</v>
      </c>
      <c r="K185" s="139" t="s">
        <v>1</v>
      </c>
      <c r="L185" s="32"/>
      <c r="M185" s="144" t="s">
        <v>1</v>
      </c>
      <c r="N185" s="145" t="s">
        <v>42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7" t="s">
        <v>85</v>
      </c>
      <c r="BK185" s="149">
        <f t="shared" si="39"/>
        <v>0</v>
      </c>
      <c r="BL185" s="17" t="s">
        <v>260</v>
      </c>
      <c r="BM185" s="148" t="s">
        <v>715</v>
      </c>
    </row>
    <row r="186" spans="2:65" s="1" customFormat="1" ht="16.5" customHeight="1">
      <c r="B186" s="32"/>
      <c r="C186" s="137" t="s">
        <v>552</v>
      </c>
      <c r="D186" s="137" t="s">
        <v>255</v>
      </c>
      <c r="E186" s="138" t="s">
        <v>5275</v>
      </c>
      <c r="F186" s="139" t="s">
        <v>5276</v>
      </c>
      <c r="G186" s="140" t="s">
        <v>313</v>
      </c>
      <c r="H186" s="141">
        <v>7960</v>
      </c>
      <c r="I186" s="142"/>
      <c r="J186" s="143">
        <f t="shared" si="30"/>
        <v>0</v>
      </c>
      <c r="K186" s="139" t="s">
        <v>1</v>
      </c>
      <c r="L186" s="32"/>
      <c r="M186" s="144" t="s">
        <v>1</v>
      </c>
      <c r="N186" s="145" t="s">
        <v>42</v>
      </c>
      <c r="P186" s="146">
        <f t="shared" si="31"/>
        <v>0</v>
      </c>
      <c r="Q186" s="146">
        <v>0</v>
      </c>
      <c r="R186" s="146">
        <f t="shared" si="32"/>
        <v>0</v>
      </c>
      <c r="S186" s="146">
        <v>0</v>
      </c>
      <c r="T186" s="147">
        <f t="shared" si="33"/>
        <v>0</v>
      </c>
      <c r="AR186" s="148" t="s">
        <v>260</v>
      </c>
      <c r="AT186" s="148" t="s">
        <v>255</v>
      </c>
      <c r="AU186" s="148" t="s">
        <v>87</v>
      </c>
      <c r="AY186" s="17" t="s">
        <v>253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17" t="s">
        <v>85</v>
      </c>
      <c r="BK186" s="149">
        <f t="shared" si="39"/>
        <v>0</v>
      </c>
      <c r="BL186" s="17" t="s">
        <v>260</v>
      </c>
      <c r="BM186" s="148" t="s">
        <v>727</v>
      </c>
    </row>
    <row r="187" spans="2:65" s="1" customFormat="1" ht="16.5" customHeight="1">
      <c r="B187" s="32"/>
      <c r="C187" s="137" t="s">
        <v>557</v>
      </c>
      <c r="D187" s="137" t="s">
        <v>255</v>
      </c>
      <c r="E187" s="138" t="s">
        <v>5277</v>
      </c>
      <c r="F187" s="139" t="s">
        <v>5278</v>
      </c>
      <c r="G187" s="140" t="s">
        <v>313</v>
      </c>
      <c r="H187" s="141">
        <v>360</v>
      </c>
      <c r="I187" s="142"/>
      <c r="J187" s="143">
        <f t="shared" si="30"/>
        <v>0</v>
      </c>
      <c r="K187" s="139" t="s">
        <v>1</v>
      </c>
      <c r="L187" s="32"/>
      <c r="M187" s="144" t="s">
        <v>1</v>
      </c>
      <c r="N187" s="145" t="s">
        <v>42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AR187" s="148" t="s">
        <v>260</v>
      </c>
      <c r="AT187" s="148" t="s">
        <v>255</v>
      </c>
      <c r="AU187" s="148" t="s">
        <v>87</v>
      </c>
      <c r="AY187" s="17" t="s">
        <v>253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7" t="s">
        <v>85</v>
      </c>
      <c r="BK187" s="149">
        <f t="shared" si="39"/>
        <v>0</v>
      </c>
      <c r="BL187" s="17" t="s">
        <v>260</v>
      </c>
      <c r="BM187" s="148" t="s">
        <v>738</v>
      </c>
    </row>
    <row r="188" spans="2:65" s="1" customFormat="1" ht="16.5" customHeight="1">
      <c r="B188" s="32"/>
      <c r="C188" s="137" t="s">
        <v>298</v>
      </c>
      <c r="D188" s="137" t="s">
        <v>255</v>
      </c>
      <c r="E188" s="138" t="s">
        <v>5279</v>
      </c>
      <c r="F188" s="139" t="s">
        <v>5280</v>
      </c>
      <c r="G188" s="140" t="s">
        <v>313</v>
      </c>
      <c r="H188" s="141">
        <v>320</v>
      </c>
      <c r="I188" s="142"/>
      <c r="J188" s="143">
        <f t="shared" si="30"/>
        <v>0</v>
      </c>
      <c r="K188" s="139" t="s">
        <v>1</v>
      </c>
      <c r="L188" s="32"/>
      <c r="M188" s="144" t="s">
        <v>1</v>
      </c>
      <c r="N188" s="145" t="s">
        <v>42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R188" s="148" t="s">
        <v>260</v>
      </c>
      <c r="AT188" s="148" t="s">
        <v>255</v>
      </c>
      <c r="AU188" s="148" t="s">
        <v>87</v>
      </c>
      <c r="AY188" s="17" t="s">
        <v>253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7" t="s">
        <v>85</v>
      </c>
      <c r="BK188" s="149">
        <f t="shared" si="39"/>
        <v>0</v>
      </c>
      <c r="BL188" s="17" t="s">
        <v>260</v>
      </c>
      <c r="BM188" s="148" t="s">
        <v>746</v>
      </c>
    </row>
    <row r="189" spans="2:65" s="1" customFormat="1" ht="16.5" customHeight="1">
      <c r="B189" s="32"/>
      <c r="C189" s="137" t="s">
        <v>566</v>
      </c>
      <c r="D189" s="137" t="s">
        <v>255</v>
      </c>
      <c r="E189" s="138" t="s">
        <v>5281</v>
      </c>
      <c r="F189" s="139" t="s">
        <v>5282</v>
      </c>
      <c r="G189" s="140" t="s">
        <v>313</v>
      </c>
      <c r="H189" s="141">
        <v>120</v>
      </c>
      <c r="I189" s="142"/>
      <c r="J189" s="143">
        <f t="shared" si="30"/>
        <v>0</v>
      </c>
      <c r="K189" s="139" t="s">
        <v>1</v>
      </c>
      <c r="L189" s="32"/>
      <c r="M189" s="144" t="s">
        <v>1</v>
      </c>
      <c r="N189" s="145" t="s">
        <v>42</v>
      </c>
      <c r="P189" s="146">
        <f t="shared" si="31"/>
        <v>0</v>
      </c>
      <c r="Q189" s="146">
        <v>0</v>
      </c>
      <c r="R189" s="146">
        <f t="shared" si="32"/>
        <v>0</v>
      </c>
      <c r="S189" s="146">
        <v>0</v>
      </c>
      <c r="T189" s="147">
        <f t="shared" si="33"/>
        <v>0</v>
      </c>
      <c r="AR189" s="148" t="s">
        <v>260</v>
      </c>
      <c r="AT189" s="148" t="s">
        <v>255</v>
      </c>
      <c r="AU189" s="148" t="s">
        <v>87</v>
      </c>
      <c r="AY189" s="17" t="s">
        <v>253</v>
      </c>
      <c r="BE189" s="149">
        <f t="shared" si="34"/>
        <v>0</v>
      </c>
      <c r="BF189" s="149">
        <f t="shared" si="35"/>
        <v>0</v>
      </c>
      <c r="BG189" s="149">
        <f t="shared" si="36"/>
        <v>0</v>
      </c>
      <c r="BH189" s="149">
        <f t="shared" si="37"/>
        <v>0</v>
      </c>
      <c r="BI189" s="149">
        <f t="shared" si="38"/>
        <v>0</v>
      </c>
      <c r="BJ189" s="17" t="s">
        <v>85</v>
      </c>
      <c r="BK189" s="149">
        <f t="shared" si="39"/>
        <v>0</v>
      </c>
      <c r="BL189" s="17" t="s">
        <v>260</v>
      </c>
      <c r="BM189" s="148" t="s">
        <v>754</v>
      </c>
    </row>
    <row r="190" spans="2:65" s="1" customFormat="1" ht="16.5" customHeight="1">
      <c r="B190" s="32"/>
      <c r="C190" s="137" t="s">
        <v>571</v>
      </c>
      <c r="D190" s="137" t="s">
        <v>255</v>
      </c>
      <c r="E190" s="138" t="s">
        <v>5283</v>
      </c>
      <c r="F190" s="139" t="s">
        <v>5284</v>
      </c>
      <c r="G190" s="140" t="s">
        <v>313</v>
      </c>
      <c r="H190" s="141">
        <v>480</v>
      </c>
      <c r="I190" s="142"/>
      <c r="J190" s="143">
        <f t="shared" si="30"/>
        <v>0</v>
      </c>
      <c r="K190" s="139" t="s">
        <v>1</v>
      </c>
      <c r="L190" s="32"/>
      <c r="M190" s="144" t="s">
        <v>1</v>
      </c>
      <c r="N190" s="145" t="s">
        <v>42</v>
      </c>
      <c r="P190" s="146">
        <f t="shared" si="31"/>
        <v>0</v>
      </c>
      <c r="Q190" s="146">
        <v>0</v>
      </c>
      <c r="R190" s="146">
        <f t="shared" si="32"/>
        <v>0</v>
      </c>
      <c r="S190" s="146">
        <v>0</v>
      </c>
      <c r="T190" s="147">
        <f t="shared" si="33"/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7" t="s">
        <v>85</v>
      </c>
      <c r="BK190" s="149">
        <f t="shared" si="39"/>
        <v>0</v>
      </c>
      <c r="BL190" s="17" t="s">
        <v>260</v>
      </c>
      <c r="BM190" s="148" t="s">
        <v>762</v>
      </c>
    </row>
    <row r="191" spans="2:65" s="1" customFormat="1" ht="16.5" customHeight="1">
      <c r="B191" s="32"/>
      <c r="C191" s="137" t="s">
        <v>576</v>
      </c>
      <c r="D191" s="137" t="s">
        <v>255</v>
      </c>
      <c r="E191" s="138" t="s">
        <v>5285</v>
      </c>
      <c r="F191" s="139" t="s">
        <v>5286</v>
      </c>
      <c r="G191" s="140" t="s">
        <v>313</v>
      </c>
      <c r="H191" s="141">
        <v>240</v>
      </c>
      <c r="I191" s="142"/>
      <c r="J191" s="143">
        <f t="shared" si="30"/>
        <v>0</v>
      </c>
      <c r="K191" s="139" t="s">
        <v>1</v>
      </c>
      <c r="L191" s="32"/>
      <c r="M191" s="144" t="s">
        <v>1</v>
      </c>
      <c r="N191" s="145" t="s">
        <v>42</v>
      </c>
      <c r="P191" s="146">
        <f t="shared" si="31"/>
        <v>0</v>
      </c>
      <c r="Q191" s="146">
        <v>0</v>
      </c>
      <c r="R191" s="146">
        <f t="shared" si="32"/>
        <v>0</v>
      </c>
      <c r="S191" s="146">
        <v>0</v>
      </c>
      <c r="T191" s="147">
        <f t="shared" si="33"/>
        <v>0</v>
      </c>
      <c r="AR191" s="148" t="s">
        <v>260</v>
      </c>
      <c r="AT191" s="148" t="s">
        <v>255</v>
      </c>
      <c r="AU191" s="148" t="s">
        <v>87</v>
      </c>
      <c r="AY191" s="17" t="s">
        <v>253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7" t="s">
        <v>85</v>
      </c>
      <c r="BK191" s="149">
        <f t="shared" si="39"/>
        <v>0</v>
      </c>
      <c r="BL191" s="17" t="s">
        <v>260</v>
      </c>
      <c r="BM191" s="148" t="s">
        <v>771</v>
      </c>
    </row>
    <row r="192" spans="2:65" s="1" customFormat="1" ht="16.5" customHeight="1">
      <c r="B192" s="32"/>
      <c r="C192" s="137" t="s">
        <v>581</v>
      </c>
      <c r="D192" s="137" t="s">
        <v>255</v>
      </c>
      <c r="E192" s="138" t="s">
        <v>5287</v>
      </c>
      <c r="F192" s="139" t="s">
        <v>5288</v>
      </c>
      <c r="G192" s="140" t="s">
        <v>313</v>
      </c>
      <c r="H192" s="141">
        <v>720</v>
      </c>
      <c r="I192" s="142"/>
      <c r="J192" s="143">
        <f t="shared" si="30"/>
        <v>0</v>
      </c>
      <c r="K192" s="139" t="s">
        <v>1</v>
      </c>
      <c r="L192" s="32"/>
      <c r="M192" s="144" t="s">
        <v>1</v>
      </c>
      <c r="N192" s="145" t="s">
        <v>42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AR192" s="148" t="s">
        <v>260</v>
      </c>
      <c r="AT192" s="148" t="s">
        <v>255</v>
      </c>
      <c r="AU192" s="148" t="s">
        <v>87</v>
      </c>
      <c r="AY192" s="17" t="s">
        <v>253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7" t="s">
        <v>85</v>
      </c>
      <c r="BK192" s="149">
        <f t="shared" si="39"/>
        <v>0</v>
      </c>
      <c r="BL192" s="17" t="s">
        <v>260</v>
      </c>
      <c r="BM192" s="148" t="s">
        <v>1342</v>
      </c>
    </row>
    <row r="193" spans="2:65" s="1" customFormat="1" ht="24.2" customHeight="1">
      <c r="B193" s="32"/>
      <c r="C193" s="137" t="s">
        <v>586</v>
      </c>
      <c r="D193" s="137" t="s">
        <v>255</v>
      </c>
      <c r="E193" s="138" t="s">
        <v>5289</v>
      </c>
      <c r="F193" s="139" t="s">
        <v>5290</v>
      </c>
      <c r="G193" s="140" t="s">
        <v>313</v>
      </c>
      <c r="H193" s="141">
        <v>624</v>
      </c>
      <c r="I193" s="142"/>
      <c r="J193" s="143">
        <f t="shared" si="30"/>
        <v>0</v>
      </c>
      <c r="K193" s="139" t="s">
        <v>1</v>
      </c>
      <c r="L193" s="32"/>
      <c r="M193" s="144" t="s">
        <v>1</v>
      </c>
      <c r="N193" s="145" t="s">
        <v>42</v>
      </c>
      <c r="P193" s="146">
        <f t="shared" si="31"/>
        <v>0</v>
      </c>
      <c r="Q193" s="146">
        <v>0</v>
      </c>
      <c r="R193" s="146">
        <f t="shared" si="32"/>
        <v>0</v>
      </c>
      <c r="S193" s="146">
        <v>0</v>
      </c>
      <c r="T193" s="147">
        <f t="shared" si="33"/>
        <v>0</v>
      </c>
      <c r="AR193" s="148" t="s">
        <v>260</v>
      </c>
      <c r="AT193" s="148" t="s">
        <v>255</v>
      </c>
      <c r="AU193" s="148" t="s">
        <v>87</v>
      </c>
      <c r="AY193" s="17" t="s">
        <v>253</v>
      </c>
      <c r="BE193" s="149">
        <f t="shared" si="34"/>
        <v>0</v>
      </c>
      <c r="BF193" s="149">
        <f t="shared" si="35"/>
        <v>0</v>
      </c>
      <c r="BG193" s="149">
        <f t="shared" si="36"/>
        <v>0</v>
      </c>
      <c r="BH193" s="149">
        <f t="shared" si="37"/>
        <v>0</v>
      </c>
      <c r="BI193" s="149">
        <f t="shared" si="38"/>
        <v>0</v>
      </c>
      <c r="BJ193" s="17" t="s">
        <v>85</v>
      </c>
      <c r="BK193" s="149">
        <f t="shared" si="39"/>
        <v>0</v>
      </c>
      <c r="BL193" s="17" t="s">
        <v>260</v>
      </c>
      <c r="BM193" s="148" t="s">
        <v>5291</v>
      </c>
    </row>
    <row r="194" spans="2:65" s="11" customFormat="1" ht="22.9" customHeight="1">
      <c r="B194" s="125"/>
      <c r="D194" s="126" t="s">
        <v>76</v>
      </c>
      <c r="E194" s="135" t="s">
        <v>5292</v>
      </c>
      <c r="F194" s="135" t="s">
        <v>5293</v>
      </c>
      <c r="I194" s="128"/>
      <c r="J194" s="136">
        <f>BK194</f>
        <v>0</v>
      </c>
      <c r="L194" s="125"/>
      <c r="M194" s="130"/>
      <c r="P194" s="131">
        <f>SUM(P195:P207)</f>
        <v>0</v>
      </c>
      <c r="R194" s="131">
        <f>SUM(R195:R207)</f>
        <v>0</v>
      </c>
      <c r="T194" s="132">
        <f>SUM(T195:T207)</f>
        <v>0</v>
      </c>
      <c r="AR194" s="126" t="s">
        <v>85</v>
      </c>
      <c r="AT194" s="133" t="s">
        <v>76</v>
      </c>
      <c r="AU194" s="133" t="s">
        <v>85</v>
      </c>
      <c r="AY194" s="126" t="s">
        <v>253</v>
      </c>
      <c r="BK194" s="134">
        <f>SUM(BK195:BK207)</f>
        <v>0</v>
      </c>
    </row>
    <row r="195" spans="2:65" s="1" customFormat="1" ht="33" customHeight="1">
      <c r="B195" s="32"/>
      <c r="C195" s="137" t="s">
        <v>591</v>
      </c>
      <c r="D195" s="137" t="s">
        <v>255</v>
      </c>
      <c r="E195" s="138" t="s">
        <v>5294</v>
      </c>
      <c r="F195" s="139" t="s">
        <v>5295</v>
      </c>
      <c r="G195" s="140" t="s">
        <v>313</v>
      </c>
      <c r="H195" s="141">
        <v>134</v>
      </c>
      <c r="I195" s="142"/>
      <c r="J195" s="143">
        <f t="shared" ref="J195:J207" si="40">ROUND(I195*H195,2)</f>
        <v>0</v>
      </c>
      <c r="K195" s="139" t="s">
        <v>1</v>
      </c>
      <c r="L195" s="32"/>
      <c r="M195" s="144" t="s">
        <v>1</v>
      </c>
      <c r="N195" s="145" t="s">
        <v>42</v>
      </c>
      <c r="P195" s="146">
        <f t="shared" ref="P195:P207" si="41">O195*H195</f>
        <v>0</v>
      </c>
      <c r="Q195" s="146">
        <v>0</v>
      </c>
      <c r="R195" s="146">
        <f t="shared" ref="R195:R207" si="42">Q195*H195</f>
        <v>0</v>
      </c>
      <c r="S195" s="146">
        <v>0</v>
      </c>
      <c r="T195" s="147">
        <f t="shared" ref="T195:T207" si="43">S195*H195</f>
        <v>0</v>
      </c>
      <c r="AR195" s="148" t="s">
        <v>260</v>
      </c>
      <c r="AT195" s="148" t="s">
        <v>255</v>
      </c>
      <c r="AU195" s="148" t="s">
        <v>87</v>
      </c>
      <c r="AY195" s="17" t="s">
        <v>253</v>
      </c>
      <c r="BE195" s="149">
        <f t="shared" ref="BE195:BE207" si="44">IF(N195="základní",J195,0)</f>
        <v>0</v>
      </c>
      <c r="BF195" s="149">
        <f t="shared" ref="BF195:BF207" si="45">IF(N195="snížená",J195,0)</f>
        <v>0</v>
      </c>
      <c r="BG195" s="149">
        <f t="shared" ref="BG195:BG207" si="46">IF(N195="zákl. přenesená",J195,0)</f>
        <v>0</v>
      </c>
      <c r="BH195" s="149">
        <f t="shared" ref="BH195:BH207" si="47">IF(N195="sníž. přenesená",J195,0)</f>
        <v>0</v>
      </c>
      <c r="BI195" s="149">
        <f t="shared" ref="BI195:BI207" si="48">IF(N195="nulová",J195,0)</f>
        <v>0</v>
      </c>
      <c r="BJ195" s="17" t="s">
        <v>85</v>
      </c>
      <c r="BK195" s="149">
        <f t="shared" ref="BK195:BK207" si="49">ROUND(I195*H195,2)</f>
        <v>0</v>
      </c>
      <c r="BL195" s="17" t="s">
        <v>260</v>
      </c>
      <c r="BM195" s="148" t="s">
        <v>1358</v>
      </c>
    </row>
    <row r="196" spans="2:65" s="1" customFormat="1" ht="24.2" customHeight="1">
      <c r="B196" s="32"/>
      <c r="C196" s="137" t="s">
        <v>597</v>
      </c>
      <c r="D196" s="137" t="s">
        <v>255</v>
      </c>
      <c r="E196" s="138" t="s">
        <v>5296</v>
      </c>
      <c r="F196" s="139" t="s">
        <v>5297</v>
      </c>
      <c r="G196" s="140" t="s">
        <v>313</v>
      </c>
      <c r="H196" s="141">
        <v>36</v>
      </c>
      <c r="I196" s="142"/>
      <c r="J196" s="143">
        <f t="shared" si="40"/>
        <v>0</v>
      </c>
      <c r="K196" s="139" t="s">
        <v>1</v>
      </c>
      <c r="L196" s="32"/>
      <c r="M196" s="144" t="s">
        <v>1</v>
      </c>
      <c r="N196" s="145" t="s">
        <v>42</v>
      </c>
      <c r="P196" s="146">
        <f t="shared" si="41"/>
        <v>0</v>
      </c>
      <c r="Q196" s="146">
        <v>0</v>
      </c>
      <c r="R196" s="146">
        <f t="shared" si="42"/>
        <v>0</v>
      </c>
      <c r="S196" s="146">
        <v>0</v>
      </c>
      <c r="T196" s="147">
        <f t="shared" si="43"/>
        <v>0</v>
      </c>
      <c r="AR196" s="148" t="s">
        <v>260</v>
      </c>
      <c r="AT196" s="148" t="s">
        <v>255</v>
      </c>
      <c r="AU196" s="148" t="s">
        <v>87</v>
      </c>
      <c r="AY196" s="17" t="s">
        <v>253</v>
      </c>
      <c r="BE196" s="149">
        <f t="shared" si="44"/>
        <v>0</v>
      </c>
      <c r="BF196" s="149">
        <f t="shared" si="45"/>
        <v>0</v>
      </c>
      <c r="BG196" s="149">
        <f t="shared" si="46"/>
        <v>0</v>
      </c>
      <c r="BH196" s="149">
        <f t="shared" si="47"/>
        <v>0</v>
      </c>
      <c r="BI196" s="149">
        <f t="shared" si="48"/>
        <v>0</v>
      </c>
      <c r="BJ196" s="17" t="s">
        <v>85</v>
      </c>
      <c r="BK196" s="149">
        <f t="shared" si="49"/>
        <v>0</v>
      </c>
      <c r="BL196" s="17" t="s">
        <v>260</v>
      </c>
      <c r="BM196" s="148" t="s">
        <v>1370</v>
      </c>
    </row>
    <row r="197" spans="2:65" s="1" customFormat="1" ht="24.2" customHeight="1">
      <c r="B197" s="32"/>
      <c r="C197" s="137" t="s">
        <v>603</v>
      </c>
      <c r="D197" s="137" t="s">
        <v>255</v>
      </c>
      <c r="E197" s="138" t="s">
        <v>5298</v>
      </c>
      <c r="F197" s="139" t="s">
        <v>5299</v>
      </c>
      <c r="G197" s="140" t="s">
        <v>313</v>
      </c>
      <c r="H197" s="141">
        <v>50</v>
      </c>
      <c r="I197" s="142"/>
      <c r="J197" s="143">
        <f t="shared" si="40"/>
        <v>0</v>
      </c>
      <c r="K197" s="139" t="s">
        <v>1</v>
      </c>
      <c r="L197" s="32"/>
      <c r="M197" s="144" t="s">
        <v>1</v>
      </c>
      <c r="N197" s="145" t="s">
        <v>42</v>
      </c>
      <c r="P197" s="146">
        <f t="shared" si="41"/>
        <v>0</v>
      </c>
      <c r="Q197" s="146">
        <v>0</v>
      </c>
      <c r="R197" s="146">
        <f t="shared" si="42"/>
        <v>0</v>
      </c>
      <c r="S197" s="146">
        <v>0</v>
      </c>
      <c r="T197" s="147">
        <f t="shared" si="43"/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 t="shared" si="44"/>
        <v>0</v>
      </c>
      <c r="BF197" s="149">
        <f t="shared" si="45"/>
        <v>0</v>
      </c>
      <c r="BG197" s="149">
        <f t="shared" si="46"/>
        <v>0</v>
      </c>
      <c r="BH197" s="149">
        <f t="shared" si="47"/>
        <v>0</v>
      </c>
      <c r="BI197" s="149">
        <f t="shared" si="48"/>
        <v>0</v>
      </c>
      <c r="BJ197" s="17" t="s">
        <v>85</v>
      </c>
      <c r="BK197" s="149">
        <f t="shared" si="49"/>
        <v>0</v>
      </c>
      <c r="BL197" s="17" t="s">
        <v>260</v>
      </c>
      <c r="BM197" s="148" t="s">
        <v>1385</v>
      </c>
    </row>
    <row r="198" spans="2:65" s="1" customFormat="1" ht="24.2" customHeight="1">
      <c r="B198" s="32"/>
      <c r="C198" s="137" t="s">
        <v>613</v>
      </c>
      <c r="D198" s="137" t="s">
        <v>255</v>
      </c>
      <c r="E198" s="138" t="s">
        <v>5300</v>
      </c>
      <c r="F198" s="139" t="s">
        <v>5301</v>
      </c>
      <c r="G198" s="140" t="s">
        <v>313</v>
      </c>
      <c r="H198" s="141">
        <v>342</v>
      </c>
      <c r="I198" s="142"/>
      <c r="J198" s="143">
        <f t="shared" si="40"/>
        <v>0</v>
      </c>
      <c r="K198" s="139" t="s">
        <v>1</v>
      </c>
      <c r="L198" s="32"/>
      <c r="M198" s="144" t="s">
        <v>1</v>
      </c>
      <c r="N198" s="145" t="s">
        <v>42</v>
      </c>
      <c r="P198" s="146">
        <f t="shared" si="41"/>
        <v>0</v>
      </c>
      <c r="Q198" s="146">
        <v>0</v>
      </c>
      <c r="R198" s="146">
        <f t="shared" si="42"/>
        <v>0</v>
      </c>
      <c r="S198" s="146">
        <v>0</v>
      </c>
      <c r="T198" s="147">
        <f t="shared" si="43"/>
        <v>0</v>
      </c>
      <c r="AR198" s="148" t="s">
        <v>260</v>
      </c>
      <c r="AT198" s="148" t="s">
        <v>255</v>
      </c>
      <c r="AU198" s="148" t="s">
        <v>87</v>
      </c>
      <c r="AY198" s="17" t="s">
        <v>253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17" t="s">
        <v>85</v>
      </c>
      <c r="BK198" s="149">
        <f t="shared" si="49"/>
        <v>0</v>
      </c>
      <c r="BL198" s="17" t="s">
        <v>260</v>
      </c>
      <c r="BM198" s="148" t="s">
        <v>1398</v>
      </c>
    </row>
    <row r="199" spans="2:65" s="1" customFormat="1" ht="37.9" customHeight="1">
      <c r="B199" s="32"/>
      <c r="C199" s="137" t="s">
        <v>617</v>
      </c>
      <c r="D199" s="137" t="s">
        <v>255</v>
      </c>
      <c r="E199" s="138" t="s">
        <v>5302</v>
      </c>
      <c r="F199" s="139" t="s">
        <v>5303</v>
      </c>
      <c r="G199" s="140" t="s">
        <v>313</v>
      </c>
      <c r="H199" s="141">
        <v>96</v>
      </c>
      <c r="I199" s="142"/>
      <c r="J199" s="143">
        <f t="shared" si="40"/>
        <v>0</v>
      </c>
      <c r="K199" s="139" t="s">
        <v>1</v>
      </c>
      <c r="L199" s="32"/>
      <c r="M199" s="144" t="s">
        <v>1</v>
      </c>
      <c r="N199" s="145" t="s">
        <v>42</v>
      </c>
      <c r="P199" s="146">
        <f t="shared" si="41"/>
        <v>0</v>
      </c>
      <c r="Q199" s="146">
        <v>0</v>
      </c>
      <c r="R199" s="146">
        <f t="shared" si="42"/>
        <v>0</v>
      </c>
      <c r="S199" s="146">
        <v>0</v>
      </c>
      <c r="T199" s="147">
        <f t="shared" si="43"/>
        <v>0</v>
      </c>
      <c r="AR199" s="148" t="s">
        <v>260</v>
      </c>
      <c r="AT199" s="148" t="s">
        <v>255</v>
      </c>
      <c r="AU199" s="148" t="s">
        <v>87</v>
      </c>
      <c r="AY199" s="17" t="s">
        <v>253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17" t="s">
        <v>85</v>
      </c>
      <c r="BK199" s="149">
        <f t="shared" si="49"/>
        <v>0</v>
      </c>
      <c r="BL199" s="17" t="s">
        <v>260</v>
      </c>
      <c r="BM199" s="148" t="s">
        <v>1408</v>
      </c>
    </row>
    <row r="200" spans="2:65" s="1" customFormat="1" ht="16.5" customHeight="1">
      <c r="B200" s="32"/>
      <c r="C200" s="137" t="s">
        <v>621</v>
      </c>
      <c r="D200" s="137" t="s">
        <v>255</v>
      </c>
      <c r="E200" s="138" t="s">
        <v>5304</v>
      </c>
      <c r="F200" s="139" t="s">
        <v>5305</v>
      </c>
      <c r="G200" s="140" t="s">
        <v>313</v>
      </c>
      <c r="H200" s="141">
        <v>36</v>
      </c>
      <c r="I200" s="142"/>
      <c r="J200" s="143">
        <f t="shared" si="40"/>
        <v>0</v>
      </c>
      <c r="K200" s="139" t="s">
        <v>1</v>
      </c>
      <c r="L200" s="32"/>
      <c r="M200" s="144" t="s">
        <v>1</v>
      </c>
      <c r="N200" s="145" t="s">
        <v>42</v>
      </c>
      <c r="P200" s="146">
        <f t="shared" si="41"/>
        <v>0</v>
      </c>
      <c r="Q200" s="146">
        <v>0</v>
      </c>
      <c r="R200" s="146">
        <f t="shared" si="42"/>
        <v>0</v>
      </c>
      <c r="S200" s="146">
        <v>0</v>
      </c>
      <c r="T200" s="147">
        <f t="shared" si="43"/>
        <v>0</v>
      </c>
      <c r="AR200" s="148" t="s">
        <v>260</v>
      </c>
      <c r="AT200" s="148" t="s">
        <v>255</v>
      </c>
      <c r="AU200" s="148" t="s">
        <v>87</v>
      </c>
      <c r="AY200" s="17" t="s">
        <v>253</v>
      </c>
      <c r="BE200" s="149">
        <f t="shared" si="44"/>
        <v>0</v>
      </c>
      <c r="BF200" s="149">
        <f t="shared" si="45"/>
        <v>0</v>
      </c>
      <c r="BG200" s="149">
        <f t="shared" si="46"/>
        <v>0</v>
      </c>
      <c r="BH200" s="149">
        <f t="shared" si="47"/>
        <v>0</v>
      </c>
      <c r="BI200" s="149">
        <f t="shared" si="48"/>
        <v>0</v>
      </c>
      <c r="BJ200" s="17" t="s">
        <v>85</v>
      </c>
      <c r="BK200" s="149">
        <f t="shared" si="49"/>
        <v>0</v>
      </c>
      <c r="BL200" s="17" t="s">
        <v>260</v>
      </c>
      <c r="BM200" s="148" t="s">
        <v>1416</v>
      </c>
    </row>
    <row r="201" spans="2:65" s="1" customFormat="1" ht="24.2" customHeight="1">
      <c r="B201" s="32"/>
      <c r="C201" s="137" t="s">
        <v>625</v>
      </c>
      <c r="D201" s="137" t="s">
        <v>255</v>
      </c>
      <c r="E201" s="138" t="s">
        <v>5306</v>
      </c>
      <c r="F201" s="139" t="s">
        <v>5307</v>
      </c>
      <c r="G201" s="140" t="s">
        <v>313</v>
      </c>
      <c r="H201" s="141">
        <v>36</v>
      </c>
      <c r="I201" s="142"/>
      <c r="J201" s="143">
        <f t="shared" si="40"/>
        <v>0</v>
      </c>
      <c r="K201" s="139" t="s">
        <v>1</v>
      </c>
      <c r="L201" s="32"/>
      <c r="M201" s="144" t="s">
        <v>1</v>
      </c>
      <c r="N201" s="145" t="s">
        <v>42</v>
      </c>
      <c r="P201" s="146">
        <f t="shared" si="41"/>
        <v>0</v>
      </c>
      <c r="Q201" s="146">
        <v>0</v>
      </c>
      <c r="R201" s="146">
        <f t="shared" si="42"/>
        <v>0</v>
      </c>
      <c r="S201" s="146">
        <v>0</v>
      </c>
      <c r="T201" s="147">
        <f t="shared" si="43"/>
        <v>0</v>
      </c>
      <c r="AR201" s="148" t="s">
        <v>260</v>
      </c>
      <c r="AT201" s="148" t="s">
        <v>255</v>
      </c>
      <c r="AU201" s="148" t="s">
        <v>87</v>
      </c>
      <c r="AY201" s="17" t="s">
        <v>253</v>
      </c>
      <c r="BE201" s="149">
        <f t="shared" si="44"/>
        <v>0</v>
      </c>
      <c r="BF201" s="149">
        <f t="shared" si="45"/>
        <v>0</v>
      </c>
      <c r="BG201" s="149">
        <f t="shared" si="46"/>
        <v>0</v>
      </c>
      <c r="BH201" s="149">
        <f t="shared" si="47"/>
        <v>0</v>
      </c>
      <c r="BI201" s="149">
        <f t="shared" si="48"/>
        <v>0</v>
      </c>
      <c r="BJ201" s="17" t="s">
        <v>85</v>
      </c>
      <c r="BK201" s="149">
        <f t="shared" si="49"/>
        <v>0</v>
      </c>
      <c r="BL201" s="17" t="s">
        <v>260</v>
      </c>
      <c r="BM201" s="148" t="s">
        <v>1424</v>
      </c>
    </row>
    <row r="202" spans="2:65" s="1" customFormat="1" ht="24.2" customHeight="1">
      <c r="B202" s="32"/>
      <c r="C202" s="137" t="s">
        <v>629</v>
      </c>
      <c r="D202" s="137" t="s">
        <v>255</v>
      </c>
      <c r="E202" s="138" t="s">
        <v>5308</v>
      </c>
      <c r="F202" s="139" t="s">
        <v>5309</v>
      </c>
      <c r="G202" s="140" t="s">
        <v>313</v>
      </c>
      <c r="H202" s="141">
        <v>297</v>
      </c>
      <c r="I202" s="142"/>
      <c r="J202" s="143">
        <f t="shared" si="40"/>
        <v>0</v>
      </c>
      <c r="K202" s="139" t="s">
        <v>1</v>
      </c>
      <c r="L202" s="32"/>
      <c r="M202" s="144" t="s">
        <v>1</v>
      </c>
      <c r="N202" s="145" t="s">
        <v>42</v>
      </c>
      <c r="P202" s="146">
        <f t="shared" si="41"/>
        <v>0</v>
      </c>
      <c r="Q202" s="146">
        <v>0</v>
      </c>
      <c r="R202" s="146">
        <f t="shared" si="42"/>
        <v>0</v>
      </c>
      <c r="S202" s="146">
        <v>0</v>
      </c>
      <c r="T202" s="147">
        <f t="shared" si="43"/>
        <v>0</v>
      </c>
      <c r="AR202" s="148" t="s">
        <v>260</v>
      </c>
      <c r="AT202" s="148" t="s">
        <v>255</v>
      </c>
      <c r="AU202" s="148" t="s">
        <v>87</v>
      </c>
      <c r="AY202" s="17" t="s">
        <v>253</v>
      </c>
      <c r="BE202" s="149">
        <f t="shared" si="44"/>
        <v>0</v>
      </c>
      <c r="BF202" s="149">
        <f t="shared" si="45"/>
        <v>0</v>
      </c>
      <c r="BG202" s="149">
        <f t="shared" si="46"/>
        <v>0</v>
      </c>
      <c r="BH202" s="149">
        <f t="shared" si="47"/>
        <v>0</v>
      </c>
      <c r="BI202" s="149">
        <f t="shared" si="48"/>
        <v>0</v>
      </c>
      <c r="BJ202" s="17" t="s">
        <v>85</v>
      </c>
      <c r="BK202" s="149">
        <f t="shared" si="49"/>
        <v>0</v>
      </c>
      <c r="BL202" s="17" t="s">
        <v>260</v>
      </c>
      <c r="BM202" s="148" t="s">
        <v>1432</v>
      </c>
    </row>
    <row r="203" spans="2:65" s="1" customFormat="1" ht="33" customHeight="1">
      <c r="B203" s="32"/>
      <c r="C203" s="137" t="s">
        <v>635</v>
      </c>
      <c r="D203" s="137" t="s">
        <v>255</v>
      </c>
      <c r="E203" s="138" t="s">
        <v>5310</v>
      </c>
      <c r="F203" s="139" t="s">
        <v>5311</v>
      </c>
      <c r="G203" s="140" t="s">
        <v>313</v>
      </c>
      <c r="H203" s="141">
        <v>220</v>
      </c>
      <c r="I203" s="142"/>
      <c r="J203" s="143">
        <f t="shared" si="40"/>
        <v>0</v>
      </c>
      <c r="K203" s="139" t="s">
        <v>1</v>
      </c>
      <c r="L203" s="32"/>
      <c r="M203" s="144" t="s">
        <v>1</v>
      </c>
      <c r="N203" s="145" t="s">
        <v>42</v>
      </c>
      <c r="P203" s="146">
        <f t="shared" si="41"/>
        <v>0</v>
      </c>
      <c r="Q203" s="146">
        <v>0</v>
      </c>
      <c r="R203" s="146">
        <f t="shared" si="42"/>
        <v>0</v>
      </c>
      <c r="S203" s="146">
        <v>0</v>
      </c>
      <c r="T203" s="147">
        <f t="shared" si="43"/>
        <v>0</v>
      </c>
      <c r="AR203" s="148" t="s">
        <v>260</v>
      </c>
      <c r="AT203" s="148" t="s">
        <v>255</v>
      </c>
      <c r="AU203" s="148" t="s">
        <v>87</v>
      </c>
      <c r="AY203" s="17" t="s">
        <v>253</v>
      </c>
      <c r="BE203" s="149">
        <f t="shared" si="44"/>
        <v>0</v>
      </c>
      <c r="BF203" s="149">
        <f t="shared" si="45"/>
        <v>0</v>
      </c>
      <c r="BG203" s="149">
        <f t="shared" si="46"/>
        <v>0</v>
      </c>
      <c r="BH203" s="149">
        <f t="shared" si="47"/>
        <v>0</v>
      </c>
      <c r="BI203" s="149">
        <f t="shared" si="48"/>
        <v>0</v>
      </c>
      <c r="BJ203" s="17" t="s">
        <v>85</v>
      </c>
      <c r="BK203" s="149">
        <f t="shared" si="49"/>
        <v>0</v>
      </c>
      <c r="BL203" s="17" t="s">
        <v>260</v>
      </c>
      <c r="BM203" s="148" t="s">
        <v>1440</v>
      </c>
    </row>
    <row r="204" spans="2:65" s="1" customFormat="1" ht="24.2" customHeight="1">
      <c r="B204" s="32"/>
      <c r="C204" s="137" t="s">
        <v>639</v>
      </c>
      <c r="D204" s="137" t="s">
        <v>255</v>
      </c>
      <c r="E204" s="138" t="s">
        <v>5312</v>
      </c>
      <c r="F204" s="139" t="s">
        <v>5313</v>
      </c>
      <c r="G204" s="140" t="s">
        <v>202</v>
      </c>
      <c r="H204" s="141">
        <v>85</v>
      </c>
      <c r="I204" s="142"/>
      <c r="J204" s="143">
        <f t="shared" si="40"/>
        <v>0</v>
      </c>
      <c r="K204" s="139" t="s">
        <v>1</v>
      </c>
      <c r="L204" s="32"/>
      <c r="M204" s="144" t="s">
        <v>1</v>
      </c>
      <c r="N204" s="145" t="s">
        <v>42</v>
      </c>
      <c r="P204" s="146">
        <f t="shared" si="41"/>
        <v>0</v>
      </c>
      <c r="Q204" s="146">
        <v>0</v>
      </c>
      <c r="R204" s="146">
        <f t="shared" si="42"/>
        <v>0</v>
      </c>
      <c r="S204" s="146">
        <v>0</v>
      </c>
      <c r="T204" s="147">
        <f t="shared" si="43"/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17" t="s">
        <v>85</v>
      </c>
      <c r="BK204" s="149">
        <f t="shared" si="49"/>
        <v>0</v>
      </c>
      <c r="BL204" s="17" t="s">
        <v>260</v>
      </c>
      <c r="BM204" s="148" t="s">
        <v>1448</v>
      </c>
    </row>
    <row r="205" spans="2:65" s="1" customFormat="1" ht="21.75" customHeight="1">
      <c r="B205" s="32"/>
      <c r="C205" s="137" t="s">
        <v>644</v>
      </c>
      <c r="D205" s="137" t="s">
        <v>255</v>
      </c>
      <c r="E205" s="138" t="s">
        <v>5314</v>
      </c>
      <c r="F205" s="139" t="s">
        <v>5315</v>
      </c>
      <c r="G205" s="140" t="s">
        <v>202</v>
      </c>
      <c r="H205" s="141">
        <v>22</v>
      </c>
      <c r="I205" s="142"/>
      <c r="J205" s="143">
        <f t="shared" si="40"/>
        <v>0</v>
      </c>
      <c r="K205" s="139" t="s">
        <v>1</v>
      </c>
      <c r="L205" s="32"/>
      <c r="M205" s="144" t="s">
        <v>1</v>
      </c>
      <c r="N205" s="145" t="s">
        <v>42</v>
      </c>
      <c r="P205" s="146">
        <f t="shared" si="41"/>
        <v>0</v>
      </c>
      <c r="Q205" s="146">
        <v>0</v>
      </c>
      <c r="R205" s="146">
        <f t="shared" si="42"/>
        <v>0</v>
      </c>
      <c r="S205" s="146">
        <v>0</v>
      </c>
      <c r="T205" s="147">
        <f t="shared" si="43"/>
        <v>0</v>
      </c>
      <c r="AR205" s="148" t="s">
        <v>260</v>
      </c>
      <c r="AT205" s="148" t="s">
        <v>255</v>
      </c>
      <c r="AU205" s="148" t="s">
        <v>87</v>
      </c>
      <c r="AY205" s="17" t="s">
        <v>253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7" t="s">
        <v>85</v>
      </c>
      <c r="BK205" s="149">
        <f t="shared" si="49"/>
        <v>0</v>
      </c>
      <c r="BL205" s="17" t="s">
        <v>260</v>
      </c>
      <c r="BM205" s="148" t="s">
        <v>1456</v>
      </c>
    </row>
    <row r="206" spans="2:65" s="1" customFormat="1" ht="21.75" customHeight="1">
      <c r="B206" s="32"/>
      <c r="C206" s="137" t="s">
        <v>648</v>
      </c>
      <c r="D206" s="137" t="s">
        <v>255</v>
      </c>
      <c r="E206" s="138" t="s">
        <v>5316</v>
      </c>
      <c r="F206" s="139" t="s">
        <v>5317</v>
      </c>
      <c r="G206" s="140" t="s">
        <v>313</v>
      </c>
      <c r="H206" s="141">
        <v>220</v>
      </c>
      <c r="I206" s="142"/>
      <c r="J206" s="143">
        <f t="shared" si="40"/>
        <v>0</v>
      </c>
      <c r="K206" s="139" t="s">
        <v>1</v>
      </c>
      <c r="L206" s="32"/>
      <c r="M206" s="144" t="s">
        <v>1</v>
      </c>
      <c r="N206" s="145" t="s">
        <v>42</v>
      </c>
      <c r="P206" s="146">
        <f t="shared" si="41"/>
        <v>0</v>
      </c>
      <c r="Q206" s="146">
        <v>0</v>
      </c>
      <c r="R206" s="146">
        <f t="shared" si="42"/>
        <v>0</v>
      </c>
      <c r="S206" s="146">
        <v>0</v>
      </c>
      <c r="T206" s="147">
        <f t="shared" si="43"/>
        <v>0</v>
      </c>
      <c r="AR206" s="148" t="s">
        <v>260</v>
      </c>
      <c r="AT206" s="148" t="s">
        <v>255</v>
      </c>
      <c r="AU206" s="148" t="s">
        <v>87</v>
      </c>
      <c r="AY206" s="17" t="s">
        <v>253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7" t="s">
        <v>85</v>
      </c>
      <c r="BK206" s="149">
        <f t="shared" si="49"/>
        <v>0</v>
      </c>
      <c r="BL206" s="17" t="s">
        <v>260</v>
      </c>
      <c r="BM206" s="148" t="s">
        <v>1470</v>
      </c>
    </row>
    <row r="207" spans="2:65" s="1" customFormat="1" ht="24.2" customHeight="1">
      <c r="B207" s="32"/>
      <c r="C207" s="137" t="s">
        <v>657</v>
      </c>
      <c r="D207" s="137" t="s">
        <v>255</v>
      </c>
      <c r="E207" s="138" t="s">
        <v>5318</v>
      </c>
      <c r="F207" s="139" t="s">
        <v>5319</v>
      </c>
      <c r="G207" s="140" t="s">
        <v>447</v>
      </c>
      <c r="H207" s="141">
        <v>440</v>
      </c>
      <c r="I207" s="142"/>
      <c r="J207" s="143">
        <f t="shared" si="40"/>
        <v>0</v>
      </c>
      <c r="K207" s="139" t="s">
        <v>1</v>
      </c>
      <c r="L207" s="32"/>
      <c r="M207" s="144" t="s">
        <v>1</v>
      </c>
      <c r="N207" s="145" t="s">
        <v>42</v>
      </c>
      <c r="P207" s="146">
        <f t="shared" si="41"/>
        <v>0</v>
      </c>
      <c r="Q207" s="146">
        <v>0</v>
      </c>
      <c r="R207" s="146">
        <f t="shared" si="42"/>
        <v>0</v>
      </c>
      <c r="S207" s="146">
        <v>0</v>
      </c>
      <c r="T207" s="147">
        <f t="shared" si="43"/>
        <v>0</v>
      </c>
      <c r="AR207" s="148" t="s">
        <v>260</v>
      </c>
      <c r="AT207" s="148" t="s">
        <v>255</v>
      </c>
      <c r="AU207" s="148" t="s">
        <v>87</v>
      </c>
      <c r="AY207" s="17" t="s">
        <v>253</v>
      </c>
      <c r="BE207" s="149">
        <f t="shared" si="44"/>
        <v>0</v>
      </c>
      <c r="BF207" s="149">
        <f t="shared" si="45"/>
        <v>0</v>
      </c>
      <c r="BG207" s="149">
        <f t="shared" si="46"/>
        <v>0</v>
      </c>
      <c r="BH207" s="149">
        <f t="shared" si="47"/>
        <v>0</v>
      </c>
      <c r="BI207" s="149">
        <f t="shared" si="48"/>
        <v>0</v>
      </c>
      <c r="BJ207" s="17" t="s">
        <v>85</v>
      </c>
      <c r="BK207" s="149">
        <f t="shared" si="49"/>
        <v>0</v>
      </c>
      <c r="BL207" s="17" t="s">
        <v>260</v>
      </c>
      <c r="BM207" s="148" t="s">
        <v>1484</v>
      </c>
    </row>
    <row r="208" spans="2:65" s="11" customFormat="1" ht="22.9" customHeight="1">
      <c r="B208" s="125"/>
      <c r="D208" s="126" t="s">
        <v>76</v>
      </c>
      <c r="E208" s="135" t="s">
        <v>5320</v>
      </c>
      <c r="F208" s="135" t="s">
        <v>5321</v>
      </c>
      <c r="I208" s="128"/>
      <c r="J208" s="136">
        <f>BK208</f>
        <v>0</v>
      </c>
      <c r="L208" s="125"/>
      <c r="M208" s="130"/>
      <c r="P208" s="131">
        <f>SUM(P209:P219)</f>
        <v>0</v>
      </c>
      <c r="R208" s="131">
        <f>SUM(R209:R219)</f>
        <v>0</v>
      </c>
      <c r="T208" s="132">
        <f>SUM(T209:T219)</f>
        <v>0</v>
      </c>
      <c r="AR208" s="126" t="s">
        <v>85</v>
      </c>
      <c r="AT208" s="133" t="s">
        <v>76</v>
      </c>
      <c r="AU208" s="133" t="s">
        <v>85</v>
      </c>
      <c r="AY208" s="126" t="s">
        <v>253</v>
      </c>
      <c r="BK208" s="134">
        <f>SUM(BK209:BK219)</f>
        <v>0</v>
      </c>
    </row>
    <row r="209" spans="2:65" s="1" customFormat="1" ht="16.5" customHeight="1">
      <c r="B209" s="32"/>
      <c r="C209" s="137" t="s">
        <v>663</v>
      </c>
      <c r="D209" s="137" t="s">
        <v>255</v>
      </c>
      <c r="E209" s="138" t="s">
        <v>5322</v>
      </c>
      <c r="F209" s="139" t="s">
        <v>5323</v>
      </c>
      <c r="G209" s="140" t="s">
        <v>313</v>
      </c>
      <c r="H209" s="141">
        <v>440</v>
      </c>
      <c r="I209" s="142"/>
      <c r="J209" s="143">
        <f t="shared" ref="J209:J219" si="50">ROUND(I209*H209,2)</f>
        <v>0</v>
      </c>
      <c r="K209" s="139" t="s">
        <v>1</v>
      </c>
      <c r="L209" s="32"/>
      <c r="M209" s="144" t="s">
        <v>1</v>
      </c>
      <c r="N209" s="145" t="s">
        <v>42</v>
      </c>
      <c r="P209" s="146">
        <f t="shared" ref="P209:P219" si="51">O209*H209</f>
        <v>0</v>
      </c>
      <c r="Q209" s="146">
        <v>0</v>
      </c>
      <c r="R209" s="146">
        <f t="shared" ref="R209:R219" si="52">Q209*H209</f>
        <v>0</v>
      </c>
      <c r="S209" s="146">
        <v>0</v>
      </c>
      <c r="T209" s="147">
        <f t="shared" ref="T209:T219" si="53"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 t="shared" ref="BE209:BE219" si="54">IF(N209="základní",J209,0)</f>
        <v>0</v>
      </c>
      <c r="BF209" s="149">
        <f t="shared" ref="BF209:BF219" si="55">IF(N209="snížená",J209,0)</f>
        <v>0</v>
      </c>
      <c r="BG209" s="149">
        <f t="shared" ref="BG209:BG219" si="56">IF(N209="zákl. přenesená",J209,0)</f>
        <v>0</v>
      </c>
      <c r="BH209" s="149">
        <f t="shared" ref="BH209:BH219" si="57">IF(N209="sníž. přenesená",J209,0)</f>
        <v>0</v>
      </c>
      <c r="BI209" s="149">
        <f t="shared" ref="BI209:BI219" si="58">IF(N209="nulová",J209,0)</f>
        <v>0</v>
      </c>
      <c r="BJ209" s="17" t="s">
        <v>85</v>
      </c>
      <c r="BK209" s="149">
        <f t="shared" ref="BK209:BK219" si="59">ROUND(I209*H209,2)</f>
        <v>0</v>
      </c>
      <c r="BL209" s="17" t="s">
        <v>260</v>
      </c>
      <c r="BM209" s="148" t="s">
        <v>1497</v>
      </c>
    </row>
    <row r="210" spans="2:65" s="1" customFormat="1" ht="16.5" customHeight="1">
      <c r="B210" s="32"/>
      <c r="C210" s="137" t="s">
        <v>667</v>
      </c>
      <c r="D210" s="137" t="s">
        <v>255</v>
      </c>
      <c r="E210" s="138" t="s">
        <v>5324</v>
      </c>
      <c r="F210" s="139" t="s">
        <v>5325</v>
      </c>
      <c r="G210" s="140" t="s">
        <v>313</v>
      </c>
      <c r="H210" s="141">
        <v>880</v>
      </c>
      <c r="I210" s="142"/>
      <c r="J210" s="143">
        <f t="shared" si="50"/>
        <v>0</v>
      </c>
      <c r="K210" s="139" t="s">
        <v>1</v>
      </c>
      <c r="L210" s="32"/>
      <c r="M210" s="144" t="s">
        <v>1</v>
      </c>
      <c r="N210" s="145" t="s">
        <v>42</v>
      </c>
      <c r="P210" s="146">
        <f t="shared" si="51"/>
        <v>0</v>
      </c>
      <c r="Q210" s="146">
        <v>0</v>
      </c>
      <c r="R210" s="146">
        <f t="shared" si="52"/>
        <v>0</v>
      </c>
      <c r="S210" s="146">
        <v>0</v>
      </c>
      <c r="T210" s="147">
        <f t="shared" si="53"/>
        <v>0</v>
      </c>
      <c r="AR210" s="148" t="s">
        <v>260</v>
      </c>
      <c r="AT210" s="148" t="s">
        <v>255</v>
      </c>
      <c r="AU210" s="148" t="s">
        <v>87</v>
      </c>
      <c r="AY210" s="17" t="s">
        <v>253</v>
      </c>
      <c r="BE210" s="149">
        <f t="shared" si="54"/>
        <v>0</v>
      </c>
      <c r="BF210" s="149">
        <f t="shared" si="55"/>
        <v>0</v>
      </c>
      <c r="BG210" s="149">
        <f t="shared" si="56"/>
        <v>0</v>
      </c>
      <c r="BH210" s="149">
        <f t="shared" si="57"/>
        <v>0</v>
      </c>
      <c r="BI210" s="149">
        <f t="shared" si="58"/>
        <v>0</v>
      </c>
      <c r="BJ210" s="17" t="s">
        <v>85</v>
      </c>
      <c r="BK210" s="149">
        <f t="shared" si="59"/>
        <v>0</v>
      </c>
      <c r="BL210" s="17" t="s">
        <v>260</v>
      </c>
      <c r="BM210" s="148" t="s">
        <v>1510</v>
      </c>
    </row>
    <row r="211" spans="2:65" s="1" customFormat="1" ht="24.2" customHeight="1">
      <c r="B211" s="32"/>
      <c r="C211" s="137" t="s">
        <v>675</v>
      </c>
      <c r="D211" s="137" t="s">
        <v>255</v>
      </c>
      <c r="E211" s="138" t="s">
        <v>5326</v>
      </c>
      <c r="F211" s="139" t="s">
        <v>5327</v>
      </c>
      <c r="G211" s="140" t="s">
        <v>313</v>
      </c>
      <c r="H211" s="141">
        <v>320</v>
      </c>
      <c r="I211" s="142"/>
      <c r="J211" s="143">
        <f t="shared" si="50"/>
        <v>0</v>
      </c>
      <c r="K211" s="139" t="s">
        <v>1</v>
      </c>
      <c r="L211" s="32"/>
      <c r="M211" s="144" t="s">
        <v>1</v>
      </c>
      <c r="N211" s="145" t="s">
        <v>42</v>
      </c>
      <c r="P211" s="146">
        <f t="shared" si="51"/>
        <v>0</v>
      </c>
      <c r="Q211" s="146">
        <v>0</v>
      </c>
      <c r="R211" s="146">
        <f t="shared" si="52"/>
        <v>0</v>
      </c>
      <c r="S211" s="146">
        <v>0</v>
      </c>
      <c r="T211" s="147">
        <f t="shared" si="53"/>
        <v>0</v>
      </c>
      <c r="AR211" s="148" t="s">
        <v>260</v>
      </c>
      <c r="AT211" s="148" t="s">
        <v>255</v>
      </c>
      <c r="AU211" s="148" t="s">
        <v>87</v>
      </c>
      <c r="AY211" s="17" t="s">
        <v>253</v>
      </c>
      <c r="BE211" s="149">
        <f t="shared" si="54"/>
        <v>0</v>
      </c>
      <c r="BF211" s="149">
        <f t="shared" si="55"/>
        <v>0</v>
      </c>
      <c r="BG211" s="149">
        <f t="shared" si="56"/>
        <v>0</v>
      </c>
      <c r="BH211" s="149">
        <f t="shared" si="57"/>
        <v>0</v>
      </c>
      <c r="BI211" s="149">
        <f t="shared" si="58"/>
        <v>0</v>
      </c>
      <c r="BJ211" s="17" t="s">
        <v>85</v>
      </c>
      <c r="BK211" s="149">
        <f t="shared" si="59"/>
        <v>0</v>
      </c>
      <c r="BL211" s="17" t="s">
        <v>260</v>
      </c>
      <c r="BM211" s="148" t="s">
        <v>1523</v>
      </c>
    </row>
    <row r="212" spans="2:65" s="1" customFormat="1" ht="24.2" customHeight="1">
      <c r="B212" s="32"/>
      <c r="C212" s="137" t="s">
        <v>679</v>
      </c>
      <c r="D212" s="137" t="s">
        <v>255</v>
      </c>
      <c r="E212" s="138" t="s">
        <v>5328</v>
      </c>
      <c r="F212" s="139" t="s">
        <v>5329</v>
      </c>
      <c r="G212" s="140" t="s">
        <v>313</v>
      </c>
      <c r="H212" s="141">
        <v>280</v>
      </c>
      <c r="I212" s="142"/>
      <c r="J212" s="143">
        <f t="shared" si="50"/>
        <v>0</v>
      </c>
      <c r="K212" s="139" t="s">
        <v>1</v>
      </c>
      <c r="L212" s="32"/>
      <c r="M212" s="144" t="s">
        <v>1</v>
      </c>
      <c r="N212" s="145" t="s">
        <v>42</v>
      </c>
      <c r="P212" s="146">
        <f t="shared" si="51"/>
        <v>0</v>
      </c>
      <c r="Q212" s="146">
        <v>0</v>
      </c>
      <c r="R212" s="146">
        <f t="shared" si="52"/>
        <v>0</v>
      </c>
      <c r="S212" s="146">
        <v>0</v>
      </c>
      <c r="T212" s="147">
        <f t="shared" si="53"/>
        <v>0</v>
      </c>
      <c r="AR212" s="148" t="s">
        <v>260</v>
      </c>
      <c r="AT212" s="148" t="s">
        <v>255</v>
      </c>
      <c r="AU212" s="148" t="s">
        <v>87</v>
      </c>
      <c r="AY212" s="17" t="s">
        <v>253</v>
      </c>
      <c r="BE212" s="149">
        <f t="shared" si="54"/>
        <v>0</v>
      </c>
      <c r="BF212" s="149">
        <f t="shared" si="55"/>
        <v>0</v>
      </c>
      <c r="BG212" s="149">
        <f t="shared" si="56"/>
        <v>0</v>
      </c>
      <c r="BH212" s="149">
        <f t="shared" si="57"/>
        <v>0</v>
      </c>
      <c r="BI212" s="149">
        <f t="shared" si="58"/>
        <v>0</v>
      </c>
      <c r="BJ212" s="17" t="s">
        <v>85</v>
      </c>
      <c r="BK212" s="149">
        <f t="shared" si="59"/>
        <v>0</v>
      </c>
      <c r="BL212" s="17" t="s">
        <v>260</v>
      </c>
      <c r="BM212" s="148" t="s">
        <v>1535</v>
      </c>
    </row>
    <row r="213" spans="2:65" s="1" customFormat="1" ht="24.2" customHeight="1">
      <c r="B213" s="32"/>
      <c r="C213" s="137" t="s">
        <v>685</v>
      </c>
      <c r="D213" s="137" t="s">
        <v>255</v>
      </c>
      <c r="E213" s="138" t="s">
        <v>5330</v>
      </c>
      <c r="F213" s="139" t="s">
        <v>5331</v>
      </c>
      <c r="G213" s="140" t="s">
        <v>313</v>
      </c>
      <c r="H213" s="141">
        <v>100</v>
      </c>
      <c r="I213" s="142"/>
      <c r="J213" s="143">
        <f t="shared" si="50"/>
        <v>0</v>
      </c>
      <c r="K213" s="139" t="s">
        <v>1</v>
      </c>
      <c r="L213" s="32"/>
      <c r="M213" s="144" t="s">
        <v>1</v>
      </c>
      <c r="N213" s="145" t="s">
        <v>42</v>
      </c>
      <c r="P213" s="146">
        <f t="shared" si="51"/>
        <v>0</v>
      </c>
      <c r="Q213" s="146">
        <v>0</v>
      </c>
      <c r="R213" s="146">
        <f t="shared" si="52"/>
        <v>0</v>
      </c>
      <c r="S213" s="146">
        <v>0</v>
      </c>
      <c r="T213" s="147">
        <f t="shared" si="53"/>
        <v>0</v>
      </c>
      <c r="AR213" s="148" t="s">
        <v>260</v>
      </c>
      <c r="AT213" s="148" t="s">
        <v>255</v>
      </c>
      <c r="AU213" s="148" t="s">
        <v>87</v>
      </c>
      <c r="AY213" s="17" t="s">
        <v>253</v>
      </c>
      <c r="BE213" s="149">
        <f t="shared" si="54"/>
        <v>0</v>
      </c>
      <c r="BF213" s="149">
        <f t="shared" si="55"/>
        <v>0</v>
      </c>
      <c r="BG213" s="149">
        <f t="shared" si="56"/>
        <v>0</v>
      </c>
      <c r="BH213" s="149">
        <f t="shared" si="57"/>
        <v>0</v>
      </c>
      <c r="BI213" s="149">
        <f t="shared" si="58"/>
        <v>0</v>
      </c>
      <c r="BJ213" s="17" t="s">
        <v>85</v>
      </c>
      <c r="BK213" s="149">
        <f t="shared" si="59"/>
        <v>0</v>
      </c>
      <c r="BL213" s="17" t="s">
        <v>260</v>
      </c>
      <c r="BM213" s="148" t="s">
        <v>1546</v>
      </c>
    </row>
    <row r="214" spans="2:65" s="1" customFormat="1" ht="24.2" customHeight="1">
      <c r="B214" s="32"/>
      <c r="C214" s="137" t="s">
        <v>689</v>
      </c>
      <c r="D214" s="137" t="s">
        <v>255</v>
      </c>
      <c r="E214" s="138" t="s">
        <v>5332</v>
      </c>
      <c r="F214" s="139" t="s">
        <v>5333</v>
      </c>
      <c r="G214" s="140" t="s">
        <v>313</v>
      </c>
      <c r="H214" s="141">
        <v>180</v>
      </c>
      <c r="I214" s="142"/>
      <c r="J214" s="143">
        <f t="shared" si="50"/>
        <v>0</v>
      </c>
      <c r="K214" s="139" t="s">
        <v>1</v>
      </c>
      <c r="L214" s="32"/>
      <c r="M214" s="144" t="s">
        <v>1</v>
      </c>
      <c r="N214" s="145" t="s">
        <v>42</v>
      </c>
      <c r="P214" s="146">
        <f t="shared" si="51"/>
        <v>0</v>
      </c>
      <c r="Q214" s="146">
        <v>0</v>
      </c>
      <c r="R214" s="146">
        <f t="shared" si="52"/>
        <v>0</v>
      </c>
      <c r="S214" s="146">
        <v>0</v>
      </c>
      <c r="T214" s="147">
        <f t="shared" si="53"/>
        <v>0</v>
      </c>
      <c r="AR214" s="148" t="s">
        <v>260</v>
      </c>
      <c r="AT214" s="148" t="s">
        <v>255</v>
      </c>
      <c r="AU214" s="148" t="s">
        <v>87</v>
      </c>
      <c r="AY214" s="17" t="s">
        <v>253</v>
      </c>
      <c r="BE214" s="149">
        <f t="shared" si="54"/>
        <v>0</v>
      </c>
      <c r="BF214" s="149">
        <f t="shared" si="55"/>
        <v>0</v>
      </c>
      <c r="BG214" s="149">
        <f t="shared" si="56"/>
        <v>0</v>
      </c>
      <c r="BH214" s="149">
        <f t="shared" si="57"/>
        <v>0</v>
      </c>
      <c r="BI214" s="149">
        <f t="shared" si="58"/>
        <v>0</v>
      </c>
      <c r="BJ214" s="17" t="s">
        <v>85</v>
      </c>
      <c r="BK214" s="149">
        <f t="shared" si="59"/>
        <v>0</v>
      </c>
      <c r="BL214" s="17" t="s">
        <v>260</v>
      </c>
      <c r="BM214" s="148" t="s">
        <v>1557</v>
      </c>
    </row>
    <row r="215" spans="2:65" s="1" customFormat="1" ht="24.2" customHeight="1">
      <c r="B215" s="32"/>
      <c r="C215" s="137" t="s">
        <v>695</v>
      </c>
      <c r="D215" s="137" t="s">
        <v>255</v>
      </c>
      <c r="E215" s="138" t="s">
        <v>5334</v>
      </c>
      <c r="F215" s="139" t="s">
        <v>5335</v>
      </c>
      <c r="G215" s="140" t="s">
        <v>447</v>
      </c>
      <c r="H215" s="141">
        <v>1600</v>
      </c>
      <c r="I215" s="142"/>
      <c r="J215" s="143">
        <f t="shared" si="50"/>
        <v>0</v>
      </c>
      <c r="K215" s="139" t="s">
        <v>1</v>
      </c>
      <c r="L215" s="32"/>
      <c r="M215" s="144" t="s">
        <v>1</v>
      </c>
      <c r="N215" s="145" t="s">
        <v>42</v>
      </c>
      <c r="P215" s="146">
        <f t="shared" si="51"/>
        <v>0</v>
      </c>
      <c r="Q215" s="146">
        <v>0</v>
      </c>
      <c r="R215" s="146">
        <f t="shared" si="52"/>
        <v>0</v>
      </c>
      <c r="S215" s="146">
        <v>0</v>
      </c>
      <c r="T215" s="147">
        <f t="shared" si="53"/>
        <v>0</v>
      </c>
      <c r="AR215" s="148" t="s">
        <v>260</v>
      </c>
      <c r="AT215" s="148" t="s">
        <v>255</v>
      </c>
      <c r="AU215" s="148" t="s">
        <v>87</v>
      </c>
      <c r="AY215" s="17" t="s">
        <v>253</v>
      </c>
      <c r="BE215" s="149">
        <f t="shared" si="54"/>
        <v>0</v>
      </c>
      <c r="BF215" s="149">
        <f t="shared" si="55"/>
        <v>0</v>
      </c>
      <c r="BG215" s="149">
        <f t="shared" si="56"/>
        <v>0</v>
      </c>
      <c r="BH215" s="149">
        <f t="shared" si="57"/>
        <v>0</v>
      </c>
      <c r="BI215" s="149">
        <f t="shared" si="58"/>
        <v>0</v>
      </c>
      <c r="BJ215" s="17" t="s">
        <v>85</v>
      </c>
      <c r="BK215" s="149">
        <f t="shared" si="59"/>
        <v>0</v>
      </c>
      <c r="BL215" s="17" t="s">
        <v>260</v>
      </c>
      <c r="BM215" s="148" t="s">
        <v>1568</v>
      </c>
    </row>
    <row r="216" spans="2:65" s="1" customFormat="1" ht="24.2" customHeight="1">
      <c r="B216" s="32"/>
      <c r="C216" s="137" t="s">
        <v>700</v>
      </c>
      <c r="D216" s="137" t="s">
        <v>255</v>
      </c>
      <c r="E216" s="138" t="s">
        <v>5336</v>
      </c>
      <c r="F216" s="139" t="s">
        <v>5337</v>
      </c>
      <c r="G216" s="140" t="s">
        <v>447</v>
      </c>
      <c r="H216" s="141">
        <v>800</v>
      </c>
      <c r="I216" s="142"/>
      <c r="J216" s="143">
        <f t="shared" si="50"/>
        <v>0</v>
      </c>
      <c r="K216" s="139" t="s">
        <v>1</v>
      </c>
      <c r="L216" s="32"/>
      <c r="M216" s="144" t="s">
        <v>1</v>
      </c>
      <c r="N216" s="145" t="s">
        <v>42</v>
      </c>
      <c r="P216" s="146">
        <f t="shared" si="51"/>
        <v>0</v>
      </c>
      <c r="Q216" s="146">
        <v>0</v>
      </c>
      <c r="R216" s="146">
        <f t="shared" si="52"/>
        <v>0</v>
      </c>
      <c r="S216" s="146">
        <v>0</v>
      </c>
      <c r="T216" s="147">
        <f t="shared" si="53"/>
        <v>0</v>
      </c>
      <c r="AR216" s="148" t="s">
        <v>260</v>
      </c>
      <c r="AT216" s="148" t="s">
        <v>255</v>
      </c>
      <c r="AU216" s="148" t="s">
        <v>87</v>
      </c>
      <c r="AY216" s="17" t="s">
        <v>253</v>
      </c>
      <c r="BE216" s="149">
        <f t="shared" si="54"/>
        <v>0</v>
      </c>
      <c r="BF216" s="149">
        <f t="shared" si="55"/>
        <v>0</v>
      </c>
      <c r="BG216" s="149">
        <f t="shared" si="56"/>
        <v>0</v>
      </c>
      <c r="BH216" s="149">
        <f t="shared" si="57"/>
        <v>0</v>
      </c>
      <c r="BI216" s="149">
        <f t="shared" si="58"/>
        <v>0</v>
      </c>
      <c r="BJ216" s="17" t="s">
        <v>85</v>
      </c>
      <c r="BK216" s="149">
        <f t="shared" si="59"/>
        <v>0</v>
      </c>
      <c r="BL216" s="17" t="s">
        <v>260</v>
      </c>
      <c r="BM216" s="148" t="s">
        <v>1581</v>
      </c>
    </row>
    <row r="217" spans="2:65" s="1" customFormat="1" ht="16.5" customHeight="1">
      <c r="B217" s="32"/>
      <c r="C217" s="137" t="s">
        <v>705</v>
      </c>
      <c r="D217" s="137" t="s">
        <v>255</v>
      </c>
      <c r="E217" s="138" t="s">
        <v>5338</v>
      </c>
      <c r="F217" s="139" t="s">
        <v>5339</v>
      </c>
      <c r="G217" s="140" t="s">
        <v>313</v>
      </c>
      <c r="H217" s="141">
        <v>80</v>
      </c>
      <c r="I217" s="142"/>
      <c r="J217" s="143">
        <f t="shared" si="50"/>
        <v>0</v>
      </c>
      <c r="K217" s="139" t="s">
        <v>1</v>
      </c>
      <c r="L217" s="32"/>
      <c r="M217" s="144" t="s">
        <v>1</v>
      </c>
      <c r="N217" s="145" t="s">
        <v>42</v>
      </c>
      <c r="P217" s="146">
        <f t="shared" si="51"/>
        <v>0</v>
      </c>
      <c r="Q217" s="146">
        <v>0</v>
      </c>
      <c r="R217" s="146">
        <f t="shared" si="52"/>
        <v>0</v>
      </c>
      <c r="S217" s="146">
        <v>0</v>
      </c>
      <c r="T217" s="147">
        <f t="shared" si="53"/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 t="shared" si="54"/>
        <v>0</v>
      </c>
      <c r="BF217" s="149">
        <f t="shared" si="55"/>
        <v>0</v>
      </c>
      <c r="BG217" s="149">
        <f t="shared" si="56"/>
        <v>0</v>
      </c>
      <c r="BH217" s="149">
        <f t="shared" si="57"/>
        <v>0</v>
      </c>
      <c r="BI217" s="149">
        <f t="shared" si="58"/>
        <v>0</v>
      </c>
      <c r="BJ217" s="17" t="s">
        <v>85</v>
      </c>
      <c r="BK217" s="149">
        <f t="shared" si="59"/>
        <v>0</v>
      </c>
      <c r="BL217" s="17" t="s">
        <v>260</v>
      </c>
      <c r="BM217" s="148" t="s">
        <v>1592</v>
      </c>
    </row>
    <row r="218" spans="2:65" s="1" customFormat="1" ht="16.5" customHeight="1">
      <c r="B218" s="32"/>
      <c r="C218" s="137" t="s">
        <v>710</v>
      </c>
      <c r="D218" s="137" t="s">
        <v>255</v>
      </c>
      <c r="E218" s="138" t="s">
        <v>5340</v>
      </c>
      <c r="F218" s="139" t="s">
        <v>5341</v>
      </c>
      <c r="G218" s="140" t="s">
        <v>313</v>
      </c>
      <c r="H218" s="141">
        <v>160</v>
      </c>
      <c r="I218" s="142"/>
      <c r="J218" s="143">
        <f t="shared" si="50"/>
        <v>0</v>
      </c>
      <c r="K218" s="139" t="s">
        <v>1</v>
      </c>
      <c r="L218" s="32"/>
      <c r="M218" s="144" t="s">
        <v>1</v>
      </c>
      <c r="N218" s="145" t="s">
        <v>42</v>
      </c>
      <c r="P218" s="146">
        <f t="shared" si="51"/>
        <v>0</v>
      </c>
      <c r="Q218" s="146">
        <v>0</v>
      </c>
      <c r="R218" s="146">
        <f t="shared" si="52"/>
        <v>0</v>
      </c>
      <c r="S218" s="146">
        <v>0</v>
      </c>
      <c r="T218" s="147">
        <f t="shared" si="53"/>
        <v>0</v>
      </c>
      <c r="AR218" s="148" t="s">
        <v>260</v>
      </c>
      <c r="AT218" s="148" t="s">
        <v>255</v>
      </c>
      <c r="AU218" s="148" t="s">
        <v>87</v>
      </c>
      <c r="AY218" s="17" t="s">
        <v>253</v>
      </c>
      <c r="BE218" s="149">
        <f t="shared" si="54"/>
        <v>0</v>
      </c>
      <c r="BF218" s="149">
        <f t="shared" si="55"/>
        <v>0</v>
      </c>
      <c r="BG218" s="149">
        <f t="shared" si="56"/>
        <v>0</v>
      </c>
      <c r="BH218" s="149">
        <f t="shared" si="57"/>
        <v>0</v>
      </c>
      <c r="BI218" s="149">
        <f t="shared" si="58"/>
        <v>0</v>
      </c>
      <c r="BJ218" s="17" t="s">
        <v>85</v>
      </c>
      <c r="BK218" s="149">
        <f t="shared" si="59"/>
        <v>0</v>
      </c>
      <c r="BL218" s="17" t="s">
        <v>260</v>
      </c>
      <c r="BM218" s="148" t="s">
        <v>1605</v>
      </c>
    </row>
    <row r="219" spans="2:65" s="1" customFormat="1" ht="21.75" customHeight="1">
      <c r="B219" s="32"/>
      <c r="C219" s="137" t="s">
        <v>715</v>
      </c>
      <c r="D219" s="137" t="s">
        <v>255</v>
      </c>
      <c r="E219" s="138" t="s">
        <v>5342</v>
      </c>
      <c r="F219" s="139" t="s">
        <v>5343</v>
      </c>
      <c r="G219" s="140" t="s">
        <v>447</v>
      </c>
      <c r="H219" s="141">
        <v>40</v>
      </c>
      <c r="I219" s="142"/>
      <c r="J219" s="143">
        <f t="shared" si="50"/>
        <v>0</v>
      </c>
      <c r="K219" s="139" t="s">
        <v>1</v>
      </c>
      <c r="L219" s="32"/>
      <c r="M219" s="144" t="s">
        <v>1</v>
      </c>
      <c r="N219" s="145" t="s">
        <v>42</v>
      </c>
      <c r="P219" s="146">
        <f t="shared" si="51"/>
        <v>0</v>
      </c>
      <c r="Q219" s="146">
        <v>0</v>
      </c>
      <c r="R219" s="146">
        <f t="shared" si="52"/>
        <v>0</v>
      </c>
      <c r="S219" s="146">
        <v>0</v>
      </c>
      <c r="T219" s="147">
        <f t="shared" si="53"/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 t="shared" si="54"/>
        <v>0</v>
      </c>
      <c r="BF219" s="149">
        <f t="shared" si="55"/>
        <v>0</v>
      </c>
      <c r="BG219" s="149">
        <f t="shared" si="56"/>
        <v>0</v>
      </c>
      <c r="BH219" s="149">
        <f t="shared" si="57"/>
        <v>0</v>
      </c>
      <c r="BI219" s="149">
        <f t="shared" si="58"/>
        <v>0</v>
      </c>
      <c r="BJ219" s="17" t="s">
        <v>85</v>
      </c>
      <c r="BK219" s="149">
        <f t="shared" si="59"/>
        <v>0</v>
      </c>
      <c r="BL219" s="17" t="s">
        <v>260</v>
      </c>
      <c r="BM219" s="148" t="s">
        <v>1615</v>
      </c>
    </row>
    <row r="220" spans="2:65" s="11" customFormat="1" ht="22.9" customHeight="1">
      <c r="B220" s="125"/>
      <c r="D220" s="126" t="s">
        <v>76</v>
      </c>
      <c r="E220" s="135" t="s">
        <v>5344</v>
      </c>
      <c r="F220" s="135" t="s">
        <v>5345</v>
      </c>
      <c r="I220" s="128"/>
      <c r="J220" s="136">
        <f>BK220</f>
        <v>0</v>
      </c>
      <c r="L220" s="125"/>
      <c r="M220" s="130"/>
      <c r="P220" s="131">
        <f>SUM(P221:P228)</f>
        <v>0</v>
      </c>
      <c r="R220" s="131">
        <f>SUM(R221:R228)</f>
        <v>0</v>
      </c>
      <c r="T220" s="132">
        <f>SUM(T221:T228)</f>
        <v>0</v>
      </c>
      <c r="AR220" s="126" t="s">
        <v>85</v>
      </c>
      <c r="AT220" s="133" t="s">
        <v>76</v>
      </c>
      <c r="AU220" s="133" t="s">
        <v>85</v>
      </c>
      <c r="AY220" s="126" t="s">
        <v>253</v>
      </c>
      <c r="BK220" s="134">
        <f>SUM(BK221:BK228)</f>
        <v>0</v>
      </c>
    </row>
    <row r="221" spans="2:65" s="1" customFormat="1" ht="37.9" customHeight="1">
      <c r="B221" s="32"/>
      <c r="C221" s="137" t="s">
        <v>720</v>
      </c>
      <c r="D221" s="137" t="s">
        <v>255</v>
      </c>
      <c r="E221" s="138" t="s">
        <v>5346</v>
      </c>
      <c r="F221" s="139" t="s">
        <v>5347</v>
      </c>
      <c r="G221" s="140" t="s">
        <v>447</v>
      </c>
      <c r="H221" s="141">
        <v>1</v>
      </c>
      <c r="I221" s="142"/>
      <c r="J221" s="143">
        <f t="shared" ref="J221:J228" si="60">ROUND(I221*H221,2)</f>
        <v>0</v>
      </c>
      <c r="K221" s="139" t="s">
        <v>1</v>
      </c>
      <c r="L221" s="32"/>
      <c r="M221" s="144" t="s">
        <v>1</v>
      </c>
      <c r="N221" s="145" t="s">
        <v>42</v>
      </c>
      <c r="P221" s="146">
        <f t="shared" ref="P221:P228" si="61">O221*H221</f>
        <v>0</v>
      </c>
      <c r="Q221" s="146">
        <v>0</v>
      </c>
      <c r="R221" s="146">
        <f t="shared" ref="R221:R228" si="62">Q221*H221</f>
        <v>0</v>
      </c>
      <c r="S221" s="146">
        <v>0</v>
      </c>
      <c r="T221" s="147">
        <f t="shared" ref="T221:T228" si="63">S221*H221</f>
        <v>0</v>
      </c>
      <c r="AR221" s="148" t="s">
        <v>260</v>
      </c>
      <c r="AT221" s="148" t="s">
        <v>255</v>
      </c>
      <c r="AU221" s="148" t="s">
        <v>87</v>
      </c>
      <c r="AY221" s="17" t="s">
        <v>253</v>
      </c>
      <c r="BE221" s="149">
        <f t="shared" ref="BE221:BE228" si="64">IF(N221="základní",J221,0)</f>
        <v>0</v>
      </c>
      <c r="BF221" s="149">
        <f t="shared" ref="BF221:BF228" si="65">IF(N221="snížená",J221,0)</f>
        <v>0</v>
      </c>
      <c r="BG221" s="149">
        <f t="shared" ref="BG221:BG228" si="66">IF(N221="zákl. přenesená",J221,0)</f>
        <v>0</v>
      </c>
      <c r="BH221" s="149">
        <f t="shared" ref="BH221:BH228" si="67">IF(N221="sníž. přenesená",J221,0)</f>
        <v>0</v>
      </c>
      <c r="BI221" s="149">
        <f t="shared" ref="BI221:BI228" si="68">IF(N221="nulová",J221,0)</f>
        <v>0</v>
      </c>
      <c r="BJ221" s="17" t="s">
        <v>85</v>
      </c>
      <c r="BK221" s="149">
        <f t="shared" ref="BK221:BK228" si="69">ROUND(I221*H221,2)</f>
        <v>0</v>
      </c>
      <c r="BL221" s="17" t="s">
        <v>260</v>
      </c>
      <c r="BM221" s="148" t="s">
        <v>1629</v>
      </c>
    </row>
    <row r="222" spans="2:65" s="1" customFormat="1" ht="33" customHeight="1">
      <c r="B222" s="32"/>
      <c r="C222" s="137" t="s">
        <v>727</v>
      </c>
      <c r="D222" s="137" t="s">
        <v>255</v>
      </c>
      <c r="E222" s="138" t="s">
        <v>5348</v>
      </c>
      <c r="F222" s="139" t="s">
        <v>5349</v>
      </c>
      <c r="G222" s="140" t="s">
        <v>447</v>
      </c>
      <c r="H222" s="141">
        <v>1</v>
      </c>
      <c r="I222" s="142"/>
      <c r="J222" s="143">
        <f t="shared" si="60"/>
        <v>0</v>
      </c>
      <c r="K222" s="139" t="s">
        <v>1</v>
      </c>
      <c r="L222" s="32"/>
      <c r="M222" s="144" t="s">
        <v>1</v>
      </c>
      <c r="N222" s="145" t="s">
        <v>42</v>
      </c>
      <c r="P222" s="146">
        <f t="shared" si="61"/>
        <v>0</v>
      </c>
      <c r="Q222" s="146">
        <v>0</v>
      </c>
      <c r="R222" s="146">
        <f t="shared" si="62"/>
        <v>0</v>
      </c>
      <c r="S222" s="146">
        <v>0</v>
      </c>
      <c r="T222" s="147">
        <f t="shared" si="63"/>
        <v>0</v>
      </c>
      <c r="AR222" s="148" t="s">
        <v>260</v>
      </c>
      <c r="AT222" s="148" t="s">
        <v>255</v>
      </c>
      <c r="AU222" s="148" t="s">
        <v>87</v>
      </c>
      <c r="AY222" s="17" t="s">
        <v>253</v>
      </c>
      <c r="BE222" s="149">
        <f t="shared" si="64"/>
        <v>0</v>
      </c>
      <c r="BF222" s="149">
        <f t="shared" si="65"/>
        <v>0</v>
      </c>
      <c r="BG222" s="149">
        <f t="shared" si="66"/>
        <v>0</v>
      </c>
      <c r="BH222" s="149">
        <f t="shared" si="67"/>
        <v>0</v>
      </c>
      <c r="BI222" s="149">
        <f t="shared" si="68"/>
        <v>0</v>
      </c>
      <c r="BJ222" s="17" t="s">
        <v>85</v>
      </c>
      <c r="BK222" s="149">
        <f t="shared" si="69"/>
        <v>0</v>
      </c>
      <c r="BL222" s="17" t="s">
        <v>260</v>
      </c>
      <c r="BM222" s="148" t="s">
        <v>1642</v>
      </c>
    </row>
    <row r="223" spans="2:65" s="1" customFormat="1" ht="24.2" customHeight="1">
      <c r="B223" s="32"/>
      <c r="C223" s="137" t="s">
        <v>734</v>
      </c>
      <c r="D223" s="137" t="s">
        <v>255</v>
      </c>
      <c r="E223" s="138" t="s">
        <v>5350</v>
      </c>
      <c r="F223" s="139" t="s">
        <v>5351</v>
      </c>
      <c r="G223" s="140" t="s">
        <v>447</v>
      </c>
      <c r="H223" s="141">
        <v>1</v>
      </c>
      <c r="I223" s="142"/>
      <c r="J223" s="143">
        <f t="shared" si="60"/>
        <v>0</v>
      </c>
      <c r="K223" s="139" t="s">
        <v>1</v>
      </c>
      <c r="L223" s="32"/>
      <c r="M223" s="144" t="s">
        <v>1</v>
      </c>
      <c r="N223" s="145" t="s">
        <v>42</v>
      </c>
      <c r="P223" s="146">
        <f t="shared" si="61"/>
        <v>0</v>
      </c>
      <c r="Q223" s="146">
        <v>0</v>
      </c>
      <c r="R223" s="146">
        <f t="shared" si="62"/>
        <v>0</v>
      </c>
      <c r="S223" s="146">
        <v>0</v>
      </c>
      <c r="T223" s="147">
        <f t="shared" si="63"/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 t="shared" si="64"/>
        <v>0</v>
      </c>
      <c r="BF223" s="149">
        <f t="shared" si="65"/>
        <v>0</v>
      </c>
      <c r="BG223" s="149">
        <f t="shared" si="66"/>
        <v>0</v>
      </c>
      <c r="BH223" s="149">
        <f t="shared" si="67"/>
        <v>0</v>
      </c>
      <c r="BI223" s="149">
        <f t="shared" si="68"/>
        <v>0</v>
      </c>
      <c r="BJ223" s="17" t="s">
        <v>85</v>
      </c>
      <c r="BK223" s="149">
        <f t="shared" si="69"/>
        <v>0</v>
      </c>
      <c r="BL223" s="17" t="s">
        <v>260</v>
      </c>
      <c r="BM223" s="148" t="s">
        <v>1657</v>
      </c>
    </row>
    <row r="224" spans="2:65" s="1" customFormat="1" ht="76.349999999999994" customHeight="1">
      <c r="B224" s="32"/>
      <c r="C224" s="137" t="s">
        <v>738</v>
      </c>
      <c r="D224" s="137" t="s">
        <v>255</v>
      </c>
      <c r="E224" s="138" t="s">
        <v>5352</v>
      </c>
      <c r="F224" s="139" t="s">
        <v>5353</v>
      </c>
      <c r="G224" s="140" t="s">
        <v>447</v>
      </c>
      <c r="H224" s="141">
        <v>1</v>
      </c>
      <c r="I224" s="142"/>
      <c r="J224" s="143">
        <f t="shared" si="60"/>
        <v>0</v>
      </c>
      <c r="K224" s="139" t="s">
        <v>1</v>
      </c>
      <c r="L224" s="32"/>
      <c r="M224" s="144" t="s">
        <v>1</v>
      </c>
      <c r="N224" s="145" t="s">
        <v>42</v>
      </c>
      <c r="P224" s="146">
        <f t="shared" si="61"/>
        <v>0</v>
      </c>
      <c r="Q224" s="146">
        <v>0</v>
      </c>
      <c r="R224" s="146">
        <f t="shared" si="62"/>
        <v>0</v>
      </c>
      <c r="S224" s="146">
        <v>0</v>
      </c>
      <c r="T224" s="147">
        <f t="shared" si="63"/>
        <v>0</v>
      </c>
      <c r="AR224" s="148" t="s">
        <v>260</v>
      </c>
      <c r="AT224" s="148" t="s">
        <v>255</v>
      </c>
      <c r="AU224" s="148" t="s">
        <v>87</v>
      </c>
      <c r="AY224" s="17" t="s">
        <v>253</v>
      </c>
      <c r="BE224" s="149">
        <f t="shared" si="64"/>
        <v>0</v>
      </c>
      <c r="BF224" s="149">
        <f t="shared" si="65"/>
        <v>0</v>
      </c>
      <c r="BG224" s="149">
        <f t="shared" si="66"/>
        <v>0</v>
      </c>
      <c r="BH224" s="149">
        <f t="shared" si="67"/>
        <v>0</v>
      </c>
      <c r="BI224" s="149">
        <f t="shared" si="68"/>
        <v>0</v>
      </c>
      <c r="BJ224" s="17" t="s">
        <v>85</v>
      </c>
      <c r="BK224" s="149">
        <f t="shared" si="69"/>
        <v>0</v>
      </c>
      <c r="BL224" s="17" t="s">
        <v>260</v>
      </c>
      <c r="BM224" s="148" t="s">
        <v>1671</v>
      </c>
    </row>
    <row r="225" spans="2:65" s="1" customFormat="1" ht="37.9" customHeight="1">
      <c r="B225" s="32"/>
      <c r="C225" s="137" t="s">
        <v>742</v>
      </c>
      <c r="D225" s="137" t="s">
        <v>255</v>
      </c>
      <c r="E225" s="138" t="s">
        <v>5354</v>
      </c>
      <c r="F225" s="139" t="s">
        <v>5355</v>
      </c>
      <c r="G225" s="140" t="s">
        <v>447</v>
      </c>
      <c r="H225" s="141">
        <v>1</v>
      </c>
      <c r="I225" s="142"/>
      <c r="J225" s="143">
        <f t="shared" si="60"/>
        <v>0</v>
      </c>
      <c r="K225" s="139" t="s">
        <v>1</v>
      </c>
      <c r="L225" s="32"/>
      <c r="M225" s="144" t="s">
        <v>1</v>
      </c>
      <c r="N225" s="145" t="s">
        <v>42</v>
      </c>
      <c r="P225" s="146">
        <f t="shared" si="61"/>
        <v>0</v>
      </c>
      <c r="Q225" s="146">
        <v>0</v>
      </c>
      <c r="R225" s="146">
        <f t="shared" si="62"/>
        <v>0</v>
      </c>
      <c r="S225" s="146">
        <v>0</v>
      </c>
      <c r="T225" s="147">
        <f t="shared" si="63"/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 t="shared" si="64"/>
        <v>0</v>
      </c>
      <c r="BF225" s="149">
        <f t="shared" si="65"/>
        <v>0</v>
      </c>
      <c r="BG225" s="149">
        <f t="shared" si="66"/>
        <v>0</v>
      </c>
      <c r="BH225" s="149">
        <f t="shared" si="67"/>
        <v>0</v>
      </c>
      <c r="BI225" s="149">
        <f t="shared" si="68"/>
        <v>0</v>
      </c>
      <c r="BJ225" s="17" t="s">
        <v>85</v>
      </c>
      <c r="BK225" s="149">
        <f t="shared" si="69"/>
        <v>0</v>
      </c>
      <c r="BL225" s="17" t="s">
        <v>260</v>
      </c>
      <c r="BM225" s="148" t="s">
        <v>608</v>
      </c>
    </row>
    <row r="226" spans="2:65" s="1" customFormat="1" ht="44.25" customHeight="1">
      <c r="B226" s="32"/>
      <c r="C226" s="137" t="s">
        <v>746</v>
      </c>
      <c r="D226" s="137" t="s">
        <v>255</v>
      </c>
      <c r="E226" s="138" t="s">
        <v>5356</v>
      </c>
      <c r="F226" s="139" t="s">
        <v>5357</v>
      </c>
      <c r="G226" s="140" t="s">
        <v>447</v>
      </c>
      <c r="H226" s="141">
        <v>1</v>
      </c>
      <c r="I226" s="142"/>
      <c r="J226" s="143">
        <f t="shared" si="60"/>
        <v>0</v>
      </c>
      <c r="K226" s="139" t="s">
        <v>1</v>
      </c>
      <c r="L226" s="32"/>
      <c r="M226" s="144" t="s">
        <v>1</v>
      </c>
      <c r="N226" s="145" t="s">
        <v>42</v>
      </c>
      <c r="P226" s="146">
        <f t="shared" si="61"/>
        <v>0</v>
      </c>
      <c r="Q226" s="146">
        <v>0</v>
      </c>
      <c r="R226" s="146">
        <f t="shared" si="62"/>
        <v>0</v>
      </c>
      <c r="S226" s="146">
        <v>0</v>
      </c>
      <c r="T226" s="147">
        <f t="shared" si="63"/>
        <v>0</v>
      </c>
      <c r="AR226" s="148" t="s">
        <v>260</v>
      </c>
      <c r="AT226" s="148" t="s">
        <v>255</v>
      </c>
      <c r="AU226" s="148" t="s">
        <v>87</v>
      </c>
      <c r="AY226" s="17" t="s">
        <v>253</v>
      </c>
      <c r="BE226" s="149">
        <f t="shared" si="64"/>
        <v>0</v>
      </c>
      <c r="BF226" s="149">
        <f t="shared" si="65"/>
        <v>0</v>
      </c>
      <c r="BG226" s="149">
        <f t="shared" si="66"/>
        <v>0</v>
      </c>
      <c r="BH226" s="149">
        <f t="shared" si="67"/>
        <v>0</v>
      </c>
      <c r="BI226" s="149">
        <f t="shared" si="68"/>
        <v>0</v>
      </c>
      <c r="BJ226" s="17" t="s">
        <v>85</v>
      </c>
      <c r="BK226" s="149">
        <f t="shared" si="69"/>
        <v>0</v>
      </c>
      <c r="BL226" s="17" t="s">
        <v>260</v>
      </c>
      <c r="BM226" s="148" t="s">
        <v>1693</v>
      </c>
    </row>
    <row r="227" spans="2:65" s="1" customFormat="1" ht="44.25" customHeight="1">
      <c r="B227" s="32"/>
      <c r="C227" s="137" t="s">
        <v>750</v>
      </c>
      <c r="D227" s="137" t="s">
        <v>255</v>
      </c>
      <c r="E227" s="138" t="s">
        <v>5358</v>
      </c>
      <c r="F227" s="139" t="s">
        <v>5359</v>
      </c>
      <c r="G227" s="140" t="s">
        <v>447</v>
      </c>
      <c r="H227" s="141">
        <v>1</v>
      </c>
      <c r="I227" s="142"/>
      <c r="J227" s="143">
        <f t="shared" si="60"/>
        <v>0</v>
      </c>
      <c r="K227" s="139" t="s">
        <v>1</v>
      </c>
      <c r="L227" s="32"/>
      <c r="M227" s="144" t="s">
        <v>1</v>
      </c>
      <c r="N227" s="145" t="s">
        <v>42</v>
      </c>
      <c r="P227" s="146">
        <f t="shared" si="61"/>
        <v>0</v>
      </c>
      <c r="Q227" s="146">
        <v>0</v>
      </c>
      <c r="R227" s="146">
        <f t="shared" si="62"/>
        <v>0</v>
      </c>
      <c r="S227" s="146">
        <v>0</v>
      </c>
      <c r="T227" s="147">
        <f t="shared" si="63"/>
        <v>0</v>
      </c>
      <c r="AR227" s="148" t="s">
        <v>260</v>
      </c>
      <c r="AT227" s="148" t="s">
        <v>255</v>
      </c>
      <c r="AU227" s="148" t="s">
        <v>87</v>
      </c>
      <c r="AY227" s="17" t="s">
        <v>253</v>
      </c>
      <c r="BE227" s="149">
        <f t="shared" si="64"/>
        <v>0</v>
      </c>
      <c r="BF227" s="149">
        <f t="shared" si="65"/>
        <v>0</v>
      </c>
      <c r="BG227" s="149">
        <f t="shared" si="66"/>
        <v>0</v>
      </c>
      <c r="BH227" s="149">
        <f t="shared" si="67"/>
        <v>0</v>
      </c>
      <c r="BI227" s="149">
        <f t="shared" si="68"/>
        <v>0</v>
      </c>
      <c r="BJ227" s="17" t="s">
        <v>85</v>
      </c>
      <c r="BK227" s="149">
        <f t="shared" si="69"/>
        <v>0</v>
      </c>
      <c r="BL227" s="17" t="s">
        <v>260</v>
      </c>
      <c r="BM227" s="148" t="s">
        <v>1705</v>
      </c>
    </row>
    <row r="228" spans="2:65" s="1" customFormat="1" ht="37.9" customHeight="1">
      <c r="B228" s="32"/>
      <c r="C228" s="137" t="s">
        <v>754</v>
      </c>
      <c r="D228" s="137" t="s">
        <v>255</v>
      </c>
      <c r="E228" s="138" t="s">
        <v>5360</v>
      </c>
      <c r="F228" s="139" t="s">
        <v>5361</v>
      </c>
      <c r="G228" s="140" t="s">
        <v>447</v>
      </c>
      <c r="H228" s="141">
        <v>1</v>
      </c>
      <c r="I228" s="142"/>
      <c r="J228" s="143">
        <f t="shared" si="60"/>
        <v>0</v>
      </c>
      <c r="K228" s="139" t="s">
        <v>1</v>
      </c>
      <c r="L228" s="32"/>
      <c r="M228" s="144" t="s">
        <v>1</v>
      </c>
      <c r="N228" s="145" t="s">
        <v>42</v>
      </c>
      <c r="P228" s="146">
        <f t="shared" si="61"/>
        <v>0</v>
      </c>
      <c r="Q228" s="146">
        <v>0</v>
      </c>
      <c r="R228" s="146">
        <f t="shared" si="62"/>
        <v>0</v>
      </c>
      <c r="S228" s="146">
        <v>0</v>
      </c>
      <c r="T228" s="147">
        <f t="shared" si="63"/>
        <v>0</v>
      </c>
      <c r="AR228" s="148" t="s">
        <v>260</v>
      </c>
      <c r="AT228" s="148" t="s">
        <v>255</v>
      </c>
      <c r="AU228" s="148" t="s">
        <v>87</v>
      </c>
      <c r="AY228" s="17" t="s">
        <v>253</v>
      </c>
      <c r="BE228" s="149">
        <f t="shared" si="64"/>
        <v>0</v>
      </c>
      <c r="BF228" s="149">
        <f t="shared" si="65"/>
        <v>0</v>
      </c>
      <c r="BG228" s="149">
        <f t="shared" si="66"/>
        <v>0</v>
      </c>
      <c r="BH228" s="149">
        <f t="shared" si="67"/>
        <v>0</v>
      </c>
      <c r="BI228" s="149">
        <f t="shared" si="68"/>
        <v>0</v>
      </c>
      <c r="BJ228" s="17" t="s">
        <v>85</v>
      </c>
      <c r="BK228" s="149">
        <f t="shared" si="69"/>
        <v>0</v>
      </c>
      <c r="BL228" s="17" t="s">
        <v>260</v>
      </c>
      <c r="BM228" s="148" t="s">
        <v>1716</v>
      </c>
    </row>
    <row r="229" spans="2:65" s="11" customFormat="1" ht="22.9" customHeight="1">
      <c r="B229" s="125"/>
      <c r="D229" s="126" t="s">
        <v>76</v>
      </c>
      <c r="E229" s="135" t="s">
        <v>5362</v>
      </c>
      <c r="F229" s="135" t="s">
        <v>5363</v>
      </c>
      <c r="I229" s="128"/>
      <c r="J229" s="136">
        <f>BK229</f>
        <v>0</v>
      </c>
      <c r="L229" s="125"/>
      <c r="M229" s="130"/>
      <c r="P229" s="131">
        <f>SUM(P230:P247)</f>
        <v>0</v>
      </c>
      <c r="R229" s="131">
        <f>SUM(R230:R247)</f>
        <v>0</v>
      </c>
      <c r="T229" s="132">
        <f>SUM(T230:T247)</f>
        <v>0</v>
      </c>
      <c r="AR229" s="126" t="s">
        <v>85</v>
      </c>
      <c r="AT229" s="133" t="s">
        <v>76</v>
      </c>
      <c r="AU229" s="133" t="s">
        <v>85</v>
      </c>
      <c r="AY229" s="126" t="s">
        <v>253</v>
      </c>
      <c r="BK229" s="134">
        <f>SUM(BK230:BK247)</f>
        <v>0</v>
      </c>
    </row>
    <row r="230" spans="2:65" s="1" customFormat="1" ht="16.5" customHeight="1">
      <c r="B230" s="32"/>
      <c r="C230" s="137" t="s">
        <v>758</v>
      </c>
      <c r="D230" s="137" t="s">
        <v>255</v>
      </c>
      <c r="E230" s="138" t="s">
        <v>5364</v>
      </c>
      <c r="F230" s="139" t="s">
        <v>5365</v>
      </c>
      <c r="G230" s="140" t="s">
        <v>313</v>
      </c>
      <c r="H230" s="141">
        <v>384</v>
      </c>
      <c r="I230" s="142"/>
      <c r="J230" s="143">
        <f t="shared" ref="J230:J247" si="70">ROUND(I230*H230,2)</f>
        <v>0</v>
      </c>
      <c r="K230" s="139" t="s">
        <v>1</v>
      </c>
      <c r="L230" s="32"/>
      <c r="M230" s="144" t="s">
        <v>1</v>
      </c>
      <c r="N230" s="145" t="s">
        <v>42</v>
      </c>
      <c r="P230" s="146">
        <f t="shared" ref="P230:P247" si="71">O230*H230</f>
        <v>0</v>
      </c>
      <c r="Q230" s="146">
        <v>0</v>
      </c>
      <c r="R230" s="146">
        <f t="shared" ref="R230:R247" si="72">Q230*H230</f>
        <v>0</v>
      </c>
      <c r="S230" s="146">
        <v>0</v>
      </c>
      <c r="T230" s="147">
        <f t="shared" ref="T230:T247" si="73">S230*H230</f>
        <v>0</v>
      </c>
      <c r="AR230" s="148" t="s">
        <v>260</v>
      </c>
      <c r="AT230" s="148" t="s">
        <v>255</v>
      </c>
      <c r="AU230" s="148" t="s">
        <v>87</v>
      </c>
      <c r="AY230" s="17" t="s">
        <v>253</v>
      </c>
      <c r="BE230" s="149">
        <f t="shared" ref="BE230:BE247" si="74">IF(N230="základní",J230,0)</f>
        <v>0</v>
      </c>
      <c r="BF230" s="149">
        <f t="shared" ref="BF230:BF247" si="75">IF(N230="snížená",J230,0)</f>
        <v>0</v>
      </c>
      <c r="BG230" s="149">
        <f t="shared" ref="BG230:BG247" si="76">IF(N230="zákl. přenesená",J230,0)</f>
        <v>0</v>
      </c>
      <c r="BH230" s="149">
        <f t="shared" ref="BH230:BH247" si="77">IF(N230="sníž. přenesená",J230,0)</f>
        <v>0</v>
      </c>
      <c r="BI230" s="149">
        <f t="shared" ref="BI230:BI247" si="78">IF(N230="nulová",J230,0)</f>
        <v>0</v>
      </c>
      <c r="BJ230" s="17" t="s">
        <v>85</v>
      </c>
      <c r="BK230" s="149">
        <f t="shared" ref="BK230:BK247" si="79">ROUND(I230*H230,2)</f>
        <v>0</v>
      </c>
      <c r="BL230" s="17" t="s">
        <v>260</v>
      </c>
      <c r="BM230" s="148" t="s">
        <v>1726</v>
      </c>
    </row>
    <row r="231" spans="2:65" s="1" customFormat="1" ht="16.5" customHeight="1">
      <c r="B231" s="32"/>
      <c r="C231" s="137" t="s">
        <v>762</v>
      </c>
      <c r="D231" s="137" t="s">
        <v>255</v>
      </c>
      <c r="E231" s="138" t="s">
        <v>5366</v>
      </c>
      <c r="F231" s="139" t="s">
        <v>5367</v>
      </c>
      <c r="G231" s="140" t="s">
        <v>447</v>
      </c>
      <c r="H231" s="141">
        <v>80</v>
      </c>
      <c r="I231" s="142"/>
      <c r="J231" s="143">
        <f t="shared" si="70"/>
        <v>0</v>
      </c>
      <c r="K231" s="139" t="s">
        <v>1</v>
      </c>
      <c r="L231" s="32"/>
      <c r="M231" s="144" t="s">
        <v>1</v>
      </c>
      <c r="N231" s="145" t="s">
        <v>42</v>
      </c>
      <c r="P231" s="146">
        <f t="shared" si="71"/>
        <v>0</v>
      </c>
      <c r="Q231" s="146">
        <v>0</v>
      </c>
      <c r="R231" s="146">
        <f t="shared" si="72"/>
        <v>0</v>
      </c>
      <c r="S231" s="146">
        <v>0</v>
      </c>
      <c r="T231" s="147">
        <f t="shared" si="73"/>
        <v>0</v>
      </c>
      <c r="AR231" s="148" t="s">
        <v>260</v>
      </c>
      <c r="AT231" s="148" t="s">
        <v>255</v>
      </c>
      <c r="AU231" s="148" t="s">
        <v>87</v>
      </c>
      <c r="AY231" s="17" t="s">
        <v>253</v>
      </c>
      <c r="BE231" s="149">
        <f t="shared" si="74"/>
        <v>0</v>
      </c>
      <c r="BF231" s="149">
        <f t="shared" si="75"/>
        <v>0</v>
      </c>
      <c r="BG231" s="149">
        <f t="shared" si="76"/>
        <v>0</v>
      </c>
      <c r="BH231" s="149">
        <f t="shared" si="77"/>
        <v>0</v>
      </c>
      <c r="BI231" s="149">
        <f t="shared" si="78"/>
        <v>0</v>
      </c>
      <c r="BJ231" s="17" t="s">
        <v>85</v>
      </c>
      <c r="BK231" s="149">
        <f t="shared" si="79"/>
        <v>0</v>
      </c>
      <c r="BL231" s="17" t="s">
        <v>260</v>
      </c>
      <c r="BM231" s="148" t="s">
        <v>1738</v>
      </c>
    </row>
    <row r="232" spans="2:65" s="1" customFormat="1" ht="16.5" customHeight="1">
      <c r="B232" s="32"/>
      <c r="C232" s="137" t="s">
        <v>766</v>
      </c>
      <c r="D232" s="137" t="s">
        <v>255</v>
      </c>
      <c r="E232" s="138" t="s">
        <v>5368</v>
      </c>
      <c r="F232" s="139" t="s">
        <v>5369</v>
      </c>
      <c r="G232" s="140" t="s">
        <v>447</v>
      </c>
      <c r="H232" s="141">
        <v>160</v>
      </c>
      <c r="I232" s="142"/>
      <c r="J232" s="143">
        <f t="shared" si="70"/>
        <v>0</v>
      </c>
      <c r="K232" s="139" t="s">
        <v>1</v>
      </c>
      <c r="L232" s="32"/>
      <c r="M232" s="144" t="s">
        <v>1</v>
      </c>
      <c r="N232" s="145" t="s">
        <v>42</v>
      </c>
      <c r="P232" s="146">
        <f t="shared" si="71"/>
        <v>0</v>
      </c>
      <c r="Q232" s="146">
        <v>0</v>
      </c>
      <c r="R232" s="146">
        <f t="shared" si="72"/>
        <v>0</v>
      </c>
      <c r="S232" s="146">
        <v>0</v>
      </c>
      <c r="T232" s="147">
        <f t="shared" si="73"/>
        <v>0</v>
      </c>
      <c r="AR232" s="148" t="s">
        <v>260</v>
      </c>
      <c r="AT232" s="148" t="s">
        <v>255</v>
      </c>
      <c r="AU232" s="148" t="s">
        <v>87</v>
      </c>
      <c r="AY232" s="17" t="s">
        <v>253</v>
      </c>
      <c r="BE232" s="149">
        <f t="shared" si="74"/>
        <v>0</v>
      </c>
      <c r="BF232" s="149">
        <f t="shared" si="75"/>
        <v>0</v>
      </c>
      <c r="BG232" s="149">
        <f t="shared" si="76"/>
        <v>0</v>
      </c>
      <c r="BH232" s="149">
        <f t="shared" si="77"/>
        <v>0</v>
      </c>
      <c r="BI232" s="149">
        <f t="shared" si="78"/>
        <v>0</v>
      </c>
      <c r="BJ232" s="17" t="s">
        <v>85</v>
      </c>
      <c r="BK232" s="149">
        <f t="shared" si="79"/>
        <v>0</v>
      </c>
      <c r="BL232" s="17" t="s">
        <v>260</v>
      </c>
      <c r="BM232" s="148" t="s">
        <v>1749</v>
      </c>
    </row>
    <row r="233" spans="2:65" s="1" customFormat="1" ht="16.5" customHeight="1">
      <c r="B233" s="32"/>
      <c r="C233" s="137" t="s">
        <v>771</v>
      </c>
      <c r="D233" s="137" t="s">
        <v>255</v>
      </c>
      <c r="E233" s="138" t="s">
        <v>5370</v>
      </c>
      <c r="F233" s="139" t="s">
        <v>5371</v>
      </c>
      <c r="G233" s="140" t="s">
        <v>447</v>
      </c>
      <c r="H233" s="141">
        <v>80</v>
      </c>
      <c r="I233" s="142"/>
      <c r="J233" s="143">
        <f t="shared" si="70"/>
        <v>0</v>
      </c>
      <c r="K233" s="139" t="s">
        <v>1</v>
      </c>
      <c r="L233" s="32"/>
      <c r="M233" s="144" t="s">
        <v>1</v>
      </c>
      <c r="N233" s="145" t="s">
        <v>42</v>
      </c>
      <c r="P233" s="146">
        <f t="shared" si="71"/>
        <v>0</v>
      </c>
      <c r="Q233" s="146">
        <v>0</v>
      </c>
      <c r="R233" s="146">
        <f t="shared" si="72"/>
        <v>0</v>
      </c>
      <c r="S233" s="146">
        <v>0</v>
      </c>
      <c r="T233" s="147">
        <f t="shared" si="73"/>
        <v>0</v>
      </c>
      <c r="AR233" s="148" t="s">
        <v>260</v>
      </c>
      <c r="AT233" s="148" t="s">
        <v>255</v>
      </c>
      <c r="AU233" s="148" t="s">
        <v>87</v>
      </c>
      <c r="AY233" s="17" t="s">
        <v>253</v>
      </c>
      <c r="BE233" s="149">
        <f t="shared" si="74"/>
        <v>0</v>
      </c>
      <c r="BF233" s="149">
        <f t="shared" si="75"/>
        <v>0</v>
      </c>
      <c r="BG233" s="149">
        <f t="shared" si="76"/>
        <v>0</v>
      </c>
      <c r="BH233" s="149">
        <f t="shared" si="77"/>
        <v>0</v>
      </c>
      <c r="BI233" s="149">
        <f t="shared" si="78"/>
        <v>0</v>
      </c>
      <c r="BJ233" s="17" t="s">
        <v>85</v>
      </c>
      <c r="BK233" s="149">
        <f t="shared" si="79"/>
        <v>0</v>
      </c>
      <c r="BL233" s="17" t="s">
        <v>260</v>
      </c>
      <c r="BM233" s="148" t="s">
        <v>1768</v>
      </c>
    </row>
    <row r="234" spans="2:65" s="1" customFormat="1" ht="37.9" customHeight="1">
      <c r="B234" s="32"/>
      <c r="C234" s="137" t="s">
        <v>776</v>
      </c>
      <c r="D234" s="137" t="s">
        <v>255</v>
      </c>
      <c r="E234" s="138" t="s">
        <v>5372</v>
      </c>
      <c r="F234" s="139" t="s">
        <v>5373</v>
      </c>
      <c r="G234" s="140" t="s">
        <v>447</v>
      </c>
      <c r="H234" s="141">
        <v>80</v>
      </c>
      <c r="I234" s="142"/>
      <c r="J234" s="143">
        <f t="shared" si="70"/>
        <v>0</v>
      </c>
      <c r="K234" s="139" t="s">
        <v>1</v>
      </c>
      <c r="L234" s="32"/>
      <c r="M234" s="144" t="s">
        <v>1</v>
      </c>
      <c r="N234" s="145" t="s">
        <v>42</v>
      </c>
      <c r="P234" s="146">
        <f t="shared" si="71"/>
        <v>0</v>
      </c>
      <c r="Q234" s="146">
        <v>0</v>
      </c>
      <c r="R234" s="146">
        <f t="shared" si="72"/>
        <v>0</v>
      </c>
      <c r="S234" s="146">
        <v>0</v>
      </c>
      <c r="T234" s="147">
        <f t="shared" si="73"/>
        <v>0</v>
      </c>
      <c r="AR234" s="148" t="s">
        <v>260</v>
      </c>
      <c r="AT234" s="148" t="s">
        <v>255</v>
      </c>
      <c r="AU234" s="148" t="s">
        <v>87</v>
      </c>
      <c r="AY234" s="17" t="s">
        <v>253</v>
      </c>
      <c r="BE234" s="149">
        <f t="shared" si="74"/>
        <v>0</v>
      </c>
      <c r="BF234" s="149">
        <f t="shared" si="75"/>
        <v>0</v>
      </c>
      <c r="BG234" s="149">
        <f t="shared" si="76"/>
        <v>0</v>
      </c>
      <c r="BH234" s="149">
        <f t="shared" si="77"/>
        <v>0</v>
      </c>
      <c r="BI234" s="149">
        <f t="shared" si="78"/>
        <v>0</v>
      </c>
      <c r="BJ234" s="17" t="s">
        <v>85</v>
      </c>
      <c r="BK234" s="149">
        <f t="shared" si="79"/>
        <v>0</v>
      </c>
      <c r="BL234" s="17" t="s">
        <v>260</v>
      </c>
      <c r="BM234" s="148" t="s">
        <v>1782</v>
      </c>
    </row>
    <row r="235" spans="2:65" s="1" customFormat="1" ht="16.5" customHeight="1">
      <c r="B235" s="32"/>
      <c r="C235" s="137" t="s">
        <v>1342</v>
      </c>
      <c r="D235" s="137" t="s">
        <v>255</v>
      </c>
      <c r="E235" s="138" t="s">
        <v>5374</v>
      </c>
      <c r="F235" s="139" t="s">
        <v>5375</v>
      </c>
      <c r="G235" s="140" t="s">
        <v>447</v>
      </c>
      <c r="H235" s="141">
        <v>48</v>
      </c>
      <c r="I235" s="142"/>
      <c r="J235" s="143">
        <f t="shared" si="70"/>
        <v>0</v>
      </c>
      <c r="K235" s="139" t="s">
        <v>1</v>
      </c>
      <c r="L235" s="32"/>
      <c r="M235" s="144" t="s">
        <v>1</v>
      </c>
      <c r="N235" s="145" t="s">
        <v>42</v>
      </c>
      <c r="P235" s="146">
        <f t="shared" si="71"/>
        <v>0</v>
      </c>
      <c r="Q235" s="146">
        <v>0</v>
      </c>
      <c r="R235" s="146">
        <f t="shared" si="72"/>
        <v>0</v>
      </c>
      <c r="S235" s="146">
        <v>0</v>
      </c>
      <c r="T235" s="147">
        <f t="shared" si="73"/>
        <v>0</v>
      </c>
      <c r="AR235" s="148" t="s">
        <v>260</v>
      </c>
      <c r="AT235" s="148" t="s">
        <v>255</v>
      </c>
      <c r="AU235" s="148" t="s">
        <v>87</v>
      </c>
      <c r="AY235" s="17" t="s">
        <v>253</v>
      </c>
      <c r="BE235" s="149">
        <f t="shared" si="74"/>
        <v>0</v>
      </c>
      <c r="BF235" s="149">
        <f t="shared" si="75"/>
        <v>0</v>
      </c>
      <c r="BG235" s="149">
        <f t="shared" si="76"/>
        <v>0</v>
      </c>
      <c r="BH235" s="149">
        <f t="shared" si="77"/>
        <v>0</v>
      </c>
      <c r="BI235" s="149">
        <f t="shared" si="78"/>
        <v>0</v>
      </c>
      <c r="BJ235" s="17" t="s">
        <v>85</v>
      </c>
      <c r="BK235" s="149">
        <f t="shared" si="79"/>
        <v>0</v>
      </c>
      <c r="BL235" s="17" t="s">
        <v>260</v>
      </c>
      <c r="BM235" s="148" t="s">
        <v>1794</v>
      </c>
    </row>
    <row r="236" spans="2:65" s="1" customFormat="1" ht="16.5" customHeight="1">
      <c r="B236" s="32"/>
      <c r="C236" s="137" t="s">
        <v>1350</v>
      </c>
      <c r="D236" s="137" t="s">
        <v>255</v>
      </c>
      <c r="E236" s="138" t="s">
        <v>5376</v>
      </c>
      <c r="F236" s="139" t="s">
        <v>5377</v>
      </c>
      <c r="G236" s="140" t="s">
        <v>447</v>
      </c>
      <c r="H236" s="141">
        <v>16</v>
      </c>
      <c r="I236" s="142"/>
      <c r="J236" s="143">
        <f t="shared" si="70"/>
        <v>0</v>
      </c>
      <c r="K236" s="139" t="s">
        <v>1</v>
      </c>
      <c r="L236" s="32"/>
      <c r="M236" s="144" t="s">
        <v>1</v>
      </c>
      <c r="N236" s="145" t="s">
        <v>42</v>
      </c>
      <c r="P236" s="146">
        <f t="shared" si="71"/>
        <v>0</v>
      </c>
      <c r="Q236" s="146">
        <v>0</v>
      </c>
      <c r="R236" s="146">
        <f t="shared" si="72"/>
        <v>0</v>
      </c>
      <c r="S236" s="146">
        <v>0</v>
      </c>
      <c r="T236" s="147">
        <f t="shared" si="73"/>
        <v>0</v>
      </c>
      <c r="AR236" s="148" t="s">
        <v>260</v>
      </c>
      <c r="AT236" s="148" t="s">
        <v>255</v>
      </c>
      <c r="AU236" s="148" t="s">
        <v>87</v>
      </c>
      <c r="AY236" s="17" t="s">
        <v>253</v>
      </c>
      <c r="BE236" s="149">
        <f t="shared" si="74"/>
        <v>0</v>
      </c>
      <c r="BF236" s="149">
        <f t="shared" si="75"/>
        <v>0</v>
      </c>
      <c r="BG236" s="149">
        <f t="shared" si="76"/>
        <v>0</v>
      </c>
      <c r="BH236" s="149">
        <f t="shared" si="77"/>
        <v>0</v>
      </c>
      <c r="BI236" s="149">
        <f t="shared" si="78"/>
        <v>0</v>
      </c>
      <c r="BJ236" s="17" t="s">
        <v>85</v>
      </c>
      <c r="BK236" s="149">
        <f t="shared" si="79"/>
        <v>0</v>
      </c>
      <c r="BL236" s="17" t="s">
        <v>260</v>
      </c>
      <c r="BM236" s="148" t="s">
        <v>1806</v>
      </c>
    </row>
    <row r="237" spans="2:65" s="1" customFormat="1" ht="16.5" customHeight="1">
      <c r="B237" s="32"/>
      <c r="C237" s="137" t="s">
        <v>1358</v>
      </c>
      <c r="D237" s="137" t="s">
        <v>255</v>
      </c>
      <c r="E237" s="138" t="s">
        <v>5378</v>
      </c>
      <c r="F237" s="139" t="s">
        <v>5379</v>
      </c>
      <c r="G237" s="140" t="s">
        <v>447</v>
      </c>
      <c r="H237" s="141">
        <v>28</v>
      </c>
      <c r="I237" s="142"/>
      <c r="J237" s="143">
        <f t="shared" si="70"/>
        <v>0</v>
      </c>
      <c r="K237" s="139" t="s">
        <v>1</v>
      </c>
      <c r="L237" s="32"/>
      <c r="M237" s="144" t="s">
        <v>1</v>
      </c>
      <c r="N237" s="145" t="s">
        <v>42</v>
      </c>
      <c r="P237" s="146">
        <f t="shared" si="71"/>
        <v>0</v>
      </c>
      <c r="Q237" s="146">
        <v>0</v>
      </c>
      <c r="R237" s="146">
        <f t="shared" si="72"/>
        <v>0</v>
      </c>
      <c r="S237" s="146">
        <v>0</v>
      </c>
      <c r="T237" s="147">
        <f t="shared" si="73"/>
        <v>0</v>
      </c>
      <c r="AR237" s="148" t="s">
        <v>260</v>
      </c>
      <c r="AT237" s="148" t="s">
        <v>255</v>
      </c>
      <c r="AU237" s="148" t="s">
        <v>87</v>
      </c>
      <c r="AY237" s="17" t="s">
        <v>253</v>
      </c>
      <c r="BE237" s="149">
        <f t="shared" si="74"/>
        <v>0</v>
      </c>
      <c r="BF237" s="149">
        <f t="shared" si="75"/>
        <v>0</v>
      </c>
      <c r="BG237" s="149">
        <f t="shared" si="76"/>
        <v>0</v>
      </c>
      <c r="BH237" s="149">
        <f t="shared" si="77"/>
        <v>0</v>
      </c>
      <c r="BI237" s="149">
        <f t="shared" si="78"/>
        <v>0</v>
      </c>
      <c r="BJ237" s="17" t="s">
        <v>85</v>
      </c>
      <c r="BK237" s="149">
        <f t="shared" si="79"/>
        <v>0</v>
      </c>
      <c r="BL237" s="17" t="s">
        <v>260</v>
      </c>
      <c r="BM237" s="148" t="s">
        <v>1817</v>
      </c>
    </row>
    <row r="238" spans="2:65" s="1" customFormat="1" ht="16.5" customHeight="1">
      <c r="B238" s="32"/>
      <c r="C238" s="137" t="s">
        <v>1363</v>
      </c>
      <c r="D238" s="137" t="s">
        <v>255</v>
      </c>
      <c r="E238" s="138" t="s">
        <v>5380</v>
      </c>
      <c r="F238" s="139" t="s">
        <v>5381</v>
      </c>
      <c r="G238" s="140" t="s">
        <v>447</v>
      </c>
      <c r="H238" s="141">
        <v>16</v>
      </c>
      <c r="I238" s="142"/>
      <c r="J238" s="143">
        <f t="shared" si="70"/>
        <v>0</v>
      </c>
      <c r="K238" s="139" t="s">
        <v>1</v>
      </c>
      <c r="L238" s="32"/>
      <c r="M238" s="144" t="s">
        <v>1</v>
      </c>
      <c r="N238" s="145" t="s">
        <v>42</v>
      </c>
      <c r="P238" s="146">
        <f t="shared" si="71"/>
        <v>0</v>
      </c>
      <c r="Q238" s="146">
        <v>0</v>
      </c>
      <c r="R238" s="146">
        <f t="shared" si="72"/>
        <v>0</v>
      </c>
      <c r="S238" s="146">
        <v>0</v>
      </c>
      <c r="T238" s="147">
        <f t="shared" si="73"/>
        <v>0</v>
      </c>
      <c r="AR238" s="148" t="s">
        <v>260</v>
      </c>
      <c r="AT238" s="148" t="s">
        <v>255</v>
      </c>
      <c r="AU238" s="148" t="s">
        <v>87</v>
      </c>
      <c r="AY238" s="17" t="s">
        <v>253</v>
      </c>
      <c r="BE238" s="149">
        <f t="shared" si="74"/>
        <v>0</v>
      </c>
      <c r="BF238" s="149">
        <f t="shared" si="75"/>
        <v>0</v>
      </c>
      <c r="BG238" s="149">
        <f t="shared" si="76"/>
        <v>0</v>
      </c>
      <c r="BH238" s="149">
        <f t="shared" si="77"/>
        <v>0</v>
      </c>
      <c r="BI238" s="149">
        <f t="shared" si="78"/>
        <v>0</v>
      </c>
      <c r="BJ238" s="17" t="s">
        <v>85</v>
      </c>
      <c r="BK238" s="149">
        <f t="shared" si="79"/>
        <v>0</v>
      </c>
      <c r="BL238" s="17" t="s">
        <v>260</v>
      </c>
      <c r="BM238" s="148" t="s">
        <v>1828</v>
      </c>
    </row>
    <row r="239" spans="2:65" s="1" customFormat="1" ht="16.5" customHeight="1">
      <c r="B239" s="32"/>
      <c r="C239" s="137" t="s">
        <v>1370</v>
      </c>
      <c r="D239" s="137" t="s">
        <v>255</v>
      </c>
      <c r="E239" s="138" t="s">
        <v>5382</v>
      </c>
      <c r="F239" s="139" t="s">
        <v>5383</v>
      </c>
      <c r="G239" s="140" t="s">
        <v>447</v>
      </c>
      <c r="H239" s="141">
        <v>12</v>
      </c>
      <c r="I239" s="142"/>
      <c r="J239" s="143">
        <f t="shared" si="70"/>
        <v>0</v>
      </c>
      <c r="K239" s="139" t="s">
        <v>1</v>
      </c>
      <c r="L239" s="32"/>
      <c r="M239" s="144" t="s">
        <v>1</v>
      </c>
      <c r="N239" s="145" t="s">
        <v>42</v>
      </c>
      <c r="P239" s="146">
        <f t="shared" si="71"/>
        <v>0</v>
      </c>
      <c r="Q239" s="146">
        <v>0</v>
      </c>
      <c r="R239" s="146">
        <f t="shared" si="72"/>
        <v>0</v>
      </c>
      <c r="S239" s="146">
        <v>0</v>
      </c>
      <c r="T239" s="147">
        <f t="shared" si="73"/>
        <v>0</v>
      </c>
      <c r="AR239" s="148" t="s">
        <v>260</v>
      </c>
      <c r="AT239" s="148" t="s">
        <v>255</v>
      </c>
      <c r="AU239" s="148" t="s">
        <v>87</v>
      </c>
      <c r="AY239" s="17" t="s">
        <v>253</v>
      </c>
      <c r="BE239" s="149">
        <f t="shared" si="74"/>
        <v>0</v>
      </c>
      <c r="BF239" s="149">
        <f t="shared" si="75"/>
        <v>0</v>
      </c>
      <c r="BG239" s="149">
        <f t="shared" si="76"/>
        <v>0</v>
      </c>
      <c r="BH239" s="149">
        <f t="shared" si="77"/>
        <v>0</v>
      </c>
      <c r="BI239" s="149">
        <f t="shared" si="78"/>
        <v>0</v>
      </c>
      <c r="BJ239" s="17" t="s">
        <v>85</v>
      </c>
      <c r="BK239" s="149">
        <f t="shared" si="79"/>
        <v>0</v>
      </c>
      <c r="BL239" s="17" t="s">
        <v>260</v>
      </c>
      <c r="BM239" s="148" t="s">
        <v>1840</v>
      </c>
    </row>
    <row r="240" spans="2:65" s="1" customFormat="1" ht="24.2" customHeight="1">
      <c r="B240" s="32"/>
      <c r="C240" s="137" t="s">
        <v>1379</v>
      </c>
      <c r="D240" s="137" t="s">
        <v>255</v>
      </c>
      <c r="E240" s="138" t="s">
        <v>5384</v>
      </c>
      <c r="F240" s="139" t="s">
        <v>5385</v>
      </c>
      <c r="G240" s="140" t="s">
        <v>447</v>
      </c>
      <c r="H240" s="141">
        <v>8</v>
      </c>
      <c r="I240" s="142"/>
      <c r="J240" s="143">
        <f t="shared" si="70"/>
        <v>0</v>
      </c>
      <c r="K240" s="139" t="s">
        <v>1</v>
      </c>
      <c r="L240" s="32"/>
      <c r="M240" s="144" t="s">
        <v>1</v>
      </c>
      <c r="N240" s="145" t="s">
        <v>42</v>
      </c>
      <c r="P240" s="146">
        <f t="shared" si="71"/>
        <v>0</v>
      </c>
      <c r="Q240" s="146">
        <v>0</v>
      </c>
      <c r="R240" s="146">
        <f t="shared" si="72"/>
        <v>0</v>
      </c>
      <c r="S240" s="146">
        <v>0</v>
      </c>
      <c r="T240" s="147">
        <f t="shared" si="73"/>
        <v>0</v>
      </c>
      <c r="AR240" s="148" t="s">
        <v>260</v>
      </c>
      <c r="AT240" s="148" t="s">
        <v>255</v>
      </c>
      <c r="AU240" s="148" t="s">
        <v>87</v>
      </c>
      <c r="AY240" s="17" t="s">
        <v>253</v>
      </c>
      <c r="BE240" s="149">
        <f t="shared" si="74"/>
        <v>0</v>
      </c>
      <c r="BF240" s="149">
        <f t="shared" si="75"/>
        <v>0</v>
      </c>
      <c r="BG240" s="149">
        <f t="shared" si="76"/>
        <v>0</v>
      </c>
      <c r="BH240" s="149">
        <f t="shared" si="77"/>
        <v>0</v>
      </c>
      <c r="BI240" s="149">
        <f t="shared" si="78"/>
        <v>0</v>
      </c>
      <c r="BJ240" s="17" t="s">
        <v>85</v>
      </c>
      <c r="BK240" s="149">
        <f t="shared" si="79"/>
        <v>0</v>
      </c>
      <c r="BL240" s="17" t="s">
        <v>260</v>
      </c>
      <c r="BM240" s="148" t="s">
        <v>1865</v>
      </c>
    </row>
    <row r="241" spans="2:65" s="1" customFormat="1" ht="16.5" customHeight="1">
      <c r="B241" s="32"/>
      <c r="C241" s="137" t="s">
        <v>1385</v>
      </c>
      <c r="D241" s="137" t="s">
        <v>255</v>
      </c>
      <c r="E241" s="138" t="s">
        <v>5386</v>
      </c>
      <c r="F241" s="139" t="s">
        <v>5387</v>
      </c>
      <c r="G241" s="140" t="s">
        <v>313</v>
      </c>
      <c r="H241" s="141">
        <v>490</v>
      </c>
      <c r="I241" s="142"/>
      <c r="J241" s="143">
        <f t="shared" si="70"/>
        <v>0</v>
      </c>
      <c r="K241" s="139" t="s">
        <v>1</v>
      </c>
      <c r="L241" s="32"/>
      <c r="M241" s="144" t="s">
        <v>1</v>
      </c>
      <c r="N241" s="145" t="s">
        <v>42</v>
      </c>
      <c r="P241" s="146">
        <f t="shared" si="71"/>
        <v>0</v>
      </c>
      <c r="Q241" s="146">
        <v>0</v>
      </c>
      <c r="R241" s="146">
        <f t="shared" si="72"/>
        <v>0</v>
      </c>
      <c r="S241" s="146">
        <v>0</v>
      </c>
      <c r="T241" s="147">
        <f t="shared" si="73"/>
        <v>0</v>
      </c>
      <c r="AR241" s="148" t="s">
        <v>260</v>
      </c>
      <c r="AT241" s="148" t="s">
        <v>255</v>
      </c>
      <c r="AU241" s="148" t="s">
        <v>87</v>
      </c>
      <c r="AY241" s="17" t="s">
        <v>253</v>
      </c>
      <c r="BE241" s="149">
        <f t="shared" si="74"/>
        <v>0</v>
      </c>
      <c r="BF241" s="149">
        <f t="shared" si="75"/>
        <v>0</v>
      </c>
      <c r="BG241" s="149">
        <f t="shared" si="76"/>
        <v>0</v>
      </c>
      <c r="BH241" s="149">
        <f t="shared" si="77"/>
        <v>0</v>
      </c>
      <c r="BI241" s="149">
        <f t="shared" si="78"/>
        <v>0</v>
      </c>
      <c r="BJ241" s="17" t="s">
        <v>85</v>
      </c>
      <c r="BK241" s="149">
        <f t="shared" si="79"/>
        <v>0</v>
      </c>
      <c r="BL241" s="17" t="s">
        <v>260</v>
      </c>
      <c r="BM241" s="148" t="s">
        <v>1882</v>
      </c>
    </row>
    <row r="242" spans="2:65" s="1" customFormat="1" ht="16.5" customHeight="1">
      <c r="B242" s="32"/>
      <c r="C242" s="137" t="s">
        <v>1393</v>
      </c>
      <c r="D242" s="137" t="s">
        <v>255</v>
      </c>
      <c r="E242" s="138" t="s">
        <v>5388</v>
      </c>
      <c r="F242" s="139" t="s">
        <v>5389</v>
      </c>
      <c r="G242" s="140" t="s">
        <v>447</v>
      </c>
      <c r="H242" s="141">
        <v>72</v>
      </c>
      <c r="I242" s="142"/>
      <c r="J242" s="143">
        <f t="shared" si="70"/>
        <v>0</v>
      </c>
      <c r="K242" s="139" t="s">
        <v>1</v>
      </c>
      <c r="L242" s="32"/>
      <c r="M242" s="144" t="s">
        <v>1</v>
      </c>
      <c r="N242" s="145" t="s">
        <v>42</v>
      </c>
      <c r="P242" s="146">
        <f t="shared" si="71"/>
        <v>0</v>
      </c>
      <c r="Q242" s="146">
        <v>0</v>
      </c>
      <c r="R242" s="146">
        <f t="shared" si="72"/>
        <v>0</v>
      </c>
      <c r="S242" s="146">
        <v>0</v>
      </c>
      <c r="T242" s="147">
        <f t="shared" si="73"/>
        <v>0</v>
      </c>
      <c r="AR242" s="148" t="s">
        <v>260</v>
      </c>
      <c r="AT242" s="148" t="s">
        <v>255</v>
      </c>
      <c r="AU242" s="148" t="s">
        <v>87</v>
      </c>
      <c r="AY242" s="17" t="s">
        <v>253</v>
      </c>
      <c r="BE242" s="149">
        <f t="shared" si="74"/>
        <v>0</v>
      </c>
      <c r="BF242" s="149">
        <f t="shared" si="75"/>
        <v>0</v>
      </c>
      <c r="BG242" s="149">
        <f t="shared" si="76"/>
        <v>0</v>
      </c>
      <c r="BH242" s="149">
        <f t="shared" si="77"/>
        <v>0</v>
      </c>
      <c r="BI242" s="149">
        <f t="shared" si="78"/>
        <v>0</v>
      </c>
      <c r="BJ242" s="17" t="s">
        <v>85</v>
      </c>
      <c r="BK242" s="149">
        <f t="shared" si="79"/>
        <v>0</v>
      </c>
      <c r="BL242" s="17" t="s">
        <v>260</v>
      </c>
      <c r="BM242" s="148" t="s">
        <v>1893</v>
      </c>
    </row>
    <row r="243" spans="2:65" s="1" customFormat="1" ht="16.5" customHeight="1">
      <c r="B243" s="32"/>
      <c r="C243" s="137" t="s">
        <v>1398</v>
      </c>
      <c r="D243" s="137" t="s">
        <v>255</v>
      </c>
      <c r="E243" s="138" t="s">
        <v>5390</v>
      </c>
      <c r="F243" s="139" t="s">
        <v>5391</v>
      </c>
      <c r="G243" s="140" t="s">
        <v>447</v>
      </c>
      <c r="H243" s="141">
        <v>40</v>
      </c>
      <c r="I243" s="142"/>
      <c r="J243" s="143">
        <f t="shared" si="70"/>
        <v>0</v>
      </c>
      <c r="K243" s="139" t="s">
        <v>1</v>
      </c>
      <c r="L243" s="32"/>
      <c r="M243" s="144" t="s">
        <v>1</v>
      </c>
      <c r="N243" s="145" t="s">
        <v>42</v>
      </c>
      <c r="P243" s="146">
        <f t="shared" si="71"/>
        <v>0</v>
      </c>
      <c r="Q243" s="146">
        <v>0</v>
      </c>
      <c r="R243" s="146">
        <f t="shared" si="72"/>
        <v>0</v>
      </c>
      <c r="S243" s="146">
        <v>0</v>
      </c>
      <c r="T243" s="147">
        <f t="shared" si="73"/>
        <v>0</v>
      </c>
      <c r="AR243" s="148" t="s">
        <v>260</v>
      </c>
      <c r="AT243" s="148" t="s">
        <v>255</v>
      </c>
      <c r="AU243" s="148" t="s">
        <v>87</v>
      </c>
      <c r="AY243" s="17" t="s">
        <v>253</v>
      </c>
      <c r="BE243" s="149">
        <f t="shared" si="74"/>
        <v>0</v>
      </c>
      <c r="BF243" s="149">
        <f t="shared" si="75"/>
        <v>0</v>
      </c>
      <c r="BG243" s="149">
        <f t="shared" si="76"/>
        <v>0</v>
      </c>
      <c r="BH243" s="149">
        <f t="shared" si="77"/>
        <v>0</v>
      </c>
      <c r="BI243" s="149">
        <f t="shared" si="78"/>
        <v>0</v>
      </c>
      <c r="BJ243" s="17" t="s">
        <v>85</v>
      </c>
      <c r="BK243" s="149">
        <f t="shared" si="79"/>
        <v>0</v>
      </c>
      <c r="BL243" s="17" t="s">
        <v>260</v>
      </c>
      <c r="BM243" s="148" t="s">
        <v>1903</v>
      </c>
    </row>
    <row r="244" spans="2:65" s="1" customFormat="1" ht="24.2" customHeight="1">
      <c r="B244" s="32"/>
      <c r="C244" s="137" t="s">
        <v>1404</v>
      </c>
      <c r="D244" s="137" t="s">
        <v>255</v>
      </c>
      <c r="E244" s="138" t="s">
        <v>5392</v>
      </c>
      <c r="F244" s="139" t="s">
        <v>5393</v>
      </c>
      <c r="G244" s="140" t="s">
        <v>313</v>
      </c>
      <c r="H244" s="141">
        <v>60</v>
      </c>
      <c r="I244" s="142"/>
      <c r="J244" s="143">
        <f t="shared" si="70"/>
        <v>0</v>
      </c>
      <c r="K244" s="139" t="s">
        <v>1</v>
      </c>
      <c r="L244" s="32"/>
      <c r="M244" s="144" t="s">
        <v>1</v>
      </c>
      <c r="N244" s="145" t="s">
        <v>42</v>
      </c>
      <c r="P244" s="146">
        <f t="shared" si="71"/>
        <v>0</v>
      </c>
      <c r="Q244" s="146">
        <v>0</v>
      </c>
      <c r="R244" s="146">
        <f t="shared" si="72"/>
        <v>0</v>
      </c>
      <c r="S244" s="146">
        <v>0</v>
      </c>
      <c r="T244" s="147">
        <f t="shared" si="73"/>
        <v>0</v>
      </c>
      <c r="AR244" s="148" t="s">
        <v>260</v>
      </c>
      <c r="AT244" s="148" t="s">
        <v>255</v>
      </c>
      <c r="AU244" s="148" t="s">
        <v>87</v>
      </c>
      <c r="AY244" s="17" t="s">
        <v>253</v>
      </c>
      <c r="BE244" s="149">
        <f t="shared" si="74"/>
        <v>0</v>
      </c>
      <c r="BF244" s="149">
        <f t="shared" si="75"/>
        <v>0</v>
      </c>
      <c r="BG244" s="149">
        <f t="shared" si="76"/>
        <v>0</v>
      </c>
      <c r="BH244" s="149">
        <f t="shared" si="77"/>
        <v>0</v>
      </c>
      <c r="BI244" s="149">
        <f t="shared" si="78"/>
        <v>0</v>
      </c>
      <c r="BJ244" s="17" t="s">
        <v>85</v>
      </c>
      <c r="BK244" s="149">
        <f t="shared" si="79"/>
        <v>0</v>
      </c>
      <c r="BL244" s="17" t="s">
        <v>260</v>
      </c>
      <c r="BM244" s="148" t="s">
        <v>1913</v>
      </c>
    </row>
    <row r="245" spans="2:65" s="1" customFormat="1" ht="16.5" customHeight="1">
      <c r="B245" s="32"/>
      <c r="C245" s="137" t="s">
        <v>1408</v>
      </c>
      <c r="D245" s="137" t="s">
        <v>255</v>
      </c>
      <c r="E245" s="138" t="s">
        <v>5394</v>
      </c>
      <c r="F245" s="139" t="s">
        <v>5395</v>
      </c>
      <c r="G245" s="140" t="s">
        <v>447</v>
      </c>
      <c r="H245" s="141">
        <v>16</v>
      </c>
      <c r="I245" s="142"/>
      <c r="J245" s="143">
        <f t="shared" si="70"/>
        <v>0</v>
      </c>
      <c r="K245" s="139" t="s">
        <v>1</v>
      </c>
      <c r="L245" s="32"/>
      <c r="M245" s="144" t="s">
        <v>1</v>
      </c>
      <c r="N245" s="145" t="s">
        <v>42</v>
      </c>
      <c r="P245" s="146">
        <f t="shared" si="71"/>
        <v>0</v>
      </c>
      <c r="Q245" s="146">
        <v>0</v>
      </c>
      <c r="R245" s="146">
        <f t="shared" si="72"/>
        <v>0</v>
      </c>
      <c r="S245" s="146">
        <v>0</v>
      </c>
      <c r="T245" s="147">
        <f t="shared" si="73"/>
        <v>0</v>
      </c>
      <c r="AR245" s="148" t="s">
        <v>260</v>
      </c>
      <c r="AT245" s="148" t="s">
        <v>255</v>
      </c>
      <c r="AU245" s="148" t="s">
        <v>87</v>
      </c>
      <c r="AY245" s="17" t="s">
        <v>253</v>
      </c>
      <c r="BE245" s="149">
        <f t="shared" si="74"/>
        <v>0</v>
      </c>
      <c r="BF245" s="149">
        <f t="shared" si="75"/>
        <v>0</v>
      </c>
      <c r="BG245" s="149">
        <f t="shared" si="76"/>
        <v>0</v>
      </c>
      <c r="BH245" s="149">
        <f t="shared" si="77"/>
        <v>0</v>
      </c>
      <c r="BI245" s="149">
        <f t="shared" si="78"/>
        <v>0</v>
      </c>
      <c r="BJ245" s="17" t="s">
        <v>85</v>
      </c>
      <c r="BK245" s="149">
        <f t="shared" si="79"/>
        <v>0</v>
      </c>
      <c r="BL245" s="17" t="s">
        <v>260</v>
      </c>
      <c r="BM245" s="148" t="s">
        <v>1931</v>
      </c>
    </row>
    <row r="246" spans="2:65" s="1" customFormat="1" ht="16.5" customHeight="1">
      <c r="B246" s="32"/>
      <c r="C246" s="137" t="s">
        <v>1412</v>
      </c>
      <c r="D246" s="137" t="s">
        <v>255</v>
      </c>
      <c r="E246" s="138" t="s">
        <v>5396</v>
      </c>
      <c r="F246" s="139" t="s">
        <v>5397</v>
      </c>
      <c r="G246" s="140" t="s">
        <v>447</v>
      </c>
      <c r="H246" s="141">
        <v>16</v>
      </c>
      <c r="I246" s="142"/>
      <c r="J246" s="143">
        <f t="shared" si="70"/>
        <v>0</v>
      </c>
      <c r="K246" s="139" t="s">
        <v>1</v>
      </c>
      <c r="L246" s="32"/>
      <c r="M246" s="144" t="s">
        <v>1</v>
      </c>
      <c r="N246" s="145" t="s">
        <v>42</v>
      </c>
      <c r="P246" s="146">
        <f t="shared" si="71"/>
        <v>0</v>
      </c>
      <c r="Q246" s="146">
        <v>0</v>
      </c>
      <c r="R246" s="146">
        <f t="shared" si="72"/>
        <v>0</v>
      </c>
      <c r="S246" s="146">
        <v>0</v>
      </c>
      <c r="T246" s="147">
        <f t="shared" si="73"/>
        <v>0</v>
      </c>
      <c r="AR246" s="148" t="s">
        <v>260</v>
      </c>
      <c r="AT246" s="148" t="s">
        <v>255</v>
      </c>
      <c r="AU246" s="148" t="s">
        <v>87</v>
      </c>
      <c r="AY246" s="17" t="s">
        <v>253</v>
      </c>
      <c r="BE246" s="149">
        <f t="shared" si="74"/>
        <v>0</v>
      </c>
      <c r="BF246" s="149">
        <f t="shared" si="75"/>
        <v>0</v>
      </c>
      <c r="BG246" s="149">
        <f t="shared" si="76"/>
        <v>0</v>
      </c>
      <c r="BH246" s="149">
        <f t="shared" si="77"/>
        <v>0</v>
      </c>
      <c r="BI246" s="149">
        <f t="shared" si="78"/>
        <v>0</v>
      </c>
      <c r="BJ246" s="17" t="s">
        <v>85</v>
      </c>
      <c r="BK246" s="149">
        <f t="shared" si="79"/>
        <v>0</v>
      </c>
      <c r="BL246" s="17" t="s">
        <v>260</v>
      </c>
      <c r="BM246" s="148" t="s">
        <v>1940</v>
      </c>
    </row>
    <row r="247" spans="2:65" s="1" customFormat="1" ht="24.2" customHeight="1">
      <c r="B247" s="32"/>
      <c r="C247" s="137" t="s">
        <v>1416</v>
      </c>
      <c r="D247" s="137" t="s">
        <v>255</v>
      </c>
      <c r="E247" s="138" t="s">
        <v>5398</v>
      </c>
      <c r="F247" s="139" t="s">
        <v>5399</v>
      </c>
      <c r="G247" s="140" t="s">
        <v>313</v>
      </c>
      <c r="H247" s="141">
        <v>96</v>
      </c>
      <c r="I247" s="142"/>
      <c r="J247" s="143">
        <f t="shared" si="70"/>
        <v>0</v>
      </c>
      <c r="K247" s="139" t="s">
        <v>1</v>
      </c>
      <c r="L247" s="32"/>
      <c r="M247" s="144" t="s">
        <v>1</v>
      </c>
      <c r="N247" s="145" t="s">
        <v>42</v>
      </c>
      <c r="P247" s="146">
        <f t="shared" si="71"/>
        <v>0</v>
      </c>
      <c r="Q247" s="146">
        <v>0</v>
      </c>
      <c r="R247" s="146">
        <f t="shared" si="72"/>
        <v>0</v>
      </c>
      <c r="S247" s="146">
        <v>0</v>
      </c>
      <c r="T247" s="147">
        <f t="shared" si="73"/>
        <v>0</v>
      </c>
      <c r="AR247" s="148" t="s">
        <v>260</v>
      </c>
      <c r="AT247" s="148" t="s">
        <v>255</v>
      </c>
      <c r="AU247" s="148" t="s">
        <v>87</v>
      </c>
      <c r="AY247" s="17" t="s">
        <v>253</v>
      </c>
      <c r="BE247" s="149">
        <f t="shared" si="74"/>
        <v>0</v>
      </c>
      <c r="BF247" s="149">
        <f t="shared" si="75"/>
        <v>0</v>
      </c>
      <c r="BG247" s="149">
        <f t="shared" si="76"/>
        <v>0</v>
      </c>
      <c r="BH247" s="149">
        <f t="shared" si="77"/>
        <v>0</v>
      </c>
      <c r="BI247" s="149">
        <f t="shared" si="78"/>
        <v>0</v>
      </c>
      <c r="BJ247" s="17" t="s">
        <v>85</v>
      </c>
      <c r="BK247" s="149">
        <f t="shared" si="79"/>
        <v>0</v>
      </c>
      <c r="BL247" s="17" t="s">
        <v>260</v>
      </c>
      <c r="BM247" s="148" t="s">
        <v>5400</v>
      </c>
    </row>
    <row r="248" spans="2:65" s="11" customFormat="1" ht="22.9" customHeight="1">
      <c r="B248" s="125"/>
      <c r="D248" s="126" t="s">
        <v>76</v>
      </c>
      <c r="E248" s="135" t="s">
        <v>5401</v>
      </c>
      <c r="F248" s="135" t="s">
        <v>5402</v>
      </c>
      <c r="I248" s="128"/>
      <c r="J248" s="136">
        <f>BK248</f>
        <v>0</v>
      </c>
      <c r="L248" s="125"/>
      <c r="M248" s="130"/>
      <c r="P248" s="131">
        <f>SUM(P249:P260)</f>
        <v>0</v>
      </c>
      <c r="R248" s="131">
        <f>SUM(R249:R260)</f>
        <v>0</v>
      </c>
      <c r="T248" s="132">
        <f>SUM(T249:T260)</f>
        <v>0</v>
      </c>
      <c r="AR248" s="126" t="s">
        <v>85</v>
      </c>
      <c r="AT248" s="133" t="s">
        <v>76</v>
      </c>
      <c r="AU248" s="133" t="s">
        <v>85</v>
      </c>
      <c r="AY248" s="126" t="s">
        <v>253</v>
      </c>
      <c r="BK248" s="134">
        <f>SUM(BK249:BK260)</f>
        <v>0</v>
      </c>
    </row>
    <row r="249" spans="2:65" s="1" customFormat="1" ht="24.2" customHeight="1">
      <c r="B249" s="32"/>
      <c r="C249" s="137" t="s">
        <v>1420</v>
      </c>
      <c r="D249" s="137" t="s">
        <v>255</v>
      </c>
      <c r="E249" s="138" t="s">
        <v>5403</v>
      </c>
      <c r="F249" s="139" t="s">
        <v>5404</v>
      </c>
      <c r="G249" s="140" t="s">
        <v>452</v>
      </c>
      <c r="H249" s="141">
        <v>1</v>
      </c>
      <c r="I249" s="142"/>
      <c r="J249" s="143">
        <f t="shared" ref="J249:J260" si="80">ROUND(I249*H249,2)</f>
        <v>0</v>
      </c>
      <c r="K249" s="139" t="s">
        <v>1</v>
      </c>
      <c r="L249" s="32"/>
      <c r="M249" s="144" t="s">
        <v>1</v>
      </c>
      <c r="N249" s="145" t="s">
        <v>42</v>
      </c>
      <c r="P249" s="146">
        <f t="shared" ref="P249:P260" si="81">O249*H249</f>
        <v>0</v>
      </c>
      <c r="Q249" s="146">
        <v>0</v>
      </c>
      <c r="R249" s="146">
        <f t="shared" ref="R249:R260" si="82">Q249*H249</f>
        <v>0</v>
      </c>
      <c r="S249" s="146">
        <v>0</v>
      </c>
      <c r="T249" s="147">
        <f t="shared" ref="T249:T260" si="83">S249*H249</f>
        <v>0</v>
      </c>
      <c r="AR249" s="148" t="s">
        <v>260</v>
      </c>
      <c r="AT249" s="148" t="s">
        <v>255</v>
      </c>
      <c r="AU249" s="148" t="s">
        <v>87</v>
      </c>
      <c r="AY249" s="17" t="s">
        <v>253</v>
      </c>
      <c r="BE249" s="149">
        <f t="shared" ref="BE249:BE260" si="84">IF(N249="základní",J249,0)</f>
        <v>0</v>
      </c>
      <c r="BF249" s="149">
        <f t="shared" ref="BF249:BF260" si="85">IF(N249="snížená",J249,0)</f>
        <v>0</v>
      </c>
      <c r="BG249" s="149">
        <f t="shared" ref="BG249:BG260" si="86">IF(N249="zákl. přenesená",J249,0)</f>
        <v>0</v>
      </c>
      <c r="BH249" s="149">
        <f t="shared" ref="BH249:BH260" si="87">IF(N249="sníž. přenesená",J249,0)</f>
        <v>0</v>
      </c>
      <c r="BI249" s="149">
        <f t="shared" ref="BI249:BI260" si="88">IF(N249="nulová",J249,0)</f>
        <v>0</v>
      </c>
      <c r="BJ249" s="17" t="s">
        <v>85</v>
      </c>
      <c r="BK249" s="149">
        <f t="shared" ref="BK249:BK260" si="89">ROUND(I249*H249,2)</f>
        <v>0</v>
      </c>
      <c r="BL249" s="17" t="s">
        <v>260</v>
      </c>
      <c r="BM249" s="148" t="s">
        <v>1956</v>
      </c>
    </row>
    <row r="250" spans="2:65" s="1" customFormat="1" ht="24.2" customHeight="1">
      <c r="B250" s="32"/>
      <c r="C250" s="137" t="s">
        <v>1424</v>
      </c>
      <c r="D250" s="137" t="s">
        <v>255</v>
      </c>
      <c r="E250" s="138" t="s">
        <v>5405</v>
      </c>
      <c r="F250" s="139" t="s">
        <v>5406</v>
      </c>
      <c r="G250" s="140" t="s">
        <v>452</v>
      </c>
      <c r="H250" s="141">
        <v>1</v>
      </c>
      <c r="I250" s="142"/>
      <c r="J250" s="143">
        <f t="shared" si="80"/>
        <v>0</v>
      </c>
      <c r="K250" s="139" t="s">
        <v>1</v>
      </c>
      <c r="L250" s="32"/>
      <c r="M250" s="144" t="s">
        <v>1</v>
      </c>
      <c r="N250" s="145" t="s">
        <v>42</v>
      </c>
      <c r="P250" s="146">
        <f t="shared" si="81"/>
        <v>0</v>
      </c>
      <c r="Q250" s="146">
        <v>0</v>
      </c>
      <c r="R250" s="146">
        <f t="shared" si="82"/>
        <v>0</v>
      </c>
      <c r="S250" s="146">
        <v>0</v>
      </c>
      <c r="T250" s="147">
        <f t="shared" si="83"/>
        <v>0</v>
      </c>
      <c r="AR250" s="148" t="s">
        <v>260</v>
      </c>
      <c r="AT250" s="148" t="s">
        <v>255</v>
      </c>
      <c r="AU250" s="148" t="s">
        <v>87</v>
      </c>
      <c r="AY250" s="17" t="s">
        <v>253</v>
      </c>
      <c r="BE250" s="149">
        <f t="shared" si="84"/>
        <v>0</v>
      </c>
      <c r="BF250" s="149">
        <f t="shared" si="85"/>
        <v>0</v>
      </c>
      <c r="BG250" s="149">
        <f t="shared" si="86"/>
        <v>0</v>
      </c>
      <c r="BH250" s="149">
        <f t="shared" si="87"/>
        <v>0</v>
      </c>
      <c r="BI250" s="149">
        <f t="shared" si="88"/>
        <v>0</v>
      </c>
      <c r="BJ250" s="17" t="s">
        <v>85</v>
      </c>
      <c r="BK250" s="149">
        <f t="shared" si="89"/>
        <v>0</v>
      </c>
      <c r="BL250" s="17" t="s">
        <v>260</v>
      </c>
      <c r="BM250" s="148" t="s">
        <v>1965</v>
      </c>
    </row>
    <row r="251" spans="2:65" s="1" customFormat="1" ht="16.5" customHeight="1">
      <c r="B251" s="32"/>
      <c r="C251" s="137" t="s">
        <v>1428</v>
      </c>
      <c r="D251" s="137" t="s">
        <v>255</v>
      </c>
      <c r="E251" s="138" t="s">
        <v>5407</v>
      </c>
      <c r="F251" s="139" t="s">
        <v>5408</v>
      </c>
      <c r="G251" s="140" t="s">
        <v>452</v>
      </c>
      <c r="H251" s="141">
        <v>1</v>
      </c>
      <c r="I251" s="142"/>
      <c r="J251" s="143">
        <f t="shared" si="80"/>
        <v>0</v>
      </c>
      <c r="K251" s="139" t="s">
        <v>1</v>
      </c>
      <c r="L251" s="32"/>
      <c r="M251" s="144" t="s">
        <v>1</v>
      </c>
      <c r="N251" s="145" t="s">
        <v>42</v>
      </c>
      <c r="P251" s="146">
        <f t="shared" si="81"/>
        <v>0</v>
      </c>
      <c r="Q251" s="146">
        <v>0</v>
      </c>
      <c r="R251" s="146">
        <f t="shared" si="82"/>
        <v>0</v>
      </c>
      <c r="S251" s="146">
        <v>0</v>
      </c>
      <c r="T251" s="147">
        <f t="shared" si="83"/>
        <v>0</v>
      </c>
      <c r="AR251" s="148" t="s">
        <v>260</v>
      </c>
      <c r="AT251" s="148" t="s">
        <v>255</v>
      </c>
      <c r="AU251" s="148" t="s">
        <v>87</v>
      </c>
      <c r="AY251" s="17" t="s">
        <v>253</v>
      </c>
      <c r="BE251" s="149">
        <f t="shared" si="84"/>
        <v>0</v>
      </c>
      <c r="BF251" s="149">
        <f t="shared" si="85"/>
        <v>0</v>
      </c>
      <c r="BG251" s="149">
        <f t="shared" si="86"/>
        <v>0</v>
      </c>
      <c r="BH251" s="149">
        <f t="shared" si="87"/>
        <v>0</v>
      </c>
      <c r="BI251" s="149">
        <f t="shared" si="88"/>
        <v>0</v>
      </c>
      <c r="BJ251" s="17" t="s">
        <v>85</v>
      </c>
      <c r="BK251" s="149">
        <f t="shared" si="89"/>
        <v>0</v>
      </c>
      <c r="BL251" s="17" t="s">
        <v>260</v>
      </c>
      <c r="BM251" s="148" t="s">
        <v>1976</v>
      </c>
    </row>
    <row r="252" spans="2:65" s="1" customFormat="1" ht="16.5" customHeight="1">
      <c r="B252" s="32"/>
      <c r="C252" s="137" t="s">
        <v>1432</v>
      </c>
      <c r="D252" s="137" t="s">
        <v>255</v>
      </c>
      <c r="E252" s="138" t="s">
        <v>5409</v>
      </c>
      <c r="F252" s="139" t="s">
        <v>5410</v>
      </c>
      <c r="G252" s="140" t="s">
        <v>452</v>
      </c>
      <c r="H252" s="141">
        <v>1</v>
      </c>
      <c r="I252" s="142"/>
      <c r="J252" s="143">
        <f t="shared" si="80"/>
        <v>0</v>
      </c>
      <c r="K252" s="139" t="s">
        <v>1</v>
      </c>
      <c r="L252" s="32"/>
      <c r="M252" s="144" t="s">
        <v>1</v>
      </c>
      <c r="N252" s="145" t="s">
        <v>42</v>
      </c>
      <c r="P252" s="146">
        <f t="shared" si="81"/>
        <v>0</v>
      </c>
      <c r="Q252" s="146">
        <v>0</v>
      </c>
      <c r="R252" s="146">
        <f t="shared" si="82"/>
        <v>0</v>
      </c>
      <c r="S252" s="146">
        <v>0</v>
      </c>
      <c r="T252" s="147">
        <f t="shared" si="83"/>
        <v>0</v>
      </c>
      <c r="AR252" s="148" t="s">
        <v>260</v>
      </c>
      <c r="AT252" s="148" t="s">
        <v>255</v>
      </c>
      <c r="AU252" s="148" t="s">
        <v>87</v>
      </c>
      <c r="AY252" s="17" t="s">
        <v>253</v>
      </c>
      <c r="BE252" s="149">
        <f t="shared" si="84"/>
        <v>0</v>
      </c>
      <c r="BF252" s="149">
        <f t="shared" si="85"/>
        <v>0</v>
      </c>
      <c r="BG252" s="149">
        <f t="shared" si="86"/>
        <v>0</v>
      </c>
      <c r="BH252" s="149">
        <f t="shared" si="87"/>
        <v>0</v>
      </c>
      <c r="BI252" s="149">
        <f t="shared" si="88"/>
        <v>0</v>
      </c>
      <c r="BJ252" s="17" t="s">
        <v>85</v>
      </c>
      <c r="BK252" s="149">
        <f t="shared" si="89"/>
        <v>0</v>
      </c>
      <c r="BL252" s="17" t="s">
        <v>260</v>
      </c>
      <c r="BM252" s="148" t="s">
        <v>1988</v>
      </c>
    </row>
    <row r="253" spans="2:65" s="1" customFormat="1" ht="16.5" customHeight="1">
      <c r="B253" s="32"/>
      <c r="C253" s="137" t="s">
        <v>1436</v>
      </c>
      <c r="D253" s="137" t="s">
        <v>255</v>
      </c>
      <c r="E253" s="138" t="s">
        <v>5411</v>
      </c>
      <c r="F253" s="139" t="s">
        <v>5020</v>
      </c>
      <c r="G253" s="140" t="s">
        <v>452</v>
      </c>
      <c r="H253" s="141">
        <v>1</v>
      </c>
      <c r="I253" s="142"/>
      <c r="J253" s="143">
        <f t="shared" si="80"/>
        <v>0</v>
      </c>
      <c r="K253" s="139" t="s">
        <v>1</v>
      </c>
      <c r="L253" s="32"/>
      <c r="M253" s="144" t="s">
        <v>1</v>
      </c>
      <c r="N253" s="145" t="s">
        <v>42</v>
      </c>
      <c r="P253" s="146">
        <f t="shared" si="81"/>
        <v>0</v>
      </c>
      <c r="Q253" s="146">
        <v>0</v>
      </c>
      <c r="R253" s="146">
        <f t="shared" si="82"/>
        <v>0</v>
      </c>
      <c r="S253" s="146">
        <v>0</v>
      </c>
      <c r="T253" s="147">
        <f t="shared" si="83"/>
        <v>0</v>
      </c>
      <c r="AR253" s="148" t="s">
        <v>260</v>
      </c>
      <c r="AT253" s="148" t="s">
        <v>255</v>
      </c>
      <c r="AU253" s="148" t="s">
        <v>87</v>
      </c>
      <c r="AY253" s="17" t="s">
        <v>253</v>
      </c>
      <c r="BE253" s="149">
        <f t="shared" si="84"/>
        <v>0</v>
      </c>
      <c r="BF253" s="149">
        <f t="shared" si="85"/>
        <v>0</v>
      </c>
      <c r="BG253" s="149">
        <f t="shared" si="86"/>
        <v>0</v>
      </c>
      <c r="BH253" s="149">
        <f t="shared" si="87"/>
        <v>0</v>
      </c>
      <c r="BI253" s="149">
        <f t="shared" si="88"/>
        <v>0</v>
      </c>
      <c r="BJ253" s="17" t="s">
        <v>85</v>
      </c>
      <c r="BK253" s="149">
        <f t="shared" si="89"/>
        <v>0</v>
      </c>
      <c r="BL253" s="17" t="s">
        <v>260</v>
      </c>
      <c r="BM253" s="148" t="s">
        <v>5412</v>
      </c>
    </row>
    <row r="254" spans="2:65" s="1" customFormat="1" ht="16.5" customHeight="1">
      <c r="B254" s="32"/>
      <c r="C254" s="137" t="s">
        <v>1440</v>
      </c>
      <c r="D254" s="137" t="s">
        <v>255</v>
      </c>
      <c r="E254" s="138" t="s">
        <v>5413</v>
      </c>
      <c r="F254" s="139" t="s">
        <v>5414</v>
      </c>
      <c r="G254" s="140" t="s">
        <v>452</v>
      </c>
      <c r="H254" s="141">
        <v>1</v>
      </c>
      <c r="I254" s="142"/>
      <c r="J254" s="143">
        <f t="shared" si="80"/>
        <v>0</v>
      </c>
      <c r="K254" s="139" t="s">
        <v>1</v>
      </c>
      <c r="L254" s="32"/>
      <c r="M254" s="144" t="s">
        <v>1</v>
      </c>
      <c r="N254" s="145" t="s">
        <v>42</v>
      </c>
      <c r="P254" s="146">
        <f t="shared" si="81"/>
        <v>0</v>
      </c>
      <c r="Q254" s="146">
        <v>0</v>
      </c>
      <c r="R254" s="146">
        <f t="shared" si="82"/>
        <v>0</v>
      </c>
      <c r="S254" s="146">
        <v>0</v>
      </c>
      <c r="T254" s="147">
        <f t="shared" si="83"/>
        <v>0</v>
      </c>
      <c r="AR254" s="148" t="s">
        <v>260</v>
      </c>
      <c r="AT254" s="148" t="s">
        <v>255</v>
      </c>
      <c r="AU254" s="148" t="s">
        <v>87</v>
      </c>
      <c r="AY254" s="17" t="s">
        <v>253</v>
      </c>
      <c r="BE254" s="149">
        <f t="shared" si="84"/>
        <v>0</v>
      </c>
      <c r="BF254" s="149">
        <f t="shared" si="85"/>
        <v>0</v>
      </c>
      <c r="BG254" s="149">
        <f t="shared" si="86"/>
        <v>0</v>
      </c>
      <c r="BH254" s="149">
        <f t="shared" si="87"/>
        <v>0</v>
      </c>
      <c r="BI254" s="149">
        <f t="shared" si="88"/>
        <v>0</v>
      </c>
      <c r="BJ254" s="17" t="s">
        <v>85</v>
      </c>
      <c r="BK254" s="149">
        <f t="shared" si="89"/>
        <v>0</v>
      </c>
      <c r="BL254" s="17" t="s">
        <v>260</v>
      </c>
      <c r="BM254" s="148" t="s">
        <v>2019</v>
      </c>
    </row>
    <row r="255" spans="2:65" s="1" customFormat="1" ht="16.5" customHeight="1">
      <c r="B255" s="32"/>
      <c r="C255" s="137" t="s">
        <v>1444</v>
      </c>
      <c r="D255" s="137" t="s">
        <v>255</v>
      </c>
      <c r="E255" s="138" t="s">
        <v>5415</v>
      </c>
      <c r="F255" s="139" t="s">
        <v>5416</v>
      </c>
      <c r="G255" s="140" t="s">
        <v>452</v>
      </c>
      <c r="H255" s="141">
        <v>1</v>
      </c>
      <c r="I255" s="142"/>
      <c r="J255" s="143">
        <f t="shared" si="80"/>
        <v>0</v>
      </c>
      <c r="K255" s="139" t="s">
        <v>1</v>
      </c>
      <c r="L255" s="32"/>
      <c r="M255" s="144" t="s">
        <v>1</v>
      </c>
      <c r="N255" s="145" t="s">
        <v>42</v>
      </c>
      <c r="P255" s="146">
        <f t="shared" si="81"/>
        <v>0</v>
      </c>
      <c r="Q255" s="146">
        <v>0</v>
      </c>
      <c r="R255" s="146">
        <f t="shared" si="82"/>
        <v>0</v>
      </c>
      <c r="S255" s="146">
        <v>0</v>
      </c>
      <c r="T255" s="147">
        <f t="shared" si="83"/>
        <v>0</v>
      </c>
      <c r="AR255" s="148" t="s">
        <v>260</v>
      </c>
      <c r="AT255" s="148" t="s">
        <v>255</v>
      </c>
      <c r="AU255" s="148" t="s">
        <v>87</v>
      </c>
      <c r="AY255" s="17" t="s">
        <v>253</v>
      </c>
      <c r="BE255" s="149">
        <f t="shared" si="84"/>
        <v>0</v>
      </c>
      <c r="BF255" s="149">
        <f t="shared" si="85"/>
        <v>0</v>
      </c>
      <c r="BG255" s="149">
        <f t="shared" si="86"/>
        <v>0</v>
      </c>
      <c r="BH255" s="149">
        <f t="shared" si="87"/>
        <v>0</v>
      </c>
      <c r="BI255" s="149">
        <f t="shared" si="88"/>
        <v>0</v>
      </c>
      <c r="BJ255" s="17" t="s">
        <v>85</v>
      </c>
      <c r="BK255" s="149">
        <f t="shared" si="89"/>
        <v>0</v>
      </c>
      <c r="BL255" s="17" t="s">
        <v>260</v>
      </c>
      <c r="BM255" s="148" t="s">
        <v>2032</v>
      </c>
    </row>
    <row r="256" spans="2:65" s="1" customFormat="1" ht="33" customHeight="1">
      <c r="B256" s="32"/>
      <c r="C256" s="137" t="s">
        <v>1448</v>
      </c>
      <c r="D256" s="137" t="s">
        <v>255</v>
      </c>
      <c r="E256" s="138" t="s">
        <v>5417</v>
      </c>
      <c r="F256" s="139" t="s">
        <v>5418</v>
      </c>
      <c r="G256" s="140" t="s">
        <v>452</v>
      </c>
      <c r="H256" s="141">
        <v>1</v>
      </c>
      <c r="I256" s="142"/>
      <c r="J256" s="143">
        <f t="shared" si="80"/>
        <v>0</v>
      </c>
      <c r="K256" s="139" t="s">
        <v>1</v>
      </c>
      <c r="L256" s="32"/>
      <c r="M256" s="144" t="s">
        <v>1</v>
      </c>
      <c r="N256" s="145" t="s">
        <v>42</v>
      </c>
      <c r="P256" s="146">
        <f t="shared" si="81"/>
        <v>0</v>
      </c>
      <c r="Q256" s="146">
        <v>0</v>
      </c>
      <c r="R256" s="146">
        <f t="shared" si="82"/>
        <v>0</v>
      </c>
      <c r="S256" s="146">
        <v>0</v>
      </c>
      <c r="T256" s="147">
        <f t="shared" si="83"/>
        <v>0</v>
      </c>
      <c r="AR256" s="148" t="s">
        <v>260</v>
      </c>
      <c r="AT256" s="148" t="s">
        <v>255</v>
      </c>
      <c r="AU256" s="148" t="s">
        <v>87</v>
      </c>
      <c r="AY256" s="17" t="s">
        <v>253</v>
      </c>
      <c r="BE256" s="149">
        <f t="shared" si="84"/>
        <v>0</v>
      </c>
      <c r="BF256" s="149">
        <f t="shared" si="85"/>
        <v>0</v>
      </c>
      <c r="BG256" s="149">
        <f t="shared" si="86"/>
        <v>0</v>
      </c>
      <c r="BH256" s="149">
        <f t="shared" si="87"/>
        <v>0</v>
      </c>
      <c r="BI256" s="149">
        <f t="shared" si="88"/>
        <v>0</v>
      </c>
      <c r="BJ256" s="17" t="s">
        <v>85</v>
      </c>
      <c r="BK256" s="149">
        <f t="shared" si="89"/>
        <v>0</v>
      </c>
      <c r="BL256" s="17" t="s">
        <v>260</v>
      </c>
      <c r="BM256" s="148" t="s">
        <v>2041</v>
      </c>
    </row>
    <row r="257" spans="2:65" s="1" customFormat="1" ht="16.5" customHeight="1">
      <c r="B257" s="32"/>
      <c r="C257" s="137" t="s">
        <v>1452</v>
      </c>
      <c r="D257" s="137" t="s">
        <v>255</v>
      </c>
      <c r="E257" s="138" t="s">
        <v>5419</v>
      </c>
      <c r="F257" s="139" t="s">
        <v>5420</v>
      </c>
      <c r="G257" s="140" t="s">
        <v>452</v>
      </c>
      <c r="H257" s="141">
        <v>1</v>
      </c>
      <c r="I257" s="142"/>
      <c r="J257" s="143">
        <f t="shared" si="80"/>
        <v>0</v>
      </c>
      <c r="K257" s="139" t="s">
        <v>1</v>
      </c>
      <c r="L257" s="32"/>
      <c r="M257" s="144" t="s">
        <v>1</v>
      </c>
      <c r="N257" s="145" t="s">
        <v>42</v>
      </c>
      <c r="P257" s="146">
        <f t="shared" si="81"/>
        <v>0</v>
      </c>
      <c r="Q257" s="146">
        <v>0</v>
      </c>
      <c r="R257" s="146">
        <f t="shared" si="82"/>
        <v>0</v>
      </c>
      <c r="S257" s="146">
        <v>0</v>
      </c>
      <c r="T257" s="147">
        <f t="shared" si="83"/>
        <v>0</v>
      </c>
      <c r="AR257" s="148" t="s">
        <v>260</v>
      </c>
      <c r="AT257" s="148" t="s">
        <v>255</v>
      </c>
      <c r="AU257" s="148" t="s">
        <v>87</v>
      </c>
      <c r="AY257" s="17" t="s">
        <v>253</v>
      </c>
      <c r="BE257" s="149">
        <f t="shared" si="84"/>
        <v>0</v>
      </c>
      <c r="BF257" s="149">
        <f t="shared" si="85"/>
        <v>0</v>
      </c>
      <c r="BG257" s="149">
        <f t="shared" si="86"/>
        <v>0</v>
      </c>
      <c r="BH257" s="149">
        <f t="shared" si="87"/>
        <v>0</v>
      </c>
      <c r="BI257" s="149">
        <f t="shared" si="88"/>
        <v>0</v>
      </c>
      <c r="BJ257" s="17" t="s">
        <v>85</v>
      </c>
      <c r="BK257" s="149">
        <f t="shared" si="89"/>
        <v>0</v>
      </c>
      <c r="BL257" s="17" t="s">
        <v>260</v>
      </c>
      <c r="BM257" s="148" t="s">
        <v>2097</v>
      </c>
    </row>
    <row r="258" spans="2:65" s="1" customFormat="1" ht="16.5" customHeight="1">
      <c r="B258" s="32"/>
      <c r="C258" s="137" t="s">
        <v>1456</v>
      </c>
      <c r="D258" s="137" t="s">
        <v>255</v>
      </c>
      <c r="E258" s="138" t="s">
        <v>5421</v>
      </c>
      <c r="F258" s="139" t="s">
        <v>5422</v>
      </c>
      <c r="G258" s="140" t="s">
        <v>452</v>
      </c>
      <c r="H258" s="141">
        <v>1</v>
      </c>
      <c r="I258" s="142"/>
      <c r="J258" s="143">
        <f t="shared" si="80"/>
        <v>0</v>
      </c>
      <c r="K258" s="139" t="s">
        <v>1</v>
      </c>
      <c r="L258" s="32"/>
      <c r="M258" s="144" t="s">
        <v>1</v>
      </c>
      <c r="N258" s="145" t="s">
        <v>42</v>
      </c>
      <c r="P258" s="146">
        <f t="shared" si="81"/>
        <v>0</v>
      </c>
      <c r="Q258" s="146">
        <v>0</v>
      </c>
      <c r="R258" s="146">
        <f t="shared" si="82"/>
        <v>0</v>
      </c>
      <c r="S258" s="146">
        <v>0</v>
      </c>
      <c r="T258" s="147">
        <f t="shared" si="83"/>
        <v>0</v>
      </c>
      <c r="AR258" s="148" t="s">
        <v>260</v>
      </c>
      <c r="AT258" s="148" t="s">
        <v>255</v>
      </c>
      <c r="AU258" s="148" t="s">
        <v>87</v>
      </c>
      <c r="AY258" s="17" t="s">
        <v>253</v>
      </c>
      <c r="BE258" s="149">
        <f t="shared" si="84"/>
        <v>0</v>
      </c>
      <c r="BF258" s="149">
        <f t="shared" si="85"/>
        <v>0</v>
      </c>
      <c r="BG258" s="149">
        <f t="shared" si="86"/>
        <v>0</v>
      </c>
      <c r="BH258" s="149">
        <f t="shared" si="87"/>
        <v>0</v>
      </c>
      <c r="BI258" s="149">
        <f t="shared" si="88"/>
        <v>0</v>
      </c>
      <c r="BJ258" s="17" t="s">
        <v>85</v>
      </c>
      <c r="BK258" s="149">
        <f t="shared" si="89"/>
        <v>0</v>
      </c>
      <c r="BL258" s="17" t="s">
        <v>260</v>
      </c>
      <c r="BM258" s="148" t="s">
        <v>5423</v>
      </c>
    </row>
    <row r="259" spans="2:65" s="1" customFormat="1" ht="24.2" customHeight="1">
      <c r="B259" s="32"/>
      <c r="C259" s="137" t="s">
        <v>1460</v>
      </c>
      <c r="D259" s="137" t="s">
        <v>255</v>
      </c>
      <c r="E259" s="138" t="s">
        <v>5424</v>
      </c>
      <c r="F259" s="139" t="s">
        <v>5425</v>
      </c>
      <c r="G259" s="140" t="s">
        <v>447</v>
      </c>
      <c r="H259" s="141">
        <v>1</v>
      </c>
      <c r="I259" s="142"/>
      <c r="J259" s="143">
        <f t="shared" si="80"/>
        <v>0</v>
      </c>
      <c r="K259" s="139" t="s">
        <v>1</v>
      </c>
      <c r="L259" s="32"/>
      <c r="M259" s="144" t="s">
        <v>1</v>
      </c>
      <c r="N259" s="145" t="s">
        <v>42</v>
      </c>
      <c r="P259" s="146">
        <f t="shared" si="81"/>
        <v>0</v>
      </c>
      <c r="Q259" s="146">
        <v>0</v>
      </c>
      <c r="R259" s="146">
        <f t="shared" si="82"/>
        <v>0</v>
      </c>
      <c r="S259" s="146">
        <v>0</v>
      </c>
      <c r="T259" s="147">
        <f t="shared" si="83"/>
        <v>0</v>
      </c>
      <c r="AR259" s="148" t="s">
        <v>260</v>
      </c>
      <c r="AT259" s="148" t="s">
        <v>255</v>
      </c>
      <c r="AU259" s="148" t="s">
        <v>87</v>
      </c>
      <c r="AY259" s="17" t="s">
        <v>253</v>
      </c>
      <c r="BE259" s="149">
        <f t="shared" si="84"/>
        <v>0</v>
      </c>
      <c r="BF259" s="149">
        <f t="shared" si="85"/>
        <v>0</v>
      </c>
      <c r="BG259" s="149">
        <f t="shared" si="86"/>
        <v>0</v>
      </c>
      <c r="BH259" s="149">
        <f t="shared" si="87"/>
        <v>0</v>
      </c>
      <c r="BI259" s="149">
        <f t="shared" si="88"/>
        <v>0</v>
      </c>
      <c r="BJ259" s="17" t="s">
        <v>85</v>
      </c>
      <c r="BK259" s="149">
        <f t="shared" si="89"/>
        <v>0</v>
      </c>
      <c r="BL259" s="17" t="s">
        <v>260</v>
      </c>
      <c r="BM259" s="148" t="s">
        <v>2125</v>
      </c>
    </row>
    <row r="260" spans="2:65" s="1" customFormat="1" ht="21.75" customHeight="1">
      <c r="B260" s="32"/>
      <c r="C260" s="137" t="s">
        <v>1470</v>
      </c>
      <c r="D260" s="137" t="s">
        <v>255</v>
      </c>
      <c r="E260" s="138" t="s">
        <v>5426</v>
      </c>
      <c r="F260" s="139" t="s">
        <v>5427</v>
      </c>
      <c r="G260" s="140" t="s">
        <v>418</v>
      </c>
      <c r="H260" s="141">
        <v>3</v>
      </c>
      <c r="I260" s="142"/>
      <c r="J260" s="143">
        <f t="shared" si="80"/>
        <v>0</v>
      </c>
      <c r="K260" s="139" t="s">
        <v>1</v>
      </c>
      <c r="L260" s="32"/>
      <c r="M260" s="197" t="s">
        <v>1</v>
      </c>
      <c r="N260" s="198" t="s">
        <v>42</v>
      </c>
      <c r="O260" s="183"/>
      <c r="P260" s="199">
        <f t="shared" si="81"/>
        <v>0</v>
      </c>
      <c r="Q260" s="199">
        <v>0</v>
      </c>
      <c r="R260" s="199">
        <f t="shared" si="82"/>
        <v>0</v>
      </c>
      <c r="S260" s="199">
        <v>0</v>
      </c>
      <c r="T260" s="200">
        <f t="shared" si="83"/>
        <v>0</v>
      </c>
      <c r="AR260" s="148" t="s">
        <v>260</v>
      </c>
      <c r="AT260" s="148" t="s">
        <v>255</v>
      </c>
      <c r="AU260" s="148" t="s">
        <v>87</v>
      </c>
      <c r="AY260" s="17" t="s">
        <v>253</v>
      </c>
      <c r="BE260" s="149">
        <f t="shared" si="84"/>
        <v>0</v>
      </c>
      <c r="BF260" s="149">
        <f t="shared" si="85"/>
        <v>0</v>
      </c>
      <c r="BG260" s="149">
        <f t="shared" si="86"/>
        <v>0</v>
      </c>
      <c r="BH260" s="149">
        <f t="shared" si="87"/>
        <v>0</v>
      </c>
      <c r="BI260" s="149">
        <f t="shared" si="88"/>
        <v>0</v>
      </c>
      <c r="BJ260" s="17" t="s">
        <v>85</v>
      </c>
      <c r="BK260" s="149">
        <f t="shared" si="89"/>
        <v>0</v>
      </c>
      <c r="BL260" s="17" t="s">
        <v>260</v>
      </c>
      <c r="BM260" s="148" t="s">
        <v>2139</v>
      </c>
    </row>
    <row r="261" spans="2:65" s="1" customFormat="1" ht="6.95" customHeight="1"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2"/>
    </row>
  </sheetData>
  <sheetProtection algorithmName="SHA-512" hashValue="3IU05CWtwM4tgKGAPFy5/aK9lJHBg9e+mxQR6v3WJKO3GTLjXWDhLMpS2dV3EhITNTEB88EQrWgmsjcKWhcDpg==" saltValue="/ZcKvjMNAoxaqDHNItRt/hfMVQiOPPvOaSVlPz+GhhfSfNTqhEoV0GsFNfcr42RhKi79zTFO5ISnwsCtBb4gPw==" spinCount="100000" sheet="1" objects="1" scenarios="1" formatColumns="0" formatRows="0" autoFilter="0"/>
  <autoFilter ref="C133:K260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5156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5428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ROUND((SUM(BE129:BE195)),  2)</f>
        <v>0</v>
      </c>
      <c r="I37" s="97">
        <v>0.21</v>
      </c>
      <c r="J37" s="86">
        <f>ROUND(((SUM(BE129:BE195))*I37),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ROUND((SUM(BF129:BF195)),  2)</f>
        <v>0</v>
      </c>
      <c r="I38" s="97">
        <v>0.15</v>
      </c>
      <c r="J38" s="86">
        <f>ROUND(((SUM(BF129:BF195))*I38),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ROUND((SUM(BG129:BG195)),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ROUND((SUM(BH129:BH195)),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ROUND((SUM(BI129:BI195)),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5156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D.1.4.5.2 - Slaboproud (systém strukturované kabeláže)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J129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5428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5429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5430</v>
      </c>
      <c r="E103" s="115"/>
      <c r="F103" s="115"/>
      <c r="G103" s="115"/>
      <c r="H103" s="115"/>
      <c r="I103" s="115"/>
      <c r="J103" s="116">
        <f>J166</f>
        <v>0</v>
      </c>
      <c r="L103" s="113"/>
    </row>
    <row r="104" spans="2:47" s="9" customFormat="1" ht="19.899999999999999" customHeight="1">
      <c r="B104" s="113"/>
      <c r="D104" s="114" t="s">
        <v>5431</v>
      </c>
      <c r="E104" s="115"/>
      <c r="F104" s="115"/>
      <c r="G104" s="115"/>
      <c r="H104" s="115"/>
      <c r="I104" s="115"/>
      <c r="J104" s="116">
        <f>J176</f>
        <v>0</v>
      </c>
      <c r="L104" s="113"/>
    </row>
    <row r="105" spans="2:47" s="9" customFormat="1" ht="19.899999999999999" customHeight="1">
      <c r="B105" s="113"/>
      <c r="D105" s="114" t="s">
        <v>5432</v>
      </c>
      <c r="E105" s="115"/>
      <c r="F105" s="115"/>
      <c r="G105" s="115"/>
      <c r="H105" s="115"/>
      <c r="I105" s="115"/>
      <c r="J105" s="116">
        <f>J188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20" ht="12" customHeight="1">
      <c r="B116" s="20"/>
      <c r="C116" s="27" t="s">
        <v>215</v>
      </c>
      <c r="L116" s="20"/>
    </row>
    <row r="117" spans="2:20" ht="16.5" customHeight="1">
      <c r="B117" s="20"/>
      <c r="E117" s="255" t="s">
        <v>791</v>
      </c>
      <c r="F117" s="216"/>
      <c r="G117" s="216"/>
      <c r="H117" s="216"/>
      <c r="L117" s="20"/>
    </row>
    <row r="118" spans="2:20" ht="12" customHeight="1">
      <c r="B118" s="20"/>
      <c r="C118" s="27" t="s">
        <v>792</v>
      </c>
      <c r="L118" s="20"/>
    </row>
    <row r="119" spans="2:20" s="1" customFormat="1" ht="16.5" customHeight="1">
      <c r="B119" s="32"/>
      <c r="E119" s="250" t="s">
        <v>5156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794</v>
      </c>
      <c r="L120" s="32"/>
    </row>
    <row r="121" spans="2:20" s="1" customFormat="1" ht="16.5" customHeight="1">
      <c r="B121" s="32"/>
      <c r="E121" s="237" t="str">
        <f>E13</f>
        <v>D.1.4.5.2 - Slaboproud (systém strukturované kabeláže)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Na Vyšehradě 1205, 509 01 Nová Paka </v>
      </c>
      <c r="I123" s="27" t="s">
        <v>22</v>
      </c>
      <c r="J123" s="52" t="str">
        <f>IF(J16="","",J16)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Královehradecký kraj</v>
      </c>
      <c r="I125" s="27" t="s">
        <v>30</v>
      </c>
      <c r="J125" s="30" t="str">
        <f>E25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</f>
        <v>0</v>
      </c>
      <c r="Q129" s="53"/>
      <c r="R129" s="122">
        <f>R130</f>
        <v>0</v>
      </c>
      <c r="S129" s="53"/>
      <c r="T129" s="123">
        <f>T130</f>
        <v>0</v>
      </c>
      <c r="AT129" s="17" t="s">
        <v>76</v>
      </c>
      <c r="AU129" s="17" t="s">
        <v>227</v>
      </c>
      <c r="BK129" s="124">
        <f>BK130</f>
        <v>0</v>
      </c>
    </row>
    <row r="130" spans="2:65" s="11" customFormat="1" ht="25.9" customHeight="1">
      <c r="B130" s="125"/>
      <c r="D130" s="126" t="s">
        <v>76</v>
      </c>
      <c r="E130" s="127" t="s">
        <v>137</v>
      </c>
      <c r="F130" s="127" t="s">
        <v>138</v>
      </c>
      <c r="I130" s="128"/>
      <c r="J130" s="129">
        <f>BK130</f>
        <v>0</v>
      </c>
      <c r="L130" s="125"/>
      <c r="M130" s="130"/>
      <c r="P130" s="131">
        <f>P131+P166+P176+P188</f>
        <v>0</v>
      </c>
      <c r="R130" s="131">
        <f>R131+R166+R176+R188</f>
        <v>0</v>
      </c>
      <c r="T130" s="132">
        <f>T131+T166+T176+T188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BK131+BK166+BK176+BK188</f>
        <v>0</v>
      </c>
    </row>
    <row r="131" spans="2:65" s="11" customFormat="1" ht="22.9" customHeight="1">
      <c r="B131" s="125"/>
      <c r="D131" s="126" t="s">
        <v>76</v>
      </c>
      <c r="E131" s="135" t="s">
        <v>5433</v>
      </c>
      <c r="F131" s="135" t="s">
        <v>5434</v>
      </c>
      <c r="I131" s="128"/>
      <c r="J131" s="136">
        <f>BK131</f>
        <v>0</v>
      </c>
      <c r="L131" s="125"/>
      <c r="M131" s="130"/>
      <c r="P131" s="131">
        <f>SUM(P132:P165)</f>
        <v>0</v>
      </c>
      <c r="R131" s="131">
        <f>SUM(R132:R165)</f>
        <v>0</v>
      </c>
      <c r="T131" s="132">
        <f>SUM(T132:T165)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SUM(BK132:BK165)</f>
        <v>0</v>
      </c>
    </row>
    <row r="132" spans="2:65" s="1" customFormat="1" ht="76.349999999999994" customHeight="1">
      <c r="B132" s="32"/>
      <c r="C132" s="137" t="s">
        <v>85</v>
      </c>
      <c r="D132" s="137" t="s">
        <v>255</v>
      </c>
      <c r="E132" s="138" t="s">
        <v>5435</v>
      </c>
      <c r="F132" s="139" t="s">
        <v>5436</v>
      </c>
      <c r="G132" s="140" t="s">
        <v>447</v>
      </c>
      <c r="H132" s="141">
        <v>1</v>
      </c>
      <c r="I132" s="142"/>
      <c r="J132" s="143">
        <f t="shared" ref="J132:J165" si="0">ROUND(I132*H132,2)</f>
        <v>0</v>
      </c>
      <c r="K132" s="139" t="s">
        <v>1</v>
      </c>
      <c r="L132" s="32"/>
      <c r="M132" s="144" t="s">
        <v>1</v>
      </c>
      <c r="N132" s="145" t="s">
        <v>42</v>
      </c>
      <c r="P132" s="146">
        <f t="shared" ref="P132:P165" si="1">O132*H132</f>
        <v>0</v>
      </c>
      <c r="Q132" s="146">
        <v>0</v>
      </c>
      <c r="R132" s="146">
        <f t="shared" ref="R132:R165" si="2">Q132*H132</f>
        <v>0</v>
      </c>
      <c r="S132" s="146">
        <v>0</v>
      </c>
      <c r="T132" s="147">
        <f t="shared" ref="T132:T165" si="3"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 t="shared" ref="BE132:BE165" si="4">IF(N132="základní",J132,0)</f>
        <v>0</v>
      </c>
      <c r="BF132" s="149">
        <f t="shared" ref="BF132:BF165" si="5">IF(N132="snížená",J132,0)</f>
        <v>0</v>
      </c>
      <c r="BG132" s="149">
        <f t="shared" ref="BG132:BG165" si="6">IF(N132="zákl. přenesená",J132,0)</f>
        <v>0</v>
      </c>
      <c r="BH132" s="149">
        <f t="shared" ref="BH132:BH165" si="7">IF(N132="sníž. přenesená",J132,0)</f>
        <v>0</v>
      </c>
      <c r="BI132" s="149">
        <f t="shared" ref="BI132:BI165" si="8">IF(N132="nulová",J132,0)</f>
        <v>0</v>
      </c>
      <c r="BJ132" s="17" t="s">
        <v>85</v>
      </c>
      <c r="BK132" s="149">
        <f t="shared" ref="BK132:BK165" si="9">ROUND(I132*H132,2)</f>
        <v>0</v>
      </c>
      <c r="BL132" s="17" t="s">
        <v>260</v>
      </c>
      <c r="BM132" s="148" t="s">
        <v>87</v>
      </c>
    </row>
    <row r="133" spans="2:65" s="1" customFormat="1" ht="76.349999999999994" customHeight="1">
      <c r="B133" s="32"/>
      <c r="C133" s="137" t="s">
        <v>87</v>
      </c>
      <c r="D133" s="137" t="s">
        <v>255</v>
      </c>
      <c r="E133" s="138" t="s">
        <v>5437</v>
      </c>
      <c r="F133" s="139" t="s">
        <v>5438</v>
      </c>
      <c r="G133" s="140" t="s">
        <v>447</v>
      </c>
      <c r="H133" s="141">
        <v>3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85</v>
      </c>
      <c r="BK133" s="149">
        <f t="shared" si="9"/>
        <v>0</v>
      </c>
      <c r="BL133" s="17" t="s">
        <v>260</v>
      </c>
      <c r="BM133" s="148" t="s">
        <v>260</v>
      </c>
    </row>
    <row r="134" spans="2:65" s="1" customFormat="1" ht="24.2" customHeight="1">
      <c r="B134" s="32"/>
      <c r="C134" s="137" t="s">
        <v>97</v>
      </c>
      <c r="D134" s="137" t="s">
        <v>255</v>
      </c>
      <c r="E134" s="138" t="s">
        <v>5439</v>
      </c>
      <c r="F134" s="139" t="s">
        <v>5440</v>
      </c>
      <c r="G134" s="140" t="s">
        <v>447</v>
      </c>
      <c r="H134" s="141">
        <v>1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85</v>
      </c>
      <c r="BK134" s="149">
        <f t="shared" si="9"/>
        <v>0</v>
      </c>
      <c r="BL134" s="17" t="s">
        <v>260</v>
      </c>
      <c r="BM134" s="148" t="s">
        <v>285</v>
      </c>
    </row>
    <row r="135" spans="2:65" s="1" customFormat="1" ht="24.2" customHeight="1">
      <c r="B135" s="32"/>
      <c r="C135" s="137" t="s">
        <v>260</v>
      </c>
      <c r="D135" s="137" t="s">
        <v>255</v>
      </c>
      <c r="E135" s="138" t="s">
        <v>5441</v>
      </c>
      <c r="F135" s="139" t="s">
        <v>5442</v>
      </c>
      <c r="G135" s="140" t="s">
        <v>447</v>
      </c>
      <c r="H135" s="141">
        <v>8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85</v>
      </c>
      <c r="BK135" s="149">
        <f t="shared" si="9"/>
        <v>0</v>
      </c>
      <c r="BL135" s="17" t="s">
        <v>260</v>
      </c>
      <c r="BM135" s="148" t="s">
        <v>303</v>
      </c>
    </row>
    <row r="136" spans="2:65" s="1" customFormat="1" ht="24.2" customHeight="1">
      <c r="B136" s="32"/>
      <c r="C136" s="137" t="s">
        <v>280</v>
      </c>
      <c r="D136" s="137" t="s">
        <v>255</v>
      </c>
      <c r="E136" s="138" t="s">
        <v>5443</v>
      </c>
      <c r="F136" s="139" t="s">
        <v>5444</v>
      </c>
      <c r="G136" s="140" t="s">
        <v>447</v>
      </c>
      <c r="H136" s="141">
        <v>4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85</v>
      </c>
      <c r="BK136" s="149">
        <f t="shared" si="9"/>
        <v>0</v>
      </c>
      <c r="BL136" s="17" t="s">
        <v>260</v>
      </c>
      <c r="BM136" s="148" t="s">
        <v>317</v>
      </c>
    </row>
    <row r="137" spans="2:65" s="1" customFormat="1" ht="24.2" customHeight="1">
      <c r="B137" s="32"/>
      <c r="C137" s="137" t="s">
        <v>285</v>
      </c>
      <c r="D137" s="137" t="s">
        <v>255</v>
      </c>
      <c r="E137" s="138" t="s">
        <v>5445</v>
      </c>
      <c r="F137" s="139" t="s">
        <v>5446</v>
      </c>
      <c r="G137" s="140" t="s">
        <v>447</v>
      </c>
      <c r="H137" s="141">
        <v>3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85</v>
      </c>
      <c r="BK137" s="149">
        <f t="shared" si="9"/>
        <v>0</v>
      </c>
      <c r="BL137" s="17" t="s">
        <v>260</v>
      </c>
      <c r="BM137" s="148" t="s">
        <v>344</v>
      </c>
    </row>
    <row r="138" spans="2:65" s="1" customFormat="1" ht="24.2" customHeight="1">
      <c r="B138" s="32"/>
      <c r="C138" s="137" t="s">
        <v>292</v>
      </c>
      <c r="D138" s="137" t="s">
        <v>255</v>
      </c>
      <c r="E138" s="138" t="s">
        <v>5447</v>
      </c>
      <c r="F138" s="139" t="s">
        <v>5448</v>
      </c>
      <c r="G138" s="140" t="s">
        <v>447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85</v>
      </c>
      <c r="BK138" s="149">
        <f t="shared" si="9"/>
        <v>0</v>
      </c>
      <c r="BL138" s="17" t="s">
        <v>260</v>
      </c>
      <c r="BM138" s="148" t="s">
        <v>360</v>
      </c>
    </row>
    <row r="139" spans="2:65" s="1" customFormat="1" ht="24.2" customHeight="1">
      <c r="B139" s="32"/>
      <c r="C139" s="137" t="s">
        <v>303</v>
      </c>
      <c r="D139" s="137" t="s">
        <v>255</v>
      </c>
      <c r="E139" s="138" t="s">
        <v>5449</v>
      </c>
      <c r="F139" s="139" t="s">
        <v>5450</v>
      </c>
      <c r="G139" s="140" t="s">
        <v>447</v>
      </c>
      <c r="H139" s="141">
        <v>4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85</v>
      </c>
      <c r="BK139" s="149">
        <f t="shared" si="9"/>
        <v>0</v>
      </c>
      <c r="BL139" s="17" t="s">
        <v>260</v>
      </c>
      <c r="BM139" s="148" t="s">
        <v>369</v>
      </c>
    </row>
    <row r="140" spans="2:65" s="1" customFormat="1" ht="24.2" customHeight="1">
      <c r="B140" s="32"/>
      <c r="C140" s="137" t="s">
        <v>310</v>
      </c>
      <c r="D140" s="137" t="s">
        <v>255</v>
      </c>
      <c r="E140" s="138" t="s">
        <v>5451</v>
      </c>
      <c r="F140" s="139" t="s">
        <v>5452</v>
      </c>
      <c r="G140" s="140" t="s">
        <v>447</v>
      </c>
      <c r="H140" s="141">
        <v>48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85</v>
      </c>
      <c r="BK140" s="149">
        <f t="shared" si="9"/>
        <v>0</v>
      </c>
      <c r="BL140" s="17" t="s">
        <v>260</v>
      </c>
      <c r="BM140" s="148" t="s">
        <v>379</v>
      </c>
    </row>
    <row r="141" spans="2:65" s="1" customFormat="1" ht="16.5" customHeight="1">
      <c r="B141" s="32"/>
      <c r="C141" s="137" t="s">
        <v>317</v>
      </c>
      <c r="D141" s="137" t="s">
        <v>255</v>
      </c>
      <c r="E141" s="138" t="s">
        <v>5453</v>
      </c>
      <c r="F141" s="139" t="s">
        <v>5454</v>
      </c>
      <c r="G141" s="140" t="s">
        <v>447</v>
      </c>
      <c r="H141" s="141">
        <v>48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85</v>
      </c>
      <c r="BK141" s="149">
        <f t="shared" si="9"/>
        <v>0</v>
      </c>
      <c r="BL141" s="17" t="s">
        <v>260</v>
      </c>
      <c r="BM141" s="148" t="s">
        <v>389</v>
      </c>
    </row>
    <row r="142" spans="2:65" s="1" customFormat="1" ht="16.5" customHeight="1">
      <c r="B142" s="32"/>
      <c r="C142" s="137" t="s">
        <v>323</v>
      </c>
      <c r="D142" s="137" t="s">
        <v>255</v>
      </c>
      <c r="E142" s="138" t="s">
        <v>5455</v>
      </c>
      <c r="F142" s="139" t="s">
        <v>5456</v>
      </c>
      <c r="G142" s="140" t="s">
        <v>447</v>
      </c>
      <c r="H142" s="141">
        <v>5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85</v>
      </c>
      <c r="BK142" s="149">
        <f t="shared" si="9"/>
        <v>0</v>
      </c>
      <c r="BL142" s="17" t="s">
        <v>260</v>
      </c>
      <c r="BM142" s="148" t="s">
        <v>398</v>
      </c>
    </row>
    <row r="143" spans="2:65" s="1" customFormat="1" ht="16.5" customHeight="1">
      <c r="B143" s="32"/>
      <c r="C143" s="137" t="s">
        <v>344</v>
      </c>
      <c r="D143" s="137" t="s">
        <v>255</v>
      </c>
      <c r="E143" s="138" t="s">
        <v>5457</v>
      </c>
      <c r="F143" s="139" t="s">
        <v>5458</v>
      </c>
      <c r="G143" s="140" t="s">
        <v>447</v>
      </c>
      <c r="H143" s="141">
        <v>5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85</v>
      </c>
      <c r="BK143" s="149">
        <f t="shared" si="9"/>
        <v>0</v>
      </c>
      <c r="BL143" s="17" t="s">
        <v>260</v>
      </c>
      <c r="BM143" s="148" t="s">
        <v>410</v>
      </c>
    </row>
    <row r="144" spans="2:65" s="1" customFormat="1" ht="49.15" customHeight="1">
      <c r="B144" s="32"/>
      <c r="C144" s="137" t="s">
        <v>355</v>
      </c>
      <c r="D144" s="137" t="s">
        <v>255</v>
      </c>
      <c r="E144" s="138" t="s">
        <v>5459</v>
      </c>
      <c r="F144" s="139" t="s">
        <v>5460</v>
      </c>
      <c r="G144" s="140" t="s">
        <v>447</v>
      </c>
      <c r="H144" s="141">
        <v>26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85</v>
      </c>
      <c r="BK144" s="149">
        <f t="shared" si="9"/>
        <v>0</v>
      </c>
      <c r="BL144" s="17" t="s">
        <v>260</v>
      </c>
      <c r="BM144" s="148" t="s">
        <v>422</v>
      </c>
    </row>
    <row r="145" spans="2:65" s="1" customFormat="1" ht="21.75" customHeight="1">
      <c r="B145" s="32"/>
      <c r="C145" s="137" t="s">
        <v>360</v>
      </c>
      <c r="D145" s="137" t="s">
        <v>255</v>
      </c>
      <c r="E145" s="138" t="s">
        <v>5461</v>
      </c>
      <c r="F145" s="139" t="s">
        <v>5462</v>
      </c>
      <c r="G145" s="140" t="s">
        <v>447</v>
      </c>
      <c r="H145" s="141">
        <v>4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85</v>
      </c>
      <c r="BK145" s="149">
        <f t="shared" si="9"/>
        <v>0</v>
      </c>
      <c r="BL145" s="17" t="s">
        <v>260</v>
      </c>
      <c r="BM145" s="148" t="s">
        <v>302</v>
      </c>
    </row>
    <row r="146" spans="2:65" s="1" customFormat="1" ht="24.2" customHeight="1">
      <c r="B146" s="32"/>
      <c r="C146" s="137" t="s">
        <v>8</v>
      </c>
      <c r="D146" s="137" t="s">
        <v>255</v>
      </c>
      <c r="E146" s="138" t="s">
        <v>5463</v>
      </c>
      <c r="F146" s="139" t="s">
        <v>5464</v>
      </c>
      <c r="G146" s="140" t="s">
        <v>447</v>
      </c>
      <c r="H146" s="141">
        <v>20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85</v>
      </c>
      <c r="BK146" s="149">
        <f t="shared" si="9"/>
        <v>0</v>
      </c>
      <c r="BL146" s="17" t="s">
        <v>260</v>
      </c>
      <c r="BM146" s="148" t="s">
        <v>444</v>
      </c>
    </row>
    <row r="147" spans="2:65" s="1" customFormat="1" ht="24.2" customHeight="1">
      <c r="B147" s="32"/>
      <c r="C147" s="137" t="s">
        <v>369</v>
      </c>
      <c r="D147" s="137" t="s">
        <v>255</v>
      </c>
      <c r="E147" s="138" t="s">
        <v>5465</v>
      </c>
      <c r="F147" s="139" t="s">
        <v>5466</v>
      </c>
      <c r="G147" s="140" t="s">
        <v>447</v>
      </c>
      <c r="H147" s="141">
        <v>6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85</v>
      </c>
      <c r="BK147" s="149">
        <f t="shared" si="9"/>
        <v>0</v>
      </c>
      <c r="BL147" s="17" t="s">
        <v>260</v>
      </c>
      <c r="BM147" s="148" t="s">
        <v>455</v>
      </c>
    </row>
    <row r="148" spans="2:65" s="1" customFormat="1" ht="21.75" customHeight="1">
      <c r="B148" s="32"/>
      <c r="C148" s="137" t="s">
        <v>374</v>
      </c>
      <c r="D148" s="137" t="s">
        <v>255</v>
      </c>
      <c r="E148" s="138" t="s">
        <v>5467</v>
      </c>
      <c r="F148" s="139" t="s">
        <v>5468</v>
      </c>
      <c r="G148" s="140" t="s">
        <v>447</v>
      </c>
      <c r="H148" s="141">
        <v>30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85</v>
      </c>
      <c r="BK148" s="149">
        <f t="shared" si="9"/>
        <v>0</v>
      </c>
      <c r="BL148" s="17" t="s">
        <v>260</v>
      </c>
      <c r="BM148" s="148" t="s">
        <v>483</v>
      </c>
    </row>
    <row r="149" spans="2:65" s="1" customFormat="1" ht="66.75" customHeight="1">
      <c r="B149" s="32"/>
      <c r="C149" s="137" t="s">
        <v>379</v>
      </c>
      <c r="D149" s="137" t="s">
        <v>255</v>
      </c>
      <c r="E149" s="138" t="s">
        <v>5469</v>
      </c>
      <c r="F149" s="139" t="s">
        <v>5470</v>
      </c>
      <c r="G149" s="140" t="s">
        <v>447</v>
      </c>
      <c r="H149" s="141">
        <v>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85</v>
      </c>
      <c r="BK149" s="149">
        <f t="shared" si="9"/>
        <v>0</v>
      </c>
      <c r="BL149" s="17" t="s">
        <v>260</v>
      </c>
      <c r="BM149" s="148" t="s">
        <v>490</v>
      </c>
    </row>
    <row r="150" spans="2:65" s="1" customFormat="1" ht="66.75" customHeight="1">
      <c r="B150" s="32"/>
      <c r="C150" s="137" t="s">
        <v>384</v>
      </c>
      <c r="D150" s="137" t="s">
        <v>255</v>
      </c>
      <c r="E150" s="138" t="s">
        <v>5471</v>
      </c>
      <c r="F150" s="139" t="s">
        <v>5472</v>
      </c>
      <c r="G150" s="140" t="s">
        <v>447</v>
      </c>
      <c r="H150" s="141">
        <v>3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85</v>
      </c>
      <c r="BK150" s="149">
        <f t="shared" si="9"/>
        <v>0</v>
      </c>
      <c r="BL150" s="17" t="s">
        <v>260</v>
      </c>
      <c r="BM150" s="148" t="s">
        <v>498</v>
      </c>
    </row>
    <row r="151" spans="2:65" s="1" customFormat="1" ht="37.9" customHeight="1">
      <c r="B151" s="32"/>
      <c r="C151" s="137" t="s">
        <v>389</v>
      </c>
      <c r="D151" s="137" t="s">
        <v>255</v>
      </c>
      <c r="E151" s="138" t="s">
        <v>5473</v>
      </c>
      <c r="F151" s="139" t="s">
        <v>5474</v>
      </c>
      <c r="G151" s="140" t="s">
        <v>447</v>
      </c>
      <c r="H151" s="141">
        <v>6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85</v>
      </c>
      <c r="BK151" s="149">
        <f t="shared" si="9"/>
        <v>0</v>
      </c>
      <c r="BL151" s="17" t="s">
        <v>260</v>
      </c>
      <c r="BM151" s="148" t="s">
        <v>508</v>
      </c>
    </row>
    <row r="152" spans="2:65" s="1" customFormat="1" ht="76.349999999999994" customHeight="1">
      <c r="B152" s="32"/>
      <c r="C152" s="137" t="s">
        <v>7</v>
      </c>
      <c r="D152" s="137" t="s">
        <v>255</v>
      </c>
      <c r="E152" s="138" t="s">
        <v>5475</v>
      </c>
      <c r="F152" s="139" t="s">
        <v>5476</v>
      </c>
      <c r="G152" s="140" t="s">
        <v>447</v>
      </c>
      <c r="H152" s="141">
        <v>4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85</v>
      </c>
      <c r="BK152" s="149">
        <f t="shared" si="9"/>
        <v>0</v>
      </c>
      <c r="BL152" s="17" t="s">
        <v>260</v>
      </c>
      <c r="BM152" s="148" t="s">
        <v>521</v>
      </c>
    </row>
    <row r="153" spans="2:65" s="1" customFormat="1" ht="66.75" customHeight="1">
      <c r="B153" s="32"/>
      <c r="C153" s="137" t="s">
        <v>398</v>
      </c>
      <c r="D153" s="137" t="s">
        <v>255</v>
      </c>
      <c r="E153" s="138" t="s">
        <v>5477</v>
      </c>
      <c r="F153" s="139" t="s">
        <v>5478</v>
      </c>
      <c r="G153" s="140" t="s">
        <v>447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85</v>
      </c>
      <c r="BK153" s="149">
        <f t="shared" si="9"/>
        <v>0</v>
      </c>
      <c r="BL153" s="17" t="s">
        <v>260</v>
      </c>
      <c r="BM153" s="148" t="s">
        <v>533</v>
      </c>
    </row>
    <row r="154" spans="2:65" s="1" customFormat="1" ht="49.15" customHeight="1">
      <c r="B154" s="32"/>
      <c r="C154" s="137" t="s">
        <v>404</v>
      </c>
      <c r="D154" s="137" t="s">
        <v>255</v>
      </c>
      <c r="E154" s="138" t="s">
        <v>5479</v>
      </c>
      <c r="F154" s="139" t="s">
        <v>5480</v>
      </c>
      <c r="G154" s="140" t="s">
        <v>447</v>
      </c>
      <c r="H154" s="141">
        <v>1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260</v>
      </c>
      <c r="AT154" s="148" t="s">
        <v>255</v>
      </c>
      <c r="AU154" s="148" t="s">
        <v>87</v>
      </c>
      <c r="AY154" s="17" t="s">
        <v>253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85</v>
      </c>
      <c r="BK154" s="149">
        <f t="shared" si="9"/>
        <v>0</v>
      </c>
      <c r="BL154" s="17" t="s">
        <v>260</v>
      </c>
      <c r="BM154" s="148" t="s">
        <v>546</v>
      </c>
    </row>
    <row r="155" spans="2:65" s="1" customFormat="1" ht="66.75" customHeight="1">
      <c r="B155" s="32"/>
      <c r="C155" s="137" t="s">
        <v>410</v>
      </c>
      <c r="D155" s="137" t="s">
        <v>255</v>
      </c>
      <c r="E155" s="138" t="s">
        <v>5481</v>
      </c>
      <c r="F155" s="139" t="s">
        <v>5482</v>
      </c>
      <c r="G155" s="140" t="s">
        <v>447</v>
      </c>
      <c r="H155" s="141">
        <v>2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85</v>
      </c>
      <c r="BK155" s="149">
        <f t="shared" si="9"/>
        <v>0</v>
      </c>
      <c r="BL155" s="17" t="s">
        <v>260</v>
      </c>
      <c r="BM155" s="148" t="s">
        <v>557</v>
      </c>
    </row>
    <row r="156" spans="2:65" s="1" customFormat="1" ht="49.15" customHeight="1">
      <c r="B156" s="32"/>
      <c r="C156" s="137" t="s">
        <v>415</v>
      </c>
      <c r="D156" s="137" t="s">
        <v>255</v>
      </c>
      <c r="E156" s="138" t="s">
        <v>5483</v>
      </c>
      <c r="F156" s="139" t="s">
        <v>5484</v>
      </c>
      <c r="G156" s="140" t="s">
        <v>447</v>
      </c>
      <c r="H156" s="141">
        <v>4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85</v>
      </c>
      <c r="BK156" s="149">
        <f t="shared" si="9"/>
        <v>0</v>
      </c>
      <c r="BL156" s="17" t="s">
        <v>260</v>
      </c>
      <c r="BM156" s="148" t="s">
        <v>566</v>
      </c>
    </row>
    <row r="157" spans="2:65" s="1" customFormat="1" ht="66.75" customHeight="1">
      <c r="B157" s="32"/>
      <c r="C157" s="137" t="s">
        <v>422</v>
      </c>
      <c r="D157" s="137" t="s">
        <v>255</v>
      </c>
      <c r="E157" s="138" t="s">
        <v>5485</v>
      </c>
      <c r="F157" s="139" t="s">
        <v>5486</v>
      </c>
      <c r="G157" s="140" t="s">
        <v>447</v>
      </c>
      <c r="H157" s="141">
        <v>1</v>
      </c>
      <c r="I157" s="142"/>
      <c r="J157" s="143">
        <f t="shared" si="0"/>
        <v>0</v>
      </c>
      <c r="K157" s="139" t="s">
        <v>1</v>
      </c>
      <c r="L157" s="32"/>
      <c r="M157" s="144" t="s">
        <v>1</v>
      </c>
      <c r="N157" s="145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85</v>
      </c>
      <c r="BK157" s="149">
        <f t="shared" si="9"/>
        <v>0</v>
      </c>
      <c r="BL157" s="17" t="s">
        <v>260</v>
      </c>
      <c r="BM157" s="148" t="s">
        <v>576</v>
      </c>
    </row>
    <row r="158" spans="2:65" s="1" customFormat="1" ht="16.5" customHeight="1">
      <c r="B158" s="32"/>
      <c r="C158" s="137" t="s">
        <v>291</v>
      </c>
      <c r="D158" s="137" t="s">
        <v>255</v>
      </c>
      <c r="E158" s="138" t="s">
        <v>5487</v>
      </c>
      <c r="F158" s="139" t="s">
        <v>5488</v>
      </c>
      <c r="G158" s="140" t="s">
        <v>447</v>
      </c>
      <c r="H158" s="141">
        <v>1</v>
      </c>
      <c r="I158" s="142"/>
      <c r="J158" s="143">
        <f t="shared" si="0"/>
        <v>0</v>
      </c>
      <c r="K158" s="139" t="s">
        <v>1</v>
      </c>
      <c r="L158" s="32"/>
      <c r="M158" s="144" t="s">
        <v>1</v>
      </c>
      <c r="N158" s="145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85</v>
      </c>
      <c r="BK158" s="149">
        <f t="shared" si="9"/>
        <v>0</v>
      </c>
      <c r="BL158" s="17" t="s">
        <v>260</v>
      </c>
      <c r="BM158" s="148" t="s">
        <v>586</v>
      </c>
    </row>
    <row r="159" spans="2:65" s="1" customFormat="1" ht="76.349999999999994" customHeight="1">
      <c r="B159" s="32"/>
      <c r="C159" s="137" t="s">
        <v>302</v>
      </c>
      <c r="D159" s="137" t="s">
        <v>255</v>
      </c>
      <c r="E159" s="138" t="s">
        <v>5489</v>
      </c>
      <c r="F159" s="139" t="s">
        <v>5490</v>
      </c>
      <c r="G159" s="140" t="s">
        <v>447</v>
      </c>
      <c r="H159" s="141">
        <v>1</v>
      </c>
      <c r="I159" s="142"/>
      <c r="J159" s="143">
        <f t="shared" si="0"/>
        <v>0</v>
      </c>
      <c r="K159" s="139" t="s">
        <v>1</v>
      </c>
      <c r="L159" s="32"/>
      <c r="M159" s="144" t="s">
        <v>1</v>
      </c>
      <c r="N159" s="145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85</v>
      </c>
      <c r="BK159" s="149">
        <f t="shared" si="9"/>
        <v>0</v>
      </c>
      <c r="BL159" s="17" t="s">
        <v>260</v>
      </c>
      <c r="BM159" s="148" t="s">
        <v>597</v>
      </c>
    </row>
    <row r="160" spans="2:65" s="1" customFormat="1" ht="76.349999999999994" customHeight="1">
      <c r="B160" s="32"/>
      <c r="C160" s="137" t="s">
        <v>437</v>
      </c>
      <c r="D160" s="137" t="s">
        <v>255</v>
      </c>
      <c r="E160" s="138" t="s">
        <v>5491</v>
      </c>
      <c r="F160" s="139" t="s">
        <v>5492</v>
      </c>
      <c r="G160" s="140" t="s">
        <v>447</v>
      </c>
      <c r="H160" s="141">
        <v>1</v>
      </c>
      <c r="I160" s="142"/>
      <c r="J160" s="143">
        <f t="shared" si="0"/>
        <v>0</v>
      </c>
      <c r="K160" s="139" t="s">
        <v>1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85</v>
      </c>
      <c r="BK160" s="149">
        <f t="shared" si="9"/>
        <v>0</v>
      </c>
      <c r="BL160" s="17" t="s">
        <v>260</v>
      </c>
      <c r="BM160" s="148" t="s">
        <v>613</v>
      </c>
    </row>
    <row r="161" spans="2:65" s="1" customFormat="1" ht="16.5" customHeight="1">
      <c r="B161" s="32"/>
      <c r="C161" s="137" t="s">
        <v>444</v>
      </c>
      <c r="D161" s="137" t="s">
        <v>255</v>
      </c>
      <c r="E161" s="138" t="s">
        <v>5493</v>
      </c>
      <c r="F161" s="139" t="s">
        <v>5494</v>
      </c>
      <c r="G161" s="140" t="s">
        <v>447</v>
      </c>
      <c r="H161" s="141">
        <v>1</v>
      </c>
      <c r="I161" s="142"/>
      <c r="J161" s="143">
        <f t="shared" si="0"/>
        <v>0</v>
      </c>
      <c r="K161" s="139" t="s">
        <v>1</v>
      </c>
      <c r="L161" s="32"/>
      <c r="M161" s="144" t="s">
        <v>1</v>
      </c>
      <c r="N161" s="145" t="s">
        <v>42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85</v>
      </c>
      <c r="BK161" s="149">
        <f t="shared" si="9"/>
        <v>0</v>
      </c>
      <c r="BL161" s="17" t="s">
        <v>260</v>
      </c>
      <c r="BM161" s="148" t="s">
        <v>621</v>
      </c>
    </row>
    <row r="162" spans="2:65" s="1" customFormat="1" ht="33" customHeight="1">
      <c r="B162" s="32"/>
      <c r="C162" s="137" t="s">
        <v>449</v>
      </c>
      <c r="D162" s="137" t="s">
        <v>255</v>
      </c>
      <c r="E162" s="138" t="s">
        <v>5495</v>
      </c>
      <c r="F162" s="139" t="s">
        <v>5496</v>
      </c>
      <c r="G162" s="140" t="s">
        <v>447</v>
      </c>
      <c r="H162" s="141">
        <v>1</v>
      </c>
      <c r="I162" s="142"/>
      <c r="J162" s="143">
        <f t="shared" si="0"/>
        <v>0</v>
      </c>
      <c r="K162" s="139" t="s">
        <v>1</v>
      </c>
      <c r="L162" s="32"/>
      <c r="M162" s="144" t="s">
        <v>1</v>
      </c>
      <c r="N162" s="145" t="s">
        <v>42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260</v>
      </c>
      <c r="AT162" s="148" t="s">
        <v>255</v>
      </c>
      <c r="AU162" s="148" t="s">
        <v>87</v>
      </c>
      <c r="AY162" s="17" t="s">
        <v>253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85</v>
      </c>
      <c r="BK162" s="149">
        <f t="shared" si="9"/>
        <v>0</v>
      </c>
      <c r="BL162" s="17" t="s">
        <v>260</v>
      </c>
      <c r="BM162" s="148" t="s">
        <v>629</v>
      </c>
    </row>
    <row r="163" spans="2:65" s="1" customFormat="1" ht="37.9" customHeight="1">
      <c r="B163" s="32"/>
      <c r="C163" s="137" t="s">
        <v>455</v>
      </c>
      <c r="D163" s="137" t="s">
        <v>255</v>
      </c>
      <c r="E163" s="138" t="s">
        <v>5497</v>
      </c>
      <c r="F163" s="139" t="s">
        <v>5498</v>
      </c>
      <c r="G163" s="140" t="s">
        <v>447</v>
      </c>
      <c r="H163" s="141">
        <v>1</v>
      </c>
      <c r="I163" s="142"/>
      <c r="J163" s="143">
        <f t="shared" si="0"/>
        <v>0</v>
      </c>
      <c r="K163" s="139" t="s">
        <v>1</v>
      </c>
      <c r="L163" s="32"/>
      <c r="M163" s="144" t="s">
        <v>1</v>
      </c>
      <c r="N163" s="145" t="s">
        <v>42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85</v>
      </c>
      <c r="BK163" s="149">
        <f t="shared" si="9"/>
        <v>0</v>
      </c>
      <c r="BL163" s="17" t="s">
        <v>260</v>
      </c>
      <c r="BM163" s="148" t="s">
        <v>639</v>
      </c>
    </row>
    <row r="164" spans="2:65" s="1" customFormat="1" ht="16.5" customHeight="1">
      <c r="B164" s="32"/>
      <c r="C164" s="137" t="s">
        <v>479</v>
      </c>
      <c r="D164" s="137" t="s">
        <v>255</v>
      </c>
      <c r="E164" s="138" t="s">
        <v>5499</v>
      </c>
      <c r="F164" s="139" t="s">
        <v>5500</v>
      </c>
      <c r="G164" s="140" t="s">
        <v>447</v>
      </c>
      <c r="H164" s="141">
        <v>1</v>
      </c>
      <c r="I164" s="142"/>
      <c r="J164" s="143">
        <f t="shared" si="0"/>
        <v>0</v>
      </c>
      <c r="K164" s="139" t="s">
        <v>1</v>
      </c>
      <c r="L164" s="32"/>
      <c r="M164" s="144" t="s">
        <v>1</v>
      </c>
      <c r="N164" s="145" t="s">
        <v>42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85</v>
      </c>
      <c r="BK164" s="149">
        <f t="shared" si="9"/>
        <v>0</v>
      </c>
      <c r="BL164" s="17" t="s">
        <v>260</v>
      </c>
      <c r="BM164" s="148" t="s">
        <v>648</v>
      </c>
    </row>
    <row r="165" spans="2:65" s="1" customFormat="1" ht="16.5" customHeight="1">
      <c r="B165" s="32"/>
      <c r="C165" s="137" t="s">
        <v>483</v>
      </c>
      <c r="D165" s="137" t="s">
        <v>255</v>
      </c>
      <c r="E165" s="138" t="s">
        <v>5501</v>
      </c>
      <c r="F165" s="139" t="s">
        <v>5502</v>
      </c>
      <c r="G165" s="140" t="s">
        <v>447</v>
      </c>
      <c r="H165" s="141">
        <v>1</v>
      </c>
      <c r="I165" s="142"/>
      <c r="J165" s="143">
        <f t="shared" si="0"/>
        <v>0</v>
      </c>
      <c r="K165" s="139" t="s">
        <v>1</v>
      </c>
      <c r="L165" s="32"/>
      <c r="M165" s="144" t="s">
        <v>1</v>
      </c>
      <c r="N165" s="145" t="s">
        <v>42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85</v>
      </c>
      <c r="BK165" s="149">
        <f t="shared" si="9"/>
        <v>0</v>
      </c>
      <c r="BL165" s="17" t="s">
        <v>260</v>
      </c>
      <c r="BM165" s="148" t="s">
        <v>663</v>
      </c>
    </row>
    <row r="166" spans="2:65" s="11" customFormat="1" ht="22.9" customHeight="1">
      <c r="B166" s="125"/>
      <c r="D166" s="126" t="s">
        <v>76</v>
      </c>
      <c r="E166" s="135" t="s">
        <v>5503</v>
      </c>
      <c r="F166" s="135" t="s">
        <v>5504</v>
      </c>
      <c r="I166" s="128"/>
      <c r="J166" s="136">
        <f>BK166</f>
        <v>0</v>
      </c>
      <c r="L166" s="125"/>
      <c r="M166" s="130"/>
      <c r="P166" s="131">
        <f>SUM(P167:P175)</f>
        <v>0</v>
      </c>
      <c r="R166" s="131">
        <f>SUM(R167:R175)</f>
        <v>0</v>
      </c>
      <c r="T166" s="132">
        <f>SUM(T167:T175)</f>
        <v>0</v>
      </c>
      <c r="AR166" s="126" t="s">
        <v>85</v>
      </c>
      <c r="AT166" s="133" t="s">
        <v>76</v>
      </c>
      <c r="AU166" s="133" t="s">
        <v>85</v>
      </c>
      <c r="AY166" s="126" t="s">
        <v>253</v>
      </c>
      <c r="BK166" s="134">
        <f>SUM(BK167:BK175)</f>
        <v>0</v>
      </c>
    </row>
    <row r="167" spans="2:65" s="1" customFormat="1" ht="24.2" customHeight="1">
      <c r="B167" s="32"/>
      <c r="C167" s="137" t="s">
        <v>309</v>
      </c>
      <c r="D167" s="137" t="s">
        <v>255</v>
      </c>
      <c r="E167" s="138" t="s">
        <v>5505</v>
      </c>
      <c r="F167" s="139" t="s">
        <v>5506</v>
      </c>
      <c r="G167" s="140" t="s">
        <v>313</v>
      </c>
      <c r="H167" s="141">
        <v>50</v>
      </c>
      <c r="I167" s="142"/>
      <c r="J167" s="143">
        <f t="shared" ref="J167:J175" si="10">ROUND(I167*H167,2)</f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ref="P167:P175" si="11">O167*H167</f>
        <v>0</v>
      </c>
      <c r="Q167" s="146">
        <v>0</v>
      </c>
      <c r="R167" s="146">
        <f t="shared" ref="R167:R175" si="12">Q167*H167</f>
        <v>0</v>
      </c>
      <c r="S167" s="146">
        <v>0</v>
      </c>
      <c r="T167" s="147">
        <f t="shared" ref="T167:T175" si="13">S167*H167</f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 t="shared" ref="BE167:BE175" si="14">IF(N167="základní",J167,0)</f>
        <v>0</v>
      </c>
      <c r="BF167" s="149">
        <f t="shared" ref="BF167:BF175" si="15">IF(N167="snížená",J167,0)</f>
        <v>0</v>
      </c>
      <c r="BG167" s="149">
        <f t="shared" ref="BG167:BG175" si="16">IF(N167="zákl. přenesená",J167,0)</f>
        <v>0</v>
      </c>
      <c r="BH167" s="149">
        <f t="shared" ref="BH167:BH175" si="17">IF(N167="sníž. přenesená",J167,0)</f>
        <v>0</v>
      </c>
      <c r="BI167" s="149">
        <f t="shared" ref="BI167:BI175" si="18">IF(N167="nulová",J167,0)</f>
        <v>0</v>
      </c>
      <c r="BJ167" s="17" t="s">
        <v>85</v>
      </c>
      <c r="BK167" s="149">
        <f t="shared" ref="BK167:BK175" si="19">ROUND(I167*H167,2)</f>
        <v>0</v>
      </c>
      <c r="BL167" s="17" t="s">
        <v>260</v>
      </c>
      <c r="BM167" s="148" t="s">
        <v>675</v>
      </c>
    </row>
    <row r="168" spans="2:65" s="1" customFormat="1" ht="16.5" customHeight="1">
      <c r="B168" s="32"/>
      <c r="C168" s="137" t="s">
        <v>490</v>
      </c>
      <c r="D168" s="137" t="s">
        <v>255</v>
      </c>
      <c r="E168" s="138" t="s">
        <v>5507</v>
      </c>
      <c r="F168" s="139" t="s">
        <v>5508</v>
      </c>
      <c r="G168" s="140" t="s">
        <v>313</v>
      </c>
      <c r="H168" s="141">
        <v>600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85</v>
      </c>
      <c r="BK168" s="149">
        <f t="shared" si="19"/>
        <v>0</v>
      </c>
      <c r="BL168" s="17" t="s">
        <v>260</v>
      </c>
      <c r="BM168" s="148" t="s">
        <v>685</v>
      </c>
    </row>
    <row r="169" spans="2:65" s="1" customFormat="1" ht="24.2" customHeight="1">
      <c r="B169" s="32"/>
      <c r="C169" s="137" t="s">
        <v>494</v>
      </c>
      <c r="D169" s="137" t="s">
        <v>255</v>
      </c>
      <c r="E169" s="138" t="s">
        <v>5509</v>
      </c>
      <c r="F169" s="139" t="s">
        <v>5510</v>
      </c>
      <c r="G169" s="140" t="s">
        <v>447</v>
      </c>
      <c r="H169" s="141">
        <v>45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85</v>
      </c>
      <c r="BK169" s="149">
        <f t="shared" si="19"/>
        <v>0</v>
      </c>
      <c r="BL169" s="17" t="s">
        <v>260</v>
      </c>
      <c r="BM169" s="148" t="s">
        <v>695</v>
      </c>
    </row>
    <row r="170" spans="2:65" s="1" customFormat="1" ht="24.2" customHeight="1">
      <c r="B170" s="32"/>
      <c r="C170" s="137" t="s">
        <v>498</v>
      </c>
      <c r="D170" s="137" t="s">
        <v>255</v>
      </c>
      <c r="E170" s="138" t="s">
        <v>5511</v>
      </c>
      <c r="F170" s="139" t="s">
        <v>5512</v>
      </c>
      <c r="G170" s="140" t="s">
        <v>313</v>
      </c>
      <c r="H170" s="141">
        <v>200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85</v>
      </c>
      <c r="BK170" s="149">
        <f t="shared" si="19"/>
        <v>0</v>
      </c>
      <c r="BL170" s="17" t="s">
        <v>260</v>
      </c>
      <c r="BM170" s="148" t="s">
        <v>705</v>
      </c>
    </row>
    <row r="171" spans="2:65" s="1" customFormat="1" ht="24.2" customHeight="1">
      <c r="B171" s="32"/>
      <c r="C171" s="137" t="s">
        <v>502</v>
      </c>
      <c r="D171" s="137" t="s">
        <v>255</v>
      </c>
      <c r="E171" s="138" t="s">
        <v>5513</v>
      </c>
      <c r="F171" s="139" t="s">
        <v>5514</v>
      </c>
      <c r="G171" s="140" t="s">
        <v>447</v>
      </c>
      <c r="H171" s="141">
        <v>6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260</v>
      </c>
      <c r="AT171" s="148" t="s">
        <v>255</v>
      </c>
      <c r="AU171" s="148" t="s">
        <v>87</v>
      </c>
      <c r="AY171" s="17" t="s">
        <v>253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85</v>
      </c>
      <c r="BK171" s="149">
        <f t="shared" si="19"/>
        <v>0</v>
      </c>
      <c r="BL171" s="17" t="s">
        <v>260</v>
      </c>
      <c r="BM171" s="148" t="s">
        <v>715</v>
      </c>
    </row>
    <row r="172" spans="2:65" s="1" customFormat="1" ht="16.5" customHeight="1">
      <c r="B172" s="32"/>
      <c r="C172" s="137" t="s">
        <v>508</v>
      </c>
      <c r="D172" s="137" t="s">
        <v>255</v>
      </c>
      <c r="E172" s="138" t="s">
        <v>5515</v>
      </c>
      <c r="F172" s="139" t="s">
        <v>5516</v>
      </c>
      <c r="G172" s="140" t="s">
        <v>313</v>
      </c>
      <c r="H172" s="141">
        <v>20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85</v>
      </c>
      <c r="BK172" s="149">
        <f t="shared" si="19"/>
        <v>0</v>
      </c>
      <c r="BL172" s="17" t="s">
        <v>260</v>
      </c>
      <c r="BM172" s="148" t="s">
        <v>727</v>
      </c>
    </row>
    <row r="173" spans="2:65" s="1" customFormat="1" ht="16.5" customHeight="1">
      <c r="B173" s="32"/>
      <c r="C173" s="137" t="s">
        <v>515</v>
      </c>
      <c r="D173" s="137" t="s">
        <v>255</v>
      </c>
      <c r="E173" s="138" t="s">
        <v>5517</v>
      </c>
      <c r="F173" s="139" t="s">
        <v>5518</v>
      </c>
      <c r="G173" s="140" t="s">
        <v>313</v>
      </c>
      <c r="H173" s="141">
        <v>80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85</v>
      </c>
      <c r="BK173" s="149">
        <f t="shared" si="19"/>
        <v>0</v>
      </c>
      <c r="BL173" s="17" t="s">
        <v>260</v>
      </c>
      <c r="BM173" s="148" t="s">
        <v>738</v>
      </c>
    </row>
    <row r="174" spans="2:65" s="1" customFormat="1" ht="33" customHeight="1">
      <c r="B174" s="32"/>
      <c r="C174" s="137" t="s">
        <v>521</v>
      </c>
      <c r="D174" s="137" t="s">
        <v>255</v>
      </c>
      <c r="E174" s="138" t="s">
        <v>5519</v>
      </c>
      <c r="F174" s="139" t="s">
        <v>5520</v>
      </c>
      <c r="G174" s="140" t="s">
        <v>447</v>
      </c>
      <c r="H174" s="141">
        <v>1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85</v>
      </c>
      <c r="BK174" s="149">
        <f t="shared" si="19"/>
        <v>0</v>
      </c>
      <c r="BL174" s="17" t="s">
        <v>260</v>
      </c>
      <c r="BM174" s="148" t="s">
        <v>746</v>
      </c>
    </row>
    <row r="175" spans="2:65" s="1" customFormat="1" ht="24.2" customHeight="1">
      <c r="B175" s="32"/>
      <c r="C175" s="137" t="s">
        <v>527</v>
      </c>
      <c r="D175" s="137" t="s">
        <v>255</v>
      </c>
      <c r="E175" s="138" t="s">
        <v>5521</v>
      </c>
      <c r="F175" s="139" t="s">
        <v>5522</v>
      </c>
      <c r="G175" s="140" t="s">
        <v>313</v>
      </c>
      <c r="H175" s="141">
        <v>150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260</v>
      </c>
      <c r="AT175" s="148" t="s">
        <v>255</v>
      </c>
      <c r="AU175" s="148" t="s">
        <v>87</v>
      </c>
      <c r="AY175" s="17" t="s">
        <v>253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85</v>
      </c>
      <c r="BK175" s="149">
        <f t="shared" si="19"/>
        <v>0</v>
      </c>
      <c r="BL175" s="17" t="s">
        <v>260</v>
      </c>
      <c r="BM175" s="148" t="s">
        <v>754</v>
      </c>
    </row>
    <row r="176" spans="2:65" s="11" customFormat="1" ht="22.9" customHeight="1">
      <c r="B176" s="125"/>
      <c r="D176" s="126" t="s">
        <v>76</v>
      </c>
      <c r="E176" s="135" t="s">
        <v>5523</v>
      </c>
      <c r="F176" s="135" t="s">
        <v>5524</v>
      </c>
      <c r="I176" s="128"/>
      <c r="J176" s="136">
        <f>BK176</f>
        <v>0</v>
      </c>
      <c r="L176" s="125"/>
      <c r="M176" s="130"/>
      <c r="P176" s="131">
        <f>SUM(P177:P187)</f>
        <v>0</v>
      </c>
      <c r="R176" s="131">
        <f>SUM(R177:R187)</f>
        <v>0</v>
      </c>
      <c r="T176" s="132">
        <f>SUM(T177:T187)</f>
        <v>0</v>
      </c>
      <c r="AR176" s="126" t="s">
        <v>85</v>
      </c>
      <c r="AT176" s="133" t="s">
        <v>76</v>
      </c>
      <c r="AU176" s="133" t="s">
        <v>85</v>
      </c>
      <c r="AY176" s="126" t="s">
        <v>253</v>
      </c>
      <c r="BK176" s="134">
        <f>SUM(BK177:BK187)</f>
        <v>0</v>
      </c>
    </row>
    <row r="177" spans="2:65" s="1" customFormat="1" ht="24.2" customHeight="1">
      <c r="B177" s="32"/>
      <c r="C177" s="137" t="s">
        <v>533</v>
      </c>
      <c r="D177" s="137" t="s">
        <v>255</v>
      </c>
      <c r="E177" s="138" t="s">
        <v>5525</v>
      </c>
      <c r="F177" s="139" t="s">
        <v>5526</v>
      </c>
      <c r="G177" s="140" t="s">
        <v>313</v>
      </c>
      <c r="H177" s="141">
        <v>250</v>
      </c>
      <c r="I177" s="142"/>
      <c r="J177" s="143">
        <f t="shared" ref="J177:J187" si="20">ROUND(I177*H177,2)</f>
        <v>0</v>
      </c>
      <c r="K177" s="139" t="s">
        <v>1</v>
      </c>
      <c r="L177" s="32"/>
      <c r="M177" s="144" t="s">
        <v>1</v>
      </c>
      <c r="N177" s="145" t="s">
        <v>42</v>
      </c>
      <c r="P177" s="146">
        <f t="shared" ref="P177:P187" si="21">O177*H177</f>
        <v>0</v>
      </c>
      <c r="Q177" s="146">
        <v>0</v>
      </c>
      <c r="R177" s="146">
        <f t="shared" ref="R177:R187" si="22">Q177*H177</f>
        <v>0</v>
      </c>
      <c r="S177" s="146">
        <v>0</v>
      </c>
      <c r="T177" s="147">
        <f t="shared" ref="T177:T187" si="23">S177*H177</f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 t="shared" ref="BE177:BE187" si="24">IF(N177="základní",J177,0)</f>
        <v>0</v>
      </c>
      <c r="BF177" s="149">
        <f t="shared" ref="BF177:BF187" si="25">IF(N177="snížená",J177,0)</f>
        <v>0</v>
      </c>
      <c r="BG177" s="149">
        <f t="shared" ref="BG177:BG187" si="26">IF(N177="zákl. přenesená",J177,0)</f>
        <v>0</v>
      </c>
      <c r="BH177" s="149">
        <f t="shared" ref="BH177:BH187" si="27">IF(N177="sníž. přenesená",J177,0)</f>
        <v>0</v>
      </c>
      <c r="BI177" s="149">
        <f t="shared" ref="BI177:BI187" si="28">IF(N177="nulová",J177,0)</f>
        <v>0</v>
      </c>
      <c r="BJ177" s="17" t="s">
        <v>85</v>
      </c>
      <c r="BK177" s="149">
        <f t="shared" ref="BK177:BK187" si="29">ROUND(I177*H177,2)</f>
        <v>0</v>
      </c>
      <c r="BL177" s="17" t="s">
        <v>260</v>
      </c>
      <c r="BM177" s="148" t="s">
        <v>762</v>
      </c>
    </row>
    <row r="178" spans="2:65" s="1" customFormat="1" ht="24.2" customHeight="1">
      <c r="B178" s="32"/>
      <c r="C178" s="137" t="s">
        <v>540</v>
      </c>
      <c r="D178" s="137" t="s">
        <v>255</v>
      </c>
      <c r="E178" s="138" t="s">
        <v>5527</v>
      </c>
      <c r="F178" s="139" t="s">
        <v>5528</v>
      </c>
      <c r="G178" s="140" t="s">
        <v>313</v>
      </c>
      <c r="H178" s="141">
        <v>50</v>
      </c>
      <c r="I178" s="142"/>
      <c r="J178" s="143">
        <f t="shared" si="20"/>
        <v>0</v>
      </c>
      <c r="K178" s="139" t="s">
        <v>1</v>
      </c>
      <c r="L178" s="32"/>
      <c r="M178" s="144" t="s">
        <v>1</v>
      </c>
      <c r="N178" s="145" t="s">
        <v>42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260</v>
      </c>
      <c r="AT178" s="148" t="s">
        <v>255</v>
      </c>
      <c r="AU178" s="148" t="s">
        <v>87</v>
      </c>
      <c r="AY178" s="17" t="s">
        <v>253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7" t="s">
        <v>85</v>
      </c>
      <c r="BK178" s="149">
        <f t="shared" si="29"/>
        <v>0</v>
      </c>
      <c r="BL178" s="17" t="s">
        <v>260</v>
      </c>
      <c r="BM178" s="148" t="s">
        <v>771</v>
      </c>
    </row>
    <row r="179" spans="2:65" s="1" customFormat="1" ht="24.2" customHeight="1">
      <c r="B179" s="32"/>
      <c r="C179" s="137" t="s">
        <v>546</v>
      </c>
      <c r="D179" s="137" t="s">
        <v>255</v>
      </c>
      <c r="E179" s="138" t="s">
        <v>5529</v>
      </c>
      <c r="F179" s="139" t="s">
        <v>5530</v>
      </c>
      <c r="G179" s="140" t="s">
        <v>313</v>
      </c>
      <c r="H179" s="141">
        <v>40</v>
      </c>
      <c r="I179" s="142"/>
      <c r="J179" s="143">
        <f t="shared" si="20"/>
        <v>0</v>
      </c>
      <c r="K179" s="139" t="s">
        <v>1</v>
      </c>
      <c r="L179" s="32"/>
      <c r="M179" s="144" t="s">
        <v>1</v>
      </c>
      <c r="N179" s="145" t="s">
        <v>42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7" t="s">
        <v>85</v>
      </c>
      <c r="BK179" s="149">
        <f t="shared" si="29"/>
        <v>0</v>
      </c>
      <c r="BL179" s="17" t="s">
        <v>260</v>
      </c>
      <c r="BM179" s="148" t="s">
        <v>1342</v>
      </c>
    </row>
    <row r="180" spans="2:65" s="1" customFormat="1" ht="16.5" customHeight="1">
      <c r="B180" s="32"/>
      <c r="C180" s="137" t="s">
        <v>552</v>
      </c>
      <c r="D180" s="137" t="s">
        <v>255</v>
      </c>
      <c r="E180" s="138" t="s">
        <v>5531</v>
      </c>
      <c r="F180" s="139" t="s">
        <v>5532</v>
      </c>
      <c r="G180" s="140" t="s">
        <v>313</v>
      </c>
      <c r="H180" s="141">
        <v>80</v>
      </c>
      <c r="I180" s="142"/>
      <c r="J180" s="143">
        <f t="shared" si="20"/>
        <v>0</v>
      </c>
      <c r="K180" s="139" t="s">
        <v>1</v>
      </c>
      <c r="L180" s="32"/>
      <c r="M180" s="144" t="s">
        <v>1</v>
      </c>
      <c r="N180" s="145" t="s">
        <v>42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260</v>
      </c>
      <c r="AT180" s="148" t="s">
        <v>255</v>
      </c>
      <c r="AU180" s="148" t="s">
        <v>87</v>
      </c>
      <c r="AY180" s="17" t="s">
        <v>253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7" t="s">
        <v>85</v>
      </c>
      <c r="BK180" s="149">
        <f t="shared" si="29"/>
        <v>0</v>
      </c>
      <c r="BL180" s="17" t="s">
        <v>260</v>
      </c>
      <c r="BM180" s="148" t="s">
        <v>1358</v>
      </c>
    </row>
    <row r="181" spans="2:65" s="1" customFormat="1" ht="33" customHeight="1">
      <c r="B181" s="32"/>
      <c r="C181" s="137" t="s">
        <v>557</v>
      </c>
      <c r="D181" s="137" t="s">
        <v>255</v>
      </c>
      <c r="E181" s="138" t="s">
        <v>5533</v>
      </c>
      <c r="F181" s="139" t="s">
        <v>5534</v>
      </c>
      <c r="G181" s="140" t="s">
        <v>313</v>
      </c>
      <c r="H181" s="141">
        <v>210</v>
      </c>
      <c r="I181" s="142"/>
      <c r="J181" s="143">
        <f t="shared" si="20"/>
        <v>0</v>
      </c>
      <c r="K181" s="139" t="s">
        <v>1</v>
      </c>
      <c r="L181" s="32"/>
      <c r="M181" s="144" t="s">
        <v>1</v>
      </c>
      <c r="N181" s="145" t="s">
        <v>42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260</v>
      </c>
      <c r="AT181" s="148" t="s">
        <v>255</v>
      </c>
      <c r="AU181" s="148" t="s">
        <v>87</v>
      </c>
      <c r="AY181" s="17" t="s">
        <v>253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7" t="s">
        <v>85</v>
      </c>
      <c r="BK181" s="149">
        <f t="shared" si="29"/>
        <v>0</v>
      </c>
      <c r="BL181" s="17" t="s">
        <v>260</v>
      </c>
      <c r="BM181" s="148" t="s">
        <v>1370</v>
      </c>
    </row>
    <row r="182" spans="2:65" s="1" customFormat="1" ht="33" customHeight="1">
      <c r="B182" s="32"/>
      <c r="C182" s="137" t="s">
        <v>298</v>
      </c>
      <c r="D182" s="137" t="s">
        <v>255</v>
      </c>
      <c r="E182" s="138" t="s">
        <v>5535</v>
      </c>
      <c r="F182" s="139" t="s">
        <v>5536</v>
      </c>
      <c r="G182" s="140" t="s">
        <v>313</v>
      </c>
      <c r="H182" s="141">
        <v>70</v>
      </c>
      <c r="I182" s="142"/>
      <c r="J182" s="143">
        <f t="shared" si="20"/>
        <v>0</v>
      </c>
      <c r="K182" s="139" t="s">
        <v>1</v>
      </c>
      <c r="L182" s="32"/>
      <c r="M182" s="144" t="s">
        <v>1</v>
      </c>
      <c r="N182" s="145" t="s">
        <v>42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260</v>
      </c>
      <c r="AT182" s="148" t="s">
        <v>255</v>
      </c>
      <c r="AU182" s="148" t="s">
        <v>87</v>
      </c>
      <c r="AY182" s="17" t="s">
        <v>253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7" t="s">
        <v>85</v>
      </c>
      <c r="BK182" s="149">
        <f t="shared" si="29"/>
        <v>0</v>
      </c>
      <c r="BL182" s="17" t="s">
        <v>260</v>
      </c>
      <c r="BM182" s="148" t="s">
        <v>1385</v>
      </c>
    </row>
    <row r="183" spans="2:65" s="1" customFormat="1" ht="21.75" customHeight="1">
      <c r="B183" s="32"/>
      <c r="C183" s="137" t="s">
        <v>566</v>
      </c>
      <c r="D183" s="137" t="s">
        <v>255</v>
      </c>
      <c r="E183" s="138" t="s">
        <v>5537</v>
      </c>
      <c r="F183" s="139" t="s">
        <v>5538</v>
      </c>
      <c r="G183" s="140" t="s">
        <v>447</v>
      </c>
      <c r="H183" s="141">
        <v>10</v>
      </c>
      <c r="I183" s="142"/>
      <c r="J183" s="143">
        <f t="shared" si="20"/>
        <v>0</v>
      </c>
      <c r="K183" s="139" t="s">
        <v>1</v>
      </c>
      <c r="L183" s="32"/>
      <c r="M183" s="144" t="s">
        <v>1</v>
      </c>
      <c r="N183" s="145" t="s">
        <v>42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7" t="s">
        <v>85</v>
      </c>
      <c r="BK183" s="149">
        <f t="shared" si="29"/>
        <v>0</v>
      </c>
      <c r="BL183" s="17" t="s">
        <v>260</v>
      </c>
      <c r="BM183" s="148" t="s">
        <v>1398</v>
      </c>
    </row>
    <row r="184" spans="2:65" s="1" customFormat="1" ht="16.5" customHeight="1">
      <c r="B184" s="32"/>
      <c r="C184" s="137" t="s">
        <v>571</v>
      </c>
      <c r="D184" s="137" t="s">
        <v>255</v>
      </c>
      <c r="E184" s="138" t="s">
        <v>5539</v>
      </c>
      <c r="F184" s="139" t="s">
        <v>5540</v>
      </c>
      <c r="G184" s="140" t="s">
        <v>447</v>
      </c>
      <c r="H184" s="141">
        <v>5</v>
      </c>
      <c r="I184" s="142"/>
      <c r="J184" s="143">
        <f t="shared" si="20"/>
        <v>0</v>
      </c>
      <c r="K184" s="139" t="s">
        <v>1</v>
      </c>
      <c r="L184" s="32"/>
      <c r="M184" s="144" t="s">
        <v>1</v>
      </c>
      <c r="N184" s="145" t="s">
        <v>42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260</v>
      </c>
      <c r="AT184" s="148" t="s">
        <v>255</v>
      </c>
      <c r="AU184" s="148" t="s">
        <v>87</v>
      </c>
      <c r="AY184" s="17" t="s">
        <v>253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7" t="s">
        <v>85</v>
      </c>
      <c r="BK184" s="149">
        <f t="shared" si="29"/>
        <v>0</v>
      </c>
      <c r="BL184" s="17" t="s">
        <v>260</v>
      </c>
      <c r="BM184" s="148" t="s">
        <v>1408</v>
      </c>
    </row>
    <row r="185" spans="2:65" s="1" customFormat="1" ht="24.2" customHeight="1">
      <c r="B185" s="32"/>
      <c r="C185" s="137" t="s">
        <v>576</v>
      </c>
      <c r="D185" s="137" t="s">
        <v>255</v>
      </c>
      <c r="E185" s="138" t="s">
        <v>5541</v>
      </c>
      <c r="F185" s="139" t="s">
        <v>5542</v>
      </c>
      <c r="G185" s="140" t="s">
        <v>313</v>
      </c>
      <c r="H185" s="141">
        <v>100</v>
      </c>
      <c r="I185" s="142"/>
      <c r="J185" s="143">
        <f t="shared" si="20"/>
        <v>0</v>
      </c>
      <c r="K185" s="139" t="s">
        <v>1</v>
      </c>
      <c r="L185" s="32"/>
      <c r="M185" s="144" t="s">
        <v>1</v>
      </c>
      <c r="N185" s="145" t="s">
        <v>42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7" t="s">
        <v>85</v>
      </c>
      <c r="BK185" s="149">
        <f t="shared" si="29"/>
        <v>0</v>
      </c>
      <c r="BL185" s="17" t="s">
        <v>260</v>
      </c>
      <c r="BM185" s="148" t="s">
        <v>1416</v>
      </c>
    </row>
    <row r="186" spans="2:65" s="1" customFormat="1" ht="24.2" customHeight="1">
      <c r="B186" s="32"/>
      <c r="C186" s="137" t="s">
        <v>581</v>
      </c>
      <c r="D186" s="137" t="s">
        <v>255</v>
      </c>
      <c r="E186" s="138" t="s">
        <v>5543</v>
      </c>
      <c r="F186" s="139" t="s">
        <v>5544</v>
      </c>
      <c r="G186" s="140" t="s">
        <v>313</v>
      </c>
      <c r="H186" s="141">
        <v>180</v>
      </c>
      <c r="I186" s="142"/>
      <c r="J186" s="143">
        <f t="shared" si="20"/>
        <v>0</v>
      </c>
      <c r="K186" s="139" t="s">
        <v>1</v>
      </c>
      <c r="L186" s="32"/>
      <c r="M186" s="144" t="s">
        <v>1</v>
      </c>
      <c r="N186" s="145" t="s">
        <v>42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260</v>
      </c>
      <c r="AT186" s="148" t="s">
        <v>255</v>
      </c>
      <c r="AU186" s="148" t="s">
        <v>87</v>
      </c>
      <c r="AY186" s="17" t="s">
        <v>253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7" t="s">
        <v>85</v>
      </c>
      <c r="BK186" s="149">
        <f t="shared" si="29"/>
        <v>0</v>
      </c>
      <c r="BL186" s="17" t="s">
        <v>260</v>
      </c>
      <c r="BM186" s="148" t="s">
        <v>1424</v>
      </c>
    </row>
    <row r="187" spans="2:65" s="1" customFormat="1" ht="49.15" customHeight="1">
      <c r="B187" s="32"/>
      <c r="C187" s="137" t="s">
        <v>586</v>
      </c>
      <c r="D187" s="137" t="s">
        <v>255</v>
      </c>
      <c r="E187" s="138" t="s">
        <v>5545</v>
      </c>
      <c r="F187" s="139" t="s">
        <v>5546</v>
      </c>
      <c r="G187" s="140" t="s">
        <v>447</v>
      </c>
      <c r="H187" s="141">
        <v>1</v>
      </c>
      <c r="I187" s="142"/>
      <c r="J187" s="143">
        <f t="shared" si="20"/>
        <v>0</v>
      </c>
      <c r="K187" s="139" t="s">
        <v>1</v>
      </c>
      <c r="L187" s="32"/>
      <c r="M187" s="144" t="s">
        <v>1</v>
      </c>
      <c r="N187" s="145" t="s">
        <v>42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260</v>
      </c>
      <c r="AT187" s="148" t="s">
        <v>255</v>
      </c>
      <c r="AU187" s="148" t="s">
        <v>87</v>
      </c>
      <c r="AY187" s="17" t="s">
        <v>253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7" t="s">
        <v>85</v>
      </c>
      <c r="BK187" s="149">
        <f t="shared" si="29"/>
        <v>0</v>
      </c>
      <c r="BL187" s="17" t="s">
        <v>260</v>
      </c>
      <c r="BM187" s="148" t="s">
        <v>1432</v>
      </c>
    </row>
    <row r="188" spans="2:65" s="11" customFormat="1" ht="22.9" customHeight="1">
      <c r="B188" s="125"/>
      <c r="D188" s="126" t="s">
        <v>76</v>
      </c>
      <c r="E188" s="135" t="s">
        <v>5547</v>
      </c>
      <c r="F188" s="135" t="s">
        <v>5015</v>
      </c>
      <c r="I188" s="128"/>
      <c r="J188" s="136">
        <f>BK188</f>
        <v>0</v>
      </c>
      <c r="L188" s="125"/>
      <c r="M188" s="130"/>
      <c r="P188" s="131">
        <f>SUM(P189:P195)</f>
        <v>0</v>
      </c>
      <c r="R188" s="131">
        <f>SUM(R189:R195)</f>
        <v>0</v>
      </c>
      <c r="T188" s="132">
        <f>SUM(T189:T195)</f>
        <v>0</v>
      </c>
      <c r="AR188" s="126" t="s">
        <v>85</v>
      </c>
      <c r="AT188" s="133" t="s">
        <v>76</v>
      </c>
      <c r="AU188" s="133" t="s">
        <v>85</v>
      </c>
      <c r="AY188" s="126" t="s">
        <v>253</v>
      </c>
      <c r="BK188" s="134">
        <f>SUM(BK189:BK195)</f>
        <v>0</v>
      </c>
    </row>
    <row r="189" spans="2:65" s="1" customFormat="1" ht="37.9" customHeight="1">
      <c r="B189" s="32"/>
      <c r="C189" s="137" t="s">
        <v>591</v>
      </c>
      <c r="D189" s="137" t="s">
        <v>255</v>
      </c>
      <c r="E189" s="138" t="s">
        <v>5548</v>
      </c>
      <c r="F189" s="139" t="s">
        <v>5549</v>
      </c>
      <c r="G189" s="140" t="s">
        <v>447</v>
      </c>
      <c r="H189" s="141">
        <v>39</v>
      </c>
      <c r="I189" s="142"/>
      <c r="J189" s="143">
        <f t="shared" ref="J189:J195" si="30">ROUND(I189*H189,2)</f>
        <v>0</v>
      </c>
      <c r="K189" s="139" t="s">
        <v>1</v>
      </c>
      <c r="L189" s="32"/>
      <c r="M189" s="144" t="s">
        <v>1</v>
      </c>
      <c r="N189" s="145" t="s">
        <v>42</v>
      </c>
      <c r="P189" s="146">
        <f t="shared" ref="P189:P195" si="31">O189*H189</f>
        <v>0</v>
      </c>
      <c r="Q189" s="146">
        <v>0</v>
      </c>
      <c r="R189" s="146">
        <f t="shared" ref="R189:R195" si="32">Q189*H189</f>
        <v>0</v>
      </c>
      <c r="S189" s="146">
        <v>0</v>
      </c>
      <c r="T189" s="147">
        <f t="shared" ref="T189:T195" si="33">S189*H189</f>
        <v>0</v>
      </c>
      <c r="AR189" s="148" t="s">
        <v>260</v>
      </c>
      <c r="AT189" s="148" t="s">
        <v>255</v>
      </c>
      <c r="AU189" s="148" t="s">
        <v>87</v>
      </c>
      <c r="AY189" s="17" t="s">
        <v>253</v>
      </c>
      <c r="BE189" s="149">
        <f t="shared" ref="BE189:BE195" si="34">IF(N189="základní",J189,0)</f>
        <v>0</v>
      </c>
      <c r="BF189" s="149">
        <f t="shared" ref="BF189:BF195" si="35">IF(N189="snížená",J189,0)</f>
        <v>0</v>
      </c>
      <c r="BG189" s="149">
        <f t="shared" ref="BG189:BG195" si="36">IF(N189="zákl. přenesená",J189,0)</f>
        <v>0</v>
      </c>
      <c r="BH189" s="149">
        <f t="shared" ref="BH189:BH195" si="37">IF(N189="sníž. přenesená",J189,0)</f>
        <v>0</v>
      </c>
      <c r="BI189" s="149">
        <f t="shared" ref="BI189:BI195" si="38">IF(N189="nulová",J189,0)</f>
        <v>0</v>
      </c>
      <c r="BJ189" s="17" t="s">
        <v>85</v>
      </c>
      <c r="BK189" s="149">
        <f t="shared" ref="BK189:BK195" si="39">ROUND(I189*H189,2)</f>
        <v>0</v>
      </c>
      <c r="BL189" s="17" t="s">
        <v>260</v>
      </c>
      <c r="BM189" s="148" t="s">
        <v>1440</v>
      </c>
    </row>
    <row r="190" spans="2:65" s="1" customFormat="1" ht="24.2" customHeight="1">
      <c r="B190" s="32"/>
      <c r="C190" s="137" t="s">
        <v>597</v>
      </c>
      <c r="D190" s="137" t="s">
        <v>255</v>
      </c>
      <c r="E190" s="138" t="s">
        <v>5550</v>
      </c>
      <c r="F190" s="139" t="s">
        <v>5551</v>
      </c>
      <c r="G190" s="140" t="s">
        <v>5552</v>
      </c>
      <c r="H190" s="141">
        <v>12</v>
      </c>
      <c r="I190" s="142"/>
      <c r="J190" s="143">
        <f t="shared" si="30"/>
        <v>0</v>
      </c>
      <c r="K190" s="139" t="s">
        <v>1</v>
      </c>
      <c r="L190" s="32"/>
      <c r="M190" s="144" t="s">
        <v>1</v>
      </c>
      <c r="N190" s="145" t="s">
        <v>42</v>
      </c>
      <c r="P190" s="146">
        <f t="shared" si="31"/>
        <v>0</v>
      </c>
      <c r="Q190" s="146">
        <v>0</v>
      </c>
      <c r="R190" s="146">
        <f t="shared" si="32"/>
        <v>0</v>
      </c>
      <c r="S190" s="146">
        <v>0</v>
      </c>
      <c r="T190" s="147">
        <f t="shared" si="33"/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7" t="s">
        <v>85</v>
      </c>
      <c r="BK190" s="149">
        <f t="shared" si="39"/>
        <v>0</v>
      </c>
      <c r="BL190" s="17" t="s">
        <v>260</v>
      </c>
      <c r="BM190" s="148" t="s">
        <v>1448</v>
      </c>
    </row>
    <row r="191" spans="2:65" s="1" customFormat="1" ht="24.2" customHeight="1">
      <c r="B191" s="32"/>
      <c r="C191" s="137" t="s">
        <v>603</v>
      </c>
      <c r="D191" s="137" t="s">
        <v>255</v>
      </c>
      <c r="E191" s="138" t="s">
        <v>5553</v>
      </c>
      <c r="F191" s="139" t="s">
        <v>5554</v>
      </c>
      <c r="G191" s="140" t="s">
        <v>447</v>
      </c>
      <c r="H191" s="141">
        <v>1</v>
      </c>
      <c r="I191" s="142"/>
      <c r="J191" s="143">
        <f t="shared" si="30"/>
        <v>0</v>
      </c>
      <c r="K191" s="139" t="s">
        <v>1</v>
      </c>
      <c r="L191" s="32"/>
      <c r="M191" s="144" t="s">
        <v>1</v>
      </c>
      <c r="N191" s="145" t="s">
        <v>42</v>
      </c>
      <c r="P191" s="146">
        <f t="shared" si="31"/>
        <v>0</v>
      </c>
      <c r="Q191" s="146">
        <v>0</v>
      </c>
      <c r="R191" s="146">
        <f t="shared" si="32"/>
        <v>0</v>
      </c>
      <c r="S191" s="146">
        <v>0</v>
      </c>
      <c r="T191" s="147">
        <f t="shared" si="33"/>
        <v>0</v>
      </c>
      <c r="AR191" s="148" t="s">
        <v>260</v>
      </c>
      <c r="AT191" s="148" t="s">
        <v>255</v>
      </c>
      <c r="AU191" s="148" t="s">
        <v>87</v>
      </c>
      <c r="AY191" s="17" t="s">
        <v>253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7" t="s">
        <v>85</v>
      </c>
      <c r="BK191" s="149">
        <f t="shared" si="39"/>
        <v>0</v>
      </c>
      <c r="BL191" s="17" t="s">
        <v>260</v>
      </c>
      <c r="BM191" s="148" t="s">
        <v>1456</v>
      </c>
    </row>
    <row r="192" spans="2:65" s="1" customFormat="1" ht="21.75" customHeight="1">
      <c r="B192" s="32"/>
      <c r="C192" s="137" t="s">
        <v>613</v>
      </c>
      <c r="D192" s="137" t="s">
        <v>255</v>
      </c>
      <c r="E192" s="138" t="s">
        <v>5555</v>
      </c>
      <c r="F192" s="139" t="s">
        <v>5556</v>
      </c>
      <c r="G192" s="140" t="s">
        <v>447</v>
      </c>
      <c r="H192" s="141">
        <v>1</v>
      </c>
      <c r="I192" s="142"/>
      <c r="J192" s="143">
        <f t="shared" si="30"/>
        <v>0</v>
      </c>
      <c r="K192" s="139" t="s">
        <v>1</v>
      </c>
      <c r="L192" s="32"/>
      <c r="M192" s="144" t="s">
        <v>1</v>
      </c>
      <c r="N192" s="145" t="s">
        <v>42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AR192" s="148" t="s">
        <v>260</v>
      </c>
      <c r="AT192" s="148" t="s">
        <v>255</v>
      </c>
      <c r="AU192" s="148" t="s">
        <v>87</v>
      </c>
      <c r="AY192" s="17" t="s">
        <v>253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7" t="s">
        <v>85</v>
      </c>
      <c r="BK192" s="149">
        <f t="shared" si="39"/>
        <v>0</v>
      </c>
      <c r="BL192" s="17" t="s">
        <v>260</v>
      </c>
      <c r="BM192" s="148" t="s">
        <v>1470</v>
      </c>
    </row>
    <row r="193" spans="2:65" s="1" customFormat="1" ht="16.5" customHeight="1">
      <c r="B193" s="32"/>
      <c r="C193" s="137" t="s">
        <v>617</v>
      </c>
      <c r="D193" s="137" t="s">
        <v>255</v>
      </c>
      <c r="E193" s="138" t="s">
        <v>5557</v>
      </c>
      <c r="F193" s="139" t="s">
        <v>5558</v>
      </c>
      <c r="G193" s="140" t="s">
        <v>447</v>
      </c>
      <c r="H193" s="141">
        <v>5</v>
      </c>
      <c r="I193" s="142"/>
      <c r="J193" s="143">
        <f t="shared" si="30"/>
        <v>0</v>
      </c>
      <c r="K193" s="139" t="s">
        <v>1</v>
      </c>
      <c r="L193" s="32"/>
      <c r="M193" s="144" t="s">
        <v>1</v>
      </c>
      <c r="N193" s="145" t="s">
        <v>42</v>
      </c>
      <c r="P193" s="146">
        <f t="shared" si="31"/>
        <v>0</v>
      </c>
      <c r="Q193" s="146">
        <v>0</v>
      </c>
      <c r="R193" s="146">
        <f t="shared" si="32"/>
        <v>0</v>
      </c>
      <c r="S193" s="146">
        <v>0</v>
      </c>
      <c r="T193" s="147">
        <f t="shared" si="33"/>
        <v>0</v>
      </c>
      <c r="AR193" s="148" t="s">
        <v>260</v>
      </c>
      <c r="AT193" s="148" t="s">
        <v>255</v>
      </c>
      <c r="AU193" s="148" t="s">
        <v>87</v>
      </c>
      <c r="AY193" s="17" t="s">
        <v>253</v>
      </c>
      <c r="BE193" s="149">
        <f t="shared" si="34"/>
        <v>0</v>
      </c>
      <c r="BF193" s="149">
        <f t="shared" si="35"/>
        <v>0</v>
      </c>
      <c r="BG193" s="149">
        <f t="shared" si="36"/>
        <v>0</v>
      </c>
      <c r="BH193" s="149">
        <f t="shared" si="37"/>
        <v>0</v>
      </c>
      <c r="BI193" s="149">
        <f t="shared" si="38"/>
        <v>0</v>
      </c>
      <c r="BJ193" s="17" t="s">
        <v>85</v>
      </c>
      <c r="BK193" s="149">
        <f t="shared" si="39"/>
        <v>0</v>
      </c>
      <c r="BL193" s="17" t="s">
        <v>260</v>
      </c>
      <c r="BM193" s="148" t="s">
        <v>5559</v>
      </c>
    </row>
    <row r="194" spans="2:65" s="1" customFormat="1" ht="16.5" customHeight="1">
      <c r="B194" s="32"/>
      <c r="C194" s="137" t="s">
        <v>621</v>
      </c>
      <c r="D194" s="137" t="s">
        <v>255</v>
      </c>
      <c r="E194" s="138" t="s">
        <v>5560</v>
      </c>
      <c r="F194" s="139" t="s">
        <v>5561</v>
      </c>
      <c r="G194" s="140" t="s">
        <v>447</v>
      </c>
      <c r="H194" s="141">
        <v>1</v>
      </c>
      <c r="I194" s="142"/>
      <c r="J194" s="143">
        <f t="shared" si="30"/>
        <v>0</v>
      </c>
      <c r="K194" s="139" t="s">
        <v>1</v>
      </c>
      <c r="L194" s="32"/>
      <c r="M194" s="144" t="s">
        <v>1</v>
      </c>
      <c r="N194" s="145" t="s">
        <v>42</v>
      </c>
      <c r="P194" s="146">
        <f t="shared" si="31"/>
        <v>0</v>
      </c>
      <c r="Q194" s="146">
        <v>0</v>
      </c>
      <c r="R194" s="146">
        <f t="shared" si="32"/>
        <v>0</v>
      </c>
      <c r="S194" s="146">
        <v>0</v>
      </c>
      <c r="T194" s="147">
        <f t="shared" si="33"/>
        <v>0</v>
      </c>
      <c r="AR194" s="148" t="s">
        <v>260</v>
      </c>
      <c r="AT194" s="148" t="s">
        <v>255</v>
      </c>
      <c r="AU194" s="148" t="s">
        <v>87</v>
      </c>
      <c r="AY194" s="17" t="s">
        <v>253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7" t="s">
        <v>85</v>
      </c>
      <c r="BK194" s="149">
        <f t="shared" si="39"/>
        <v>0</v>
      </c>
      <c r="BL194" s="17" t="s">
        <v>260</v>
      </c>
      <c r="BM194" s="148" t="s">
        <v>1497</v>
      </c>
    </row>
    <row r="195" spans="2:65" s="1" customFormat="1" ht="16.5" customHeight="1">
      <c r="B195" s="32"/>
      <c r="C195" s="137" t="s">
        <v>625</v>
      </c>
      <c r="D195" s="137" t="s">
        <v>255</v>
      </c>
      <c r="E195" s="138" t="s">
        <v>5562</v>
      </c>
      <c r="F195" s="139" t="s">
        <v>5563</v>
      </c>
      <c r="G195" s="140" t="s">
        <v>447</v>
      </c>
      <c r="H195" s="141">
        <v>1</v>
      </c>
      <c r="I195" s="142"/>
      <c r="J195" s="143">
        <f t="shared" si="30"/>
        <v>0</v>
      </c>
      <c r="K195" s="139" t="s">
        <v>1</v>
      </c>
      <c r="L195" s="32"/>
      <c r="M195" s="197" t="s">
        <v>1</v>
      </c>
      <c r="N195" s="198" t="s">
        <v>42</v>
      </c>
      <c r="O195" s="183"/>
      <c r="P195" s="199">
        <f t="shared" si="31"/>
        <v>0</v>
      </c>
      <c r="Q195" s="199">
        <v>0</v>
      </c>
      <c r="R195" s="199">
        <f t="shared" si="32"/>
        <v>0</v>
      </c>
      <c r="S195" s="199">
        <v>0</v>
      </c>
      <c r="T195" s="200">
        <f t="shared" si="33"/>
        <v>0</v>
      </c>
      <c r="AR195" s="148" t="s">
        <v>260</v>
      </c>
      <c r="AT195" s="148" t="s">
        <v>255</v>
      </c>
      <c r="AU195" s="148" t="s">
        <v>87</v>
      </c>
      <c r="AY195" s="17" t="s">
        <v>253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7" t="s">
        <v>85</v>
      </c>
      <c r="BK195" s="149">
        <f t="shared" si="39"/>
        <v>0</v>
      </c>
      <c r="BL195" s="17" t="s">
        <v>260</v>
      </c>
      <c r="BM195" s="148" t="s">
        <v>5564</v>
      </c>
    </row>
    <row r="196" spans="2:65" s="1" customFormat="1" ht="6.95" customHeight="1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sheetProtection algorithmName="SHA-512" hashValue="4y7j+RmwoF+8PqztlSRZcJLfWoKCA+4i1ry3jgAYF2td0AHqSab51SvV5agFtYVGcjSHX5oFP7cyb0wdKEyIoQ==" saltValue="EV2gSX5sDfOIwENLuKppTf1OQG+D3vlcLN+Lu/nLKJj5bTfYQvn6Ntn9Gcw0erYtryGpzlCISFxBMy1OiqF1eQ==" spinCount="100000" sheet="1" objects="1" scenarios="1" formatColumns="0" formatRows="0" autoFilter="0"/>
  <autoFilter ref="C128:K195" xr:uid="{00000000-0009-0000-0000-00000F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5156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5565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ROUND((SUM(BE129:BE166)),  2)</f>
        <v>0</v>
      </c>
      <c r="I37" s="97">
        <v>0.21</v>
      </c>
      <c r="J37" s="86">
        <f>ROUND(((SUM(BE129:BE166))*I37),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ROUND((SUM(BF129:BF166)),  2)</f>
        <v>0</v>
      </c>
      <c r="I38" s="97">
        <v>0.15</v>
      </c>
      <c r="J38" s="86">
        <f>ROUND(((SUM(BF129:BF166))*I38),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ROUND((SUM(BG129:BG166)),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ROUND((SUM(BH129:BH166)),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ROUND((SUM(BI129:BI166)),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5156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D.1.4.5.3 - Slaboproud (společná televizní anténa)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J129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5566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13"/>
      <c r="D102" s="114" t="s">
        <v>5567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9" customFormat="1" ht="19.899999999999999" customHeight="1">
      <c r="B103" s="113"/>
      <c r="D103" s="114" t="s">
        <v>5568</v>
      </c>
      <c r="E103" s="115"/>
      <c r="F103" s="115"/>
      <c r="G103" s="115"/>
      <c r="H103" s="115"/>
      <c r="I103" s="115"/>
      <c r="J103" s="116">
        <f>J150</f>
        <v>0</v>
      </c>
      <c r="L103" s="113"/>
    </row>
    <row r="104" spans="2:47" s="9" customFormat="1" ht="19.899999999999999" customHeight="1">
      <c r="B104" s="113"/>
      <c r="D104" s="114" t="s">
        <v>5569</v>
      </c>
      <c r="E104" s="115"/>
      <c r="F104" s="115"/>
      <c r="G104" s="115"/>
      <c r="H104" s="115"/>
      <c r="I104" s="115"/>
      <c r="J104" s="116">
        <f>J155</f>
        <v>0</v>
      </c>
      <c r="L104" s="113"/>
    </row>
    <row r="105" spans="2:47" s="9" customFormat="1" ht="19.899999999999999" customHeight="1">
      <c r="B105" s="113"/>
      <c r="D105" s="114" t="s">
        <v>5570</v>
      </c>
      <c r="E105" s="115"/>
      <c r="F105" s="115"/>
      <c r="G105" s="115"/>
      <c r="H105" s="115"/>
      <c r="I105" s="115"/>
      <c r="J105" s="116">
        <f>J161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20" ht="12" customHeight="1">
      <c r="B116" s="20"/>
      <c r="C116" s="27" t="s">
        <v>215</v>
      </c>
      <c r="L116" s="20"/>
    </row>
    <row r="117" spans="2:20" ht="16.5" customHeight="1">
      <c r="B117" s="20"/>
      <c r="E117" s="255" t="s">
        <v>791</v>
      </c>
      <c r="F117" s="216"/>
      <c r="G117" s="216"/>
      <c r="H117" s="216"/>
      <c r="L117" s="20"/>
    </row>
    <row r="118" spans="2:20" ht="12" customHeight="1">
      <c r="B118" s="20"/>
      <c r="C118" s="27" t="s">
        <v>792</v>
      </c>
      <c r="L118" s="20"/>
    </row>
    <row r="119" spans="2:20" s="1" customFormat="1" ht="16.5" customHeight="1">
      <c r="B119" s="32"/>
      <c r="E119" s="250" t="s">
        <v>5156</v>
      </c>
      <c r="F119" s="257"/>
      <c r="G119" s="257"/>
      <c r="H119" s="257"/>
      <c r="L119" s="32"/>
    </row>
    <row r="120" spans="2:20" s="1" customFormat="1" ht="12" customHeight="1">
      <c r="B120" s="32"/>
      <c r="C120" s="27" t="s">
        <v>794</v>
      </c>
      <c r="L120" s="32"/>
    </row>
    <row r="121" spans="2:20" s="1" customFormat="1" ht="16.5" customHeight="1">
      <c r="B121" s="32"/>
      <c r="E121" s="237" t="str">
        <f>E13</f>
        <v>D.1.4.5.3 - Slaboproud (společná televizní anténa)</v>
      </c>
      <c r="F121" s="257"/>
      <c r="G121" s="257"/>
      <c r="H121" s="257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Na Vyšehradě 1205, 509 01 Nová Paka </v>
      </c>
      <c r="I123" s="27" t="s">
        <v>22</v>
      </c>
      <c r="J123" s="52" t="str">
        <f>IF(J16="","",J16)</f>
        <v>17. 11. 2023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E19</f>
        <v>Královehradecký kraj</v>
      </c>
      <c r="I125" s="27" t="s">
        <v>30</v>
      </c>
      <c r="J125" s="30" t="str">
        <f>E25</f>
        <v>Růžička a partneři,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QSB,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239</v>
      </c>
      <c r="D128" s="119" t="s">
        <v>62</v>
      </c>
      <c r="E128" s="119" t="s">
        <v>58</v>
      </c>
      <c r="F128" s="119" t="s">
        <v>59</v>
      </c>
      <c r="G128" s="119" t="s">
        <v>240</v>
      </c>
      <c r="H128" s="119" t="s">
        <v>241</v>
      </c>
      <c r="I128" s="119" t="s">
        <v>242</v>
      </c>
      <c r="J128" s="119" t="s">
        <v>225</v>
      </c>
      <c r="K128" s="120" t="s">
        <v>243</v>
      </c>
      <c r="L128" s="117"/>
      <c r="M128" s="59" t="s">
        <v>1</v>
      </c>
      <c r="N128" s="60" t="s">
        <v>41</v>
      </c>
      <c r="O128" s="60" t="s">
        <v>244</v>
      </c>
      <c r="P128" s="60" t="s">
        <v>245</v>
      </c>
      <c r="Q128" s="60" t="s">
        <v>246</v>
      </c>
      <c r="R128" s="60" t="s">
        <v>247</v>
      </c>
      <c r="S128" s="60" t="s">
        <v>248</v>
      </c>
      <c r="T128" s="61" t="s">
        <v>249</v>
      </c>
    </row>
    <row r="129" spans="2:65" s="1" customFormat="1" ht="22.9" customHeight="1">
      <c r="B129" s="32"/>
      <c r="C129" s="64" t="s">
        <v>250</v>
      </c>
      <c r="J129" s="121">
        <f>BK129</f>
        <v>0</v>
      </c>
      <c r="L129" s="32"/>
      <c r="M129" s="62"/>
      <c r="N129" s="53"/>
      <c r="O129" s="53"/>
      <c r="P129" s="122">
        <f>P130</f>
        <v>0</v>
      </c>
      <c r="Q129" s="53"/>
      <c r="R129" s="122">
        <f>R130</f>
        <v>0</v>
      </c>
      <c r="S129" s="53"/>
      <c r="T129" s="123">
        <f>T130</f>
        <v>0</v>
      </c>
      <c r="AT129" s="17" t="s">
        <v>76</v>
      </c>
      <c r="AU129" s="17" t="s">
        <v>227</v>
      </c>
      <c r="BK129" s="124">
        <f>BK130</f>
        <v>0</v>
      </c>
    </row>
    <row r="130" spans="2:65" s="11" customFormat="1" ht="25.9" customHeight="1">
      <c r="B130" s="125"/>
      <c r="D130" s="126" t="s">
        <v>76</v>
      </c>
      <c r="E130" s="127" t="s">
        <v>143</v>
      </c>
      <c r="F130" s="127" t="s">
        <v>141</v>
      </c>
      <c r="I130" s="128"/>
      <c r="J130" s="129">
        <f>BK130</f>
        <v>0</v>
      </c>
      <c r="L130" s="125"/>
      <c r="M130" s="130"/>
      <c r="P130" s="131">
        <f>P131+P150+P155+P161</f>
        <v>0</v>
      </c>
      <c r="R130" s="131">
        <f>R131+R150+R155+R161</f>
        <v>0</v>
      </c>
      <c r="T130" s="132">
        <f>T131+T150+T155+T161</f>
        <v>0</v>
      </c>
      <c r="AR130" s="126" t="s">
        <v>85</v>
      </c>
      <c r="AT130" s="133" t="s">
        <v>76</v>
      </c>
      <c r="AU130" s="133" t="s">
        <v>77</v>
      </c>
      <c r="AY130" s="126" t="s">
        <v>253</v>
      </c>
      <c r="BK130" s="134">
        <f>BK131+BK150+BK155+BK161</f>
        <v>0</v>
      </c>
    </row>
    <row r="131" spans="2:65" s="11" customFormat="1" ht="22.9" customHeight="1">
      <c r="B131" s="125"/>
      <c r="D131" s="126" t="s">
        <v>76</v>
      </c>
      <c r="E131" s="135" t="s">
        <v>5571</v>
      </c>
      <c r="F131" s="135" t="s">
        <v>5434</v>
      </c>
      <c r="I131" s="128"/>
      <c r="J131" s="136">
        <f>BK131</f>
        <v>0</v>
      </c>
      <c r="L131" s="125"/>
      <c r="M131" s="130"/>
      <c r="P131" s="131">
        <f>SUM(P132:P149)</f>
        <v>0</v>
      </c>
      <c r="R131" s="131">
        <f>SUM(R132:R149)</f>
        <v>0</v>
      </c>
      <c r="T131" s="132">
        <f>SUM(T132:T149)</f>
        <v>0</v>
      </c>
      <c r="AR131" s="126" t="s">
        <v>85</v>
      </c>
      <c r="AT131" s="133" t="s">
        <v>76</v>
      </c>
      <c r="AU131" s="133" t="s">
        <v>85</v>
      </c>
      <c r="AY131" s="126" t="s">
        <v>253</v>
      </c>
      <c r="BK131" s="134">
        <f>SUM(BK132:BK149)</f>
        <v>0</v>
      </c>
    </row>
    <row r="132" spans="2:65" s="1" customFormat="1" ht="49.15" customHeight="1">
      <c r="B132" s="32"/>
      <c r="C132" s="137" t="s">
        <v>85</v>
      </c>
      <c r="D132" s="137" t="s">
        <v>255</v>
      </c>
      <c r="E132" s="138" t="s">
        <v>5572</v>
      </c>
      <c r="F132" s="139" t="s">
        <v>5573</v>
      </c>
      <c r="G132" s="140" t="s">
        <v>447</v>
      </c>
      <c r="H132" s="141">
        <v>4</v>
      </c>
      <c r="I132" s="142"/>
      <c r="J132" s="143">
        <f t="shared" ref="J132:J149" si="0">ROUND(I132*H132,2)</f>
        <v>0</v>
      </c>
      <c r="K132" s="139" t="s">
        <v>1</v>
      </c>
      <c r="L132" s="32"/>
      <c r="M132" s="144" t="s">
        <v>1</v>
      </c>
      <c r="N132" s="145" t="s">
        <v>42</v>
      </c>
      <c r="P132" s="146">
        <f t="shared" ref="P132:P149" si="1">O132*H132</f>
        <v>0</v>
      </c>
      <c r="Q132" s="146">
        <v>0</v>
      </c>
      <c r="R132" s="146">
        <f t="shared" ref="R132:R149" si="2">Q132*H132</f>
        <v>0</v>
      </c>
      <c r="S132" s="146">
        <v>0</v>
      </c>
      <c r="T132" s="147">
        <f t="shared" ref="T132:T149" si="3"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 t="shared" ref="BE132:BE149" si="4">IF(N132="základní",J132,0)</f>
        <v>0</v>
      </c>
      <c r="BF132" s="149">
        <f t="shared" ref="BF132:BF149" si="5">IF(N132="snížená",J132,0)</f>
        <v>0</v>
      </c>
      <c r="BG132" s="149">
        <f t="shared" ref="BG132:BG149" si="6">IF(N132="zákl. přenesená",J132,0)</f>
        <v>0</v>
      </c>
      <c r="BH132" s="149">
        <f t="shared" ref="BH132:BH149" si="7">IF(N132="sníž. přenesená",J132,0)</f>
        <v>0</v>
      </c>
      <c r="BI132" s="149">
        <f t="shared" ref="BI132:BI149" si="8">IF(N132="nulová",J132,0)</f>
        <v>0</v>
      </c>
      <c r="BJ132" s="17" t="s">
        <v>85</v>
      </c>
      <c r="BK132" s="149">
        <f t="shared" ref="BK132:BK149" si="9">ROUND(I132*H132,2)</f>
        <v>0</v>
      </c>
      <c r="BL132" s="17" t="s">
        <v>260</v>
      </c>
      <c r="BM132" s="148" t="s">
        <v>87</v>
      </c>
    </row>
    <row r="133" spans="2:65" s="1" customFormat="1" ht="24.2" customHeight="1">
      <c r="B133" s="32"/>
      <c r="C133" s="137" t="s">
        <v>87</v>
      </c>
      <c r="D133" s="137" t="s">
        <v>255</v>
      </c>
      <c r="E133" s="138" t="s">
        <v>5574</v>
      </c>
      <c r="F133" s="139" t="s">
        <v>5575</v>
      </c>
      <c r="G133" s="140" t="s">
        <v>447</v>
      </c>
      <c r="H133" s="141">
        <v>4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85</v>
      </c>
      <c r="BK133" s="149">
        <f t="shared" si="9"/>
        <v>0</v>
      </c>
      <c r="BL133" s="17" t="s">
        <v>260</v>
      </c>
      <c r="BM133" s="148" t="s">
        <v>260</v>
      </c>
    </row>
    <row r="134" spans="2:65" s="1" customFormat="1" ht="49.15" customHeight="1">
      <c r="B134" s="32"/>
      <c r="C134" s="137" t="s">
        <v>97</v>
      </c>
      <c r="D134" s="137" t="s">
        <v>255</v>
      </c>
      <c r="E134" s="138" t="s">
        <v>5576</v>
      </c>
      <c r="F134" s="139" t="s">
        <v>5577</v>
      </c>
      <c r="G134" s="140" t="s">
        <v>447</v>
      </c>
      <c r="H134" s="141">
        <v>4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85</v>
      </c>
      <c r="BK134" s="149">
        <f t="shared" si="9"/>
        <v>0</v>
      </c>
      <c r="BL134" s="17" t="s">
        <v>260</v>
      </c>
      <c r="BM134" s="148" t="s">
        <v>285</v>
      </c>
    </row>
    <row r="135" spans="2:65" s="1" customFormat="1" ht="44.25" customHeight="1">
      <c r="B135" s="32"/>
      <c r="C135" s="137" t="s">
        <v>260</v>
      </c>
      <c r="D135" s="137" t="s">
        <v>255</v>
      </c>
      <c r="E135" s="138" t="s">
        <v>5578</v>
      </c>
      <c r="F135" s="139" t="s">
        <v>5579</v>
      </c>
      <c r="G135" s="140" t="s">
        <v>447</v>
      </c>
      <c r="H135" s="141">
        <v>4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85</v>
      </c>
      <c r="BK135" s="149">
        <f t="shared" si="9"/>
        <v>0</v>
      </c>
      <c r="BL135" s="17" t="s">
        <v>260</v>
      </c>
      <c r="BM135" s="148" t="s">
        <v>303</v>
      </c>
    </row>
    <row r="136" spans="2:65" s="1" customFormat="1" ht="16.5" customHeight="1">
      <c r="B136" s="32"/>
      <c r="C136" s="137" t="s">
        <v>280</v>
      </c>
      <c r="D136" s="137" t="s">
        <v>255</v>
      </c>
      <c r="E136" s="138" t="s">
        <v>5580</v>
      </c>
      <c r="F136" s="139" t="s">
        <v>5581</v>
      </c>
      <c r="G136" s="140" t="s">
        <v>447</v>
      </c>
      <c r="H136" s="141">
        <v>8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85</v>
      </c>
      <c r="BK136" s="149">
        <f t="shared" si="9"/>
        <v>0</v>
      </c>
      <c r="BL136" s="17" t="s">
        <v>260</v>
      </c>
      <c r="BM136" s="148" t="s">
        <v>317</v>
      </c>
    </row>
    <row r="137" spans="2:65" s="1" customFormat="1" ht="24.2" customHeight="1">
      <c r="B137" s="32"/>
      <c r="C137" s="137" t="s">
        <v>285</v>
      </c>
      <c r="D137" s="137" t="s">
        <v>255</v>
      </c>
      <c r="E137" s="138" t="s">
        <v>5582</v>
      </c>
      <c r="F137" s="139" t="s">
        <v>5583</v>
      </c>
      <c r="G137" s="140" t="s">
        <v>447</v>
      </c>
      <c r="H137" s="141">
        <v>4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85</v>
      </c>
      <c r="BK137" s="149">
        <f t="shared" si="9"/>
        <v>0</v>
      </c>
      <c r="BL137" s="17" t="s">
        <v>260</v>
      </c>
      <c r="BM137" s="148" t="s">
        <v>344</v>
      </c>
    </row>
    <row r="138" spans="2:65" s="1" customFormat="1" ht="16.5" customHeight="1">
      <c r="B138" s="32"/>
      <c r="C138" s="137" t="s">
        <v>292</v>
      </c>
      <c r="D138" s="137" t="s">
        <v>255</v>
      </c>
      <c r="E138" s="138" t="s">
        <v>5584</v>
      </c>
      <c r="F138" s="139" t="s">
        <v>5585</v>
      </c>
      <c r="G138" s="140" t="s">
        <v>447</v>
      </c>
      <c r="H138" s="141">
        <v>4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85</v>
      </c>
      <c r="BK138" s="149">
        <f t="shared" si="9"/>
        <v>0</v>
      </c>
      <c r="BL138" s="17" t="s">
        <v>260</v>
      </c>
      <c r="BM138" s="148" t="s">
        <v>360</v>
      </c>
    </row>
    <row r="139" spans="2:65" s="1" customFormat="1" ht="16.5" customHeight="1">
      <c r="B139" s="32"/>
      <c r="C139" s="137" t="s">
        <v>303</v>
      </c>
      <c r="D139" s="137" t="s">
        <v>255</v>
      </c>
      <c r="E139" s="138" t="s">
        <v>5586</v>
      </c>
      <c r="F139" s="139" t="s">
        <v>5587</v>
      </c>
      <c r="G139" s="140" t="s">
        <v>447</v>
      </c>
      <c r="H139" s="141">
        <v>2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85</v>
      </c>
      <c r="BK139" s="149">
        <f t="shared" si="9"/>
        <v>0</v>
      </c>
      <c r="BL139" s="17" t="s">
        <v>260</v>
      </c>
      <c r="BM139" s="148" t="s">
        <v>369</v>
      </c>
    </row>
    <row r="140" spans="2:65" s="1" customFormat="1" ht="66.75" customHeight="1">
      <c r="B140" s="32"/>
      <c r="C140" s="137" t="s">
        <v>310</v>
      </c>
      <c r="D140" s="137" t="s">
        <v>255</v>
      </c>
      <c r="E140" s="138" t="s">
        <v>5588</v>
      </c>
      <c r="F140" s="139" t="s">
        <v>5589</v>
      </c>
      <c r="G140" s="140" t="s">
        <v>447</v>
      </c>
      <c r="H140" s="141">
        <v>8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85</v>
      </c>
      <c r="BK140" s="149">
        <f t="shared" si="9"/>
        <v>0</v>
      </c>
      <c r="BL140" s="17" t="s">
        <v>260</v>
      </c>
      <c r="BM140" s="148" t="s">
        <v>379</v>
      </c>
    </row>
    <row r="141" spans="2:65" s="1" customFormat="1" ht="55.5" customHeight="1">
      <c r="B141" s="32"/>
      <c r="C141" s="137" t="s">
        <v>317</v>
      </c>
      <c r="D141" s="137" t="s">
        <v>255</v>
      </c>
      <c r="E141" s="138" t="s">
        <v>5590</v>
      </c>
      <c r="F141" s="139" t="s">
        <v>5591</v>
      </c>
      <c r="G141" s="140" t="s">
        <v>447</v>
      </c>
      <c r="H141" s="141">
        <v>4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85</v>
      </c>
      <c r="BK141" s="149">
        <f t="shared" si="9"/>
        <v>0</v>
      </c>
      <c r="BL141" s="17" t="s">
        <v>260</v>
      </c>
      <c r="BM141" s="148" t="s">
        <v>389</v>
      </c>
    </row>
    <row r="142" spans="2:65" s="1" customFormat="1" ht="37.9" customHeight="1">
      <c r="B142" s="32"/>
      <c r="C142" s="137" t="s">
        <v>323</v>
      </c>
      <c r="D142" s="137" t="s">
        <v>255</v>
      </c>
      <c r="E142" s="138" t="s">
        <v>5592</v>
      </c>
      <c r="F142" s="139" t="s">
        <v>5593</v>
      </c>
      <c r="G142" s="140" t="s">
        <v>447</v>
      </c>
      <c r="H142" s="141">
        <v>2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85</v>
      </c>
      <c r="BK142" s="149">
        <f t="shared" si="9"/>
        <v>0</v>
      </c>
      <c r="BL142" s="17" t="s">
        <v>260</v>
      </c>
      <c r="BM142" s="148" t="s">
        <v>398</v>
      </c>
    </row>
    <row r="143" spans="2:65" s="1" customFormat="1" ht="37.9" customHeight="1">
      <c r="B143" s="32"/>
      <c r="C143" s="137" t="s">
        <v>344</v>
      </c>
      <c r="D143" s="137" t="s">
        <v>255</v>
      </c>
      <c r="E143" s="138" t="s">
        <v>5594</v>
      </c>
      <c r="F143" s="139" t="s">
        <v>5595</v>
      </c>
      <c r="G143" s="140" t="s">
        <v>447</v>
      </c>
      <c r="H143" s="141">
        <v>2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85</v>
      </c>
      <c r="BK143" s="149">
        <f t="shared" si="9"/>
        <v>0</v>
      </c>
      <c r="BL143" s="17" t="s">
        <v>260</v>
      </c>
      <c r="BM143" s="148" t="s">
        <v>410</v>
      </c>
    </row>
    <row r="144" spans="2:65" s="1" customFormat="1" ht="55.5" customHeight="1">
      <c r="B144" s="32"/>
      <c r="C144" s="137" t="s">
        <v>355</v>
      </c>
      <c r="D144" s="137" t="s">
        <v>255</v>
      </c>
      <c r="E144" s="138" t="s">
        <v>5596</v>
      </c>
      <c r="F144" s="139" t="s">
        <v>5597</v>
      </c>
      <c r="G144" s="140" t="s">
        <v>447</v>
      </c>
      <c r="H144" s="141">
        <v>18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85</v>
      </c>
      <c r="BK144" s="149">
        <f t="shared" si="9"/>
        <v>0</v>
      </c>
      <c r="BL144" s="17" t="s">
        <v>260</v>
      </c>
      <c r="BM144" s="148" t="s">
        <v>422</v>
      </c>
    </row>
    <row r="145" spans="2:65" s="1" customFormat="1" ht="16.5" customHeight="1">
      <c r="B145" s="32"/>
      <c r="C145" s="137" t="s">
        <v>360</v>
      </c>
      <c r="D145" s="137" t="s">
        <v>255</v>
      </c>
      <c r="E145" s="138" t="s">
        <v>5598</v>
      </c>
      <c r="F145" s="139" t="s">
        <v>5599</v>
      </c>
      <c r="G145" s="140" t="s">
        <v>447</v>
      </c>
      <c r="H145" s="141">
        <v>18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85</v>
      </c>
      <c r="BK145" s="149">
        <f t="shared" si="9"/>
        <v>0</v>
      </c>
      <c r="BL145" s="17" t="s">
        <v>260</v>
      </c>
      <c r="BM145" s="148" t="s">
        <v>302</v>
      </c>
    </row>
    <row r="146" spans="2:65" s="1" customFormat="1" ht="21.75" customHeight="1">
      <c r="B146" s="32"/>
      <c r="C146" s="137" t="s">
        <v>8</v>
      </c>
      <c r="D146" s="137" t="s">
        <v>255</v>
      </c>
      <c r="E146" s="138" t="s">
        <v>5600</v>
      </c>
      <c r="F146" s="139" t="s">
        <v>5468</v>
      </c>
      <c r="G146" s="140" t="s">
        <v>447</v>
      </c>
      <c r="H146" s="141">
        <v>18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85</v>
      </c>
      <c r="BK146" s="149">
        <f t="shared" si="9"/>
        <v>0</v>
      </c>
      <c r="BL146" s="17" t="s">
        <v>260</v>
      </c>
      <c r="BM146" s="148" t="s">
        <v>444</v>
      </c>
    </row>
    <row r="147" spans="2:65" s="1" customFormat="1" ht="16.5" customHeight="1">
      <c r="B147" s="32"/>
      <c r="C147" s="137" t="s">
        <v>369</v>
      </c>
      <c r="D147" s="137" t="s">
        <v>255</v>
      </c>
      <c r="E147" s="138" t="s">
        <v>5601</v>
      </c>
      <c r="F147" s="139" t="s">
        <v>5602</v>
      </c>
      <c r="G147" s="140" t="s">
        <v>447</v>
      </c>
      <c r="H147" s="141">
        <v>60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85</v>
      </c>
      <c r="BK147" s="149">
        <f t="shared" si="9"/>
        <v>0</v>
      </c>
      <c r="BL147" s="17" t="s">
        <v>260</v>
      </c>
      <c r="BM147" s="148" t="s">
        <v>455</v>
      </c>
    </row>
    <row r="148" spans="2:65" s="1" customFormat="1" ht="24.2" customHeight="1">
      <c r="B148" s="32"/>
      <c r="C148" s="137" t="s">
        <v>374</v>
      </c>
      <c r="D148" s="137" t="s">
        <v>255</v>
      </c>
      <c r="E148" s="138" t="s">
        <v>5603</v>
      </c>
      <c r="F148" s="139" t="s">
        <v>5604</v>
      </c>
      <c r="G148" s="140" t="s">
        <v>447</v>
      </c>
      <c r="H148" s="141">
        <v>4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85</v>
      </c>
      <c r="BK148" s="149">
        <f t="shared" si="9"/>
        <v>0</v>
      </c>
      <c r="BL148" s="17" t="s">
        <v>260</v>
      </c>
      <c r="BM148" s="148" t="s">
        <v>483</v>
      </c>
    </row>
    <row r="149" spans="2:65" s="1" customFormat="1" ht="16.5" customHeight="1">
      <c r="B149" s="32"/>
      <c r="C149" s="137" t="s">
        <v>379</v>
      </c>
      <c r="D149" s="137" t="s">
        <v>255</v>
      </c>
      <c r="E149" s="138" t="s">
        <v>5605</v>
      </c>
      <c r="F149" s="139" t="s">
        <v>5502</v>
      </c>
      <c r="G149" s="140" t="s">
        <v>447</v>
      </c>
      <c r="H149" s="141">
        <v>4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85</v>
      </c>
      <c r="BK149" s="149">
        <f t="shared" si="9"/>
        <v>0</v>
      </c>
      <c r="BL149" s="17" t="s">
        <v>260</v>
      </c>
      <c r="BM149" s="148" t="s">
        <v>490</v>
      </c>
    </row>
    <row r="150" spans="2:65" s="11" customFormat="1" ht="22.9" customHeight="1">
      <c r="B150" s="125"/>
      <c r="D150" s="126" t="s">
        <v>76</v>
      </c>
      <c r="E150" s="135" t="s">
        <v>5606</v>
      </c>
      <c r="F150" s="135" t="s">
        <v>5504</v>
      </c>
      <c r="I150" s="128"/>
      <c r="J150" s="136">
        <f>BK150</f>
        <v>0</v>
      </c>
      <c r="L150" s="125"/>
      <c r="M150" s="130"/>
      <c r="P150" s="131">
        <f>SUM(P151:P154)</f>
        <v>0</v>
      </c>
      <c r="R150" s="131">
        <f>SUM(R151:R154)</f>
        <v>0</v>
      </c>
      <c r="T150" s="132">
        <f>SUM(T151:T154)</f>
        <v>0</v>
      </c>
      <c r="AR150" s="126" t="s">
        <v>85</v>
      </c>
      <c r="AT150" s="133" t="s">
        <v>76</v>
      </c>
      <c r="AU150" s="133" t="s">
        <v>85</v>
      </c>
      <c r="AY150" s="126" t="s">
        <v>253</v>
      </c>
      <c r="BK150" s="134">
        <f>SUM(BK151:BK154)</f>
        <v>0</v>
      </c>
    </row>
    <row r="151" spans="2:65" s="1" customFormat="1" ht="24.2" customHeight="1">
      <c r="B151" s="32"/>
      <c r="C151" s="137" t="s">
        <v>384</v>
      </c>
      <c r="D151" s="137" t="s">
        <v>255</v>
      </c>
      <c r="E151" s="138" t="s">
        <v>5607</v>
      </c>
      <c r="F151" s="139" t="s">
        <v>5608</v>
      </c>
      <c r="G151" s="140" t="s">
        <v>313</v>
      </c>
      <c r="H151" s="141">
        <v>150</v>
      </c>
      <c r="I151" s="142"/>
      <c r="J151" s="143">
        <f>ROUND(I151*H151,2)</f>
        <v>0</v>
      </c>
      <c r="K151" s="139" t="s">
        <v>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498</v>
      </c>
    </row>
    <row r="152" spans="2:65" s="1" customFormat="1" ht="24.2" customHeight="1">
      <c r="B152" s="32"/>
      <c r="C152" s="137" t="s">
        <v>389</v>
      </c>
      <c r="D152" s="137" t="s">
        <v>255</v>
      </c>
      <c r="E152" s="138" t="s">
        <v>5609</v>
      </c>
      <c r="F152" s="139" t="s">
        <v>5610</v>
      </c>
      <c r="G152" s="140" t="s">
        <v>313</v>
      </c>
      <c r="H152" s="141">
        <v>350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260</v>
      </c>
      <c r="BM152" s="148" t="s">
        <v>508</v>
      </c>
    </row>
    <row r="153" spans="2:65" s="1" customFormat="1" ht="24.2" customHeight="1">
      <c r="B153" s="32"/>
      <c r="C153" s="137" t="s">
        <v>7</v>
      </c>
      <c r="D153" s="137" t="s">
        <v>255</v>
      </c>
      <c r="E153" s="138" t="s">
        <v>5611</v>
      </c>
      <c r="F153" s="139" t="s">
        <v>5612</v>
      </c>
      <c r="G153" s="140" t="s">
        <v>447</v>
      </c>
      <c r="H153" s="141">
        <v>12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521</v>
      </c>
    </row>
    <row r="154" spans="2:65" s="1" customFormat="1" ht="33" customHeight="1">
      <c r="B154" s="32"/>
      <c r="C154" s="137" t="s">
        <v>398</v>
      </c>
      <c r="D154" s="137" t="s">
        <v>255</v>
      </c>
      <c r="E154" s="138" t="s">
        <v>5613</v>
      </c>
      <c r="F154" s="139" t="s">
        <v>5614</v>
      </c>
      <c r="G154" s="140" t="s">
        <v>447</v>
      </c>
      <c r="H154" s="141">
        <v>4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260</v>
      </c>
      <c r="AT154" s="148" t="s">
        <v>255</v>
      </c>
      <c r="AU154" s="148" t="s">
        <v>87</v>
      </c>
      <c r="AY154" s="17" t="s">
        <v>253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260</v>
      </c>
      <c r="BM154" s="148" t="s">
        <v>533</v>
      </c>
    </row>
    <row r="155" spans="2:65" s="11" customFormat="1" ht="22.9" customHeight="1">
      <c r="B155" s="125"/>
      <c r="D155" s="126" t="s">
        <v>76</v>
      </c>
      <c r="E155" s="135" t="s">
        <v>5615</v>
      </c>
      <c r="F155" s="135" t="s">
        <v>5524</v>
      </c>
      <c r="I155" s="128"/>
      <c r="J155" s="136">
        <f>BK155</f>
        <v>0</v>
      </c>
      <c r="L155" s="125"/>
      <c r="M155" s="130"/>
      <c r="P155" s="131">
        <f>SUM(P156:P160)</f>
        <v>0</v>
      </c>
      <c r="R155" s="131">
        <f>SUM(R156:R160)</f>
        <v>0</v>
      </c>
      <c r="T155" s="132">
        <f>SUM(T156:T160)</f>
        <v>0</v>
      </c>
      <c r="AR155" s="126" t="s">
        <v>85</v>
      </c>
      <c r="AT155" s="133" t="s">
        <v>76</v>
      </c>
      <c r="AU155" s="133" t="s">
        <v>85</v>
      </c>
      <c r="AY155" s="126" t="s">
        <v>253</v>
      </c>
      <c r="BK155" s="134">
        <f>SUM(BK156:BK160)</f>
        <v>0</v>
      </c>
    </row>
    <row r="156" spans="2:65" s="1" customFormat="1" ht="24.2" customHeight="1">
      <c r="B156" s="32"/>
      <c r="C156" s="137" t="s">
        <v>404</v>
      </c>
      <c r="D156" s="137" t="s">
        <v>255</v>
      </c>
      <c r="E156" s="138" t="s">
        <v>5616</v>
      </c>
      <c r="F156" s="139" t="s">
        <v>5617</v>
      </c>
      <c r="G156" s="140" t="s">
        <v>313</v>
      </c>
      <c r="H156" s="141">
        <v>250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546</v>
      </c>
    </row>
    <row r="157" spans="2:65" s="1" customFormat="1" ht="24.2" customHeight="1">
      <c r="B157" s="32"/>
      <c r="C157" s="137" t="s">
        <v>410</v>
      </c>
      <c r="D157" s="137" t="s">
        <v>255</v>
      </c>
      <c r="E157" s="138" t="s">
        <v>5618</v>
      </c>
      <c r="F157" s="139" t="s">
        <v>5528</v>
      </c>
      <c r="G157" s="140" t="s">
        <v>313</v>
      </c>
      <c r="H157" s="141">
        <v>50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260</v>
      </c>
      <c r="BM157" s="148" t="s">
        <v>557</v>
      </c>
    </row>
    <row r="158" spans="2:65" s="1" customFormat="1" ht="24.2" customHeight="1">
      <c r="B158" s="32"/>
      <c r="C158" s="137" t="s">
        <v>415</v>
      </c>
      <c r="D158" s="137" t="s">
        <v>255</v>
      </c>
      <c r="E158" s="138" t="s">
        <v>5619</v>
      </c>
      <c r="F158" s="139" t="s">
        <v>5530</v>
      </c>
      <c r="G158" s="140" t="s">
        <v>313</v>
      </c>
      <c r="H158" s="141">
        <v>25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260</v>
      </c>
      <c r="BM158" s="148" t="s">
        <v>566</v>
      </c>
    </row>
    <row r="159" spans="2:65" s="1" customFormat="1" ht="16.5" customHeight="1">
      <c r="B159" s="32"/>
      <c r="C159" s="137" t="s">
        <v>422</v>
      </c>
      <c r="D159" s="137" t="s">
        <v>255</v>
      </c>
      <c r="E159" s="138" t="s">
        <v>5620</v>
      </c>
      <c r="F159" s="139" t="s">
        <v>5532</v>
      </c>
      <c r="G159" s="140" t="s">
        <v>313</v>
      </c>
      <c r="H159" s="141">
        <v>80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260</v>
      </c>
      <c r="BM159" s="148" t="s">
        <v>576</v>
      </c>
    </row>
    <row r="160" spans="2:65" s="1" customFormat="1" ht="49.15" customHeight="1">
      <c r="B160" s="32"/>
      <c r="C160" s="137" t="s">
        <v>291</v>
      </c>
      <c r="D160" s="137" t="s">
        <v>255</v>
      </c>
      <c r="E160" s="138" t="s">
        <v>5621</v>
      </c>
      <c r="F160" s="139" t="s">
        <v>5546</v>
      </c>
      <c r="G160" s="140" t="s">
        <v>447</v>
      </c>
      <c r="H160" s="141">
        <v>4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586</v>
      </c>
    </row>
    <row r="161" spans="2:65" s="11" customFormat="1" ht="22.9" customHeight="1">
      <c r="B161" s="125"/>
      <c r="D161" s="126" t="s">
        <v>76</v>
      </c>
      <c r="E161" s="135" t="s">
        <v>5622</v>
      </c>
      <c r="F161" s="135" t="s">
        <v>5015</v>
      </c>
      <c r="I161" s="128"/>
      <c r="J161" s="136">
        <f>BK161</f>
        <v>0</v>
      </c>
      <c r="L161" s="125"/>
      <c r="M161" s="130"/>
      <c r="P161" s="131">
        <f>SUM(P162:P166)</f>
        <v>0</v>
      </c>
      <c r="R161" s="131">
        <f>SUM(R162:R166)</f>
        <v>0</v>
      </c>
      <c r="T161" s="132">
        <f>SUM(T162:T166)</f>
        <v>0</v>
      </c>
      <c r="AR161" s="126" t="s">
        <v>85</v>
      </c>
      <c r="AT161" s="133" t="s">
        <v>76</v>
      </c>
      <c r="AU161" s="133" t="s">
        <v>85</v>
      </c>
      <c r="AY161" s="126" t="s">
        <v>253</v>
      </c>
      <c r="BK161" s="134">
        <f>SUM(BK162:BK166)</f>
        <v>0</v>
      </c>
    </row>
    <row r="162" spans="2:65" s="1" customFormat="1" ht="16.5" customHeight="1">
      <c r="B162" s="32"/>
      <c r="C162" s="137" t="s">
        <v>302</v>
      </c>
      <c r="D162" s="137" t="s">
        <v>255</v>
      </c>
      <c r="E162" s="138" t="s">
        <v>5623</v>
      </c>
      <c r="F162" s="139" t="s">
        <v>5624</v>
      </c>
      <c r="G162" s="140" t="s">
        <v>447</v>
      </c>
      <c r="H162" s="141">
        <v>4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260</v>
      </c>
      <c r="AT162" s="148" t="s">
        <v>255</v>
      </c>
      <c r="AU162" s="148" t="s">
        <v>87</v>
      </c>
      <c r="AY162" s="17" t="s">
        <v>253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260</v>
      </c>
      <c r="BM162" s="148" t="s">
        <v>597</v>
      </c>
    </row>
    <row r="163" spans="2:65" s="1" customFormat="1" ht="16.5" customHeight="1">
      <c r="B163" s="32"/>
      <c r="C163" s="137" t="s">
        <v>437</v>
      </c>
      <c r="D163" s="137" t="s">
        <v>255</v>
      </c>
      <c r="E163" s="138" t="s">
        <v>5625</v>
      </c>
      <c r="F163" s="139" t="s">
        <v>5626</v>
      </c>
      <c r="G163" s="140" t="s">
        <v>447</v>
      </c>
      <c r="H163" s="141">
        <v>4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613</v>
      </c>
    </row>
    <row r="164" spans="2:65" s="1" customFormat="1" ht="16.5" customHeight="1">
      <c r="B164" s="32"/>
      <c r="C164" s="137" t="s">
        <v>444</v>
      </c>
      <c r="D164" s="137" t="s">
        <v>255</v>
      </c>
      <c r="E164" s="138" t="s">
        <v>5627</v>
      </c>
      <c r="F164" s="139" t="s">
        <v>5628</v>
      </c>
      <c r="G164" s="140" t="s">
        <v>447</v>
      </c>
      <c r="H164" s="141">
        <v>4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260</v>
      </c>
      <c r="BM164" s="148" t="s">
        <v>5629</v>
      </c>
    </row>
    <row r="165" spans="2:65" s="1" customFormat="1" ht="16.5" customHeight="1">
      <c r="B165" s="32"/>
      <c r="C165" s="137" t="s">
        <v>449</v>
      </c>
      <c r="D165" s="137" t="s">
        <v>255</v>
      </c>
      <c r="E165" s="138" t="s">
        <v>5630</v>
      </c>
      <c r="F165" s="139" t="s">
        <v>5561</v>
      </c>
      <c r="G165" s="140" t="s">
        <v>447</v>
      </c>
      <c r="H165" s="141">
        <v>4</v>
      </c>
      <c r="I165" s="142"/>
      <c r="J165" s="143">
        <f>ROUND(I165*H165,2)</f>
        <v>0</v>
      </c>
      <c r="K165" s="139" t="s">
        <v>1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260</v>
      </c>
      <c r="BM165" s="148" t="s">
        <v>629</v>
      </c>
    </row>
    <row r="166" spans="2:65" s="1" customFormat="1" ht="16.5" customHeight="1">
      <c r="B166" s="32"/>
      <c r="C166" s="137" t="s">
        <v>455</v>
      </c>
      <c r="D166" s="137" t="s">
        <v>255</v>
      </c>
      <c r="E166" s="138" t="s">
        <v>5631</v>
      </c>
      <c r="F166" s="139" t="s">
        <v>5563</v>
      </c>
      <c r="G166" s="140" t="s">
        <v>447</v>
      </c>
      <c r="H166" s="141">
        <v>1</v>
      </c>
      <c r="I166" s="142"/>
      <c r="J166" s="143">
        <f>ROUND(I166*H166,2)</f>
        <v>0</v>
      </c>
      <c r="K166" s="139" t="s">
        <v>1</v>
      </c>
      <c r="L166" s="32"/>
      <c r="M166" s="197" t="s">
        <v>1</v>
      </c>
      <c r="N166" s="198" t="s">
        <v>42</v>
      </c>
      <c r="O166" s="183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148" t="s">
        <v>260</v>
      </c>
      <c r="AT166" s="148" t="s">
        <v>255</v>
      </c>
      <c r="AU166" s="148" t="s">
        <v>87</v>
      </c>
      <c r="AY166" s="17" t="s">
        <v>253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260</v>
      </c>
      <c r="BM166" s="148" t="s">
        <v>5632</v>
      </c>
    </row>
    <row r="167" spans="2:65" s="1" customFormat="1" ht="6.95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qfMtiqUNGxfpqGIYYFZXx8pCiU5sFF2gbDk1hf7bsD5nkxLn2Ah3pIIDBd2G3LKhAmE8ZXcB/ry+i94FpkhkRQ==" saltValue="oehr4JJozcmuBMf3i/a6hlohNvFtHGENWKcWH4AQwvn+zPgZck1Cd0Z/veOHD/GpCMIa5S6QfLJd/HcY8qiOPg==" spinCount="100000" sheet="1" objects="1" scenarios="1" formatColumns="0" formatRows="0" autoFilter="0"/>
  <autoFilter ref="C128:K166" xr:uid="{00000000-0009-0000-0000-000010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5156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5633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ROUND(J128,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ROUND((SUM(BE128:BE150)),  2)</f>
        <v>0</v>
      </c>
      <c r="I37" s="97">
        <v>0.21</v>
      </c>
      <c r="J37" s="86">
        <f>ROUND(((SUM(BE128:BE150))*I37),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ROUND((SUM(BF128:BF150)),  2)</f>
        <v>0</v>
      </c>
      <c r="I38" s="97">
        <v>0.15</v>
      </c>
      <c r="J38" s="86">
        <f>ROUND(((SUM(BF128:BF150))*I38),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ROUND((SUM(BG128:BG150)),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ROUND((SUM(BH128:BH150)),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ROUND((SUM(BI128:BI150)),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5156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D.1.4.5.4 - Slaboproud (systém nouzového volání)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J128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5633</v>
      </c>
      <c r="E101" s="111"/>
      <c r="F101" s="111"/>
      <c r="G101" s="111"/>
      <c r="H101" s="111"/>
      <c r="I101" s="111"/>
      <c r="J101" s="112">
        <f>J129</f>
        <v>0</v>
      </c>
      <c r="L101" s="109"/>
    </row>
    <row r="102" spans="2:47" s="9" customFormat="1" ht="19.899999999999999" customHeight="1">
      <c r="B102" s="113"/>
      <c r="D102" s="114" t="s">
        <v>5634</v>
      </c>
      <c r="E102" s="115"/>
      <c r="F102" s="115"/>
      <c r="G102" s="115"/>
      <c r="H102" s="115"/>
      <c r="I102" s="115"/>
      <c r="J102" s="116">
        <f>J130</f>
        <v>0</v>
      </c>
      <c r="L102" s="113"/>
    </row>
    <row r="103" spans="2:47" s="9" customFormat="1" ht="19.899999999999999" customHeight="1">
      <c r="B103" s="113"/>
      <c r="D103" s="114" t="s">
        <v>5635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9" customFormat="1" ht="19.899999999999999" customHeight="1">
      <c r="B104" s="113"/>
      <c r="D104" s="114" t="s">
        <v>5636</v>
      </c>
      <c r="E104" s="115"/>
      <c r="F104" s="115"/>
      <c r="G104" s="115"/>
      <c r="H104" s="115"/>
      <c r="I104" s="115"/>
      <c r="J104" s="116">
        <f>J146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238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55" t="str">
        <f>E7</f>
        <v>VÝSTAVBA CHRÁNĚNÉHO BYDLENÍ V NOVÉ PACE</v>
      </c>
      <c r="F114" s="256"/>
      <c r="G114" s="256"/>
      <c r="H114" s="256"/>
      <c r="L114" s="32"/>
    </row>
    <row r="115" spans="2:63" ht="12" customHeight="1">
      <c r="B115" s="20"/>
      <c r="C115" s="27" t="s">
        <v>215</v>
      </c>
      <c r="L115" s="20"/>
    </row>
    <row r="116" spans="2:63" ht="16.5" customHeight="1">
      <c r="B116" s="20"/>
      <c r="E116" s="255" t="s">
        <v>791</v>
      </c>
      <c r="F116" s="216"/>
      <c r="G116" s="216"/>
      <c r="H116" s="216"/>
      <c r="L116" s="20"/>
    </row>
    <row r="117" spans="2:63" ht="12" customHeight="1">
      <c r="B117" s="20"/>
      <c r="C117" s="27" t="s">
        <v>792</v>
      </c>
      <c r="L117" s="20"/>
    </row>
    <row r="118" spans="2:63" s="1" customFormat="1" ht="16.5" customHeight="1">
      <c r="B118" s="32"/>
      <c r="E118" s="250" t="s">
        <v>5156</v>
      </c>
      <c r="F118" s="257"/>
      <c r="G118" s="257"/>
      <c r="H118" s="257"/>
      <c r="L118" s="32"/>
    </row>
    <row r="119" spans="2:63" s="1" customFormat="1" ht="12" customHeight="1">
      <c r="B119" s="32"/>
      <c r="C119" s="27" t="s">
        <v>794</v>
      </c>
      <c r="L119" s="32"/>
    </row>
    <row r="120" spans="2:63" s="1" customFormat="1" ht="16.5" customHeight="1">
      <c r="B120" s="32"/>
      <c r="E120" s="237" t="str">
        <f>E13</f>
        <v>D.1.4.5.4 - Slaboproud (systém nouzového volání)</v>
      </c>
      <c r="F120" s="257"/>
      <c r="G120" s="257"/>
      <c r="H120" s="25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Na Vyšehradě 1205, 509 01 Nová Paka </v>
      </c>
      <c r="I122" s="27" t="s">
        <v>22</v>
      </c>
      <c r="J122" s="52" t="str">
        <f>IF(J16="","",J16)</f>
        <v>17. 11. 2023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E19</f>
        <v>Královehradecký kraj</v>
      </c>
      <c r="I124" s="27" t="s">
        <v>30</v>
      </c>
      <c r="J124" s="30" t="str">
        <f>E25</f>
        <v>Růžička a partneři,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QSB,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239</v>
      </c>
      <c r="D127" s="119" t="s">
        <v>62</v>
      </c>
      <c r="E127" s="119" t="s">
        <v>58</v>
      </c>
      <c r="F127" s="119" t="s">
        <v>59</v>
      </c>
      <c r="G127" s="119" t="s">
        <v>240</v>
      </c>
      <c r="H127" s="119" t="s">
        <v>241</v>
      </c>
      <c r="I127" s="119" t="s">
        <v>242</v>
      </c>
      <c r="J127" s="119" t="s">
        <v>225</v>
      </c>
      <c r="K127" s="120" t="s">
        <v>243</v>
      </c>
      <c r="L127" s="117"/>
      <c r="M127" s="59" t="s">
        <v>1</v>
      </c>
      <c r="N127" s="60" t="s">
        <v>41</v>
      </c>
      <c r="O127" s="60" t="s">
        <v>244</v>
      </c>
      <c r="P127" s="60" t="s">
        <v>245</v>
      </c>
      <c r="Q127" s="60" t="s">
        <v>246</v>
      </c>
      <c r="R127" s="60" t="s">
        <v>247</v>
      </c>
      <c r="S127" s="60" t="s">
        <v>248</v>
      </c>
      <c r="T127" s="61" t="s">
        <v>249</v>
      </c>
    </row>
    <row r="128" spans="2:63" s="1" customFormat="1" ht="22.9" customHeight="1">
      <c r="B128" s="32"/>
      <c r="C128" s="64" t="s">
        <v>250</v>
      </c>
      <c r="J128" s="121">
        <f>BK128</f>
        <v>0</v>
      </c>
      <c r="L128" s="32"/>
      <c r="M128" s="62"/>
      <c r="N128" s="53"/>
      <c r="O128" s="53"/>
      <c r="P128" s="122">
        <f>P129</f>
        <v>0</v>
      </c>
      <c r="Q128" s="53"/>
      <c r="R128" s="122">
        <f>R129</f>
        <v>0</v>
      </c>
      <c r="S128" s="53"/>
      <c r="T128" s="123">
        <f>T129</f>
        <v>0</v>
      </c>
      <c r="AT128" s="17" t="s">
        <v>76</v>
      </c>
      <c r="AU128" s="17" t="s">
        <v>227</v>
      </c>
      <c r="BK128" s="124">
        <f>BK129</f>
        <v>0</v>
      </c>
    </row>
    <row r="129" spans="2:65" s="11" customFormat="1" ht="25.9" customHeight="1">
      <c r="B129" s="125"/>
      <c r="D129" s="126" t="s">
        <v>76</v>
      </c>
      <c r="E129" s="127" t="s">
        <v>143</v>
      </c>
      <c r="F129" s="127" t="s">
        <v>144</v>
      </c>
      <c r="I129" s="128"/>
      <c r="J129" s="129">
        <f>BK129</f>
        <v>0</v>
      </c>
      <c r="L129" s="125"/>
      <c r="M129" s="130"/>
      <c r="P129" s="131">
        <f>P130+P140+P146</f>
        <v>0</v>
      </c>
      <c r="R129" s="131">
        <f>R130+R140+R146</f>
        <v>0</v>
      </c>
      <c r="T129" s="132">
        <f>T130+T140+T146</f>
        <v>0</v>
      </c>
      <c r="AR129" s="126" t="s">
        <v>85</v>
      </c>
      <c r="AT129" s="133" t="s">
        <v>76</v>
      </c>
      <c r="AU129" s="133" t="s">
        <v>77</v>
      </c>
      <c r="AY129" s="126" t="s">
        <v>253</v>
      </c>
      <c r="BK129" s="134">
        <f>BK130+BK140+BK146</f>
        <v>0</v>
      </c>
    </row>
    <row r="130" spans="2:65" s="11" customFormat="1" ht="22.9" customHeight="1">
      <c r="B130" s="125"/>
      <c r="D130" s="126" t="s">
        <v>76</v>
      </c>
      <c r="E130" s="135" t="s">
        <v>5637</v>
      </c>
      <c r="F130" s="135" t="s">
        <v>5434</v>
      </c>
      <c r="I130" s="128"/>
      <c r="J130" s="136">
        <f>BK130</f>
        <v>0</v>
      </c>
      <c r="L130" s="125"/>
      <c r="M130" s="130"/>
      <c r="P130" s="131">
        <f>SUM(P131:P139)</f>
        <v>0</v>
      </c>
      <c r="R130" s="131">
        <f>SUM(R131:R139)</f>
        <v>0</v>
      </c>
      <c r="T130" s="132">
        <f>SUM(T131:T139)</f>
        <v>0</v>
      </c>
      <c r="AR130" s="126" t="s">
        <v>85</v>
      </c>
      <c r="AT130" s="133" t="s">
        <v>76</v>
      </c>
      <c r="AU130" s="133" t="s">
        <v>85</v>
      </c>
      <c r="AY130" s="126" t="s">
        <v>253</v>
      </c>
      <c r="BK130" s="134">
        <f>SUM(BK131:BK139)</f>
        <v>0</v>
      </c>
    </row>
    <row r="131" spans="2:65" s="1" customFormat="1" ht="76.349999999999994" customHeight="1">
      <c r="B131" s="32"/>
      <c r="C131" s="137" t="s">
        <v>85</v>
      </c>
      <c r="D131" s="137" t="s">
        <v>255</v>
      </c>
      <c r="E131" s="138" t="s">
        <v>5638</v>
      </c>
      <c r="F131" s="139" t="s">
        <v>5639</v>
      </c>
      <c r="G131" s="140" t="s">
        <v>447</v>
      </c>
      <c r="H131" s="141">
        <v>4</v>
      </c>
      <c r="I131" s="142"/>
      <c r="J131" s="143">
        <f t="shared" ref="J131:J139" si="0"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 t="shared" ref="P131:P139" si="1">O131*H131</f>
        <v>0</v>
      </c>
      <c r="Q131" s="146">
        <v>0</v>
      </c>
      <c r="R131" s="146">
        <f t="shared" ref="R131:R139" si="2">Q131*H131</f>
        <v>0</v>
      </c>
      <c r="S131" s="146">
        <v>0</v>
      </c>
      <c r="T131" s="147">
        <f t="shared" ref="T131:T139" si="3">S131*H131</f>
        <v>0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 t="shared" ref="BE131:BE139" si="4">IF(N131="základní",J131,0)</f>
        <v>0</v>
      </c>
      <c r="BF131" s="149">
        <f t="shared" ref="BF131:BF139" si="5">IF(N131="snížená",J131,0)</f>
        <v>0</v>
      </c>
      <c r="BG131" s="149">
        <f t="shared" ref="BG131:BG139" si="6">IF(N131="zákl. přenesená",J131,0)</f>
        <v>0</v>
      </c>
      <c r="BH131" s="149">
        <f t="shared" ref="BH131:BH139" si="7">IF(N131="sníž. přenesená",J131,0)</f>
        <v>0</v>
      </c>
      <c r="BI131" s="149">
        <f t="shared" ref="BI131:BI139" si="8">IF(N131="nulová",J131,0)</f>
        <v>0</v>
      </c>
      <c r="BJ131" s="17" t="s">
        <v>85</v>
      </c>
      <c r="BK131" s="149">
        <f t="shared" ref="BK131:BK139" si="9">ROUND(I131*H131,2)</f>
        <v>0</v>
      </c>
      <c r="BL131" s="17" t="s">
        <v>260</v>
      </c>
      <c r="BM131" s="148" t="s">
        <v>87</v>
      </c>
    </row>
    <row r="132" spans="2:65" s="1" customFormat="1" ht="16.5" customHeight="1">
      <c r="B132" s="32"/>
      <c r="C132" s="137" t="s">
        <v>87</v>
      </c>
      <c r="D132" s="137" t="s">
        <v>255</v>
      </c>
      <c r="E132" s="138" t="s">
        <v>5640</v>
      </c>
      <c r="F132" s="139" t="s">
        <v>5641</v>
      </c>
      <c r="G132" s="140" t="s">
        <v>447</v>
      </c>
      <c r="H132" s="141">
        <v>4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85</v>
      </c>
      <c r="BK132" s="149">
        <f t="shared" si="9"/>
        <v>0</v>
      </c>
      <c r="BL132" s="17" t="s">
        <v>260</v>
      </c>
      <c r="BM132" s="148" t="s">
        <v>260</v>
      </c>
    </row>
    <row r="133" spans="2:65" s="1" customFormat="1" ht="24.2" customHeight="1">
      <c r="B133" s="32"/>
      <c r="C133" s="137" t="s">
        <v>97</v>
      </c>
      <c r="D133" s="137" t="s">
        <v>255</v>
      </c>
      <c r="E133" s="138" t="s">
        <v>5642</v>
      </c>
      <c r="F133" s="139" t="s">
        <v>5643</v>
      </c>
      <c r="G133" s="140" t="s">
        <v>447</v>
      </c>
      <c r="H133" s="141">
        <v>12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85</v>
      </c>
      <c r="BK133" s="149">
        <f t="shared" si="9"/>
        <v>0</v>
      </c>
      <c r="BL133" s="17" t="s">
        <v>260</v>
      </c>
      <c r="BM133" s="148" t="s">
        <v>285</v>
      </c>
    </row>
    <row r="134" spans="2:65" s="1" customFormat="1" ht="21.75" customHeight="1">
      <c r="B134" s="32"/>
      <c r="C134" s="137" t="s">
        <v>260</v>
      </c>
      <c r="D134" s="137" t="s">
        <v>255</v>
      </c>
      <c r="E134" s="138" t="s">
        <v>5644</v>
      </c>
      <c r="F134" s="139" t="s">
        <v>5645</v>
      </c>
      <c r="G134" s="140" t="s">
        <v>447</v>
      </c>
      <c r="H134" s="141">
        <v>4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85</v>
      </c>
      <c r="BK134" s="149">
        <f t="shared" si="9"/>
        <v>0</v>
      </c>
      <c r="BL134" s="17" t="s">
        <v>260</v>
      </c>
      <c r="BM134" s="148" t="s">
        <v>303</v>
      </c>
    </row>
    <row r="135" spans="2:65" s="1" customFormat="1" ht="24.2" customHeight="1">
      <c r="B135" s="32"/>
      <c r="C135" s="137" t="s">
        <v>280</v>
      </c>
      <c r="D135" s="137" t="s">
        <v>255</v>
      </c>
      <c r="E135" s="138" t="s">
        <v>5646</v>
      </c>
      <c r="F135" s="139" t="s">
        <v>5647</v>
      </c>
      <c r="G135" s="140" t="s">
        <v>447</v>
      </c>
      <c r="H135" s="141">
        <v>16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85</v>
      </c>
      <c r="BK135" s="149">
        <f t="shared" si="9"/>
        <v>0</v>
      </c>
      <c r="BL135" s="17" t="s">
        <v>260</v>
      </c>
      <c r="BM135" s="148" t="s">
        <v>317</v>
      </c>
    </row>
    <row r="136" spans="2:65" s="1" customFormat="1" ht="37.9" customHeight="1">
      <c r="B136" s="32"/>
      <c r="C136" s="137" t="s">
        <v>285</v>
      </c>
      <c r="D136" s="137" t="s">
        <v>255</v>
      </c>
      <c r="E136" s="138" t="s">
        <v>5648</v>
      </c>
      <c r="F136" s="139" t="s">
        <v>5649</v>
      </c>
      <c r="G136" s="140" t="s">
        <v>447</v>
      </c>
      <c r="H136" s="141">
        <v>22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85</v>
      </c>
      <c r="BK136" s="149">
        <f t="shared" si="9"/>
        <v>0</v>
      </c>
      <c r="BL136" s="17" t="s">
        <v>260</v>
      </c>
      <c r="BM136" s="148" t="s">
        <v>344</v>
      </c>
    </row>
    <row r="137" spans="2:65" s="1" customFormat="1" ht="16.5" customHeight="1">
      <c r="B137" s="32"/>
      <c r="C137" s="137" t="s">
        <v>292</v>
      </c>
      <c r="D137" s="137" t="s">
        <v>255</v>
      </c>
      <c r="E137" s="138" t="s">
        <v>5650</v>
      </c>
      <c r="F137" s="139" t="s">
        <v>5651</v>
      </c>
      <c r="G137" s="140" t="s">
        <v>447</v>
      </c>
      <c r="H137" s="141">
        <v>12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85</v>
      </c>
      <c r="BK137" s="149">
        <f t="shared" si="9"/>
        <v>0</v>
      </c>
      <c r="BL137" s="17" t="s">
        <v>260</v>
      </c>
      <c r="BM137" s="148" t="s">
        <v>360</v>
      </c>
    </row>
    <row r="138" spans="2:65" s="1" customFormat="1" ht="33" customHeight="1">
      <c r="B138" s="32"/>
      <c r="C138" s="137" t="s">
        <v>303</v>
      </c>
      <c r="D138" s="137" t="s">
        <v>255</v>
      </c>
      <c r="E138" s="138" t="s">
        <v>5652</v>
      </c>
      <c r="F138" s="139" t="s">
        <v>5653</v>
      </c>
      <c r="G138" s="140" t="s">
        <v>447</v>
      </c>
      <c r="H138" s="141">
        <v>2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85</v>
      </c>
      <c r="BK138" s="149">
        <f t="shared" si="9"/>
        <v>0</v>
      </c>
      <c r="BL138" s="17" t="s">
        <v>260</v>
      </c>
      <c r="BM138" s="148" t="s">
        <v>369</v>
      </c>
    </row>
    <row r="139" spans="2:65" s="1" customFormat="1" ht="37.9" customHeight="1">
      <c r="B139" s="32"/>
      <c r="C139" s="137" t="s">
        <v>310</v>
      </c>
      <c r="D139" s="137" t="s">
        <v>255</v>
      </c>
      <c r="E139" s="138" t="s">
        <v>5654</v>
      </c>
      <c r="F139" s="139" t="s">
        <v>5655</v>
      </c>
      <c r="G139" s="140" t="s">
        <v>447</v>
      </c>
      <c r="H139" s="141">
        <v>4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85</v>
      </c>
      <c r="BK139" s="149">
        <f t="shared" si="9"/>
        <v>0</v>
      </c>
      <c r="BL139" s="17" t="s">
        <v>260</v>
      </c>
      <c r="BM139" s="148" t="s">
        <v>5656</v>
      </c>
    </row>
    <row r="140" spans="2:65" s="11" customFormat="1" ht="22.9" customHeight="1">
      <c r="B140" s="125"/>
      <c r="D140" s="126" t="s">
        <v>76</v>
      </c>
      <c r="E140" s="135" t="s">
        <v>5657</v>
      </c>
      <c r="F140" s="135" t="s">
        <v>5015</v>
      </c>
      <c r="I140" s="128"/>
      <c r="J140" s="136">
        <f>BK140</f>
        <v>0</v>
      </c>
      <c r="L140" s="125"/>
      <c r="M140" s="130"/>
      <c r="P140" s="131">
        <f>SUM(P141:P145)</f>
        <v>0</v>
      </c>
      <c r="R140" s="131">
        <f>SUM(R141:R145)</f>
        <v>0</v>
      </c>
      <c r="T140" s="132">
        <f>SUM(T141:T145)</f>
        <v>0</v>
      </c>
      <c r="AR140" s="126" t="s">
        <v>85</v>
      </c>
      <c r="AT140" s="133" t="s">
        <v>76</v>
      </c>
      <c r="AU140" s="133" t="s">
        <v>85</v>
      </c>
      <c r="AY140" s="126" t="s">
        <v>253</v>
      </c>
      <c r="BK140" s="134">
        <f>SUM(BK141:BK145)</f>
        <v>0</v>
      </c>
    </row>
    <row r="141" spans="2:65" s="1" customFormat="1" ht="21.75" customHeight="1">
      <c r="B141" s="32"/>
      <c r="C141" s="137" t="s">
        <v>317</v>
      </c>
      <c r="D141" s="137" t="s">
        <v>255</v>
      </c>
      <c r="E141" s="138" t="s">
        <v>5658</v>
      </c>
      <c r="F141" s="139" t="s">
        <v>5659</v>
      </c>
      <c r="G141" s="140" t="s">
        <v>447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398</v>
      </c>
    </row>
    <row r="142" spans="2:65" s="1" customFormat="1" ht="24.2" customHeight="1">
      <c r="B142" s="32"/>
      <c r="C142" s="137" t="s">
        <v>323</v>
      </c>
      <c r="D142" s="137" t="s">
        <v>255</v>
      </c>
      <c r="E142" s="138" t="s">
        <v>5660</v>
      </c>
      <c r="F142" s="139" t="s">
        <v>5661</v>
      </c>
      <c r="G142" s="140" t="s">
        <v>447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260</v>
      </c>
      <c r="BM142" s="148" t="s">
        <v>410</v>
      </c>
    </row>
    <row r="143" spans="2:65" s="1" customFormat="1" ht="24.2" customHeight="1">
      <c r="B143" s="32"/>
      <c r="C143" s="137" t="s">
        <v>344</v>
      </c>
      <c r="D143" s="137" t="s">
        <v>255</v>
      </c>
      <c r="E143" s="138" t="s">
        <v>5662</v>
      </c>
      <c r="F143" s="139" t="s">
        <v>5663</v>
      </c>
      <c r="G143" s="140" t="s">
        <v>447</v>
      </c>
      <c r="H143" s="141">
        <v>1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260</v>
      </c>
      <c r="BM143" s="148" t="s">
        <v>422</v>
      </c>
    </row>
    <row r="144" spans="2:65" s="1" customFormat="1" ht="16.5" customHeight="1">
      <c r="B144" s="32"/>
      <c r="C144" s="137" t="s">
        <v>355</v>
      </c>
      <c r="D144" s="137" t="s">
        <v>255</v>
      </c>
      <c r="E144" s="138" t="s">
        <v>5664</v>
      </c>
      <c r="F144" s="139" t="s">
        <v>5628</v>
      </c>
      <c r="G144" s="140" t="s">
        <v>447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260</v>
      </c>
      <c r="BM144" s="148" t="s">
        <v>5665</v>
      </c>
    </row>
    <row r="145" spans="2:65" s="1" customFormat="1" ht="16.5" customHeight="1">
      <c r="B145" s="32"/>
      <c r="C145" s="137" t="s">
        <v>360</v>
      </c>
      <c r="D145" s="137" t="s">
        <v>255</v>
      </c>
      <c r="E145" s="138" t="s">
        <v>5666</v>
      </c>
      <c r="F145" s="139" t="s">
        <v>5563</v>
      </c>
      <c r="G145" s="140" t="s">
        <v>447</v>
      </c>
      <c r="H145" s="141">
        <v>1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5667</v>
      </c>
    </row>
    <row r="146" spans="2:65" s="11" customFormat="1" ht="22.9" customHeight="1">
      <c r="B146" s="125"/>
      <c r="D146" s="126" t="s">
        <v>76</v>
      </c>
      <c r="E146" s="135" t="s">
        <v>5668</v>
      </c>
      <c r="F146" s="135" t="s">
        <v>5669</v>
      </c>
      <c r="I146" s="128"/>
      <c r="J146" s="136">
        <f>BK146</f>
        <v>0</v>
      </c>
      <c r="L146" s="125"/>
      <c r="M146" s="130"/>
      <c r="P146" s="131">
        <f>SUM(P147:P150)</f>
        <v>0</v>
      </c>
      <c r="R146" s="131">
        <f>SUM(R147:R150)</f>
        <v>0</v>
      </c>
      <c r="T146" s="132">
        <f>SUM(T147:T150)</f>
        <v>0</v>
      </c>
      <c r="AR146" s="126" t="s">
        <v>85</v>
      </c>
      <c r="AT146" s="133" t="s">
        <v>76</v>
      </c>
      <c r="AU146" s="133" t="s">
        <v>85</v>
      </c>
      <c r="AY146" s="126" t="s">
        <v>253</v>
      </c>
      <c r="BK146" s="134">
        <f>SUM(BK147:BK150)</f>
        <v>0</v>
      </c>
    </row>
    <row r="147" spans="2:65" s="1" customFormat="1" ht="37.9" customHeight="1">
      <c r="B147" s="32"/>
      <c r="C147" s="137" t="s">
        <v>8</v>
      </c>
      <c r="D147" s="137" t="s">
        <v>255</v>
      </c>
      <c r="E147" s="138" t="s">
        <v>5670</v>
      </c>
      <c r="F147" s="139" t="s">
        <v>5671</v>
      </c>
      <c r="G147" s="140" t="s">
        <v>447</v>
      </c>
      <c r="H147" s="141">
        <v>4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260</v>
      </c>
      <c r="BM147" s="148" t="s">
        <v>483</v>
      </c>
    </row>
    <row r="148" spans="2:65" s="1" customFormat="1" ht="24.2" customHeight="1">
      <c r="B148" s="32"/>
      <c r="C148" s="137" t="s">
        <v>369</v>
      </c>
      <c r="D148" s="137" t="s">
        <v>255</v>
      </c>
      <c r="E148" s="138" t="s">
        <v>5672</v>
      </c>
      <c r="F148" s="139" t="s">
        <v>5673</v>
      </c>
      <c r="G148" s="140" t="s">
        <v>447</v>
      </c>
      <c r="H148" s="141">
        <v>1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260</v>
      </c>
      <c r="BM148" s="148" t="s">
        <v>490</v>
      </c>
    </row>
    <row r="149" spans="2:65" s="1" customFormat="1" ht="33" customHeight="1">
      <c r="B149" s="32"/>
      <c r="C149" s="137" t="s">
        <v>374</v>
      </c>
      <c r="D149" s="137" t="s">
        <v>255</v>
      </c>
      <c r="E149" s="138" t="s">
        <v>5674</v>
      </c>
      <c r="F149" s="139" t="s">
        <v>5675</v>
      </c>
      <c r="G149" s="140" t="s">
        <v>447</v>
      </c>
      <c r="H149" s="141">
        <v>2</v>
      </c>
      <c r="I149" s="142"/>
      <c r="J149" s="143">
        <f>ROUND(I149*H149,2)</f>
        <v>0</v>
      </c>
      <c r="K149" s="139" t="s">
        <v>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260</v>
      </c>
      <c r="BM149" s="148" t="s">
        <v>498</v>
      </c>
    </row>
    <row r="150" spans="2:65" s="1" customFormat="1" ht="24.2" customHeight="1">
      <c r="B150" s="32"/>
      <c r="C150" s="137" t="s">
        <v>379</v>
      </c>
      <c r="D150" s="137" t="s">
        <v>255</v>
      </c>
      <c r="E150" s="138" t="s">
        <v>5676</v>
      </c>
      <c r="F150" s="139" t="s">
        <v>5677</v>
      </c>
      <c r="G150" s="140" t="s">
        <v>447</v>
      </c>
      <c r="H150" s="141">
        <v>3</v>
      </c>
      <c r="I150" s="142"/>
      <c r="J150" s="143">
        <f>ROUND(I150*H150,2)</f>
        <v>0</v>
      </c>
      <c r="K150" s="139" t="s">
        <v>1</v>
      </c>
      <c r="L150" s="32"/>
      <c r="M150" s="197" t="s">
        <v>1</v>
      </c>
      <c r="N150" s="198" t="s">
        <v>42</v>
      </c>
      <c r="O150" s="183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260</v>
      </c>
      <c r="BM150" s="148" t="s">
        <v>508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5uCTf4GNbgnIq4Of+sQJDvmWIYoHF55F5AbxLIWFxK7ro36Q/Ze7FXov3DMLHidWiXZXuR2AwCqtQFaKcwmIdw==" saltValue="hBGgSBZaLLrkUNi4X4Wg8y9vJCg0TZR6wtZ8QB7YQu0Fnarr/7MJD4cCgDI81zKHTM48ibn9xKMYZahVlxnO5w==" spinCount="100000" sheet="1" objects="1" scenarios="1" formatColumns="0" formatRows="0" autoFilter="0"/>
  <autoFilter ref="C127:K150" xr:uid="{00000000-0009-0000-0000-000011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5678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5679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5680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ROUND((SUM(BE127:BE176)),  2)</f>
        <v>0</v>
      </c>
      <c r="I37" s="97">
        <v>0.21</v>
      </c>
      <c r="J37" s="86">
        <f>ROUND(((SUM(BE127:BE176))*I37),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ROUND((SUM(BF127:BF176)),  2)</f>
        <v>0</v>
      </c>
      <c r="I38" s="97">
        <v>0.15</v>
      </c>
      <c r="J38" s="86">
        <f>ROUND(((SUM(BF127:BF176))*I38),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ROUND((SUM(BG127:BG176)),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ROUND((SUM(BH127:BH176)),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ROUND((SUM(BI127:BI176)),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5678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D.1.5.02 - Vestavný nábytek (+ prvky nábytku)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J127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5681</v>
      </c>
      <c r="E101" s="111"/>
      <c r="F101" s="111"/>
      <c r="G101" s="111"/>
      <c r="H101" s="111"/>
      <c r="I101" s="111"/>
      <c r="J101" s="112">
        <f>J128</f>
        <v>0</v>
      </c>
      <c r="L101" s="109"/>
    </row>
    <row r="102" spans="2:47" s="9" customFormat="1" ht="19.899999999999999" customHeight="1">
      <c r="B102" s="113"/>
      <c r="D102" s="114" t="s">
        <v>5682</v>
      </c>
      <c r="E102" s="115"/>
      <c r="F102" s="115"/>
      <c r="G102" s="115"/>
      <c r="H102" s="115"/>
      <c r="I102" s="115"/>
      <c r="J102" s="116">
        <f>J129</f>
        <v>0</v>
      </c>
      <c r="L102" s="113"/>
    </row>
    <row r="103" spans="2:47" s="9" customFormat="1" ht="19.899999999999999" customHeight="1">
      <c r="B103" s="113"/>
      <c r="D103" s="114" t="s">
        <v>5683</v>
      </c>
      <c r="E103" s="115"/>
      <c r="F103" s="115"/>
      <c r="G103" s="115"/>
      <c r="H103" s="115"/>
      <c r="I103" s="115"/>
      <c r="J103" s="116">
        <f>J174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238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55" t="str">
        <f>E7</f>
        <v>VÝSTAVBA CHRÁNĚNÉHO BYDLENÍ V NOVÉ PACE</v>
      </c>
      <c r="F113" s="256"/>
      <c r="G113" s="256"/>
      <c r="H113" s="256"/>
      <c r="L113" s="32"/>
    </row>
    <row r="114" spans="2:63" ht="12" customHeight="1">
      <c r="B114" s="20"/>
      <c r="C114" s="27" t="s">
        <v>215</v>
      </c>
      <c r="L114" s="20"/>
    </row>
    <row r="115" spans="2:63" ht="16.5" customHeight="1">
      <c r="B115" s="20"/>
      <c r="E115" s="255" t="s">
        <v>791</v>
      </c>
      <c r="F115" s="216"/>
      <c r="G115" s="216"/>
      <c r="H115" s="216"/>
      <c r="L115" s="20"/>
    </row>
    <row r="116" spans="2:63" ht="12" customHeight="1">
      <c r="B116" s="20"/>
      <c r="C116" s="27" t="s">
        <v>792</v>
      </c>
      <c r="L116" s="20"/>
    </row>
    <row r="117" spans="2:63" s="1" customFormat="1" ht="16.5" customHeight="1">
      <c r="B117" s="32"/>
      <c r="E117" s="250" t="s">
        <v>5678</v>
      </c>
      <c r="F117" s="257"/>
      <c r="G117" s="257"/>
      <c r="H117" s="257"/>
      <c r="L117" s="32"/>
    </row>
    <row r="118" spans="2:63" s="1" customFormat="1" ht="12" customHeight="1">
      <c r="B118" s="32"/>
      <c r="C118" s="27" t="s">
        <v>794</v>
      </c>
      <c r="L118" s="32"/>
    </row>
    <row r="119" spans="2:63" s="1" customFormat="1" ht="16.5" customHeight="1">
      <c r="B119" s="32"/>
      <c r="E119" s="237" t="str">
        <f>E13</f>
        <v>D.1.5.02 - Vestavný nábytek (+ prvky nábytku)</v>
      </c>
      <c r="F119" s="257"/>
      <c r="G119" s="257"/>
      <c r="H119" s="25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Na Vyšehradě 1205, 509 01 Nová Paka </v>
      </c>
      <c r="I121" s="27" t="s">
        <v>22</v>
      </c>
      <c r="J121" s="52" t="str">
        <f>IF(J16="","",J16)</f>
        <v>17. 11. 2023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E19</f>
        <v>Královehradecký kraj</v>
      </c>
      <c r="I123" s="27" t="s">
        <v>30</v>
      </c>
      <c r="J123" s="30" t="str">
        <f>E25</f>
        <v>Růžička a partneři,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>QSB,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239</v>
      </c>
      <c r="D126" s="119" t="s">
        <v>62</v>
      </c>
      <c r="E126" s="119" t="s">
        <v>58</v>
      </c>
      <c r="F126" s="119" t="s">
        <v>59</v>
      </c>
      <c r="G126" s="119" t="s">
        <v>240</v>
      </c>
      <c r="H126" s="119" t="s">
        <v>241</v>
      </c>
      <c r="I126" s="119" t="s">
        <v>242</v>
      </c>
      <c r="J126" s="119" t="s">
        <v>225</v>
      </c>
      <c r="K126" s="120" t="s">
        <v>243</v>
      </c>
      <c r="L126" s="117"/>
      <c r="M126" s="59" t="s">
        <v>1</v>
      </c>
      <c r="N126" s="60" t="s">
        <v>41</v>
      </c>
      <c r="O126" s="60" t="s">
        <v>244</v>
      </c>
      <c r="P126" s="60" t="s">
        <v>245</v>
      </c>
      <c r="Q126" s="60" t="s">
        <v>246</v>
      </c>
      <c r="R126" s="60" t="s">
        <v>247</v>
      </c>
      <c r="S126" s="60" t="s">
        <v>248</v>
      </c>
      <c r="T126" s="61" t="s">
        <v>249</v>
      </c>
    </row>
    <row r="127" spans="2:63" s="1" customFormat="1" ht="22.9" customHeight="1">
      <c r="B127" s="32"/>
      <c r="C127" s="64" t="s">
        <v>250</v>
      </c>
      <c r="J127" s="121">
        <f>BK127</f>
        <v>0</v>
      </c>
      <c r="L127" s="32"/>
      <c r="M127" s="62"/>
      <c r="N127" s="53"/>
      <c r="O127" s="53"/>
      <c r="P127" s="122">
        <f>P128</f>
        <v>0</v>
      </c>
      <c r="Q127" s="53"/>
      <c r="R127" s="122">
        <f>R128</f>
        <v>0</v>
      </c>
      <c r="S127" s="53"/>
      <c r="T127" s="123">
        <f>T128</f>
        <v>0</v>
      </c>
      <c r="AT127" s="17" t="s">
        <v>76</v>
      </c>
      <c r="AU127" s="17" t="s">
        <v>227</v>
      </c>
      <c r="BK127" s="124">
        <f>BK128</f>
        <v>0</v>
      </c>
    </row>
    <row r="128" spans="2:63" s="11" customFormat="1" ht="25.9" customHeight="1">
      <c r="B128" s="125"/>
      <c r="D128" s="126" t="s">
        <v>76</v>
      </c>
      <c r="E128" s="127" t="s">
        <v>5684</v>
      </c>
      <c r="F128" s="127" t="s">
        <v>150</v>
      </c>
      <c r="I128" s="128"/>
      <c r="J128" s="129">
        <f>BK128</f>
        <v>0</v>
      </c>
      <c r="L128" s="125"/>
      <c r="M128" s="130"/>
      <c r="P128" s="131">
        <f>P129+P174</f>
        <v>0</v>
      </c>
      <c r="R128" s="131">
        <f>R129+R174</f>
        <v>0</v>
      </c>
      <c r="T128" s="132">
        <f>T129+T174</f>
        <v>0</v>
      </c>
      <c r="AR128" s="126" t="s">
        <v>85</v>
      </c>
      <c r="AT128" s="133" t="s">
        <v>76</v>
      </c>
      <c r="AU128" s="133" t="s">
        <v>77</v>
      </c>
      <c r="AY128" s="126" t="s">
        <v>253</v>
      </c>
      <c r="BK128" s="134">
        <f>BK129+BK174</f>
        <v>0</v>
      </c>
    </row>
    <row r="129" spans="2:65" s="11" customFormat="1" ht="22.9" customHeight="1">
      <c r="B129" s="125"/>
      <c r="D129" s="126" t="s">
        <v>76</v>
      </c>
      <c r="E129" s="135" t="s">
        <v>5685</v>
      </c>
      <c r="F129" s="135" t="s">
        <v>5686</v>
      </c>
      <c r="I129" s="128"/>
      <c r="J129" s="136">
        <f>BK129</f>
        <v>0</v>
      </c>
      <c r="L129" s="125"/>
      <c r="M129" s="130"/>
      <c r="P129" s="131">
        <f>SUM(P130:P173)</f>
        <v>0</v>
      </c>
      <c r="R129" s="131">
        <f>SUM(R130:R173)</f>
        <v>0</v>
      </c>
      <c r="T129" s="132">
        <f>SUM(T130:T173)</f>
        <v>0</v>
      </c>
      <c r="AR129" s="126" t="s">
        <v>85</v>
      </c>
      <c r="AT129" s="133" t="s">
        <v>76</v>
      </c>
      <c r="AU129" s="133" t="s">
        <v>85</v>
      </c>
      <c r="AY129" s="126" t="s">
        <v>253</v>
      </c>
      <c r="BK129" s="134">
        <f>SUM(BK130:BK173)</f>
        <v>0</v>
      </c>
    </row>
    <row r="130" spans="2:65" s="1" customFormat="1" ht="16.5" customHeight="1">
      <c r="B130" s="32"/>
      <c r="C130" s="137" t="s">
        <v>85</v>
      </c>
      <c r="D130" s="137" t="s">
        <v>255</v>
      </c>
      <c r="E130" s="138" t="s">
        <v>5687</v>
      </c>
      <c r="F130" s="139" t="s">
        <v>1</v>
      </c>
      <c r="G130" s="140" t="s">
        <v>447</v>
      </c>
      <c r="H130" s="141">
        <v>1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639</v>
      </c>
      <c r="AT130" s="148" t="s">
        <v>255</v>
      </c>
      <c r="AU130" s="148" t="s">
        <v>87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639</v>
      </c>
      <c r="BM130" s="148" t="s">
        <v>5688</v>
      </c>
    </row>
    <row r="131" spans="2:65" s="1" customFormat="1" ht="312">
      <c r="B131" s="32"/>
      <c r="D131" s="155" t="s">
        <v>1346</v>
      </c>
      <c r="F131" s="195" t="s">
        <v>5689</v>
      </c>
      <c r="I131" s="152"/>
      <c r="L131" s="32"/>
      <c r="M131" s="153"/>
      <c r="T131" s="56"/>
      <c r="AT131" s="17" t="s">
        <v>1346</v>
      </c>
      <c r="AU131" s="17" t="s">
        <v>87</v>
      </c>
    </row>
    <row r="132" spans="2:65" s="1" customFormat="1" ht="16.5" customHeight="1">
      <c r="B132" s="32"/>
      <c r="C132" s="137" t="s">
        <v>87</v>
      </c>
      <c r="D132" s="137" t="s">
        <v>255</v>
      </c>
      <c r="E132" s="138" t="s">
        <v>5690</v>
      </c>
      <c r="F132" s="139" t="s">
        <v>5691</v>
      </c>
      <c r="G132" s="140" t="s">
        <v>447</v>
      </c>
      <c r="H132" s="141">
        <v>3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639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639</v>
      </c>
      <c r="BM132" s="148" t="s">
        <v>87</v>
      </c>
    </row>
    <row r="133" spans="2:65" s="1" customFormat="1" ht="146.25">
      <c r="B133" s="32"/>
      <c r="D133" s="155" t="s">
        <v>1346</v>
      </c>
      <c r="F133" s="195" t="s">
        <v>5692</v>
      </c>
      <c r="I133" s="152"/>
      <c r="L133" s="32"/>
      <c r="M133" s="153"/>
      <c r="T133" s="56"/>
      <c r="AT133" s="17" t="s">
        <v>1346</v>
      </c>
      <c r="AU133" s="17" t="s">
        <v>87</v>
      </c>
    </row>
    <row r="134" spans="2:65" s="1" customFormat="1" ht="16.5" customHeight="1">
      <c r="B134" s="32"/>
      <c r="C134" s="137" t="s">
        <v>97</v>
      </c>
      <c r="D134" s="137" t="s">
        <v>255</v>
      </c>
      <c r="E134" s="138" t="s">
        <v>5693</v>
      </c>
      <c r="F134" s="139" t="s">
        <v>5694</v>
      </c>
      <c r="G134" s="140" t="s">
        <v>447</v>
      </c>
      <c r="H134" s="141">
        <v>3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639</v>
      </c>
      <c r="AT134" s="148" t="s">
        <v>255</v>
      </c>
      <c r="AU134" s="148" t="s">
        <v>87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639</v>
      </c>
      <c r="BM134" s="148" t="s">
        <v>260</v>
      </c>
    </row>
    <row r="135" spans="2:65" s="1" customFormat="1" ht="107.25">
      <c r="B135" s="32"/>
      <c r="D135" s="155" t="s">
        <v>1346</v>
      </c>
      <c r="F135" s="195" t="s">
        <v>5695</v>
      </c>
      <c r="I135" s="152"/>
      <c r="L135" s="32"/>
      <c r="M135" s="153"/>
      <c r="T135" s="56"/>
      <c r="AT135" s="17" t="s">
        <v>1346</v>
      </c>
      <c r="AU135" s="17" t="s">
        <v>87</v>
      </c>
    </row>
    <row r="136" spans="2:65" s="1" customFormat="1" ht="16.5" customHeight="1">
      <c r="B136" s="32"/>
      <c r="C136" s="137" t="s">
        <v>260</v>
      </c>
      <c r="D136" s="137" t="s">
        <v>255</v>
      </c>
      <c r="E136" s="138" t="s">
        <v>5696</v>
      </c>
      <c r="F136" s="139" t="s">
        <v>5697</v>
      </c>
      <c r="G136" s="140" t="s">
        <v>447</v>
      </c>
      <c r="H136" s="141">
        <v>3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639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639</v>
      </c>
      <c r="BM136" s="148" t="s">
        <v>285</v>
      </c>
    </row>
    <row r="137" spans="2:65" s="1" customFormat="1" ht="107.25">
      <c r="B137" s="32"/>
      <c r="D137" s="155" t="s">
        <v>1346</v>
      </c>
      <c r="F137" s="195" t="s">
        <v>5698</v>
      </c>
      <c r="I137" s="152"/>
      <c r="L137" s="32"/>
      <c r="M137" s="153"/>
      <c r="T137" s="56"/>
      <c r="AT137" s="17" t="s">
        <v>1346</v>
      </c>
      <c r="AU137" s="17" t="s">
        <v>87</v>
      </c>
    </row>
    <row r="138" spans="2:65" s="1" customFormat="1" ht="16.5" customHeight="1">
      <c r="B138" s="32"/>
      <c r="C138" s="137" t="s">
        <v>280</v>
      </c>
      <c r="D138" s="137" t="s">
        <v>255</v>
      </c>
      <c r="E138" s="138" t="s">
        <v>5699</v>
      </c>
      <c r="F138" s="139" t="s">
        <v>5700</v>
      </c>
      <c r="G138" s="140" t="s">
        <v>447</v>
      </c>
      <c r="H138" s="141">
        <v>12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639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639</v>
      </c>
      <c r="BM138" s="148" t="s">
        <v>303</v>
      </c>
    </row>
    <row r="139" spans="2:65" s="1" customFormat="1" ht="126.75">
      <c r="B139" s="32"/>
      <c r="D139" s="155" t="s">
        <v>1346</v>
      </c>
      <c r="F139" s="195" t="s">
        <v>5701</v>
      </c>
      <c r="I139" s="152"/>
      <c r="L139" s="32"/>
      <c r="M139" s="153"/>
      <c r="T139" s="56"/>
      <c r="AT139" s="17" t="s">
        <v>1346</v>
      </c>
      <c r="AU139" s="17" t="s">
        <v>87</v>
      </c>
    </row>
    <row r="140" spans="2:65" s="1" customFormat="1" ht="16.5" customHeight="1">
      <c r="B140" s="32"/>
      <c r="C140" s="137" t="s">
        <v>285</v>
      </c>
      <c r="D140" s="137" t="s">
        <v>255</v>
      </c>
      <c r="E140" s="138" t="s">
        <v>5702</v>
      </c>
      <c r="F140" s="139" t="s">
        <v>5703</v>
      </c>
      <c r="G140" s="140" t="s">
        <v>447</v>
      </c>
      <c r="H140" s="141">
        <v>12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639</v>
      </c>
      <c r="AT140" s="148" t="s">
        <v>255</v>
      </c>
      <c r="AU140" s="148" t="s">
        <v>87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639</v>
      </c>
      <c r="BM140" s="148" t="s">
        <v>317</v>
      </c>
    </row>
    <row r="141" spans="2:65" s="1" customFormat="1" ht="58.5">
      <c r="B141" s="32"/>
      <c r="D141" s="155" t="s">
        <v>1346</v>
      </c>
      <c r="F141" s="195" t="s">
        <v>5704</v>
      </c>
      <c r="I141" s="152"/>
      <c r="L141" s="32"/>
      <c r="M141" s="153"/>
      <c r="T141" s="56"/>
      <c r="AT141" s="17" t="s">
        <v>1346</v>
      </c>
      <c r="AU141" s="17" t="s">
        <v>87</v>
      </c>
    </row>
    <row r="142" spans="2:65" s="1" customFormat="1" ht="16.5" customHeight="1">
      <c r="B142" s="32"/>
      <c r="C142" s="137" t="s">
        <v>292</v>
      </c>
      <c r="D142" s="137" t="s">
        <v>255</v>
      </c>
      <c r="E142" s="138" t="s">
        <v>5705</v>
      </c>
      <c r="F142" s="139" t="s">
        <v>5706</v>
      </c>
      <c r="G142" s="140" t="s">
        <v>447</v>
      </c>
      <c r="H142" s="141">
        <v>3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639</v>
      </c>
      <c r="AT142" s="148" t="s">
        <v>255</v>
      </c>
      <c r="AU142" s="148" t="s">
        <v>87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639</v>
      </c>
      <c r="BM142" s="148" t="s">
        <v>344</v>
      </c>
    </row>
    <row r="143" spans="2:65" s="1" customFormat="1" ht="68.25">
      <c r="B143" s="32"/>
      <c r="D143" s="155" t="s">
        <v>1346</v>
      </c>
      <c r="F143" s="195" t="s">
        <v>5707</v>
      </c>
      <c r="I143" s="152"/>
      <c r="L143" s="32"/>
      <c r="M143" s="153"/>
      <c r="T143" s="56"/>
      <c r="AT143" s="17" t="s">
        <v>1346</v>
      </c>
      <c r="AU143" s="17" t="s">
        <v>87</v>
      </c>
    </row>
    <row r="144" spans="2:65" s="1" customFormat="1" ht="16.5" customHeight="1">
      <c r="B144" s="32"/>
      <c r="C144" s="137" t="s">
        <v>303</v>
      </c>
      <c r="D144" s="137" t="s">
        <v>255</v>
      </c>
      <c r="E144" s="138" t="s">
        <v>5708</v>
      </c>
      <c r="F144" s="139" t="s">
        <v>5709</v>
      </c>
      <c r="G144" s="140" t="s">
        <v>447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639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639</v>
      </c>
      <c r="BM144" s="148" t="s">
        <v>360</v>
      </c>
    </row>
    <row r="145" spans="2:65" s="1" customFormat="1" ht="136.5">
      <c r="B145" s="32"/>
      <c r="D145" s="155" t="s">
        <v>1346</v>
      </c>
      <c r="F145" s="195" t="s">
        <v>5710</v>
      </c>
      <c r="I145" s="152"/>
      <c r="L145" s="32"/>
      <c r="M145" s="153"/>
      <c r="T145" s="56"/>
      <c r="AT145" s="17" t="s">
        <v>1346</v>
      </c>
      <c r="AU145" s="17" t="s">
        <v>87</v>
      </c>
    </row>
    <row r="146" spans="2:65" s="1" customFormat="1" ht="16.5" customHeight="1">
      <c r="B146" s="32"/>
      <c r="C146" s="137" t="s">
        <v>310</v>
      </c>
      <c r="D146" s="137" t="s">
        <v>255</v>
      </c>
      <c r="E146" s="138" t="s">
        <v>5711</v>
      </c>
      <c r="F146" s="139" t="s">
        <v>5712</v>
      </c>
      <c r="G146" s="140" t="s">
        <v>447</v>
      </c>
      <c r="H146" s="141">
        <v>1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639</v>
      </c>
      <c r="AT146" s="148" t="s">
        <v>255</v>
      </c>
      <c r="AU146" s="148" t="s">
        <v>87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639</v>
      </c>
      <c r="BM146" s="148" t="s">
        <v>369</v>
      </c>
    </row>
    <row r="147" spans="2:65" s="1" customFormat="1" ht="263.25">
      <c r="B147" s="32"/>
      <c r="D147" s="155" t="s">
        <v>1346</v>
      </c>
      <c r="F147" s="195" t="s">
        <v>5713</v>
      </c>
      <c r="I147" s="152"/>
      <c r="L147" s="32"/>
      <c r="M147" s="153"/>
      <c r="T147" s="56"/>
      <c r="AT147" s="17" t="s">
        <v>1346</v>
      </c>
      <c r="AU147" s="17" t="s">
        <v>87</v>
      </c>
    </row>
    <row r="148" spans="2:65" s="1" customFormat="1" ht="16.5" customHeight="1">
      <c r="B148" s="32"/>
      <c r="C148" s="137" t="s">
        <v>317</v>
      </c>
      <c r="D148" s="137" t="s">
        <v>255</v>
      </c>
      <c r="E148" s="138" t="s">
        <v>5714</v>
      </c>
      <c r="F148" s="139" t="s">
        <v>5715</v>
      </c>
      <c r="G148" s="140" t="s">
        <v>447</v>
      </c>
      <c r="H148" s="141">
        <v>2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639</v>
      </c>
      <c r="AT148" s="148" t="s">
        <v>255</v>
      </c>
      <c r="AU148" s="148" t="s">
        <v>87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639</v>
      </c>
      <c r="BM148" s="148" t="s">
        <v>379</v>
      </c>
    </row>
    <row r="149" spans="2:65" s="1" customFormat="1" ht="253.5">
      <c r="B149" s="32"/>
      <c r="D149" s="155" t="s">
        <v>1346</v>
      </c>
      <c r="F149" s="195" t="s">
        <v>5716</v>
      </c>
      <c r="I149" s="152"/>
      <c r="L149" s="32"/>
      <c r="M149" s="153"/>
      <c r="T149" s="56"/>
      <c r="AT149" s="17" t="s">
        <v>1346</v>
      </c>
      <c r="AU149" s="17" t="s">
        <v>87</v>
      </c>
    </row>
    <row r="150" spans="2:65" s="1" customFormat="1" ht="16.5" customHeight="1">
      <c r="B150" s="32"/>
      <c r="C150" s="137" t="s">
        <v>323</v>
      </c>
      <c r="D150" s="137" t="s">
        <v>255</v>
      </c>
      <c r="E150" s="138" t="s">
        <v>5717</v>
      </c>
      <c r="F150" s="139" t="s">
        <v>5718</v>
      </c>
      <c r="G150" s="140" t="s">
        <v>447</v>
      </c>
      <c r="H150" s="141">
        <v>1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639</v>
      </c>
      <c r="AT150" s="148" t="s">
        <v>255</v>
      </c>
      <c r="AU150" s="148" t="s">
        <v>87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639</v>
      </c>
      <c r="BM150" s="148" t="s">
        <v>389</v>
      </c>
    </row>
    <row r="151" spans="2:65" s="1" customFormat="1" ht="253.5">
      <c r="B151" s="32"/>
      <c r="D151" s="155" t="s">
        <v>1346</v>
      </c>
      <c r="F151" s="195" t="s">
        <v>5719</v>
      </c>
      <c r="I151" s="152"/>
      <c r="L151" s="32"/>
      <c r="M151" s="153"/>
      <c r="T151" s="56"/>
      <c r="AT151" s="17" t="s">
        <v>1346</v>
      </c>
      <c r="AU151" s="17" t="s">
        <v>87</v>
      </c>
    </row>
    <row r="152" spans="2:65" s="1" customFormat="1" ht="16.5" customHeight="1">
      <c r="B152" s="32"/>
      <c r="C152" s="137" t="s">
        <v>344</v>
      </c>
      <c r="D152" s="137" t="s">
        <v>255</v>
      </c>
      <c r="E152" s="138" t="s">
        <v>5720</v>
      </c>
      <c r="F152" s="139" t="s">
        <v>5721</v>
      </c>
      <c r="G152" s="140" t="s">
        <v>447</v>
      </c>
      <c r="H152" s="141">
        <v>4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639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639</v>
      </c>
      <c r="BM152" s="148" t="s">
        <v>398</v>
      </c>
    </row>
    <row r="153" spans="2:65" s="1" customFormat="1" ht="97.5">
      <c r="B153" s="32"/>
      <c r="D153" s="155" t="s">
        <v>1346</v>
      </c>
      <c r="F153" s="195" t="s">
        <v>5722</v>
      </c>
      <c r="I153" s="152"/>
      <c r="L153" s="32"/>
      <c r="M153" s="153"/>
      <c r="T153" s="56"/>
      <c r="AT153" s="17" t="s">
        <v>1346</v>
      </c>
      <c r="AU153" s="17" t="s">
        <v>87</v>
      </c>
    </row>
    <row r="154" spans="2:65" s="1" customFormat="1" ht="16.5" customHeight="1">
      <c r="B154" s="32"/>
      <c r="C154" s="137" t="s">
        <v>355</v>
      </c>
      <c r="D154" s="137" t="s">
        <v>255</v>
      </c>
      <c r="E154" s="138" t="s">
        <v>5723</v>
      </c>
      <c r="F154" s="139" t="s">
        <v>5724</v>
      </c>
      <c r="G154" s="140" t="s">
        <v>447</v>
      </c>
      <c r="H154" s="141">
        <v>2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639</v>
      </c>
      <c r="AT154" s="148" t="s">
        <v>255</v>
      </c>
      <c r="AU154" s="148" t="s">
        <v>87</v>
      </c>
      <c r="AY154" s="17" t="s">
        <v>253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639</v>
      </c>
      <c r="BM154" s="148" t="s">
        <v>410</v>
      </c>
    </row>
    <row r="155" spans="2:65" s="1" customFormat="1" ht="136.5">
      <c r="B155" s="32"/>
      <c r="D155" s="155" t="s">
        <v>1346</v>
      </c>
      <c r="F155" s="195" t="s">
        <v>5725</v>
      </c>
      <c r="I155" s="152"/>
      <c r="L155" s="32"/>
      <c r="M155" s="153"/>
      <c r="T155" s="56"/>
      <c r="AT155" s="17" t="s">
        <v>1346</v>
      </c>
      <c r="AU155" s="17" t="s">
        <v>87</v>
      </c>
    </row>
    <row r="156" spans="2:65" s="1" customFormat="1" ht="16.5" customHeight="1">
      <c r="B156" s="32"/>
      <c r="C156" s="137" t="s">
        <v>360</v>
      </c>
      <c r="D156" s="137" t="s">
        <v>255</v>
      </c>
      <c r="E156" s="138" t="s">
        <v>5726</v>
      </c>
      <c r="F156" s="139" t="s">
        <v>5727</v>
      </c>
      <c r="G156" s="140" t="s">
        <v>447</v>
      </c>
      <c r="H156" s="141">
        <v>2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639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639</v>
      </c>
      <c r="BM156" s="148" t="s">
        <v>422</v>
      </c>
    </row>
    <row r="157" spans="2:65" s="1" customFormat="1" ht="68.25">
      <c r="B157" s="32"/>
      <c r="D157" s="155" t="s">
        <v>1346</v>
      </c>
      <c r="F157" s="195" t="s">
        <v>5728</v>
      </c>
      <c r="I157" s="152"/>
      <c r="L157" s="32"/>
      <c r="M157" s="153"/>
      <c r="T157" s="56"/>
      <c r="AT157" s="17" t="s">
        <v>1346</v>
      </c>
      <c r="AU157" s="17" t="s">
        <v>87</v>
      </c>
    </row>
    <row r="158" spans="2:65" s="1" customFormat="1" ht="16.5" customHeight="1">
      <c r="B158" s="32"/>
      <c r="C158" s="137" t="s">
        <v>8</v>
      </c>
      <c r="D158" s="137" t="s">
        <v>255</v>
      </c>
      <c r="E158" s="138" t="s">
        <v>5729</v>
      </c>
      <c r="F158" s="139" t="s">
        <v>5730</v>
      </c>
      <c r="G158" s="140" t="s">
        <v>447</v>
      </c>
      <c r="H158" s="141">
        <v>2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639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639</v>
      </c>
      <c r="BM158" s="148" t="s">
        <v>302</v>
      </c>
    </row>
    <row r="159" spans="2:65" s="1" customFormat="1" ht="87.75">
      <c r="B159" s="32"/>
      <c r="D159" s="155" t="s">
        <v>1346</v>
      </c>
      <c r="F159" s="195" t="s">
        <v>5731</v>
      </c>
      <c r="I159" s="152"/>
      <c r="L159" s="32"/>
      <c r="M159" s="153"/>
      <c r="T159" s="56"/>
      <c r="AT159" s="17" t="s">
        <v>1346</v>
      </c>
      <c r="AU159" s="17" t="s">
        <v>87</v>
      </c>
    </row>
    <row r="160" spans="2:65" s="1" customFormat="1" ht="16.5" customHeight="1">
      <c r="B160" s="32"/>
      <c r="C160" s="137" t="s">
        <v>369</v>
      </c>
      <c r="D160" s="137" t="s">
        <v>255</v>
      </c>
      <c r="E160" s="138" t="s">
        <v>5732</v>
      </c>
      <c r="F160" s="139" t="s">
        <v>5733</v>
      </c>
      <c r="G160" s="140" t="s">
        <v>447</v>
      </c>
      <c r="H160" s="141">
        <v>1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639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639</v>
      </c>
      <c r="BM160" s="148" t="s">
        <v>444</v>
      </c>
    </row>
    <row r="161" spans="2:65" s="1" customFormat="1" ht="87.75">
      <c r="B161" s="32"/>
      <c r="D161" s="155" t="s">
        <v>1346</v>
      </c>
      <c r="F161" s="195" t="s">
        <v>5734</v>
      </c>
      <c r="I161" s="152"/>
      <c r="L161" s="32"/>
      <c r="M161" s="153"/>
      <c r="T161" s="56"/>
      <c r="AT161" s="17" t="s">
        <v>1346</v>
      </c>
      <c r="AU161" s="17" t="s">
        <v>87</v>
      </c>
    </row>
    <row r="162" spans="2:65" s="1" customFormat="1" ht="16.5" customHeight="1">
      <c r="B162" s="32"/>
      <c r="C162" s="137" t="s">
        <v>374</v>
      </c>
      <c r="D162" s="137" t="s">
        <v>255</v>
      </c>
      <c r="E162" s="138" t="s">
        <v>5735</v>
      </c>
      <c r="F162" s="139" t="s">
        <v>5736</v>
      </c>
      <c r="G162" s="140" t="s">
        <v>447</v>
      </c>
      <c r="H162" s="141">
        <v>1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639</v>
      </c>
      <c r="AT162" s="148" t="s">
        <v>255</v>
      </c>
      <c r="AU162" s="148" t="s">
        <v>87</v>
      </c>
      <c r="AY162" s="17" t="s">
        <v>253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639</v>
      </c>
      <c r="BM162" s="148" t="s">
        <v>455</v>
      </c>
    </row>
    <row r="163" spans="2:65" s="1" customFormat="1" ht="126.75">
      <c r="B163" s="32"/>
      <c r="D163" s="155" t="s">
        <v>1346</v>
      </c>
      <c r="F163" s="195" t="s">
        <v>5737</v>
      </c>
      <c r="I163" s="152"/>
      <c r="L163" s="32"/>
      <c r="M163" s="153"/>
      <c r="T163" s="56"/>
      <c r="AT163" s="17" t="s">
        <v>1346</v>
      </c>
      <c r="AU163" s="17" t="s">
        <v>87</v>
      </c>
    </row>
    <row r="164" spans="2:65" s="1" customFormat="1" ht="16.5" customHeight="1">
      <c r="B164" s="32"/>
      <c r="C164" s="137" t="s">
        <v>379</v>
      </c>
      <c r="D164" s="137" t="s">
        <v>255</v>
      </c>
      <c r="E164" s="138" t="s">
        <v>5738</v>
      </c>
      <c r="F164" s="139" t="s">
        <v>5739</v>
      </c>
      <c r="G164" s="140" t="s">
        <v>447</v>
      </c>
      <c r="H164" s="141">
        <v>3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639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639</v>
      </c>
      <c r="BM164" s="148" t="s">
        <v>483</v>
      </c>
    </row>
    <row r="165" spans="2:65" s="1" customFormat="1" ht="107.25">
      <c r="B165" s="32"/>
      <c r="D165" s="155" t="s">
        <v>1346</v>
      </c>
      <c r="F165" s="195" t="s">
        <v>5740</v>
      </c>
      <c r="I165" s="152"/>
      <c r="L165" s="32"/>
      <c r="M165" s="153"/>
      <c r="T165" s="56"/>
      <c r="AT165" s="17" t="s">
        <v>1346</v>
      </c>
      <c r="AU165" s="17" t="s">
        <v>87</v>
      </c>
    </row>
    <row r="166" spans="2:65" s="1" customFormat="1" ht="16.5" customHeight="1">
      <c r="B166" s="32"/>
      <c r="C166" s="137" t="s">
        <v>384</v>
      </c>
      <c r="D166" s="137" t="s">
        <v>255</v>
      </c>
      <c r="E166" s="138" t="s">
        <v>5741</v>
      </c>
      <c r="F166" s="139" t="s">
        <v>5742</v>
      </c>
      <c r="G166" s="140" t="s">
        <v>447</v>
      </c>
      <c r="H166" s="141">
        <v>1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639</v>
      </c>
      <c r="AT166" s="148" t="s">
        <v>255</v>
      </c>
      <c r="AU166" s="148" t="s">
        <v>87</v>
      </c>
      <c r="AY166" s="17" t="s">
        <v>253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639</v>
      </c>
      <c r="BM166" s="148" t="s">
        <v>490</v>
      </c>
    </row>
    <row r="167" spans="2:65" s="1" customFormat="1" ht="68.25">
      <c r="B167" s="32"/>
      <c r="D167" s="155" t="s">
        <v>1346</v>
      </c>
      <c r="F167" s="195" t="s">
        <v>5743</v>
      </c>
      <c r="I167" s="152"/>
      <c r="L167" s="32"/>
      <c r="M167" s="153"/>
      <c r="T167" s="56"/>
      <c r="AT167" s="17" t="s">
        <v>1346</v>
      </c>
      <c r="AU167" s="17" t="s">
        <v>87</v>
      </c>
    </row>
    <row r="168" spans="2:65" s="1" customFormat="1" ht="16.5" customHeight="1">
      <c r="B168" s="32"/>
      <c r="C168" s="137" t="s">
        <v>389</v>
      </c>
      <c r="D168" s="137" t="s">
        <v>255</v>
      </c>
      <c r="E168" s="138" t="s">
        <v>5744</v>
      </c>
      <c r="F168" s="139" t="s">
        <v>5745</v>
      </c>
      <c r="G168" s="140" t="s">
        <v>447</v>
      </c>
      <c r="H168" s="141">
        <v>1</v>
      </c>
      <c r="I168" s="142"/>
      <c r="J168" s="143">
        <f>ROUND(I168*H168,2)</f>
        <v>0</v>
      </c>
      <c r="K168" s="139" t="s">
        <v>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639</v>
      </c>
      <c r="AT168" s="148" t="s">
        <v>255</v>
      </c>
      <c r="AU168" s="148" t="s">
        <v>87</v>
      </c>
      <c r="AY168" s="17" t="s">
        <v>253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639</v>
      </c>
      <c r="BM168" s="148" t="s">
        <v>498</v>
      </c>
    </row>
    <row r="169" spans="2:65" s="1" customFormat="1" ht="87.75">
      <c r="B169" s="32"/>
      <c r="D169" s="155" t="s">
        <v>1346</v>
      </c>
      <c r="F169" s="195" t="s">
        <v>5746</v>
      </c>
      <c r="I169" s="152"/>
      <c r="L169" s="32"/>
      <c r="M169" s="153"/>
      <c r="T169" s="56"/>
      <c r="AT169" s="17" t="s">
        <v>1346</v>
      </c>
      <c r="AU169" s="17" t="s">
        <v>87</v>
      </c>
    </row>
    <row r="170" spans="2:65" s="1" customFormat="1" ht="16.5" customHeight="1">
      <c r="B170" s="32"/>
      <c r="C170" s="137" t="s">
        <v>7</v>
      </c>
      <c r="D170" s="137" t="s">
        <v>255</v>
      </c>
      <c r="E170" s="138" t="s">
        <v>5747</v>
      </c>
      <c r="F170" s="139" t="s">
        <v>5748</v>
      </c>
      <c r="G170" s="140" t="s">
        <v>447</v>
      </c>
      <c r="H170" s="141">
        <v>4</v>
      </c>
      <c r="I170" s="142"/>
      <c r="J170" s="143">
        <f>ROUND(I170*H170,2)</f>
        <v>0</v>
      </c>
      <c r="K170" s="139" t="s">
        <v>1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639</v>
      </c>
      <c r="AT170" s="148" t="s">
        <v>255</v>
      </c>
      <c r="AU170" s="148" t="s">
        <v>87</v>
      </c>
      <c r="AY170" s="17" t="s">
        <v>253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639</v>
      </c>
      <c r="BM170" s="148" t="s">
        <v>508</v>
      </c>
    </row>
    <row r="171" spans="2:65" s="1" customFormat="1" ht="107.25">
      <c r="B171" s="32"/>
      <c r="D171" s="155" t="s">
        <v>1346</v>
      </c>
      <c r="F171" s="195" t="s">
        <v>5749</v>
      </c>
      <c r="I171" s="152"/>
      <c r="L171" s="32"/>
      <c r="M171" s="153"/>
      <c r="T171" s="56"/>
      <c r="AT171" s="17" t="s">
        <v>1346</v>
      </c>
      <c r="AU171" s="17" t="s">
        <v>87</v>
      </c>
    </row>
    <row r="172" spans="2:65" s="1" customFormat="1" ht="16.5" customHeight="1">
      <c r="B172" s="32"/>
      <c r="C172" s="137" t="s">
        <v>398</v>
      </c>
      <c r="D172" s="137" t="s">
        <v>255</v>
      </c>
      <c r="E172" s="138" t="s">
        <v>5750</v>
      </c>
      <c r="F172" s="139" t="s">
        <v>5751</v>
      </c>
      <c r="G172" s="140" t="s">
        <v>447</v>
      </c>
      <c r="H172" s="141">
        <v>2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639</v>
      </c>
      <c r="AT172" s="148" t="s">
        <v>255</v>
      </c>
      <c r="AU172" s="148" t="s">
        <v>87</v>
      </c>
      <c r="AY172" s="17" t="s">
        <v>253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639</v>
      </c>
      <c r="BM172" s="148" t="s">
        <v>521</v>
      </c>
    </row>
    <row r="173" spans="2:65" s="1" customFormat="1" ht="97.5">
      <c r="B173" s="32"/>
      <c r="D173" s="155" t="s">
        <v>1346</v>
      </c>
      <c r="F173" s="195" t="s">
        <v>5752</v>
      </c>
      <c r="I173" s="152"/>
      <c r="L173" s="32"/>
      <c r="M173" s="153"/>
      <c r="T173" s="56"/>
      <c r="AT173" s="17" t="s">
        <v>1346</v>
      </c>
      <c r="AU173" s="17" t="s">
        <v>87</v>
      </c>
    </row>
    <row r="174" spans="2:65" s="11" customFormat="1" ht="22.9" customHeight="1">
      <c r="B174" s="125"/>
      <c r="D174" s="126" t="s">
        <v>76</v>
      </c>
      <c r="E174" s="135" t="s">
        <v>5753</v>
      </c>
      <c r="F174" s="135" t="s">
        <v>5754</v>
      </c>
      <c r="I174" s="128"/>
      <c r="J174" s="136">
        <f>BK174</f>
        <v>0</v>
      </c>
      <c r="L174" s="125"/>
      <c r="M174" s="130"/>
      <c r="P174" s="131">
        <f>SUM(P175:P176)</f>
        <v>0</v>
      </c>
      <c r="R174" s="131">
        <f>SUM(R175:R176)</f>
        <v>0</v>
      </c>
      <c r="T174" s="132">
        <f>SUM(T175:T176)</f>
        <v>0</v>
      </c>
      <c r="AR174" s="126" t="s">
        <v>85</v>
      </c>
      <c r="AT174" s="133" t="s">
        <v>76</v>
      </c>
      <c r="AU174" s="133" t="s">
        <v>85</v>
      </c>
      <c r="AY174" s="126" t="s">
        <v>253</v>
      </c>
      <c r="BK174" s="134">
        <f>SUM(BK175:BK176)</f>
        <v>0</v>
      </c>
    </row>
    <row r="175" spans="2:65" s="1" customFormat="1" ht="16.5" customHeight="1">
      <c r="B175" s="32"/>
      <c r="C175" s="137" t="s">
        <v>404</v>
      </c>
      <c r="D175" s="137" t="s">
        <v>255</v>
      </c>
      <c r="E175" s="138" t="s">
        <v>5755</v>
      </c>
      <c r="F175" s="139" t="s">
        <v>5756</v>
      </c>
      <c r="G175" s="140" t="s">
        <v>5757</v>
      </c>
      <c r="H175" s="141">
        <v>1</v>
      </c>
      <c r="I175" s="142"/>
      <c r="J175" s="143">
        <f>ROUND(I175*H175,2)</f>
        <v>0</v>
      </c>
      <c r="K175" s="139" t="s">
        <v>1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639</v>
      </c>
      <c r="AT175" s="148" t="s">
        <v>255</v>
      </c>
      <c r="AU175" s="148" t="s">
        <v>87</v>
      </c>
      <c r="AY175" s="17" t="s">
        <v>253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639</v>
      </c>
      <c r="BM175" s="148" t="s">
        <v>533</v>
      </c>
    </row>
    <row r="176" spans="2:65" s="1" customFormat="1" ht="58.5">
      <c r="B176" s="32"/>
      <c r="D176" s="155" t="s">
        <v>1346</v>
      </c>
      <c r="F176" s="195" t="s">
        <v>5758</v>
      </c>
      <c r="I176" s="152"/>
      <c r="L176" s="32"/>
      <c r="M176" s="182"/>
      <c r="N176" s="183"/>
      <c r="O176" s="183"/>
      <c r="P176" s="183"/>
      <c r="Q176" s="183"/>
      <c r="R176" s="183"/>
      <c r="S176" s="183"/>
      <c r="T176" s="184"/>
      <c r="AT176" s="17" t="s">
        <v>1346</v>
      </c>
      <c r="AU176" s="17" t="s">
        <v>87</v>
      </c>
    </row>
    <row r="177" spans="2:12" s="1" customFormat="1" ht="6.95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sheetProtection algorithmName="SHA-512" hashValue="suAy/PMXVn7RTLmE1MKlYD+BztZUC7Vcpb/FFTURAkrw9hR7qMiWaQuzrpVtM/BmDoahsAJ1X6f8V9ZXXBPnXA==" saltValue="9+B647S1qHb5O+2RZHILc4IO31N0C8JMNuoqr++2d6M1VacM0H8SJAcHll+jDsuSiIOLAjPOfDRheFYWtDyM3Q==" spinCount="100000" sheet="1" objects="1" scenarios="1" formatColumns="0" formatRows="0" autoFilter="0"/>
  <autoFilter ref="C126:K176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5678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5759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5680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ROUND(J125,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ROUND((SUM(BE125:BE138)),  2)</f>
        <v>0</v>
      </c>
      <c r="I37" s="97">
        <v>0.21</v>
      </c>
      <c r="J37" s="86">
        <f>ROUND(((SUM(BE125:BE138))*I37),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ROUND((SUM(BF125:BF138)),  2)</f>
        <v>0</v>
      </c>
      <c r="I38" s="97">
        <v>0.15</v>
      </c>
      <c r="J38" s="86">
        <f>ROUND(((SUM(BF125:BF138))*I38),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ROUND((SUM(BG125:BG138)),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ROUND((SUM(BH125:BH138)),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ROUND((SUM(BI125:BI138)),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5678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D.1.5.04 - Vestavné spotřebiče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J125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5760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238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55" t="str">
        <f>E7</f>
        <v>VÝSTAVBA CHRÁNĚNÉHO BYDLENÍ V NOVÉ PACE</v>
      </c>
      <c r="F111" s="256"/>
      <c r="G111" s="256"/>
      <c r="H111" s="256"/>
      <c r="L111" s="32"/>
    </row>
    <row r="112" spans="2:47" ht="12" customHeight="1">
      <c r="B112" s="20"/>
      <c r="C112" s="27" t="s">
        <v>215</v>
      </c>
      <c r="L112" s="20"/>
    </row>
    <row r="113" spans="2:65" ht="16.5" customHeight="1">
      <c r="B113" s="20"/>
      <c r="E113" s="255" t="s">
        <v>791</v>
      </c>
      <c r="F113" s="216"/>
      <c r="G113" s="216"/>
      <c r="H113" s="216"/>
      <c r="L113" s="20"/>
    </row>
    <row r="114" spans="2:65" ht="12" customHeight="1">
      <c r="B114" s="20"/>
      <c r="C114" s="27" t="s">
        <v>792</v>
      </c>
      <c r="L114" s="20"/>
    </row>
    <row r="115" spans="2:65" s="1" customFormat="1" ht="16.5" customHeight="1">
      <c r="B115" s="32"/>
      <c r="E115" s="250" t="s">
        <v>5678</v>
      </c>
      <c r="F115" s="257"/>
      <c r="G115" s="257"/>
      <c r="H115" s="257"/>
      <c r="L115" s="32"/>
    </row>
    <row r="116" spans="2:65" s="1" customFormat="1" ht="12" customHeight="1">
      <c r="B116" s="32"/>
      <c r="C116" s="27" t="s">
        <v>794</v>
      </c>
      <c r="L116" s="32"/>
    </row>
    <row r="117" spans="2:65" s="1" customFormat="1" ht="16.5" customHeight="1">
      <c r="B117" s="32"/>
      <c r="E117" s="237" t="str">
        <f>E13</f>
        <v>D.1.5.04 - Vestavné spotřebiče</v>
      </c>
      <c r="F117" s="257"/>
      <c r="G117" s="257"/>
      <c r="H117" s="25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Na Vyšehradě 1205, 509 01 Nová Paka </v>
      </c>
      <c r="I119" s="27" t="s">
        <v>22</v>
      </c>
      <c r="J119" s="52" t="str">
        <f>IF(J16="","",J16)</f>
        <v>17. 11. 2023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E19</f>
        <v>Královehradecký kraj</v>
      </c>
      <c r="I121" s="27" t="s">
        <v>30</v>
      </c>
      <c r="J121" s="30" t="str">
        <f>E25</f>
        <v>Růžička a partneři, s.r.o.</v>
      </c>
      <c r="L121" s="32"/>
    </row>
    <row r="122" spans="2:65" s="1" customFormat="1" ht="15.2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QSB,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239</v>
      </c>
      <c r="D124" s="119" t="s">
        <v>62</v>
      </c>
      <c r="E124" s="119" t="s">
        <v>58</v>
      </c>
      <c r="F124" s="119" t="s">
        <v>59</v>
      </c>
      <c r="G124" s="119" t="s">
        <v>240</v>
      </c>
      <c r="H124" s="119" t="s">
        <v>241</v>
      </c>
      <c r="I124" s="119" t="s">
        <v>242</v>
      </c>
      <c r="J124" s="119" t="s">
        <v>225</v>
      </c>
      <c r="K124" s="120" t="s">
        <v>243</v>
      </c>
      <c r="L124" s="117"/>
      <c r="M124" s="59" t="s">
        <v>1</v>
      </c>
      <c r="N124" s="60" t="s">
        <v>41</v>
      </c>
      <c r="O124" s="60" t="s">
        <v>244</v>
      </c>
      <c r="P124" s="60" t="s">
        <v>245</v>
      </c>
      <c r="Q124" s="60" t="s">
        <v>246</v>
      </c>
      <c r="R124" s="60" t="s">
        <v>247</v>
      </c>
      <c r="S124" s="60" t="s">
        <v>248</v>
      </c>
      <c r="T124" s="61" t="s">
        <v>249</v>
      </c>
    </row>
    <row r="125" spans="2:65" s="1" customFormat="1" ht="22.9" customHeight="1">
      <c r="B125" s="32"/>
      <c r="C125" s="64" t="s">
        <v>250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</v>
      </c>
      <c r="S125" s="53"/>
      <c r="T125" s="123">
        <f>T126</f>
        <v>0</v>
      </c>
      <c r="AT125" s="17" t="s">
        <v>76</v>
      </c>
      <c r="AU125" s="17" t="s">
        <v>227</v>
      </c>
      <c r="BK125" s="124">
        <f>BK126</f>
        <v>0</v>
      </c>
    </row>
    <row r="126" spans="2:65" s="11" customFormat="1" ht="25.9" customHeight="1">
      <c r="B126" s="125"/>
      <c r="D126" s="126" t="s">
        <v>76</v>
      </c>
      <c r="E126" s="127" t="s">
        <v>5761</v>
      </c>
      <c r="F126" s="127" t="s">
        <v>153</v>
      </c>
      <c r="I126" s="128"/>
      <c r="J126" s="129">
        <f>BK126</f>
        <v>0</v>
      </c>
      <c r="L126" s="125"/>
      <c r="M126" s="130"/>
      <c r="P126" s="131">
        <f>SUM(P127:P138)</f>
        <v>0</v>
      </c>
      <c r="R126" s="131">
        <f>SUM(R127:R138)</f>
        <v>0</v>
      </c>
      <c r="T126" s="132">
        <f>SUM(T127:T138)</f>
        <v>0</v>
      </c>
      <c r="AR126" s="126" t="s">
        <v>85</v>
      </c>
      <c r="AT126" s="133" t="s">
        <v>76</v>
      </c>
      <c r="AU126" s="133" t="s">
        <v>77</v>
      </c>
      <c r="AY126" s="126" t="s">
        <v>253</v>
      </c>
      <c r="BK126" s="134">
        <f>SUM(BK127:BK138)</f>
        <v>0</v>
      </c>
    </row>
    <row r="127" spans="2:65" s="1" customFormat="1" ht="44.25" customHeight="1">
      <c r="B127" s="32"/>
      <c r="C127" s="137" t="s">
        <v>85</v>
      </c>
      <c r="D127" s="137" t="s">
        <v>255</v>
      </c>
      <c r="E127" s="138" t="s">
        <v>5762</v>
      </c>
      <c r="F127" s="139" t="s">
        <v>5763</v>
      </c>
      <c r="G127" s="140" t="s">
        <v>447</v>
      </c>
      <c r="H127" s="141">
        <v>4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639</v>
      </c>
      <c r="AT127" s="148" t="s">
        <v>255</v>
      </c>
      <c r="AU127" s="148" t="s">
        <v>85</v>
      </c>
      <c r="AY127" s="17" t="s">
        <v>253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85</v>
      </c>
      <c r="BK127" s="149">
        <f>ROUND(I127*H127,2)</f>
        <v>0</v>
      </c>
      <c r="BL127" s="17" t="s">
        <v>639</v>
      </c>
      <c r="BM127" s="148" t="s">
        <v>87</v>
      </c>
    </row>
    <row r="128" spans="2:65" s="1" customFormat="1" ht="19.5">
      <c r="B128" s="32"/>
      <c r="D128" s="155" t="s">
        <v>1346</v>
      </c>
      <c r="F128" s="195" t="s">
        <v>5764</v>
      </c>
      <c r="I128" s="152"/>
      <c r="L128" s="32"/>
      <c r="M128" s="153"/>
      <c r="T128" s="56"/>
      <c r="AT128" s="17" t="s">
        <v>1346</v>
      </c>
      <c r="AU128" s="17" t="s">
        <v>85</v>
      </c>
    </row>
    <row r="129" spans="2:65" s="1" customFormat="1" ht="49.15" customHeight="1">
      <c r="B129" s="32"/>
      <c r="C129" s="137" t="s">
        <v>87</v>
      </c>
      <c r="D129" s="137" t="s">
        <v>255</v>
      </c>
      <c r="E129" s="138" t="s">
        <v>5765</v>
      </c>
      <c r="F129" s="139" t="s">
        <v>5766</v>
      </c>
      <c r="G129" s="140" t="s">
        <v>447</v>
      </c>
      <c r="H129" s="141">
        <v>4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639</v>
      </c>
      <c r="AT129" s="148" t="s">
        <v>255</v>
      </c>
      <c r="AU129" s="148" t="s">
        <v>85</v>
      </c>
      <c r="AY129" s="17" t="s">
        <v>253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639</v>
      </c>
      <c r="BM129" s="148" t="s">
        <v>260</v>
      </c>
    </row>
    <row r="130" spans="2:65" s="1" customFormat="1" ht="29.25">
      <c r="B130" s="32"/>
      <c r="D130" s="155" t="s">
        <v>1346</v>
      </c>
      <c r="F130" s="195" t="s">
        <v>5767</v>
      </c>
      <c r="I130" s="152"/>
      <c r="L130" s="32"/>
      <c r="M130" s="153"/>
      <c r="T130" s="56"/>
      <c r="AT130" s="17" t="s">
        <v>1346</v>
      </c>
      <c r="AU130" s="17" t="s">
        <v>85</v>
      </c>
    </row>
    <row r="131" spans="2:65" s="1" customFormat="1" ht="55.5" customHeight="1">
      <c r="B131" s="32"/>
      <c r="C131" s="137" t="s">
        <v>97</v>
      </c>
      <c r="D131" s="137" t="s">
        <v>255</v>
      </c>
      <c r="E131" s="138" t="s">
        <v>5768</v>
      </c>
      <c r="F131" s="139" t="s">
        <v>5769</v>
      </c>
      <c r="G131" s="140" t="s">
        <v>447</v>
      </c>
      <c r="H131" s="141">
        <v>4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639</v>
      </c>
      <c r="AT131" s="148" t="s">
        <v>255</v>
      </c>
      <c r="AU131" s="148" t="s">
        <v>85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639</v>
      </c>
      <c r="BM131" s="148" t="s">
        <v>285</v>
      </c>
    </row>
    <row r="132" spans="2:65" s="1" customFormat="1" ht="39">
      <c r="B132" s="32"/>
      <c r="D132" s="155" t="s">
        <v>1346</v>
      </c>
      <c r="F132" s="195" t="s">
        <v>5770</v>
      </c>
      <c r="I132" s="152"/>
      <c r="L132" s="32"/>
      <c r="M132" s="153"/>
      <c r="T132" s="56"/>
      <c r="AT132" s="17" t="s">
        <v>1346</v>
      </c>
      <c r="AU132" s="17" t="s">
        <v>85</v>
      </c>
    </row>
    <row r="133" spans="2:65" s="1" customFormat="1" ht="49.15" customHeight="1">
      <c r="B133" s="32"/>
      <c r="C133" s="137" t="s">
        <v>260</v>
      </c>
      <c r="D133" s="137" t="s">
        <v>255</v>
      </c>
      <c r="E133" s="138" t="s">
        <v>5771</v>
      </c>
      <c r="F133" s="139" t="s">
        <v>5772</v>
      </c>
      <c r="G133" s="140" t="s">
        <v>447</v>
      </c>
      <c r="H133" s="141">
        <v>4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639</v>
      </c>
      <c r="AT133" s="148" t="s">
        <v>255</v>
      </c>
      <c r="AU133" s="148" t="s">
        <v>85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639</v>
      </c>
      <c r="BM133" s="148" t="s">
        <v>303</v>
      </c>
    </row>
    <row r="134" spans="2:65" s="1" customFormat="1" ht="29.25">
      <c r="B134" s="32"/>
      <c r="D134" s="155" t="s">
        <v>1346</v>
      </c>
      <c r="F134" s="195" t="s">
        <v>5773</v>
      </c>
      <c r="I134" s="152"/>
      <c r="L134" s="32"/>
      <c r="M134" s="153"/>
      <c r="T134" s="56"/>
      <c r="AT134" s="17" t="s">
        <v>1346</v>
      </c>
      <c r="AU134" s="17" t="s">
        <v>85</v>
      </c>
    </row>
    <row r="135" spans="2:65" s="1" customFormat="1" ht="49.15" customHeight="1">
      <c r="B135" s="32"/>
      <c r="C135" s="137" t="s">
        <v>280</v>
      </c>
      <c r="D135" s="137" t="s">
        <v>255</v>
      </c>
      <c r="E135" s="138" t="s">
        <v>5774</v>
      </c>
      <c r="F135" s="139" t="s">
        <v>5775</v>
      </c>
      <c r="G135" s="140" t="s">
        <v>447</v>
      </c>
      <c r="H135" s="141">
        <v>4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639</v>
      </c>
      <c r="AT135" s="148" t="s">
        <v>255</v>
      </c>
      <c r="AU135" s="148" t="s">
        <v>85</v>
      </c>
      <c r="AY135" s="17" t="s">
        <v>253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639</v>
      </c>
      <c r="BM135" s="148" t="s">
        <v>317</v>
      </c>
    </row>
    <row r="136" spans="2:65" s="1" customFormat="1" ht="29.25">
      <c r="B136" s="32"/>
      <c r="D136" s="155" t="s">
        <v>1346</v>
      </c>
      <c r="F136" s="195" t="s">
        <v>5776</v>
      </c>
      <c r="I136" s="152"/>
      <c r="L136" s="32"/>
      <c r="M136" s="153"/>
      <c r="T136" s="56"/>
      <c r="AT136" s="17" t="s">
        <v>1346</v>
      </c>
      <c r="AU136" s="17" t="s">
        <v>85</v>
      </c>
    </row>
    <row r="137" spans="2:65" s="1" customFormat="1" ht="44.25" customHeight="1">
      <c r="B137" s="32"/>
      <c r="C137" s="137" t="s">
        <v>285</v>
      </c>
      <c r="D137" s="137" t="s">
        <v>255</v>
      </c>
      <c r="E137" s="138" t="s">
        <v>5777</v>
      </c>
      <c r="F137" s="139" t="s">
        <v>5778</v>
      </c>
      <c r="G137" s="140" t="s">
        <v>447</v>
      </c>
      <c r="H137" s="141">
        <v>4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639</v>
      </c>
      <c r="AT137" s="148" t="s">
        <v>255</v>
      </c>
      <c r="AU137" s="148" t="s">
        <v>85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639</v>
      </c>
      <c r="BM137" s="148" t="s">
        <v>344</v>
      </c>
    </row>
    <row r="138" spans="2:65" s="1" customFormat="1" ht="19.5">
      <c r="B138" s="32"/>
      <c r="D138" s="155" t="s">
        <v>1346</v>
      </c>
      <c r="F138" s="195" t="s">
        <v>5764</v>
      </c>
      <c r="I138" s="152"/>
      <c r="L138" s="32"/>
      <c r="M138" s="182"/>
      <c r="N138" s="183"/>
      <c r="O138" s="183"/>
      <c r="P138" s="183"/>
      <c r="Q138" s="183"/>
      <c r="R138" s="183"/>
      <c r="S138" s="183"/>
      <c r="T138" s="184"/>
      <c r="AT138" s="17" t="s">
        <v>1346</v>
      </c>
      <c r="AU138" s="17" t="s">
        <v>85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3Z7gPwLPPc03DSRqsQDTOfAzsh2ZWsmgWujLY+Q/vZBchueBzQTRlUdoVr1EAgL3Gl1UcdAY+DNq+bU+clAujg==" saltValue="UkX6KqZxCK2Sl6VFgmWf4gd8jVmgdaVaN6Ic/rMyJtZzVq9xDaISMVQyyER06J59y9L+3s7yXryvWkSgF0wuQg==" spinCount="100000" sheet="1" objects="1" scenarios="1" formatColumns="0" formatRows="0" autoFilter="0"/>
  <autoFilter ref="C124:K138" xr:uid="{00000000-0009-0000-0000-00001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791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5678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5779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5680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ROUND(J125,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ROUND((SUM(BE125:BE147)),  2)</f>
        <v>0</v>
      </c>
      <c r="I37" s="97">
        <v>0.21</v>
      </c>
      <c r="J37" s="86">
        <f>ROUND(((SUM(BE125:BE147))*I37),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ROUND((SUM(BF125:BF147)),  2)</f>
        <v>0</v>
      </c>
      <c r="I38" s="97">
        <v>0.15</v>
      </c>
      <c r="J38" s="86">
        <f>ROUND(((SUM(BF125:BF147))*I38),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ROUND((SUM(BG125:BG147)),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ROUND((SUM(BH125:BH147)),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ROUND((SUM(BI125:BI147)),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791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5678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D.1.5.07 - Doplňky pevně spojené se stavbou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J125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5780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238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55" t="str">
        <f>E7</f>
        <v>VÝSTAVBA CHRÁNĚNÉHO BYDLENÍ V NOVÉ PACE</v>
      </c>
      <c r="F111" s="256"/>
      <c r="G111" s="256"/>
      <c r="H111" s="256"/>
      <c r="L111" s="32"/>
    </row>
    <row r="112" spans="2:47" ht="12" customHeight="1">
      <c r="B112" s="20"/>
      <c r="C112" s="27" t="s">
        <v>215</v>
      </c>
      <c r="L112" s="20"/>
    </row>
    <row r="113" spans="2:65" ht="16.5" customHeight="1">
      <c r="B113" s="20"/>
      <c r="E113" s="255" t="s">
        <v>791</v>
      </c>
      <c r="F113" s="216"/>
      <c r="G113" s="216"/>
      <c r="H113" s="216"/>
      <c r="L113" s="20"/>
    </row>
    <row r="114" spans="2:65" ht="12" customHeight="1">
      <c r="B114" s="20"/>
      <c r="C114" s="27" t="s">
        <v>792</v>
      </c>
      <c r="L114" s="20"/>
    </row>
    <row r="115" spans="2:65" s="1" customFormat="1" ht="16.5" customHeight="1">
      <c r="B115" s="32"/>
      <c r="E115" s="250" t="s">
        <v>5678</v>
      </c>
      <c r="F115" s="257"/>
      <c r="G115" s="257"/>
      <c r="H115" s="257"/>
      <c r="L115" s="32"/>
    </row>
    <row r="116" spans="2:65" s="1" customFormat="1" ht="12" customHeight="1">
      <c r="B116" s="32"/>
      <c r="C116" s="27" t="s">
        <v>794</v>
      </c>
      <c r="L116" s="32"/>
    </row>
    <row r="117" spans="2:65" s="1" customFormat="1" ht="16.5" customHeight="1">
      <c r="B117" s="32"/>
      <c r="E117" s="237" t="str">
        <f>E13</f>
        <v>D.1.5.07 - Doplňky pevně spojené se stavbou</v>
      </c>
      <c r="F117" s="257"/>
      <c r="G117" s="257"/>
      <c r="H117" s="25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Na Vyšehradě 1205, 509 01 Nová Paka </v>
      </c>
      <c r="I119" s="27" t="s">
        <v>22</v>
      </c>
      <c r="J119" s="52" t="str">
        <f>IF(J16="","",J16)</f>
        <v>17. 11. 2023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E19</f>
        <v>Královehradecký kraj</v>
      </c>
      <c r="I121" s="27" t="s">
        <v>30</v>
      </c>
      <c r="J121" s="30" t="str">
        <f>E25</f>
        <v>Růžička a partneři, s.r.o.</v>
      </c>
      <c r="L121" s="32"/>
    </row>
    <row r="122" spans="2:65" s="1" customFormat="1" ht="15.2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QSB,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239</v>
      </c>
      <c r="D124" s="119" t="s">
        <v>62</v>
      </c>
      <c r="E124" s="119" t="s">
        <v>58</v>
      </c>
      <c r="F124" s="119" t="s">
        <v>59</v>
      </c>
      <c r="G124" s="119" t="s">
        <v>240</v>
      </c>
      <c r="H124" s="119" t="s">
        <v>241</v>
      </c>
      <c r="I124" s="119" t="s">
        <v>242</v>
      </c>
      <c r="J124" s="119" t="s">
        <v>225</v>
      </c>
      <c r="K124" s="120" t="s">
        <v>243</v>
      </c>
      <c r="L124" s="117"/>
      <c r="M124" s="59" t="s">
        <v>1</v>
      </c>
      <c r="N124" s="60" t="s">
        <v>41</v>
      </c>
      <c r="O124" s="60" t="s">
        <v>244</v>
      </c>
      <c r="P124" s="60" t="s">
        <v>245</v>
      </c>
      <c r="Q124" s="60" t="s">
        <v>246</v>
      </c>
      <c r="R124" s="60" t="s">
        <v>247</v>
      </c>
      <c r="S124" s="60" t="s">
        <v>248</v>
      </c>
      <c r="T124" s="61" t="s">
        <v>249</v>
      </c>
    </row>
    <row r="125" spans="2:65" s="1" customFormat="1" ht="22.9" customHeight="1">
      <c r="B125" s="32"/>
      <c r="C125" s="64" t="s">
        <v>250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</v>
      </c>
      <c r="S125" s="53"/>
      <c r="T125" s="123">
        <f>T126</f>
        <v>0</v>
      </c>
      <c r="AT125" s="17" t="s">
        <v>76</v>
      </c>
      <c r="AU125" s="17" t="s">
        <v>227</v>
      </c>
      <c r="BK125" s="124">
        <f>BK126</f>
        <v>0</v>
      </c>
    </row>
    <row r="126" spans="2:65" s="11" customFormat="1" ht="25.9" customHeight="1">
      <c r="B126" s="125"/>
      <c r="D126" s="126" t="s">
        <v>76</v>
      </c>
      <c r="E126" s="127" t="s">
        <v>5781</v>
      </c>
      <c r="F126" s="127" t="s">
        <v>156</v>
      </c>
      <c r="I126" s="128"/>
      <c r="J126" s="129">
        <f>BK126</f>
        <v>0</v>
      </c>
      <c r="L126" s="125"/>
      <c r="M126" s="130"/>
      <c r="P126" s="131">
        <f>SUM(P127:P147)</f>
        <v>0</v>
      </c>
      <c r="R126" s="131">
        <f>SUM(R127:R147)</f>
        <v>0</v>
      </c>
      <c r="T126" s="132">
        <f>SUM(T127:T147)</f>
        <v>0</v>
      </c>
      <c r="AR126" s="126" t="s">
        <v>85</v>
      </c>
      <c r="AT126" s="133" t="s">
        <v>76</v>
      </c>
      <c r="AU126" s="133" t="s">
        <v>77</v>
      </c>
      <c r="AY126" s="126" t="s">
        <v>253</v>
      </c>
      <c r="BK126" s="134">
        <f>SUM(BK127:BK147)</f>
        <v>0</v>
      </c>
    </row>
    <row r="127" spans="2:65" s="1" customFormat="1" ht="55.5" customHeight="1">
      <c r="B127" s="32"/>
      <c r="C127" s="137" t="s">
        <v>85</v>
      </c>
      <c r="D127" s="137" t="s">
        <v>255</v>
      </c>
      <c r="E127" s="138" t="s">
        <v>5782</v>
      </c>
      <c r="F127" s="139" t="s">
        <v>5783</v>
      </c>
      <c r="G127" s="140" t="s">
        <v>447</v>
      </c>
      <c r="H127" s="141">
        <v>4</v>
      </c>
      <c r="I127" s="142"/>
      <c r="J127" s="143">
        <f t="shared" ref="J127:J136" si="0"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 t="shared" ref="P127:P136" si="1">O127*H127</f>
        <v>0</v>
      </c>
      <c r="Q127" s="146">
        <v>0</v>
      </c>
      <c r="R127" s="146">
        <f t="shared" ref="R127:R136" si="2">Q127*H127</f>
        <v>0</v>
      </c>
      <c r="S127" s="146">
        <v>0</v>
      </c>
      <c r="T127" s="147">
        <f t="shared" ref="T127:T136" si="3">S127*H127</f>
        <v>0</v>
      </c>
      <c r="AR127" s="148" t="s">
        <v>639</v>
      </c>
      <c r="AT127" s="148" t="s">
        <v>255</v>
      </c>
      <c r="AU127" s="148" t="s">
        <v>85</v>
      </c>
      <c r="AY127" s="17" t="s">
        <v>253</v>
      </c>
      <c r="BE127" s="149">
        <f t="shared" ref="BE127:BE136" si="4">IF(N127="základní",J127,0)</f>
        <v>0</v>
      </c>
      <c r="BF127" s="149">
        <f t="shared" ref="BF127:BF136" si="5">IF(N127="snížená",J127,0)</f>
        <v>0</v>
      </c>
      <c r="BG127" s="149">
        <f t="shared" ref="BG127:BG136" si="6">IF(N127="zákl. přenesená",J127,0)</f>
        <v>0</v>
      </c>
      <c r="BH127" s="149">
        <f t="shared" ref="BH127:BH136" si="7">IF(N127="sníž. přenesená",J127,0)</f>
        <v>0</v>
      </c>
      <c r="BI127" s="149">
        <f t="shared" ref="BI127:BI136" si="8">IF(N127="nulová",J127,0)</f>
        <v>0</v>
      </c>
      <c r="BJ127" s="17" t="s">
        <v>85</v>
      </c>
      <c r="BK127" s="149">
        <f t="shared" ref="BK127:BK136" si="9">ROUND(I127*H127,2)</f>
        <v>0</v>
      </c>
      <c r="BL127" s="17" t="s">
        <v>639</v>
      </c>
      <c r="BM127" s="148" t="s">
        <v>87</v>
      </c>
    </row>
    <row r="128" spans="2:65" s="1" customFormat="1" ht="55.5" customHeight="1">
      <c r="B128" s="32"/>
      <c r="C128" s="137" t="s">
        <v>87</v>
      </c>
      <c r="D128" s="137" t="s">
        <v>255</v>
      </c>
      <c r="E128" s="138" t="s">
        <v>5784</v>
      </c>
      <c r="F128" s="139" t="s">
        <v>5785</v>
      </c>
      <c r="G128" s="140" t="s">
        <v>447</v>
      </c>
      <c r="H128" s="141">
        <v>8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42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639</v>
      </c>
      <c r="AT128" s="148" t="s">
        <v>255</v>
      </c>
      <c r="AU128" s="148" t="s">
        <v>85</v>
      </c>
      <c r="AY128" s="17" t="s">
        <v>253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85</v>
      </c>
      <c r="BK128" s="149">
        <f t="shared" si="9"/>
        <v>0</v>
      </c>
      <c r="BL128" s="17" t="s">
        <v>639</v>
      </c>
      <c r="BM128" s="148" t="s">
        <v>260</v>
      </c>
    </row>
    <row r="129" spans="2:65" s="1" customFormat="1" ht="55.5" customHeight="1">
      <c r="B129" s="32"/>
      <c r="C129" s="137" t="s">
        <v>97</v>
      </c>
      <c r="D129" s="137" t="s">
        <v>255</v>
      </c>
      <c r="E129" s="138" t="s">
        <v>5786</v>
      </c>
      <c r="F129" s="139" t="s">
        <v>5787</v>
      </c>
      <c r="G129" s="140" t="s">
        <v>447</v>
      </c>
      <c r="H129" s="141">
        <v>8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639</v>
      </c>
      <c r="AT129" s="148" t="s">
        <v>255</v>
      </c>
      <c r="AU129" s="148" t="s">
        <v>85</v>
      </c>
      <c r="AY129" s="17" t="s">
        <v>253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85</v>
      </c>
      <c r="BK129" s="149">
        <f t="shared" si="9"/>
        <v>0</v>
      </c>
      <c r="BL129" s="17" t="s">
        <v>639</v>
      </c>
      <c r="BM129" s="148" t="s">
        <v>285</v>
      </c>
    </row>
    <row r="130" spans="2:65" s="1" customFormat="1" ht="55.5" customHeight="1">
      <c r="B130" s="32"/>
      <c r="C130" s="137" t="s">
        <v>260</v>
      </c>
      <c r="D130" s="137" t="s">
        <v>255</v>
      </c>
      <c r="E130" s="138" t="s">
        <v>5788</v>
      </c>
      <c r="F130" s="139" t="s">
        <v>5789</v>
      </c>
      <c r="G130" s="140" t="s">
        <v>447</v>
      </c>
      <c r="H130" s="141">
        <v>6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639</v>
      </c>
      <c r="AT130" s="148" t="s">
        <v>255</v>
      </c>
      <c r="AU130" s="148" t="s">
        <v>85</v>
      </c>
      <c r="AY130" s="17" t="s">
        <v>253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85</v>
      </c>
      <c r="BK130" s="149">
        <f t="shared" si="9"/>
        <v>0</v>
      </c>
      <c r="BL130" s="17" t="s">
        <v>639</v>
      </c>
      <c r="BM130" s="148" t="s">
        <v>303</v>
      </c>
    </row>
    <row r="131" spans="2:65" s="1" customFormat="1" ht="55.5" customHeight="1">
      <c r="B131" s="32"/>
      <c r="C131" s="137" t="s">
        <v>280</v>
      </c>
      <c r="D131" s="137" t="s">
        <v>255</v>
      </c>
      <c r="E131" s="138" t="s">
        <v>5790</v>
      </c>
      <c r="F131" s="139" t="s">
        <v>5791</v>
      </c>
      <c r="G131" s="140" t="s">
        <v>447</v>
      </c>
      <c r="H131" s="141">
        <v>4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639</v>
      </c>
      <c r="AT131" s="148" t="s">
        <v>255</v>
      </c>
      <c r="AU131" s="148" t="s">
        <v>85</v>
      </c>
      <c r="AY131" s="17" t="s">
        <v>253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85</v>
      </c>
      <c r="BK131" s="149">
        <f t="shared" si="9"/>
        <v>0</v>
      </c>
      <c r="BL131" s="17" t="s">
        <v>639</v>
      </c>
      <c r="BM131" s="148" t="s">
        <v>317</v>
      </c>
    </row>
    <row r="132" spans="2:65" s="1" customFormat="1" ht="66.75" customHeight="1">
      <c r="B132" s="32"/>
      <c r="C132" s="137" t="s">
        <v>285</v>
      </c>
      <c r="D132" s="137" t="s">
        <v>255</v>
      </c>
      <c r="E132" s="138" t="s">
        <v>5792</v>
      </c>
      <c r="F132" s="139" t="s">
        <v>5793</v>
      </c>
      <c r="G132" s="140" t="s">
        <v>447</v>
      </c>
      <c r="H132" s="141">
        <v>4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639</v>
      </c>
      <c r="AT132" s="148" t="s">
        <v>255</v>
      </c>
      <c r="AU132" s="148" t="s">
        <v>85</v>
      </c>
      <c r="AY132" s="17" t="s">
        <v>253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85</v>
      </c>
      <c r="BK132" s="149">
        <f t="shared" si="9"/>
        <v>0</v>
      </c>
      <c r="BL132" s="17" t="s">
        <v>639</v>
      </c>
      <c r="BM132" s="148" t="s">
        <v>344</v>
      </c>
    </row>
    <row r="133" spans="2:65" s="1" customFormat="1" ht="55.5" customHeight="1">
      <c r="B133" s="32"/>
      <c r="C133" s="137" t="s">
        <v>292</v>
      </c>
      <c r="D133" s="137" t="s">
        <v>255</v>
      </c>
      <c r="E133" s="138" t="s">
        <v>5794</v>
      </c>
      <c r="F133" s="139" t="s">
        <v>5795</v>
      </c>
      <c r="G133" s="140" t="s">
        <v>447</v>
      </c>
      <c r="H133" s="141">
        <v>4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639</v>
      </c>
      <c r="AT133" s="148" t="s">
        <v>255</v>
      </c>
      <c r="AU133" s="148" t="s">
        <v>85</v>
      </c>
      <c r="AY133" s="17" t="s">
        <v>253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85</v>
      </c>
      <c r="BK133" s="149">
        <f t="shared" si="9"/>
        <v>0</v>
      </c>
      <c r="BL133" s="17" t="s">
        <v>639</v>
      </c>
      <c r="BM133" s="148" t="s">
        <v>360</v>
      </c>
    </row>
    <row r="134" spans="2:65" s="1" customFormat="1" ht="62.65" customHeight="1">
      <c r="B134" s="32"/>
      <c r="C134" s="137" t="s">
        <v>303</v>
      </c>
      <c r="D134" s="137" t="s">
        <v>255</v>
      </c>
      <c r="E134" s="138" t="s">
        <v>5796</v>
      </c>
      <c r="F134" s="139" t="s">
        <v>5797</v>
      </c>
      <c r="G134" s="140" t="s">
        <v>447</v>
      </c>
      <c r="H134" s="141">
        <v>4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639</v>
      </c>
      <c r="AT134" s="148" t="s">
        <v>255</v>
      </c>
      <c r="AU134" s="148" t="s">
        <v>85</v>
      </c>
      <c r="AY134" s="17" t="s">
        <v>253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85</v>
      </c>
      <c r="BK134" s="149">
        <f t="shared" si="9"/>
        <v>0</v>
      </c>
      <c r="BL134" s="17" t="s">
        <v>639</v>
      </c>
      <c r="BM134" s="148" t="s">
        <v>369</v>
      </c>
    </row>
    <row r="135" spans="2:65" s="1" customFormat="1" ht="49.15" customHeight="1">
      <c r="B135" s="32"/>
      <c r="C135" s="137" t="s">
        <v>310</v>
      </c>
      <c r="D135" s="137" t="s">
        <v>255</v>
      </c>
      <c r="E135" s="138" t="s">
        <v>5798</v>
      </c>
      <c r="F135" s="139" t="s">
        <v>5799</v>
      </c>
      <c r="G135" s="140" t="s">
        <v>447</v>
      </c>
      <c r="H135" s="141">
        <v>4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639</v>
      </c>
      <c r="AT135" s="148" t="s">
        <v>255</v>
      </c>
      <c r="AU135" s="148" t="s">
        <v>85</v>
      </c>
      <c r="AY135" s="17" t="s">
        <v>253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85</v>
      </c>
      <c r="BK135" s="149">
        <f t="shared" si="9"/>
        <v>0</v>
      </c>
      <c r="BL135" s="17" t="s">
        <v>639</v>
      </c>
      <c r="BM135" s="148" t="s">
        <v>379</v>
      </c>
    </row>
    <row r="136" spans="2:65" s="1" customFormat="1" ht="55.5" customHeight="1">
      <c r="B136" s="32"/>
      <c r="C136" s="137" t="s">
        <v>317</v>
      </c>
      <c r="D136" s="137" t="s">
        <v>255</v>
      </c>
      <c r="E136" s="138" t="s">
        <v>5800</v>
      </c>
      <c r="F136" s="139" t="s">
        <v>5801</v>
      </c>
      <c r="G136" s="140" t="s">
        <v>447</v>
      </c>
      <c r="H136" s="141">
        <v>12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639</v>
      </c>
      <c r="AT136" s="148" t="s">
        <v>255</v>
      </c>
      <c r="AU136" s="148" t="s">
        <v>85</v>
      </c>
      <c r="AY136" s="17" t="s">
        <v>253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85</v>
      </c>
      <c r="BK136" s="149">
        <f t="shared" si="9"/>
        <v>0</v>
      </c>
      <c r="BL136" s="17" t="s">
        <v>639</v>
      </c>
      <c r="BM136" s="148" t="s">
        <v>389</v>
      </c>
    </row>
    <row r="137" spans="2:65" s="1" customFormat="1" ht="29.25">
      <c r="B137" s="32"/>
      <c r="D137" s="155" t="s">
        <v>1346</v>
      </c>
      <c r="F137" s="195" t="s">
        <v>5802</v>
      </c>
      <c r="I137" s="152"/>
      <c r="L137" s="32"/>
      <c r="M137" s="153"/>
      <c r="T137" s="56"/>
      <c r="AT137" s="17" t="s">
        <v>1346</v>
      </c>
      <c r="AU137" s="17" t="s">
        <v>85</v>
      </c>
    </row>
    <row r="138" spans="2:65" s="1" customFormat="1" ht="55.5" customHeight="1">
      <c r="B138" s="32"/>
      <c r="C138" s="137" t="s">
        <v>323</v>
      </c>
      <c r="D138" s="137" t="s">
        <v>255</v>
      </c>
      <c r="E138" s="138" t="s">
        <v>5803</v>
      </c>
      <c r="F138" s="139" t="s">
        <v>5804</v>
      </c>
      <c r="G138" s="140" t="s">
        <v>447</v>
      </c>
      <c r="H138" s="141">
        <v>8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639</v>
      </c>
      <c r="AT138" s="148" t="s">
        <v>255</v>
      </c>
      <c r="AU138" s="148" t="s">
        <v>85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639</v>
      </c>
      <c r="BM138" s="148" t="s">
        <v>398</v>
      </c>
    </row>
    <row r="139" spans="2:65" s="1" customFormat="1" ht="29.25">
      <c r="B139" s="32"/>
      <c r="D139" s="155" t="s">
        <v>1346</v>
      </c>
      <c r="F139" s="195" t="s">
        <v>5802</v>
      </c>
      <c r="I139" s="152"/>
      <c r="L139" s="32"/>
      <c r="M139" s="153"/>
      <c r="T139" s="56"/>
      <c r="AT139" s="17" t="s">
        <v>1346</v>
      </c>
      <c r="AU139" s="17" t="s">
        <v>85</v>
      </c>
    </row>
    <row r="140" spans="2:65" s="1" customFormat="1" ht="55.5" customHeight="1">
      <c r="B140" s="32"/>
      <c r="C140" s="137" t="s">
        <v>344</v>
      </c>
      <c r="D140" s="137" t="s">
        <v>255</v>
      </c>
      <c r="E140" s="138" t="s">
        <v>5805</v>
      </c>
      <c r="F140" s="139" t="s">
        <v>5806</v>
      </c>
      <c r="G140" s="140" t="s">
        <v>447</v>
      </c>
      <c r="H140" s="141">
        <v>2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639</v>
      </c>
      <c r="AT140" s="148" t="s">
        <v>255</v>
      </c>
      <c r="AU140" s="148" t="s">
        <v>85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639</v>
      </c>
      <c r="BM140" s="148" t="s">
        <v>410</v>
      </c>
    </row>
    <row r="141" spans="2:65" s="1" customFormat="1" ht="29.25">
      <c r="B141" s="32"/>
      <c r="D141" s="155" t="s">
        <v>1346</v>
      </c>
      <c r="F141" s="195" t="s">
        <v>5802</v>
      </c>
      <c r="I141" s="152"/>
      <c r="L141" s="32"/>
      <c r="M141" s="153"/>
      <c r="T141" s="56"/>
      <c r="AT141" s="17" t="s">
        <v>1346</v>
      </c>
      <c r="AU141" s="17" t="s">
        <v>85</v>
      </c>
    </row>
    <row r="142" spans="2:65" s="1" customFormat="1" ht="62.65" customHeight="1">
      <c r="B142" s="32"/>
      <c r="C142" s="137" t="s">
        <v>355</v>
      </c>
      <c r="D142" s="137" t="s">
        <v>255</v>
      </c>
      <c r="E142" s="138" t="s">
        <v>5807</v>
      </c>
      <c r="F142" s="139" t="s">
        <v>5808</v>
      </c>
      <c r="G142" s="140" t="s">
        <v>447</v>
      </c>
      <c r="H142" s="141">
        <v>12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639</v>
      </c>
      <c r="AT142" s="148" t="s">
        <v>255</v>
      </c>
      <c r="AU142" s="148" t="s">
        <v>85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639</v>
      </c>
      <c r="BM142" s="148" t="s">
        <v>422</v>
      </c>
    </row>
    <row r="143" spans="2:65" s="1" customFormat="1" ht="48.75">
      <c r="B143" s="32"/>
      <c r="D143" s="155" t="s">
        <v>1346</v>
      </c>
      <c r="F143" s="195" t="s">
        <v>5809</v>
      </c>
      <c r="I143" s="152"/>
      <c r="L143" s="32"/>
      <c r="M143" s="153"/>
      <c r="T143" s="56"/>
      <c r="AT143" s="17" t="s">
        <v>1346</v>
      </c>
      <c r="AU143" s="17" t="s">
        <v>85</v>
      </c>
    </row>
    <row r="144" spans="2:65" s="1" customFormat="1" ht="62.65" customHeight="1">
      <c r="B144" s="32"/>
      <c r="C144" s="137" t="s">
        <v>360</v>
      </c>
      <c r="D144" s="137" t="s">
        <v>255</v>
      </c>
      <c r="E144" s="138" t="s">
        <v>5810</v>
      </c>
      <c r="F144" s="139" t="s">
        <v>5811</v>
      </c>
      <c r="G144" s="140" t="s">
        <v>447</v>
      </c>
      <c r="H144" s="141">
        <v>16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639</v>
      </c>
      <c r="AT144" s="148" t="s">
        <v>255</v>
      </c>
      <c r="AU144" s="148" t="s">
        <v>85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639</v>
      </c>
      <c r="BM144" s="148" t="s">
        <v>302</v>
      </c>
    </row>
    <row r="145" spans="2:65" s="1" customFormat="1" ht="48.75">
      <c r="B145" s="32"/>
      <c r="D145" s="155" t="s">
        <v>1346</v>
      </c>
      <c r="F145" s="195" t="s">
        <v>5809</v>
      </c>
      <c r="I145" s="152"/>
      <c r="L145" s="32"/>
      <c r="M145" s="153"/>
      <c r="T145" s="56"/>
      <c r="AT145" s="17" t="s">
        <v>1346</v>
      </c>
      <c r="AU145" s="17" t="s">
        <v>85</v>
      </c>
    </row>
    <row r="146" spans="2:65" s="1" customFormat="1" ht="62.65" customHeight="1">
      <c r="B146" s="32"/>
      <c r="C146" s="137" t="s">
        <v>8</v>
      </c>
      <c r="D146" s="137" t="s">
        <v>255</v>
      </c>
      <c r="E146" s="138" t="s">
        <v>5812</v>
      </c>
      <c r="F146" s="139" t="s">
        <v>5813</v>
      </c>
      <c r="G146" s="140" t="s">
        <v>447</v>
      </c>
      <c r="H146" s="141">
        <v>2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639</v>
      </c>
      <c r="AT146" s="148" t="s">
        <v>255</v>
      </c>
      <c r="AU146" s="148" t="s">
        <v>85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639</v>
      </c>
      <c r="BM146" s="148" t="s">
        <v>444</v>
      </c>
    </row>
    <row r="147" spans="2:65" s="1" customFormat="1" ht="48.75">
      <c r="B147" s="32"/>
      <c r="D147" s="155" t="s">
        <v>1346</v>
      </c>
      <c r="F147" s="195" t="s">
        <v>5809</v>
      </c>
      <c r="I147" s="152"/>
      <c r="L147" s="32"/>
      <c r="M147" s="182"/>
      <c r="N147" s="183"/>
      <c r="O147" s="183"/>
      <c r="P147" s="183"/>
      <c r="Q147" s="183"/>
      <c r="R147" s="183"/>
      <c r="S147" s="183"/>
      <c r="T147" s="184"/>
      <c r="AT147" s="17" t="s">
        <v>1346</v>
      </c>
      <c r="AU147" s="17" t="s">
        <v>85</v>
      </c>
    </row>
    <row r="148" spans="2:65" s="1" customFormat="1" ht="6.95" customHeight="1"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2"/>
    </row>
  </sheetData>
  <sheetProtection algorithmName="SHA-512" hashValue="wIpF6w3Vuycv+TDtrgsPV/FhKYjShSaiaTeqVwimkAr63D2o/Qao3vMFi37x3FgzYn/sQxaJtWd0uFYcjPtScw==" saltValue="mEFa8jf4Y67thLviWsxExrOoIYqf4I4jx/5FciJCtEr5+nKiiD6Fa22ZIc+baVv5BWE32f9wPDo4dRn0Sn+1eA==" spinCount="100000" sheet="1" objects="1" scenarios="1" formatColumns="0" formatRows="0" autoFilter="0"/>
  <autoFilter ref="C124:K147" xr:uid="{00000000-0009-0000-0000-000017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163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5814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5815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ROUND((SUM(BE127:BE288)),  2)</f>
        <v>0</v>
      </c>
      <c r="I35" s="97">
        <v>0.21</v>
      </c>
      <c r="J35" s="86">
        <f>ROUND(((SUM(BE127:BE288))*I35),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ROUND((SUM(BF127:BF288)),  2)</f>
        <v>0</v>
      </c>
      <c r="I36" s="97">
        <v>0.15</v>
      </c>
      <c r="J36" s="86">
        <f>ROUND(((SUM(BF127:BF288))*I36),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ROUND((SUM(BG127:BG288)),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ROUND((SUM(BH127:BH288)),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ROUND((SUM(BI127:BI288)),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5814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D.2.1. - Dopravní řešení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J127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5815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5816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229</v>
      </c>
      <c r="E101" s="115"/>
      <c r="F101" s="115"/>
      <c r="G101" s="115"/>
      <c r="H101" s="115"/>
      <c r="I101" s="115"/>
      <c r="J101" s="116">
        <f>J150</f>
        <v>0</v>
      </c>
      <c r="L101" s="113"/>
    </row>
    <row r="102" spans="2:47" s="9" customFormat="1" ht="19.899999999999999" customHeight="1">
      <c r="B102" s="113"/>
      <c r="D102" s="114" t="s">
        <v>5817</v>
      </c>
      <c r="E102" s="115"/>
      <c r="F102" s="115"/>
      <c r="G102" s="115"/>
      <c r="H102" s="115"/>
      <c r="I102" s="115"/>
      <c r="J102" s="116">
        <f>J193</f>
        <v>0</v>
      </c>
      <c r="L102" s="113"/>
    </row>
    <row r="103" spans="2:47" s="9" customFormat="1" ht="19.899999999999999" customHeight="1">
      <c r="B103" s="113"/>
      <c r="D103" s="114" t="s">
        <v>5818</v>
      </c>
      <c r="E103" s="115"/>
      <c r="F103" s="115"/>
      <c r="G103" s="115"/>
      <c r="H103" s="115"/>
      <c r="I103" s="115"/>
      <c r="J103" s="116">
        <f>J206</f>
        <v>0</v>
      </c>
      <c r="L103" s="113"/>
    </row>
    <row r="104" spans="2:47" s="9" customFormat="1" ht="19.899999999999999" customHeight="1">
      <c r="B104" s="113"/>
      <c r="D104" s="114" t="s">
        <v>5819</v>
      </c>
      <c r="E104" s="115"/>
      <c r="F104" s="115"/>
      <c r="G104" s="115"/>
      <c r="H104" s="115"/>
      <c r="I104" s="115"/>
      <c r="J104" s="116">
        <f>J263</f>
        <v>0</v>
      </c>
      <c r="L104" s="113"/>
    </row>
    <row r="105" spans="2:47" s="9" customFormat="1" ht="19.899999999999999" customHeight="1">
      <c r="B105" s="113"/>
      <c r="D105" s="114" t="s">
        <v>5820</v>
      </c>
      <c r="E105" s="115"/>
      <c r="F105" s="115"/>
      <c r="G105" s="115"/>
      <c r="H105" s="115"/>
      <c r="I105" s="115"/>
      <c r="J105" s="116">
        <f>J270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63" ht="12" customHeight="1">
      <c r="B116" s="20"/>
      <c r="C116" s="27" t="s">
        <v>215</v>
      </c>
      <c r="L116" s="20"/>
    </row>
    <row r="117" spans="2:63" s="1" customFormat="1" ht="16.5" customHeight="1">
      <c r="B117" s="32"/>
      <c r="E117" s="255" t="s">
        <v>5814</v>
      </c>
      <c r="F117" s="257"/>
      <c r="G117" s="257"/>
      <c r="H117" s="257"/>
      <c r="L117" s="32"/>
    </row>
    <row r="118" spans="2:63" s="1" customFormat="1" ht="12" customHeight="1">
      <c r="B118" s="32"/>
      <c r="C118" s="27" t="s">
        <v>792</v>
      </c>
      <c r="L118" s="32"/>
    </row>
    <row r="119" spans="2:63" s="1" customFormat="1" ht="16.5" customHeight="1">
      <c r="B119" s="32"/>
      <c r="E119" s="237" t="str">
        <f>E11</f>
        <v>D.2.1. - Dopravní řešení</v>
      </c>
      <c r="F119" s="257"/>
      <c r="G119" s="257"/>
      <c r="H119" s="25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Na Vyšehradě 1205, 509 01 Nová Paka </v>
      </c>
      <c r="I121" s="27" t="s">
        <v>22</v>
      </c>
      <c r="J121" s="52" t="str">
        <f>IF(J14="","",J14)</f>
        <v>17. 11. 2023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Královehradecký kraj</v>
      </c>
      <c r="I123" s="27" t="s">
        <v>30</v>
      </c>
      <c r="J123" s="30" t="str">
        <f>E23</f>
        <v>Růžička a partneři,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QSB,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239</v>
      </c>
      <c r="D126" s="119" t="s">
        <v>62</v>
      </c>
      <c r="E126" s="119" t="s">
        <v>58</v>
      </c>
      <c r="F126" s="119" t="s">
        <v>59</v>
      </c>
      <c r="G126" s="119" t="s">
        <v>240</v>
      </c>
      <c r="H126" s="119" t="s">
        <v>241</v>
      </c>
      <c r="I126" s="119" t="s">
        <v>242</v>
      </c>
      <c r="J126" s="119" t="s">
        <v>225</v>
      </c>
      <c r="K126" s="120" t="s">
        <v>243</v>
      </c>
      <c r="L126" s="117"/>
      <c r="M126" s="59" t="s">
        <v>1</v>
      </c>
      <c r="N126" s="60" t="s">
        <v>41</v>
      </c>
      <c r="O126" s="60" t="s">
        <v>244</v>
      </c>
      <c r="P126" s="60" t="s">
        <v>245</v>
      </c>
      <c r="Q126" s="60" t="s">
        <v>246</v>
      </c>
      <c r="R126" s="60" t="s">
        <v>247</v>
      </c>
      <c r="S126" s="60" t="s">
        <v>248</v>
      </c>
      <c r="T126" s="61" t="s">
        <v>249</v>
      </c>
    </row>
    <row r="127" spans="2:63" s="1" customFormat="1" ht="22.9" customHeight="1">
      <c r="B127" s="32"/>
      <c r="C127" s="64" t="s">
        <v>250</v>
      </c>
      <c r="J127" s="121">
        <f>BK127</f>
        <v>0</v>
      </c>
      <c r="L127" s="32"/>
      <c r="M127" s="62"/>
      <c r="N127" s="53"/>
      <c r="O127" s="53"/>
      <c r="P127" s="122">
        <f>P128</f>
        <v>0</v>
      </c>
      <c r="Q127" s="53"/>
      <c r="R127" s="122">
        <f>R128</f>
        <v>0</v>
      </c>
      <c r="S127" s="53"/>
      <c r="T127" s="123">
        <f>T128</f>
        <v>0</v>
      </c>
      <c r="AT127" s="17" t="s">
        <v>76</v>
      </c>
      <c r="AU127" s="17" t="s">
        <v>227</v>
      </c>
      <c r="BK127" s="124">
        <f>BK128</f>
        <v>0</v>
      </c>
    </row>
    <row r="128" spans="2:63" s="11" customFormat="1" ht="25.9" customHeight="1">
      <c r="B128" s="125"/>
      <c r="D128" s="126" t="s">
        <v>76</v>
      </c>
      <c r="E128" s="127" t="s">
        <v>161</v>
      </c>
      <c r="F128" s="127" t="s">
        <v>162</v>
      </c>
      <c r="I128" s="128"/>
      <c r="J128" s="129">
        <f>BK128</f>
        <v>0</v>
      </c>
      <c r="L128" s="125"/>
      <c r="M128" s="130"/>
      <c r="P128" s="131">
        <f>P129+P150+P193+P206+P263+P270</f>
        <v>0</v>
      </c>
      <c r="R128" s="131">
        <f>R129+R150+R193+R206+R263+R270</f>
        <v>0</v>
      </c>
      <c r="T128" s="132">
        <f>T129+T150+T193+T206+T263+T270</f>
        <v>0</v>
      </c>
      <c r="AR128" s="126" t="s">
        <v>85</v>
      </c>
      <c r="AT128" s="133" t="s">
        <v>76</v>
      </c>
      <c r="AU128" s="133" t="s">
        <v>77</v>
      </c>
      <c r="AY128" s="126" t="s">
        <v>253</v>
      </c>
      <c r="BK128" s="134">
        <f>BK129+BK150+BK193+BK206+BK263+BK270</f>
        <v>0</v>
      </c>
    </row>
    <row r="129" spans="2:65" s="11" customFormat="1" ht="22.9" customHeight="1">
      <c r="B129" s="125"/>
      <c r="D129" s="126" t="s">
        <v>76</v>
      </c>
      <c r="E129" s="135" t="s">
        <v>77</v>
      </c>
      <c r="F129" s="135" t="s">
        <v>5821</v>
      </c>
      <c r="I129" s="128"/>
      <c r="J129" s="136">
        <f>BK129</f>
        <v>0</v>
      </c>
      <c r="L129" s="125"/>
      <c r="M129" s="130"/>
      <c r="P129" s="131">
        <f>SUM(P130:P149)</f>
        <v>0</v>
      </c>
      <c r="R129" s="131">
        <f>SUM(R130:R149)</f>
        <v>0</v>
      </c>
      <c r="T129" s="132">
        <f>SUM(T130:T149)</f>
        <v>0</v>
      </c>
      <c r="AR129" s="126" t="s">
        <v>85</v>
      </c>
      <c r="AT129" s="133" t="s">
        <v>76</v>
      </c>
      <c r="AU129" s="133" t="s">
        <v>85</v>
      </c>
      <c r="AY129" s="126" t="s">
        <v>253</v>
      </c>
      <c r="BK129" s="134">
        <f>SUM(BK130:BK149)</f>
        <v>0</v>
      </c>
    </row>
    <row r="130" spans="2:65" s="1" customFormat="1" ht="44.25" customHeight="1">
      <c r="B130" s="32"/>
      <c r="C130" s="137" t="s">
        <v>85</v>
      </c>
      <c r="D130" s="137" t="s">
        <v>255</v>
      </c>
      <c r="E130" s="138" t="s">
        <v>5822</v>
      </c>
      <c r="F130" s="139" t="s">
        <v>5823</v>
      </c>
      <c r="G130" s="140" t="s">
        <v>5824</v>
      </c>
      <c r="H130" s="141">
        <v>43.32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260</v>
      </c>
      <c r="AT130" s="148" t="s">
        <v>255</v>
      </c>
      <c r="AU130" s="148" t="s">
        <v>87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260</v>
      </c>
      <c r="BM130" s="148" t="s">
        <v>87</v>
      </c>
    </row>
    <row r="131" spans="2:65" s="1" customFormat="1" ht="19.5">
      <c r="B131" s="32"/>
      <c r="D131" s="155" t="s">
        <v>1346</v>
      </c>
      <c r="F131" s="195" t="s">
        <v>5825</v>
      </c>
      <c r="I131" s="152"/>
      <c r="L131" s="32"/>
      <c r="M131" s="153"/>
      <c r="T131" s="56"/>
      <c r="AT131" s="17" t="s">
        <v>1346</v>
      </c>
      <c r="AU131" s="17" t="s">
        <v>87</v>
      </c>
    </row>
    <row r="132" spans="2:65" s="1" customFormat="1" ht="44.25" customHeight="1">
      <c r="B132" s="32"/>
      <c r="C132" s="137" t="s">
        <v>87</v>
      </c>
      <c r="D132" s="137" t="s">
        <v>255</v>
      </c>
      <c r="E132" s="138" t="s">
        <v>5826</v>
      </c>
      <c r="F132" s="139" t="s">
        <v>5823</v>
      </c>
      <c r="G132" s="140" t="s">
        <v>5824</v>
      </c>
      <c r="H132" s="141">
        <v>247.2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260</v>
      </c>
      <c r="BM132" s="148" t="s">
        <v>260</v>
      </c>
    </row>
    <row r="133" spans="2:65" s="1" customFormat="1" ht="29.25">
      <c r="B133" s="32"/>
      <c r="D133" s="155" t="s">
        <v>1346</v>
      </c>
      <c r="F133" s="195" t="s">
        <v>5827</v>
      </c>
      <c r="I133" s="152"/>
      <c r="L133" s="32"/>
      <c r="M133" s="153"/>
      <c r="T133" s="56"/>
      <c r="AT133" s="17" t="s">
        <v>1346</v>
      </c>
      <c r="AU133" s="17" t="s">
        <v>87</v>
      </c>
    </row>
    <row r="134" spans="2:65" s="1" customFormat="1" ht="37.9" customHeight="1">
      <c r="B134" s="32"/>
      <c r="C134" s="137" t="s">
        <v>97</v>
      </c>
      <c r="D134" s="137" t="s">
        <v>255</v>
      </c>
      <c r="E134" s="138" t="s">
        <v>5828</v>
      </c>
      <c r="F134" s="139" t="s">
        <v>5829</v>
      </c>
      <c r="G134" s="140" t="s">
        <v>5824</v>
      </c>
      <c r="H134" s="141">
        <v>14.592000000000001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260</v>
      </c>
      <c r="BM134" s="148" t="s">
        <v>285</v>
      </c>
    </row>
    <row r="135" spans="2:65" s="1" customFormat="1" ht="29.25">
      <c r="B135" s="32"/>
      <c r="D135" s="155" t="s">
        <v>1346</v>
      </c>
      <c r="F135" s="195" t="s">
        <v>5830</v>
      </c>
      <c r="I135" s="152"/>
      <c r="L135" s="32"/>
      <c r="M135" s="153"/>
      <c r="T135" s="56"/>
      <c r="AT135" s="17" t="s">
        <v>1346</v>
      </c>
      <c r="AU135" s="17" t="s">
        <v>87</v>
      </c>
    </row>
    <row r="136" spans="2:65" s="1" customFormat="1" ht="37.9" customHeight="1">
      <c r="B136" s="32"/>
      <c r="C136" s="137" t="s">
        <v>260</v>
      </c>
      <c r="D136" s="137" t="s">
        <v>255</v>
      </c>
      <c r="E136" s="138" t="s">
        <v>5831</v>
      </c>
      <c r="F136" s="139" t="s">
        <v>5832</v>
      </c>
      <c r="G136" s="140" t="s">
        <v>5824</v>
      </c>
      <c r="H136" s="141">
        <v>18.216000000000001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260</v>
      </c>
      <c r="BM136" s="148" t="s">
        <v>303</v>
      </c>
    </row>
    <row r="137" spans="2:65" s="1" customFormat="1" ht="29.25">
      <c r="B137" s="32"/>
      <c r="D137" s="155" t="s">
        <v>1346</v>
      </c>
      <c r="F137" s="195" t="s">
        <v>5833</v>
      </c>
      <c r="I137" s="152"/>
      <c r="L137" s="32"/>
      <c r="M137" s="153"/>
      <c r="T137" s="56"/>
      <c r="AT137" s="17" t="s">
        <v>1346</v>
      </c>
      <c r="AU137" s="17" t="s">
        <v>87</v>
      </c>
    </row>
    <row r="138" spans="2:65" s="1" customFormat="1" ht="21.75" customHeight="1">
      <c r="B138" s="32"/>
      <c r="C138" s="137" t="s">
        <v>280</v>
      </c>
      <c r="D138" s="137" t="s">
        <v>255</v>
      </c>
      <c r="E138" s="138" t="s">
        <v>5834</v>
      </c>
      <c r="F138" s="139" t="s">
        <v>5835</v>
      </c>
      <c r="G138" s="140" t="s">
        <v>5836</v>
      </c>
      <c r="H138" s="141">
        <v>1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260</v>
      </c>
      <c r="BM138" s="148" t="s">
        <v>317</v>
      </c>
    </row>
    <row r="139" spans="2:65" s="1" customFormat="1" ht="48.75">
      <c r="B139" s="32"/>
      <c r="D139" s="155" t="s">
        <v>1346</v>
      </c>
      <c r="F139" s="195" t="s">
        <v>5837</v>
      </c>
      <c r="I139" s="152"/>
      <c r="L139" s="32"/>
      <c r="M139" s="153"/>
      <c r="T139" s="56"/>
      <c r="AT139" s="17" t="s">
        <v>1346</v>
      </c>
      <c r="AU139" s="17" t="s">
        <v>87</v>
      </c>
    </row>
    <row r="140" spans="2:65" s="1" customFormat="1" ht="16.5" customHeight="1">
      <c r="B140" s="32"/>
      <c r="C140" s="137" t="s">
        <v>285</v>
      </c>
      <c r="D140" s="137" t="s">
        <v>255</v>
      </c>
      <c r="E140" s="138" t="s">
        <v>5838</v>
      </c>
      <c r="F140" s="139" t="s">
        <v>5839</v>
      </c>
      <c r="G140" s="140" t="s">
        <v>5836</v>
      </c>
      <c r="H140" s="141">
        <v>1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260</v>
      </c>
      <c r="BM140" s="148" t="s">
        <v>344</v>
      </c>
    </row>
    <row r="141" spans="2:65" s="1" customFormat="1" ht="19.5">
      <c r="B141" s="32"/>
      <c r="D141" s="155" t="s">
        <v>1346</v>
      </c>
      <c r="F141" s="195" t="s">
        <v>5840</v>
      </c>
      <c r="I141" s="152"/>
      <c r="L141" s="32"/>
      <c r="M141" s="153"/>
      <c r="T141" s="56"/>
      <c r="AT141" s="17" t="s">
        <v>1346</v>
      </c>
      <c r="AU141" s="17" t="s">
        <v>87</v>
      </c>
    </row>
    <row r="142" spans="2:65" s="1" customFormat="1" ht="16.5" customHeight="1">
      <c r="B142" s="32"/>
      <c r="C142" s="137" t="s">
        <v>292</v>
      </c>
      <c r="D142" s="137" t="s">
        <v>255</v>
      </c>
      <c r="E142" s="138" t="s">
        <v>5841</v>
      </c>
      <c r="F142" s="139" t="s">
        <v>5839</v>
      </c>
      <c r="G142" s="140" t="s">
        <v>5836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260</v>
      </c>
      <c r="BM142" s="148" t="s">
        <v>360</v>
      </c>
    </row>
    <row r="143" spans="2:65" s="1" customFormat="1" ht="29.25">
      <c r="B143" s="32"/>
      <c r="D143" s="155" t="s">
        <v>1346</v>
      </c>
      <c r="F143" s="195" t="s">
        <v>5842</v>
      </c>
      <c r="I143" s="152"/>
      <c r="L143" s="32"/>
      <c r="M143" s="153"/>
      <c r="T143" s="56"/>
      <c r="AT143" s="17" t="s">
        <v>1346</v>
      </c>
      <c r="AU143" s="17" t="s">
        <v>87</v>
      </c>
    </row>
    <row r="144" spans="2:65" s="1" customFormat="1" ht="16.5" customHeight="1">
      <c r="B144" s="32"/>
      <c r="C144" s="137" t="s">
        <v>303</v>
      </c>
      <c r="D144" s="137" t="s">
        <v>255</v>
      </c>
      <c r="E144" s="138" t="s">
        <v>5843</v>
      </c>
      <c r="F144" s="139" t="s">
        <v>5844</v>
      </c>
      <c r="G144" s="140" t="s">
        <v>5836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260</v>
      </c>
      <c r="BM144" s="148" t="s">
        <v>369</v>
      </c>
    </row>
    <row r="145" spans="2:65" s="1" customFormat="1" ht="29.25">
      <c r="B145" s="32"/>
      <c r="D145" s="155" t="s">
        <v>1346</v>
      </c>
      <c r="F145" s="195" t="s">
        <v>5845</v>
      </c>
      <c r="I145" s="152"/>
      <c r="L145" s="32"/>
      <c r="M145" s="153"/>
      <c r="T145" s="56"/>
      <c r="AT145" s="17" t="s">
        <v>1346</v>
      </c>
      <c r="AU145" s="17" t="s">
        <v>87</v>
      </c>
    </row>
    <row r="146" spans="2:65" s="1" customFormat="1" ht="24.2" customHeight="1">
      <c r="B146" s="32"/>
      <c r="C146" s="137" t="s">
        <v>310</v>
      </c>
      <c r="D146" s="137" t="s">
        <v>255</v>
      </c>
      <c r="E146" s="138" t="s">
        <v>5846</v>
      </c>
      <c r="F146" s="139" t="s">
        <v>5847</v>
      </c>
      <c r="G146" s="140" t="s">
        <v>5836</v>
      </c>
      <c r="H146" s="141">
        <v>1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260</v>
      </c>
      <c r="BM146" s="148" t="s">
        <v>379</v>
      </c>
    </row>
    <row r="147" spans="2:65" s="1" customFormat="1" ht="29.25">
      <c r="B147" s="32"/>
      <c r="D147" s="155" t="s">
        <v>1346</v>
      </c>
      <c r="F147" s="195" t="s">
        <v>5848</v>
      </c>
      <c r="I147" s="152"/>
      <c r="L147" s="32"/>
      <c r="M147" s="153"/>
      <c r="T147" s="56"/>
      <c r="AT147" s="17" t="s">
        <v>1346</v>
      </c>
      <c r="AU147" s="17" t="s">
        <v>87</v>
      </c>
    </row>
    <row r="148" spans="2:65" s="1" customFormat="1" ht="16.5" customHeight="1">
      <c r="B148" s="32"/>
      <c r="C148" s="137" t="s">
        <v>317</v>
      </c>
      <c r="D148" s="137" t="s">
        <v>255</v>
      </c>
      <c r="E148" s="138" t="s">
        <v>5849</v>
      </c>
      <c r="F148" s="139" t="s">
        <v>5850</v>
      </c>
      <c r="G148" s="140" t="s">
        <v>5836</v>
      </c>
      <c r="H148" s="141">
        <v>1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260</v>
      </c>
      <c r="BM148" s="148" t="s">
        <v>389</v>
      </c>
    </row>
    <row r="149" spans="2:65" s="1" customFormat="1" ht="48.75">
      <c r="B149" s="32"/>
      <c r="D149" s="155" t="s">
        <v>1346</v>
      </c>
      <c r="F149" s="195" t="s">
        <v>5851</v>
      </c>
      <c r="I149" s="152"/>
      <c r="L149" s="32"/>
      <c r="M149" s="153"/>
      <c r="T149" s="56"/>
      <c r="AT149" s="17" t="s">
        <v>1346</v>
      </c>
      <c r="AU149" s="17" t="s">
        <v>87</v>
      </c>
    </row>
    <row r="150" spans="2:65" s="11" customFormat="1" ht="22.9" customHeight="1">
      <c r="B150" s="125"/>
      <c r="D150" s="126" t="s">
        <v>76</v>
      </c>
      <c r="E150" s="135" t="s">
        <v>85</v>
      </c>
      <c r="F150" s="135" t="s">
        <v>254</v>
      </c>
      <c r="I150" s="128"/>
      <c r="J150" s="136">
        <f>BK150</f>
        <v>0</v>
      </c>
      <c r="L150" s="125"/>
      <c r="M150" s="130"/>
      <c r="P150" s="131">
        <f>SUM(P151:P192)</f>
        <v>0</v>
      </c>
      <c r="R150" s="131">
        <f>SUM(R151:R192)</f>
        <v>0</v>
      </c>
      <c r="T150" s="132">
        <f>SUM(T151:T192)</f>
        <v>0</v>
      </c>
      <c r="AR150" s="126" t="s">
        <v>85</v>
      </c>
      <c r="AT150" s="133" t="s">
        <v>76</v>
      </c>
      <c r="AU150" s="133" t="s">
        <v>85</v>
      </c>
      <c r="AY150" s="126" t="s">
        <v>253</v>
      </c>
      <c r="BK150" s="134">
        <f>SUM(BK151:BK192)</f>
        <v>0</v>
      </c>
    </row>
    <row r="151" spans="2:65" s="1" customFormat="1" ht="24.2" customHeight="1">
      <c r="B151" s="32"/>
      <c r="C151" s="137" t="s">
        <v>323</v>
      </c>
      <c r="D151" s="137" t="s">
        <v>255</v>
      </c>
      <c r="E151" s="138" t="s">
        <v>5852</v>
      </c>
      <c r="F151" s="139" t="s">
        <v>5853</v>
      </c>
      <c r="G151" s="140" t="s">
        <v>5854</v>
      </c>
      <c r="H151" s="141">
        <v>22.8</v>
      </c>
      <c r="I151" s="142"/>
      <c r="J151" s="143">
        <f>ROUND(I151*H151,2)</f>
        <v>0</v>
      </c>
      <c r="K151" s="139" t="s">
        <v>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260</v>
      </c>
      <c r="BM151" s="148" t="s">
        <v>398</v>
      </c>
    </row>
    <row r="152" spans="2:65" s="1" customFormat="1" ht="29.25">
      <c r="B152" s="32"/>
      <c r="D152" s="155" t="s">
        <v>1346</v>
      </c>
      <c r="F152" s="195" t="s">
        <v>5855</v>
      </c>
      <c r="I152" s="152"/>
      <c r="L152" s="32"/>
      <c r="M152" s="153"/>
      <c r="T152" s="56"/>
      <c r="AT152" s="17" t="s">
        <v>1346</v>
      </c>
      <c r="AU152" s="17" t="s">
        <v>87</v>
      </c>
    </row>
    <row r="153" spans="2:65" s="1" customFormat="1" ht="24.2" customHeight="1">
      <c r="B153" s="32"/>
      <c r="C153" s="137" t="s">
        <v>344</v>
      </c>
      <c r="D153" s="137" t="s">
        <v>255</v>
      </c>
      <c r="E153" s="138" t="s">
        <v>5856</v>
      </c>
      <c r="F153" s="139" t="s">
        <v>5857</v>
      </c>
      <c r="G153" s="140" t="s">
        <v>5858</v>
      </c>
      <c r="H153" s="141">
        <v>1299.5999999999999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410</v>
      </c>
    </row>
    <row r="154" spans="2:65" s="1" customFormat="1" ht="19.5">
      <c r="B154" s="32"/>
      <c r="D154" s="155" t="s">
        <v>1346</v>
      </c>
      <c r="F154" s="195" t="s">
        <v>5859</v>
      </c>
      <c r="I154" s="152"/>
      <c r="L154" s="32"/>
      <c r="M154" s="153"/>
      <c r="T154" s="56"/>
      <c r="AT154" s="17" t="s">
        <v>1346</v>
      </c>
      <c r="AU154" s="17" t="s">
        <v>87</v>
      </c>
    </row>
    <row r="155" spans="2:65" s="1" customFormat="1" ht="24.2" customHeight="1">
      <c r="B155" s="32"/>
      <c r="C155" s="137" t="s">
        <v>355</v>
      </c>
      <c r="D155" s="137" t="s">
        <v>255</v>
      </c>
      <c r="E155" s="138" t="s">
        <v>5860</v>
      </c>
      <c r="F155" s="139" t="s">
        <v>5861</v>
      </c>
      <c r="G155" s="140" t="s">
        <v>5854</v>
      </c>
      <c r="H155" s="141">
        <v>6.48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260</v>
      </c>
      <c r="BM155" s="148" t="s">
        <v>422</v>
      </c>
    </row>
    <row r="156" spans="2:65" s="1" customFormat="1" ht="19.5">
      <c r="B156" s="32"/>
      <c r="D156" s="155" t="s">
        <v>1346</v>
      </c>
      <c r="F156" s="195" t="s">
        <v>5862</v>
      </c>
      <c r="I156" s="152"/>
      <c r="L156" s="32"/>
      <c r="M156" s="153"/>
      <c r="T156" s="56"/>
      <c r="AT156" s="17" t="s">
        <v>1346</v>
      </c>
      <c r="AU156" s="17" t="s">
        <v>87</v>
      </c>
    </row>
    <row r="157" spans="2:65" s="1" customFormat="1" ht="24.2" customHeight="1">
      <c r="B157" s="32"/>
      <c r="C157" s="137" t="s">
        <v>360</v>
      </c>
      <c r="D157" s="137" t="s">
        <v>255</v>
      </c>
      <c r="E157" s="138" t="s">
        <v>5863</v>
      </c>
      <c r="F157" s="139" t="s">
        <v>5864</v>
      </c>
      <c r="G157" s="140" t="s">
        <v>5858</v>
      </c>
      <c r="H157" s="141">
        <v>484.56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260</v>
      </c>
      <c r="BM157" s="148" t="s">
        <v>302</v>
      </c>
    </row>
    <row r="158" spans="2:65" s="1" customFormat="1" ht="29.25">
      <c r="B158" s="32"/>
      <c r="D158" s="155" t="s">
        <v>1346</v>
      </c>
      <c r="F158" s="195" t="s">
        <v>5865</v>
      </c>
      <c r="I158" s="152"/>
      <c r="L158" s="32"/>
      <c r="M158" s="153"/>
      <c r="T158" s="56"/>
      <c r="AT158" s="17" t="s">
        <v>1346</v>
      </c>
      <c r="AU158" s="17" t="s">
        <v>87</v>
      </c>
    </row>
    <row r="159" spans="2:65" s="1" customFormat="1" ht="24.2" customHeight="1">
      <c r="B159" s="32"/>
      <c r="C159" s="137" t="s">
        <v>8</v>
      </c>
      <c r="D159" s="137" t="s">
        <v>255</v>
      </c>
      <c r="E159" s="138" t="s">
        <v>5866</v>
      </c>
      <c r="F159" s="139" t="s">
        <v>5867</v>
      </c>
      <c r="G159" s="140" t="s">
        <v>1052</v>
      </c>
      <c r="H159" s="141">
        <v>24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260</v>
      </c>
      <c r="BM159" s="148" t="s">
        <v>444</v>
      </c>
    </row>
    <row r="160" spans="2:65" s="1" customFormat="1" ht="39">
      <c r="B160" s="32"/>
      <c r="D160" s="155" t="s">
        <v>1346</v>
      </c>
      <c r="F160" s="195" t="s">
        <v>5868</v>
      </c>
      <c r="I160" s="152"/>
      <c r="L160" s="32"/>
      <c r="M160" s="153"/>
      <c r="T160" s="56"/>
      <c r="AT160" s="17" t="s">
        <v>1346</v>
      </c>
      <c r="AU160" s="17" t="s">
        <v>87</v>
      </c>
    </row>
    <row r="161" spans="2:65" s="1" customFormat="1" ht="24.2" customHeight="1">
      <c r="B161" s="32"/>
      <c r="C161" s="137" t="s">
        <v>369</v>
      </c>
      <c r="D161" s="137" t="s">
        <v>255</v>
      </c>
      <c r="E161" s="138" t="s">
        <v>5869</v>
      </c>
      <c r="F161" s="139" t="s">
        <v>5870</v>
      </c>
      <c r="G161" s="140" t="s">
        <v>5858</v>
      </c>
      <c r="H161" s="141">
        <v>61.92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260</v>
      </c>
      <c r="BM161" s="148" t="s">
        <v>455</v>
      </c>
    </row>
    <row r="162" spans="2:65" s="1" customFormat="1" ht="39">
      <c r="B162" s="32"/>
      <c r="D162" s="155" t="s">
        <v>1346</v>
      </c>
      <c r="F162" s="195" t="s">
        <v>5871</v>
      </c>
      <c r="I162" s="152"/>
      <c r="L162" s="32"/>
      <c r="M162" s="153"/>
      <c r="T162" s="56"/>
      <c r="AT162" s="17" t="s">
        <v>1346</v>
      </c>
      <c r="AU162" s="17" t="s">
        <v>87</v>
      </c>
    </row>
    <row r="163" spans="2:65" s="1" customFormat="1" ht="24.2" customHeight="1">
      <c r="B163" s="32"/>
      <c r="C163" s="137" t="s">
        <v>374</v>
      </c>
      <c r="D163" s="137" t="s">
        <v>255</v>
      </c>
      <c r="E163" s="138" t="s">
        <v>5872</v>
      </c>
      <c r="F163" s="139" t="s">
        <v>5873</v>
      </c>
      <c r="G163" s="140" t="s">
        <v>1052</v>
      </c>
      <c r="H163" s="141">
        <v>44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483</v>
      </c>
    </row>
    <row r="164" spans="2:65" s="1" customFormat="1" ht="19.5">
      <c r="B164" s="32"/>
      <c r="D164" s="155" t="s">
        <v>1346</v>
      </c>
      <c r="F164" s="195" t="s">
        <v>5874</v>
      </c>
      <c r="I164" s="152"/>
      <c r="L164" s="32"/>
      <c r="M164" s="153"/>
      <c r="T164" s="56"/>
      <c r="AT164" s="17" t="s">
        <v>1346</v>
      </c>
      <c r="AU164" s="17" t="s">
        <v>87</v>
      </c>
    </row>
    <row r="165" spans="2:65" s="1" customFormat="1" ht="24.2" customHeight="1">
      <c r="B165" s="32"/>
      <c r="C165" s="137" t="s">
        <v>379</v>
      </c>
      <c r="D165" s="137" t="s">
        <v>255</v>
      </c>
      <c r="E165" s="138" t="s">
        <v>5875</v>
      </c>
      <c r="F165" s="139" t="s">
        <v>5876</v>
      </c>
      <c r="G165" s="140" t="s">
        <v>5858</v>
      </c>
      <c r="H165" s="141">
        <v>41.14</v>
      </c>
      <c r="I165" s="142"/>
      <c r="J165" s="143">
        <f>ROUND(I165*H165,2)</f>
        <v>0</v>
      </c>
      <c r="K165" s="139" t="s">
        <v>1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260</v>
      </c>
      <c r="BM165" s="148" t="s">
        <v>490</v>
      </c>
    </row>
    <row r="166" spans="2:65" s="1" customFormat="1" ht="29.25">
      <c r="B166" s="32"/>
      <c r="D166" s="155" t="s">
        <v>1346</v>
      </c>
      <c r="F166" s="195" t="s">
        <v>5877</v>
      </c>
      <c r="I166" s="152"/>
      <c r="L166" s="32"/>
      <c r="M166" s="153"/>
      <c r="T166" s="56"/>
      <c r="AT166" s="17" t="s">
        <v>1346</v>
      </c>
      <c r="AU166" s="17" t="s">
        <v>87</v>
      </c>
    </row>
    <row r="167" spans="2:65" s="1" customFormat="1" ht="24.2" customHeight="1">
      <c r="B167" s="32"/>
      <c r="C167" s="137" t="s">
        <v>384</v>
      </c>
      <c r="D167" s="137" t="s">
        <v>255</v>
      </c>
      <c r="E167" s="138" t="s">
        <v>5878</v>
      </c>
      <c r="F167" s="139" t="s">
        <v>5879</v>
      </c>
      <c r="G167" s="140" t="s">
        <v>5854</v>
      </c>
      <c r="H167" s="141">
        <v>6.08</v>
      </c>
      <c r="I167" s="142"/>
      <c r="J167" s="143">
        <f>ROUND(I167*H167,2)</f>
        <v>0</v>
      </c>
      <c r="K167" s="139" t="s">
        <v>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260</v>
      </c>
      <c r="BM167" s="148" t="s">
        <v>498</v>
      </c>
    </row>
    <row r="168" spans="2:65" s="1" customFormat="1" ht="29.25">
      <c r="B168" s="32"/>
      <c r="D168" s="155" t="s">
        <v>1346</v>
      </c>
      <c r="F168" s="195" t="s">
        <v>5880</v>
      </c>
      <c r="I168" s="152"/>
      <c r="L168" s="32"/>
      <c r="M168" s="153"/>
      <c r="T168" s="56"/>
      <c r="AT168" s="17" t="s">
        <v>1346</v>
      </c>
      <c r="AU168" s="17" t="s">
        <v>87</v>
      </c>
    </row>
    <row r="169" spans="2:65" s="1" customFormat="1" ht="24.2" customHeight="1">
      <c r="B169" s="32"/>
      <c r="C169" s="137" t="s">
        <v>389</v>
      </c>
      <c r="D169" s="137" t="s">
        <v>255</v>
      </c>
      <c r="E169" s="138" t="s">
        <v>5881</v>
      </c>
      <c r="F169" s="139" t="s">
        <v>5882</v>
      </c>
      <c r="G169" s="140" t="s">
        <v>5858</v>
      </c>
      <c r="H169" s="141">
        <v>437.76</v>
      </c>
      <c r="I169" s="142"/>
      <c r="J169" s="143">
        <f>ROUND(I169*H169,2)</f>
        <v>0</v>
      </c>
      <c r="K169" s="139" t="s">
        <v>1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260</v>
      </c>
      <c r="BM169" s="148" t="s">
        <v>508</v>
      </c>
    </row>
    <row r="170" spans="2:65" s="1" customFormat="1" ht="19.5">
      <c r="B170" s="32"/>
      <c r="D170" s="155" t="s">
        <v>1346</v>
      </c>
      <c r="F170" s="195" t="s">
        <v>5883</v>
      </c>
      <c r="I170" s="152"/>
      <c r="L170" s="32"/>
      <c r="M170" s="153"/>
      <c r="T170" s="56"/>
      <c r="AT170" s="17" t="s">
        <v>1346</v>
      </c>
      <c r="AU170" s="17" t="s">
        <v>87</v>
      </c>
    </row>
    <row r="171" spans="2:65" s="1" customFormat="1" ht="21.75" customHeight="1">
      <c r="B171" s="32"/>
      <c r="C171" s="137" t="s">
        <v>7</v>
      </c>
      <c r="D171" s="137" t="s">
        <v>255</v>
      </c>
      <c r="E171" s="138" t="s">
        <v>5884</v>
      </c>
      <c r="F171" s="139" t="s">
        <v>5885</v>
      </c>
      <c r="G171" s="140" t="s">
        <v>5854</v>
      </c>
      <c r="H171" s="141">
        <v>128</v>
      </c>
      <c r="I171" s="142"/>
      <c r="J171" s="143">
        <f>ROUND(I171*H171,2)</f>
        <v>0</v>
      </c>
      <c r="K171" s="139" t="s">
        <v>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260</v>
      </c>
      <c r="AT171" s="148" t="s">
        <v>255</v>
      </c>
      <c r="AU171" s="148" t="s">
        <v>87</v>
      </c>
      <c r="AY171" s="17" t="s">
        <v>253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260</v>
      </c>
      <c r="BM171" s="148" t="s">
        <v>521</v>
      </c>
    </row>
    <row r="172" spans="2:65" s="1" customFormat="1" ht="19.5">
      <c r="B172" s="32"/>
      <c r="D172" s="155" t="s">
        <v>1346</v>
      </c>
      <c r="F172" s="195" t="s">
        <v>5886</v>
      </c>
      <c r="I172" s="152"/>
      <c r="L172" s="32"/>
      <c r="M172" s="153"/>
      <c r="T172" s="56"/>
      <c r="AT172" s="17" t="s">
        <v>1346</v>
      </c>
      <c r="AU172" s="17" t="s">
        <v>87</v>
      </c>
    </row>
    <row r="173" spans="2:65" s="1" customFormat="1" ht="24.2" customHeight="1">
      <c r="B173" s="32"/>
      <c r="C173" s="137" t="s">
        <v>398</v>
      </c>
      <c r="D173" s="137" t="s">
        <v>255</v>
      </c>
      <c r="E173" s="138" t="s">
        <v>5887</v>
      </c>
      <c r="F173" s="139" t="s">
        <v>5888</v>
      </c>
      <c r="G173" s="140" t="s">
        <v>5889</v>
      </c>
      <c r="H173" s="141">
        <v>3840</v>
      </c>
      <c r="I173" s="142"/>
      <c r="J173" s="143">
        <f>ROUND(I173*H173,2)</f>
        <v>0</v>
      </c>
      <c r="K173" s="139" t="s">
        <v>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260</v>
      </c>
      <c r="BM173" s="148" t="s">
        <v>533</v>
      </c>
    </row>
    <row r="174" spans="2:65" s="1" customFormat="1" ht="19.5">
      <c r="B174" s="32"/>
      <c r="D174" s="155" t="s">
        <v>1346</v>
      </c>
      <c r="F174" s="195" t="s">
        <v>5890</v>
      </c>
      <c r="I174" s="152"/>
      <c r="L174" s="32"/>
      <c r="M174" s="153"/>
      <c r="T174" s="56"/>
      <c r="AT174" s="17" t="s">
        <v>1346</v>
      </c>
      <c r="AU174" s="17" t="s">
        <v>87</v>
      </c>
    </row>
    <row r="175" spans="2:65" s="1" customFormat="1" ht="24.2" customHeight="1">
      <c r="B175" s="32"/>
      <c r="C175" s="137" t="s">
        <v>404</v>
      </c>
      <c r="D175" s="137" t="s">
        <v>255</v>
      </c>
      <c r="E175" s="138" t="s">
        <v>5891</v>
      </c>
      <c r="F175" s="139" t="s">
        <v>5892</v>
      </c>
      <c r="G175" s="140" t="s">
        <v>5854</v>
      </c>
      <c r="H175" s="141">
        <v>3</v>
      </c>
      <c r="I175" s="142"/>
      <c r="J175" s="143">
        <f>ROUND(I175*H175,2)</f>
        <v>0</v>
      </c>
      <c r="K175" s="139" t="s">
        <v>1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260</v>
      </c>
      <c r="AT175" s="148" t="s">
        <v>255</v>
      </c>
      <c r="AU175" s="148" t="s">
        <v>87</v>
      </c>
      <c r="AY175" s="17" t="s">
        <v>253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260</v>
      </c>
      <c r="BM175" s="148" t="s">
        <v>546</v>
      </c>
    </row>
    <row r="176" spans="2:65" s="1" customFormat="1" ht="19.5">
      <c r="B176" s="32"/>
      <c r="D176" s="155" t="s">
        <v>1346</v>
      </c>
      <c r="F176" s="195" t="s">
        <v>5893</v>
      </c>
      <c r="I176" s="152"/>
      <c r="L176" s="32"/>
      <c r="M176" s="153"/>
      <c r="T176" s="56"/>
      <c r="AT176" s="17" t="s">
        <v>1346</v>
      </c>
      <c r="AU176" s="17" t="s">
        <v>87</v>
      </c>
    </row>
    <row r="177" spans="2:65" s="1" customFormat="1" ht="24.2" customHeight="1">
      <c r="B177" s="32"/>
      <c r="C177" s="137" t="s">
        <v>410</v>
      </c>
      <c r="D177" s="137" t="s">
        <v>255</v>
      </c>
      <c r="E177" s="138" t="s">
        <v>5894</v>
      </c>
      <c r="F177" s="139" t="s">
        <v>5895</v>
      </c>
      <c r="G177" s="140" t="s">
        <v>5889</v>
      </c>
      <c r="H177" s="141">
        <v>90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260</v>
      </c>
      <c r="BM177" s="148" t="s">
        <v>557</v>
      </c>
    </row>
    <row r="178" spans="2:65" s="1" customFormat="1" ht="19.5">
      <c r="B178" s="32"/>
      <c r="D178" s="155" t="s">
        <v>1346</v>
      </c>
      <c r="F178" s="195" t="s">
        <v>5896</v>
      </c>
      <c r="I178" s="152"/>
      <c r="L178" s="32"/>
      <c r="M178" s="153"/>
      <c r="T178" s="56"/>
      <c r="AT178" s="17" t="s">
        <v>1346</v>
      </c>
      <c r="AU178" s="17" t="s">
        <v>87</v>
      </c>
    </row>
    <row r="179" spans="2:65" s="1" customFormat="1" ht="24.2" customHeight="1">
      <c r="B179" s="32"/>
      <c r="C179" s="137" t="s">
        <v>415</v>
      </c>
      <c r="D179" s="137" t="s">
        <v>255</v>
      </c>
      <c r="E179" s="138" t="s">
        <v>5897</v>
      </c>
      <c r="F179" s="139" t="s">
        <v>5898</v>
      </c>
      <c r="G179" s="140" t="s">
        <v>5854</v>
      </c>
      <c r="H179" s="141">
        <v>4</v>
      </c>
      <c r="I179" s="142"/>
      <c r="J179" s="143">
        <f>ROUND(I179*H179,2)</f>
        <v>0</v>
      </c>
      <c r="K179" s="139" t="s">
        <v>1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260</v>
      </c>
      <c r="BM179" s="148" t="s">
        <v>566</v>
      </c>
    </row>
    <row r="180" spans="2:65" s="1" customFormat="1" ht="19.5">
      <c r="B180" s="32"/>
      <c r="D180" s="155" t="s">
        <v>1346</v>
      </c>
      <c r="F180" s="195" t="s">
        <v>5899</v>
      </c>
      <c r="I180" s="152"/>
      <c r="L180" s="32"/>
      <c r="M180" s="153"/>
      <c r="T180" s="56"/>
      <c r="AT180" s="17" t="s">
        <v>1346</v>
      </c>
      <c r="AU180" s="17" t="s">
        <v>87</v>
      </c>
    </row>
    <row r="181" spans="2:65" s="1" customFormat="1" ht="24.2" customHeight="1">
      <c r="B181" s="32"/>
      <c r="C181" s="137" t="s">
        <v>422</v>
      </c>
      <c r="D181" s="137" t="s">
        <v>255</v>
      </c>
      <c r="E181" s="138" t="s">
        <v>5900</v>
      </c>
      <c r="F181" s="139" t="s">
        <v>5901</v>
      </c>
      <c r="G181" s="140" t="s">
        <v>5889</v>
      </c>
      <c r="H181" s="141">
        <v>120</v>
      </c>
      <c r="I181" s="142"/>
      <c r="J181" s="143">
        <f>ROUND(I181*H181,2)</f>
        <v>0</v>
      </c>
      <c r="K181" s="139" t="s">
        <v>1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260</v>
      </c>
      <c r="AT181" s="148" t="s">
        <v>255</v>
      </c>
      <c r="AU181" s="148" t="s">
        <v>87</v>
      </c>
      <c r="AY181" s="17" t="s">
        <v>253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260</v>
      </c>
      <c r="BM181" s="148" t="s">
        <v>576</v>
      </c>
    </row>
    <row r="182" spans="2:65" s="1" customFormat="1" ht="19.5">
      <c r="B182" s="32"/>
      <c r="D182" s="155" t="s">
        <v>1346</v>
      </c>
      <c r="F182" s="195" t="s">
        <v>5902</v>
      </c>
      <c r="I182" s="152"/>
      <c r="L182" s="32"/>
      <c r="M182" s="153"/>
      <c r="T182" s="56"/>
      <c r="AT182" s="17" t="s">
        <v>1346</v>
      </c>
      <c r="AU182" s="17" t="s">
        <v>87</v>
      </c>
    </row>
    <row r="183" spans="2:65" s="1" customFormat="1" ht="24.2" customHeight="1">
      <c r="B183" s="32"/>
      <c r="C183" s="137" t="s">
        <v>291</v>
      </c>
      <c r="D183" s="137" t="s">
        <v>255</v>
      </c>
      <c r="E183" s="138" t="s">
        <v>5903</v>
      </c>
      <c r="F183" s="139" t="s">
        <v>5904</v>
      </c>
      <c r="G183" s="140" t="s">
        <v>5854</v>
      </c>
      <c r="H183" s="141">
        <v>23.6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260</v>
      </c>
      <c r="BM183" s="148" t="s">
        <v>586</v>
      </c>
    </row>
    <row r="184" spans="2:65" s="1" customFormat="1" ht="19.5">
      <c r="B184" s="32"/>
      <c r="D184" s="155" t="s">
        <v>1346</v>
      </c>
      <c r="F184" s="195" t="s">
        <v>5905</v>
      </c>
      <c r="I184" s="152"/>
      <c r="L184" s="32"/>
      <c r="M184" s="153"/>
      <c r="T184" s="56"/>
      <c r="AT184" s="17" t="s">
        <v>1346</v>
      </c>
      <c r="AU184" s="17" t="s">
        <v>87</v>
      </c>
    </row>
    <row r="185" spans="2:65" s="1" customFormat="1" ht="21.75" customHeight="1">
      <c r="B185" s="32"/>
      <c r="C185" s="137" t="s">
        <v>302</v>
      </c>
      <c r="D185" s="137" t="s">
        <v>255</v>
      </c>
      <c r="E185" s="138" t="s">
        <v>5906</v>
      </c>
      <c r="F185" s="139" t="s">
        <v>5907</v>
      </c>
      <c r="G185" s="140" t="s">
        <v>5854</v>
      </c>
      <c r="H185" s="141">
        <v>3.4980000000000002</v>
      </c>
      <c r="I185" s="142"/>
      <c r="J185" s="143">
        <f>ROUND(I185*H185,2)</f>
        <v>0</v>
      </c>
      <c r="K185" s="139" t="s">
        <v>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260</v>
      </c>
      <c r="BM185" s="148" t="s">
        <v>597</v>
      </c>
    </row>
    <row r="186" spans="2:65" s="1" customFormat="1" ht="19.5">
      <c r="B186" s="32"/>
      <c r="D186" s="155" t="s">
        <v>1346</v>
      </c>
      <c r="F186" s="195" t="s">
        <v>5908</v>
      </c>
      <c r="I186" s="152"/>
      <c r="L186" s="32"/>
      <c r="M186" s="153"/>
      <c r="T186" s="56"/>
      <c r="AT186" s="17" t="s">
        <v>1346</v>
      </c>
      <c r="AU186" s="17" t="s">
        <v>87</v>
      </c>
    </row>
    <row r="187" spans="2:65" s="1" customFormat="1" ht="21.75" customHeight="1">
      <c r="B187" s="32"/>
      <c r="C187" s="137" t="s">
        <v>437</v>
      </c>
      <c r="D187" s="137" t="s">
        <v>255</v>
      </c>
      <c r="E187" s="138" t="s">
        <v>5909</v>
      </c>
      <c r="F187" s="139" t="s">
        <v>5910</v>
      </c>
      <c r="G187" s="140" t="s">
        <v>5911</v>
      </c>
      <c r="H187" s="141">
        <v>339</v>
      </c>
      <c r="I187" s="142"/>
      <c r="J187" s="143">
        <f>ROUND(I187*H187,2)</f>
        <v>0</v>
      </c>
      <c r="K187" s="139" t="s">
        <v>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260</v>
      </c>
      <c r="AT187" s="148" t="s">
        <v>255</v>
      </c>
      <c r="AU187" s="148" t="s">
        <v>87</v>
      </c>
      <c r="AY187" s="17" t="s">
        <v>253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260</v>
      </c>
      <c r="BM187" s="148" t="s">
        <v>613</v>
      </c>
    </row>
    <row r="188" spans="2:65" s="1" customFormat="1" ht="19.5">
      <c r="B188" s="32"/>
      <c r="D188" s="155" t="s">
        <v>1346</v>
      </c>
      <c r="F188" s="195" t="s">
        <v>5912</v>
      </c>
      <c r="I188" s="152"/>
      <c r="L188" s="32"/>
      <c r="M188" s="153"/>
      <c r="T188" s="56"/>
      <c r="AT188" s="17" t="s">
        <v>1346</v>
      </c>
      <c r="AU188" s="17" t="s">
        <v>87</v>
      </c>
    </row>
    <row r="189" spans="2:65" s="1" customFormat="1" ht="21.75" customHeight="1">
      <c r="B189" s="32"/>
      <c r="C189" s="137" t="s">
        <v>444</v>
      </c>
      <c r="D189" s="137" t="s">
        <v>255</v>
      </c>
      <c r="E189" s="138" t="s">
        <v>5913</v>
      </c>
      <c r="F189" s="139" t="s">
        <v>5914</v>
      </c>
      <c r="G189" s="140" t="s">
        <v>5911</v>
      </c>
      <c r="H189" s="141">
        <v>20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260</v>
      </c>
      <c r="AT189" s="148" t="s">
        <v>255</v>
      </c>
      <c r="AU189" s="148" t="s">
        <v>87</v>
      </c>
      <c r="AY189" s="17" t="s">
        <v>253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260</v>
      </c>
      <c r="BM189" s="148" t="s">
        <v>621</v>
      </c>
    </row>
    <row r="190" spans="2:65" s="1" customFormat="1" ht="19.5">
      <c r="B190" s="32"/>
      <c r="D190" s="155" t="s">
        <v>1346</v>
      </c>
      <c r="F190" s="195" t="s">
        <v>5915</v>
      </c>
      <c r="I190" s="152"/>
      <c r="L190" s="32"/>
      <c r="M190" s="153"/>
      <c r="T190" s="56"/>
      <c r="AT190" s="17" t="s">
        <v>1346</v>
      </c>
      <c r="AU190" s="17" t="s">
        <v>87</v>
      </c>
    </row>
    <row r="191" spans="2:65" s="1" customFormat="1" ht="16.5" customHeight="1">
      <c r="B191" s="32"/>
      <c r="C191" s="137" t="s">
        <v>449</v>
      </c>
      <c r="D191" s="137" t="s">
        <v>255</v>
      </c>
      <c r="E191" s="138" t="s">
        <v>5916</v>
      </c>
      <c r="F191" s="139" t="s">
        <v>5917</v>
      </c>
      <c r="G191" s="140" t="s">
        <v>5911</v>
      </c>
      <c r="H191" s="141">
        <v>20</v>
      </c>
      <c r="I191" s="142"/>
      <c r="J191" s="143">
        <f>ROUND(I191*H191,2)</f>
        <v>0</v>
      </c>
      <c r="K191" s="139" t="s">
        <v>1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260</v>
      </c>
      <c r="AT191" s="148" t="s">
        <v>255</v>
      </c>
      <c r="AU191" s="148" t="s">
        <v>87</v>
      </c>
      <c r="AY191" s="17" t="s">
        <v>253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260</v>
      </c>
      <c r="BM191" s="148" t="s">
        <v>629</v>
      </c>
    </row>
    <row r="192" spans="2:65" s="1" customFormat="1" ht="19.5">
      <c r="B192" s="32"/>
      <c r="D192" s="155" t="s">
        <v>1346</v>
      </c>
      <c r="F192" s="195" t="s">
        <v>5918</v>
      </c>
      <c r="I192" s="152"/>
      <c r="L192" s="32"/>
      <c r="M192" s="153"/>
      <c r="T192" s="56"/>
      <c r="AT192" s="17" t="s">
        <v>1346</v>
      </c>
      <c r="AU192" s="17" t="s">
        <v>87</v>
      </c>
    </row>
    <row r="193" spans="2:65" s="11" customFormat="1" ht="22.9" customHeight="1">
      <c r="B193" s="125"/>
      <c r="D193" s="126" t="s">
        <v>76</v>
      </c>
      <c r="E193" s="135" t="s">
        <v>87</v>
      </c>
      <c r="F193" s="135" t="s">
        <v>5919</v>
      </c>
      <c r="I193" s="128"/>
      <c r="J193" s="136">
        <f>BK193</f>
        <v>0</v>
      </c>
      <c r="L193" s="125"/>
      <c r="M193" s="130"/>
      <c r="P193" s="131">
        <f>SUM(P194:P205)</f>
        <v>0</v>
      </c>
      <c r="R193" s="131">
        <f>SUM(R194:R205)</f>
        <v>0</v>
      </c>
      <c r="T193" s="132">
        <f>SUM(T194:T205)</f>
        <v>0</v>
      </c>
      <c r="AR193" s="126" t="s">
        <v>85</v>
      </c>
      <c r="AT193" s="133" t="s">
        <v>76</v>
      </c>
      <c r="AU193" s="133" t="s">
        <v>85</v>
      </c>
      <c r="AY193" s="126" t="s">
        <v>253</v>
      </c>
      <c r="BK193" s="134">
        <f>SUM(BK194:BK205)</f>
        <v>0</v>
      </c>
    </row>
    <row r="194" spans="2:65" s="1" customFormat="1" ht="24.2" customHeight="1">
      <c r="B194" s="32"/>
      <c r="C194" s="137" t="s">
        <v>455</v>
      </c>
      <c r="D194" s="137" t="s">
        <v>255</v>
      </c>
      <c r="E194" s="138" t="s">
        <v>5920</v>
      </c>
      <c r="F194" s="139" t="s">
        <v>5921</v>
      </c>
      <c r="G194" s="140" t="s">
        <v>5911</v>
      </c>
      <c r="H194" s="141">
        <v>40</v>
      </c>
      <c r="I194" s="142"/>
      <c r="J194" s="143">
        <f>ROUND(I194*H194,2)</f>
        <v>0</v>
      </c>
      <c r="K194" s="139" t="s">
        <v>1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260</v>
      </c>
      <c r="AT194" s="148" t="s">
        <v>255</v>
      </c>
      <c r="AU194" s="148" t="s">
        <v>87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260</v>
      </c>
      <c r="BM194" s="148" t="s">
        <v>639</v>
      </c>
    </row>
    <row r="195" spans="2:65" s="1" customFormat="1" ht="19.5">
      <c r="B195" s="32"/>
      <c r="D195" s="155" t="s">
        <v>1346</v>
      </c>
      <c r="F195" s="195" t="s">
        <v>5922</v>
      </c>
      <c r="I195" s="152"/>
      <c r="L195" s="32"/>
      <c r="M195" s="153"/>
      <c r="T195" s="56"/>
      <c r="AT195" s="17" t="s">
        <v>1346</v>
      </c>
      <c r="AU195" s="17" t="s">
        <v>87</v>
      </c>
    </row>
    <row r="196" spans="2:65" s="1" customFormat="1" ht="24.2" customHeight="1">
      <c r="B196" s="32"/>
      <c r="C196" s="137" t="s">
        <v>479</v>
      </c>
      <c r="D196" s="137" t="s">
        <v>255</v>
      </c>
      <c r="E196" s="138" t="s">
        <v>5923</v>
      </c>
      <c r="F196" s="139" t="s">
        <v>5924</v>
      </c>
      <c r="G196" s="140" t="s">
        <v>1052</v>
      </c>
      <c r="H196" s="141">
        <v>25</v>
      </c>
      <c r="I196" s="142"/>
      <c r="J196" s="143">
        <f>ROUND(I196*H196,2)</f>
        <v>0</v>
      </c>
      <c r="K196" s="139" t="s">
        <v>1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260</v>
      </c>
      <c r="AT196" s="148" t="s">
        <v>255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260</v>
      </c>
      <c r="BM196" s="148" t="s">
        <v>648</v>
      </c>
    </row>
    <row r="197" spans="2:65" s="1" customFormat="1" ht="39">
      <c r="B197" s="32"/>
      <c r="D197" s="155" t="s">
        <v>1346</v>
      </c>
      <c r="F197" s="195" t="s">
        <v>5925</v>
      </c>
      <c r="I197" s="152"/>
      <c r="L197" s="32"/>
      <c r="M197" s="153"/>
      <c r="T197" s="56"/>
      <c r="AT197" s="17" t="s">
        <v>1346</v>
      </c>
      <c r="AU197" s="17" t="s">
        <v>87</v>
      </c>
    </row>
    <row r="198" spans="2:65" s="1" customFormat="1" ht="16.5" customHeight="1">
      <c r="B198" s="32"/>
      <c r="C198" s="137" t="s">
        <v>483</v>
      </c>
      <c r="D198" s="137" t="s">
        <v>255</v>
      </c>
      <c r="E198" s="138" t="s">
        <v>5926</v>
      </c>
      <c r="F198" s="139" t="s">
        <v>5927</v>
      </c>
      <c r="G198" s="140" t="s">
        <v>5911</v>
      </c>
      <c r="H198" s="141">
        <v>40</v>
      </c>
      <c r="I198" s="142"/>
      <c r="J198" s="143">
        <f>ROUND(I198*H198,2)</f>
        <v>0</v>
      </c>
      <c r="K198" s="139" t="s">
        <v>1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260</v>
      </c>
      <c r="AT198" s="148" t="s">
        <v>255</v>
      </c>
      <c r="AU198" s="148" t="s">
        <v>87</v>
      </c>
      <c r="AY198" s="17" t="s">
        <v>253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260</v>
      </c>
      <c r="BM198" s="148" t="s">
        <v>663</v>
      </c>
    </row>
    <row r="199" spans="2:65" s="1" customFormat="1" ht="19.5">
      <c r="B199" s="32"/>
      <c r="D199" s="155" t="s">
        <v>1346</v>
      </c>
      <c r="F199" s="195" t="s">
        <v>5928</v>
      </c>
      <c r="I199" s="152"/>
      <c r="L199" s="32"/>
      <c r="M199" s="153"/>
      <c r="T199" s="56"/>
      <c r="AT199" s="17" t="s">
        <v>1346</v>
      </c>
      <c r="AU199" s="17" t="s">
        <v>87</v>
      </c>
    </row>
    <row r="200" spans="2:65" s="1" customFormat="1" ht="24.2" customHeight="1">
      <c r="B200" s="32"/>
      <c r="C200" s="137" t="s">
        <v>309</v>
      </c>
      <c r="D200" s="137" t="s">
        <v>255</v>
      </c>
      <c r="E200" s="138" t="s">
        <v>5929</v>
      </c>
      <c r="F200" s="139" t="s">
        <v>5930</v>
      </c>
      <c r="G200" s="140" t="s">
        <v>5911</v>
      </c>
      <c r="H200" s="141">
        <v>339</v>
      </c>
      <c r="I200" s="142"/>
      <c r="J200" s="143">
        <f>ROUND(I200*H200,2)</f>
        <v>0</v>
      </c>
      <c r="K200" s="139" t="s">
        <v>1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260</v>
      </c>
      <c r="AT200" s="148" t="s">
        <v>255</v>
      </c>
      <c r="AU200" s="148" t="s">
        <v>87</v>
      </c>
      <c r="AY200" s="17" t="s">
        <v>253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260</v>
      </c>
      <c r="BM200" s="148" t="s">
        <v>675</v>
      </c>
    </row>
    <row r="201" spans="2:65" s="1" customFormat="1" ht="48.75">
      <c r="B201" s="32"/>
      <c r="D201" s="155" t="s">
        <v>1346</v>
      </c>
      <c r="F201" s="195" t="s">
        <v>5931</v>
      </c>
      <c r="I201" s="152"/>
      <c r="L201" s="32"/>
      <c r="M201" s="153"/>
      <c r="T201" s="56"/>
      <c r="AT201" s="17" t="s">
        <v>1346</v>
      </c>
      <c r="AU201" s="17" t="s">
        <v>87</v>
      </c>
    </row>
    <row r="202" spans="2:65" s="1" customFormat="1" ht="24.2" customHeight="1">
      <c r="B202" s="32"/>
      <c r="C202" s="137" t="s">
        <v>490</v>
      </c>
      <c r="D202" s="137" t="s">
        <v>255</v>
      </c>
      <c r="E202" s="138" t="s">
        <v>5932</v>
      </c>
      <c r="F202" s="139" t="s">
        <v>5933</v>
      </c>
      <c r="G202" s="140" t="s">
        <v>5911</v>
      </c>
      <c r="H202" s="141">
        <v>1356</v>
      </c>
      <c r="I202" s="142"/>
      <c r="J202" s="143">
        <f>ROUND(I202*H202,2)</f>
        <v>0</v>
      </c>
      <c r="K202" s="139" t="s">
        <v>1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260</v>
      </c>
      <c r="AT202" s="148" t="s">
        <v>255</v>
      </c>
      <c r="AU202" s="148" t="s">
        <v>87</v>
      </c>
      <c r="AY202" s="17" t="s">
        <v>253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260</v>
      </c>
      <c r="BM202" s="148" t="s">
        <v>685</v>
      </c>
    </row>
    <row r="203" spans="2:65" s="1" customFormat="1" ht="48.75">
      <c r="B203" s="32"/>
      <c r="D203" s="155" t="s">
        <v>1346</v>
      </c>
      <c r="F203" s="195" t="s">
        <v>5934</v>
      </c>
      <c r="I203" s="152"/>
      <c r="L203" s="32"/>
      <c r="M203" s="153"/>
      <c r="T203" s="56"/>
      <c r="AT203" s="17" t="s">
        <v>1346</v>
      </c>
      <c r="AU203" s="17" t="s">
        <v>87</v>
      </c>
    </row>
    <row r="204" spans="2:65" s="1" customFormat="1" ht="21.75" customHeight="1">
      <c r="B204" s="32"/>
      <c r="C204" s="137" t="s">
        <v>494</v>
      </c>
      <c r="D204" s="137" t="s">
        <v>255</v>
      </c>
      <c r="E204" s="138" t="s">
        <v>5935</v>
      </c>
      <c r="F204" s="139" t="s">
        <v>5936</v>
      </c>
      <c r="G204" s="140" t="s">
        <v>5911</v>
      </c>
      <c r="H204" s="141">
        <v>339</v>
      </c>
      <c r="I204" s="142"/>
      <c r="J204" s="143">
        <f>ROUND(I204*H204,2)</f>
        <v>0</v>
      </c>
      <c r="K204" s="139" t="s">
        <v>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260</v>
      </c>
      <c r="BM204" s="148" t="s">
        <v>695</v>
      </c>
    </row>
    <row r="205" spans="2:65" s="1" customFormat="1" ht="19.5">
      <c r="B205" s="32"/>
      <c r="D205" s="155" t="s">
        <v>1346</v>
      </c>
      <c r="F205" s="195" t="s">
        <v>5937</v>
      </c>
      <c r="I205" s="152"/>
      <c r="L205" s="32"/>
      <c r="M205" s="153"/>
      <c r="T205" s="56"/>
      <c r="AT205" s="17" t="s">
        <v>1346</v>
      </c>
      <c r="AU205" s="17" t="s">
        <v>87</v>
      </c>
    </row>
    <row r="206" spans="2:65" s="11" customFormat="1" ht="22.9" customHeight="1">
      <c r="B206" s="125"/>
      <c r="D206" s="126" t="s">
        <v>76</v>
      </c>
      <c r="E206" s="135" t="s">
        <v>280</v>
      </c>
      <c r="F206" s="135" t="s">
        <v>5938</v>
      </c>
      <c r="I206" s="128"/>
      <c r="J206" s="136">
        <f>BK206</f>
        <v>0</v>
      </c>
      <c r="L206" s="125"/>
      <c r="M206" s="130"/>
      <c r="P206" s="131">
        <f>SUM(P207:P262)</f>
        <v>0</v>
      </c>
      <c r="R206" s="131">
        <f>SUM(R207:R262)</f>
        <v>0</v>
      </c>
      <c r="T206" s="132">
        <f>SUM(T207:T262)</f>
        <v>0</v>
      </c>
      <c r="AR206" s="126" t="s">
        <v>85</v>
      </c>
      <c r="AT206" s="133" t="s">
        <v>76</v>
      </c>
      <c r="AU206" s="133" t="s">
        <v>85</v>
      </c>
      <c r="AY206" s="126" t="s">
        <v>253</v>
      </c>
      <c r="BK206" s="134">
        <f>SUM(BK207:BK262)</f>
        <v>0</v>
      </c>
    </row>
    <row r="207" spans="2:65" s="1" customFormat="1" ht="24.2" customHeight="1">
      <c r="B207" s="32"/>
      <c r="C207" s="137" t="s">
        <v>498</v>
      </c>
      <c r="D207" s="137" t="s">
        <v>255</v>
      </c>
      <c r="E207" s="138" t="s">
        <v>5939</v>
      </c>
      <c r="F207" s="139" t="s">
        <v>5940</v>
      </c>
      <c r="G207" s="140" t="s">
        <v>5911</v>
      </c>
      <c r="H207" s="141">
        <v>47.75</v>
      </c>
      <c r="I207" s="142"/>
      <c r="J207" s="143">
        <f>ROUND(I207*H207,2)</f>
        <v>0</v>
      </c>
      <c r="K207" s="139" t="s">
        <v>1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260</v>
      </c>
      <c r="AT207" s="148" t="s">
        <v>255</v>
      </c>
      <c r="AU207" s="148" t="s">
        <v>87</v>
      </c>
      <c r="AY207" s="17" t="s">
        <v>253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260</v>
      </c>
      <c r="BM207" s="148" t="s">
        <v>705</v>
      </c>
    </row>
    <row r="208" spans="2:65" s="1" customFormat="1" ht="29.25">
      <c r="B208" s="32"/>
      <c r="D208" s="155" t="s">
        <v>1346</v>
      </c>
      <c r="F208" s="195" t="s">
        <v>5941</v>
      </c>
      <c r="I208" s="152"/>
      <c r="L208" s="32"/>
      <c r="M208" s="153"/>
      <c r="T208" s="56"/>
      <c r="AT208" s="17" t="s">
        <v>1346</v>
      </c>
      <c r="AU208" s="17" t="s">
        <v>87</v>
      </c>
    </row>
    <row r="209" spans="2:65" s="1" customFormat="1" ht="24.2" customHeight="1">
      <c r="B209" s="32"/>
      <c r="C209" s="137" t="s">
        <v>502</v>
      </c>
      <c r="D209" s="137" t="s">
        <v>255</v>
      </c>
      <c r="E209" s="138" t="s">
        <v>5942</v>
      </c>
      <c r="F209" s="139" t="s">
        <v>5940</v>
      </c>
      <c r="G209" s="140" t="s">
        <v>5911</v>
      </c>
      <c r="H209" s="141">
        <v>72.400000000000006</v>
      </c>
      <c r="I209" s="142"/>
      <c r="J209" s="143">
        <f>ROUND(I209*H209,2)</f>
        <v>0</v>
      </c>
      <c r="K209" s="139" t="s">
        <v>1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715</v>
      </c>
    </row>
    <row r="210" spans="2:65" s="1" customFormat="1" ht="29.25">
      <c r="B210" s="32"/>
      <c r="D210" s="155" t="s">
        <v>1346</v>
      </c>
      <c r="F210" s="195" t="s">
        <v>5943</v>
      </c>
      <c r="I210" s="152"/>
      <c r="L210" s="32"/>
      <c r="M210" s="153"/>
      <c r="T210" s="56"/>
      <c r="AT210" s="17" t="s">
        <v>1346</v>
      </c>
      <c r="AU210" s="17" t="s">
        <v>87</v>
      </c>
    </row>
    <row r="211" spans="2:65" s="1" customFormat="1" ht="24.2" customHeight="1">
      <c r="B211" s="32"/>
      <c r="C211" s="137" t="s">
        <v>508</v>
      </c>
      <c r="D211" s="137" t="s">
        <v>255</v>
      </c>
      <c r="E211" s="138" t="s">
        <v>5944</v>
      </c>
      <c r="F211" s="139" t="s">
        <v>5940</v>
      </c>
      <c r="G211" s="140" t="s">
        <v>5911</v>
      </c>
      <c r="H211" s="141">
        <v>72.400000000000006</v>
      </c>
      <c r="I211" s="142"/>
      <c r="J211" s="143">
        <f>ROUND(I211*H211,2)</f>
        <v>0</v>
      </c>
      <c r="K211" s="139" t="s">
        <v>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260</v>
      </c>
      <c r="AT211" s="148" t="s">
        <v>255</v>
      </c>
      <c r="AU211" s="148" t="s">
        <v>87</v>
      </c>
      <c r="AY211" s="17" t="s">
        <v>253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260</v>
      </c>
      <c r="BM211" s="148" t="s">
        <v>727</v>
      </c>
    </row>
    <row r="212" spans="2:65" s="1" customFormat="1" ht="29.25">
      <c r="B212" s="32"/>
      <c r="D212" s="155" t="s">
        <v>1346</v>
      </c>
      <c r="F212" s="195" t="s">
        <v>5945</v>
      </c>
      <c r="I212" s="152"/>
      <c r="L212" s="32"/>
      <c r="M212" s="153"/>
      <c r="T212" s="56"/>
      <c r="AT212" s="17" t="s">
        <v>1346</v>
      </c>
      <c r="AU212" s="17" t="s">
        <v>87</v>
      </c>
    </row>
    <row r="213" spans="2:65" s="1" customFormat="1" ht="24.2" customHeight="1">
      <c r="B213" s="32"/>
      <c r="C213" s="137" t="s">
        <v>515</v>
      </c>
      <c r="D213" s="137" t="s">
        <v>255</v>
      </c>
      <c r="E213" s="138" t="s">
        <v>5946</v>
      </c>
      <c r="F213" s="139" t="s">
        <v>5940</v>
      </c>
      <c r="G213" s="140" t="s">
        <v>5911</v>
      </c>
      <c r="H213" s="141">
        <v>15.2</v>
      </c>
      <c r="I213" s="142"/>
      <c r="J213" s="143">
        <f>ROUND(I213*H213,2)</f>
        <v>0</v>
      </c>
      <c r="K213" s="139" t="s">
        <v>1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260</v>
      </c>
      <c r="AT213" s="148" t="s">
        <v>255</v>
      </c>
      <c r="AU213" s="148" t="s">
        <v>87</v>
      </c>
      <c r="AY213" s="17" t="s">
        <v>253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85</v>
      </c>
      <c r="BK213" s="149">
        <f>ROUND(I213*H213,2)</f>
        <v>0</v>
      </c>
      <c r="BL213" s="17" t="s">
        <v>260</v>
      </c>
      <c r="BM213" s="148" t="s">
        <v>738</v>
      </c>
    </row>
    <row r="214" spans="2:65" s="1" customFormat="1" ht="29.25">
      <c r="B214" s="32"/>
      <c r="D214" s="155" t="s">
        <v>1346</v>
      </c>
      <c r="F214" s="195" t="s">
        <v>5947</v>
      </c>
      <c r="I214" s="152"/>
      <c r="L214" s="32"/>
      <c r="M214" s="153"/>
      <c r="T214" s="56"/>
      <c r="AT214" s="17" t="s">
        <v>1346</v>
      </c>
      <c r="AU214" s="17" t="s">
        <v>87</v>
      </c>
    </row>
    <row r="215" spans="2:65" s="1" customFormat="1" ht="24.2" customHeight="1">
      <c r="B215" s="32"/>
      <c r="C215" s="137" t="s">
        <v>521</v>
      </c>
      <c r="D215" s="137" t="s">
        <v>255</v>
      </c>
      <c r="E215" s="138" t="s">
        <v>5948</v>
      </c>
      <c r="F215" s="139" t="s">
        <v>5940</v>
      </c>
      <c r="G215" s="140" t="s">
        <v>5911</v>
      </c>
      <c r="H215" s="141">
        <v>20.2</v>
      </c>
      <c r="I215" s="142"/>
      <c r="J215" s="143">
        <f>ROUND(I215*H215,2)</f>
        <v>0</v>
      </c>
      <c r="K215" s="139" t="s">
        <v>1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260</v>
      </c>
      <c r="AT215" s="148" t="s">
        <v>255</v>
      </c>
      <c r="AU215" s="148" t="s">
        <v>87</v>
      </c>
      <c r="AY215" s="17" t="s">
        <v>253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260</v>
      </c>
      <c r="BM215" s="148" t="s">
        <v>746</v>
      </c>
    </row>
    <row r="216" spans="2:65" s="1" customFormat="1" ht="29.25">
      <c r="B216" s="32"/>
      <c r="D216" s="155" t="s">
        <v>1346</v>
      </c>
      <c r="F216" s="195" t="s">
        <v>5949</v>
      </c>
      <c r="I216" s="152"/>
      <c r="L216" s="32"/>
      <c r="M216" s="153"/>
      <c r="T216" s="56"/>
      <c r="AT216" s="17" t="s">
        <v>1346</v>
      </c>
      <c r="AU216" s="17" t="s">
        <v>87</v>
      </c>
    </row>
    <row r="217" spans="2:65" s="1" customFormat="1" ht="24.2" customHeight="1">
      <c r="B217" s="32"/>
      <c r="C217" s="137" t="s">
        <v>527</v>
      </c>
      <c r="D217" s="137" t="s">
        <v>255</v>
      </c>
      <c r="E217" s="138" t="s">
        <v>5950</v>
      </c>
      <c r="F217" s="139" t="s">
        <v>5940</v>
      </c>
      <c r="G217" s="140" t="s">
        <v>5911</v>
      </c>
      <c r="H217" s="141">
        <v>56</v>
      </c>
      <c r="I217" s="142"/>
      <c r="J217" s="143">
        <f>ROUND(I217*H217,2)</f>
        <v>0</v>
      </c>
      <c r="K217" s="139" t="s">
        <v>1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754</v>
      </c>
    </row>
    <row r="218" spans="2:65" s="1" customFormat="1" ht="29.25">
      <c r="B218" s="32"/>
      <c r="D218" s="155" t="s">
        <v>1346</v>
      </c>
      <c r="F218" s="195" t="s">
        <v>5951</v>
      </c>
      <c r="I218" s="152"/>
      <c r="L218" s="32"/>
      <c r="M218" s="153"/>
      <c r="T218" s="56"/>
      <c r="AT218" s="17" t="s">
        <v>1346</v>
      </c>
      <c r="AU218" s="17" t="s">
        <v>87</v>
      </c>
    </row>
    <row r="219" spans="2:65" s="1" customFormat="1" ht="24.2" customHeight="1">
      <c r="B219" s="32"/>
      <c r="C219" s="137" t="s">
        <v>533</v>
      </c>
      <c r="D219" s="137" t="s">
        <v>255</v>
      </c>
      <c r="E219" s="138" t="s">
        <v>5952</v>
      </c>
      <c r="F219" s="139" t="s">
        <v>5940</v>
      </c>
      <c r="G219" s="140" t="s">
        <v>5911</v>
      </c>
      <c r="H219" s="141">
        <v>137</v>
      </c>
      <c r="I219" s="142"/>
      <c r="J219" s="143">
        <f>ROUND(I219*H219,2)</f>
        <v>0</v>
      </c>
      <c r="K219" s="139" t="s">
        <v>1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762</v>
      </c>
    </row>
    <row r="220" spans="2:65" s="1" customFormat="1" ht="29.25">
      <c r="B220" s="32"/>
      <c r="D220" s="155" t="s">
        <v>1346</v>
      </c>
      <c r="F220" s="195" t="s">
        <v>5953</v>
      </c>
      <c r="I220" s="152"/>
      <c r="L220" s="32"/>
      <c r="M220" s="153"/>
      <c r="T220" s="56"/>
      <c r="AT220" s="17" t="s">
        <v>1346</v>
      </c>
      <c r="AU220" s="17" t="s">
        <v>87</v>
      </c>
    </row>
    <row r="221" spans="2:65" s="1" customFormat="1" ht="24.2" customHeight="1">
      <c r="B221" s="32"/>
      <c r="C221" s="137" t="s">
        <v>540</v>
      </c>
      <c r="D221" s="137" t="s">
        <v>255</v>
      </c>
      <c r="E221" s="138" t="s">
        <v>5954</v>
      </c>
      <c r="F221" s="139" t="s">
        <v>5940</v>
      </c>
      <c r="G221" s="140" t="s">
        <v>5911</v>
      </c>
      <c r="H221" s="141">
        <v>22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260</v>
      </c>
      <c r="AT221" s="148" t="s">
        <v>255</v>
      </c>
      <c r="AU221" s="148" t="s">
        <v>87</v>
      </c>
      <c r="AY221" s="17" t="s">
        <v>253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260</v>
      </c>
      <c r="BM221" s="148" t="s">
        <v>771</v>
      </c>
    </row>
    <row r="222" spans="2:65" s="1" customFormat="1" ht="39">
      <c r="B222" s="32"/>
      <c r="D222" s="155" t="s">
        <v>1346</v>
      </c>
      <c r="F222" s="195" t="s">
        <v>5955</v>
      </c>
      <c r="I222" s="152"/>
      <c r="L222" s="32"/>
      <c r="M222" s="153"/>
      <c r="T222" s="56"/>
      <c r="AT222" s="17" t="s">
        <v>1346</v>
      </c>
      <c r="AU222" s="17" t="s">
        <v>87</v>
      </c>
    </row>
    <row r="223" spans="2:65" s="1" customFormat="1" ht="24.2" customHeight="1">
      <c r="B223" s="32"/>
      <c r="C223" s="137" t="s">
        <v>546</v>
      </c>
      <c r="D223" s="137" t="s">
        <v>255</v>
      </c>
      <c r="E223" s="138" t="s">
        <v>5956</v>
      </c>
      <c r="F223" s="139" t="s">
        <v>5940</v>
      </c>
      <c r="G223" s="140" t="s">
        <v>5911</v>
      </c>
      <c r="H223" s="141">
        <v>26.4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1342</v>
      </c>
    </row>
    <row r="224" spans="2:65" s="1" customFormat="1" ht="39">
      <c r="B224" s="32"/>
      <c r="D224" s="155" t="s">
        <v>1346</v>
      </c>
      <c r="F224" s="195" t="s">
        <v>5957</v>
      </c>
      <c r="I224" s="152"/>
      <c r="L224" s="32"/>
      <c r="M224" s="153"/>
      <c r="T224" s="56"/>
      <c r="AT224" s="17" t="s">
        <v>1346</v>
      </c>
      <c r="AU224" s="17" t="s">
        <v>87</v>
      </c>
    </row>
    <row r="225" spans="2:65" s="1" customFormat="1" ht="24.2" customHeight="1">
      <c r="B225" s="32"/>
      <c r="C225" s="137" t="s">
        <v>552</v>
      </c>
      <c r="D225" s="137" t="s">
        <v>255</v>
      </c>
      <c r="E225" s="138" t="s">
        <v>5958</v>
      </c>
      <c r="F225" s="139" t="s">
        <v>5940</v>
      </c>
      <c r="G225" s="140" t="s">
        <v>5911</v>
      </c>
      <c r="H225" s="141">
        <v>17.399999999999999</v>
      </c>
      <c r="I225" s="142"/>
      <c r="J225" s="143">
        <f>ROUND(I225*H225,2)</f>
        <v>0</v>
      </c>
      <c r="K225" s="139" t="s">
        <v>1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1358</v>
      </c>
    </row>
    <row r="226" spans="2:65" s="1" customFormat="1" ht="39">
      <c r="B226" s="32"/>
      <c r="D226" s="155" t="s">
        <v>1346</v>
      </c>
      <c r="F226" s="195" t="s">
        <v>5959</v>
      </c>
      <c r="I226" s="152"/>
      <c r="L226" s="32"/>
      <c r="M226" s="153"/>
      <c r="T226" s="56"/>
      <c r="AT226" s="17" t="s">
        <v>1346</v>
      </c>
      <c r="AU226" s="17" t="s">
        <v>87</v>
      </c>
    </row>
    <row r="227" spans="2:65" s="1" customFormat="1" ht="24.2" customHeight="1">
      <c r="B227" s="32"/>
      <c r="C227" s="137" t="s">
        <v>557</v>
      </c>
      <c r="D227" s="137" t="s">
        <v>255</v>
      </c>
      <c r="E227" s="138" t="s">
        <v>5960</v>
      </c>
      <c r="F227" s="139" t="s">
        <v>5961</v>
      </c>
      <c r="G227" s="140" t="s">
        <v>5911</v>
      </c>
      <c r="H227" s="141">
        <v>20.2</v>
      </c>
      <c r="I227" s="142"/>
      <c r="J227" s="143">
        <f>ROUND(I227*H227,2)</f>
        <v>0</v>
      </c>
      <c r="K227" s="139" t="s">
        <v>1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260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260</v>
      </c>
      <c r="BM227" s="148" t="s">
        <v>1370</v>
      </c>
    </row>
    <row r="228" spans="2:65" s="1" customFormat="1" ht="29.25">
      <c r="B228" s="32"/>
      <c r="D228" s="155" t="s">
        <v>1346</v>
      </c>
      <c r="F228" s="195" t="s">
        <v>5962</v>
      </c>
      <c r="I228" s="152"/>
      <c r="L228" s="32"/>
      <c r="M228" s="153"/>
      <c r="T228" s="56"/>
      <c r="AT228" s="17" t="s">
        <v>1346</v>
      </c>
      <c r="AU228" s="17" t="s">
        <v>87</v>
      </c>
    </row>
    <row r="229" spans="2:65" s="1" customFormat="1" ht="16.5" customHeight="1">
      <c r="B229" s="32"/>
      <c r="C229" s="137" t="s">
        <v>298</v>
      </c>
      <c r="D229" s="137" t="s">
        <v>255</v>
      </c>
      <c r="E229" s="138" t="s">
        <v>5963</v>
      </c>
      <c r="F229" s="139" t="s">
        <v>5964</v>
      </c>
      <c r="G229" s="140" t="s">
        <v>5911</v>
      </c>
      <c r="H229" s="141">
        <v>22</v>
      </c>
      <c r="I229" s="142"/>
      <c r="J229" s="143">
        <f>ROUND(I229*H229,2)</f>
        <v>0</v>
      </c>
      <c r="K229" s="139" t="s">
        <v>1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260</v>
      </c>
      <c r="AT229" s="148" t="s">
        <v>255</v>
      </c>
      <c r="AU229" s="148" t="s">
        <v>87</v>
      </c>
      <c r="AY229" s="17" t="s">
        <v>253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260</v>
      </c>
      <c r="BM229" s="148" t="s">
        <v>1385</v>
      </c>
    </row>
    <row r="230" spans="2:65" s="1" customFormat="1" ht="39">
      <c r="B230" s="32"/>
      <c r="D230" s="155" t="s">
        <v>1346</v>
      </c>
      <c r="F230" s="195" t="s">
        <v>5965</v>
      </c>
      <c r="I230" s="152"/>
      <c r="L230" s="32"/>
      <c r="M230" s="153"/>
      <c r="T230" s="56"/>
      <c r="AT230" s="17" t="s">
        <v>1346</v>
      </c>
      <c r="AU230" s="17" t="s">
        <v>87</v>
      </c>
    </row>
    <row r="231" spans="2:65" s="1" customFormat="1" ht="16.5" customHeight="1">
      <c r="B231" s="32"/>
      <c r="C231" s="137" t="s">
        <v>566</v>
      </c>
      <c r="D231" s="137" t="s">
        <v>255</v>
      </c>
      <c r="E231" s="138" t="s">
        <v>5966</v>
      </c>
      <c r="F231" s="139" t="s">
        <v>5967</v>
      </c>
      <c r="G231" s="140" t="s">
        <v>5911</v>
      </c>
      <c r="H231" s="141">
        <v>44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260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260</v>
      </c>
      <c r="BM231" s="148" t="s">
        <v>1398</v>
      </c>
    </row>
    <row r="232" spans="2:65" s="1" customFormat="1" ht="39">
      <c r="B232" s="32"/>
      <c r="D232" s="155" t="s">
        <v>1346</v>
      </c>
      <c r="F232" s="195" t="s">
        <v>5968</v>
      </c>
      <c r="I232" s="152"/>
      <c r="L232" s="32"/>
      <c r="M232" s="153"/>
      <c r="T232" s="56"/>
      <c r="AT232" s="17" t="s">
        <v>1346</v>
      </c>
      <c r="AU232" s="17" t="s">
        <v>87</v>
      </c>
    </row>
    <row r="233" spans="2:65" s="1" customFormat="1" ht="16.5" customHeight="1">
      <c r="B233" s="32"/>
      <c r="C233" s="137" t="s">
        <v>571</v>
      </c>
      <c r="D233" s="137" t="s">
        <v>255</v>
      </c>
      <c r="E233" s="138" t="s">
        <v>5969</v>
      </c>
      <c r="F233" s="139" t="s">
        <v>5967</v>
      </c>
      <c r="G233" s="140" t="s">
        <v>5911</v>
      </c>
      <c r="H233" s="141">
        <v>97</v>
      </c>
      <c r="I233" s="142"/>
      <c r="J233" s="143">
        <f>ROUND(I233*H233,2)</f>
        <v>0</v>
      </c>
      <c r="K233" s="139" t="s">
        <v>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260</v>
      </c>
      <c r="AT233" s="148" t="s">
        <v>255</v>
      </c>
      <c r="AU233" s="148" t="s">
        <v>87</v>
      </c>
      <c r="AY233" s="17" t="s">
        <v>253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260</v>
      </c>
      <c r="BM233" s="148" t="s">
        <v>1408</v>
      </c>
    </row>
    <row r="234" spans="2:65" s="1" customFormat="1" ht="29.25">
      <c r="B234" s="32"/>
      <c r="D234" s="155" t="s">
        <v>1346</v>
      </c>
      <c r="F234" s="195" t="s">
        <v>5970</v>
      </c>
      <c r="I234" s="152"/>
      <c r="L234" s="32"/>
      <c r="M234" s="153"/>
      <c r="T234" s="56"/>
      <c r="AT234" s="17" t="s">
        <v>1346</v>
      </c>
      <c r="AU234" s="17" t="s">
        <v>87</v>
      </c>
    </row>
    <row r="235" spans="2:65" s="1" customFormat="1" ht="24.2" customHeight="1">
      <c r="B235" s="32"/>
      <c r="C235" s="137" t="s">
        <v>576</v>
      </c>
      <c r="D235" s="137" t="s">
        <v>255</v>
      </c>
      <c r="E235" s="138" t="s">
        <v>5971</v>
      </c>
      <c r="F235" s="139" t="s">
        <v>5972</v>
      </c>
      <c r="G235" s="140" t="s">
        <v>5911</v>
      </c>
      <c r="H235" s="141">
        <v>22</v>
      </c>
      <c r="I235" s="142"/>
      <c r="J235" s="143">
        <f>ROUND(I235*H235,2)</f>
        <v>0</v>
      </c>
      <c r="K235" s="139" t="s">
        <v>1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260</v>
      </c>
      <c r="AT235" s="148" t="s">
        <v>255</v>
      </c>
      <c r="AU235" s="148" t="s">
        <v>87</v>
      </c>
      <c r="AY235" s="17" t="s">
        <v>253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260</v>
      </c>
      <c r="BM235" s="148" t="s">
        <v>1416</v>
      </c>
    </row>
    <row r="236" spans="2:65" s="1" customFormat="1" ht="39">
      <c r="B236" s="32"/>
      <c r="D236" s="155" t="s">
        <v>1346</v>
      </c>
      <c r="F236" s="195" t="s">
        <v>5973</v>
      </c>
      <c r="I236" s="152"/>
      <c r="L236" s="32"/>
      <c r="M236" s="153"/>
      <c r="T236" s="56"/>
      <c r="AT236" s="17" t="s">
        <v>1346</v>
      </c>
      <c r="AU236" s="17" t="s">
        <v>87</v>
      </c>
    </row>
    <row r="237" spans="2:65" s="1" customFormat="1" ht="24.2" customHeight="1">
      <c r="B237" s="32"/>
      <c r="C237" s="137" t="s">
        <v>581</v>
      </c>
      <c r="D237" s="137" t="s">
        <v>255</v>
      </c>
      <c r="E237" s="138" t="s">
        <v>5974</v>
      </c>
      <c r="F237" s="139" t="s">
        <v>5972</v>
      </c>
      <c r="G237" s="140" t="s">
        <v>5911</v>
      </c>
      <c r="H237" s="141">
        <v>97</v>
      </c>
      <c r="I237" s="142"/>
      <c r="J237" s="143">
        <f>ROUND(I237*H237,2)</f>
        <v>0</v>
      </c>
      <c r="K237" s="139" t="s">
        <v>1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260</v>
      </c>
      <c r="AT237" s="148" t="s">
        <v>255</v>
      </c>
      <c r="AU237" s="148" t="s">
        <v>87</v>
      </c>
      <c r="AY237" s="17" t="s">
        <v>253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85</v>
      </c>
      <c r="BK237" s="149">
        <f>ROUND(I237*H237,2)</f>
        <v>0</v>
      </c>
      <c r="BL237" s="17" t="s">
        <v>260</v>
      </c>
      <c r="BM237" s="148" t="s">
        <v>1424</v>
      </c>
    </row>
    <row r="238" spans="2:65" s="1" customFormat="1" ht="29.25">
      <c r="B238" s="32"/>
      <c r="D238" s="155" t="s">
        <v>1346</v>
      </c>
      <c r="F238" s="195" t="s">
        <v>5975</v>
      </c>
      <c r="I238" s="152"/>
      <c r="L238" s="32"/>
      <c r="M238" s="153"/>
      <c r="T238" s="56"/>
      <c r="AT238" s="17" t="s">
        <v>1346</v>
      </c>
      <c r="AU238" s="17" t="s">
        <v>87</v>
      </c>
    </row>
    <row r="239" spans="2:65" s="1" customFormat="1" ht="24.2" customHeight="1">
      <c r="B239" s="32"/>
      <c r="C239" s="137" t="s">
        <v>586</v>
      </c>
      <c r="D239" s="137" t="s">
        <v>255</v>
      </c>
      <c r="E239" s="138" t="s">
        <v>5976</v>
      </c>
      <c r="F239" s="139" t="s">
        <v>5977</v>
      </c>
      <c r="G239" s="140" t="s">
        <v>5911</v>
      </c>
      <c r="H239" s="141">
        <v>22</v>
      </c>
      <c r="I239" s="142"/>
      <c r="J239" s="143">
        <f>ROUND(I239*H239,2)</f>
        <v>0</v>
      </c>
      <c r="K239" s="139" t="s">
        <v>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260</v>
      </c>
      <c r="AT239" s="148" t="s">
        <v>255</v>
      </c>
      <c r="AU239" s="148" t="s">
        <v>87</v>
      </c>
      <c r="AY239" s="17" t="s">
        <v>253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260</v>
      </c>
      <c r="BM239" s="148" t="s">
        <v>1432</v>
      </c>
    </row>
    <row r="240" spans="2:65" s="1" customFormat="1" ht="39">
      <c r="B240" s="32"/>
      <c r="D240" s="155" t="s">
        <v>1346</v>
      </c>
      <c r="F240" s="195" t="s">
        <v>5978</v>
      </c>
      <c r="I240" s="152"/>
      <c r="L240" s="32"/>
      <c r="M240" s="153"/>
      <c r="T240" s="56"/>
      <c r="AT240" s="17" t="s">
        <v>1346</v>
      </c>
      <c r="AU240" s="17" t="s">
        <v>87</v>
      </c>
    </row>
    <row r="241" spans="2:65" s="1" customFormat="1" ht="24.2" customHeight="1">
      <c r="B241" s="32"/>
      <c r="C241" s="137" t="s">
        <v>591</v>
      </c>
      <c r="D241" s="137" t="s">
        <v>255</v>
      </c>
      <c r="E241" s="138" t="s">
        <v>5979</v>
      </c>
      <c r="F241" s="139" t="s">
        <v>5980</v>
      </c>
      <c r="G241" s="140" t="s">
        <v>5854</v>
      </c>
      <c r="H241" s="141">
        <v>1.1000000000000001</v>
      </c>
      <c r="I241" s="142"/>
      <c r="J241" s="143">
        <f>ROUND(I241*H241,2)</f>
        <v>0</v>
      </c>
      <c r="K241" s="139" t="s">
        <v>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260</v>
      </c>
      <c r="AT241" s="148" t="s">
        <v>255</v>
      </c>
      <c r="AU241" s="148" t="s">
        <v>87</v>
      </c>
      <c r="AY241" s="17" t="s">
        <v>253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85</v>
      </c>
      <c r="BK241" s="149">
        <f>ROUND(I241*H241,2)</f>
        <v>0</v>
      </c>
      <c r="BL241" s="17" t="s">
        <v>260</v>
      </c>
      <c r="BM241" s="148" t="s">
        <v>1440</v>
      </c>
    </row>
    <row r="242" spans="2:65" s="1" customFormat="1" ht="39">
      <c r="B242" s="32"/>
      <c r="D242" s="155" t="s">
        <v>1346</v>
      </c>
      <c r="F242" s="195" t="s">
        <v>5981</v>
      </c>
      <c r="I242" s="152"/>
      <c r="L242" s="32"/>
      <c r="M242" s="153"/>
      <c r="T242" s="56"/>
      <c r="AT242" s="17" t="s">
        <v>1346</v>
      </c>
      <c r="AU242" s="17" t="s">
        <v>87</v>
      </c>
    </row>
    <row r="243" spans="2:65" s="1" customFormat="1" ht="24.2" customHeight="1">
      <c r="B243" s="32"/>
      <c r="C243" s="137" t="s">
        <v>597</v>
      </c>
      <c r="D243" s="137" t="s">
        <v>255</v>
      </c>
      <c r="E243" s="138" t="s">
        <v>5982</v>
      </c>
      <c r="F243" s="139" t="s">
        <v>5983</v>
      </c>
      <c r="G243" s="140" t="s">
        <v>5911</v>
      </c>
      <c r="H243" s="141">
        <v>137</v>
      </c>
      <c r="I243" s="142"/>
      <c r="J243" s="143">
        <f>ROUND(I243*H243,2)</f>
        <v>0</v>
      </c>
      <c r="K243" s="139" t="s">
        <v>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260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260</v>
      </c>
      <c r="BM243" s="148" t="s">
        <v>1448</v>
      </c>
    </row>
    <row r="244" spans="2:65" s="1" customFormat="1" ht="48.75">
      <c r="B244" s="32"/>
      <c r="D244" s="155" t="s">
        <v>1346</v>
      </c>
      <c r="F244" s="195" t="s">
        <v>5984</v>
      </c>
      <c r="I244" s="152"/>
      <c r="L244" s="32"/>
      <c r="M244" s="153"/>
      <c r="T244" s="56"/>
      <c r="AT244" s="17" t="s">
        <v>1346</v>
      </c>
      <c r="AU244" s="17" t="s">
        <v>87</v>
      </c>
    </row>
    <row r="245" spans="2:65" s="1" customFormat="1" ht="24.2" customHeight="1">
      <c r="B245" s="32"/>
      <c r="C245" s="137" t="s">
        <v>603</v>
      </c>
      <c r="D245" s="137" t="s">
        <v>255</v>
      </c>
      <c r="E245" s="138" t="s">
        <v>5985</v>
      </c>
      <c r="F245" s="139" t="s">
        <v>5986</v>
      </c>
      <c r="G245" s="140" t="s">
        <v>5911</v>
      </c>
      <c r="H245" s="141">
        <v>56</v>
      </c>
      <c r="I245" s="142"/>
      <c r="J245" s="143">
        <f>ROUND(I245*H245,2)</f>
        <v>0</v>
      </c>
      <c r="K245" s="139" t="s">
        <v>1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260</v>
      </c>
      <c r="AT245" s="148" t="s">
        <v>255</v>
      </c>
      <c r="AU245" s="148" t="s">
        <v>87</v>
      </c>
      <c r="AY245" s="17" t="s">
        <v>253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260</v>
      </c>
      <c r="BM245" s="148" t="s">
        <v>1456</v>
      </c>
    </row>
    <row r="246" spans="2:65" s="1" customFormat="1" ht="48.75">
      <c r="B246" s="32"/>
      <c r="D246" s="155" t="s">
        <v>1346</v>
      </c>
      <c r="F246" s="195" t="s">
        <v>5987</v>
      </c>
      <c r="I246" s="152"/>
      <c r="L246" s="32"/>
      <c r="M246" s="153"/>
      <c r="T246" s="56"/>
      <c r="AT246" s="17" t="s">
        <v>1346</v>
      </c>
      <c r="AU246" s="17" t="s">
        <v>87</v>
      </c>
    </row>
    <row r="247" spans="2:65" s="1" customFormat="1" ht="24.2" customHeight="1">
      <c r="B247" s="32"/>
      <c r="C247" s="137" t="s">
        <v>613</v>
      </c>
      <c r="D247" s="137" t="s">
        <v>255</v>
      </c>
      <c r="E247" s="138" t="s">
        <v>5988</v>
      </c>
      <c r="F247" s="139" t="s">
        <v>5986</v>
      </c>
      <c r="G247" s="140" t="s">
        <v>5911</v>
      </c>
      <c r="H247" s="141">
        <v>72.400000000000006</v>
      </c>
      <c r="I247" s="142"/>
      <c r="J247" s="143">
        <f>ROUND(I247*H247,2)</f>
        <v>0</v>
      </c>
      <c r="K247" s="139" t="s">
        <v>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260</v>
      </c>
      <c r="AT247" s="148" t="s">
        <v>255</v>
      </c>
      <c r="AU247" s="148" t="s">
        <v>87</v>
      </c>
      <c r="AY247" s="17" t="s">
        <v>253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85</v>
      </c>
      <c r="BK247" s="149">
        <f>ROUND(I247*H247,2)</f>
        <v>0</v>
      </c>
      <c r="BL247" s="17" t="s">
        <v>260</v>
      </c>
      <c r="BM247" s="148" t="s">
        <v>1470</v>
      </c>
    </row>
    <row r="248" spans="2:65" s="1" customFormat="1" ht="48.75">
      <c r="B248" s="32"/>
      <c r="D248" s="155" t="s">
        <v>1346</v>
      </c>
      <c r="F248" s="195" t="s">
        <v>5989</v>
      </c>
      <c r="I248" s="152"/>
      <c r="L248" s="32"/>
      <c r="M248" s="153"/>
      <c r="T248" s="56"/>
      <c r="AT248" s="17" t="s">
        <v>1346</v>
      </c>
      <c r="AU248" s="17" t="s">
        <v>87</v>
      </c>
    </row>
    <row r="249" spans="2:65" s="1" customFormat="1" ht="24.2" customHeight="1">
      <c r="B249" s="32"/>
      <c r="C249" s="137" t="s">
        <v>617</v>
      </c>
      <c r="D249" s="137" t="s">
        <v>255</v>
      </c>
      <c r="E249" s="138" t="s">
        <v>5990</v>
      </c>
      <c r="F249" s="139" t="s">
        <v>5986</v>
      </c>
      <c r="G249" s="140" t="s">
        <v>5911</v>
      </c>
      <c r="H249" s="141">
        <v>17.399999999999999</v>
      </c>
      <c r="I249" s="142"/>
      <c r="J249" s="143">
        <f>ROUND(I249*H249,2)</f>
        <v>0</v>
      </c>
      <c r="K249" s="139" t="s">
        <v>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260</v>
      </c>
      <c r="AT249" s="148" t="s">
        <v>255</v>
      </c>
      <c r="AU249" s="148" t="s">
        <v>87</v>
      </c>
      <c r="AY249" s="17" t="s">
        <v>253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85</v>
      </c>
      <c r="BK249" s="149">
        <f>ROUND(I249*H249,2)</f>
        <v>0</v>
      </c>
      <c r="BL249" s="17" t="s">
        <v>260</v>
      </c>
      <c r="BM249" s="148" t="s">
        <v>1484</v>
      </c>
    </row>
    <row r="250" spans="2:65" s="1" customFormat="1" ht="48.75">
      <c r="B250" s="32"/>
      <c r="D250" s="155" t="s">
        <v>1346</v>
      </c>
      <c r="F250" s="195" t="s">
        <v>5991</v>
      </c>
      <c r="I250" s="152"/>
      <c r="L250" s="32"/>
      <c r="M250" s="153"/>
      <c r="T250" s="56"/>
      <c r="AT250" s="17" t="s">
        <v>1346</v>
      </c>
      <c r="AU250" s="17" t="s">
        <v>87</v>
      </c>
    </row>
    <row r="251" spans="2:65" s="1" customFormat="1" ht="24.2" customHeight="1">
      <c r="B251" s="32"/>
      <c r="C251" s="137" t="s">
        <v>621</v>
      </c>
      <c r="D251" s="137" t="s">
        <v>255</v>
      </c>
      <c r="E251" s="138" t="s">
        <v>5992</v>
      </c>
      <c r="F251" s="139" t="s">
        <v>5993</v>
      </c>
      <c r="G251" s="140" t="s">
        <v>5911</v>
      </c>
      <c r="H251" s="141">
        <v>15.2</v>
      </c>
      <c r="I251" s="142"/>
      <c r="J251" s="143">
        <f>ROUND(I251*H251,2)</f>
        <v>0</v>
      </c>
      <c r="K251" s="139" t="s">
        <v>1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260</v>
      </c>
      <c r="AT251" s="148" t="s">
        <v>255</v>
      </c>
      <c r="AU251" s="148" t="s">
        <v>87</v>
      </c>
      <c r="AY251" s="17" t="s">
        <v>253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260</v>
      </c>
      <c r="BM251" s="148" t="s">
        <v>1497</v>
      </c>
    </row>
    <row r="252" spans="2:65" s="1" customFormat="1" ht="39">
      <c r="B252" s="32"/>
      <c r="D252" s="155" t="s">
        <v>1346</v>
      </c>
      <c r="F252" s="195" t="s">
        <v>5994</v>
      </c>
      <c r="I252" s="152"/>
      <c r="L252" s="32"/>
      <c r="M252" s="153"/>
      <c r="T252" s="56"/>
      <c r="AT252" s="17" t="s">
        <v>1346</v>
      </c>
      <c r="AU252" s="17" t="s">
        <v>87</v>
      </c>
    </row>
    <row r="253" spans="2:65" s="1" customFormat="1" ht="24.2" customHeight="1">
      <c r="B253" s="32"/>
      <c r="C253" s="137" t="s">
        <v>625</v>
      </c>
      <c r="D253" s="137" t="s">
        <v>255</v>
      </c>
      <c r="E253" s="138" t="s">
        <v>5995</v>
      </c>
      <c r="F253" s="139" t="s">
        <v>5996</v>
      </c>
      <c r="G253" s="140" t="s">
        <v>5911</v>
      </c>
      <c r="H253" s="141">
        <v>3.54</v>
      </c>
      <c r="I253" s="142"/>
      <c r="J253" s="143">
        <f>ROUND(I253*H253,2)</f>
        <v>0</v>
      </c>
      <c r="K253" s="139" t="s">
        <v>1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260</v>
      </c>
      <c r="AT253" s="148" t="s">
        <v>255</v>
      </c>
      <c r="AU253" s="148" t="s">
        <v>87</v>
      </c>
      <c r="AY253" s="17" t="s">
        <v>253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85</v>
      </c>
      <c r="BK253" s="149">
        <f>ROUND(I253*H253,2)</f>
        <v>0</v>
      </c>
      <c r="BL253" s="17" t="s">
        <v>260</v>
      </c>
      <c r="BM253" s="148" t="s">
        <v>1510</v>
      </c>
    </row>
    <row r="254" spans="2:65" s="1" customFormat="1" ht="39">
      <c r="B254" s="32"/>
      <c r="D254" s="155" t="s">
        <v>1346</v>
      </c>
      <c r="F254" s="195" t="s">
        <v>5997</v>
      </c>
      <c r="I254" s="152"/>
      <c r="L254" s="32"/>
      <c r="M254" s="153"/>
      <c r="T254" s="56"/>
      <c r="AT254" s="17" t="s">
        <v>1346</v>
      </c>
      <c r="AU254" s="17" t="s">
        <v>87</v>
      </c>
    </row>
    <row r="255" spans="2:65" s="1" customFormat="1" ht="24.2" customHeight="1">
      <c r="B255" s="32"/>
      <c r="C255" s="137" t="s">
        <v>629</v>
      </c>
      <c r="D255" s="137" t="s">
        <v>255</v>
      </c>
      <c r="E255" s="138" t="s">
        <v>5998</v>
      </c>
      <c r="F255" s="139" t="s">
        <v>5999</v>
      </c>
      <c r="G255" s="140" t="s">
        <v>5911</v>
      </c>
      <c r="H255" s="141">
        <v>20.2</v>
      </c>
      <c r="I255" s="142"/>
      <c r="J255" s="143">
        <f>ROUND(I255*H255,2)</f>
        <v>0</v>
      </c>
      <c r="K255" s="139" t="s">
        <v>1</v>
      </c>
      <c r="L255" s="32"/>
      <c r="M255" s="144" t="s">
        <v>1</v>
      </c>
      <c r="N255" s="145" t="s">
        <v>42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260</v>
      </c>
      <c r="AT255" s="148" t="s">
        <v>255</v>
      </c>
      <c r="AU255" s="148" t="s">
        <v>87</v>
      </c>
      <c r="AY255" s="17" t="s">
        <v>253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85</v>
      </c>
      <c r="BK255" s="149">
        <f>ROUND(I255*H255,2)</f>
        <v>0</v>
      </c>
      <c r="BL255" s="17" t="s">
        <v>260</v>
      </c>
      <c r="BM255" s="148" t="s">
        <v>1523</v>
      </c>
    </row>
    <row r="256" spans="2:65" s="1" customFormat="1" ht="39">
      <c r="B256" s="32"/>
      <c r="D256" s="155" t="s">
        <v>1346</v>
      </c>
      <c r="F256" s="195" t="s">
        <v>6000</v>
      </c>
      <c r="I256" s="152"/>
      <c r="L256" s="32"/>
      <c r="M256" s="153"/>
      <c r="T256" s="56"/>
      <c r="AT256" s="17" t="s">
        <v>1346</v>
      </c>
      <c r="AU256" s="17" t="s">
        <v>87</v>
      </c>
    </row>
    <row r="257" spans="2:65" s="1" customFormat="1" ht="24.2" customHeight="1">
      <c r="B257" s="32"/>
      <c r="C257" s="137" t="s">
        <v>635</v>
      </c>
      <c r="D257" s="137" t="s">
        <v>255</v>
      </c>
      <c r="E257" s="138" t="s">
        <v>6001</v>
      </c>
      <c r="F257" s="139" t="s">
        <v>5999</v>
      </c>
      <c r="G257" s="140" t="s">
        <v>5911</v>
      </c>
      <c r="H257" s="141">
        <v>8.6999999999999993</v>
      </c>
      <c r="I257" s="142"/>
      <c r="J257" s="143">
        <f>ROUND(I257*H257,2)</f>
        <v>0</v>
      </c>
      <c r="K257" s="139" t="s">
        <v>1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260</v>
      </c>
      <c r="AT257" s="148" t="s">
        <v>255</v>
      </c>
      <c r="AU257" s="148" t="s">
        <v>87</v>
      </c>
      <c r="AY257" s="17" t="s">
        <v>253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260</v>
      </c>
      <c r="BM257" s="148" t="s">
        <v>1535</v>
      </c>
    </row>
    <row r="258" spans="2:65" s="1" customFormat="1" ht="29.25">
      <c r="B258" s="32"/>
      <c r="D258" s="155" t="s">
        <v>1346</v>
      </c>
      <c r="F258" s="195" t="s">
        <v>6002</v>
      </c>
      <c r="I258" s="152"/>
      <c r="L258" s="32"/>
      <c r="M258" s="153"/>
      <c r="T258" s="56"/>
      <c r="AT258" s="17" t="s">
        <v>1346</v>
      </c>
      <c r="AU258" s="17" t="s">
        <v>87</v>
      </c>
    </row>
    <row r="259" spans="2:65" s="1" customFormat="1" ht="24.2" customHeight="1">
      <c r="B259" s="32"/>
      <c r="C259" s="137" t="s">
        <v>639</v>
      </c>
      <c r="D259" s="137" t="s">
        <v>255</v>
      </c>
      <c r="E259" s="138" t="s">
        <v>6003</v>
      </c>
      <c r="F259" s="139" t="s">
        <v>5999</v>
      </c>
      <c r="G259" s="140" t="s">
        <v>5911</v>
      </c>
      <c r="H259" s="141">
        <v>8.6999999999999993</v>
      </c>
      <c r="I259" s="142"/>
      <c r="J259" s="143">
        <f>ROUND(I259*H259,2)</f>
        <v>0</v>
      </c>
      <c r="K259" s="139" t="s">
        <v>1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260</v>
      </c>
      <c r="AT259" s="148" t="s">
        <v>255</v>
      </c>
      <c r="AU259" s="148" t="s">
        <v>87</v>
      </c>
      <c r="AY259" s="17" t="s">
        <v>253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85</v>
      </c>
      <c r="BK259" s="149">
        <f>ROUND(I259*H259,2)</f>
        <v>0</v>
      </c>
      <c r="BL259" s="17" t="s">
        <v>260</v>
      </c>
      <c r="BM259" s="148" t="s">
        <v>1546</v>
      </c>
    </row>
    <row r="260" spans="2:65" s="1" customFormat="1" ht="19.5">
      <c r="B260" s="32"/>
      <c r="D260" s="155" t="s">
        <v>1346</v>
      </c>
      <c r="F260" s="195" t="s">
        <v>6004</v>
      </c>
      <c r="I260" s="152"/>
      <c r="L260" s="32"/>
      <c r="M260" s="153"/>
      <c r="T260" s="56"/>
      <c r="AT260" s="17" t="s">
        <v>1346</v>
      </c>
      <c r="AU260" s="17" t="s">
        <v>87</v>
      </c>
    </row>
    <row r="261" spans="2:65" s="1" customFormat="1" ht="16.5" customHeight="1">
      <c r="B261" s="32"/>
      <c r="C261" s="137" t="s">
        <v>644</v>
      </c>
      <c r="D261" s="137" t="s">
        <v>255</v>
      </c>
      <c r="E261" s="138" t="s">
        <v>6005</v>
      </c>
      <c r="F261" s="139" t="s">
        <v>6006</v>
      </c>
      <c r="G261" s="140" t="s">
        <v>1052</v>
      </c>
      <c r="H261" s="141">
        <v>36</v>
      </c>
      <c r="I261" s="142"/>
      <c r="J261" s="143">
        <f>ROUND(I261*H261,2)</f>
        <v>0</v>
      </c>
      <c r="K261" s="139" t="s">
        <v>1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260</v>
      </c>
      <c r="AT261" s="148" t="s">
        <v>255</v>
      </c>
      <c r="AU261" s="148" t="s">
        <v>87</v>
      </c>
      <c r="AY261" s="17" t="s">
        <v>253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85</v>
      </c>
      <c r="BK261" s="149">
        <f>ROUND(I261*H261,2)</f>
        <v>0</v>
      </c>
      <c r="BL261" s="17" t="s">
        <v>260</v>
      </c>
      <c r="BM261" s="148" t="s">
        <v>1557</v>
      </c>
    </row>
    <row r="262" spans="2:65" s="1" customFormat="1" ht="39">
      <c r="B262" s="32"/>
      <c r="D262" s="155" t="s">
        <v>1346</v>
      </c>
      <c r="F262" s="195" t="s">
        <v>6007</v>
      </c>
      <c r="I262" s="152"/>
      <c r="L262" s="32"/>
      <c r="M262" s="153"/>
      <c r="T262" s="56"/>
      <c r="AT262" s="17" t="s">
        <v>1346</v>
      </c>
      <c r="AU262" s="17" t="s">
        <v>87</v>
      </c>
    </row>
    <row r="263" spans="2:65" s="11" customFormat="1" ht="22.9" customHeight="1">
      <c r="B263" s="125"/>
      <c r="D263" s="126" t="s">
        <v>76</v>
      </c>
      <c r="E263" s="135" t="s">
        <v>303</v>
      </c>
      <c r="F263" s="135" t="s">
        <v>6008</v>
      </c>
      <c r="I263" s="128"/>
      <c r="J263" s="136">
        <f>BK263</f>
        <v>0</v>
      </c>
      <c r="L263" s="125"/>
      <c r="M263" s="130"/>
      <c r="P263" s="131">
        <f>SUM(P264:P269)</f>
        <v>0</v>
      </c>
      <c r="R263" s="131">
        <f>SUM(R264:R269)</f>
        <v>0</v>
      </c>
      <c r="T263" s="132">
        <f>SUM(T264:T269)</f>
        <v>0</v>
      </c>
      <c r="AR263" s="126" t="s">
        <v>85</v>
      </c>
      <c r="AT263" s="133" t="s">
        <v>76</v>
      </c>
      <c r="AU263" s="133" t="s">
        <v>85</v>
      </c>
      <c r="AY263" s="126" t="s">
        <v>253</v>
      </c>
      <c r="BK263" s="134">
        <f>SUM(BK264:BK269)</f>
        <v>0</v>
      </c>
    </row>
    <row r="264" spans="2:65" s="1" customFormat="1" ht="16.5" customHeight="1">
      <c r="B264" s="32"/>
      <c r="C264" s="137" t="s">
        <v>648</v>
      </c>
      <c r="D264" s="137" t="s">
        <v>255</v>
      </c>
      <c r="E264" s="138" t="s">
        <v>6009</v>
      </c>
      <c r="F264" s="139" t="s">
        <v>6010</v>
      </c>
      <c r="G264" s="140" t="s">
        <v>6011</v>
      </c>
      <c r="H264" s="141">
        <v>1</v>
      </c>
      <c r="I264" s="142"/>
      <c r="J264" s="143">
        <f>ROUND(I264*H264,2)</f>
        <v>0</v>
      </c>
      <c r="K264" s="139" t="s">
        <v>1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260</v>
      </c>
      <c r="AT264" s="148" t="s">
        <v>255</v>
      </c>
      <c r="AU264" s="148" t="s">
        <v>87</v>
      </c>
      <c r="AY264" s="17" t="s">
        <v>253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85</v>
      </c>
      <c r="BK264" s="149">
        <f>ROUND(I264*H264,2)</f>
        <v>0</v>
      </c>
      <c r="BL264" s="17" t="s">
        <v>260</v>
      </c>
      <c r="BM264" s="148" t="s">
        <v>1568</v>
      </c>
    </row>
    <row r="265" spans="2:65" s="1" customFormat="1" ht="19.5">
      <c r="B265" s="32"/>
      <c r="D265" s="155" t="s">
        <v>1346</v>
      </c>
      <c r="F265" s="195" t="s">
        <v>6012</v>
      </c>
      <c r="I265" s="152"/>
      <c r="L265" s="32"/>
      <c r="M265" s="153"/>
      <c r="T265" s="56"/>
      <c r="AT265" s="17" t="s">
        <v>1346</v>
      </c>
      <c r="AU265" s="17" t="s">
        <v>87</v>
      </c>
    </row>
    <row r="266" spans="2:65" s="1" customFormat="1" ht="16.5" customHeight="1">
      <c r="B266" s="32"/>
      <c r="C266" s="137" t="s">
        <v>657</v>
      </c>
      <c r="D266" s="137" t="s">
        <v>255</v>
      </c>
      <c r="E266" s="138" t="s">
        <v>6013</v>
      </c>
      <c r="F266" s="139" t="s">
        <v>6014</v>
      </c>
      <c r="G266" s="140" t="s">
        <v>6011</v>
      </c>
      <c r="H266" s="141">
        <v>1</v>
      </c>
      <c r="I266" s="142"/>
      <c r="J266" s="143">
        <f>ROUND(I266*H266,2)</f>
        <v>0</v>
      </c>
      <c r="K266" s="139" t="s">
        <v>1</v>
      </c>
      <c r="L266" s="32"/>
      <c r="M266" s="144" t="s">
        <v>1</v>
      </c>
      <c r="N266" s="145" t="s">
        <v>42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260</v>
      </c>
      <c r="AT266" s="148" t="s">
        <v>255</v>
      </c>
      <c r="AU266" s="148" t="s">
        <v>87</v>
      </c>
      <c r="AY266" s="17" t="s">
        <v>253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260</v>
      </c>
      <c r="BM266" s="148" t="s">
        <v>1581</v>
      </c>
    </row>
    <row r="267" spans="2:65" s="1" customFormat="1" ht="19.5">
      <c r="B267" s="32"/>
      <c r="D267" s="155" t="s">
        <v>1346</v>
      </c>
      <c r="F267" s="195" t="s">
        <v>6015</v>
      </c>
      <c r="I267" s="152"/>
      <c r="L267" s="32"/>
      <c r="M267" s="153"/>
      <c r="T267" s="56"/>
      <c r="AT267" s="17" t="s">
        <v>1346</v>
      </c>
      <c r="AU267" s="17" t="s">
        <v>87</v>
      </c>
    </row>
    <row r="268" spans="2:65" s="1" customFormat="1" ht="16.5" customHeight="1">
      <c r="B268" s="32"/>
      <c r="C268" s="137" t="s">
        <v>663</v>
      </c>
      <c r="D268" s="137" t="s">
        <v>255</v>
      </c>
      <c r="E268" s="138" t="s">
        <v>6016</v>
      </c>
      <c r="F268" s="139" t="s">
        <v>6017</v>
      </c>
      <c r="G268" s="140" t="s">
        <v>6011</v>
      </c>
      <c r="H268" s="141">
        <v>1</v>
      </c>
      <c r="I268" s="142"/>
      <c r="J268" s="143">
        <f>ROUND(I268*H268,2)</f>
        <v>0</v>
      </c>
      <c r="K268" s="139" t="s">
        <v>1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260</v>
      </c>
      <c r="AT268" s="148" t="s">
        <v>255</v>
      </c>
      <c r="AU268" s="148" t="s">
        <v>87</v>
      </c>
      <c r="AY268" s="17" t="s">
        <v>253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260</v>
      </c>
      <c r="BM268" s="148" t="s">
        <v>1592</v>
      </c>
    </row>
    <row r="269" spans="2:65" s="1" customFormat="1" ht="19.5">
      <c r="B269" s="32"/>
      <c r="D269" s="155" t="s">
        <v>1346</v>
      </c>
      <c r="F269" s="195" t="s">
        <v>6012</v>
      </c>
      <c r="I269" s="152"/>
      <c r="L269" s="32"/>
      <c r="M269" s="153"/>
      <c r="T269" s="56"/>
      <c r="AT269" s="17" t="s">
        <v>1346</v>
      </c>
      <c r="AU269" s="17" t="s">
        <v>87</v>
      </c>
    </row>
    <row r="270" spans="2:65" s="11" customFormat="1" ht="22.9" customHeight="1">
      <c r="B270" s="125"/>
      <c r="D270" s="126" t="s">
        <v>76</v>
      </c>
      <c r="E270" s="135" t="s">
        <v>771</v>
      </c>
      <c r="F270" s="135" t="s">
        <v>6018</v>
      </c>
      <c r="I270" s="128"/>
      <c r="J270" s="136">
        <f>BK270</f>
        <v>0</v>
      </c>
      <c r="L270" s="125"/>
      <c r="M270" s="130"/>
      <c r="P270" s="131">
        <f>SUM(P271:P288)</f>
        <v>0</v>
      </c>
      <c r="R270" s="131">
        <f>SUM(R271:R288)</f>
        <v>0</v>
      </c>
      <c r="T270" s="132">
        <f>SUM(T271:T288)</f>
        <v>0</v>
      </c>
      <c r="AR270" s="126" t="s">
        <v>85</v>
      </c>
      <c r="AT270" s="133" t="s">
        <v>76</v>
      </c>
      <c r="AU270" s="133" t="s">
        <v>85</v>
      </c>
      <c r="AY270" s="126" t="s">
        <v>253</v>
      </c>
      <c r="BK270" s="134">
        <f>SUM(BK271:BK288)</f>
        <v>0</v>
      </c>
    </row>
    <row r="271" spans="2:65" s="1" customFormat="1" ht="24.2" customHeight="1">
      <c r="B271" s="32"/>
      <c r="C271" s="137" t="s">
        <v>667</v>
      </c>
      <c r="D271" s="137" t="s">
        <v>255</v>
      </c>
      <c r="E271" s="138" t="s">
        <v>6019</v>
      </c>
      <c r="F271" s="139" t="s">
        <v>6020</v>
      </c>
      <c r="G271" s="140" t="s">
        <v>6011</v>
      </c>
      <c r="H271" s="141">
        <v>1</v>
      </c>
      <c r="I271" s="142"/>
      <c r="J271" s="143">
        <f>ROUND(I271*H271,2)</f>
        <v>0</v>
      </c>
      <c r="K271" s="139" t="s">
        <v>1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260</v>
      </c>
      <c r="AT271" s="148" t="s">
        <v>255</v>
      </c>
      <c r="AU271" s="148" t="s">
        <v>87</v>
      </c>
      <c r="AY271" s="17" t="s">
        <v>253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260</v>
      </c>
      <c r="BM271" s="148" t="s">
        <v>1605</v>
      </c>
    </row>
    <row r="272" spans="2:65" s="1" customFormat="1" ht="19.5">
      <c r="B272" s="32"/>
      <c r="D272" s="155" t="s">
        <v>1346</v>
      </c>
      <c r="F272" s="195" t="s">
        <v>6012</v>
      </c>
      <c r="I272" s="152"/>
      <c r="L272" s="32"/>
      <c r="M272" s="153"/>
      <c r="T272" s="56"/>
      <c r="AT272" s="17" t="s">
        <v>1346</v>
      </c>
      <c r="AU272" s="17" t="s">
        <v>87</v>
      </c>
    </row>
    <row r="273" spans="2:65" s="1" customFormat="1" ht="24.2" customHeight="1">
      <c r="B273" s="32"/>
      <c r="C273" s="137" t="s">
        <v>675</v>
      </c>
      <c r="D273" s="137" t="s">
        <v>255</v>
      </c>
      <c r="E273" s="138" t="s">
        <v>6021</v>
      </c>
      <c r="F273" s="139" t="s">
        <v>6022</v>
      </c>
      <c r="G273" s="140" t="s">
        <v>6023</v>
      </c>
      <c r="H273" s="141">
        <v>2700</v>
      </c>
      <c r="I273" s="142"/>
      <c r="J273" s="143">
        <f>ROUND(I273*H273,2)</f>
        <v>0</v>
      </c>
      <c r="K273" s="139" t="s">
        <v>1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260</v>
      </c>
      <c r="AT273" s="148" t="s">
        <v>255</v>
      </c>
      <c r="AU273" s="148" t="s">
        <v>87</v>
      </c>
      <c r="AY273" s="17" t="s">
        <v>253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85</v>
      </c>
      <c r="BK273" s="149">
        <f>ROUND(I273*H273,2)</f>
        <v>0</v>
      </c>
      <c r="BL273" s="17" t="s">
        <v>260</v>
      </c>
      <c r="BM273" s="148" t="s">
        <v>1615</v>
      </c>
    </row>
    <row r="274" spans="2:65" s="1" customFormat="1" ht="48.75">
      <c r="B274" s="32"/>
      <c r="D274" s="155" t="s">
        <v>1346</v>
      </c>
      <c r="F274" s="195" t="s">
        <v>6024</v>
      </c>
      <c r="I274" s="152"/>
      <c r="L274" s="32"/>
      <c r="M274" s="153"/>
      <c r="T274" s="56"/>
      <c r="AT274" s="17" t="s">
        <v>1346</v>
      </c>
      <c r="AU274" s="17" t="s">
        <v>87</v>
      </c>
    </row>
    <row r="275" spans="2:65" s="1" customFormat="1" ht="24.2" customHeight="1">
      <c r="B275" s="32"/>
      <c r="C275" s="137" t="s">
        <v>679</v>
      </c>
      <c r="D275" s="137" t="s">
        <v>255</v>
      </c>
      <c r="E275" s="138" t="s">
        <v>6025</v>
      </c>
      <c r="F275" s="139" t="s">
        <v>6026</v>
      </c>
      <c r="G275" s="140" t="s">
        <v>6011</v>
      </c>
      <c r="H275" s="141">
        <v>1</v>
      </c>
      <c r="I275" s="142"/>
      <c r="J275" s="143">
        <f>ROUND(I275*H275,2)</f>
        <v>0</v>
      </c>
      <c r="K275" s="139" t="s">
        <v>1</v>
      </c>
      <c r="L275" s="32"/>
      <c r="M275" s="144" t="s">
        <v>1</v>
      </c>
      <c r="N275" s="145" t="s">
        <v>42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260</v>
      </c>
      <c r="AT275" s="148" t="s">
        <v>255</v>
      </c>
      <c r="AU275" s="148" t="s">
        <v>87</v>
      </c>
      <c r="AY275" s="17" t="s">
        <v>253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85</v>
      </c>
      <c r="BK275" s="149">
        <f>ROUND(I275*H275,2)</f>
        <v>0</v>
      </c>
      <c r="BL275" s="17" t="s">
        <v>260</v>
      </c>
      <c r="BM275" s="148" t="s">
        <v>1629</v>
      </c>
    </row>
    <row r="276" spans="2:65" s="1" customFormat="1" ht="19.5">
      <c r="B276" s="32"/>
      <c r="D276" s="155" t="s">
        <v>1346</v>
      </c>
      <c r="F276" s="195" t="s">
        <v>6027</v>
      </c>
      <c r="I276" s="152"/>
      <c r="L276" s="32"/>
      <c r="M276" s="153"/>
      <c r="T276" s="56"/>
      <c r="AT276" s="17" t="s">
        <v>1346</v>
      </c>
      <c r="AU276" s="17" t="s">
        <v>87</v>
      </c>
    </row>
    <row r="277" spans="2:65" s="1" customFormat="1" ht="24.2" customHeight="1">
      <c r="B277" s="32"/>
      <c r="C277" s="137" t="s">
        <v>685</v>
      </c>
      <c r="D277" s="137" t="s">
        <v>255</v>
      </c>
      <c r="E277" s="138" t="s">
        <v>6028</v>
      </c>
      <c r="F277" s="139" t="s">
        <v>6029</v>
      </c>
      <c r="G277" s="140" t="s">
        <v>1052</v>
      </c>
      <c r="H277" s="141">
        <v>23</v>
      </c>
      <c r="I277" s="142"/>
      <c r="J277" s="143">
        <f>ROUND(I277*H277,2)</f>
        <v>0</v>
      </c>
      <c r="K277" s="139" t="s">
        <v>1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260</v>
      </c>
      <c r="AT277" s="148" t="s">
        <v>255</v>
      </c>
      <c r="AU277" s="148" t="s">
        <v>87</v>
      </c>
      <c r="AY277" s="17" t="s">
        <v>253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85</v>
      </c>
      <c r="BK277" s="149">
        <f>ROUND(I277*H277,2)</f>
        <v>0</v>
      </c>
      <c r="BL277" s="17" t="s">
        <v>260</v>
      </c>
      <c r="BM277" s="148" t="s">
        <v>1642</v>
      </c>
    </row>
    <row r="278" spans="2:65" s="1" customFormat="1" ht="48.75">
      <c r="B278" s="32"/>
      <c r="D278" s="155" t="s">
        <v>1346</v>
      </c>
      <c r="F278" s="195" t="s">
        <v>6030</v>
      </c>
      <c r="I278" s="152"/>
      <c r="L278" s="32"/>
      <c r="M278" s="153"/>
      <c r="T278" s="56"/>
      <c r="AT278" s="17" t="s">
        <v>1346</v>
      </c>
      <c r="AU278" s="17" t="s">
        <v>87</v>
      </c>
    </row>
    <row r="279" spans="2:65" s="1" customFormat="1" ht="24.2" customHeight="1">
      <c r="B279" s="32"/>
      <c r="C279" s="137" t="s">
        <v>689</v>
      </c>
      <c r="D279" s="137" t="s">
        <v>255</v>
      </c>
      <c r="E279" s="138" t="s">
        <v>6031</v>
      </c>
      <c r="F279" s="139" t="s">
        <v>6032</v>
      </c>
      <c r="G279" s="140" t="s">
        <v>1052</v>
      </c>
      <c r="H279" s="141">
        <v>22</v>
      </c>
      <c r="I279" s="142"/>
      <c r="J279" s="143">
        <f>ROUND(I279*H279,2)</f>
        <v>0</v>
      </c>
      <c r="K279" s="139" t="s">
        <v>1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260</v>
      </c>
      <c r="AT279" s="148" t="s">
        <v>255</v>
      </c>
      <c r="AU279" s="148" t="s">
        <v>87</v>
      </c>
      <c r="AY279" s="17" t="s">
        <v>253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85</v>
      </c>
      <c r="BK279" s="149">
        <f>ROUND(I279*H279,2)</f>
        <v>0</v>
      </c>
      <c r="BL279" s="17" t="s">
        <v>260</v>
      </c>
      <c r="BM279" s="148" t="s">
        <v>1657</v>
      </c>
    </row>
    <row r="280" spans="2:65" s="1" customFormat="1" ht="29.25">
      <c r="B280" s="32"/>
      <c r="D280" s="155" t="s">
        <v>1346</v>
      </c>
      <c r="F280" s="195" t="s">
        <v>6033</v>
      </c>
      <c r="I280" s="152"/>
      <c r="L280" s="32"/>
      <c r="M280" s="153"/>
      <c r="T280" s="56"/>
      <c r="AT280" s="17" t="s">
        <v>1346</v>
      </c>
      <c r="AU280" s="17" t="s">
        <v>87</v>
      </c>
    </row>
    <row r="281" spans="2:65" s="1" customFormat="1" ht="16.5" customHeight="1">
      <c r="B281" s="32"/>
      <c r="C281" s="137" t="s">
        <v>695</v>
      </c>
      <c r="D281" s="137" t="s">
        <v>255</v>
      </c>
      <c r="E281" s="138" t="s">
        <v>6034</v>
      </c>
      <c r="F281" s="139" t="s">
        <v>6035</v>
      </c>
      <c r="G281" s="140" t="s">
        <v>1052</v>
      </c>
      <c r="H281" s="141">
        <v>24</v>
      </c>
      <c r="I281" s="142"/>
      <c r="J281" s="143">
        <f>ROUND(I281*H281,2)</f>
        <v>0</v>
      </c>
      <c r="K281" s="139" t="s">
        <v>1</v>
      </c>
      <c r="L281" s="32"/>
      <c r="M281" s="144" t="s">
        <v>1</v>
      </c>
      <c r="N281" s="145" t="s">
        <v>42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260</v>
      </c>
      <c r="AT281" s="148" t="s">
        <v>255</v>
      </c>
      <c r="AU281" s="148" t="s">
        <v>87</v>
      </c>
      <c r="AY281" s="17" t="s">
        <v>253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85</v>
      </c>
      <c r="BK281" s="149">
        <f>ROUND(I281*H281,2)</f>
        <v>0</v>
      </c>
      <c r="BL281" s="17" t="s">
        <v>260</v>
      </c>
      <c r="BM281" s="148" t="s">
        <v>1671</v>
      </c>
    </row>
    <row r="282" spans="2:65" s="1" customFormat="1" ht="29.25">
      <c r="B282" s="32"/>
      <c r="D282" s="155" t="s">
        <v>1346</v>
      </c>
      <c r="F282" s="195" t="s">
        <v>6036</v>
      </c>
      <c r="I282" s="152"/>
      <c r="L282" s="32"/>
      <c r="M282" s="153"/>
      <c r="T282" s="56"/>
      <c r="AT282" s="17" t="s">
        <v>1346</v>
      </c>
      <c r="AU282" s="17" t="s">
        <v>87</v>
      </c>
    </row>
    <row r="283" spans="2:65" s="1" customFormat="1" ht="16.5" customHeight="1">
      <c r="B283" s="32"/>
      <c r="C283" s="137" t="s">
        <v>700</v>
      </c>
      <c r="D283" s="137" t="s">
        <v>255</v>
      </c>
      <c r="E283" s="138" t="s">
        <v>6037</v>
      </c>
      <c r="F283" s="139" t="s">
        <v>6035</v>
      </c>
      <c r="G283" s="140" t="s">
        <v>1052</v>
      </c>
      <c r="H283" s="141">
        <v>26.5</v>
      </c>
      <c r="I283" s="142"/>
      <c r="J283" s="143">
        <f>ROUND(I283*H283,2)</f>
        <v>0</v>
      </c>
      <c r="K283" s="139" t="s">
        <v>1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260</v>
      </c>
      <c r="AT283" s="148" t="s">
        <v>255</v>
      </c>
      <c r="AU283" s="148" t="s">
        <v>87</v>
      </c>
      <c r="AY283" s="17" t="s">
        <v>253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85</v>
      </c>
      <c r="BK283" s="149">
        <f>ROUND(I283*H283,2)</f>
        <v>0</v>
      </c>
      <c r="BL283" s="17" t="s">
        <v>260</v>
      </c>
      <c r="BM283" s="148" t="s">
        <v>608</v>
      </c>
    </row>
    <row r="284" spans="2:65" s="1" customFormat="1" ht="29.25">
      <c r="B284" s="32"/>
      <c r="D284" s="155" t="s">
        <v>1346</v>
      </c>
      <c r="F284" s="195" t="s">
        <v>6038</v>
      </c>
      <c r="I284" s="152"/>
      <c r="L284" s="32"/>
      <c r="M284" s="153"/>
      <c r="T284" s="56"/>
      <c r="AT284" s="17" t="s">
        <v>1346</v>
      </c>
      <c r="AU284" s="17" t="s">
        <v>87</v>
      </c>
    </row>
    <row r="285" spans="2:65" s="1" customFormat="1" ht="24.2" customHeight="1">
      <c r="B285" s="32"/>
      <c r="C285" s="137" t="s">
        <v>705</v>
      </c>
      <c r="D285" s="137" t="s">
        <v>255</v>
      </c>
      <c r="E285" s="138" t="s">
        <v>6039</v>
      </c>
      <c r="F285" s="139" t="s">
        <v>6040</v>
      </c>
      <c r="G285" s="140" t="s">
        <v>1052</v>
      </c>
      <c r="H285" s="141">
        <v>36</v>
      </c>
      <c r="I285" s="142"/>
      <c r="J285" s="143">
        <f>ROUND(I285*H285,2)</f>
        <v>0</v>
      </c>
      <c r="K285" s="139" t="s">
        <v>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260</v>
      </c>
      <c r="AT285" s="148" t="s">
        <v>255</v>
      </c>
      <c r="AU285" s="148" t="s">
        <v>87</v>
      </c>
      <c r="AY285" s="17" t="s">
        <v>253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85</v>
      </c>
      <c r="BK285" s="149">
        <f>ROUND(I285*H285,2)</f>
        <v>0</v>
      </c>
      <c r="BL285" s="17" t="s">
        <v>260</v>
      </c>
      <c r="BM285" s="148" t="s">
        <v>1693</v>
      </c>
    </row>
    <row r="286" spans="2:65" s="1" customFormat="1" ht="19.5">
      <c r="B286" s="32"/>
      <c r="D286" s="155" t="s">
        <v>1346</v>
      </c>
      <c r="F286" s="195" t="s">
        <v>6041</v>
      </c>
      <c r="I286" s="152"/>
      <c r="L286" s="32"/>
      <c r="M286" s="153"/>
      <c r="T286" s="56"/>
      <c r="AT286" s="17" t="s">
        <v>1346</v>
      </c>
      <c r="AU286" s="17" t="s">
        <v>87</v>
      </c>
    </row>
    <row r="287" spans="2:65" s="1" customFormat="1" ht="24.2" customHeight="1">
      <c r="B287" s="32"/>
      <c r="C287" s="137" t="s">
        <v>710</v>
      </c>
      <c r="D287" s="137" t="s">
        <v>255</v>
      </c>
      <c r="E287" s="138" t="s">
        <v>6042</v>
      </c>
      <c r="F287" s="139" t="s">
        <v>6043</v>
      </c>
      <c r="G287" s="140" t="s">
        <v>1052</v>
      </c>
      <c r="H287" s="141">
        <v>30</v>
      </c>
      <c r="I287" s="142"/>
      <c r="J287" s="143">
        <f>ROUND(I287*H287,2)</f>
        <v>0</v>
      </c>
      <c r="K287" s="139" t="s">
        <v>1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260</v>
      </c>
      <c r="AT287" s="148" t="s">
        <v>255</v>
      </c>
      <c r="AU287" s="148" t="s">
        <v>87</v>
      </c>
      <c r="AY287" s="17" t="s">
        <v>253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85</v>
      </c>
      <c r="BK287" s="149">
        <f>ROUND(I287*H287,2)</f>
        <v>0</v>
      </c>
      <c r="BL287" s="17" t="s">
        <v>260</v>
      </c>
      <c r="BM287" s="148" t="s">
        <v>1705</v>
      </c>
    </row>
    <row r="288" spans="2:65" s="1" customFormat="1" ht="19.5">
      <c r="B288" s="32"/>
      <c r="D288" s="155" t="s">
        <v>1346</v>
      </c>
      <c r="F288" s="195" t="s">
        <v>6044</v>
      </c>
      <c r="I288" s="152"/>
      <c r="L288" s="32"/>
      <c r="M288" s="182"/>
      <c r="N288" s="183"/>
      <c r="O288" s="183"/>
      <c r="P288" s="183"/>
      <c r="Q288" s="183"/>
      <c r="R288" s="183"/>
      <c r="S288" s="183"/>
      <c r="T288" s="184"/>
      <c r="AT288" s="17" t="s">
        <v>1346</v>
      </c>
      <c r="AU288" s="17" t="s">
        <v>87</v>
      </c>
    </row>
    <row r="289" spans="2:12" s="1" customFormat="1" ht="6.95" customHeight="1">
      <c r="B289" s="44"/>
      <c r="C289" s="45"/>
      <c r="D289" s="45"/>
      <c r="E289" s="45"/>
      <c r="F289" s="45"/>
      <c r="G289" s="45"/>
      <c r="H289" s="45"/>
      <c r="I289" s="45"/>
      <c r="J289" s="45"/>
      <c r="K289" s="45"/>
      <c r="L289" s="32"/>
    </row>
  </sheetData>
  <sheetProtection algorithmName="SHA-512" hashValue="t60JS0O3VQPcWeN5p/2DssYxZ0JEeoRnbyqIRvMsx4eAiKa7kLTqMCKhKUo3AI6NewrIrs3eJ0eCLHWpfV8x6g==" saltValue="TjLUJgJUcN+ZIW5kwpoVtyFrCnOv/mqF4RHLtcf9D/iHqoc6zLOMIHr+p9dYC7xIz2ldhsDc6XUR2DHp8q6Mbw==" spinCount="100000" sheet="1" objects="1" scenarios="1" formatColumns="0" formatRows="0" autoFilter="0"/>
  <autoFilter ref="C126:K288" xr:uid="{00000000-0009-0000-0000-00001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168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.75">
      <c r="B8" s="20"/>
      <c r="D8" s="27" t="s">
        <v>215</v>
      </c>
      <c r="L8" s="20"/>
    </row>
    <row r="9" spans="2:46" ht="16.5" customHeight="1">
      <c r="B9" s="20"/>
      <c r="E9" s="255" t="s">
        <v>5814</v>
      </c>
      <c r="F9" s="216"/>
      <c r="G9" s="216"/>
      <c r="H9" s="216"/>
      <c r="L9" s="20"/>
    </row>
    <row r="10" spans="2:46" ht="12" customHeight="1">
      <c r="B10" s="20"/>
      <c r="D10" s="27" t="s">
        <v>792</v>
      </c>
      <c r="L10" s="20"/>
    </row>
    <row r="11" spans="2:46" s="1" customFormat="1" ht="16.5" customHeight="1">
      <c r="B11" s="32"/>
      <c r="E11" s="250" t="s">
        <v>6045</v>
      </c>
      <c r="F11" s="257"/>
      <c r="G11" s="257"/>
      <c r="H11" s="257"/>
      <c r="L11" s="32"/>
    </row>
    <row r="12" spans="2:46" s="1" customFormat="1" ht="12" customHeight="1">
      <c r="B12" s="32"/>
      <c r="D12" s="27" t="s">
        <v>794</v>
      </c>
      <c r="L12" s="32"/>
    </row>
    <row r="13" spans="2:46" s="1" customFormat="1" ht="16.5" customHeight="1">
      <c r="B13" s="32"/>
      <c r="E13" s="237" t="s">
        <v>6046</v>
      </c>
      <c r="F13" s="257"/>
      <c r="G13" s="257"/>
      <c r="H13" s="257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ROUND(J128,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ROUND((SUM(BE128:BE180)),  2)</f>
        <v>0</v>
      </c>
      <c r="I37" s="97">
        <v>0.21</v>
      </c>
      <c r="J37" s="86">
        <f>ROUND(((SUM(BE128:BE180))*I37),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ROUND((SUM(BF128:BF180)),  2)</f>
        <v>0</v>
      </c>
      <c r="I38" s="97">
        <v>0.15</v>
      </c>
      <c r="J38" s="86">
        <f>ROUND(((SUM(BF128:BF180))*I38),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ROUND((SUM(BG128:BG180)),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ROUND((SUM(BH128:BH180)),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ROUND((SUM(BI128:BI180)),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5814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6045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D.2.2.1. - Architektonicko-stavební řešení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J128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J129</f>
        <v>0</v>
      </c>
      <c r="L101" s="109"/>
    </row>
    <row r="102" spans="2:47" s="9" customFormat="1" ht="19.899999999999999" customHeight="1">
      <c r="B102" s="113"/>
      <c r="D102" s="114" t="s">
        <v>796</v>
      </c>
      <c r="E102" s="115"/>
      <c r="F102" s="115"/>
      <c r="G102" s="115"/>
      <c r="H102" s="115"/>
      <c r="I102" s="115"/>
      <c r="J102" s="116">
        <f>J130</f>
        <v>0</v>
      </c>
      <c r="L102" s="113"/>
    </row>
    <row r="103" spans="2:47" s="9" customFormat="1" ht="19.899999999999999" customHeight="1">
      <c r="B103" s="113"/>
      <c r="D103" s="114" t="s">
        <v>231</v>
      </c>
      <c r="E103" s="115"/>
      <c r="F103" s="115"/>
      <c r="G103" s="115"/>
      <c r="H103" s="115"/>
      <c r="I103" s="115"/>
      <c r="J103" s="116">
        <f>J173</f>
        <v>0</v>
      </c>
      <c r="L103" s="113"/>
    </row>
    <row r="104" spans="2:47" s="9" customFormat="1" ht="19.899999999999999" customHeight="1">
      <c r="B104" s="113"/>
      <c r="D104" s="114" t="s">
        <v>798</v>
      </c>
      <c r="E104" s="115"/>
      <c r="F104" s="115"/>
      <c r="G104" s="115"/>
      <c r="H104" s="115"/>
      <c r="I104" s="115"/>
      <c r="J104" s="116">
        <f>J178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238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55" t="str">
        <f>E7</f>
        <v>VÝSTAVBA CHRÁNĚNÉHO BYDLENÍ V NOVÉ PACE</v>
      </c>
      <c r="F114" s="256"/>
      <c r="G114" s="256"/>
      <c r="H114" s="256"/>
      <c r="L114" s="32"/>
    </row>
    <row r="115" spans="2:63" ht="12" customHeight="1">
      <c r="B115" s="20"/>
      <c r="C115" s="27" t="s">
        <v>215</v>
      </c>
      <c r="L115" s="20"/>
    </row>
    <row r="116" spans="2:63" ht="16.5" customHeight="1">
      <c r="B116" s="20"/>
      <c r="E116" s="255" t="s">
        <v>5814</v>
      </c>
      <c r="F116" s="216"/>
      <c r="G116" s="216"/>
      <c r="H116" s="216"/>
      <c r="L116" s="20"/>
    </row>
    <row r="117" spans="2:63" ht="12" customHeight="1">
      <c r="B117" s="20"/>
      <c r="C117" s="27" t="s">
        <v>792</v>
      </c>
      <c r="L117" s="20"/>
    </row>
    <row r="118" spans="2:63" s="1" customFormat="1" ht="16.5" customHeight="1">
      <c r="B118" s="32"/>
      <c r="E118" s="250" t="s">
        <v>6045</v>
      </c>
      <c r="F118" s="257"/>
      <c r="G118" s="257"/>
      <c r="H118" s="257"/>
      <c r="L118" s="32"/>
    </row>
    <row r="119" spans="2:63" s="1" customFormat="1" ht="12" customHeight="1">
      <c r="B119" s="32"/>
      <c r="C119" s="27" t="s">
        <v>794</v>
      </c>
      <c r="L119" s="32"/>
    </row>
    <row r="120" spans="2:63" s="1" customFormat="1" ht="16.5" customHeight="1">
      <c r="B120" s="32"/>
      <c r="E120" s="237" t="str">
        <f>E13</f>
        <v>D.2.2.1. - Architektonicko-stavební řešení</v>
      </c>
      <c r="F120" s="257"/>
      <c r="G120" s="257"/>
      <c r="H120" s="25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Na Vyšehradě 1205, 509 01 Nová Paka </v>
      </c>
      <c r="I122" s="27" t="s">
        <v>22</v>
      </c>
      <c r="J122" s="52" t="str">
        <f>IF(J16="","",J16)</f>
        <v>17. 11. 2023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E19</f>
        <v>Královehradecký kraj</v>
      </c>
      <c r="I124" s="27" t="s">
        <v>30</v>
      </c>
      <c r="J124" s="30" t="str">
        <f>E25</f>
        <v>Růžička a partneři,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QSB,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239</v>
      </c>
      <c r="D127" s="119" t="s">
        <v>62</v>
      </c>
      <c r="E127" s="119" t="s">
        <v>58</v>
      </c>
      <c r="F127" s="119" t="s">
        <v>59</v>
      </c>
      <c r="G127" s="119" t="s">
        <v>240</v>
      </c>
      <c r="H127" s="119" t="s">
        <v>241</v>
      </c>
      <c r="I127" s="119" t="s">
        <v>242</v>
      </c>
      <c r="J127" s="119" t="s">
        <v>225</v>
      </c>
      <c r="K127" s="120" t="s">
        <v>243</v>
      </c>
      <c r="L127" s="117"/>
      <c r="M127" s="59" t="s">
        <v>1</v>
      </c>
      <c r="N127" s="60" t="s">
        <v>41</v>
      </c>
      <c r="O127" s="60" t="s">
        <v>244</v>
      </c>
      <c r="P127" s="60" t="s">
        <v>245</v>
      </c>
      <c r="Q127" s="60" t="s">
        <v>246</v>
      </c>
      <c r="R127" s="60" t="s">
        <v>247</v>
      </c>
      <c r="S127" s="60" t="s">
        <v>248</v>
      </c>
      <c r="T127" s="61" t="s">
        <v>249</v>
      </c>
    </row>
    <row r="128" spans="2:63" s="1" customFormat="1" ht="22.9" customHeight="1">
      <c r="B128" s="32"/>
      <c r="C128" s="64" t="s">
        <v>250</v>
      </c>
      <c r="J128" s="121">
        <f>BK128</f>
        <v>0</v>
      </c>
      <c r="L128" s="32"/>
      <c r="M128" s="62"/>
      <c r="N128" s="53"/>
      <c r="O128" s="53"/>
      <c r="P128" s="122">
        <f>P129</f>
        <v>0</v>
      </c>
      <c r="Q128" s="53"/>
      <c r="R128" s="122">
        <f>R129</f>
        <v>30.755047499999996</v>
      </c>
      <c r="S128" s="53"/>
      <c r="T128" s="123">
        <f>T129</f>
        <v>37.04</v>
      </c>
      <c r="AT128" s="17" t="s">
        <v>76</v>
      </c>
      <c r="AU128" s="17" t="s">
        <v>227</v>
      </c>
      <c r="BK128" s="124">
        <f>BK129</f>
        <v>0</v>
      </c>
    </row>
    <row r="129" spans="2:65" s="11" customFormat="1" ht="25.9" customHeight="1">
      <c r="B129" s="125"/>
      <c r="D129" s="126" t="s">
        <v>76</v>
      </c>
      <c r="E129" s="127" t="s">
        <v>251</v>
      </c>
      <c r="F129" s="127" t="s">
        <v>252</v>
      </c>
      <c r="I129" s="128"/>
      <c r="J129" s="129">
        <f>BK129</f>
        <v>0</v>
      </c>
      <c r="L129" s="125"/>
      <c r="M129" s="130"/>
      <c r="P129" s="131">
        <f>P130+P173+P178</f>
        <v>0</v>
      </c>
      <c r="R129" s="131">
        <f>R130+R173+R178</f>
        <v>30.755047499999996</v>
      </c>
      <c r="T129" s="132">
        <f>T130+T173+T178</f>
        <v>37.04</v>
      </c>
      <c r="AR129" s="126" t="s">
        <v>85</v>
      </c>
      <c r="AT129" s="133" t="s">
        <v>76</v>
      </c>
      <c r="AU129" s="133" t="s">
        <v>77</v>
      </c>
      <c r="AY129" s="126" t="s">
        <v>253</v>
      </c>
      <c r="BK129" s="134">
        <f>BK130+BK173+BK178</f>
        <v>0</v>
      </c>
    </row>
    <row r="130" spans="2:65" s="11" customFormat="1" ht="22.9" customHeight="1">
      <c r="B130" s="125"/>
      <c r="D130" s="126" t="s">
        <v>76</v>
      </c>
      <c r="E130" s="135" t="s">
        <v>97</v>
      </c>
      <c r="F130" s="135" t="s">
        <v>906</v>
      </c>
      <c r="I130" s="128"/>
      <c r="J130" s="136">
        <f>BK130</f>
        <v>0</v>
      </c>
      <c r="L130" s="125"/>
      <c r="M130" s="130"/>
      <c r="P130" s="131">
        <f>SUM(P131:P172)</f>
        <v>0</v>
      </c>
      <c r="R130" s="131">
        <f>SUM(R131:R172)</f>
        <v>30.755027499999997</v>
      </c>
      <c r="T130" s="132">
        <f>SUM(T131:T172)</f>
        <v>37.04</v>
      </c>
      <c r="AR130" s="126" t="s">
        <v>85</v>
      </c>
      <c r="AT130" s="133" t="s">
        <v>76</v>
      </c>
      <c r="AU130" s="133" t="s">
        <v>85</v>
      </c>
      <c r="AY130" s="126" t="s">
        <v>253</v>
      </c>
      <c r="BK130" s="134">
        <f>SUM(BK131:BK172)</f>
        <v>0</v>
      </c>
    </row>
    <row r="131" spans="2:65" s="1" customFormat="1" ht="66.75" customHeight="1">
      <c r="B131" s="32"/>
      <c r="C131" s="137" t="s">
        <v>85</v>
      </c>
      <c r="D131" s="137" t="s">
        <v>255</v>
      </c>
      <c r="E131" s="138" t="s">
        <v>6047</v>
      </c>
      <c r="F131" s="139" t="s">
        <v>6048</v>
      </c>
      <c r="G131" s="140" t="s">
        <v>1543</v>
      </c>
      <c r="H131" s="141">
        <v>220.3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260</v>
      </c>
      <c r="BM131" s="148" t="s">
        <v>6049</v>
      </c>
    </row>
    <row r="132" spans="2:65" s="1" customFormat="1" ht="117">
      <c r="B132" s="32"/>
      <c r="D132" s="155" t="s">
        <v>1346</v>
      </c>
      <c r="F132" s="195" t="s">
        <v>6050</v>
      </c>
      <c r="I132" s="152"/>
      <c r="L132" s="32"/>
      <c r="M132" s="153"/>
      <c r="T132" s="56"/>
      <c r="AT132" s="17" t="s">
        <v>1346</v>
      </c>
      <c r="AU132" s="17" t="s">
        <v>87</v>
      </c>
    </row>
    <row r="133" spans="2:65" s="14" customFormat="1" ht="11.25">
      <c r="B133" s="169"/>
      <c r="D133" s="155" t="s">
        <v>264</v>
      </c>
      <c r="E133" s="170" t="s">
        <v>1</v>
      </c>
      <c r="F133" s="171" t="s">
        <v>6051</v>
      </c>
      <c r="H133" s="170" t="s">
        <v>1</v>
      </c>
      <c r="I133" s="172"/>
      <c r="L133" s="169"/>
      <c r="M133" s="173"/>
      <c r="T133" s="174"/>
      <c r="AT133" s="170" t="s">
        <v>264</v>
      </c>
      <c r="AU133" s="170" t="s">
        <v>87</v>
      </c>
      <c r="AV133" s="14" t="s">
        <v>85</v>
      </c>
      <c r="AW133" s="14" t="s">
        <v>32</v>
      </c>
      <c r="AX133" s="14" t="s">
        <v>77</v>
      </c>
      <c r="AY133" s="170" t="s">
        <v>253</v>
      </c>
    </row>
    <row r="134" spans="2:65" s="12" customFormat="1" ht="11.25">
      <c r="B134" s="154"/>
      <c r="D134" s="155" t="s">
        <v>264</v>
      </c>
      <c r="E134" s="156" t="s">
        <v>1</v>
      </c>
      <c r="F134" s="157" t="s">
        <v>6052</v>
      </c>
      <c r="H134" s="158">
        <v>220.3</v>
      </c>
      <c r="I134" s="159"/>
      <c r="L134" s="154"/>
      <c r="M134" s="160"/>
      <c r="T134" s="161"/>
      <c r="AT134" s="156" t="s">
        <v>264</v>
      </c>
      <c r="AU134" s="156" t="s">
        <v>87</v>
      </c>
      <c r="AV134" s="12" t="s">
        <v>87</v>
      </c>
      <c r="AW134" s="12" t="s">
        <v>32</v>
      </c>
      <c r="AX134" s="12" t="s">
        <v>77</v>
      </c>
      <c r="AY134" s="156" t="s">
        <v>253</v>
      </c>
    </row>
    <row r="135" spans="2:65" s="13" customFormat="1" ht="11.25">
      <c r="B135" s="162"/>
      <c r="D135" s="155" t="s">
        <v>264</v>
      </c>
      <c r="E135" s="163" t="s">
        <v>1</v>
      </c>
      <c r="F135" s="164" t="s">
        <v>266</v>
      </c>
      <c r="H135" s="165">
        <v>220.3</v>
      </c>
      <c r="I135" s="166"/>
      <c r="L135" s="162"/>
      <c r="M135" s="167"/>
      <c r="T135" s="168"/>
      <c r="AT135" s="163" t="s">
        <v>264</v>
      </c>
      <c r="AU135" s="163" t="s">
        <v>87</v>
      </c>
      <c r="AV135" s="13" t="s">
        <v>260</v>
      </c>
      <c r="AW135" s="13" t="s">
        <v>32</v>
      </c>
      <c r="AX135" s="13" t="s">
        <v>85</v>
      </c>
      <c r="AY135" s="163" t="s">
        <v>253</v>
      </c>
    </row>
    <row r="136" spans="2:65" s="1" customFormat="1" ht="66.75" customHeight="1">
      <c r="B136" s="32"/>
      <c r="C136" s="137" t="s">
        <v>87</v>
      </c>
      <c r="D136" s="137" t="s">
        <v>255</v>
      </c>
      <c r="E136" s="138" t="s">
        <v>6053</v>
      </c>
      <c r="F136" s="139" t="s">
        <v>6054</v>
      </c>
      <c r="G136" s="140" t="s">
        <v>1543</v>
      </c>
      <c r="H136" s="141">
        <v>51.8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260</v>
      </c>
      <c r="BM136" s="148" t="s">
        <v>6055</v>
      </c>
    </row>
    <row r="137" spans="2:65" s="1" customFormat="1" ht="117">
      <c r="B137" s="32"/>
      <c r="D137" s="155" t="s">
        <v>1346</v>
      </c>
      <c r="F137" s="195" t="s">
        <v>6056</v>
      </c>
      <c r="I137" s="152"/>
      <c r="L137" s="32"/>
      <c r="M137" s="153"/>
      <c r="T137" s="56"/>
      <c r="AT137" s="17" t="s">
        <v>1346</v>
      </c>
      <c r="AU137" s="17" t="s">
        <v>87</v>
      </c>
    </row>
    <row r="138" spans="2:65" s="14" customFormat="1" ht="11.25">
      <c r="B138" s="169"/>
      <c r="D138" s="155" t="s">
        <v>264</v>
      </c>
      <c r="E138" s="170" t="s">
        <v>1</v>
      </c>
      <c r="F138" s="171" t="s">
        <v>6051</v>
      </c>
      <c r="H138" s="170" t="s">
        <v>1</v>
      </c>
      <c r="I138" s="172"/>
      <c r="L138" s="169"/>
      <c r="M138" s="173"/>
      <c r="T138" s="174"/>
      <c r="AT138" s="170" t="s">
        <v>264</v>
      </c>
      <c r="AU138" s="170" t="s">
        <v>87</v>
      </c>
      <c r="AV138" s="14" t="s">
        <v>85</v>
      </c>
      <c r="AW138" s="14" t="s">
        <v>32</v>
      </c>
      <c r="AX138" s="14" t="s">
        <v>77</v>
      </c>
      <c r="AY138" s="170" t="s">
        <v>253</v>
      </c>
    </row>
    <row r="139" spans="2:65" s="12" customFormat="1" ht="11.25">
      <c r="B139" s="154"/>
      <c r="D139" s="155" t="s">
        <v>264</v>
      </c>
      <c r="E139" s="156" t="s">
        <v>1</v>
      </c>
      <c r="F139" s="157" t="s">
        <v>6057</v>
      </c>
      <c r="H139" s="158">
        <v>51.8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77</v>
      </c>
      <c r="AY139" s="156" t="s">
        <v>253</v>
      </c>
    </row>
    <row r="140" spans="2:65" s="13" customFormat="1" ht="11.25">
      <c r="B140" s="162"/>
      <c r="D140" s="155" t="s">
        <v>264</v>
      </c>
      <c r="E140" s="163" t="s">
        <v>1</v>
      </c>
      <c r="F140" s="164" t="s">
        <v>266</v>
      </c>
      <c r="H140" s="165">
        <v>51.8</v>
      </c>
      <c r="I140" s="166"/>
      <c r="L140" s="162"/>
      <c r="M140" s="167"/>
      <c r="T140" s="168"/>
      <c r="AT140" s="163" t="s">
        <v>264</v>
      </c>
      <c r="AU140" s="163" t="s">
        <v>87</v>
      </c>
      <c r="AV140" s="13" t="s">
        <v>260</v>
      </c>
      <c r="AW140" s="13" t="s">
        <v>32</v>
      </c>
      <c r="AX140" s="13" t="s">
        <v>85</v>
      </c>
      <c r="AY140" s="163" t="s">
        <v>253</v>
      </c>
    </row>
    <row r="141" spans="2:65" s="1" customFormat="1" ht="76.349999999999994" customHeight="1">
      <c r="B141" s="32"/>
      <c r="C141" s="137" t="s">
        <v>97</v>
      </c>
      <c r="D141" s="137" t="s">
        <v>255</v>
      </c>
      <c r="E141" s="138" t="s">
        <v>6058</v>
      </c>
      <c r="F141" s="139" t="s">
        <v>6059</v>
      </c>
      <c r="G141" s="140" t="s">
        <v>313</v>
      </c>
      <c r="H141" s="141">
        <v>41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0.48</v>
      </c>
      <c r="R141" s="146">
        <f>Q141*H141</f>
        <v>19.68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6060</v>
      </c>
    </row>
    <row r="142" spans="2:65" s="1" customFormat="1" ht="107.25">
      <c r="B142" s="32"/>
      <c r="D142" s="155" t="s">
        <v>1346</v>
      </c>
      <c r="F142" s="195" t="s">
        <v>6061</v>
      </c>
      <c r="I142" s="152"/>
      <c r="L142" s="32"/>
      <c r="M142" s="153"/>
      <c r="T142" s="56"/>
      <c r="AT142" s="17" t="s">
        <v>1346</v>
      </c>
      <c r="AU142" s="17" t="s">
        <v>87</v>
      </c>
    </row>
    <row r="143" spans="2:65" s="12" customFormat="1" ht="11.25">
      <c r="B143" s="154"/>
      <c r="D143" s="155" t="s">
        <v>264</v>
      </c>
      <c r="E143" s="156" t="s">
        <v>1</v>
      </c>
      <c r="F143" s="157" t="s">
        <v>6062</v>
      </c>
      <c r="H143" s="158">
        <v>41</v>
      </c>
      <c r="I143" s="159"/>
      <c r="L143" s="154"/>
      <c r="M143" s="160"/>
      <c r="T143" s="161"/>
      <c r="AT143" s="156" t="s">
        <v>264</v>
      </c>
      <c r="AU143" s="156" t="s">
        <v>87</v>
      </c>
      <c r="AV143" s="12" t="s">
        <v>87</v>
      </c>
      <c r="AW143" s="12" t="s">
        <v>32</v>
      </c>
      <c r="AX143" s="12" t="s">
        <v>77</v>
      </c>
      <c r="AY143" s="156" t="s">
        <v>253</v>
      </c>
    </row>
    <row r="144" spans="2:65" s="13" customFormat="1" ht="11.25">
      <c r="B144" s="162"/>
      <c r="D144" s="155" t="s">
        <v>264</v>
      </c>
      <c r="E144" s="163" t="s">
        <v>1</v>
      </c>
      <c r="F144" s="164" t="s">
        <v>266</v>
      </c>
      <c r="H144" s="165">
        <v>41</v>
      </c>
      <c r="I144" s="166"/>
      <c r="L144" s="162"/>
      <c r="M144" s="167"/>
      <c r="T144" s="168"/>
      <c r="AT144" s="163" t="s">
        <v>264</v>
      </c>
      <c r="AU144" s="163" t="s">
        <v>87</v>
      </c>
      <c r="AV144" s="13" t="s">
        <v>260</v>
      </c>
      <c r="AW144" s="13" t="s">
        <v>32</v>
      </c>
      <c r="AX144" s="13" t="s">
        <v>85</v>
      </c>
      <c r="AY144" s="163" t="s">
        <v>253</v>
      </c>
    </row>
    <row r="145" spans="2:65" s="1" customFormat="1" ht="66.75" customHeight="1">
      <c r="B145" s="32"/>
      <c r="C145" s="137" t="s">
        <v>260</v>
      </c>
      <c r="D145" s="137" t="s">
        <v>255</v>
      </c>
      <c r="E145" s="138" t="s">
        <v>6063</v>
      </c>
      <c r="F145" s="139" t="s">
        <v>6064</v>
      </c>
      <c r="G145" s="140" t="s">
        <v>313</v>
      </c>
      <c r="H145" s="141">
        <v>63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0.48</v>
      </c>
      <c r="T145" s="147">
        <f>S145*H145</f>
        <v>30.24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6065</v>
      </c>
    </row>
    <row r="146" spans="2:65" s="1" customFormat="1" ht="146.25">
      <c r="B146" s="32"/>
      <c r="D146" s="155" t="s">
        <v>1346</v>
      </c>
      <c r="F146" s="195" t="s">
        <v>6066</v>
      </c>
      <c r="I146" s="152"/>
      <c r="L146" s="32"/>
      <c r="M146" s="153"/>
      <c r="T146" s="56"/>
      <c r="AT146" s="17" t="s">
        <v>1346</v>
      </c>
      <c r="AU146" s="17" t="s">
        <v>87</v>
      </c>
    </row>
    <row r="147" spans="2:65" s="12" customFormat="1" ht="11.25">
      <c r="B147" s="154"/>
      <c r="D147" s="155" t="s">
        <v>264</v>
      </c>
      <c r="E147" s="156" t="s">
        <v>1</v>
      </c>
      <c r="F147" s="157" t="s">
        <v>6067</v>
      </c>
      <c r="H147" s="158">
        <v>63</v>
      </c>
      <c r="I147" s="159"/>
      <c r="L147" s="154"/>
      <c r="M147" s="160"/>
      <c r="T147" s="161"/>
      <c r="AT147" s="156" t="s">
        <v>264</v>
      </c>
      <c r="AU147" s="156" t="s">
        <v>87</v>
      </c>
      <c r="AV147" s="12" t="s">
        <v>87</v>
      </c>
      <c r="AW147" s="12" t="s">
        <v>32</v>
      </c>
      <c r="AX147" s="12" t="s">
        <v>77</v>
      </c>
      <c r="AY147" s="156" t="s">
        <v>253</v>
      </c>
    </row>
    <row r="148" spans="2:65" s="13" customFormat="1" ht="11.25">
      <c r="B148" s="162"/>
      <c r="D148" s="155" t="s">
        <v>264</v>
      </c>
      <c r="E148" s="163" t="s">
        <v>1</v>
      </c>
      <c r="F148" s="164" t="s">
        <v>266</v>
      </c>
      <c r="H148" s="165">
        <v>63</v>
      </c>
      <c r="I148" s="166"/>
      <c r="L148" s="162"/>
      <c r="M148" s="167"/>
      <c r="T148" s="168"/>
      <c r="AT148" s="163" t="s">
        <v>264</v>
      </c>
      <c r="AU148" s="163" t="s">
        <v>87</v>
      </c>
      <c r="AV148" s="13" t="s">
        <v>260</v>
      </c>
      <c r="AW148" s="13" t="s">
        <v>32</v>
      </c>
      <c r="AX148" s="13" t="s">
        <v>85</v>
      </c>
      <c r="AY148" s="163" t="s">
        <v>253</v>
      </c>
    </row>
    <row r="149" spans="2:65" s="1" customFormat="1" ht="62.65" customHeight="1">
      <c r="B149" s="32"/>
      <c r="C149" s="137" t="s">
        <v>280</v>
      </c>
      <c r="D149" s="137" t="s">
        <v>255</v>
      </c>
      <c r="E149" s="138" t="s">
        <v>6068</v>
      </c>
      <c r="F149" s="139" t="s">
        <v>6069</v>
      </c>
      <c r="G149" s="140" t="s">
        <v>313</v>
      </c>
      <c r="H149" s="141">
        <v>17</v>
      </c>
      <c r="I149" s="142"/>
      <c r="J149" s="143">
        <f>ROUND(I149*H149,2)</f>
        <v>0</v>
      </c>
      <c r="K149" s="139" t="s">
        <v>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0.4</v>
      </c>
      <c r="T149" s="147">
        <f>S149*H149</f>
        <v>6.8000000000000007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260</v>
      </c>
      <c r="BM149" s="148" t="s">
        <v>6070</v>
      </c>
    </row>
    <row r="150" spans="2:65" s="1" customFormat="1" ht="136.5">
      <c r="B150" s="32"/>
      <c r="D150" s="155" t="s">
        <v>1346</v>
      </c>
      <c r="F150" s="195" t="s">
        <v>6071</v>
      </c>
      <c r="I150" s="152"/>
      <c r="L150" s="32"/>
      <c r="M150" s="153"/>
      <c r="T150" s="56"/>
      <c r="AT150" s="17" t="s">
        <v>1346</v>
      </c>
      <c r="AU150" s="17" t="s">
        <v>87</v>
      </c>
    </row>
    <row r="151" spans="2:65" s="12" customFormat="1" ht="11.25">
      <c r="B151" s="154"/>
      <c r="D151" s="155" t="s">
        <v>264</v>
      </c>
      <c r="E151" s="156" t="s">
        <v>1</v>
      </c>
      <c r="F151" s="157" t="s">
        <v>6072</v>
      </c>
      <c r="H151" s="158">
        <v>17</v>
      </c>
      <c r="I151" s="159"/>
      <c r="L151" s="154"/>
      <c r="M151" s="160"/>
      <c r="T151" s="161"/>
      <c r="AT151" s="156" t="s">
        <v>264</v>
      </c>
      <c r="AU151" s="156" t="s">
        <v>87</v>
      </c>
      <c r="AV151" s="12" t="s">
        <v>87</v>
      </c>
      <c r="AW151" s="12" t="s">
        <v>32</v>
      </c>
      <c r="AX151" s="12" t="s">
        <v>77</v>
      </c>
      <c r="AY151" s="156" t="s">
        <v>253</v>
      </c>
    </row>
    <row r="152" spans="2:65" s="13" customFormat="1" ht="11.25">
      <c r="B152" s="162"/>
      <c r="D152" s="155" t="s">
        <v>264</v>
      </c>
      <c r="E152" s="163" t="s">
        <v>1</v>
      </c>
      <c r="F152" s="164" t="s">
        <v>266</v>
      </c>
      <c r="H152" s="165">
        <v>17</v>
      </c>
      <c r="I152" s="166"/>
      <c r="L152" s="162"/>
      <c r="M152" s="167"/>
      <c r="T152" s="168"/>
      <c r="AT152" s="163" t="s">
        <v>264</v>
      </c>
      <c r="AU152" s="163" t="s">
        <v>87</v>
      </c>
      <c r="AV152" s="13" t="s">
        <v>260</v>
      </c>
      <c r="AW152" s="13" t="s">
        <v>32</v>
      </c>
      <c r="AX152" s="13" t="s">
        <v>85</v>
      </c>
      <c r="AY152" s="163" t="s">
        <v>253</v>
      </c>
    </row>
    <row r="153" spans="2:65" s="1" customFormat="1" ht="62.65" customHeight="1">
      <c r="B153" s="32"/>
      <c r="C153" s="137" t="s">
        <v>285</v>
      </c>
      <c r="D153" s="137" t="s">
        <v>255</v>
      </c>
      <c r="E153" s="138" t="s">
        <v>6073</v>
      </c>
      <c r="F153" s="139" t="s">
        <v>6074</v>
      </c>
      <c r="G153" s="140" t="s">
        <v>447</v>
      </c>
      <c r="H153" s="141">
        <v>2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0.01</v>
      </c>
      <c r="R153" s="146">
        <f>Q153*H153</f>
        <v>0.02</v>
      </c>
      <c r="S153" s="146">
        <v>0</v>
      </c>
      <c r="T153" s="147">
        <f>S153*H153</f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260</v>
      </c>
      <c r="BM153" s="148" t="s">
        <v>6075</v>
      </c>
    </row>
    <row r="154" spans="2:65" s="1" customFormat="1" ht="117">
      <c r="B154" s="32"/>
      <c r="D154" s="155" t="s">
        <v>1346</v>
      </c>
      <c r="F154" s="195" t="s">
        <v>6076</v>
      </c>
      <c r="I154" s="152"/>
      <c r="L154" s="32"/>
      <c r="M154" s="153"/>
      <c r="T154" s="56"/>
      <c r="AT154" s="17" t="s">
        <v>1346</v>
      </c>
      <c r="AU154" s="17" t="s">
        <v>87</v>
      </c>
    </row>
    <row r="155" spans="2:65" s="12" customFormat="1" ht="11.25">
      <c r="B155" s="154"/>
      <c r="D155" s="155" t="s">
        <v>264</v>
      </c>
      <c r="E155" s="156" t="s">
        <v>1</v>
      </c>
      <c r="F155" s="157" t="s">
        <v>6077</v>
      </c>
      <c r="H155" s="158">
        <v>2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65" s="13" customFormat="1" ht="11.25">
      <c r="B156" s="162"/>
      <c r="D156" s="155" t="s">
        <v>264</v>
      </c>
      <c r="E156" s="163" t="s">
        <v>1</v>
      </c>
      <c r="F156" s="164" t="s">
        <v>266</v>
      </c>
      <c r="H156" s="165">
        <v>2</v>
      </c>
      <c r="I156" s="166"/>
      <c r="L156" s="162"/>
      <c r="M156" s="167"/>
      <c r="T156" s="168"/>
      <c r="AT156" s="163" t="s">
        <v>264</v>
      </c>
      <c r="AU156" s="163" t="s">
        <v>87</v>
      </c>
      <c r="AV156" s="13" t="s">
        <v>260</v>
      </c>
      <c r="AW156" s="13" t="s">
        <v>32</v>
      </c>
      <c r="AX156" s="13" t="s">
        <v>85</v>
      </c>
      <c r="AY156" s="163" t="s">
        <v>253</v>
      </c>
    </row>
    <row r="157" spans="2:65" s="1" customFormat="1" ht="33" customHeight="1">
      <c r="B157" s="32"/>
      <c r="C157" s="137" t="s">
        <v>292</v>
      </c>
      <c r="D157" s="137" t="s">
        <v>255</v>
      </c>
      <c r="E157" s="138" t="s">
        <v>6078</v>
      </c>
      <c r="F157" s="139" t="s">
        <v>6079</v>
      </c>
      <c r="G157" s="140" t="s">
        <v>258</v>
      </c>
      <c r="H157" s="141">
        <v>40.15</v>
      </c>
      <c r="I157" s="142"/>
      <c r="J157" s="143">
        <f>ROUND(I157*H157,2)</f>
        <v>0</v>
      </c>
      <c r="K157" s="139" t="s">
        <v>259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0.25605</v>
      </c>
      <c r="R157" s="146">
        <f>Q157*H157</f>
        <v>10.280407499999999</v>
      </c>
      <c r="S157" s="146">
        <v>0</v>
      </c>
      <c r="T157" s="147">
        <f>S157*H157</f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260</v>
      </c>
      <c r="BM157" s="148" t="s">
        <v>6080</v>
      </c>
    </row>
    <row r="158" spans="2:65" s="1" customFormat="1" ht="11.25">
      <c r="B158" s="32"/>
      <c r="D158" s="150" t="s">
        <v>262</v>
      </c>
      <c r="F158" s="151" t="s">
        <v>6081</v>
      </c>
      <c r="I158" s="152"/>
      <c r="L158" s="32"/>
      <c r="M158" s="153"/>
      <c r="T158" s="56"/>
      <c r="AT158" s="17" t="s">
        <v>262</v>
      </c>
      <c r="AU158" s="17" t="s">
        <v>87</v>
      </c>
    </row>
    <row r="159" spans="2:65" s="14" customFormat="1" ht="22.5">
      <c r="B159" s="169"/>
      <c r="D159" s="155" t="s">
        <v>264</v>
      </c>
      <c r="E159" s="170" t="s">
        <v>1</v>
      </c>
      <c r="F159" s="171" t="s">
        <v>6082</v>
      </c>
      <c r="H159" s="170" t="s">
        <v>1</v>
      </c>
      <c r="I159" s="172"/>
      <c r="L159" s="169"/>
      <c r="M159" s="173"/>
      <c r="T159" s="174"/>
      <c r="AT159" s="170" t="s">
        <v>264</v>
      </c>
      <c r="AU159" s="170" t="s">
        <v>87</v>
      </c>
      <c r="AV159" s="14" t="s">
        <v>85</v>
      </c>
      <c r="AW159" s="14" t="s">
        <v>32</v>
      </c>
      <c r="AX159" s="14" t="s">
        <v>77</v>
      </c>
      <c r="AY159" s="170" t="s">
        <v>253</v>
      </c>
    </row>
    <row r="160" spans="2:65" s="12" customFormat="1" ht="11.25">
      <c r="B160" s="154"/>
      <c r="D160" s="155" t="s">
        <v>264</v>
      </c>
      <c r="E160" s="156" t="s">
        <v>1</v>
      </c>
      <c r="F160" s="157" t="s">
        <v>6083</v>
      </c>
      <c r="H160" s="158">
        <v>14.058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65" s="12" customFormat="1" ht="11.25">
      <c r="B161" s="154"/>
      <c r="D161" s="155" t="s">
        <v>264</v>
      </c>
      <c r="E161" s="156" t="s">
        <v>1</v>
      </c>
      <c r="F161" s="157" t="s">
        <v>6084</v>
      </c>
      <c r="H161" s="158">
        <v>8.109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65" s="12" customFormat="1" ht="11.25">
      <c r="B162" s="154"/>
      <c r="D162" s="155" t="s">
        <v>264</v>
      </c>
      <c r="E162" s="156" t="s">
        <v>1</v>
      </c>
      <c r="F162" s="157" t="s">
        <v>6085</v>
      </c>
      <c r="H162" s="158">
        <v>3.3839999999999999</v>
      </c>
      <c r="I162" s="159"/>
      <c r="L162" s="154"/>
      <c r="M162" s="160"/>
      <c r="T162" s="161"/>
      <c r="AT162" s="156" t="s">
        <v>264</v>
      </c>
      <c r="AU162" s="156" t="s">
        <v>87</v>
      </c>
      <c r="AV162" s="12" t="s">
        <v>87</v>
      </c>
      <c r="AW162" s="12" t="s">
        <v>32</v>
      </c>
      <c r="AX162" s="12" t="s">
        <v>77</v>
      </c>
      <c r="AY162" s="156" t="s">
        <v>253</v>
      </c>
    </row>
    <row r="163" spans="2:65" s="12" customFormat="1" ht="11.25">
      <c r="B163" s="154"/>
      <c r="D163" s="155" t="s">
        <v>264</v>
      </c>
      <c r="E163" s="156" t="s">
        <v>1</v>
      </c>
      <c r="F163" s="157" t="s">
        <v>6086</v>
      </c>
      <c r="H163" s="158">
        <v>14.599</v>
      </c>
      <c r="I163" s="159"/>
      <c r="L163" s="154"/>
      <c r="M163" s="160"/>
      <c r="T163" s="161"/>
      <c r="AT163" s="156" t="s">
        <v>264</v>
      </c>
      <c r="AU163" s="156" t="s">
        <v>87</v>
      </c>
      <c r="AV163" s="12" t="s">
        <v>87</v>
      </c>
      <c r="AW163" s="12" t="s">
        <v>32</v>
      </c>
      <c r="AX163" s="12" t="s">
        <v>77</v>
      </c>
      <c r="AY163" s="156" t="s">
        <v>253</v>
      </c>
    </row>
    <row r="164" spans="2:65" s="13" customFormat="1" ht="11.25">
      <c r="B164" s="162"/>
      <c r="D164" s="155" t="s">
        <v>264</v>
      </c>
      <c r="E164" s="163" t="s">
        <v>1</v>
      </c>
      <c r="F164" s="164" t="s">
        <v>266</v>
      </c>
      <c r="H164" s="165">
        <v>40.15</v>
      </c>
      <c r="I164" s="166"/>
      <c r="L164" s="162"/>
      <c r="M164" s="167"/>
      <c r="T164" s="168"/>
      <c r="AT164" s="163" t="s">
        <v>264</v>
      </c>
      <c r="AU164" s="163" t="s">
        <v>87</v>
      </c>
      <c r="AV164" s="13" t="s">
        <v>260</v>
      </c>
      <c r="AW164" s="13" t="s">
        <v>32</v>
      </c>
      <c r="AX164" s="13" t="s">
        <v>85</v>
      </c>
      <c r="AY164" s="163" t="s">
        <v>253</v>
      </c>
    </row>
    <row r="165" spans="2:65" s="1" customFormat="1" ht="24.2" customHeight="1">
      <c r="B165" s="32"/>
      <c r="C165" s="185" t="s">
        <v>303</v>
      </c>
      <c r="D165" s="185" t="s">
        <v>1052</v>
      </c>
      <c r="E165" s="186" t="s">
        <v>6087</v>
      </c>
      <c r="F165" s="187" t="s">
        <v>6088</v>
      </c>
      <c r="G165" s="188" t="s">
        <v>5757</v>
      </c>
      <c r="H165" s="189">
        <v>20</v>
      </c>
      <c r="I165" s="190"/>
      <c r="J165" s="191">
        <f>ROUND(I165*H165,2)</f>
        <v>0</v>
      </c>
      <c r="K165" s="187" t="s">
        <v>259</v>
      </c>
      <c r="L165" s="192"/>
      <c r="M165" s="193" t="s">
        <v>1</v>
      </c>
      <c r="N165" s="194" t="s">
        <v>42</v>
      </c>
      <c r="P165" s="146">
        <f>O165*H165</f>
        <v>0</v>
      </c>
      <c r="Q165" s="146">
        <v>3.0000000000000001E-5</v>
      </c>
      <c r="R165" s="146">
        <f>Q165*H165</f>
        <v>6.0000000000000006E-4</v>
      </c>
      <c r="S165" s="146">
        <v>0</v>
      </c>
      <c r="T165" s="147">
        <f>S165*H165</f>
        <v>0</v>
      </c>
      <c r="AR165" s="148" t="s">
        <v>303</v>
      </c>
      <c r="AT165" s="148" t="s">
        <v>1052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260</v>
      </c>
      <c r="BM165" s="148" t="s">
        <v>6089</v>
      </c>
    </row>
    <row r="166" spans="2:65" s="1" customFormat="1" ht="33" customHeight="1">
      <c r="B166" s="32"/>
      <c r="C166" s="137" t="s">
        <v>310</v>
      </c>
      <c r="D166" s="137" t="s">
        <v>255</v>
      </c>
      <c r="E166" s="138" t="s">
        <v>6090</v>
      </c>
      <c r="F166" s="139" t="s">
        <v>6091</v>
      </c>
      <c r="G166" s="140" t="s">
        <v>313</v>
      </c>
      <c r="H166" s="141">
        <v>45.8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1.6899999999999998E-2</v>
      </c>
      <c r="R166" s="146">
        <f>Q166*H166</f>
        <v>0.77401999999999993</v>
      </c>
      <c r="S166" s="146">
        <v>0</v>
      </c>
      <c r="T166" s="147">
        <f>S166*H166</f>
        <v>0</v>
      </c>
      <c r="AR166" s="148" t="s">
        <v>260</v>
      </c>
      <c r="AT166" s="148" t="s">
        <v>255</v>
      </c>
      <c r="AU166" s="148" t="s">
        <v>87</v>
      </c>
      <c r="AY166" s="17" t="s">
        <v>253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260</v>
      </c>
      <c r="BM166" s="148" t="s">
        <v>6092</v>
      </c>
    </row>
    <row r="167" spans="2:65" s="14" customFormat="1" ht="22.5">
      <c r="B167" s="169"/>
      <c r="D167" s="155" t="s">
        <v>264</v>
      </c>
      <c r="E167" s="170" t="s">
        <v>1</v>
      </c>
      <c r="F167" s="171" t="s">
        <v>6082</v>
      </c>
      <c r="H167" s="170" t="s">
        <v>1</v>
      </c>
      <c r="I167" s="172"/>
      <c r="L167" s="169"/>
      <c r="M167" s="173"/>
      <c r="T167" s="174"/>
      <c r="AT167" s="170" t="s">
        <v>264</v>
      </c>
      <c r="AU167" s="170" t="s">
        <v>87</v>
      </c>
      <c r="AV167" s="14" t="s">
        <v>85</v>
      </c>
      <c r="AW167" s="14" t="s">
        <v>32</v>
      </c>
      <c r="AX167" s="14" t="s">
        <v>77</v>
      </c>
      <c r="AY167" s="170" t="s">
        <v>253</v>
      </c>
    </row>
    <row r="168" spans="2:65" s="12" customFormat="1" ht="11.25">
      <c r="B168" s="154"/>
      <c r="D168" s="155" t="s">
        <v>264</v>
      </c>
      <c r="E168" s="156" t="s">
        <v>1</v>
      </c>
      <c r="F168" s="157" t="s">
        <v>6093</v>
      </c>
      <c r="H168" s="158">
        <v>17.100000000000001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65" s="12" customFormat="1" ht="11.25">
      <c r="B169" s="154"/>
      <c r="D169" s="155" t="s">
        <v>264</v>
      </c>
      <c r="E169" s="156" t="s">
        <v>1</v>
      </c>
      <c r="F169" s="157" t="s">
        <v>6094</v>
      </c>
      <c r="H169" s="158">
        <v>10.8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77</v>
      </c>
      <c r="AY169" s="156" t="s">
        <v>253</v>
      </c>
    </row>
    <row r="170" spans="2:65" s="12" customFormat="1" ht="11.25">
      <c r="B170" s="154"/>
      <c r="D170" s="155" t="s">
        <v>264</v>
      </c>
      <c r="E170" s="156" t="s">
        <v>1</v>
      </c>
      <c r="F170" s="157" t="s">
        <v>6095</v>
      </c>
      <c r="H170" s="158">
        <v>3.6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65" s="12" customFormat="1" ht="11.25">
      <c r="B171" s="154"/>
      <c r="D171" s="155" t="s">
        <v>264</v>
      </c>
      <c r="E171" s="156" t="s">
        <v>1</v>
      </c>
      <c r="F171" s="157" t="s">
        <v>6096</v>
      </c>
      <c r="H171" s="158">
        <v>14.3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65" s="13" customFormat="1" ht="11.25">
      <c r="B172" s="162"/>
      <c r="D172" s="155" t="s">
        <v>264</v>
      </c>
      <c r="E172" s="163" t="s">
        <v>1</v>
      </c>
      <c r="F172" s="164" t="s">
        <v>266</v>
      </c>
      <c r="H172" s="165">
        <v>45.8</v>
      </c>
      <c r="I172" s="166"/>
      <c r="L172" s="162"/>
      <c r="M172" s="167"/>
      <c r="T172" s="168"/>
      <c r="AT172" s="163" t="s">
        <v>264</v>
      </c>
      <c r="AU172" s="163" t="s">
        <v>87</v>
      </c>
      <c r="AV172" s="13" t="s">
        <v>260</v>
      </c>
      <c r="AW172" s="13" t="s">
        <v>32</v>
      </c>
      <c r="AX172" s="13" t="s">
        <v>85</v>
      </c>
      <c r="AY172" s="163" t="s">
        <v>253</v>
      </c>
    </row>
    <row r="173" spans="2:65" s="11" customFormat="1" ht="22.9" customHeight="1">
      <c r="B173" s="125"/>
      <c r="D173" s="126" t="s">
        <v>76</v>
      </c>
      <c r="E173" s="135" t="s">
        <v>310</v>
      </c>
      <c r="F173" s="135" t="s">
        <v>454</v>
      </c>
      <c r="I173" s="128"/>
      <c r="J173" s="136">
        <f>BK173</f>
        <v>0</v>
      </c>
      <c r="L173" s="125"/>
      <c r="M173" s="130"/>
      <c r="P173" s="131">
        <f>SUM(P174:P177)</f>
        <v>0</v>
      </c>
      <c r="R173" s="131">
        <f>SUM(R174:R177)</f>
        <v>2.0000000000000002E-5</v>
      </c>
      <c r="T173" s="132">
        <f>SUM(T174:T177)</f>
        <v>0</v>
      </c>
      <c r="AR173" s="126" t="s">
        <v>85</v>
      </c>
      <c r="AT173" s="133" t="s">
        <v>76</v>
      </c>
      <c r="AU173" s="133" t="s">
        <v>85</v>
      </c>
      <c r="AY173" s="126" t="s">
        <v>253</v>
      </c>
      <c r="BK173" s="134">
        <f>SUM(BK174:BK177)</f>
        <v>0</v>
      </c>
    </row>
    <row r="174" spans="2:65" s="1" customFormat="1" ht="66.75" customHeight="1">
      <c r="B174" s="32"/>
      <c r="C174" s="137" t="s">
        <v>317</v>
      </c>
      <c r="D174" s="137" t="s">
        <v>255</v>
      </c>
      <c r="E174" s="138" t="s">
        <v>6097</v>
      </c>
      <c r="F174" s="139" t="s">
        <v>6098</v>
      </c>
      <c r="G174" s="140" t="s">
        <v>447</v>
      </c>
      <c r="H174" s="141">
        <v>1</v>
      </c>
      <c r="I174" s="142"/>
      <c r="J174" s="143">
        <f>ROUND(I174*H174,2)</f>
        <v>0</v>
      </c>
      <c r="K174" s="139" t="s">
        <v>1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1.0000000000000001E-5</v>
      </c>
      <c r="R174" s="146">
        <f>Q174*H174</f>
        <v>1.0000000000000001E-5</v>
      </c>
      <c r="S174" s="146">
        <v>0</v>
      </c>
      <c r="T174" s="147">
        <f>S174*H174</f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85</v>
      </c>
      <c r="BK174" s="149">
        <f>ROUND(I174*H174,2)</f>
        <v>0</v>
      </c>
      <c r="BL174" s="17" t="s">
        <v>260</v>
      </c>
      <c r="BM174" s="148" t="s">
        <v>6099</v>
      </c>
    </row>
    <row r="175" spans="2:65" s="1" customFormat="1" ht="39">
      <c r="B175" s="32"/>
      <c r="D175" s="155" t="s">
        <v>1346</v>
      </c>
      <c r="F175" s="195" t="s">
        <v>6100</v>
      </c>
      <c r="I175" s="152"/>
      <c r="L175" s="32"/>
      <c r="M175" s="153"/>
      <c r="T175" s="56"/>
      <c r="AT175" s="17" t="s">
        <v>1346</v>
      </c>
      <c r="AU175" s="17" t="s">
        <v>87</v>
      </c>
    </row>
    <row r="176" spans="2:65" s="1" customFormat="1" ht="66.75" customHeight="1">
      <c r="B176" s="32"/>
      <c r="C176" s="137" t="s">
        <v>323</v>
      </c>
      <c r="D176" s="137" t="s">
        <v>255</v>
      </c>
      <c r="E176" s="138" t="s">
        <v>6101</v>
      </c>
      <c r="F176" s="139" t="s">
        <v>6102</v>
      </c>
      <c r="G176" s="140" t="s">
        <v>447</v>
      </c>
      <c r="H176" s="141">
        <v>1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1.0000000000000001E-5</v>
      </c>
      <c r="R176" s="146">
        <f>Q176*H176</f>
        <v>1.0000000000000001E-5</v>
      </c>
      <c r="S176" s="146">
        <v>0</v>
      </c>
      <c r="T176" s="147">
        <f>S176*H176</f>
        <v>0</v>
      </c>
      <c r="AR176" s="148" t="s">
        <v>260</v>
      </c>
      <c r="AT176" s="148" t="s">
        <v>255</v>
      </c>
      <c r="AU176" s="148" t="s">
        <v>87</v>
      </c>
      <c r="AY176" s="17" t="s">
        <v>253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260</v>
      </c>
      <c r="BM176" s="148" t="s">
        <v>6103</v>
      </c>
    </row>
    <row r="177" spans="2:65" s="1" customFormat="1" ht="39">
      <c r="B177" s="32"/>
      <c r="D177" s="155" t="s">
        <v>1346</v>
      </c>
      <c r="F177" s="195" t="s">
        <v>6100</v>
      </c>
      <c r="I177" s="152"/>
      <c r="L177" s="32"/>
      <c r="M177" s="153"/>
      <c r="T177" s="56"/>
      <c r="AT177" s="17" t="s">
        <v>1346</v>
      </c>
      <c r="AU177" s="17" t="s">
        <v>87</v>
      </c>
    </row>
    <row r="178" spans="2:65" s="11" customFormat="1" ht="22.9" customHeight="1">
      <c r="B178" s="125"/>
      <c r="D178" s="126" t="s">
        <v>76</v>
      </c>
      <c r="E178" s="135" t="s">
        <v>1475</v>
      </c>
      <c r="F178" s="135" t="s">
        <v>1476</v>
      </c>
      <c r="I178" s="128"/>
      <c r="J178" s="136">
        <f>BK178</f>
        <v>0</v>
      </c>
      <c r="L178" s="125"/>
      <c r="M178" s="130"/>
      <c r="P178" s="131">
        <f>SUM(P179:P180)</f>
        <v>0</v>
      </c>
      <c r="R178" s="131">
        <f>SUM(R179:R180)</f>
        <v>0</v>
      </c>
      <c r="T178" s="132">
        <f>SUM(T179:T180)</f>
        <v>0</v>
      </c>
      <c r="AR178" s="126" t="s">
        <v>85</v>
      </c>
      <c r="AT178" s="133" t="s">
        <v>76</v>
      </c>
      <c r="AU178" s="133" t="s">
        <v>85</v>
      </c>
      <c r="AY178" s="126" t="s">
        <v>253</v>
      </c>
      <c r="BK178" s="134">
        <f>SUM(BK179:BK180)</f>
        <v>0</v>
      </c>
    </row>
    <row r="179" spans="2:65" s="1" customFormat="1" ht="33" customHeight="1">
      <c r="B179" s="32"/>
      <c r="C179" s="137" t="s">
        <v>344</v>
      </c>
      <c r="D179" s="137" t="s">
        <v>255</v>
      </c>
      <c r="E179" s="138" t="s">
        <v>6104</v>
      </c>
      <c r="F179" s="139" t="s">
        <v>6105</v>
      </c>
      <c r="G179" s="140" t="s">
        <v>418</v>
      </c>
      <c r="H179" s="141">
        <v>30.754999999999999</v>
      </c>
      <c r="I179" s="142"/>
      <c r="J179" s="143">
        <f>ROUND(I179*H179,2)</f>
        <v>0</v>
      </c>
      <c r="K179" s="139" t="s">
        <v>259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260</v>
      </c>
      <c r="AT179" s="148" t="s">
        <v>255</v>
      </c>
      <c r="AU179" s="148" t="s">
        <v>87</v>
      </c>
      <c r="AY179" s="17" t="s">
        <v>253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260</v>
      </c>
      <c r="BM179" s="148" t="s">
        <v>6106</v>
      </c>
    </row>
    <row r="180" spans="2:65" s="1" customFormat="1" ht="11.25">
      <c r="B180" s="32"/>
      <c r="D180" s="150" t="s">
        <v>262</v>
      </c>
      <c r="F180" s="151" t="s">
        <v>6107</v>
      </c>
      <c r="I180" s="152"/>
      <c r="L180" s="32"/>
      <c r="M180" s="182"/>
      <c r="N180" s="183"/>
      <c r="O180" s="183"/>
      <c r="P180" s="183"/>
      <c r="Q180" s="183"/>
      <c r="R180" s="183"/>
      <c r="S180" s="183"/>
      <c r="T180" s="184"/>
      <c r="AT180" s="17" t="s">
        <v>262</v>
      </c>
      <c r="AU180" s="17" t="s">
        <v>87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NTzGe+b8/DdStpbiE4d2mEiTxhu4pjn/tS9IV61mXQ97V3LoqAc4bYsmzJCVHMK2bN8Q03rngKGzKjrTR/ADGA==" saltValue="yFwH+oTixBtA4i8PJifN6iKhafHYl9v7XSoRhf8qCO+ODr2j9seNt4zr3Z3lBN2h4On8n3VLIkDcWcQfBLBerQ==" spinCount="100000" sheet="1" objects="1" scenarios="1" formatColumns="0" formatRows="0" autoFilter="0"/>
  <autoFilter ref="C127:K180" xr:uid="{00000000-0009-0000-0000-000019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58" r:id="rId1" xr:uid="{00000000-0004-0000-1900-000000000000}"/>
    <hyperlink ref="F180" r:id="rId2" xr:uid="{00000000-0004-0000-19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4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170</v>
      </c>
      <c r="AZ2" s="93" t="s">
        <v>6108</v>
      </c>
      <c r="BA2" s="93" t="s">
        <v>1</v>
      </c>
      <c r="BB2" s="93" t="s">
        <v>202</v>
      </c>
      <c r="BC2" s="93" t="s">
        <v>6109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6110</v>
      </c>
      <c r="BA3" s="93" t="s">
        <v>1</v>
      </c>
      <c r="BB3" s="93" t="s">
        <v>202</v>
      </c>
      <c r="BC3" s="93" t="s">
        <v>6111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6112</v>
      </c>
      <c r="BA4" s="93" t="s">
        <v>1</v>
      </c>
      <c r="BB4" s="93" t="s">
        <v>202</v>
      </c>
      <c r="BC4" s="93" t="s">
        <v>6113</v>
      </c>
      <c r="BD4" s="93" t="s">
        <v>87</v>
      </c>
    </row>
    <row r="5" spans="2:56" ht="6.95" customHeight="1">
      <c r="B5" s="20"/>
      <c r="L5" s="20"/>
      <c r="AZ5" s="93" t="s">
        <v>6114</v>
      </c>
      <c r="BA5" s="93" t="s">
        <v>1</v>
      </c>
      <c r="BB5" s="93" t="s">
        <v>202</v>
      </c>
      <c r="BC5" s="93" t="s">
        <v>6115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6116</v>
      </c>
      <c r="BA6" s="93" t="s">
        <v>1</v>
      </c>
      <c r="BB6" s="93" t="s">
        <v>202</v>
      </c>
      <c r="BC6" s="93" t="s">
        <v>6117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  <c r="AZ7" s="93" t="s">
        <v>6118</v>
      </c>
      <c r="BA7" s="93" t="s">
        <v>1</v>
      </c>
      <c r="BB7" s="93" t="s">
        <v>202</v>
      </c>
      <c r="BC7" s="93" t="s">
        <v>6119</v>
      </c>
      <c r="BD7" s="93" t="s">
        <v>87</v>
      </c>
    </row>
    <row r="8" spans="2:56" ht="12.75">
      <c r="B8" s="20"/>
      <c r="D8" s="27" t="s">
        <v>215</v>
      </c>
      <c r="L8" s="20"/>
      <c r="AZ8" s="93" t="s">
        <v>6120</v>
      </c>
      <c r="BA8" s="93" t="s">
        <v>1</v>
      </c>
      <c r="BB8" s="93" t="s">
        <v>202</v>
      </c>
      <c r="BC8" s="93" t="s">
        <v>6121</v>
      </c>
      <c r="BD8" s="93" t="s">
        <v>87</v>
      </c>
    </row>
    <row r="9" spans="2:56" ht="16.5" customHeight="1">
      <c r="B9" s="20"/>
      <c r="E9" s="255" t="s">
        <v>5814</v>
      </c>
      <c r="F9" s="216"/>
      <c r="G9" s="216"/>
      <c r="H9" s="216"/>
      <c r="L9" s="20"/>
      <c r="AZ9" s="93" t="s">
        <v>6122</v>
      </c>
      <c r="BA9" s="93" t="s">
        <v>1</v>
      </c>
      <c r="BB9" s="93" t="s">
        <v>202</v>
      </c>
      <c r="BC9" s="93" t="s">
        <v>6123</v>
      </c>
      <c r="BD9" s="93" t="s">
        <v>87</v>
      </c>
    </row>
    <row r="10" spans="2:56" ht="12" customHeight="1">
      <c r="B10" s="20"/>
      <c r="D10" s="27" t="s">
        <v>792</v>
      </c>
      <c r="L10" s="20"/>
      <c r="AZ10" s="93" t="s">
        <v>6124</v>
      </c>
      <c r="BA10" s="93" t="s">
        <v>1</v>
      </c>
      <c r="BB10" s="93" t="s">
        <v>202</v>
      </c>
      <c r="BC10" s="93" t="s">
        <v>6125</v>
      </c>
      <c r="BD10" s="93" t="s">
        <v>87</v>
      </c>
    </row>
    <row r="11" spans="2:56" s="1" customFormat="1" ht="16.5" customHeight="1">
      <c r="B11" s="32"/>
      <c r="E11" s="250" t="s">
        <v>6045</v>
      </c>
      <c r="F11" s="257"/>
      <c r="G11" s="257"/>
      <c r="H11" s="257"/>
      <c r="L11" s="32"/>
    </row>
    <row r="12" spans="2:56" s="1" customFormat="1" ht="12" customHeight="1">
      <c r="B12" s="32"/>
      <c r="D12" s="27" t="s">
        <v>794</v>
      </c>
      <c r="L12" s="32"/>
    </row>
    <row r="13" spans="2:56" s="1" customFormat="1" ht="16.5" customHeight="1">
      <c r="B13" s="32"/>
      <c r="E13" s="237" t="s">
        <v>6126</v>
      </c>
      <c r="F13" s="257"/>
      <c r="G13" s="257"/>
      <c r="H13" s="257"/>
      <c r="L13" s="32"/>
    </row>
    <row r="14" spans="2:56" s="1" customFormat="1" ht="11.25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17. 11. 2023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8" t="str">
        <f>'Rekapitulace stavby'!E14</f>
        <v>Vyplň údaj</v>
      </c>
      <c r="F22" s="215"/>
      <c r="G22" s="215"/>
      <c r="H22" s="215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0" t="s">
        <v>1</v>
      </c>
      <c r="F31" s="220"/>
      <c r="G31" s="220"/>
      <c r="H31" s="220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ROUND((SUM(BE130:BE464)),  2)</f>
        <v>0</v>
      </c>
      <c r="I37" s="97">
        <v>0.21</v>
      </c>
      <c r="J37" s="86">
        <f>ROUND(((SUM(BE130:BE464))*I37),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ROUND((SUM(BF130:BF464)),  2)</f>
        <v>0</v>
      </c>
      <c r="I38" s="97">
        <v>0.15</v>
      </c>
      <c r="J38" s="86">
        <f>ROUND(((SUM(BF130:BF464))*I38),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ROUND((SUM(BG130:BG464)),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ROUND((SUM(BH130:BH464)),  2)</f>
        <v>0</v>
      </c>
      <c r="I40" s="97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ROUND((SUM(BI130:BI464)),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ht="16.5" customHeight="1">
      <c r="B87" s="20"/>
      <c r="E87" s="255" t="s">
        <v>5814</v>
      </c>
      <c r="F87" s="216"/>
      <c r="G87" s="216"/>
      <c r="H87" s="216"/>
      <c r="L87" s="20"/>
    </row>
    <row r="88" spans="2:12" ht="12" customHeight="1">
      <c r="B88" s="20"/>
      <c r="C88" s="27" t="s">
        <v>792</v>
      </c>
      <c r="L88" s="20"/>
    </row>
    <row r="89" spans="2:12" s="1" customFormat="1" ht="16.5" customHeight="1">
      <c r="B89" s="32"/>
      <c r="E89" s="250" t="s">
        <v>6045</v>
      </c>
      <c r="F89" s="257"/>
      <c r="G89" s="257"/>
      <c r="H89" s="257"/>
      <c r="L89" s="32"/>
    </row>
    <row r="90" spans="2:12" s="1" customFormat="1" ht="12" customHeight="1">
      <c r="B90" s="32"/>
      <c r="C90" s="27" t="s">
        <v>794</v>
      </c>
      <c r="L90" s="32"/>
    </row>
    <row r="91" spans="2:12" s="1" customFormat="1" ht="16.5" customHeight="1">
      <c r="B91" s="32"/>
      <c r="E91" s="237" t="str">
        <f>E13</f>
        <v>D.2.2.2. - Stavebně konstrukční řešení</v>
      </c>
      <c r="F91" s="257"/>
      <c r="G91" s="257"/>
      <c r="H91" s="257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Na Vyšehradě 1205, 509 01 Nová Paka </v>
      </c>
      <c r="I93" s="27" t="s">
        <v>22</v>
      </c>
      <c r="J93" s="52" t="str">
        <f>IF(J16="","",J16)</f>
        <v>17. 11. 2023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Královehradecký kraj</v>
      </c>
      <c r="I95" s="27" t="s">
        <v>30</v>
      </c>
      <c r="J95" s="30" t="str">
        <f>E25</f>
        <v>Růžička a partneři,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QSB,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224</v>
      </c>
      <c r="D98" s="98"/>
      <c r="E98" s="98"/>
      <c r="F98" s="98"/>
      <c r="G98" s="98"/>
      <c r="H98" s="98"/>
      <c r="I98" s="98"/>
      <c r="J98" s="107" t="s">
        <v>225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226</v>
      </c>
      <c r="J100" s="66">
        <f>J130</f>
        <v>0</v>
      </c>
      <c r="L100" s="32"/>
      <c r="AU100" s="17" t="s">
        <v>227</v>
      </c>
    </row>
    <row r="101" spans="2:47" s="8" customFormat="1" ht="24.95" customHeight="1">
      <c r="B101" s="109"/>
      <c r="D101" s="110" t="s">
        <v>228</v>
      </c>
      <c r="E101" s="111"/>
      <c r="F101" s="111"/>
      <c r="G101" s="111"/>
      <c r="H101" s="111"/>
      <c r="I101" s="111"/>
      <c r="J101" s="112">
        <f>J131</f>
        <v>0</v>
      </c>
      <c r="L101" s="109"/>
    </row>
    <row r="102" spans="2:47" s="9" customFormat="1" ht="19.899999999999999" customHeight="1">
      <c r="B102" s="113"/>
      <c r="D102" s="114" t="s">
        <v>229</v>
      </c>
      <c r="E102" s="115"/>
      <c r="F102" s="115"/>
      <c r="G102" s="115"/>
      <c r="H102" s="115"/>
      <c r="I102" s="115"/>
      <c r="J102" s="116">
        <f>J132</f>
        <v>0</v>
      </c>
      <c r="L102" s="113"/>
    </row>
    <row r="103" spans="2:47" s="9" customFormat="1" ht="19.899999999999999" customHeight="1">
      <c r="B103" s="113"/>
      <c r="D103" s="114" t="s">
        <v>230</v>
      </c>
      <c r="E103" s="115"/>
      <c r="F103" s="115"/>
      <c r="G103" s="115"/>
      <c r="H103" s="115"/>
      <c r="I103" s="115"/>
      <c r="J103" s="116">
        <f>J323</f>
        <v>0</v>
      </c>
      <c r="L103" s="113"/>
    </row>
    <row r="104" spans="2:47" s="9" customFormat="1" ht="19.899999999999999" customHeight="1">
      <c r="B104" s="113"/>
      <c r="D104" s="114" t="s">
        <v>796</v>
      </c>
      <c r="E104" s="115"/>
      <c r="F104" s="115"/>
      <c r="G104" s="115"/>
      <c r="H104" s="115"/>
      <c r="I104" s="115"/>
      <c r="J104" s="116">
        <f>J399</f>
        <v>0</v>
      </c>
      <c r="L104" s="113"/>
    </row>
    <row r="105" spans="2:47" s="9" customFormat="1" ht="19.899999999999999" customHeight="1">
      <c r="B105" s="113"/>
      <c r="D105" s="114" t="s">
        <v>231</v>
      </c>
      <c r="E105" s="115"/>
      <c r="F105" s="115"/>
      <c r="G105" s="115"/>
      <c r="H105" s="115"/>
      <c r="I105" s="115"/>
      <c r="J105" s="116">
        <f>J446</f>
        <v>0</v>
      </c>
      <c r="L105" s="113"/>
    </row>
    <row r="106" spans="2:47" s="9" customFormat="1" ht="19.899999999999999" customHeight="1">
      <c r="B106" s="113"/>
      <c r="D106" s="114" t="s">
        <v>798</v>
      </c>
      <c r="E106" s="115"/>
      <c r="F106" s="115"/>
      <c r="G106" s="115"/>
      <c r="H106" s="115"/>
      <c r="I106" s="115"/>
      <c r="J106" s="116">
        <f>J462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238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55" t="str">
        <f>E7</f>
        <v>VÝSTAVBA CHRÁNĚNÉHO BYDLENÍ V NOVÉ PACE</v>
      </c>
      <c r="F116" s="256"/>
      <c r="G116" s="256"/>
      <c r="H116" s="256"/>
      <c r="L116" s="32"/>
    </row>
    <row r="117" spans="2:12" ht="12" customHeight="1">
      <c r="B117" s="20"/>
      <c r="C117" s="27" t="s">
        <v>215</v>
      </c>
      <c r="L117" s="20"/>
    </row>
    <row r="118" spans="2:12" ht="16.5" customHeight="1">
      <c r="B118" s="20"/>
      <c r="E118" s="255" t="s">
        <v>5814</v>
      </c>
      <c r="F118" s="216"/>
      <c r="G118" s="216"/>
      <c r="H118" s="216"/>
      <c r="L118" s="20"/>
    </row>
    <row r="119" spans="2:12" ht="12" customHeight="1">
      <c r="B119" s="20"/>
      <c r="C119" s="27" t="s">
        <v>792</v>
      </c>
      <c r="L119" s="20"/>
    </row>
    <row r="120" spans="2:12" s="1" customFormat="1" ht="16.5" customHeight="1">
      <c r="B120" s="32"/>
      <c r="E120" s="250" t="s">
        <v>6045</v>
      </c>
      <c r="F120" s="257"/>
      <c r="G120" s="257"/>
      <c r="H120" s="257"/>
      <c r="L120" s="32"/>
    </row>
    <row r="121" spans="2:12" s="1" customFormat="1" ht="12" customHeight="1">
      <c r="B121" s="32"/>
      <c r="C121" s="27" t="s">
        <v>794</v>
      </c>
      <c r="L121" s="32"/>
    </row>
    <row r="122" spans="2:12" s="1" customFormat="1" ht="16.5" customHeight="1">
      <c r="B122" s="32"/>
      <c r="E122" s="237" t="str">
        <f>E13</f>
        <v>D.2.2.2. - Stavebně konstrukční řešení</v>
      </c>
      <c r="F122" s="257"/>
      <c r="G122" s="257"/>
      <c r="H122" s="257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 xml:space="preserve">Na Vyšehradě 1205, 509 01 Nová Paka </v>
      </c>
      <c r="I124" s="27" t="s">
        <v>22</v>
      </c>
      <c r="J124" s="52" t="str">
        <f>IF(J16="","",J16)</f>
        <v>17. 11. 2023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E19</f>
        <v>Královehradecký kraj</v>
      </c>
      <c r="I126" s="27" t="s">
        <v>30</v>
      </c>
      <c r="J126" s="30" t="str">
        <f>E25</f>
        <v>Růžička a partneři, s.r.o.</v>
      </c>
      <c r="L126" s="32"/>
    </row>
    <row r="127" spans="2:12" s="1" customFormat="1" ht="15.2" customHeight="1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QSB,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239</v>
      </c>
      <c r="D129" s="119" t="s">
        <v>62</v>
      </c>
      <c r="E129" s="119" t="s">
        <v>58</v>
      </c>
      <c r="F129" s="119" t="s">
        <v>59</v>
      </c>
      <c r="G129" s="119" t="s">
        <v>240</v>
      </c>
      <c r="H129" s="119" t="s">
        <v>241</v>
      </c>
      <c r="I129" s="119" t="s">
        <v>242</v>
      </c>
      <c r="J129" s="119" t="s">
        <v>225</v>
      </c>
      <c r="K129" s="120" t="s">
        <v>243</v>
      </c>
      <c r="L129" s="117"/>
      <c r="M129" s="59" t="s">
        <v>1</v>
      </c>
      <c r="N129" s="60" t="s">
        <v>41</v>
      </c>
      <c r="O129" s="60" t="s">
        <v>244</v>
      </c>
      <c r="P129" s="60" t="s">
        <v>245</v>
      </c>
      <c r="Q129" s="60" t="s">
        <v>246</v>
      </c>
      <c r="R129" s="60" t="s">
        <v>247</v>
      </c>
      <c r="S129" s="60" t="s">
        <v>248</v>
      </c>
      <c r="T129" s="61" t="s">
        <v>249</v>
      </c>
    </row>
    <row r="130" spans="2:65" s="1" customFormat="1" ht="22.9" customHeight="1">
      <c r="B130" s="32"/>
      <c r="C130" s="64" t="s">
        <v>250</v>
      </c>
      <c r="J130" s="121">
        <f>BK130</f>
        <v>0</v>
      </c>
      <c r="L130" s="32"/>
      <c r="M130" s="62"/>
      <c r="N130" s="53"/>
      <c r="O130" s="53"/>
      <c r="P130" s="122">
        <f>P131</f>
        <v>0</v>
      </c>
      <c r="Q130" s="53"/>
      <c r="R130" s="122">
        <f>R131</f>
        <v>283.66858576999999</v>
      </c>
      <c r="S130" s="53"/>
      <c r="T130" s="123">
        <f>T131</f>
        <v>0</v>
      </c>
      <c r="AT130" s="17" t="s">
        <v>76</v>
      </c>
      <c r="AU130" s="17" t="s">
        <v>227</v>
      </c>
      <c r="BK130" s="124">
        <f>BK131</f>
        <v>0</v>
      </c>
    </row>
    <row r="131" spans="2:65" s="11" customFormat="1" ht="25.9" customHeight="1">
      <c r="B131" s="125"/>
      <c r="D131" s="126" t="s">
        <v>76</v>
      </c>
      <c r="E131" s="127" t="s">
        <v>251</v>
      </c>
      <c r="F131" s="127" t="s">
        <v>252</v>
      </c>
      <c r="I131" s="128"/>
      <c r="J131" s="129">
        <f>BK131</f>
        <v>0</v>
      </c>
      <c r="L131" s="125"/>
      <c r="M131" s="130"/>
      <c r="P131" s="131">
        <f>P132+P323+P399+P446+P462</f>
        <v>0</v>
      </c>
      <c r="R131" s="131">
        <f>R132+R323+R399+R446+R462</f>
        <v>283.66858576999999</v>
      </c>
      <c r="T131" s="132">
        <f>T132+T323+T399+T446+T462</f>
        <v>0</v>
      </c>
      <c r="AR131" s="126" t="s">
        <v>85</v>
      </c>
      <c r="AT131" s="133" t="s">
        <v>76</v>
      </c>
      <c r="AU131" s="133" t="s">
        <v>77</v>
      </c>
      <c r="AY131" s="126" t="s">
        <v>253</v>
      </c>
      <c r="BK131" s="134">
        <f>BK132+BK323+BK399+BK446+BK462</f>
        <v>0</v>
      </c>
    </row>
    <row r="132" spans="2:65" s="11" customFormat="1" ht="22.9" customHeight="1">
      <c r="B132" s="125"/>
      <c r="D132" s="126" t="s">
        <v>76</v>
      </c>
      <c r="E132" s="135" t="s">
        <v>85</v>
      </c>
      <c r="F132" s="135" t="s">
        <v>254</v>
      </c>
      <c r="I132" s="128"/>
      <c r="J132" s="136">
        <f>BK132</f>
        <v>0</v>
      </c>
      <c r="L132" s="125"/>
      <c r="M132" s="130"/>
      <c r="P132" s="131">
        <f>SUM(P133:P322)</f>
        <v>0</v>
      </c>
      <c r="R132" s="131">
        <f>SUM(R133:R322)</f>
        <v>0</v>
      </c>
      <c r="T132" s="132">
        <f>SUM(T133:T322)</f>
        <v>0</v>
      </c>
      <c r="AR132" s="126" t="s">
        <v>85</v>
      </c>
      <c r="AT132" s="133" t="s">
        <v>76</v>
      </c>
      <c r="AU132" s="133" t="s">
        <v>85</v>
      </c>
      <c r="AY132" s="126" t="s">
        <v>253</v>
      </c>
      <c r="BK132" s="134">
        <f>SUM(BK133:BK322)</f>
        <v>0</v>
      </c>
    </row>
    <row r="133" spans="2:65" s="1" customFormat="1" ht="33" customHeight="1">
      <c r="B133" s="32"/>
      <c r="C133" s="137" t="s">
        <v>85</v>
      </c>
      <c r="D133" s="137" t="s">
        <v>255</v>
      </c>
      <c r="E133" s="138" t="s">
        <v>318</v>
      </c>
      <c r="F133" s="139" t="s">
        <v>319</v>
      </c>
      <c r="G133" s="140" t="s">
        <v>202</v>
      </c>
      <c r="H133" s="141">
        <v>946.59199999999998</v>
      </c>
      <c r="I133" s="142"/>
      <c r="J133" s="143">
        <f>ROUND(I133*H133,2)</f>
        <v>0</v>
      </c>
      <c r="K133" s="139" t="s">
        <v>259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260</v>
      </c>
      <c r="BM133" s="148" t="s">
        <v>6127</v>
      </c>
    </row>
    <row r="134" spans="2:65" s="1" customFormat="1" ht="11.25">
      <c r="B134" s="32"/>
      <c r="D134" s="150" t="s">
        <v>262</v>
      </c>
      <c r="F134" s="151" t="s">
        <v>321</v>
      </c>
      <c r="I134" s="152"/>
      <c r="L134" s="32"/>
      <c r="M134" s="153"/>
      <c r="T134" s="56"/>
      <c r="AT134" s="17" t="s">
        <v>262</v>
      </c>
      <c r="AU134" s="17" t="s">
        <v>87</v>
      </c>
    </row>
    <row r="135" spans="2:65" s="14" customFormat="1" ht="11.25">
      <c r="B135" s="169"/>
      <c r="D135" s="155" t="s">
        <v>264</v>
      </c>
      <c r="E135" s="170" t="s">
        <v>1</v>
      </c>
      <c r="F135" s="171" t="s">
        <v>6128</v>
      </c>
      <c r="H135" s="170" t="s">
        <v>1</v>
      </c>
      <c r="I135" s="172"/>
      <c r="L135" s="169"/>
      <c r="M135" s="173"/>
      <c r="T135" s="174"/>
      <c r="AT135" s="170" t="s">
        <v>264</v>
      </c>
      <c r="AU135" s="170" t="s">
        <v>87</v>
      </c>
      <c r="AV135" s="14" t="s">
        <v>85</v>
      </c>
      <c r="AW135" s="14" t="s">
        <v>32</v>
      </c>
      <c r="AX135" s="14" t="s">
        <v>77</v>
      </c>
      <c r="AY135" s="170" t="s">
        <v>253</v>
      </c>
    </row>
    <row r="136" spans="2:65" s="14" customFormat="1" ht="11.25">
      <c r="B136" s="169"/>
      <c r="D136" s="155" t="s">
        <v>264</v>
      </c>
      <c r="E136" s="170" t="s">
        <v>1</v>
      </c>
      <c r="F136" s="171" t="s">
        <v>6129</v>
      </c>
      <c r="H136" s="170" t="s">
        <v>1</v>
      </c>
      <c r="I136" s="172"/>
      <c r="L136" s="169"/>
      <c r="M136" s="173"/>
      <c r="T136" s="174"/>
      <c r="AT136" s="170" t="s">
        <v>264</v>
      </c>
      <c r="AU136" s="170" t="s">
        <v>87</v>
      </c>
      <c r="AV136" s="14" t="s">
        <v>85</v>
      </c>
      <c r="AW136" s="14" t="s">
        <v>32</v>
      </c>
      <c r="AX136" s="14" t="s">
        <v>77</v>
      </c>
      <c r="AY136" s="170" t="s">
        <v>253</v>
      </c>
    </row>
    <row r="137" spans="2:65" s="12" customFormat="1" ht="11.25">
      <c r="B137" s="154"/>
      <c r="D137" s="155" t="s">
        <v>264</v>
      </c>
      <c r="E137" s="156" t="s">
        <v>1</v>
      </c>
      <c r="F137" s="157" t="s">
        <v>6130</v>
      </c>
      <c r="H137" s="158">
        <v>10.504</v>
      </c>
      <c r="I137" s="159"/>
      <c r="L137" s="154"/>
      <c r="M137" s="160"/>
      <c r="T137" s="161"/>
      <c r="AT137" s="156" t="s">
        <v>264</v>
      </c>
      <c r="AU137" s="156" t="s">
        <v>87</v>
      </c>
      <c r="AV137" s="12" t="s">
        <v>87</v>
      </c>
      <c r="AW137" s="12" t="s">
        <v>32</v>
      </c>
      <c r="AX137" s="12" t="s">
        <v>77</v>
      </c>
      <c r="AY137" s="156" t="s">
        <v>253</v>
      </c>
    </row>
    <row r="138" spans="2:65" s="12" customFormat="1" ht="11.25">
      <c r="B138" s="154"/>
      <c r="D138" s="155" t="s">
        <v>264</v>
      </c>
      <c r="E138" s="156" t="s">
        <v>1</v>
      </c>
      <c r="F138" s="157" t="s">
        <v>6131</v>
      </c>
      <c r="H138" s="158">
        <v>18.899999999999999</v>
      </c>
      <c r="I138" s="159"/>
      <c r="L138" s="154"/>
      <c r="M138" s="160"/>
      <c r="T138" s="161"/>
      <c r="AT138" s="156" t="s">
        <v>264</v>
      </c>
      <c r="AU138" s="156" t="s">
        <v>87</v>
      </c>
      <c r="AV138" s="12" t="s">
        <v>87</v>
      </c>
      <c r="AW138" s="12" t="s">
        <v>32</v>
      </c>
      <c r="AX138" s="12" t="s">
        <v>77</v>
      </c>
      <c r="AY138" s="156" t="s">
        <v>253</v>
      </c>
    </row>
    <row r="139" spans="2:65" s="14" customFormat="1" ht="11.25">
      <c r="B139" s="169"/>
      <c r="D139" s="155" t="s">
        <v>264</v>
      </c>
      <c r="E139" s="170" t="s">
        <v>1</v>
      </c>
      <c r="F139" s="171" t="s">
        <v>6132</v>
      </c>
      <c r="H139" s="170" t="s">
        <v>1</v>
      </c>
      <c r="I139" s="172"/>
      <c r="L139" s="169"/>
      <c r="M139" s="173"/>
      <c r="T139" s="174"/>
      <c r="AT139" s="170" t="s">
        <v>264</v>
      </c>
      <c r="AU139" s="170" t="s">
        <v>87</v>
      </c>
      <c r="AV139" s="14" t="s">
        <v>85</v>
      </c>
      <c r="AW139" s="14" t="s">
        <v>32</v>
      </c>
      <c r="AX139" s="14" t="s">
        <v>77</v>
      </c>
      <c r="AY139" s="170" t="s">
        <v>253</v>
      </c>
    </row>
    <row r="140" spans="2:65" s="12" customFormat="1" ht="11.25">
      <c r="B140" s="154"/>
      <c r="D140" s="155" t="s">
        <v>264</v>
      </c>
      <c r="E140" s="156" t="s">
        <v>1</v>
      </c>
      <c r="F140" s="157" t="s">
        <v>6133</v>
      </c>
      <c r="H140" s="158">
        <v>13.6</v>
      </c>
      <c r="I140" s="159"/>
      <c r="L140" s="154"/>
      <c r="M140" s="160"/>
      <c r="T140" s="161"/>
      <c r="AT140" s="156" t="s">
        <v>264</v>
      </c>
      <c r="AU140" s="156" t="s">
        <v>87</v>
      </c>
      <c r="AV140" s="12" t="s">
        <v>87</v>
      </c>
      <c r="AW140" s="12" t="s">
        <v>32</v>
      </c>
      <c r="AX140" s="12" t="s">
        <v>77</v>
      </c>
      <c r="AY140" s="156" t="s">
        <v>253</v>
      </c>
    </row>
    <row r="141" spans="2:65" s="12" customFormat="1" ht="11.25">
      <c r="B141" s="154"/>
      <c r="D141" s="155" t="s">
        <v>264</v>
      </c>
      <c r="E141" s="156" t="s">
        <v>1</v>
      </c>
      <c r="F141" s="157" t="s">
        <v>6134</v>
      </c>
      <c r="H141" s="158">
        <v>4.1440000000000001</v>
      </c>
      <c r="I141" s="159"/>
      <c r="L141" s="154"/>
      <c r="M141" s="160"/>
      <c r="T141" s="161"/>
      <c r="AT141" s="156" t="s">
        <v>264</v>
      </c>
      <c r="AU141" s="156" t="s">
        <v>87</v>
      </c>
      <c r="AV141" s="12" t="s">
        <v>87</v>
      </c>
      <c r="AW141" s="12" t="s">
        <v>32</v>
      </c>
      <c r="AX141" s="12" t="s">
        <v>77</v>
      </c>
      <c r="AY141" s="156" t="s">
        <v>253</v>
      </c>
    </row>
    <row r="142" spans="2:65" s="12" customFormat="1" ht="11.25">
      <c r="B142" s="154"/>
      <c r="D142" s="155" t="s">
        <v>264</v>
      </c>
      <c r="E142" s="156" t="s">
        <v>1</v>
      </c>
      <c r="F142" s="157" t="s">
        <v>6135</v>
      </c>
      <c r="H142" s="158">
        <v>5.04</v>
      </c>
      <c r="I142" s="159"/>
      <c r="L142" s="154"/>
      <c r="M142" s="160"/>
      <c r="T142" s="161"/>
      <c r="AT142" s="156" t="s">
        <v>264</v>
      </c>
      <c r="AU142" s="156" t="s">
        <v>87</v>
      </c>
      <c r="AV142" s="12" t="s">
        <v>87</v>
      </c>
      <c r="AW142" s="12" t="s">
        <v>32</v>
      </c>
      <c r="AX142" s="12" t="s">
        <v>77</v>
      </c>
      <c r="AY142" s="156" t="s">
        <v>253</v>
      </c>
    </row>
    <row r="143" spans="2:65" s="15" customFormat="1" ht="11.25">
      <c r="B143" s="175"/>
      <c r="D143" s="155" t="s">
        <v>264</v>
      </c>
      <c r="E143" s="176" t="s">
        <v>6114</v>
      </c>
      <c r="F143" s="177" t="s">
        <v>322</v>
      </c>
      <c r="H143" s="178">
        <v>52.188000000000002</v>
      </c>
      <c r="I143" s="179"/>
      <c r="L143" s="175"/>
      <c r="M143" s="180"/>
      <c r="T143" s="181"/>
      <c r="AT143" s="176" t="s">
        <v>264</v>
      </c>
      <c r="AU143" s="176" t="s">
        <v>87</v>
      </c>
      <c r="AV143" s="15" t="s">
        <v>97</v>
      </c>
      <c r="AW143" s="15" t="s">
        <v>32</v>
      </c>
      <c r="AX143" s="15" t="s">
        <v>77</v>
      </c>
      <c r="AY143" s="176" t="s">
        <v>253</v>
      </c>
    </row>
    <row r="144" spans="2:65" s="14" customFormat="1" ht="11.25">
      <c r="B144" s="169"/>
      <c r="D144" s="155" t="s">
        <v>264</v>
      </c>
      <c r="E144" s="170" t="s">
        <v>1</v>
      </c>
      <c r="F144" s="171" t="s">
        <v>6136</v>
      </c>
      <c r="H144" s="170" t="s">
        <v>1</v>
      </c>
      <c r="I144" s="172"/>
      <c r="L144" s="169"/>
      <c r="M144" s="173"/>
      <c r="T144" s="174"/>
      <c r="AT144" s="170" t="s">
        <v>264</v>
      </c>
      <c r="AU144" s="170" t="s">
        <v>87</v>
      </c>
      <c r="AV144" s="14" t="s">
        <v>85</v>
      </c>
      <c r="AW144" s="14" t="s">
        <v>32</v>
      </c>
      <c r="AX144" s="14" t="s">
        <v>77</v>
      </c>
      <c r="AY144" s="170" t="s">
        <v>253</v>
      </c>
    </row>
    <row r="145" spans="2:51" s="14" customFormat="1" ht="11.25">
      <c r="B145" s="169"/>
      <c r="D145" s="155" t="s">
        <v>264</v>
      </c>
      <c r="E145" s="170" t="s">
        <v>1</v>
      </c>
      <c r="F145" s="171" t="s">
        <v>6137</v>
      </c>
      <c r="H145" s="170" t="s">
        <v>1</v>
      </c>
      <c r="I145" s="172"/>
      <c r="L145" s="169"/>
      <c r="M145" s="173"/>
      <c r="T145" s="174"/>
      <c r="AT145" s="170" t="s">
        <v>264</v>
      </c>
      <c r="AU145" s="170" t="s">
        <v>87</v>
      </c>
      <c r="AV145" s="14" t="s">
        <v>85</v>
      </c>
      <c r="AW145" s="14" t="s">
        <v>32</v>
      </c>
      <c r="AX145" s="14" t="s">
        <v>77</v>
      </c>
      <c r="AY145" s="170" t="s">
        <v>253</v>
      </c>
    </row>
    <row r="146" spans="2:51" s="12" customFormat="1" ht="11.25">
      <c r="B146" s="154"/>
      <c r="D146" s="155" t="s">
        <v>264</v>
      </c>
      <c r="E146" s="156" t="s">
        <v>1</v>
      </c>
      <c r="F146" s="157" t="s">
        <v>6138</v>
      </c>
      <c r="H146" s="158">
        <v>51.744</v>
      </c>
      <c r="I146" s="159"/>
      <c r="L146" s="154"/>
      <c r="M146" s="160"/>
      <c r="T146" s="161"/>
      <c r="AT146" s="156" t="s">
        <v>264</v>
      </c>
      <c r="AU146" s="156" t="s">
        <v>87</v>
      </c>
      <c r="AV146" s="12" t="s">
        <v>87</v>
      </c>
      <c r="AW146" s="12" t="s">
        <v>32</v>
      </c>
      <c r="AX146" s="12" t="s">
        <v>77</v>
      </c>
      <c r="AY146" s="156" t="s">
        <v>253</v>
      </c>
    </row>
    <row r="147" spans="2:51" s="12" customFormat="1" ht="11.25">
      <c r="B147" s="154"/>
      <c r="D147" s="155" t="s">
        <v>264</v>
      </c>
      <c r="E147" s="156" t="s">
        <v>1</v>
      </c>
      <c r="F147" s="157" t="s">
        <v>6139</v>
      </c>
      <c r="H147" s="158">
        <v>66.784999999999997</v>
      </c>
      <c r="I147" s="159"/>
      <c r="L147" s="154"/>
      <c r="M147" s="160"/>
      <c r="T147" s="161"/>
      <c r="AT147" s="156" t="s">
        <v>264</v>
      </c>
      <c r="AU147" s="156" t="s">
        <v>87</v>
      </c>
      <c r="AV147" s="12" t="s">
        <v>87</v>
      </c>
      <c r="AW147" s="12" t="s">
        <v>32</v>
      </c>
      <c r="AX147" s="12" t="s">
        <v>77</v>
      </c>
      <c r="AY147" s="156" t="s">
        <v>253</v>
      </c>
    </row>
    <row r="148" spans="2:51" s="12" customFormat="1" ht="11.25">
      <c r="B148" s="154"/>
      <c r="D148" s="155" t="s">
        <v>264</v>
      </c>
      <c r="E148" s="156" t="s">
        <v>1</v>
      </c>
      <c r="F148" s="157" t="s">
        <v>6140</v>
      </c>
      <c r="H148" s="158">
        <v>10.68</v>
      </c>
      <c r="I148" s="159"/>
      <c r="L148" s="154"/>
      <c r="M148" s="160"/>
      <c r="T148" s="161"/>
      <c r="AT148" s="156" t="s">
        <v>264</v>
      </c>
      <c r="AU148" s="156" t="s">
        <v>87</v>
      </c>
      <c r="AV148" s="12" t="s">
        <v>87</v>
      </c>
      <c r="AW148" s="12" t="s">
        <v>32</v>
      </c>
      <c r="AX148" s="12" t="s">
        <v>77</v>
      </c>
      <c r="AY148" s="156" t="s">
        <v>253</v>
      </c>
    </row>
    <row r="149" spans="2:51" s="12" customFormat="1" ht="11.25">
      <c r="B149" s="154"/>
      <c r="D149" s="155" t="s">
        <v>264</v>
      </c>
      <c r="E149" s="156" t="s">
        <v>1</v>
      </c>
      <c r="F149" s="157" t="s">
        <v>6141</v>
      </c>
      <c r="H149" s="158">
        <v>4.5</v>
      </c>
      <c r="I149" s="159"/>
      <c r="L149" s="154"/>
      <c r="M149" s="160"/>
      <c r="T149" s="161"/>
      <c r="AT149" s="156" t="s">
        <v>264</v>
      </c>
      <c r="AU149" s="156" t="s">
        <v>87</v>
      </c>
      <c r="AV149" s="12" t="s">
        <v>87</v>
      </c>
      <c r="AW149" s="12" t="s">
        <v>32</v>
      </c>
      <c r="AX149" s="12" t="s">
        <v>77</v>
      </c>
      <c r="AY149" s="156" t="s">
        <v>253</v>
      </c>
    </row>
    <row r="150" spans="2:51" s="12" customFormat="1" ht="11.25">
      <c r="B150" s="154"/>
      <c r="D150" s="155" t="s">
        <v>264</v>
      </c>
      <c r="E150" s="156" t="s">
        <v>1</v>
      </c>
      <c r="F150" s="157" t="s">
        <v>6142</v>
      </c>
      <c r="H150" s="158">
        <v>13.566000000000001</v>
      </c>
      <c r="I150" s="159"/>
      <c r="L150" s="154"/>
      <c r="M150" s="160"/>
      <c r="T150" s="161"/>
      <c r="AT150" s="156" t="s">
        <v>264</v>
      </c>
      <c r="AU150" s="156" t="s">
        <v>87</v>
      </c>
      <c r="AV150" s="12" t="s">
        <v>87</v>
      </c>
      <c r="AW150" s="12" t="s">
        <v>32</v>
      </c>
      <c r="AX150" s="12" t="s">
        <v>77</v>
      </c>
      <c r="AY150" s="156" t="s">
        <v>253</v>
      </c>
    </row>
    <row r="151" spans="2:51" s="14" customFormat="1" ht="11.25">
      <c r="B151" s="169"/>
      <c r="D151" s="155" t="s">
        <v>264</v>
      </c>
      <c r="E151" s="170" t="s">
        <v>1</v>
      </c>
      <c r="F151" s="171" t="s">
        <v>6143</v>
      </c>
      <c r="H151" s="170" t="s">
        <v>1</v>
      </c>
      <c r="I151" s="172"/>
      <c r="L151" s="169"/>
      <c r="M151" s="173"/>
      <c r="T151" s="174"/>
      <c r="AT151" s="170" t="s">
        <v>264</v>
      </c>
      <c r="AU151" s="170" t="s">
        <v>87</v>
      </c>
      <c r="AV151" s="14" t="s">
        <v>85</v>
      </c>
      <c r="AW151" s="14" t="s">
        <v>32</v>
      </c>
      <c r="AX151" s="14" t="s">
        <v>77</v>
      </c>
      <c r="AY151" s="170" t="s">
        <v>253</v>
      </c>
    </row>
    <row r="152" spans="2:51" s="14" customFormat="1" ht="11.25">
      <c r="B152" s="169"/>
      <c r="D152" s="155" t="s">
        <v>264</v>
      </c>
      <c r="E152" s="170" t="s">
        <v>1</v>
      </c>
      <c r="F152" s="171" t="s">
        <v>6144</v>
      </c>
      <c r="H152" s="170" t="s">
        <v>1</v>
      </c>
      <c r="I152" s="172"/>
      <c r="L152" s="169"/>
      <c r="M152" s="173"/>
      <c r="T152" s="174"/>
      <c r="AT152" s="170" t="s">
        <v>264</v>
      </c>
      <c r="AU152" s="170" t="s">
        <v>87</v>
      </c>
      <c r="AV152" s="14" t="s">
        <v>85</v>
      </c>
      <c r="AW152" s="14" t="s">
        <v>32</v>
      </c>
      <c r="AX152" s="14" t="s">
        <v>77</v>
      </c>
      <c r="AY152" s="170" t="s">
        <v>253</v>
      </c>
    </row>
    <row r="153" spans="2:51" s="12" customFormat="1" ht="11.25">
      <c r="B153" s="154"/>
      <c r="D153" s="155" t="s">
        <v>264</v>
      </c>
      <c r="E153" s="156" t="s">
        <v>1</v>
      </c>
      <c r="F153" s="157" t="s">
        <v>6145</v>
      </c>
      <c r="H153" s="158">
        <v>10.26</v>
      </c>
      <c r="I153" s="159"/>
      <c r="L153" s="154"/>
      <c r="M153" s="160"/>
      <c r="T153" s="161"/>
      <c r="AT153" s="156" t="s">
        <v>264</v>
      </c>
      <c r="AU153" s="156" t="s">
        <v>87</v>
      </c>
      <c r="AV153" s="12" t="s">
        <v>87</v>
      </c>
      <c r="AW153" s="12" t="s">
        <v>32</v>
      </c>
      <c r="AX153" s="12" t="s">
        <v>77</v>
      </c>
      <c r="AY153" s="156" t="s">
        <v>253</v>
      </c>
    </row>
    <row r="154" spans="2:51" s="12" customFormat="1" ht="11.25">
      <c r="B154" s="154"/>
      <c r="D154" s="155" t="s">
        <v>264</v>
      </c>
      <c r="E154" s="156" t="s">
        <v>1</v>
      </c>
      <c r="F154" s="157" t="s">
        <v>6146</v>
      </c>
      <c r="H154" s="158">
        <v>61.572000000000003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77</v>
      </c>
      <c r="AY154" s="156" t="s">
        <v>253</v>
      </c>
    </row>
    <row r="155" spans="2:51" s="12" customFormat="1" ht="11.25">
      <c r="B155" s="154"/>
      <c r="D155" s="155" t="s">
        <v>264</v>
      </c>
      <c r="E155" s="156" t="s">
        <v>1</v>
      </c>
      <c r="F155" s="157" t="s">
        <v>6147</v>
      </c>
      <c r="H155" s="158">
        <v>51.713999999999999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77</v>
      </c>
      <c r="AY155" s="156" t="s">
        <v>253</v>
      </c>
    </row>
    <row r="156" spans="2:51" s="12" customFormat="1" ht="11.25">
      <c r="B156" s="154"/>
      <c r="D156" s="155" t="s">
        <v>264</v>
      </c>
      <c r="E156" s="156" t="s">
        <v>1</v>
      </c>
      <c r="F156" s="157" t="s">
        <v>6148</v>
      </c>
      <c r="H156" s="158">
        <v>4.55</v>
      </c>
      <c r="I156" s="159"/>
      <c r="L156" s="154"/>
      <c r="M156" s="160"/>
      <c r="T156" s="161"/>
      <c r="AT156" s="156" t="s">
        <v>264</v>
      </c>
      <c r="AU156" s="156" t="s">
        <v>87</v>
      </c>
      <c r="AV156" s="12" t="s">
        <v>87</v>
      </c>
      <c r="AW156" s="12" t="s">
        <v>32</v>
      </c>
      <c r="AX156" s="12" t="s">
        <v>77</v>
      </c>
      <c r="AY156" s="156" t="s">
        <v>253</v>
      </c>
    </row>
    <row r="157" spans="2:51" s="12" customFormat="1" ht="11.25">
      <c r="B157" s="154"/>
      <c r="D157" s="155" t="s">
        <v>264</v>
      </c>
      <c r="E157" s="156" t="s">
        <v>1</v>
      </c>
      <c r="F157" s="157" t="s">
        <v>6149</v>
      </c>
      <c r="H157" s="158">
        <v>11.62</v>
      </c>
      <c r="I157" s="159"/>
      <c r="L157" s="154"/>
      <c r="M157" s="160"/>
      <c r="T157" s="161"/>
      <c r="AT157" s="156" t="s">
        <v>264</v>
      </c>
      <c r="AU157" s="156" t="s">
        <v>87</v>
      </c>
      <c r="AV157" s="12" t="s">
        <v>87</v>
      </c>
      <c r="AW157" s="12" t="s">
        <v>32</v>
      </c>
      <c r="AX157" s="12" t="s">
        <v>77</v>
      </c>
      <c r="AY157" s="156" t="s">
        <v>253</v>
      </c>
    </row>
    <row r="158" spans="2:51" s="12" customFormat="1" ht="11.25">
      <c r="B158" s="154"/>
      <c r="D158" s="155" t="s">
        <v>264</v>
      </c>
      <c r="E158" s="156" t="s">
        <v>1</v>
      </c>
      <c r="F158" s="157" t="s">
        <v>6150</v>
      </c>
      <c r="H158" s="158">
        <v>6.22</v>
      </c>
      <c r="I158" s="159"/>
      <c r="L158" s="154"/>
      <c r="M158" s="160"/>
      <c r="T158" s="161"/>
      <c r="AT158" s="156" t="s">
        <v>264</v>
      </c>
      <c r="AU158" s="156" t="s">
        <v>87</v>
      </c>
      <c r="AV158" s="12" t="s">
        <v>87</v>
      </c>
      <c r="AW158" s="12" t="s">
        <v>32</v>
      </c>
      <c r="AX158" s="12" t="s">
        <v>77</v>
      </c>
      <c r="AY158" s="156" t="s">
        <v>253</v>
      </c>
    </row>
    <row r="159" spans="2:51" s="12" customFormat="1" ht="11.25">
      <c r="B159" s="154"/>
      <c r="D159" s="155" t="s">
        <v>264</v>
      </c>
      <c r="E159" s="156" t="s">
        <v>1</v>
      </c>
      <c r="F159" s="157" t="s">
        <v>6151</v>
      </c>
      <c r="H159" s="158">
        <v>1.504</v>
      </c>
      <c r="I159" s="159"/>
      <c r="L159" s="154"/>
      <c r="M159" s="160"/>
      <c r="T159" s="161"/>
      <c r="AT159" s="156" t="s">
        <v>264</v>
      </c>
      <c r="AU159" s="156" t="s">
        <v>87</v>
      </c>
      <c r="AV159" s="12" t="s">
        <v>87</v>
      </c>
      <c r="AW159" s="12" t="s">
        <v>32</v>
      </c>
      <c r="AX159" s="12" t="s">
        <v>77</v>
      </c>
      <c r="AY159" s="156" t="s">
        <v>253</v>
      </c>
    </row>
    <row r="160" spans="2:51" s="12" customFormat="1" ht="11.25">
      <c r="B160" s="154"/>
      <c r="D160" s="155" t="s">
        <v>264</v>
      </c>
      <c r="E160" s="156" t="s">
        <v>1</v>
      </c>
      <c r="F160" s="157" t="s">
        <v>6152</v>
      </c>
      <c r="H160" s="158">
        <v>10.382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51" s="12" customFormat="1" ht="11.25">
      <c r="B161" s="154"/>
      <c r="D161" s="155" t="s">
        <v>264</v>
      </c>
      <c r="E161" s="156" t="s">
        <v>1</v>
      </c>
      <c r="F161" s="157" t="s">
        <v>6153</v>
      </c>
      <c r="H161" s="158">
        <v>1.76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51" s="12" customFormat="1" ht="11.25">
      <c r="B162" s="154"/>
      <c r="D162" s="155" t="s">
        <v>264</v>
      </c>
      <c r="E162" s="156" t="s">
        <v>1</v>
      </c>
      <c r="F162" s="157" t="s">
        <v>6154</v>
      </c>
      <c r="H162" s="158">
        <v>4.5540000000000003</v>
      </c>
      <c r="I162" s="159"/>
      <c r="L162" s="154"/>
      <c r="M162" s="160"/>
      <c r="T162" s="161"/>
      <c r="AT162" s="156" t="s">
        <v>264</v>
      </c>
      <c r="AU162" s="156" t="s">
        <v>87</v>
      </c>
      <c r="AV162" s="12" t="s">
        <v>87</v>
      </c>
      <c r="AW162" s="12" t="s">
        <v>32</v>
      </c>
      <c r="AX162" s="12" t="s">
        <v>77</v>
      </c>
      <c r="AY162" s="156" t="s">
        <v>253</v>
      </c>
    </row>
    <row r="163" spans="2:51" s="12" customFormat="1" ht="11.25">
      <c r="B163" s="154"/>
      <c r="D163" s="155" t="s">
        <v>264</v>
      </c>
      <c r="E163" s="156" t="s">
        <v>1</v>
      </c>
      <c r="F163" s="157" t="s">
        <v>6155</v>
      </c>
      <c r="H163" s="158">
        <v>16.847999999999999</v>
      </c>
      <c r="I163" s="159"/>
      <c r="L163" s="154"/>
      <c r="M163" s="160"/>
      <c r="T163" s="161"/>
      <c r="AT163" s="156" t="s">
        <v>264</v>
      </c>
      <c r="AU163" s="156" t="s">
        <v>87</v>
      </c>
      <c r="AV163" s="12" t="s">
        <v>87</v>
      </c>
      <c r="AW163" s="12" t="s">
        <v>32</v>
      </c>
      <c r="AX163" s="12" t="s">
        <v>77</v>
      </c>
      <c r="AY163" s="156" t="s">
        <v>253</v>
      </c>
    </row>
    <row r="164" spans="2:51" s="12" customFormat="1" ht="11.25">
      <c r="B164" s="154"/>
      <c r="D164" s="155" t="s">
        <v>264</v>
      </c>
      <c r="E164" s="156" t="s">
        <v>1</v>
      </c>
      <c r="F164" s="157" t="s">
        <v>6156</v>
      </c>
      <c r="H164" s="158">
        <v>11.375</v>
      </c>
      <c r="I164" s="159"/>
      <c r="L164" s="154"/>
      <c r="M164" s="160"/>
      <c r="T164" s="161"/>
      <c r="AT164" s="156" t="s">
        <v>264</v>
      </c>
      <c r="AU164" s="156" t="s">
        <v>87</v>
      </c>
      <c r="AV164" s="12" t="s">
        <v>87</v>
      </c>
      <c r="AW164" s="12" t="s">
        <v>32</v>
      </c>
      <c r="AX164" s="12" t="s">
        <v>77</v>
      </c>
      <c r="AY164" s="156" t="s">
        <v>253</v>
      </c>
    </row>
    <row r="165" spans="2:51" s="14" customFormat="1" ht="11.25">
      <c r="B165" s="169"/>
      <c r="D165" s="155" t="s">
        <v>264</v>
      </c>
      <c r="E165" s="170" t="s">
        <v>1</v>
      </c>
      <c r="F165" s="171" t="s">
        <v>6157</v>
      </c>
      <c r="H165" s="170" t="s">
        <v>1</v>
      </c>
      <c r="I165" s="172"/>
      <c r="L165" s="169"/>
      <c r="M165" s="173"/>
      <c r="T165" s="174"/>
      <c r="AT165" s="170" t="s">
        <v>264</v>
      </c>
      <c r="AU165" s="170" t="s">
        <v>87</v>
      </c>
      <c r="AV165" s="14" t="s">
        <v>85</v>
      </c>
      <c r="AW165" s="14" t="s">
        <v>32</v>
      </c>
      <c r="AX165" s="14" t="s">
        <v>77</v>
      </c>
      <c r="AY165" s="170" t="s">
        <v>253</v>
      </c>
    </row>
    <row r="166" spans="2:51" s="14" customFormat="1" ht="11.25">
      <c r="B166" s="169"/>
      <c r="D166" s="155" t="s">
        <v>264</v>
      </c>
      <c r="E166" s="170" t="s">
        <v>1</v>
      </c>
      <c r="F166" s="171" t="s">
        <v>6158</v>
      </c>
      <c r="H166" s="170" t="s">
        <v>1</v>
      </c>
      <c r="I166" s="172"/>
      <c r="L166" s="169"/>
      <c r="M166" s="173"/>
      <c r="T166" s="174"/>
      <c r="AT166" s="170" t="s">
        <v>264</v>
      </c>
      <c r="AU166" s="170" t="s">
        <v>87</v>
      </c>
      <c r="AV166" s="14" t="s">
        <v>85</v>
      </c>
      <c r="AW166" s="14" t="s">
        <v>32</v>
      </c>
      <c r="AX166" s="14" t="s">
        <v>77</v>
      </c>
      <c r="AY166" s="170" t="s">
        <v>253</v>
      </c>
    </row>
    <row r="167" spans="2:51" s="12" customFormat="1" ht="11.25">
      <c r="B167" s="154"/>
      <c r="D167" s="155" t="s">
        <v>264</v>
      </c>
      <c r="E167" s="156" t="s">
        <v>1</v>
      </c>
      <c r="F167" s="157" t="s">
        <v>6159</v>
      </c>
      <c r="H167" s="158">
        <v>10.044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51" s="12" customFormat="1" ht="11.25">
      <c r="B168" s="154"/>
      <c r="D168" s="155" t="s">
        <v>264</v>
      </c>
      <c r="E168" s="156" t="s">
        <v>1</v>
      </c>
      <c r="F168" s="157" t="s">
        <v>6160</v>
      </c>
      <c r="H168" s="158">
        <v>38.313000000000002</v>
      </c>
      <c r="I168" s="159"/>
      <c r="L168" s="154"/>
      <c r="M168" s="160"/>
      <c r="T168" s="161"/>
      <c r="AT168" s="156" t="s">
        <v>264</v>
      </c>
      <c r="AU168" s="156" t="s">
        <v>87</v>
      </c>
      <c r="AV168" s="12" t="s">
        <v>87</v>
      </c>
      <c r="AW168" s="12" t="s">
        <v>32</v>
      </c>
      <c r="AX168" s="12" t="s">
        <v>77</v>
      </c>
      <c r="AY168" s="156" t="s">
        <v>253</v>
      </c>
    </row>
    <row r="169" spans="2:51" s="12" customFormat="1" ht="11.25">
      <c r="B169" s="154"/>
      <c r="D169" s="155" t="s">
        <v>264</v>
      </c>
      <c r="E169" s="156" t="s">
        <v>1</v>
      </c>
      <c r="F169" s="157" t="s">
        <v>6161</v>
      </c>
      <c r="H169" s="158">
        <v>12.528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77</v>
      </c>
      <c r="AY169" s="156" t="s">
        <v>253</v>
      </c>
    </row>
    <row r="170" spans="2:51" s="12" customFormat="1" ht="11.25">
      <c r="B170" s="154"/>
      <c r="D170" s="155" t="s">
        <v>264</v>
      </c>
      <c r="E170" s="156" t="s">
        <v>1</v>
      </c>
      <c r="F170" s="157" t="s">
        <v>6162</v>
      </c>
      <c r="H170" s="158">
        <v>4.32</v>
      </c>
      <c r="I170" s="159"/>
      <c r="L170" s="154"/>
      <c r="M170" s="160"/>
      <c r="T170" s="161"/>
      <c r="AT170" s="156" t="s">
        <v>264</v>
      </c>
      <c r="AU170" s="156" t="s">
        <v>87</v>
      </c>
      <c r="AV170" s="12" t="s">
        <v>87</v>
      </c>
      <c r="AW170" s="12" t="s">
        <v>32</v>
      </c>
      <c r="AX170" s="12" t="s">
        <v>77</v>
      </c>
      <c r="AY170" s="156" t="s">
        <v>253</v>
      </c>
    </row>
    <row r="171" spans="2:51" s="12" customFormat="1" ht="11.25">
      <c r="B171" s="154"/>
      <c r="D171" s="155" t="s">
        <v>264</v>
      </c>
      <c r="E171" s="156" t="s">
        <v>1</v>
      </c>
      <c r="F171" s="157" t="s">
        <v>6163</v>
      </c>
      <c r="H171" s="158">
        <v>6.1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51" s="12" customFormat="1" ht="11.25">
      <c r="B172" s="154"/>
      <c r="D172" s="155" t="s">
        <v>264</v>
      </c>
      <c r="E172" s="156" t="s">
        <v>1</v>
      </c>
      <c r="F172" s="157" t="s">
        <v>6164</v>
      </c>
      <c r="H172" s="158">
        <v>7.2119999999999997</v>
      </c>
      <c r="I172" s="159"/>
      <c r="L172" s="154"/>
      <c r="M172" s="160"/>
      <c r="T172" s="161"/>
      <c r="AT172" s="156" t="s">
        <v>264</v>
      </c>
      <c r="AU172" s="156" t="s">
        <v>87</v>
      </c>
      <c r="AV172" s="12" t="s">
        <v>87</v>
      </c>
      <c r="AW172" s="12" t="s">
        <v>32</v>
      </c>
      <c r="AX172" s="12" t="s">
        <v>77</v>
      </c>
      <c r="AY172" s="156" t="s">
        <v>253</v>
      </c>
    </row>
    <row r="173" spans="2:51" s="12" customFormat="1" ht="11.25">
      <c r="B173" s="154"/>
      <c r="D173" s="155" t="s">
        <v>264</v>
      </c>
      <c r="E173" s="156" t="s">
        <v>1</v>
      </c>
      <c r="F173" s="157" t="s">
        <v>6165</v>
      </c>
      <c r="H173" s="158">
        <v>1.1200000000000001</v>
      </c>
      <c r="I173" s="159"/>
      <c r="L173" s="154"/>
      <c r="M173" s="160"/>
      <c r="T173" s="161"/>
      <c r="AT173" s="156" t="s">
        <v>264</v>
      </c>
      <c r="AU173" s="156" t="s">
        <v>87</v>
      </c>
      <c r="AV173" s="12" t="s">
        <v>87</v>
      </c>
      <c r="AW173" s="12" t="s">
        <v>32</v>
      </c>
      <c r="AX173" s="12" t="s">
        <v>77</v>
      </c>
      <c r="AY173" s="156" t="s">
        <v>253</v>
      </c>
    </row>
    <row r="174" spans="2:51" s="12" customFormat="1" ht="11.25">
      <c r="B174" s="154"/>
      <c r="D174" s="155" t="s">
        <v>264</v>
      </c>
      <c r="E174" s="156" t="s">
        <v>1</v>
      </c>
      <c r="F174" s="157" t="s">
        <v>6166</v>
      </c>
      <c r="H174" s="158">
        <v>3.4089999999999998</v>
      </c>
      <c r="I174" s="159"/>
      <c r="L174" s="154"/>
      <c r="M174" s="160"/>
      <c r="T174" s="161"/>
      <c r="AT174" s="156" t="s">
        <v>264</v>
      </c>
      <c r="AU174" s="156" t="s">
        <v>87</v>
      </c>
      <c r="AV174" s="12" t="s">
        <v>87</v>
      </c>
      <c r="AW174" s="12" t="s">
        <v>32</v>
      </c>
      <c r="AX174" s="12" t="s">
        <v>77</v>
      </c>
      <c r="AY174" s="156" t="s">
        <v>253</v>
      </c>
    </row>
    <row r="175" spans="2:51" s="12" customFormat="1" ht="11.25">
      <c r="B175" s="154"/>
      <c r="D175" s="155" t="s">
        <v>264</v>
      </c>
      <c r="E175" s="156" t="s">
        <v>1</v>
      </c>
      <c r="F175" s="157" t="s">
        <v>6167</v>
      </c>
      <c r="H175" s="158">
        <v>1.65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51" s="12" customFormat="1" ht="11.25">
      <c r="B176" s="154"/>
      <c r="D176" s="155" t="s">
        <v>264</v>
      </c>
      <c r="E176" s="156" t="s">
        <v>1</v>
      </c>
      <c r="F176" s="157" t="s">
        <v>6168</v>
      </c>
      <c r="H176" s="158">
        <v>1.0860000000000001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77</v>
      </c>
      <c r="AY176" s="156" t="s">
        <v>253</v>
      </c>
    </row>
    <row r="177" spans="2:51" s="12" customFormat="1" ht="11.25">
      <c r="B177" s="154"/>
      <c r="D177" s="155" t="s">
        <v>264</v>
      </c>
      <c r="E177" s="156" t="s">
        <v>1</v>
      </c>
      <c r="F177" s="157" t="s">
        <v>6169</v>
      </c>
      <c r="H177" s="158">
        <v>0</v>
      </c>
      <c r="I177" s="159"/>
      <c r="L177" s="154"/>
      <c r="M177" s="160"/>
      <c r="T177" s="161"/>
      <c r="AT177" s="156" t="s">
        <v>264</v>
      </c>
      <c r="AU177" s="156" t="s">
        <v>87</v>
      </c>
      <c r="AV177" s="12" t="s">
        <v>87</v>
      </c>
      <c r="AW177" s="12" t="s">
        <v>32</v>
      </c>
      <c r="AX177" s="12" t="s">
        <v>77</v>
      </c>
      <c r="AY177" s="156" t="s">
        <v>253</v>
      </c>
    </row>
    <row r="178" spans="2:51" s="12" customFormat="1" ht="11.25">
      <c r="B178" s="154"/>
      <c r="D178" s="155" t="s">
        <v>264</v>
      </c>
      <c r="E178" s="156" t="s">
        <v>1</v>
      </c>
      <c r="F178" s="157" t="s">
        <v>6170</v>
      </c>
      <c r="H178" s="158">
        <v>0</v>
      </c>
      <c r="I178" s="159"/>
      <c r="L178" s="154"/>
      <c r="M178" s="160"/>
      <c r="T178" s="161"/>
      <c r="AT178" s="156" t="s">
        <v>264</v>
      </c>
      <c r="AU178" s="156" t="s">
        <v>87</v>
      </c>
      <c r="AV178" s="12" t="s">
        <v>87</v>
      </c>
      <c r="AW178" s="12" t="s">
        <v>32</v>
      </c>
      <c r="AX178" s="12" t="s">
        <v>77</v>
      </c>
      <c r="AY178" s="156" t="s">
        <v>253</v>
      </c>
    </row>
    <row r="179" spans="2:51" s="14" customFormat="1" ht="11.25">
      <c r="B179" s="169"/>
      <c r="D179" s="155" t="s">
        <v>264</v>
      </c>
      <c r="E179" s="170" t="s">
        <v>1</v>
      </c>
      <c r="F179" s="171" t="s">
        <v>6143</v>
      </c>
      <c r="H179" s="170" t="s">
        <v>1</v>
      </c>
      <c r="I179" s="172"/>
      <c r="L179" s="169"/>
      <c r="M179" s="173"/>
      <c r="T179" s="174"/>
      <c r="AT179" s="170" t="s">
        <v>264</v>
      </c>
      <c r="AU179" s="170" t="s">
        <v>87</v>
      </c>
      <c r="AV179" s="14" t="s">
        <v>85</v>
      </c>
      <c r="AW179" s="14" t="s">
        <v>32</v>
      </c>
      <c r="AX179" s="14" t="s">
        <v>77</v>
      </c>
      <c r="AY179" s="170" t="s">
        <v>253</v>
      </c>
    </row>
    <row r="180" spans="2:51" s="14" customFormat="1" ht="11.25">
      <c r="B180" s="169"/>
      <c r="D180" s="155" t="s">
        <v>264</v>
      </c>
      <c r="E180" s="170" t="s">
        <v>1</v>
      </c>
      <c r="F180" s="171" t="s">
        <v>6171</v>
      </c>
      <c r="H180" s="170" t="s">
        <v>1</v>
      </c>
      <c r="I180" s="172"/>
      <c r="L180" s="169"/>
      <c r="M180" s="173"/>
      <c r="T180" s="174"/>
      <c r="AT180" s="170" t="s">
        <v>264</v>
      </c>
      <c r="AU180" s="170" t="s">
        <v>87</v>
      </c>
      <c r="AV180" s="14" t="s">
        <v>85</v>
      </c>
      <c r="AW180" s="14" t="s">
        <v>32</v>
      </c>
      <c r="AX180" s="14" t="s">
        <v>77</v>
      </c>
      <c r="AY180" s="170" t="s">
        <v>253</v>
      </c>
    </row>
    <row r="181" spans="2:51" s="12" customFormat="1" ht="11.25">
      <c r="B181" s="154"/>
      <c r="D181" s="155" t="s">
        <v>264</v>
      </c>
      <c r="E181" s="156" t="s">
        <v>1</v>
      </c>
      <c r="F181" s="157" t="s">
        <v>6172</v>
      </c>
      <c r="H181" s="158">
        <v>17.157</v>
      </c>
      <c r="I181" s="159"/>
      <c r="L181" s="154"/>
      <c r="M181" s="160"/>
      <c r="T181" s="161"/>
      <c r="AT181" s="156" t="s">
        <v>264</v>
      </c>
      <c r="AU181" s="156" t="s">
        <v>87</v>
      </c>
      <c r="AV181" s="12" t="s">
        <v>87</v>
      </c>
      <c r="AW181" s="12" t="s">
        <v>32</v>
      </c>
      <c r="AX181" s="12" t="s">
        <v>77</v>
      </c>
      <c r="AY181" s="156" t="s">
        <v>253</v>
      </c>
    </row>
    <row r="182" spans="2:51" s="12" customFormat="1" ht="11.25">
      <c r="B182" s="154"/>
      <c r="D182" s="155" t="s">
        <v>264</v>
      </c>
      <c r="E182" s="156" t="s">
        <v>1</v>
      </c>
      <c r="F182" s="157" t="s">
        <v>6173</v>
      </c>
      <c r="H182" s="158">
        <v>16.059000000000001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77</v>
      </c>
      <c r="AY182" s="156" t="s">
        <v>253</v>
      </c>
    </row>
    <row r="183" spans="2:51" s="12" customFormat="1" ht="11.25">
      <c r="B183" s="154"/>
      <c r="D183" s="155" t="s">
        <v>264</v>
      </c>
      <c r="E183" s="156" t="s">
        <v>1</v>
      </c>
      <c r="F183" s="157" t="s">
        <v>6174</v>
      </c>
      <c r="H183" s="158">
        <v>107.04900000000001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32</v>
      </c>
      <c r="AX183" s="12" t="s">
        <v>77</v>
      </c>
      <c r="AY183" s="156" t="s">
        <v>253</v>
      </c>
    </row>
    <row r="184" spans="2:51" s="12" customFormat="1" ht="11.25">
      <c r="B184" s="154"/>
      <c r="D184" s="155" t="s">
        <v>264</v>
      </c>
      <c r="E184" s="156" t="s">
        <v>1</v>
      </c>
      <c r="F184" s="157" t="s">
        <v>6175</v>
      </c>
      <c r="H184" s="158">
        <v>7.92</v>
      </c>
      <c r="I184" s="159"/>
      <c r="L184" s="154"/>
      <c r="M184" s="160"/>
      <c r="T184" s="161"/>
      <c r="AT184" s="156" t="s">
        <v>264</v>
      </c>
      <c r="AU184" s="156" t="s">
        <v>87</v>
      </c>
      <c r="AV184" s="12" t="s">
        <v>87</v>
      </c>
      <c r="AW184" s="12" t="s">
        <v>32</v>
      </c>
      <c r="AX184" s="12" t="s">
        <v>77</v>
      </c>
      <c r="AY184" s="156" t="s">
        <v>253</v>
      </c>
    </row>
    <row r="185" spans="2:51" s="12" customFormat="1" ht="11.25">
      <c r="B185" s="154"/>
      <c r="D185" s="155" t="s">
        <v>264</v>
      </c>
      <c r="E185" s="156" t="s">
        <v>1</v>
      </c>
      <c r="F185" s="157" t="s">
        <v>6176</v>
      </c>
      <c r="H185" s="158">
        <v>31.302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77</v>
      </c>
      <c r="AY185" s="156" t="s">
        <v>253</v>
      </c>
    </row>
    <row r="186" spans="2:51" s="12" customFormat="1" ht="11.25">
      <c r="B186" s="154"/>
      <c r="D186" s="155" t="s">
        <v>264</v>
      </c>
      <c r="E186" s="156" t="s">
        <v>1</v>
      </c>
      <c r="F186" s="157" t="s">
        <v>6177</v>
      </c>
      <c r="H186" s="158">
        <v>6</v>
      </c>
      <c r="I186" s="159"/>
      <c r="L186" s="154"/>
      <c r="M186" s="160"/>
      <c r="T186" s="161"/>
      <c r="AT186" s="156" t="s">
        <v>264</v>
      </c>
      <c r="AU186" s="156" t="s">
        <v>87</v>
      </c>
      <c r="AV186" s="12" t="s">
        <v>87</v>
      </c>
      <c r="AW186" s="12" t="s">
        <v>32</v>
      </c>
      <c r="AX186" s="12" t="s">
        <v>77</v>
      </c>
      <c r="AY186" s="156" t="s">
        <v>253</v>
      </c>
    </row>
    <row r="187" spans="2:51" s="12" customFormat="1" ht="11.25">
      <c r="B187" s="154"/>
      <c r="D187" s="155" t="s">
        <v>264</v>
      </c>
      <c r="E187" s="156" t="s">
        <v>1</v>
      </c>
      <c r="F187" s="157" t="s">
        <v>6178</v>
      </c>
      <c r="H187" s="158">
        <v>26.100999999999999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77</v>
      </c>
      <c r="AY187" s="156" t="s">
        <v>253</v>
      </c>
    </row>
    <row r="188" spans="2:51" s="12" customFormat="1" ht="11.25">
      <c r="B188" s="154"/>
      <c r="D188" s="155" t="s">
        <v>264</v>
      </c>
      <c r="E188" s="156" t="s">
        <v>1</v>
      </c>
      <c r="F188" s="157" t="s">
        <v>6179</v>
      </c>
      <c r="H188" s="158">
        <v>6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51" s="12" customFormat="1" ht="11.25">
      <c r="B189" s="154"/>
      <c r="D189" s="155" t="s">
        <v>264</v>
      </c>
      <c r="E189" s="156" t="s">
        <v>1</v>
      </c>
      <c r="F189" s="157" t="s">
        <v>6180</v>
      </c>
      <c r="H189" s="158">
        <v>48.552</v>
      </c>
      <c r="I189" s="159"/>
      <c r="L189" s="154"/>
      <c r="M189" s="160"/>
      <c r="T189" s="161"/>
      <c r="AT189" s="156" t="s">
        <v>264</v>
      </c>
      <c r="AU189" s="156" t="s">
        <v>87</v>
      </c>
      <c r="AV189" s="12" t="s">
        <v>87</v>
      </c>
      <c r="AW189" s="12" t="s">
        <v>32</v>
      </c>
      <c r="AX189" s="12" t="s">
        <v>77</v>
      </c>
      <c r="AY189" s="156" t="s">
        <v>253</v>
      </c>
    </row>
    <row r="190" spans="2:51" s="12" customFormat="1" ht="11.25">
      <c r="B190" s="154"/>
      <c r="D190" s="155" t="s">
        <v>264</v>
      </c>
      <c r="E190" s="156" t="s">
        <v>1</v>
      </c>
      <c r="F190" s="157" t="s">
        <v>6181</v>
      </c>
      <c r="H190" s="158">
        <v>12.54</v>
      </c>
      <c r="I190" s="159"/>
      <c r="L190" s="154"/>
      <c r="M190" s="160"/>
      <c r="T190" s="161"/>
      <c r="AT190" s="156" t="s">
        <v>264</v>
      </c>
      <c r="AU190" s="156" t="s">
        <v>87</v>
      </c>
      <c r="AV190" s="12" t="s">
        <v>87</v>
      </c>
      <c r="AW190" s="12" t="s">
        <v>32</v>
      </c>
      <c r="AX190" s="12" t="s">
        <v>77</v>
      </c>
      <c r="AY190" s="156" t="s">
        <v>253</v>
      </c>
    </row>
    <row r="191" spans="2:51" s="12" customFormat="1" ht="11.25">
      <c r="B191" s="154"/>
      <c r="D191" s="155" t="s">
        <v>264</v>
      </c>
      <c r="E191" s="156" t="s">
        <v>1</v>
      </c>
      <c r="F191" s="157" t="s">
        <v>6182</v>
      </c>
      <c r="H191" s="158">
        <v>3.3</v>
      </c>
      <c r="I191" s="159"/>
      <c r="L191" s="154"/>
      <c r="M191" s="160"/>
      <c r="T191" s="161"/>
      <c r="AT191" s="156" t="s">
        <v>264</v>
      </c>
      <c r="AU191" s="156" t="s">
        <v>87</v>
      </c>
      <c r="AV191" s="12" t="s">
        <v>87</v>
      </c>
      <c r="AW191" s="12" t="s">
        <v>32</v>
      </c>
      <c r="AX191" s="12" t="s">
        <v>77</v>
      </c>
      <c r="AY191" s="156" t="s">
        <v>253</v>
      </c>
    </row>
    <row r="192" spans="2:51" s="14" customFormat="1" ht="11.25">
      <c r="B192" s="169"/>
      <c r="D192" s="155" t="s">
        <v>264</v>
      </c>
      <c r="E192" s="170" t="s">
        <v>1</v>
      </c>
      <c r="F192" s="171" t="s">
        <v>6183</v>
      </c>
      <c r="H192" s="170" t="s">
        <v>1</v>
      </c>
      <c r="I192" s="172"/>
      <c r="L192" s="169"/>
      <c r="M192" s="173"/>
      <c r="T192" s="174"/>
      <c r="AT192" s="170" t="s">
        <v>264</v>
      </c>
      <c r="AU192" s="170" t="s">
        <v>87</v>
      </c>
      <c r="AV192" s="14" t="s">
        <v>85</v>
      </c>
      <c r="AW192" s="14" t="s">
        <v>32</v>
      </c>
      <c r="AX192" s="14" t="s">
        <v>77</v>
      </c>
      <c r="AY192" s="170" t="s">
        <v>253</v>
      </c>
    </row>
    <row r="193" spans="2:51" s="14" customFormat="1" ht="11.25">
      <c r="B193" s="169"/>
      <c r="D193" s="155" t="s">
        <v>264</v>
      </c>
      <c r="E193" s="170" t="s">
        <v>1</v>
      </c>
      <c r="F193" s="171" t="s">
        <v>6184</v>
      </c>
      <c r="H193" s="170" t="s">
        <v>1</v>
      </c>
      <c r="I193" s="172"/>
      <c r="L193" s="169"/>
      <c r="M193" s="173"/>
      <c r="T193" s="174"/>
      <c r="AT193" s="170" t="s">
        <v>264</v>
      </c>
      <c r="AU193" s="170" t="s">
        <v>87</v>
      </c>
      <c r="AV193" s="14" t="s">
        <v>85</v>
      </c>
      <c r="AW193" s="14" t="s">
        <v>32</v>
      </c>
      <c r="AX193" s="14" t="s">
        <v>77</v>
      </c>
      <c r="AY193" s="170" t="s">
        <v>253</v>
      </c>
    </row>
    <row r="194" spans="2:51" s="12" customFormat="1" ht="11.25">
      <c r="B194" s="154"/>
      <c r="D194" s="155" t="s">
        <v>264</v>
      </c>
      <c r="E194" s="156" t="s">
        <v>1</v>
      </c>
      <c r="F194" s="157" t="s">
        <v>6185</v>
      </c>
      <c r="H194" s="158">
        <v>60.99</v>
      </c>
      <c r="I194" s="159"/>
      <c r="L194" s="154"/>
      <c r="M194" s="160"/>
      <c r="T194" s="161"/>
      <c r="AT194" s="156" t="s">
        <v>264</v>
      </c>
      <c r="AU194" s="156" t="s">
        <v>87</v>
      </c>
      <c r="AV194" s="12" t="s">
        <v>87</v>
      </c>
      <c r="AW194" s="12" t="s">
        <v>32</v>
      </c>
      <c r="AX194" s="12" t="s">
        <v>77</v>
      </c>
      <c r="AY194" s="156" t="s">
        <v>253</v>
      </c>
    </row>
    <row r="195" spans="2:51" s="12" customFormat="1" ht="11.25">
      <c r="B195" s="154"/>
      <c r="D195" s="155" t="s">
        <v>264</v>
      </c>
      <c r="E195" s="156" t="s">
        <v>1</v>
      </c>
      <c r="F195" s="157" t="s">
        <v>6186</v>
      </c>
      <c r="H195" s="158">
        <v>6.2</v>
      </c>
      <c r="I195" s="159"/>
      <c r="L195" s="154"/>
      <c r="M195" s="160"/>
      <c r="T195" s="161"/>
      <c r="AT195" s="156" t="s">
        <v>264</v>
      </c>
      <c r="AU195" s="156" t="s">
        <v>87</v>
      </c>
      <c r="AV195" s="12" t="s">
        <v>87</v>
      </c>
      <c r="AW195" s="12" t="s">
        <v>32</v>
      </c>
      <c r="AX195" s="12" t="s">
        <v>77</v>
      </c>
      <c r="AY195" s="156" t="s">
        <v>253</v>
      </c>
    </row>
    <row r="196" spans="2:51" s="14" customFormat="1" ht="11.25">
      <c r="B196" s="169"/>
      <c r="D196" s="155" t="s">
        <v>264</v>
      </c>
      <c r="E196" s="170" t="s">
        <v>1</v>
      </c>
      <c r="F196" s="171" t="s">
        <v>6187</v>
      </c>
      <c r="H196" s="170" t="s">
        <v>1</v>
      </c>
      <c r="I196" s="172"/>
      <c r="L196" s="169"/>
      <c r="M196" s="173"/>
      <c r="T196" s="174"/>
      <c r="AT196" s="170" t="s">
        <v>264</v>
      </c>
      <c r="AU196" s="170" t="s">
        <v>87</v>
      </c>
      <c r="AV196" s="14" t="s">
        <v>85</v>
      </c>
      <c r="AW196" s="14" t="s">
        <v>32</v>
      </c>
      <c r="AX196" s="14" t="s">
        <v>77</v>
      </c>
      <c r="AY196" s="170" t="s">
        <v>253</v>
      </c>
    </row>
    <row r="197" spans="2:51" s="12" customFormat="1" ht="11.25">
      <c r="B197" s="154"/>
      <c r="D197" s="155" t="s">
        <v>264</v>
      </c>
      <c r="E197" s="156" t="s">
        <v>1</v>
      </c>
      <c r="F197" s="157" t="s">
        <v>6188</v>
      </c>
      <c r="H197" s="158">
        <v>11.97</v>
      </c>
      <c r="I197" s="159"/>
      <c r="L197" s="154"/>
      <c r="M197" s="160"/>
      <c r="T197" s="161"/>
      <c r="AT197" s="156" t="s">
        <v>264</v>
      </c>
      <c r="AU197" s="156" t="s">
        <v>87</v>
      </c>
      <c r="AV197" s="12" t="s">
        <v>87</v>
      </c>
      <c r="AW197" s="12" t="s">
        <v>32</v>
      </c>
      <c r="AX197" s="12" t="s">
        <v>77</v>
      </c>
      <c r="AY197" s="156" t="s">
        <v>253</v>
      </c>
    </row>
    <row r="198" spans="2:51" s="14" customFormat="1" ht="11.25">
      <c r="B198" s="169"/>
      <c r="D198" s="155" t="s">
        <v>264</v>
      </c>
      <c r="E198" s="170" t="s">
        <v>1</v>
      </c>
      <c r="F198" s="171" t="s">
        <v>6183</v>
      </c>
      <c r="H198" s="170" t="s">
        <v>1</v>
      </c>
      <c r="I198" s="172"/>
      <c r="L198" s="169"/>
      <c r="M198" s="173"/>
      <c r="T198" s="174"/>
      <c r="AT198" s="170" t="s">
        <v>264</v>
      </c>
      <c r="AU198" s="170" t="s">
        <v>87</v>
      </c>
      <c r="AV198" s="14" t="s">
        <v>85</v>
      </c>
      <c r="AW198" s="14" t="s">
        <v>32</v>
      </c>
      <c r="AX198" s="14" t="s">
        <v>77</v>
      </c>
      <c r="AY198" s="170" t="s">
        <v>253</v>
      </c>
    </row>
    <row r="199" spans="2:51" s="14" customFormat="1" ht="11.25">
      <c r="B199" s="169"/>
      <c r="D199" s="155" t="s">
        <v>264</v>
      </c>
      <c r="E199" s="170" t="s">
        <v>1</v>
      </c>
      <c r="F199" s="171" t="s">
        <v>6189</v>
      </c>
      <c r="H199" s="170" t="s">
        <v>1</v>
      </c>
      <c r="I199" s="172"/>
      <c r="L199" s="169"/>
      <c r="M199" s="173"/>
      <c r="T199" s="174"/>
      <c r="AT199" s="170" t="s">
        <v>264</v>
      </c>
      <c r="AU199" s="170" t="s">
        <v>87</v>
      </c>
      <c r="AV199" s="14" t="s">
        <v>85</v>
      </c>
      <c r="AW199" s="14" t="s">
        <v>32</v>
      </c>
      <c r="AX199" s="14" t="s">
        <v>77</v>
      </c>
      <c r="AY199" s="170" t="s">
        <v>253</v>
      </c>
    </row>
    <row r="200" spans="2:51" s="12" customFormat="1" ht="11.25">
      <c r="B200" s="154"/>
      <c r="D200" s="155" t="s">
        <v>264</v>
      </c>
      <c r="E200" s="156" t="s">
        <v>1</v>
      </c>
      <c r="F200" s="157" t="s">
        <v>6190</v>
      </c>
      <c r="H200" s="158">
        <v>6.7759999999999998</v>
      </c>
      <c r="I200" s="159"/>
      <c r="L200" s="154"/>
      <c r="M200" s="160"/>
      <c r="T200" s="161"/>
      <c r="AT200" s="156" t="s">
        <v>264</v>
      </c>
      <c r="AU200" s="156" t="s">
        <v>87</v>
      </c>
      <c r="AV200" s="12" t="s">
        <v>87</v>
      </c>
      <c r="AW200" s="12" t="s">
        <v>32</v>
      </c>
      <c r="AX200" s="12" t="s">
        <v>77</v>
      </c>
      <c r="AY200" s="156" t="s">
        <v>253</v>
      </c>
    </row>
    <row r="201" spans="2:51" s="12" customFormat="1" ht="11.25">
      <c r="B201" s="154"/>
      <c r="D201" s="155" t="s">
        <v>264</v>
      </c>
      <c r="E201" s="156" t="s">
        <v>1</v>
      </c>
      <c r="F201" s="157" t="s">
        <v>6191</v>
      </c>
      <c r="H201" s="158">
        <v>2.3370000000000002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51" s="12" customFormat="1" ht="11.25">
      <c r="B202" s="154"/>
      <c r="D202" s="155" t="s">
        <v>264</v>
      </c>
      <c r="E202" s="156" t="s">
        <v>1</v>
      </c>
      <c r="F202" s="157" t="s">
        <v>6192</v>
      </c>
      <c r="H202" s="158">
        <v>1.23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77</v>
      </c>
      <c r="AY202" s="156" t="s">
        <v>253</v>
      </c>
    </row>
    <row r="203" spans="2:51" s="12" customFormat="1" ht="11.25">
      <c r="B203" s="154"/>
      <c r="D203" s="155" t="s">
        <v>264</v>
      </c>
      <c r="E203" s="156" t="s">
        <v>1</v>
      </c>
      <c r="F203" s="157" t="s">
        <v>6193</v>
      </c>
      <c r="H203" s="158">
        <v>3.8919999999999999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32</v>
      </c>
      <c r="AX203" s="12" t="s">
        <v>77</v>
      </c>
      <c r="AY203" s="156" t="s">
        <v>253</v>
      </c>
    </row>
    <row r="204" spans="2:51" s="12" customFormat="1" ht="11.25">
      <c r="B204" s="154"/>
      <c r="D204" s="155" t="s">
        <v>264</v>
      </c>
      <c r="E204" s="156" t="s">
        <v>1</v>
      </c>
      <c r="F204" s="157" t="s">
        <v>6194</v>
      </c>
      <c r="H204" s="158">
        <v>1.2210000000000001</v>
      </c>
      <c r="I204" s="159"/>
      <c r="L204" s="154"/>
      <c r="M204" s="160"/>
      <c r="T204" s="161"/>
      <c r="AT204" s="156" t="s">
        <v>264</v>
      </c>
      <c r="AU204" s="156" t="s">
        <v>87</v>
      </c>
      <c r="AV204" s="12" t="s">
        <v>87</v>
      </c>
      <c r="AW204" s="12" t="s">
        <v>32</v>
      </c>
      <c r="AX204" s="12" t="s">
        <v>77</v>
      </c>
      <c r="AY204" s="156" t="s">
        <v>253</v>
      </c>
    </row>
    <row r="205" spans="2:51" s="12" customFormat="1" ht="11.25">
      <c r="B205" s="154"/>
      <c r="D205" s="155" t="s">
        <v>264</v>
      </c>
      <c r="E205" s="156" t="s">
        <v>1</v>
      </c>
      <c r="F205" s="157" t="s">
        <v>6195</v>
      </c>
      <c r="H205" s="158">
        <v>1.1100000000000001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77</v>
      </c>
      <c r="AY205" s="156" t="s">
        <v>253</v>
      </c>
    </row>
    <row r="206" spans="2:51" s="12" customFormat="1" ht="11.25">
      <c r="B206" s="154"/>
      <c r="D206" s="155" t="s">
        <v>264</v>
      </c>
      <c r="E206" s="156" t="s">
        <v>1</v>
      </c>
      <c r="F206" s="157" t="s">
        <v>6196</v>
      </c>
      <c r="H206" s="158">
        <v>2.91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51" s="14" customFormat="1" ht="11.25">
      <c r="B207" s="169"/>
      <c r="D207" s="155" t="s">
        <v>264</v>
      </c>
      <c r="E207" s="170" t="s">
        <v>1</v>
      </c>
      <c r="F207" s="171" t="s">
        <v>831</v>
      </c>
      <c r="H207" s="170" t="s">
        <v>1</v>
      </c>
      <c r="I207" s="172"/>
      <c r="L207" s="169"/>
      <c r="M207" s="173"/>
      <c r="T207" s="174"/>
      <c r="AT207" s="170" t="s">
        <v>264</v>
      </c>
      <c r="AU207" s="170" t="s">
        <v>87</v>
      </c>
      <c r="AV207" s="14" t="s">
        <v>85</v>
      </c>
      <c r="AW207" s="14" t="s">
        <v>32</v>
      </c>
      <c r="AX207" s="14" t="s">
        <v>77</v>
      </c>
      <c r="AY207" s="170" t="s">
        <v>253</v>
      </c>
    </row>
    <row r="208" spans="2:51" s="14" customFormat="1" ht="11.25">
      <c r="B208" s="169"/>
      <c r="D208" s="155" t="s">
        <v>264</v>
      </c>
      <c r="E208" s="170" t="s">
        <v>1</v>
      </c>
      <c r="F208" s="171" t="s">
        <v>6197</v>
      </c>
      <c r="H208" s="170" t="s">
        <v>1</v>
      </c>
      <c r="I208" s="172"/>
      <c r="L208" s="169"/>
      <c r="M208" s="173"/>
      <c r="T208" s="174"/>
      <c r="AT208" s="170" t="s">
        <v>264</v>
      </c>
      <c r="AU208" s="170" t="s">
        <v>87</v>
      </c>
      <c r="AV208" s="14" t="s">
        <v>85</v>
      </c>
      <c r="AW208" s="14" t="s">
        <v>32</v>
      </c>
      <c r="AX208" s="14" t="s">
        <v>77</v>
      </c>
      <c r="AY208" s="170" t="s">
        <v>253</v>
      </c>
    </row>
    <row r="209" spans="2:65" s="12" customFormat="1" ht="11.25">
      <c r="B209" s="154"/>
      <c r="D209" s="155" t="s">
        <v>264</v>
      </c>
      <c r="E209" s="156" t="s">
        <v>1</v>
      </c>
      <c r="F209" s="157" t="s">
        <v>6198</v>
      </c>
      <c r="H209" s="158">
        <v>8.9570000000000007</v>
      </c>
      <c r="I209" s="159"/>
      <c r="L209" s="154"/>
      <c r="M209" s="160"/>
      <c r="T209" s="161"/>
      <c r="AT209" s="156" t="s">
        <v>264</v>
      </c>
      <c r="AU209" s="156" t="s">
        <v>87</v>
      </c>
      <c r="AV209" s="12" t="s">
        <v>87</v>
      </c>
      <c r="AW209" s="12" t="s">
        <v>32</v>
      </c>
      <c r="AX209" s="12" t="s">
        <v>77</v>
      </c>
      <c r="AY209" s="156" t="s">
        <v>253</v>
      </c>
    </row>
    <row r="210" spans="2:65" s="12" customFormat="1" ht="11.25">
      <c r="B210" s="154"/>
      <c r="D210" s="155" t="s">
        <v>264</v>
      </c>
      <c r="E210" s="156" t="s">
        <v>1</v>
      </c>
      <c r="F210" s="157" t="s">
        <v>6199</v>
      </c>
      <c r="H210" s="158">
        <v>2.17</v>
      </c>
      <c r="I210" s="159"/>
      <c r="L210" s="154"/>
      <c r="M210" s="160"/>
      <c r="T210" s="161"/>
      <c r="AT210" s="156" t="s">
        <v>264</v>
      </c>
      <c r="AU210" s="156" t="s">
        <v>87</v>
      </c>
      <c r="AV210" s="12" t="s">
        <v>87</v>
      </c>
      <c r="AW210" s="12" t="s">
        <v>32</v>
      </c>
      <c r="AX210" s="12" t="s">
        <v>77</v>
      </c>
      <c r="AY210" s="156" t="s">
        <v>253</v>
      </c>
    </row>
    <row r="211" spans="2:65" s="12" customFormat="1" ht="11.25">
      <c r="B211" s="154"/>
      <c r="D211" s="155" t="s">
        <v>264</v>
      </c>
      <c r="E211" s="156" t="s">
        <v>1</v>
      </c>
      <c r="F211" s="157" t="s">
        <v>6200</v>
      </c>
      <c r="H211" s="158">
        <v>4.3739999999999997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77</v>
      </c>
      <c r="AY211" s="156" t="s">
        <v>253</v>
      </c>
    </row>
    <row r="212" spans="2:65" s="12" customFormat="1" ht="11.25">
      <c r="B212" s="154"/>
      <c r="D212" s="155" t="s">
        <v>264</v>
      </c>
      <c r="E212" s="156" t="s">
        <v>1</v>
      </c>
      <c r="F212" s="157" t="s">
        <v>6201</v>
      </c>
      <c r="H212" s="158">
        <v>4.1900000000000004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32</v>
      </c>
      <c r="AX212" s="12" t="s">
        <v>77</v>
      </c>
      <c r="AY212" s="156" t="s">
        <v>253</v>
      </c>
    </row>
    <row r="213" spans="2:65" s="12" customFormat="1" ht="11.25">
      <c r="B213" s="154"/>
      <c r="D213" s="155" t="s">
        <v>264</v>
      </c>
      <c r="E213" s="156" t="s">
        <v>1</v>
      </c>
      <c r="F213" s="157" t="s">
        <v>6202</v>
      </c>
      <c r="H213" s="158">
        <v>1.242</v>
      </c>
      <c r="I213" s="159"/>
      <c r="L213" s="154"/>
      <c r="M213" s="160"/>
      <c r="T213" s="161"/>
      <c r="AT213" s="156" t="s">
        <v>264</v>
      </c>
      <c r="AU213" s="156" t="s">
        <v>87</v>
      </c>
      <c r="AV213" s="12" t="s">
        <v>87</v>
      </c>
      <c r="AW213" s="12" t="s">
        <v>32</v>
      </c>
      <c r="AX213" s="12" t="s">
        <v>77</v>
      </c>
      <c r="AY213" s="156" t="s">
        <v>253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6203</v>
      </c>
      <c r="H214" s="158">
        <v>2.04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77</v>
      </c>
      <c r="AY214" s="156" t="s">
        <v>253</v>
      </c>
    </row>
    <row r="215" spans="2:65" s="12" customFormat="1" ht="11.25">
      <c r="B215" s="154"/>
      <c r="D215" s="155" t="s">
        <v>264</v>
      </c>
      <c r="E215" s="156" t="s">
        <v>1</v>
      </c>
      <c r="F215" s="157" t="s">
        <v>6204</v>
      </c>
      <c r="H215" s="158">
        <v>1.27</v>
      </c>
      <c r="I215" s="159"/>
      <c r="L215" s="154"/>
      <c r="M215" s="160"/>
      <c r="T215" s="161"/>
      <c r="AT215" s="156" t="s">
        <v>264</v>
      </c>
      <c r="AU215" s="156" t="s">
        <v>87</v>
      </c>
      <c r="AV215" s="12" t="s">
        <v>87</v>
      </c>
      <c r="AW215" s="12" t="s">
        <v>32</v>
      </c>
      <c r="AX215" s="12" t="s">
        <v>77</v>
      </c>
      <c r="AY215" s="156" t="s">
        <v>253</v>
      </c>
    </row>
    <row r="216" spans="2:65" s="14" customFormat="1" ht="11.25">
      <c r="B216" s="169"/>
      <c r="D216" s="155" t="s">
        <v>264</v>
      </c>
      <c r="E216" s="170" t="s">
        <v>1</v>
      </c>
      <c r="F216" s="171" t="s">
        <v>6183</v>
      </c>
      <c r="H216" s="170" t="s">
        <v>1</v>
      </c>
      <c r="I216" s="172"/>
      <c r="L216" s="169"/>
      <c r="M216" s="173"/>
      <c r="T216" s="174"/>
      <c r="AT216" s="170" t="s">
        <v>264</v>
      </c>
      <c r="AU216" s="170" t="s">
        <v>87</v>
      </c>
      <c r="AV216" s="14" t="s">
        <v>85</v>
      </c>
      <c r="AW216" s="14" t="s">
        <v>32</v>
      </c>
      <c r="AX216" s="14" t="s">
        <v>77</v>
      </c>
      <c r="AY216" s="170" t="s">
        <v>253</v>
      </c>
    </row>
    <row r="217" spans="2:65" s="12" customFormat="1" ht="22.5">
      <c r="B217" s="154"/>
      <c r="D217" s="155" t="s">
        <v>264</v>
      </c>
      <c r="E217" s="156" t="s">
        <v>1</v>
      </c>
      <c r="F217" s="157" t="s">
        <v>6205</v>
      </c>
      <c r="H217" s="158">
        <v>19.936</v>
      </c>
      <c r="I217" s="159"/>
      <c r="L217" s="154"/>
      <c r="M217" s="160"/>
      <c r="T217" s="161"/>
      <c r="AT217" s="156" t="s">
        <v>264</v>
      </c>
      <c r="AU217" s="156" t="s">
        <v>87</v>
      </c>
      <c r="AV217" s="12" t="s">
        <v>87</v>
      </c>
      <c r="AW217" s="12" t="s">
        <v>32</v>
      </c>
      <c r="AX217" s="12" t="s">
        <v>77</v>
      </c>
      <c r="AY217" s="156" t="s">
        <v>253</v>
      </c>
    </row>
    <row r="218" spans="2:65" s="12" customFormat="1" ht="11.25">
      <c r="B218" s="154"/>
      <c r="D218" s="155" t="s">
        <v>264</v>
      </c>
      <c r="E218" s="156" t="s">
        <v>1</v>
      </c>
      <c r="F218" s="157" t="s">
        <v>6206</v>
      </c>
      <c r="H218" s="158">
        <v>23.355</v>
      </c>
      <c r="I218" s="159"/>
      <c r="L218" s="154"/>
      <c r="M218" s="160"/>
      <c r="T218" s="161"/>
      <c r="AT218" s="156" t="s">
        <v>264</v>
      </c>
      <c r="AU218" s="156" t="s">
        <v>87</v>
      </c>
      <c r="AV218" s="12" t="s">
        <v>87</v>
      </c>
      <c r="AW218" s="12" t="s">
        <v>32</v>
      </c>
      <c r="AX218" s="12" t="s">
        <v>77</v>
      </c>
      <c r="AY218" s="156" t="s">
        <v>253</v>
      </c>
    </row>
    <row r="219" spans="2:65" s="12" customFormat="1" ht="22.5">
      <c r="B219" s="154"/>
      <c r="D219" s="155" t="s">
        <v>264</v>
      </c>
      <c r="E219" s="156" t="s">
        <v>1</v>
      </c>
      <c r="F219" s="157" t="s">
        <v>6207</v>
      </c>
      <c r="H219" s="158">
        <v>6.9969999999999999</v>
      </c>
      <c r="I219" s="159"/>
      <c r="L219" s="154"/>
      <c r="M219" s="160"/>
      <c r="T219" s="161"/>
      <c r="AT219" s="156" t="s">
        <v>264</v>
      </c>
      <c r="AU219" s="156" t="s">
        <v>87</v>
      </c>
      <c r="AV219" s="12" t="s">
        <v>87</v>
      </c>
      <c r="AW219" s="12" t="s">
        <v>32</v>
      </c>
      <c r="AX219" s="12" t="s">
        <v>77</v>
      </c>
      <c r="AY219" s="156" t="s">
        <v>253</v>
      </c>
    </row>
    <row r="220" spans="2:65" s="12" customFormat="1" ht="22.5">
      <c r="B220" s="154"/>
      <c r="D220" s="155" t="s">
        <v>264</v>
      </c>
      <c r="E220" s="156" t="s">
        <v>1</v>
      </c>
      <c r="F220" s="157" t="s">
        <v>6208</v>
      </c>
      <c r="H220" s="158">
        <v>13.840999999999999</v>
      </c>
      <c r="I220" s="159"/>
      <c r="L220" s="154"/>
      <c r="M220" s="160"/>
      <c r="T220" s="161"/>
      <c r="AT220" s="156" t="s">
        <v>264</v>
      </c>
      <c r="AU220" s="156" t="s">
        <v>87</v>
      </c>
      <c r="AV220" s="12" t="s">
        <v>87</v>
      </c>
      <c r="AW220" s="12" t="s">
        <v>32</v>
      </c>
      <c r="AX220" s="12" t="s">
        <v>77</v>
      </c>
      <c r="AY220" s="156" t="s">
        <v>253</v>
      </c>
    </row>
    <row r="221" spans="2:65" s="15" customFormat="1" ht="11.25">
      <c r="B221" s="175"/>
      <c r="D221" s="155" t="s">
        <v>264</v>
      </c>
      <c r="E221" s="176" t="s">
        <v>6112</v>
      </c>
      <c r="F221" s="177" t="s">
        <v>322</v>
      </c>
      <c r="H221" s="178">
        <v>894.404</v>
      </c>
      <c r="I221" s="179"/>
      <c r="L221" s="175"/>
      <c r="M221" s="180"/>
      <c r="T221" s="181"/>
      <c r="AT221" s="176" t="s">
        <v>264</v>
      </c>
      <c r="AU221" s="176" t="s">
        <v>87</v>
      </c>
      <c r="AV221" s="15" t="s">
        <v>97</v>
      </c>
      <c r="AW221" s="15" t="s">
        <v>32</v>
      </c>
      <c r="AX221" s="15" t="s">
        <v>77</v>
      </c>
      <c r="AY221" s="176" t="s">
        <v>253</v>
      </c>
    </row>
    <row r="222" spans="2:65" s="13" customFormat="1" ht="11.25">
      <c r="B222" s="162"/>
      <c r="D222" s="155" t="s">
        <v>264</v>
      </c>
      <c r="E222" s="163" t="s">
        <v>1</v>
      </c>
      <c r="F222" s="164" t="s">
        <v>266</v>
      </c>
      <c r="H222" s="165">
        <v>946.59199999999998</v>
      </c>
      <c r="I222" s="166"/>
      <c r="L222" s="162"/>
      <c r="M222" s="167"/>
      <c r="T222" s="168"/>
      <c r="AT222" s="163" t="s">
        <v>264</v>
      </c>
      <c r="AU222" s="163" t="s">
        <v>87</v>
      </c>
      <c r="AV222" s="13" t="s">
        <v>260</v>
      </c>
      <c r="AW222" s="13" t="s">
        <v>32</v>
      </c>
      <c r="AX222" s="13" t="s">
        <v>85</v>
      </c>
      <c r="AY222" s="163" t="s">
        <v>253</v>
      </c>
    </row>
    <row r="223" spans="2:65" s="1" customFormat="1" ht="33" customHeight="1">
      <c r="B223" s="32"/>
      <c r="C223" s="137" t="s">
        <v>87</v>
      </c>
      <c r="D223" s="137" t="s">
        <v>255</v>
      </c>
      <c r="E223" s="138" t="s">
        <v>6209</v>
      </c>
      <c r="F223" s="139" t="s">
        <v>6210</v>
      </c>
      <c r="G223" s="140" t="s">
        <v>202</v>
      </c>
      <c r="H223" s="141">
        <v>58.345999999999997</v>
      </c>
      <c r="I223" s="142"/>
      <c r="J223" s="143">
        <f>ROUND(I223*H223,2)</f>
        <v>0</v>
      </c>
      <c r="K223" s="139" t="s">
        <v>259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6211</v>
      </c>
    </row>
    <row r="224" spans="2:65" s="1" customFormat="1" ht="11.25">
      <c r="B224" s="32"/>
      <c r="D224" s="150" t="s">
        <v>262</v>
      </c>
      <c r="F224" s="151" t="s">
        <v>6212</v>
      </c>
      <c r="I224" s="152"/>
      <c r="L224" s="32"/>
      <c r="M224" s="153"/>
      <c r="T224" s="56"/>
      <c r="AT224" s="17" t="s">
        <v>262</v>
      </c>
      <c r="AU224" s="17" t="s">
        <v>87</v>
      </c>
    </row>
    <row r="225" spans="2:51" s="14" customFormat="1" ht="11.25">
      <c r="B225" s="169"/>
      <c r="D225" s="155" t="s">
        <v>264</v>
      </c>
      <c r="E225" s="170" t="s">
        <v>1</v>
      </c>
      <c r="F225" s="171" t="s">
        <v>6213</v>
      </c>
      <c r="H225" s="170" t="s">
        <v>1</v>
      </c>
      <c r="I225" s="172"/>
      <c r="L225" s="169"/>
      <c r="M225" s="173"/>
      <c r="T225" s="174"/>
      <c r="AT225" s="170" t="s">
        <v>264</v>
      </c>
      <c r="AU225" s="170" t="s">
        <v>87</v>
      </c>
      <c r="AV225" s="14" t="s">
        <v>85</v>
      </c>
      <c r="AW225" s="14" t="s">
        <v>32</v>
      </c>
      <c r="AX225" s="14" t="s">
        <v>77</v>
      </c>
      <c r="AY225" s="170" t="s">
        <v>253</v>
      </c>
    </row>
    <row r="226" spans="2:51" s="14" customFormat="1" ht="11.25">
      <c r="B226" s="169"/>
      <c r="D226" s="155" t="s">
        <v>264</v>
      </c>
      <c r="E226" s="170" t="s">
        <v>1</v>
      </c>
      <c r="F226" s="171" t="s">
        <v>6214</v>
      </c>
      <c r="H226" s="170" t="s">
        <v>1</v>
      </c>
      <c r="I226" s="172"/>
      <c r="L226" s="169"/>
      <c r="M226" s="173"/>
      <c r="T226" s="174"/>
      <c r="AT226" s="170" t="s">
        <v>264</v>
      </c>
      <c r="AU226" s="170" t="s">
        <v>87</v>
      </c>
      <c r="AV226" s="14" t="s">
        <v>85</v>
      </c>
      <c r="AW226" s="14" t="s">
        <v>32</v>
      </c>
      <c r="AX226" s="14" t="s">
        <v>77</v>
      </c>
      <c r="AY226" s="170" t="s">
        <v>253</v>
      </c>
    </row>
    <row r="227" spans="2:51" s="12" customFormat="1" ht="11.25">
      <c r="B227" s="154"/>
      <c r="D227" s="155" t="s">
        <v>264</v>
      </c>
      <c r="E227" s="156" t="s">
        <v>1</v>
      </c>
      <c r="F227" s="157" t="s">
        <v>6215</v>
      </c>
      <c r="H227" s="158">
        <v>6.6959999999999997</v>
      </c>
      <c r="I227" s="159"/>
      <c r="L227" s="154"/>
      <c r="M227" s="160"/>
      <c r="T227" s="161"/>
      <c r="AT227" s="156" t="s">
        <v>264</v>
      </c>
      <c r="AU227" s="156" t="s">
        <v>87</v>
      </c>
      <c r="AV227" s="12" t="s">
        <v>87</v>
      </c>
      <c r="AW227" s="12" t="s">
        <v>32</v>
      </c>
      <c r="AX227" s="12" t="s">
        <v>77</v>
      </c>
      <c r="AY227" s="156" t="s">
        <v>253</v>
      </c>
    </row>
    <row r="228" spans="2:51" s="12" customFormat="1" ht="11.25">
      <c r="B228" s="154"/>
      <c r="D228" s="155" t="s">
        <v>264</v>
      </c>
      <c r="E228" s="156" t="s">
        <v>1</v>
      </c>
      <c r="F228" s="157" t="s">
        <v>6216</v>
      </c>
      <c r="H228" s="158">
        <v>2.7040000000000002</v>
      </c>
      <c r="I228" s="159"/>
      <c r="L228" s="154"/>
      <c r="M228" s="160"/>
      <c r="T228" s="161"/>
      <c r="AT228" s="156" t="s">
        <v>264</v>
      </c>
      <c r="AU228" s="156" t="s">
        <v>87</v>
      </c>
      <c r="AV228" s="12" t="s">
        <v>87</v>
      </c>
      <c r="AW228" s="12" t="s">
        <v>32</v>
      </c>
      <c r="AX228" s="12" t="s">
        <v>77</v>
      </c>
      <c r="AY228" s="156" t="s">
        <v>253</v>
      </c>
    </row>
    <row r="229" spans="2:51" s="12" customFormat="1" ht="11.25">
      <c r="B229" s="154"/>
      <c r="D229" s="155" t="s">
        <v>264</v>
      </c>
      <c r="E229" s="156" t="s">
        <v>1</v>
      </c>
      <c r="F229" s="157" t="s">
        <v>6217</v>
      </c>
      <c r="H229" s="158">
        <v>5.7290000000000001</v>
      </c>
      <c r="I229" s="159"/>
      <c r="L229" s="154"/>
      <c r="M229" s="160"/>
      <c r="T229" s="161"/>
      <c r="AT229" s="156" t="s">
        <v>264</v>
      </c>
      <c r="AU229" s="156" t="s">
        <v>87</v>
      </c>
      <c r="AV229" s="12" t="s">
        <v>87</v>
      </c>
      <c r="AW229" s="12" t="s">
        <v>32</v>
      </c>
      <c r="AX229" s="12" t="s">
        <v>77</v>
      </c>
      <c r="AY229" s="156" t="s">
        <v>253</v>
      </c>
    </row>
    <row r="230" spans="2:51" s="12" customFormat="1" ht="11.25">
      <c r="B230" s="154"/>
      <c r="D230" s="155" t="s">
        <v>264</v>
      </c>
      <c r="E230" s="156" t="s">
        <v>1</v>
      </c>
      <c r="F230" s="157" t="s">
        <v>6218</v>
      </c>
      <c r="H230" s="158">
        <v>4.4029999999999996</v>
      </c>
      <c r="I230" s="159"/>
      <c r="L230" s="154"/>
      <c r="M230" s="160"/>
      <c r="T230" s="161"/>
      <c r="AT230" s="156" t="s">
        <v>264</v>
      </c>
      <c r="AU230" s="156" t="s">
        <v>87</v>
      </c>
      <c r="AV230" s="12" t="s">
        <v>87</v>
      </c>
      <c r="AW230" s="12" t="s">
        <v>32</v>
      </c>
      <c r="AX230" s="12" t="s">
        <v>77</v>
      </c>
      <c r="AY230" s="156" t="s">
        <v>253</v>
      </c>
    </row>
    <row r="231" spans="2:51" s="14" customFormat="1" ht="11.25">
      <c r="B231" s="169"/>
      <c r="D231" s="155" t="s">
        <v>264</v>
      </c>
      <c r="E231" s="170" t="s">
        <v>1</v>
      </c>
      <c r="F231" s="171" t="s">
        <v>6219</v>
      </c>
      <c r="H231" s="170" t="s">
        <v>1</v>
      </c>
      <c r="I231" s="172"/>
      <c r="L231" s="169"/>
      <c r="M231" s="173"/>
      <c r="T231" s="174"/>
      <c r="AT231" s="170" t="s">
        <v>264</v>
      </c>
      <c r="AU231" s="170" t="s">
        <v>87</v>
      </c>
      <c r="AV231" s="14" t="s">
        <v>85</v>
      </c>
      <c r="AW231" s="14" t="s">
        <v>32</v>
      </c>
      <c r="AX231" s="14" t="s">
        <v>77</v>
      </c>
      <c r="AY231" s="170" t="s">
        <v>253</v>
      </c>
    </row>
    <row r="232" spans="2:51" s="12" customFormat="1" ht="11.25">
      <c r="B232" s="154"/>
      <c r="D232" s="155" t="s">
        <v>264</v>
      </c>
      <c r="E232" s="156" t="s">
        <v>1</v>
      </c>
      <c r="F232" s="157" t="s">
        <v>6220</v>
      </c>
      <c r="H232" s="158">
        <v>1.44</v>
      </c>
      <c r="I232" s="159"/>
      <c r="L232" s="154"/>
      <c r="M232" s="160"/>
      <c r="T232" s="161"/>
      <c r="AT232" s="156" t="s">
        <v>264</v>
      </c>
      <c r="AU232" s="156" t="s">
        <v>87</v>
      </c>
      <c r="AV232" s="12" t="s">
        <v>87</v>
      </c>
      <c r="AW232" s="12" t="s">
        <v>32</v>
      </c>
      <c r="AX232" s="12" t="s">
        <v>77</v>
      </c>
      <c r="AY232" s="156" t="s">
        <v>253</v>
      </c>
    </row>
    <row r="233" spans="2:51" s="12" customFormat="1" ht="11.25">
      <c r="B233" s="154"/>
      <c r="D233" s="155" t="s">
        <v>264</v>
      </c>
      <c r="E233" s="156" t="s">
        <v>1</v>
      </c>
      <c r="F233" s="157" t="s">
        <v>6221</v>
      </c>
      <c r="H233" s="158">
        <v>3.456</v>
      </c>
      <c r="I233" s="159"/>
      <c r="L233" s="154"/>
      <c r="M233" s="160"/>
      <c r="T233" s="161"/>
      <c r="AT233" s="156" t="s">
        <v>264</v>
      </c>
      <c r="AU233" s="156" t="s">
        <v>87</v>
      </c>
      <c r="AV233" s="12" t="s">
        <v>87</v>
      </c>
      <c r="AW233" s="12" t="s">
        <v>32</v>
      </c>
      <c r="AX233" s="12" t="s">
        <v>77</v>
      </c>
      <c r="AY233" s="156" t="s">
        <v>253</v>
      </c>
    </row>
    <row r="234" spans="2:51" s="12" customFormat="1" ht="11.25">
      <c r="B234" s="154"/>
      <c r="D234" s="155" t="s">
        <v>264</v>
      </c>
      <c r="E234" s="156" t="s">
        <v>1</v>
      </c>
      <c r="F234" s="157" t="s">
        <v>6222</v>
      </c>
      <c r="H234" s="158">
        <v>2.88</v>
      </c>
      <c r="I234" s="159"/>
      <c r="L234" s="154"/>
      <c r="M234" s="160"/>
      <c r="T234" s="161"/>
      <c r="AT234" s="156" t="s">
        <v>264</v>
      </c>
      <c r="AU234" s="156" t="s">
        <v>87</v>
      </c>
      <c r="AV234" s="12" t="s">
        <v>87</v>
      </c>
      <c r="AW234" s="12" t="s">
        <v>32</v>
      </c>
      <c r="AX234" s="12" t="s">
        <v>77</v>
      </c>
      <c r="AY234" s="156" t="s">
        <v>253</v>
      </c>
    </row>
    <row r="235" spans="2:51" s="12" customFormat="1" ht="11.25">
      <c r="B235" s="154"/>
      <c r="D235" s="155" t="s">
        <v>264</v>
      </c>
      <c r="E235" s="156" t="s">
        <v>1</v>
      </c>
      <c r="F235" s="157" t="s">
        <v>6223</v>
      </c>
      <c r="H235" s="158">
        <v>2.3039999999999998</v>
      </c>
      <c r="I235" s="159"/>
      <c r="L235" s="154"/>
      <c r="M235" s="160"/>
      <c r="T235" s="161"/>
      <c r="AT235" s="156" t="s">
        <v>264</v>
      </c>
      <c r="AU235" s="156" t="s">
        <v>87</v>
      </c>
      <c r="AV235" s="12" t="s">
        <v>87</v>
      </c>
      <c r="AW235" s="12" t="s">
        <v>32</v>
      </c>
      <c r="AX235" s="12" t="s">
        <v>77</v>
      </c>
      <c r="AY235" s="156" t="s">
        <v>253</v>
      </c>
    </row>
    <row r="236" spans="2:51" s="12" customFormat="1" ht="11.25">
      <c r="B236" s="154"/>
      <c r="D236" s="155" t="s">
        <v>264</v>
      </c>
      <c r="E236" s="156" t="s">
        <v>1</v>
      </c>
      <c r="F236" s="157" t="s">
        <v>6224</v>
      </c>
      <c r="H236" s="158">
        <v>1.98</v>
      </c>
      <c r="I236" s="159"/>
      <c r="L236" s="154"/>
      <c r="M236" s="160"/>
      <c r="T236" s="161"/>
      <c r="AT236" s="156" t="s">
        <v>264</v>
      </c>
      <c r="AU236" s="156" t="s">
        <v>87</v>
      </c>
      <c r="AV236" s="12" t="s">
        <v>87</v>
      </c>
      <c r="AW236" s="12" t="s">
        <v>32</v>
      </c>
      <c r="AX236" s="12" t="s">
        <v>77</v>
      </c>
      <c r="AY236" s="156" t="s">
        <v>253</v>
      </c>
    </row>
    <row r="237" spans="2:51" s="12" customFormat="1" ht="11.25">
      <c r="B237" s="154"/>
      <c r="D237" s="155" t="s">
        <v>264</v>
      </c>
      <c r="E237" s="156" t="s">
        <v>1</v>
      </c>
      <c r="F237" s="157" t="s">
        <v>6225</v>
      </c>
      <c r="H237" s="158">
        <v>2.254</v>
      </c>
      <c r="I237" s="159"/>
      <c r="L237" s="154"/>
      <c r="M237" s="160"/>
      <c r="T237" s="161"/>
      <c r="AT237" s="156" t="s">
        <v>264</v>
      </c>
      <c r="AU237" s="156" t="s">
        <v>87</v>
      </c>
      <c r="AV237" s="12" t="s">
        <v>87</v>
      </c>
      <c r="AW237" s="12" t="s">
        <v>32</v>
      </c>
      <c r="AX237" s="12" t="s">
        <v>77</v>
      </c>
      <c r="AY237" s="156" t="s">
        <v>253</v>
      </c>
    </row>
    <row r="238" spans="2:51" s="12" customFormat="1" ht="11.25">
      <c r="B238" s="154"/>
      <c r="D238" s="155" t="s">
        <v>264</v>
      </c>
      <c r="E238" s="156" t="s">
        <v>1</v>
      </c>
      <c r="F238" s="157" t="s">
        <v>6226</v>
      </c>
      <c r="H238" s="158">
        <v>0.8</v>
      </c>
      <c r="I238" s="159"/>
      <c r="L238" s="154"/>
      <c r="M238" s="160"/>
      <c r="T238" s="161"/>
      <c r="AT238" s="156" t="s">
        <v>264</v>
      </c>
      <c r="AU238" s="156" t="s">
        <v>87</v>
      </c>
      <c r="AV238" s="12" t="s">
        <v>87</v>
      </c>
      <c r="AW238" s="12" t="s">
        <v>32</v>
      </c>
      <c r="AX238" s="12" t="s">
        <v>77</v>
      </c>
      <c r="AY238" s="156" t="s">
        <v>253</v>
      </c>
    </row>
    <row r="239" spans="2:51" s="12" customFormat="1" ht="11.25">
      <c r="B239" s="154"/>
      <c r="D239" s="155" t="s">
        <v>264</v>
      </c>
      <c r="E239" s="156" t="s">
        <v>1</v>
      </c>
      <c r="F239" s="157" t="s">
        <v>6227</v>
      </c>
      <c r="H239" s="158">
        <v>0.2</v>
      </c>
      <c r="I239" s="159"/>
      <c r="L239" s="154"/>
      <c r="M239" s="160"/>
      <c r="T239" s="161"/>
      <c r="AT239" s="156" t="s">
        <v>264</v>
      </c>
      <c r="AU239" s="156" t="s">
        <v>87</v>
      </c>
      <c r="AV239" s="12" t="s">
        <v>87</v>
      </c>
      <c r="AW239" s="12" t="s">
        <v>32</v>
      </c>
      <c r="AX239" s="12" t="s">
        <v>77</v>
      </c>
      <c r="AY239" s="156" t="s">
        <v>253</v>
      </c>
    </row>
    <row r="240" spans="2:51" s="12" customFormat="1" ht="11.25">
      <c r="B240" s="154"/>
      <c r="D240" s="155" t="s">
        <v>264</v>
      </c>
      <c r="E240" s="156" t="s">
        <v>1</v>
      </c>
      <c r="F240" s="157" t="s">
        <v>6228</v>
      </c>
      <c r="H240" s="158">
        <v>0.32</v>
      </c>
      <c r="I240" s="159"/>
      <c r="L240" s="154"/>
      <c r="M240" s="160"/>
      <c r="T240" s="161"/>
      <c r="AT240" s="156" t="s">
        <v>264</v>
      </c>
      <c r="AU240" s="156" t="s">
        <v>87</v>
      </c>
      <c r="AV240" s="12" t="s">
        <v>87</v>
      </c>
      <c r="AW240" s="12" t="s">
        <v>32</v>
      </c>
      <c r="AX240" s="12" t="s">
        <v>77</v>
      </c>
      <c r="AY240" s="156" t="s">
        <v>253</v>
      </c>
    </row>
    <row r="241" spans="2:65" s="12" customFormat="1" ht="11.25">
      <c r="B241" s="154"/>
      <c r="D241" s="155" t="s">
        <v>264</v>
      </c>
      <c r="E241" s="156" t="s">
        <v>1</v>
      </c>
      <c r="F241" s="157" t="s">
        <v>6229</v>
      </c>
      <c r="H241" s="158">
        <v>0.17599999999999999</v>
      </c>
      <c r="I241" s="159"/>
      <c r="L241" s="154"/>
      <c r="M241" s="160"/>
      <c r="T241" s="161"/>
      <c r="AT241" s="156" t="s">
        <v>264</v>
      </c>
      <c r="AU241" s="156" t="s">
        <v>87</v>
      </c>
      <c r="AV241" s="12" t="s">
        <v>87</v>
      </c>
      <c r="AW241" s="12" t="s">
        <v>32</v>
      </c>
      <c r="AX241" s="12" t="s">
        <v>77</v>
      </c>
      <c r="AY241" s="156" t="s">
        <v>253</v>
      </c>
    </row>
    <row r="242" spans="2:65" s="12" customFormat="1" ht="11.25">
      <c r="B242" s="154"/>
      <c r="D242" s="155" t="s">
        <v>264</v>
      </c>
      <c r="E242" s="156" t="s">
        <v>1</v>
      </c>
      <c r="F242" s="157" t="s">
        <v>6230</v>
      </c>
      <c r="H242" s="158">
        <v>0.48</v>
      </c>
      <c r="I242" s="159"/>
      <c r="L242" s="154"/>
      <c r="M242" s="160"/>
      <c r="T242" s="161"/>
      <c r="AT242" s="156" t="s">
        <v>264</v>
      </c>
      <c r="AU242" s="156" t="s">
        <v>87</v>
      </c>
      <c r="AV242" s="12" t="s">
        <v>87</v>
      </c>
      <c r="AW242" s="12" t="s">
        <v>32</v>
      </c>
      <c r="AX242" s="12" t="s">
        <v>77</v>
      </c>
      <c r="AY242" s="156" t="s">
        <v>253</v>
      </c>
    </row>
    <row r="243" spans="2:65" s="12" customFormat="1" ht="11.25">
      <c r="B243" s="154"/>
      <c r="D243" s="155" t="s">
        <v>264</v>
      </c>
      <c r="E243" s="156" t="s">
        <v>1</v>
      </c>
      <c r="F243" s="157" t="s">
        <v>6231</v>
      </c>
      <c r="H243" s="158">
        <v>0.22</v>
      </c>
      <c r="I243" s="159"/>
      <c r="L243" s="154"/>
      <c r="M243" s="160"/>
      <c r="T243" s="161"/>
      <c r="AT243" s="156" t="s">
        <v>264</v>
      </c>
      <c r="AU243" s="156" t="s">
        <v>87</v>
      </c>
      <c r="AV243" s="12" t="s">
        <v>87</v>
      </c>
      <c r="AW243" s="12" t="s">
        <v>32</v>
      </c>
      <c r="AX243" s="12" t="s">
        <v>77</v>
      </c>
      <c r="AY243" s="156" t="s">
        <v>253</v>
      </c>
    </row>
    <row r="244" spans="2:65" s="12" customFormat="1" ht="11.25">
      <c r="B244" s="154"/>
      <c r="D244" s="155" t="s">
        <v>264</v>
      </c>
      <c r="E244" s="156" t="s">
        <v>1</v>
      </c>
      <c r="F244" s="157" t="s">
        <v>6232</v>
      </c>
      <c r="H244" s="158">
        <v>0.16200000000000001</v>
      </c>
      <c r="I244" s="159"/>
      <c r="L244" s="154"/>
      <c r="M244" s="160"/>
      <c r="T244" s="161"/>
      <c r="AT244" s="156" t="s">
        <v>264</v>
      </c>
      <c r="AU244" s="156" t="s">
        <v>87</v>
      </c>
      <c r="AV244" s="12" t="s">
        <v>87</v>
      </c>
      <c r="AW244" s="12" t="s">
        <v>32</v>
      </c>
      <c r="AX244" s="12" t="s">
        <v>77</v>
      </c>
      <c r="AY244" s="156" t="s">
        <v>253</v>
      </c>
    </row>
    <row r="245" spans="2:65" s="12" customFormat="1" ht="11.25">
      <c r="B245" s="154"/>
      <c r="D245" s="155" t="s">
        <v>264</v>
      </c>
      <c r="E245" s="156" t="s">
        <v>1</v>
      </c>
      <c r="F245" s="157" t="s">
        <v>6233</v>
      </c>
      <c r="H245" s="158">
        <v>0.52</v>
      </c>
      <c r="I245" s="159"/>
      <c r="L245" s="154"/>
      <c r="M245" s="160"/>
      <c r="T245" s="161"/>
      <c r="AT245" s="156" t="s">
        <v>264</v>
      </c>
      <c r="AU245" s="156" t="s">
        <v>87</v>
      </c>
      <c r="AV245" s="12" t="s">
        <v>87</v>
      </c>
      <c r="AW245" s="12" t="s">
        <v>32</v>
      </c>
      <c r="AX245" s="12" t="s">
        <v>77</v>
      </c>
      <c r="AY245" s="156" t="s">
        <v>253</v>
      </c>
    </row>
    <row r="246" spans="2:65" s="12" customFormat="1" ht="11.25">
      <c r="B246" s="154"/>
      <c r="D246" s="155" t="s">
        <v>264</v>
      </c>
      <c r="E246" s="156" t="s">
        <v>1</v>
      </c>
      <c r="F246" s="157" t="s">
        <v>6234</v>
      </c>
      <c r="H246" s="158">
        <v>11.78</v>
      </c>
      <c r="I246" s="159"/>
      <c r="L246" s="154"/>
      <c r="M246" s="160"/>
      <c r="T246" s="161"/>
      <c r="AT246" s="156" t="s">
        <v>264</v>
      </c>
      <c r="AU246" s="156" t="s">
        <v>87</v>
      </c>
      <c r="AV246" s="12" t="s">
        <v>87</v>
      </c>
      <c r="AW246" s="12" t="s">
        <v>32</v>
      </c>
      <c r="AX246" s="12" t="s">
        <v>77</v>
      </c>
      <c r="AY246" s="156" t="s">
        <v>253</v>
      </c>
    </row>
    <row r="247" spans="2:65" s="12" customFormat="1" ht="11.25">
      <c r="B247" s="154"/>
      <c r="D247" s="155" t="s">
        <v>264</v>
      </c>
      <c r="E247" s="156" t="s">
        <v>1</v>
      </c>
      <c r="F247" s="157" t="s">
        <v>6235</v>
      </c>
      <c r="H247" s="158">
        <v>9.8420000000000005</v>
      </c>
      <c r="I247" s="159"/>
      <c r="L247" s="154"/>
      <c r="M247" s="160"/>
      <c r="T247" s="161"/>
      <c r="AT247" s="156" t="s">
        <v>264</v>
      </c>
      <c r="AU247" s="156" t="s">
        <v>87</v>
      </c>
      <c r="AV247" s="12" t="s">
        <v>87</v>
      </c>
      <c r="AW247" s="12" t="s">
        <v>32</v>
      </c>
      <c r="AX247" s="12" t="s">
        <v>77</v>
      </c>
      <c r="AY247" s="156" t="s">
        <v>253</v>
      </c>
    </row>
    <row r="248" spans="2:65" s="15" customFormat="1" ht="11.25">
      <c r="B248" s="175"/>
      <c r="D248" s="155" t="s">
        <v>264</v>
      </c>
      <c r="E248" s="176" t="s">
        <v>6118</v>
      </c>
      <c r="F248" s="177" t="s">
        <v>322</v>
      </c>
      <c r="H248" s="178">
        <v>58.345999999999997</v>
      </c>
      <c r="I248" s="179"/>
      <c r="L248" s="175"/>
      <c r="M248" s="180"/>
      <c r="T248" s="181"/>
      <c r="AT248" s="176" t="s">
        <v>264</v>
      </c>
      <c r="AU248" s="176" t="s">
        <v>87</v>
      </c>
      <c r="AV248" s="15" t="s">
        <v>97</v>
      </c>
      <c r="AW248" s="15" t="s">
        <v>32</v>
      </c>
      <c r="AX248" s="15" t="s">
        <v>77</v>
      </c>
      <c r="AY248" s="176" t="s">
        <v>253</v>
      </c>
    </row>
    <row r="249" spans="2:65" s="13" customFormat="1" ht="11.25">
      <c r="B249" s="162"/>
      <c r="D249" s="155" t="s">
        <v>264</v>
      </c>
      <c r="E249" s="163" t="s">
        <v>1</v>
      </c>
      <c r="F249" s="164" t="s">
        <v>266</v>
      </c>
      <c r="H249" s="165">
        <v>58.345999999999997</v>
      </c>
      <c r="I249" s="166"/>
      <c r="L249" s="162"/>
      <c r="M249" s="167"/>
      <c r="T249" s="168"/>
      <c r="AT249" s="163" t="s">
        <v>264</v>
      </c>
      <c r="AU249" s="163" t="s">
        <v>87</v>
      </c>
      <c r="AV249" s="13" t="s">
        <v>260</v>
      </c>
      <c r="AW249" s="13" t="s">
        <v>32</v>
      </c>
      <c r="AX249" s="13" t="s">
        <v>85</v>
      </c>
      <c r="AY249" s="163" t="s">
        <v>253</v>
      </c>
    </row>
    <row r="250" spans="2:65" s="1" customFormat="1" ht="33" customHeight="1">
      <c r="B250" s="32"/>
      <c r="C250" s="137" t="s">
        <v>97</v>
      </c>
      <c r="D250" s="137" t="s">
        <v>255</v>
      </c>
      <c r="E250" s="138" t="s">
        <v>6236</v>
      </c>
      <c r="F250" s="139" t="s">
        <v>6237</v>
      </c>
      <c r="G250" s="140" t="s">
        <v>202</v>
      </c>
      <c r="H250" s="141">
        <v>0.48499999999999999</v>
      </c>
      <c r="I250" s="142"/>
      <c r="J250" s="143">
        <f>ROUND(I250*H250,2)</f>
        <v>0</v>
      </c>
      <c r="K250" s="139" t="s">
        <v>259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260</v>
      </c>
      <c r="AT250" s="148" t="s">
        <v>255</v>
      </c>
      <c r="AU250" s="148" t="s">
        <v>87</v>
      </c>
      <c r="AY250" s="17" t="s">
        <v>253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85</v>
      </c>
      <c r="BK250" s="149">
        <f>ROUND(I250*H250,2)</f>
        <v>0</v>
      </c>
      <c r="BL250" s="17" t="s">
        <v>260</v>
      </c>
      <c r="BM250" s="148" t="s">
        <v>6238</v>
      </c>
    </row>
    <row r="251" spans="2:65" s="1" customFormat="1" ht="11.25">
      <c r="B251" s="32"/>
      <c r="D251" s="150" t="s">
        <v>262</v>
      </c>
      <c r="F251" s="151" t="s">
        <v>6239</v>
      </c>
      <c r="I251" s="152"/>
      <c r="L251" s="32"/>
      <c r="M251" s="153"/>
      <c r="T251" s="56"/>
      <c r="AT251" s="17" t="s">
        <v>262</v>
      </c>
      <c r="AU251" s="17" t="s">
        <v>87</v>
      </c>
    </row>
    <row r="252" spans="2:65" s="12" customFormat="1" ht="11.25">
      <c r="B252" s="154"/>
      <c r="D252" s="155" t="s">
        <v>264</v>
      </c>
      <c r="E252" s="156" t="s">
        <v>1</v>
      </c>
      <c r="F252" s="157" t="s">
        <v>6240</v>
      </c>
      <c r="H252" s="158">
        <v>0.48499999999999999</v>
      </c>
      <c r="I252" s="159"/>
      <c r="L252" s="154"/>
      <c r="M252" s="160"/>
      <c r="T252" s="161"/>
      <c r="AT252" s="156" t="s">
        <v>264</v>
      </c>
      <c r="AU252" s="156" t="s">
        <v>87</v>
      </c>
      <c r="AV252" s="12" t="s">
        <v>87</v>
      </c>
      <c r="AW252" s="12" t="s">
        <v>32</v>
      </c>
      <c r="AX252" s="12" t="s">
        <v>77</v>
      </c>
      <c r="AY252" s="156" t="s">
        <v>253</v>
      </c>
    </row>
    <row r="253" spans="2:65" s="15" customFormat="1" ht="11.25">
      <c r="B253" s="175"/>
      <c r="D253" s="155" t="s">
        <v>264</v>
      </c>
      <c r="E253" s="176" t="s">
        <v>6116</v>
      </c>
      <c r="F253" s="177" t="s">
        <v>322</v>
      </c>
      <c r="H253" s="178">
        <v>0.48499999999999999</v>
      </c>
      <c r="I253" s="179"/>
      <c r="L253" s="175"/>
      <c r="M253" s="180"/>
      <c r="T253" s="181"/>
      <c r="AT253" s="176" t="s">
        <v>264</v>
      </c>
      <c r="AU253" s="176" t="s">
        <v>87</v>
      </c>
      <c r="AV253" s="15" t="s">
        <v>97</v>
      </c>
      <c r="AW253" s="15" t="s">
        <v>32</v>
      </c>
      <c r="AX253" s="15" t="s">
        <v>77</v>
      </c>
      <c r="AY253" s="176" t="s">
        <v>253</v>
      </c>
    </row>
    <row r="254" spans="2:65" s="13" customFormat="1" ht="11.25">
      <c r="B254" s="162"/>
      <c r="D254" s="155" t="s">
        <v>264</v>
      </c>
      <c r="E254" s="163" t="s">
        <v>1</v>
      </c>
      <c r="F254" s="164" t="s">
        <v>266</v>
      </c>
      <c r="H254" s="165">
        <v>0.48499999999999999</v>
      </c>
      <c r="I254" s="166"/>
      <c r="L254" s="162"/>
      <c r="M254" s="167"/>
      <c r="T254" s="168"/>
      <c r="AT254" s="163" t="s">
        <v>264</v>
      </c>
      <c r="AU254" s="163" t="s">
        <v>87</v>
      </c>
      <c r="AV254" s="13" t="s">
        <v>260</v>
      </c>
      <c r="AW254" s="13" t="s">
        <v>32</v>
      </c>
      <c r="AX254" s="13" t="s">
        <v>85</v>
      </c>
      <c r="AY254" s="163" t="s">
        <v>253</v>
      </c>
    </row>
    <row r="255" spans="2:65" s="1" customFormat="1" ht="24.2" customHeight="1">
      <c r="B255" s="32"/>
      <c r="C255" s="137" t="s">
        <v>260</v>
      </c>
      <c r="D255" s="137" t="s">
        <v>255</v>
      </c>
      <c r="E255" s="138" t="s">
        <v>850</v>
      </c>
      <c r="F255" s="139" t="s">
        <v>851</v>
      </c>
      <c r="G255" s="140" t="s">
        <v>202</v>
      </c>
      <c r="H255" s="141">
        <v>1166.2080000000001</v>
      </c>
      <c r="I255" s="142"/>
      <c r="J255" s="143">
        <f>ROUND(I255*H255,2)</f>
        <v>0</v>
      </c>
      <c r="K255" s="139" t="s">
        <v>259</v>
      </c>
      <c r="L255" s="32"/>
      <c r="M255" s="144" t="s">
        <v>1</v>
      </c>
      <c r="N255" s="145" t="s">
        <v>42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260</v>
      </c>
      <c r="AT255" s="148" t="s">
        <v>255</v>
      </c>
      <c r="AU255" s="148" t="s">
        <v>87</v>
      </c>
      <c r="AY255" s="17" t="s">
        <v>253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85</v>
      </c>
      <c r="BK255" s="149">
        <f>ROUND(I255*H255,2)</f>
        <v>0</v>
      </c>
      <c r="BL255" s="17" t="s">
        <v>260</v>
      </c>
      <c r="BM255" s="148" t="s">
        <v>6241</v>
      </c>
    </row>
    <row r="256" spans="2:65" s="1" customFormat="1" ht="11.25">
      <c r="B256" s="32"/>
      <c r="D256" s="150" t="s">
        <v>262</v>
      </c>
      <c r="F256" s="151" t="s">
        <v>853</v>
      </c>
      <c r="I256" s="152"/>
      <c r="L256" s="32"/>
      <c r="M256" s="153"/>
      <c r="T256" s="56"/>
      <c r="AT256" s="17" t="s">
        <v>262</v>
      </c>
      <c r="AU256" s="17" t="s">
        <v>87</v>
      </c>
    </row>
    <row r="257" spans="2:65" s="12" customFormat="1" ht="11.25">
      <c r="B257" s="154"/>
      <c r="D257" s="155" t="s">
        <v>264</v>
      </c>
      <c r="E257" s="156" t="s">
        <v>1</v>
      </c>
      <c r="F257" s="157" t="s">
        <v>6242</v>
      </c>
      <c r="H257" s="158">
        <v>82.91</v>
      </c>
      <c r="I257" s="159"/>
      <c r="L257" s="154"/>
      <c r="M257" s="160"/>
      <c r="T257" s="161"/>
      <c r="AT257" s="156" t="s">
        <v>264</v>
      </c>
      <c r="AU257" s="156" t="s">
        <v>87</v>
      </c>
      <c r="AV257" s="12" t="s">
        <v>87</v>
      </c>
      <c r="AW257" s="12" t="s">
        <v>32</v>
      </c>
      <c r="AX257" s="12" t="s">
        <v>77</v>
      </c>
      <c r="AY257" s="156" t="s">
        <v>253</v>
      </c>
    </row>
    <row r="258" spans="2:65" s="12" customFormat="1" ht="11.25">
      <c r="B258" s="154"/>
      <c r="D258" s="155" t="s">
        <v>264</v>
      </c>
      <c r="E258" s="156" t="s">
        <v>1</v>
      </c>
      <c r="F258" s="157" t="s">
        <v>6243</v>
      </c>
      <c r="H258" s="158">
        <v>1082.9680000000001</v>
      </c>
      <c r="I258" s="159"/>
      <c r="L258" s="154"/>
      <c r="M258" s="160"/>
      <c r="T258" s="161"/>
      <c r="AT258" s="156" t="s">
        <v>264</v>
      </c>
      <c r="AU258" s="156" t="s">
        <v>87</v>
      </c>
      <c r="AV258" s="12" t="s">
        <v>87</v>
      </c>
      <c r="AW258" s="12" t="s">
        <v>32</v>
      </c>
      <c r="AX258" s="12" t="s">
        <v>77</v>
      </c>
      <c r="AY258" s="156" t="s">
        <v>253</v>
      </c>
    </row>
    <row r="259" spans="2:65" s="12" customFormat="1" ht="11.25">
      <c r="B259" s="154"/>
      <c r="D259" s="155" t="s">
        <v>264</v>
      </c>
      <c r="E259" s="156" t="s">
        <v>1</v>
      </c>
      <c r="F259" s="157" t="s">
        <v>6244</v>
      </c>
      <c r="H259" s="158">
        <v>0.33</v>
      </c>
      <c r="I259" s="159"/>
      <c r="L259" s="154"/>
      <c r="M259" s="160"/>
      <c r="T259" s="161"/>
      <c r="AT259" s="156" t="s">
        <v>264</v>
      </c>
      <c r="AU259" s="156" t="s">
        <v>87</v>
      </c>
      <c r="AV259" s="12" t="s">
        <v>87</v>
      </c>
      <c r="AW259" s="12" t="s">
        <v>32</v>
      </c>
      <c r="AX259" s="12" t="s">
        <v>77</v>
      </c>
      <c r="AY259" s="156" t="s">
        <v>253</v>
      </c>
    </row>
    <row r="260" spans="2:65" s="13" customFormat="1" ht="11.25">
      <c r="B260" s="162"/>
      <c r="D260" s="155" t="s">
        <v>264</v>
      </c>
      <c r="E260" s="163" t="s">
        <v>1</v>
      </c>
      <c r="F260" s="164" t="s">
        <v>266</v>
      </c>
      <c r="H260" s="165">
        <v>1166.2080000000001</v>
      </c>
      <c r="I260" s="166"/>
      <c r="L260" s="162"/>
      <c r="M260" s="167"/>
      <c r="T260" s="168"/>
      <c r="AT260" s="163" t="s">
        <v>264</v>
      </c>
      <c r="AU260" s="163" t="s">
        <v>87</v>
      </c>
      <c r="AV260" s="13" t="s">
        <v>260</v>
      </c>
      <c r="AW260" s="13" t="s">
        <v>32</v>
      </c>
      <c r="AX260" s="13" t="s">
        <v>85</v>
      </c>
      <c r="AY260" s="163" t="s">
        <v>253</v>
      </c>
    </row>
    <row r="261" spans="2:65" s="1" customFormat="1" ht="37.9" customHeight="1">
      <c r="B261" s="32"/>
      <c r="C261" s="137" t="s">
        <v>280</v>
      </c>
      <c r="D261" s="137" t="s">
        <v>255</v>
      </c>
      <c r="E261" s="138" t="s">
        <v>399</v>
      </c>
      <c r="F261" s="139" t="s">
        <v>400</v>
      </c>
      <c r="G261" s="140" t="s">
        <v>202</v>
      </c>
      <c r="H261" s="141">
        <v>422.31900000000002</v>
      </c>
      <c r="I261" s="142"/>
      <c r="J261" s="143">
        <f>ROUND(I261*H261,2)</f>
        <v>0</v>
      </c>
      <c r="K261" s="139" t="s">
        <v>259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260</v>
      </c>
      <c r="AT261" s="148" t="s">
        <v>255</v>
      </c>
      <c r="AU261" s="148" t="s">
        <v>87</v>
      </c>
      <c r="AY261" s="17" t="s">
        <v>253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85</v>
      </c>
      <c r="BK261" s="149">
        <f>ROUND(I261*H261,2)</f>
        <v>0</v>
      </c>
      <c r="BL261" s="17" t="s">
        <v>260</v>
      </c>
      <c r="BM261" s="148" t="s">
        <v>6245</v>
      </c>
    </row>
    <row r="262" spans="2:65" s="1" customFormat="1" ht="11.25">
      <c r="B262" s="32"/>
      <c r="D262" s="150" t="s">
        <v>262</v>
      </c>
      <c r="F262" s="151" t="s">
        <v>402</v>
      </c>
      <c r="I262" s="152"/>
      <c r="L262" s="32"/>
      <c r="M262" s="153"/>
      <c r="T262" s="56"/>
      <c r="AT262" s="17" t="s">
        <v>262</v>
      </c>
      <c r="AU262" s="17" t="s">
        <v>87</v>
      </c>
    </row>
    <row r="263" spans="2:65" s="12" customFormat="1" ht="11.25">
      <c r="B263" s="154"/>
      <c r="D263" s="155" t="s">
        <v>264</v>
      </c>
      <c r="E263" s="156" t="s">
        <v>1</v>
      </c>
      <c r="F263" s="157" t="s">
        <v>6114</v>
      </c>
      <c r="H263" s="158">
        <v>52.188000000000002</v>
      </c>
      <c r="I263" s="159"/>
      <c r="L263" s="154"/>
      <c r="M263" s="160"/>
      <c r="T263" s="161"/>
      <c r="AT263" s="156" t="s">
        <v>264</v>
      </c>
      <c r="AU263" s="156" t="s">
        <v>87</v>
      </c>
      <c r="AV263" s="12" t="s">
        <v>87</v>
      </c>
      <c r="AW263" s="12" t="s">
        <v>32</v>
      </c>
      <c r="AX263" s="12" t="s">
        <v>77</v>
      </c>
      <c r="AY263" s="156" t="s">
        <v>253</v>
      </c>
    </row>
    <row r="264" spans="2:65" s="12" customFormat="1" ht="11.25">
      <c r="B264" s="154"/>
      <c r="D264" s="155" t="s">
        <v>264</v>
      </c>
      <c r="E264" s="156" t="s">
        <v>1</v>
      </c>
      <c r="F264" s="157" t="s">
        <v>6118</v>
      </c>
      <c r="H264" s="158">
        <v>58.345999999999997</v>
      </c>
      <c r="I264" s="159"/>
      <c r="L264" s="154"/>
      <c r="M264" s="160"/>
      <c r="T264" s="161"/>
      <c r="AT264" s="156" t="s">
        <v>264</v>
      </c>
      <c r="AU264" s="156" t="s">
        <v>87</v>
      </c>
      <c r="AV264" s="12" t="s">
        <v>87</v>
      </c>
      <c r="AW264" s="12" t="s">
        <v>32</v>
      </c>
      <c r="AX264" s="12" t="s">
        <v>77</v>
      </c>
      <c r="AY264" s="156" t="s">
        <v>253</v>
      </c>
    </row>
    <row r="265" spans="2:65" s="12" customFormat="1" ht="11.25">
      <c r="B265" s="154"/>
      <c r="D265" s="155" t="s">
        <v>264</v>
      </c>
      <c r="E265" s="156" t="s">
        <v>1</v>
      </c>
      <c r="F265" s="157" t="s">
        <v>6112</v>
      </c>
      <c r="H265" s="158">
        <v>894.404</v>
      </c>
      <c r="I265" s="159"/>
      <c r="L265" s="154"/>
      <c r="M265" s="160"/>
      <c r="T265" s="161"/>
      <c r="AT265" s="156" t="s">
        <v>264</v>
      </c>
      <c r="AU265" s="156" t="s">
        <v>87</v>
      </c>
      <c r="AV265" s="12" t="s">
        <v>87</v>
      </c>
      <c r="AW265" s="12" t="s">
        <v>32</v>
      </c>
      <c r="AX265" s="12" t="s">
        <v>77</v>
      </c>
      <c r="AY265" s="156" t="s">
        <v>253</v>
      </c>
    </row>
    <row r="266" spans="2:65" s="12" customFormat="1" ht="11.25">
      <c r="B266" s="154"/>
      <c r="D266" s="155" t="s">
        <v>264</v>
      </c>
      <c r="E266" s="156" t="s">
        <v>1</v>
      </c>
      <c r="F266" s="157" t="s">
        <v>6116</v>
      </c>
      <c r="H266" s="158">
        <v>0.48499999999999999</v>
      </c>
      <c r="I266" s="159"/>
      <c r="L266" s="154"/>
      <c r="M266" s="160"/>
      <c r="T266" s="161"/>
      <c r="AT266" s="156" t="s">
        <v>264</v>
      </c>
      <c r="AU266" s="156" t="s">
        <v>87</v>
      </c>
      <c r="AV266" s="12" t="s">
        <v>87</v>
      </c>
      <c r="AW266" s="12" t="s">
        <v>32</v>
      </c>
      <c r="AX266" s="12" t="s">
        <v>77</v>
      </c>
      <c r="AY266" s="156" t="s">
        <v>253</v>
      </c>
    </row>
    <row r="267" spans="2:65" s="12" customFormat="1" ht="11.25">
      <c r="B267" s="154"/>
      <c r="D267" s="155" t="s">
        <v>264</v>
      </c>
      <c r="E267" s="156" t="s">
        <v>1</v>
      </c>
      <c r="F267" s="157" t="s">
        <v>6246</v>
      </c>
      <c r="H267" s="158">
        <v>-41.454999999999998</v>
      </c>
      <c r="I267" s="159"/>
      <c r="L267" s="154"/>
      <c r="M267" s="160"/>
      <c r="T267" s="161"/>
      <c r="AT267" s="156" t="s">
        <v>264</v>
      </c>
      <c r="AU267" s="156" t="s">
        <v>87</v>
      </c>
      <c r="AV267" s="12" t="s">
        <v>87</v>
      </c>
      <c r="AW267" s="12" t="s">
        <v>32</v>
      </c>
      <c r="AX267" s="12" t="s">
        <v>77</v>
      </c>
      <c r="AY267" s="156" t="s">
        <v>253</v>
      </c>
    </row>
    <row r="268" spans="2:65" s="12" customFormat="1" ht="11.25">
      <c r="B268" s="154"/>
      <c r="D268" s="155" t="s">
        <v>264</v>
      </c>
      <c r="E268" s="156" t="s">
        <v>1</v>
      </c>
      <c r="F268" s="157" t="s">
        <v>6247</v>
      </c>
      <c r="H268" s="158">
        <v>-541.48400000000004</v>
      </c>
      <c r="I268" s="159"/>
      <c r="L268" s="154"/>
      <c r="M268" s="160"/>
      <c r="T268" s="161"/>
      <c r="AT268" s="156" t="s">
        <v>264</v>
      </c>
      <c r="AU268" s="156" t="s">
        <v>87</v>
      </c>
      <c r="AV268" s="12" t="s">
        <v>87</v>
      </c>
      <c r="AW268" s="12" t="s">
        <v>32</v>
      </c>
      <c r="AX268" s="12" t="s">
        <v>77</v>
      </c>
      <c r="AY268" s="156" t="s">
        <v>253</v>
      </c>
    </row>
    <row r="269" spans="2:65" s="12" customFormat="1" ht="11.25">
      <c r="B269" s="154"/>
      <c r="D269" s="155" t="s">
        <v>264</v>
      </c>
      <c r="E269" s="156" t="s">
        <v>1</v>
      </c>
      <c r="F269" s="157" t="s">
        <v>6248</v>
      </c>
      <c r="H269" s="158">
        <v>-0.16500000000000001</v>
      </c>
      <c r="I269" s="159"/>
      <c r="L269" s="154"/>
      <c r="M269" s="160"/>
      <c r="T269" s="161"/>
      <c r="AT269" s="156" t="s">
        <v>264</v>
      </c>
      <c r="AU269" s="156" t="s">
        <v>87</v>
      </c>
      <c r="AV269" s="12" t="s">
        <v>87</v>
      </c>
      <c r="AW269" s="12" t="s">
        <v>32</v>
      </c>
      <c r="AX269" s="12" t="s">
        <v>77</v>
      </c>
      <c r="AY269" s="156" t="s">
        <v>253</v>
      </c>
    </row>
    <row r="270" spans="2:65" s="13" customFormat="1" ht="11.25">
      <c r="B270" s="162"/>
      <c r="D270" s="155" t="s">
        <v>264</v>
      </c>
      <c r="E270" s="163" t="s">
        <v>1</v>
      </c>
      <c r="F270" s="164" t="s">
        <v>266</v>
      </c>
      <c r="H270" s="165">
        <v>422.31900000000002</v>
      </c>
      <c r="I270" s="166"/>
      <c r="L270" s="162"/>
      <c r="M270" s="167"/>
      <c r="T270" s="168"/>
      <c r="AT270" s="163" t="s">
        <v>264</v>
      </c>
      <c r="AU270" s="163" t="s">
        <v>87</v>
      </c>
      <c r="AV270" s="13" t="s">
        <v>260</v>
      </c>
      <c r="AW270" s="13" t="s">
        <v>32</v>
      </c>
      <c r="AX270" s="13" t="s">
        <v>85</v>
      </c>
      <c r="AY270" s="163" t="s">
        <v>253</v>
      </c>
    </row>
    <row r="271" spans="2:65" s="1" customFormat="1" ht="37.9" customHeight="1">
      <c r="B271" s="32"/>
      <c r="C271" s="137" t="s">
        <v>285</v>
      </c>
      <c r="D271" s="137" t="s">
        <v>255</v>
      </c>
      <c r="E271" s="138" t="s">
        <v>405</v>
      </c>
      <c r="F271" s="139" t="s">
        <v>406</v>
      </c>
      <c r="G271" s="140" t="s">
        <v>202</v>
      </c>
      <c r="H271" s="141">
        <v>4645.509</v>
      </c>
      <c r="I271" s="142"/>
      <c r="J271" s="143">
        <f>ROUND(I271*H271,2)</f>
        <v>0</v>
      </c>
      <c r="K271" s="139" t="s">
        <v>259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260</v>
      </c>
      <c r="AT271" s="148" t="s">
        <v>255</v>
      </c>
      <c r="AU271" s="148" t="s">
        <v>87</v>
      </c>
      <c r="AY271" s="17" t="s">
        <v>253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260</v>
      </c>
      <c r="BM271" s="148" t="s">
        <v>6249</v>
      </c>
    </row>
    <row r="272" spans="2:65" s="1" customFormat="1" ht="11.25">
      <c r="B272" s="32"/>
      <c r="D272" s="150" t="s">
        <v>262</v>
      </c>
      <c r="F272" s="151" t="s">
        <v>408</v>
      </c>
      <c r="I272" s="152"/>
      <c r="L272" s="32"/>
      <c r="M272" s="153"/>
      <c r="T272" s="56"/>
      <c r="AT272" s="17" t="s">
        <v>262</v>
      </c>
      <c r="AU272" s="17" t="s">
        <v>87</v>
      </c>
    </row>
    <row r="273" spans="2:65" s="12" customFormat="1" ht="11.25">
      <c r="B273" s="154"/>
      <c r="D273" s="155" t="s">
        <v>264</v>
      </c>
      <c r="E273" s="156" t="s">
        <v>1</v>
      </c>
      <c r="F273" s="157" t="s">
        <v>6114</v>
      </c>
      <c r="H273" s="158">
        <v>52.188000000000002</v>
      </c>
      <c r="I273" s="159"/>
      <c r="L273" s="154"/>
      <c r="M273" s="160"/>
      <c r="T273" s="161"/>
      <c r="AT273" s="156" t="s">
        <v>264</v>
      </c>
      <c r="AU273" s="156" t="s">
        <v>87</v>
      </c>
      <c r="AV273" s="12" t="s">
        <v>87</v>
      </c>
      <c r="AW273" s="12" t="s">
        <v>32</v>
      </c>
      <c r="AX273" s="12" t="s">
        <v>77</v>
      </c>
      <c r="AY273" s="156" t="s">
        <v>253</v>
      </c>
    </row>
    <row r="274" spans="2:65" s="12" customFormat="1" ht="11.25">
      <c r="B274" s="154"/>
      <c r="D274" s="155" t="s">
        <v>264</v>
      </c>
      <c r="E274" s="156" t="s">
        <v>1</v>
      </c>
      <c r="F274" s="157" t="s">
        <v>6118</v>
      </c>
      <c r="H274" s="158">
        <v>58.345999999999997</v>
      </c>
      <c r="I274" s="159"/>
      <c r="L274" s="154"/>
      <c r="M274" s="160"/>
      <c r="T274" s="161"/>
      <c r="AT274" s="156" t="s">
        <v>264</v>
      </c>
      <c r="AU274" s="156" t="s">
        <v>87</v>
      </c>
      <c r="AV274" s="12" t="s">
        <v>87</v>
      </c>
      <c r="AW274" s="12" t="s">
        <v>32</v>
      </c>
      <c r="AX274" s="12" t="s">
        <v>77</v>
      </c>
      <c r="AY274" s="156" t="s">
        <v>253</v>
      </c>
    </row>
    <row r="275" spans="2:65" s="12" customFormat="1" ht="11.25">
      <c r="B275" s="154"/>
      <c r="D275" s="155" t="s">
        <v>264</v>
      </c>
      <c r="E275" s="156" t="s">
        <v>1</v>
      </c>
      <c r="F275" s="157" t="s">
        <v>6112</v>
      </c>
      <c r="H275" s="158">
        <v>894.404</v>
      </c>
      <c r="I275" s="159"/>
      <c r="L275" s="154"/>
      <c r="M275" s="160"/>
      <c r="T275" s="161"/>
      <c r="AT275" s="156" t="s">
        <v>264</v>
      </c>
      <c r="AU275" s="156" t="s">
        <v>87</v>
      </c>
      <c r="AV275" s="12" t="s">
        <v>87</v>
      </c>
      <c r="AW275" s="12" t="s">
        <v>32</v>
      </c>
      <c r="AX275" s="12" t="s">
        <v>77</v>
      </c>
      <c r="AY275" s="156" t="s">
        <v>253</v>
      </c>
    </row>
    <row r="276" spans="2:65" s="12" customFormat="1" ht="11.25">
      <c r="B276" s="154"/>
      <c r="D276" s="155" t="s">
        <v>264</v>
      </c>
      <c r="E276" s="156" t="s">
        <v>1</v>
      </c>
      <c r="F276" s="157" t="s">
        <v>6116</v>
      </c>
      <c r="H276" s="158">
        <v>0.48499999999999999</v>
      </c>
      <c r="I276" s="159"/>
      <c r="L276" s="154"/>
      <c r="M276" s="160"/>
      <c r="T276" s="161"/>
      <c r="AT276" s="156" t="s">
        <v>264</v>
      </c>
      <c r="AU276" s="156" t="s">
        <v>87</v>
      </c>
      <c r="AV276" s="12" t="s">
        <v>87</v>
      </c>
      <c r="AW276" s="12" t="s">
        <v>32</v>
      </c>
      <c r="AX276" s="12" t="s">
        <v>77</v>
      </c>
      <c r="AY276" s="156" t="s">
        <v>253</v>
      </c>
    </row>
    <row r="277" spans="2:65" s="12" customFormat="1" ht="11.25">
      <c r="B277" s="154"/>
      <c r="D277" s="155" t="s">
        <v>264</v>
      </c>
      <c r="E277" s="156" t="s">
        <v>1</v>
      </c>
      <c r="F277" s="157" t="s">
        <v>6246</v>
      </c>
      <c r="H277" s="158">
        <v>-41.454999999999998</v>
      </c>
      <c r="I277" s="159"/>
      <c r="L277" s="154"/>
      <c r="M277" s="160"/>
      <c r="T277" s="161"/>
      <c r="AT277" s="156" t="s">
        <v>264</v>
      </c>
      <c r="AU277" s="156" t="s">
        <v>87</v>
      </c>
      <c r="AV277" s="12" t="s">
        <v>87</v>
      </c>
      <c r="AW277" s="12" t="s">
        <v>32</v>
      </c>
      <c r="AX277" s="12" t="s">
        <v>77</v>
      </c>
      <c r="AY277" s="156" t="s">
        <v>253</v>
      </c>
    </row>
    <row r="278" spans="2:65" s="12" customFormat="1" ht="11.25">
      <c r="B278" s="154"/>
      <c r="D278" s="155" t="s">
        <v>264</v>
      </c>
      <c r="E278" s="156" t="s">
        <v>1</v>
      </c>
      <c r="F278" s="157" t="s">
        <v>6247</v>
      </c>
      <c r="H278" s="158">
        <v>-541.48400000000004</v>
      </c>
      <c r="I278" s="159"/>
      <c r="L278" s="154"/>
      <c r="M278" s="160"/>
      <c r="T278" s="161"/>
      <c r="AT278" s="156" t="s">
        <v>264</v>
      </c>
      <c r="AU278" s="156" t="s">
        <v>87</v>
      </c>
      <c r="AV278" s="12" t="s">
        <v>87</v>
      </c>
      <c r="AW278" s="12" t="s">
        <v>32</v>
      </c>
      <c r="AX278" s="12" t="s">
        <v>77</v>
      </c>
      <c r="AY278" s="156" t="s">
        <v>253</v>
      </c>
    </row>
    <row r="279" spans="2:65" s="12" customFormat="1" ht="11.25">
      <c r="B279" s="154"/>
      <c r="D279" s="155" t="s">
        <v>264</v>
      </c>
      <c r="E279" s="156" t="s">
        <v>1</v>
      </c>
      <c r="F279" s="157" t="s">
        <v>6248</v>
      </c>
      <c r="H279" s="158">
        <v>-0.16500000000000001</v>
      </c>
      <c r="I279" s="159"/>
      <c r="L279" s="154"/>
      <c r="M279" s="160"/>
      <c r="T279" s="161"/>
      <c r="AT279" s="156" t="s">
        <v>264</v>
      </c>
      <c r="AU279" s="156" t="s">
        <v>87</v>
      </c>
      <c r="AV279" s="12" t="s">
        <v>87</v>
      </c>
      <c r="AW279" s="12" t="s">
        <v>32</v>
      </c>
      <c r="AX279" s="12" t="s">
        <v>77</v>
      </c>
      <c r="AY279" s="156" t="s">
        <v>253</v>
      </c>
    </row>
    <row r="280" spans="2:65" s="13" customFormat="1" ht="11.25">
      <c r="B280" s="162"/>
      <c r="D280" s="155" t="s">
        <v>264</v>
      </c>
      <c r="E280" s="163" t="s">
        <v>1</v>
      </c>
      <c r="F280" s="164" t="s">
        <v>266</v>
      </c>
      <c r="H280" s="165">
        <v>422.31900000000002</v>
      </c>
      <c r="I280" s="166"/>
      <c r="L280" s="162"/>
      <c r="M280" s="167"/>
      <c r="T280" s="168"/>
      <c r="AT280" s="163" t="s">
        <v>264</v>
      </c>
      <c r="AU280" s="163" t="s">
        <v>87</v>
      </c>
      <c r="AV280" s="13" t="s">
        <v>260</v>
      </c>
      <c r="AW280" s="13" t="s">
        <v>32</v>
      </c>
      <c r="AX280" s="13" t="s">
        <v>85</v>
      </c>
      <c r="AY280" s="163" t="s">
        <v>253</v>
      </c>
    </row>
    <row r="281" spans="2:65" s="12" customFormat="1" ht="11.25">
      <c r="B281" s="154"/>
      <c r="D281" s="155" t="s">
        <v>264</v>
      </c>
      <c r="F281" s="157" t="s">
        <v>6250</v>
      </c>
      <c r="H281" s="158">
        <v>4645.509</v>
      </c>
      <c r="I281" s="159"/>
      <c r="L281" s="154"/>
      <c r="M281" s="160"/>
      <c r="T281" s="161"/>
      <c r="AT281" s="156" t="s">
        <v>264</v>
      </c>
      <c r="AU281" s="156" t="s">
        <v>87</v>
      </c>
      <c r="AV281" s="12" t="s">
        <v>87</v>
      </c>
      <c r="AW281" s="12" t="s">
        <v>4</v>
      </c>
      <c r="AX281" s="12" t="s">
        <v>85</v>
      </c>
      <c r="AY281" s="156" t="s">
        <v>253</v>
      </c>
    </row>
    <row r="282" spans="2:65" s="1" customFormat="1" ht="24.2" customHeight="1">
      <c r="B282" s="32"/>
      <c r="C282" s="137" t="s">
        <v>292</v>
      </c>
      <c r="D282" s="137" t="s">
        <v>255</v>
      </c>
      <c r="E282" s="138" t="s">
        <v>860</v>
      </c>
      <c r="F282" s="139" t="s">
        <v>861</v>
      </c>
      <c r="G282" s="140" t="s">
        <v>202</v>
      </c>
      <c r="H282" s="141">
        <v>583.10400000000004</v>
      </c>
      <c r="I282" s="142"/>
      <c r="J282" s="143">
        <f>ROUND(I282*H282,2)</f>
        <v>0</v>
      </c>
      <c r="K282" s="139" t="s">
        <v>259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260</v>
      </c>
      <c r="AT282" s="148" t="s">
        <v>255</v>
      </c>
      <c r="AU282" s="148" t="s">
        <v>87</v>
      </c>
      <c r="AY282" s="17" t="s">
        <v>253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260</v>
      </c>
      <c r="BM282" s="148" t="s">
        <v>6251</v>
      </c>
    </row>
    <row r="283" spans="2:65" s="1" customFormat="1" ht="11.25">
      <c r="B283" s="32"/>
      <c r="D283" s="150" t="s">
        <v>262</v>
      </c>
      <c r="F283" s="151" t="s">
        <v>863</v>
      </c>
      <c r="I283" s="152"/>
      <c r="L283" s="32"/>
      <c r="M283" s="153"/>
      <c r="T283" s="56"/>
      <c r="AT283" s="17" t="s">
        <v>262</v>
      </c>
      <c r="AU283" s="17" t="s">
        <v>87</v>
      </c>
    </row>
    <row r="284" spans="2:65" s="12" customFormat="1" ht="11.25">
      <c r="B284" s="154"/>
      <c r="D284" s="155" t="s">
        <v>264</v>
      </c>
      <c r="E284" s="156" t="s">
        <v>1</v>
      </c>
      <c r="F284" s="157" t="s">
        <v>6122</v>
      </c>
      <c r="H284" s="158">
        <v>41.454999999999998</v>
      </c>
      <c r="I284" s="159"/>
      <c r="L284" s="154"/>
      <c r="M284" s="160"/>
      <c r="T284" s="161"/>
      <c r="AT284" s="156" t="s">
        <v>264</v>
      </c>
      <c r="AU284" s="156" t="s">
        <v>87</v>
      </c>
      <c r="AV284" s="12" t="s">
        <v>87</v>
      </c>
      <c r="AW284" s="12" t="s">
        <v>32</v>
      </c>
      <c r="AX284" s="12" t="s">
        <v>77</v>
      </c>
      <c r="AY284" s="156" t="s">
        <v>253</v>
      </c>
    </row>
    <row r="285" spans="2:65" s="12" customFormat="1" ht="11.25">
      <c r="B285" s="154"/>
      <c r="D285" s="155" t="s">
        <v>264</v>
      </c>
      <c r="E285" s="156" t="s">
        <v>1</v>
      </c>
      <c r="F285" s="157" t="s">
        <v>6120</v>
      </c>
      <c r="H285" s="158">
        <v>541.48400000000004</v>
      </c>
      <c r="I285" s="159"/>
      <c r="L285" s="154"/>
      <c r="M285" s="160"/>
      <c r="T285" s="161"/>
      <c r="AT285" s="156" t="s">
        <v>264</v>
      </c>
      <c r="AU285" s="156" t="s">
        <v>87</v>
      </c>
      <c r="AV285" s="12" t="s">
        <v>87</v>
      </c>
      <c r="AW285" s="12" t="s">
        <v>32</v>
      </c>
      <c r="AX285" s="12" t="s">
        <v>77</v>
      </c>
      <c r="AY285" s="156" t="s">
        <v>253</v>
      </c>
    </row>
    <row r="286" spans="2:65" s="12" customFormat="1" ht="11.25">
      <c r="B286" s="154"/>
      <c r="D286" s="155" t="s">
        <v>264</v>
      </c>
      <c r="E286" s="156" t="s">
        <v>1</v>
      </c>
      <c r="F286" s="157" t="s">
        <v>6124</v>
      </c>
      <c r="H286" s="158">
        <v>0.16500000000000001</v>
      </c>
      <c r="I286" s="159"/>
      <c r="L286" s="154"/>
      <c r="M286" s="160"/>
      <c r="T286" s="161"/>
      <c r="AT286" s="156" t="s">
        <v>264</v>
      </c>
      <c r="AU286" s="156" t="s">
        <v>87</v>
      </c>
      <c r="AV286" s="12" t="s">
        <v>87</v>
      </c>
      <c r="AW286" s="12" t="s">
        <v>32</v>
      </c>
      <c r="AX286" s="12" t="s">
        <v>77</v>
      </c>
      <c r="AY286" s="156" t="s">
        <v>253</v>
      </c>
    </row>
    <row r="287" spans="2:65" s="13" customFormat="1" ht="11.25">
      <c r="B287" s="162"/>
      <c r="D287" s="155" t="s">
        <v>264</v>
      </c>
      <c r="E287" s="163" t="s">
        <v>1</v>
      </c>
      <c r="F287" s="164" t="s">
        <v>266</v>
      </c>
      <c r="H287" s="165">
        <v>583.10400000000004</v>
      </c>
      <c r="I287" s="166"/>
      <c r="L287" s="162"/>
      <c r="M287" s="167"/>
      <c r="T287" s="168"/>
      <c r="AT287" s="163" t="s">
        <v>264</v>
      </c>
      <c r="AU287" s="163" t="s">
        <v>87</v>
      </c>
      <c r="AV287" s="13" t="s">
        <v>260</v>
      </c>
      <c r="AW287" s="13" t="s">
        <v>32</v>
      </c>
      <c r="AX287" s="13" t="s">
        <v>85</v>
      </c>
      <c r="AY287" s="163" t="s">
        <v>253</v>
      </c>
    </row>
    <row r="288" spans="2:65" s="1" customFormat="1" ht="33" customHeight="1">
      <c r="B288" s="32"/>
      <c r="C288" s="137" t="s">
        <v>303</v>
      </c>
      <c r="D288" s="137" t="s">
        <v>255</v>
      </c>
      <c r="E288" s="138" t="s">
        <v>416</v>
      </c>
      <c r="F288" s="139" t="s">
        <v>417</v>
      </c>
      <c r="G288" s="140" t="s">
        <v>418</v>
      </c>
      <c r="H288" s="141">
        <v>760.17399999999998</v>
      </c>
      <c r="I288" s="142"/>
      <c r="J288" s="143">
        <f>ROUND(I288*H288,2)</f>
        <v>0</v>
      </c>
      <c r="K288" s="139" t="s">
        <v>259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260</v>
      </c>
      <c r="AT288" s="148" t="s">
        <v>255</v>
      </c>
      <c r="AU288" s="148" t="s">
        <v>87</v>
      </c>
      <c r="AY288" s="17" t="s">
        <v>253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260</v>
      </c>
      <c r="BM288" s="148" t="s">
        <v>6252</v>
      </c>
    </row>
    <row r="289" spans="2:65" s="1" customFormat="1" ht="11.25">
      <c r="B289" s="32"/>
      <c r="D289" s="150" t="s">
        <v>262</v>
      </c>
      <c r="F289" s="151" t="s">
        <v>420</v>
      </c>
      <c r="I289" s="152"/>
      <c r="L289" s="32"/>
      <c r="M289" s="153"/>
      <c r="T289" s="56"/>
      <c r="AT289" s="17" t="s">
        <v>262</v>
      </c>
      <c r="AU289" s="17" t="s">
        <v>87</v>
      </c>
    </row>
    <row r="290" spans="2:65" s="12" customFormat="1" ht="11.25">
      <c r="B290" s="154"/>
      <c r="D290" s="155" t="s">
        <v>264</v>
      </c>
      <c r="E290" s="156" t="s">
        <v>1</v>
      </c>
      <c r="F290" s="157" t="s">
        <v>6114</v>
      </c>
      <c r="H290" s="158">
        <v>52.188000000000002</v>
      </c>
      <c r="I290" s="159"/>
      <c r="L290" s="154"/>
      <c r="M290" s="160"/>
      <c r="T290" s="161"/>
      <c r="AT290" s="156" t="s">
        <v>264</v>
      </c>
      <c r="AU290" s="156" t="s">
        <v>87</v>
      </c>
      <c r="AV290" s="12" t="s">
        <v>87</v>
      </c>
      <c r="AW290" s="12" t="s">
        <v>32</v>
      </c>
      <c r="AX290" s="12" t="s">
        <v>77</v>
      </c>
      <c r="AY290" s="156" t="s">
        <v>253</v>
      </c>
    </row>
    <row r="291" spans="2:65" s="12" customFormat="1" ht="11.25">
      <c r="B291" s="154"/>
      <c r="D291" s="155" t="s">
        <v>264</v>
      </c>
      <c r="E291" s="156" t="s">
        <v>1</v>
      </c>
      <c r="F291" s="157" t="s">
        <v>6118</v>
      </c>
      <c r="H291" s="158">
        <v>58.345999999999997</v>
      </c>
      <c r="I291" s="159"/>
      <c r="L291" s="154"/>
      <c r="M291" s="160"/>
      <c r="T291" s="161"/>
      <c r="AT291" s="156" t="s">
        <v>264</v>
      </c>
      <c r="AU291" s="156" t="s">
        <v>87</v>
      </c>
      <c r="AV291" s="12" t="s">
        <v>87</v>
      </c>
      <c r="AW291" s="12" t="s">
        <v>32</v>
      </c>
      <c r="AX291" s="12" t="s">
        <v>77</v>
      </c>
      <c r="AY291" s="156" t="s">
        <v>253</v>
      </c>
    </row>
    <row r="292" spans="2:65" s="12" customFormat="1" ht="11.25">
      <c r="B292" s="154"/>
      <c r="D292" s="155" t="s">
        <v>264</v>
      </c>
      <c r="E292" s="156" t="s">
        <v>1</v>
      </c>
      <c r="F292" s="157" t="s">
        <v>6112</v>
      </c>
      <c r="H292" s="158">
        <v>894.404</v>
      </c>
      <c r="I292" s="159"/>
      <c r="L292" s="154"/>
      <c r="M292" s="160"/>
      <c r="T292" s="161"/>
      <c r="AT292" s="156" t="s">
        <v>264</v>
      </c>
      <c r="AU292" s="156" t="s">
        <v>87</v>
      </c>
      <c r="AV292" s="12" t="s">
        <v>87</v>
      </c>
      <c r="AW292" s="12" t="s">
        <v>32</v>
      </c>
      <c r="AX292" s="12" t="s">
        <v>77</v>
      </c>
      <c r="AY292" s="156" t="s">
        <v>253</v>
      </c>
    </row>
    <row r="293" spans="2:65" s="12" customFormat="1" ht="11.25">
      <c r="B293" s="154"/>
      <c r="D293" s="155" t="s">
        <v>264</v>
      </c>
      <c r="E293" s="156" t="s">
        <v>1</v>
      </c>
      <c r="F293" s="157" t="s">
        <v>6116</v>
      </c>
      <c r="H293" s="158">
        <v>0.48499999999999999</v>
      </c>
      <c r="I293" s="159"/>
      <c r="L293" s="154"/>
      <c r="M293" s="160"/>
      <c r="T293" s="161"/>
      <c r="AT293" s="156" t="s">
        <v>264</v>
      </c>
      <c r="AU293" s="156" t="s">
        <v>87</v>
      </c>
      <c r="AV293" s="12" t="s">
        <v>87</v>
      </c>
      <c r="AW293" s="12" t="s">
        <v>32</v>
      </c>
      <c r="AX293" s="12" t="s">
        <v>77</v>
      </c>
      <c r="AY293" s="156" t="s">
        <v>253</v>
      </c>
    </row>
    <row r="294" spans="2:65" s="12" customFormat="1" ht="11.25">
      <c r="B294" s="154"/>
      <c r="D294" s="155" t="s">
        <v>264</v>
      </c>
      <c r="E294" s="156" t="s">
        <v>1</v>
      </c>
      <c r="F294" s="157" t="s">
        <v>6246</v>
      </c>
      <c r="H294" s="158">
        <v>-41.454999999999998</v>
      </c>
      <c r="I294" s="159"/>
      <c r="L294" s="154"/>
      <c r="M294" s="160"/>
      <c r="T294" s="161"/>
      <c r="AT294" s="156" t="s">
        <v>264</v>
      </c>
      <c r="AU294" s="156" t="s">
        <v>87</v>
      </c>
      <c r="AV294" s="12" t="s">
        <v>87</v>
      </c>
      <c r="AW294" s="12" t="s">
        <v>32</v>
      </c>
      <c r="AX294" s="12" t="s">
        <v>77</v>
      </c>
      <c r="AY294" s="156" t="s">
        <v>253</v>
      </c>
    </row>
    <row r="295" spans="2:65" s="12" customFormat="1" ht="11.25">
      <c r="B295" s="154"/>
      <c r="D295" s="155" t="s">
        <v>264</v>
      </c>
      <c r="E295" s="156" t="s">
        <v>1</v>
      </c>
      <c r="F295" s="157" t="s">
        <v>6247</v>
      </c>
      <c r="H295" s="158">
        <v>-541.48400000000004</v>
      </c>
      <c r="I295" s="159"/>
      <c r="L295" s="154"/>
      <c r="M295" s="160"/>
      <c r="T295" s="161"/>
      <c r="AT295" s="156" t="s">
        <v>264</v>
      </c>
      <c r="AU295" s="156" t="s">
        <v>87</v>
      </c>
      <c r="AV295" s="12" t="s">
        <v>87</v>
      </c>
      <c r="AW295" s="12" t="s">
        <v>32</v>
      </c>
      <c r="AX295" s="12" t="s">
        <v>77</v>
      </c>
      <c r="AY295" s="156" t="s">
        <v>253</v>
      </c>
    </row>
    <row r="296" spans="2:65" s="12" customFormat="1" ht="11.25">
      <c r="B296" s="154"/>
      <c r="D296" s="155" t="s">
        <v>264</v>
      </c>
      <c r="E296" s="156" t="s">
        <v>1</v>
      </c>
      <c r="F296" s="157" t="s">
        <v>6248</v>
      </c>
      <c r="H296" s="158">
        <v>-0.16500000000000001</v>
      </c>
      <c r="I296" s="159"/>
      <c r="L296" s="154"/>
      <c r="M296" s="160"/>
      <c r="T296" s="161"/>
      <c r="AT296" s="156" t="s">
        <v>264</v>
      </c>
      <c r="AU296" s="156" t="s">
        <v>87</v>
      </c>
      <c r="AV296" s="12" t="s">
        <v>87</v>
      </c>
      <c r="AW296" s="12" t="s">
        <v>32</v>
      </c>
      <c r="AX296" s="12" t="s">
        <v>77</v>
      </c>
      <c r="AY296" s="156" t="s">
        <v>253</v>
      </c>
    </row>
    <row r="297" spans="2:65" s="13" customFormat="1" ht="11.25">
      <c r="B297" s="162"/>
      <c r="D297" s="155" t="s">
        <v>264</v>
      </c>
      <c r="E297" s="163" t="s">
        <v>1</v>
      </c>
      <c r="F297" s="164" t="s">
        <v>266</v>
      </c>
      <c r="H297" s="165">
        <v>422.31900000000002</v>
      </c>
      <c r="I297" s="166"/>
      <c r="L297" s="162"/>
      <c r="M297" s="167"/>
      <c r="T297" s="168"/>
      <c r="AT297" s="163" t="s">
        <v>264</v>
      </c>
      <c r="AU297" s="163" t="s">
        <v>87</v>
      </c>
      <c r="AV297" s="13" t="s">
        <v>260</v>
      </c>
      <c r="AW297" s="13" t="s">
        <v>32</v>
      </c>
      <c r="AX297" s="13" t="s">
        <v>85</v>
      </c>
      <c r="AY297" s="163" t="s">
        <v>253</v>
      </c>
    </row>
    <row r="298" spans="2:65" s="12" customFormat="1" ht="11.25">
      <c r="B298" s="154"/>
      <c r="D298" s="155" t="s">
        <v>264</v>
      </c>
      <c r="F298" s="157" t="s">
        <v>6253</v>
      </c>
      <c r="H298" s="158">
        <v>760.17399999999998</v>
      </c>
      <c r="I298" s="159"/>
      <c r="L298" s="154"/>
      <c r="M298" s="160"/>
      <c r="T298" s="161"/>
      <c r="AT298" s="156" t="s">
        <v>264</v>
      </c>
      <c r="AU298" s="156" t="s">
        <v>87</v>
      </c>
      <c r="AV298" s="12" t="s">
        <v>87</v>
      </c>
      <c r="AW298" s="12" t="s">
        <v>4</v>
      </c>
      <c r="AX298" s="12" t="s">
        <v>85</v>
      </c>
      <c r="AY298" s="156" t="s">
        <v>253</v>
      </c>
    </row>
    <row r="299" spans="2:65" s="1" customFormat="1" ht="33" customHeight="1">
      <c r="B299" s="32"/>
      <c r="C299" s="137" t="s">
        <v>310</v>
      </c>
      <c r="D299" s="137" t="s">
        <v>255</v>
      </c>
      <c r="E299" s="138" t="s">
        <v>6254</v>
      </c>
      <c r="F299" s="139" t="s">
        <v>6255</v>
      </c>
      <c r="G299" s="140" t="s">
        <v>202</v>
      </c>
      <c r="H299" s="141">
        <v>583.10400000000004</v>
      </c>
      <c r="I299" s="142"/>
      <c r="J299" s="143">
        <f>ROUND(I299*H299,2)</f>
        <v>0</v>
      </c>
      <c r="K299" s="139" t="s">
        <v>259</v>
      </c>
      <c r="L299" s="32"/>
      <c r="M299" s="144" t="s">
        <v>1</v>
      </c>
      <c r="N299" s="145" t="s">
        <v>42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260</v>
      </c>
      <c r="AT299" s="148" t="s">
        <v>255</v>
      </c>
      <c r="AU299" s="148" t="s">
        <v>87</v>
      </c>
      <c r="AY299" s="17" t="s">
        <v>253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85</v>
      </c>
      <c r="BK299" s="149">
        <f>ROUND(I299*H299,2)</f>
        <v>0</v>
      </c>
      <c r="BL299" s="17" t="s">
        <v>260</v>
      </c>
      <c r="BM299" s="148" t="s">
        <v>6256</v>
      </c>
    </row>
    <row r="300" spans="2:65" s="1" customFormat="1" ht="11.25">
      <c r="B300" s="32"/>
      <c r="D300" s="150" t="s">
        <v>262</v>
      </c>
      <c r="F300" s="151" t="s">
        <v>6257</v>
      </c>
      <c r="I300" s="152"/>
      <c r="L300" s="32"/>
      <c r="M300" s="153"/>
      <c r="T300" s="56"/>
      <c r="AT300" s="17" t="s">
        <v>262</v>
      </c>
      <c r="AU300" s="17" t="s">
        <v>87</v>
      </c>
    </row>
    <row r="301" spans="2:65" s="14" customFormat="1" ht="11.25">
      <c r="B301" s="169"/>
      <c r="D301" s="155" t="s">
        <v>264</v>
      </c>
      <c r="E301" s="170" t="s">
        <v>1</v>
      </c>
      <c r="F301" s="171" t="s">
        <v>6128</v>
      </c>
      <c r="H301" s="170" t="s">
        <v>1</v>
      </c>
      <c r="I301" s="172"/>
      <c r="L301" s="169"/>
      <c r="M301" s="173"/>
      <c r="T301" s="174"/>
      <c r="AT301" s="170" t="s">
        <v>264</v>
      </c>
      <c r="AU301" s="170" t="s">
        <v>87</v>
      </c>
      <c r="AV301" s="14" t="s">
        <v>85</v>
      </c>
      <c r="AW301" s="14" t="s">
        <v>32</v>
      </c>
      <c r="AX301" s="14" t="s">
        <v>77</v>
      </c>
      <c r="AY301" s="170" t="s">
        <v>253</v>
      </c>
    </row>
    <row r="302" spans="2:65" s="14" customFormat="1" ht="11.25">
      <c r="B302" s="169"/>
      <c r="D302" s="155" t="s">
        <v>264</v>
      </c>
      <c r="E302" s="170" t="s">
        <v>1</v>
      </c>
      <c r="F302" s="171" t="s">
        <v>6132</v>
      </c>
      <c r="H302" s="170" t="s">
        <v>1</v>
      </c>
      <c r="I302" s="172"/>
      <c r="L302" s="169"/>
      <c r="M302" s="173"/>
      <c r="T302" s="174"/>
      <c r="AT302" s="170" t="s">
        <v>264</v>
      </c>
      <c r="AU302" s="170" t="s">
        <v>87</v>
      </c>
      <c r="AV302" s="14" t="s">
        <v>85</v>
      </c>
      <c r="AW302" s="14" t="s">
        <v>32</v>
      </c>
      <c r="AX302" s="14" t="s">
        <v>77</v>
      </c>
      <c r="AY302" s="170" t="s">
        <v>253</v>
      </c>
    </row>
    <row r="303" spans="2:65" s="14" customFormat="1" ht="11.25">
      <c r="B303" s="169"/>
      <c r="D303" s="155" t="s">
        <v>264</v>
      </c>
      <c r="E303" s="170" t="s">
        <v>1</v>
      </c>
      <c r="F303" s="171" t="s">
        <v>6129</v>
      </c>
      <c r="H303" s="170" t="s">
        <v>1</v>
      </c>
      <c r="I303" s="172"/>
      <c r="L303" s="169"/>
      <c r="M303" s="173"/>
      <c r="T303" s="174"/>
      <c r="AT303" s="170" t="s">
        <v>264</v>
      </c>
      <c r="AU303" s="170" t="s">
        <v>87</v>
      </c>
      <c r="AV303" s="14" t="s">
        <v>85</v>
      </c>
      <c r="AW303" s="14" t="s">
        <v>32</v>
      </c>
      <c r="AX303" s="14" t="s">
        <v>77</v>
      </c>
      <c r="AY303" s="170" t="s">
        <v>253</v>
      </c>
    </row>
    <row r="304" spans="2:65" s="12" customFormat="1" ht="11.25">
      <c r="B304" s="154"/>
      <c r="D304" s="155" t="s">
        <v>264</v>
      </c>
      <c r="E304" s="156" t="s">
        <v>1</v>
      </c>
      <c r="F304" s="157" t="s">
        <v>6130</v>
      </c>
      <c r="H304" s="158">
        <v>10.504</v>
      </c>
      <c r="I304" s="159"/>
      <c r="L304" s="154"/>
      <c r="M304" s="160"/>
      <c r="T304" s="161"/>
      <c r="AT304" s="156" t="s">
        <v>264</v>
      </c>
      <c r="AU304" s="156" t="s">
        <v>87</v>
      </c>
      <c r="AV304" s="12" t="s">
        <v>87</v>
      </c>
      <c r="AW304" s="12" t="s">
        <v>32</v>
      </c>
      <c r="AX304" s="12" t="s">
        <v>77</v>
      </c>
      <c r="AY304" s="156" t="s">
        <v>253</v>
      </c>
    </row>
    <row r="305" spans="2:51" s="12" customFormat="1" ht="11.25">
      <c r="B305" s="154"/>
      <c r="D305" s="155" t="s">
        <v>264</v>
      </c>
      <c r="E305" s="156" t="s">
        <v>1</v>
      </c>
      <c r="F305" s="157" t="s">
        <v>6131</v>
      </c>
      <c r="H305" s="158">
        <v>18.899999999999999</v>
      </c>
      <c r="I305" s="159"/>
      <c r="L305" s="154"/>
      <c r="M305" s="160"/>
      <c r="T305" s="161"/>
      <c r="AT305" s="156" t="s">
        <v>264</v>
      </c>
      <c r="AU305" s="156" t="s">
        <v>87</v>
      </c>
      <c r="AV305" s="12" t="s">
        <v>87</v>
      </c>
      <c r="AW305" s="12" t="s">
        <v>32</v>
      </c>
      <c r="AX305" s="12" t="s">
        <v>77</v>
      </c>
      <c r="AY305" s="156" t="s">
        <v>253</v>
      </c>
    </row>
    <row r="306" spans="2:51" s="12" customFormat="1" ht="11.25">
      <c r="B306" s="154"/>
      <c r="D306" s="155" t="s">
        <v>264</v>
      </c>
      <c r="E306" s="156" t="s">
        <v>1</v>
      </c>
      <c r="F306" s="157" t="s">
        <v>6133</v>
      </c>
      <c r="H306" s="158">
        <v>13.6</v>
      </c>
      <c r="I306" s="159"/>
      <c r="L306" s="154"/>
      <c r="M306" s="160"/>
      <c r="T306" s="161"/>
      <c r="AT306" s="156" t="s">
        <v>264</v>
      </c>
      <c r="AU306" s="156" t="s">
        <v>87</v>
      </c>
      <c r="AV306" s="12" t="s">
        <v>87</v>
      </c>
      <c r="AW306" s="12" t="s">
        <v>32</v>
      </c>
      <c r="AX306" s="12" t="s">
        <v>77</v>
      </c>
      <c r="AY306" s="156" t="s">
        <v>253</v>
      </c>
    </row>
    <row r="307" spans="2:51" s="12" customFormat="1" ht="11.25">
      <c r="B307" s="154"/>
      <c r="D307" s="155" t="s">
        <v>264</v>
      </c>
      <c r="E307" s="156" t="s">
        <v>1</v>
      </c>
      <c r="F307" s="157" t="s">
        <v>6134</v>
      </c>
      <c r="H307" s="158">
        <v>4.1440000000000001</v>
      </c>
      <c r="I307" s="159"/>
      <c r="L307" s="154"/>
      <c r="M307" s="160"/>
      <c r="T307" s="161"/>
      <c r="AT307" s="156" t="s">
        <v>264</v>
      </c>
      <c r="AU307" s="156" t="s">
        <v>87</v>
      </c>
      <c r="AV307" s="12" t="s">
        <v>87</v>
      </c>
      <c r="AW307" s="12" t="s">
        <v>32</v>
      </c>
      <c r="AX307" s="12" t="s">
        <v>77</v>
      </c>
      <c r="AY307" s="156" t="s">
        <v>253</v>
      </c>
    </row>
    <row r="308" spans="2:51" s="12" customFormat="1" ht="11.25">
      <c r="B308" s="154"/>
      <c r="D308" s="155" t="s">
        <v>264</v>
      </c>
      <c r="E308" s="156" t="s">
        <v>1</v>
      </c>
      <c r="F308" s="157" t="s">
        <v>6135</v>
      </c>
      <c r="H308" s="158">
        <v>5.04</v>
      </c>
      <c r="I308" s="159"/>
      <c r="L308" s="154"/>
      <c r="M308" s="160"/>
      <c r="T308" s="161"/>
      <c r="AT308" s="156" t="s">
        <v>264</v>
      </c>
      <c r="AU308" s="156" t="s">
        <v>87</v>
      </c>
      <c r="AV308" s="12" t="s">
        <v>87</v>
      </c>
      <c r="AW308" s="12" t="s">
        <v>32</v>
      </c>
      <c r="AX308" s="12" t="s">
        <v>77</v>
      </c>
      <c r="AY308" s="156" t="s">
        <v>253</v>
      </c>
    </row>
    <row r="309" spans="2:51" s="14" customFormat="1" ht="11.25">
      <c r="B309" s="169"/>
      <c r="D309" s="155" t="s">
        <v>264</v>
      </c>
      <c r="E309" s="170" t="s">
        <v>1</v>
      </c>
      <c r="F309" s="171" t="s">
        <v>6258</v>
      </c>
      <c r="H309" s="170" t="s">
        <v>1</v>
      </c>
      <c r="I309" s="172"/>
      <c r="L309" s="169"/>
      <c r="M309" s="173"/>
      <c r="T309" s="174"/>
      <c r="AT309" s="170" t="s">
        <v>264</v>
      </c>
      <c r="AU309" s="170" t="s">
        <v>87</v>
      </c>
      <c r="AV309" s="14" t="s">
        <v>85</v>
      </c>
      <c r="AW309" s="14" t="s">
        <v>32</v>
      </c>
      <c r="AX309" s="14" t="s">
        <v>77</v>
      </c>
      <c r="AY309" s="170" t="s">
        <v>253</v>
      </c>
    </row>
    <row r="310" spans="2:51" s="12" customFormat="1" ht="11.25">
      <c r="B310" s="154"/>
      <c r="D310" s="155" t="s">
        <v>264</v>
      </c>
      <c r="E310" s="156" t="s">
        <v>1</v>
      </c>
      <c r="F310" s="157" t="s">
        <v>6259</v>
      </c>
      <c r="H310" s="158">
        <v>-7.2450000000000001</v>
      </c>
      <c r="I310" s="159"/>
      <c r="L310" s="154"/>
      <c r="M310" s="160"/>
      <c r="T310" s="161"/>
      <c r="AT310" s="156" t="s">
        <v>264</v>
      </c>
      <c r="AU310" s="156" t="s">
        <v>87</v>
      </c>
      <c r="AV310" s="12" t="s">
        <v>87</v>
      </c>
      <c r="AW310" s="12" t="s">
        <v>32</v>
      </c>
      <c r="AX310" s="12" t="s">
        <v>77</v>
      </c>
      <c r="AY310" s="156" t="s">
        <v>253</v>
      </c>
    </row>
    <row r="311" spans="2:51" s="12" customFormat="1" ht="11.25">
      <c r="B311" s="154"/>
      <c r="D311" s="155" t="s">
        <v>264</v>
      </c>
      <c r="E311" s="156" t="s">
        <v>1</v>
      </c>
      <c r="F311" s="157" t="s">
        <v>6260</v>
      </c>
      <c r="H311" s="158">
        <v>-3.488</v>
      </c>
      <c r="I311" s="159"/>
      <c r="L311" s="154"/>
      <c r="M311" s="160"/>
      <c r="T311" s="161"/>
      <c r="AT311" s="156" t="s">
        <v>264</v>
      </c>
      <c r="AU311" s="156" t="s">
        <v>87</v>
      </c>
      <c r="AV311" s="12" t="s">
        <v>87</v>
      </c>
      <c r="AW311" s="12" t="s">
        <v>32</v>
      </c>
      <c r="AX311" s="12" t="s">
        <v>77</v>
      </c>
      <c r="AY311" s="156" t="s">
        <v>253</v>
      </c>
    </row>
    <row r="312" spans="2:51" s="15" customFormat="1" ht="11.25">
      <c r="B312" s="175"/>
      <c r="D312" s="155" t="s">
        <v>264</v>
      </c>
      <c r="E312" s="176" t="s">
        <v>6122</v>
      </c>
      <c r="F312" s="177" t="s">
        <v>322</v>
      </c>
      <c r="H312" s="178">
        <v>41.454999999999998</v>
      </c>
      <c r="I312" s="179"/>
      <c r="L312" s="175"/>
      <c r="M312" s="180"/>
      <c r="T312" s="181"/>
      <c r="AT312" s="176" t="s">
        <v>264</v>
      </c>
      <c r="AU312" s="176" t="s">
        <v>87</v>
      </c>
      <c r="AV312" s="15" t="s">
        <v>97</v>
      </c>
      <c r="AW312" s="15" t="s">
        <v>32</v>
      </c>
      <c r="AX312" s="15" t="s">
        <v>77</v>
      </c>
      <c r="AY312" s="176" t="s">
        <v>253</v>
      </c>
    </row>
    <row r="313" spans="2:51" s="14" customFormat="1" ht="11.25">
      <c r="B313" s="169"/>
      <c r="D313" s="155" t="s">
        <v>264</v>
      </c>
      <c r="E313" s="170" t="s">
        <v>1</v>
      </c>
      <c r="F313" s="171" t="s">
        <v>6261</v>
      </c>
      <c r="H313" s="170" t="s">
        <v>1</v>
      </c>
      <c r="I313" s="172"/>
      <c r="L313" s="169"/>
      <c r="M313" s="173"/>
      <c r="T313" s="174"/>
      <c r="AT313" s="170" t="s">
        <v>264</v>
      </c>
      <c r="AU313" s="170" t="s">
        <v>87</v>
      </c>
      <c r="AV313" s="14" t="s">
        <v>85</v>
      </c>
      <c r="AW313" s="14" t="s">
        <v>32</v>
      </c>
      <c r="AX313" s="14" t="s">
        <v>77</v>
      </c>
      <c r="AY313" s="170" t="s">
        <v>253</v>
      </c>
    </row>
    <row r="314" spans="2:51" s="12" customFormat="1" ht="11.25">
      <c r="B314" s="154"/>
      <c r="D314" s="155" t="s">
        <v>264</v>
      </c>
      <c r="E314" s="156" t="s">
        <v>1</v>
      </c>
      <c r="F314" s="157" t="s">
        <v>6112</v>
      </c>
      <c r="H314" s="158">
        <v>894.404</v>
      </c>
      <c r="I314" s="159"/>
      <c r="L314" s="154"/>
      <c r="M314" s="160"/>
      <c r="T314" s="161"/>
      <c r="AT314" s="156" t="s">
        <v>264</v>
      </c>
      <c r="AU314" s="156" t="s">
        <v>87</v>
      </c>
      <c r="AV314" s="12" t="s">
        <v>87</v>
      </c>
      <c r="AW314" s="12" t="s">
        <v>32</v>
      </c>
      <c r="AX314" s="12" t="s">
        <v>77</v>
      </c>
      <c r="AY314" s="156" t="s">
        <v>253</v>
      </c>
    </row>
    <row r="315" spans="2:51" s="12" customFormat="1" ht="11.25">
      <c r="B315" s="154"/>
      <c r="D315" s="155" t="s">
        <v>264</v>
      </c>
      <c r="E315" s="156" t="s">
        <v>1</v>
      </c>
      <c r="F315" s="157" t="s">
        <v>6262</v>
      </c>
      <c r="H315" s="158">
        <v>-97.956000000000003</v>
      </c>
      <c r="I315" s="159"/>
      <c r="L315" s="154"/>
      <c r="M315" s="160"/>
      <c r="T315" s="161"/>
      <c r="AT315" s="156" t="s">
        <v>264</v>
      </c>
      <c r="AU315" s="156" t="s">
        <v>87</v>
      </c>
      <c r="AV315" s="12" t="s">
        <v>87</v>
      </c>
      <c r="AW315" s="12" t="s">
        <v>32</v>
      </c>
      <c r="AX315" s="12" t="s">
        <v>77</v>
      </c>
      <c r="AY315" s="156" t="s">
        <v>253</v>
      </c>
    </row>
    <row r="316" spans="2:51" s="12" customFormat="1" ht="33.75">
      <c r="B316" s="154"/>
      <c r="D316" s="155" t="s">
        <v>264</v>
      </c>
      <c r="E316" s="156" t="s">
        <v>1</v>
      </c>
      <c r="F316" s="157" t="s">
        <v>6263</v>
      </c>
      <c r="H316" s="158">
        <v>10.82</v>
      </c>
      <c r="I316" s="159"/>
      <c r="L316" s="154"/>
      <c r="M316" s="160"/>
      <c r="T316" s="161"/>
      <c r="AT316" s="156" t="s">
        <v>264</v>
      </c>
      <c r="AU316" s="156" t="s">
        <v>87</v>
      </c>
      <c r="AV316" s="12" t="s">
        <v>87</v>
      </c>
      <c r="AW316" s="12" t="s">
        <v>32</v>
      </c>
      <c r="AX316" s="12" t="s">
        <v>77</v>
      </c>
      <c r="AY316" s="156" t="s">
        <v>253</v>
      </c>
    </row>
    <row r="317" spans="2:51" s="12" customFormat="1" ht="11.25">
      <c r="B317" s="154"/>
      <c r="D317" s="155" t="s">
        <v>264</v>
      </c>
      <c r="E317" s="156" t="s">
        <v>1</v>
      </c>
      <c r="F317" s="157" t="s">
        <v>6264</v>
      </c>
      <c r="H317" s="158">
        <v>-75.784000000000006</v>
      </c>
      <c r="I317" s="159"/>
      <c r="L317" s="154"/>
      <c r="M317" s="160"/>
      <c r="T317" s="161"/>
      <c r="AT317" s="156" t="s">
        <v>264</v>
      </c>
      <c r="AU317" s="156" t="s">
        <v>87</v>
      </c>
      <c r="AV317" s="12" t="s">
        <v>87</v>
      </c>
      <c r="AW317" s="12" t="s">
        <v>32</v>
      </c>
      <c r="AX317" s="12" t="s">
        <v>77</v>
      </c>
      <c r="AY317" s="156" t="s">
        <v>253</v>
      </c>
    </row>
    <row r="318" spans="2:51" s="12" customFormat="1" ht="11.25">
      <c r="B318" s="154"/>
      <c r="D318" s="155" t="s">
        <v>264</v>
      </c>
      <c r="E318" s="156" t="s">
        <v>1</v>
      </c>
      <c r="F318" s="157" t="s">
        <v>6265</v>
      </c>
      <c r="H318" s="158">
        <v>-190</v>
      </c>
      <c r="I318" s="159"/>
      <c r="L318" s="154"/>
      <c r="M318" s="160"/>
      <c r="T318" s="161"/>
      <c r="AT318" s="156" t="s">
        <v>264</v>
      </c>
      <c r="AU318" s="156" t="s">
        <v>87</v>
      </c>
      <c r="AV318" s="12" t="s">
        <v>87</v>
      </c>
      <c r="AW318" s="12" t="s">
        <v>32</v>
      </c>
      <c r="AX318" s="12" t="s">
        <v>77</v>
      </c>
      <c r="AY318" s="156" t="s">
        <v>253</v>
      </c>
    </row>
    <row r="319" spans="2:51" s="15" customFormat="1" ht="11.25">
      <c r="B319" s="175"/>
      <c r="D319" s="155" t="s">
        <v>264</v>
      </c>
      <c r="E319" s="176" t="s">
        <v>6120</v>
      </c>
      <c r="F319" s="177" t="s">
        <v>322</v>
      </c>
      <c r="H319" s="178">
        <v>541.48400000000004</v>
      </c>
      <c r="I319" s="179"/>
      <c r="L319" s="175"/>
      <c r="M319" s="180"/>
      <c r="T319" s="181"/>
      <c r="AT319" s="176" t="s">
        <v>264</v>
      </c>
      <c r="AU319" s="176" t="s">
        <v>87</v>
      </c>
      <c r="AV319" s="15" t="s">
        <v>97</v>
      </c>
      <c r="AW319" s="15" t="s">
        <v>32</v>
      </c>
      <c r="AX319" s="15" t="s">
        <v>77</v>
      </c>
      <c r="AY319" s="176" t="s">
        <v>253</v>
      </c>
    </row>
    <row r="320" spans="2:51" s="12" customFormat="1" ht="11.25">
      <c r="B320" s="154"/>
      <c r="D320" s="155" t="s">
        <v>264</v>
      </c>
      <c r="E320" s="156" t="s">
        <v>1</v>
      </c>
      <c r="F320" s="157" t="s">
        <v>6266</v>
      </c>
      <c r="H320" s="158">
        <v>0.16500000000000001</v>
      </c>
      <c r="I320" s="159"/>
      <c r="L320" s="154"/>
      <c r="M320" s="160"/>
      <c r="T320" s="161"/>
      <c r="AT320" s="156" t="s">
        <v>264</v>
      </c>
      <c r="AU320" s="156" t="s">
        <v>87</v>
      </c>
      <c r="AV320" s="12" t="s">
        <v>87</v>
      </c>
      <c r="AW320" s="12" t="s">
        <v>32</v>
      </c>
      <c r="AX320" s="12" t="s">
        <v>77</v>
      </c>
      <c r="AY320" s="156" t="s">
        <v>253</v>
      </c>
    </row>
    <row r="321" spans="2:65" s="15" customFormat="1" ht="11.25">
      <c r="B321" s="175"/>
      <c r="D321" s="155" t="s">
        <v>264</v>
      </c>
      <c r="E321" s="176" t="s">
        <v>6124</v>
      </c>
      <c r="F321" s="177" t="s">
        <v>322</v>
      </c>
      <c r="H321" s="178">
        <v>0.16500000000000001</v>
      </c>
      <c r="I321" s="179"/>
      <c r="L321" s="175"/>
      <c r="M321" s="180"/>
      <c r="T321" s="181"/>
      <c r="AT321" s="176" t="s">
        <v>264</v>
      </c>
      <c r="AU321" s="176" t="s">
        <v>87</v>
      </c>
      <c r="AV321" s="15" t="s">
        <v>97</v>
      </c>
      <c r="AW321" s="15" t="s">
        <v>32</v>
      </c>
      <c r="AX321" s="15" t="s">
        <v>77</v>
      </c>
      <c r="AY321" s="176" t="s">
        <v>253</v>
      </c>
    </row>
    <row r="322" spans="2:65" s="13" customFormat="1" ht="11.25">
      <c r="B322" s="162"/>
      <c r="D322" s="155" t="s">
        <v>264</v>
      </c>
      <c r="E322" s="163" t="s">
        <v>1</v>
      </c>
      <c r="F322" s="164" t="s">
        <v>266</v>
      </c>
      <c r="H322" s="165">
        <v>583.10400000000004</v>
      </c>
      <c r="I322" s="166"/>
      <c r="L322" s="162"/>
      <c r="M322" s="167"/>
      <c r="T322" s="168"/>
      <c r="AT322" s="163" t="s">
        <v>264</v>
      </c>
      <c r="AU322" s="163" t="s">
        <v>87</v>
      </c>
      <c r="AV322" s="13" t="s">
        <v>260</v>
      </c>
      <c r="AW322" s="13" t="s">
        <v>32</v>
      </c>
      <c r="AX322" s="13" t="s">
        <v>85</v>
      </c>
      <c r="AY322" s="163" t="s">
        <v>253</v>
      </c>
    </row>
    <row r="323" spans="2:65" s="11" customFormat="1" ht="22.9" customHeight="1">
      <c r="B323" s="125"/>
      <c r="D323" s="126" t="s">
        <v>76</v>
      </c>
      <c r="E323" s="135" t="s">
        <v>87</v>
      </c>
      <c r="F323" s="135" t="s">
        <v>436</v>
      </c>
      <c r="I323" s="128"/>
      <c r="J323" s="136">
        <f>BK323</f>
        <v>0</v>
      </c>
      <c r="L323" s="125"/>
      <c r="M323" s="130"/>
      <c r="P323" s="131">
        <f>SUM(P324:P398)</f>
        <v>0</v>
      </c>
      <c r="R323" s="131">
        <f>SUM(R324:R398)</f>
        <v>256.77716648999996</v>
      </c>
      <c r="T323" s="132">
        <f>SUM(T324:T398)</f>
        <v>0</v>
      </c>
      <c r="AR323" s="126" t="s">
        <v>85</v>
      </c>
      <c r="AT323" s="133" t="s">
        <v>76</v>
      </c>
      <c r="AU323" s="133" t="s">
        <v>85</v>
      </c>
      <c r="AY323" s="126" t="s">
        <v>253</v>
      </c>
      <c r="BK323" s="134">
        <f>SUM(BK324:BK398)</f>
        <v>0</v>
      </c>
    </row>
    <row r="324" spans="2:65" s="1" customFormat="1" ht="24.2" customHeight="1">
      <c r="B324" s="32"/>
      <c r="C324" s="137" t="s">
        <v>317</v>
      </c>
      <c r="D324" s="137" t="s">
        <v>255</v>
      </c>
      <c r="E324" s="138" t="s">
        <v>6267</v>
      </c>
      <c r="F324" s="139" t="s">
        <v>6268</v>
      </c>
      <c r="G324" s="140" t="s">
        <v>313</v>
      </c>
      <c r="H324" s="141">
        <v>111.68</v>
      </c>
      <c r="I324" s="142"/>
      <c r="J324" s="143">
        <f>ROUND(I324*H324,2)</f>
        <v>0</v>
      </c>
      <c r="K324" s="139" t="s">
        <v>1</v>
      </c>
      <c r="L324" s="32"/>
      <c r="M324" s="144" t="s">
        <v>1</v>
      </c>
      <c r="N324" s="145" t="s">
        <v>42</v>
      </c>
      <c r="P324" s="146">
        <f>O324*H324</f>
        <v>0</v>
      </c>
      <c r="Q324" s="146">
        <v>0.27378000000000002</v>
      </c>
      <c r="R324" s="146">
        <f>Q324*H324</f>
        <v>30.575750400000004</v>
      </c>
      <c r="S324" s="146">
        <v>0</v>
      </c>
      <c r="T324" s="147">
        <f>S324*H324</f>
        <v>0</v>
      </c>
      <c r="AR324" s="148" t="s">
        <v>260</v>
      </c>
      <c r="AT324" s="148" t="s">
        <v>255</v>
      </c>
      <c r="AU324" s="148" t="s">
        <v>87</v>
      </c>
      <c r="AY324" s="17" t="s">
        <v>253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85</v>
      </c>
      <c r="BK324" s="149">
        <f>ROUND(I324*H324,2)</f>
        <v>0</v>
      </c>
      <c r="BL324" s="17" t="s">
        <v>260</v>
      </c>
      <c r="BM324" s="148" t="s">
        <v>6269</v>
      </c>
    </row>
    <row r="325" spans="2:65" s="12" customFormat="1" ht="11.25">
      <c r="B325" s="154"/>
      <c r="D325" s="155" t="s">
        <v>264</v>
      </c>
      <c r="E325" s="156" t="s">
        <v>1</v>
      </c>
      <c r="F325" s="157" t="s">
        <v>6270</v>
      </c>
      <c r="H325" s="158">
        <v>9.34</v>
      </c>
      <c r="I325" s="159"/>
      <c r="L325" s="154"/>
      <c r="M325" s="160"/>
      <c r="T325" s="161"/>
      <c r="AT325" s="156" t="s">
        <v>264</v>
      </c>
      <c r="AU325" s="156" t="s">
        <v>87</v>
      </c>
      <c r="AV325" s="12" t="s">
        <v>87</v>
      </c>
      <c r="AW325" s="12" t="s">
        <v>32</v>
      </c>
      <c r="AX325" s="12" t="s">
        <v>77</v>
      </c>
      <c r="AY325" s="156" t="s">
        <v>253</v>
      </c>
    </row>
    <row r="326" spans="2:65" s="12" customFormat="1" ht="11.25">
      <c r="B326" s="154"/>
      <c r="D326" s="155" t="s">
        <v>264</v>
      </c>
      <c r="E326" s="156" t="s">
        <v>1</v>
      </c>
      <c r="F326" s="157" t="s">
        <v>6271</v>
      </c>
      <c r="H326" s="158">
        <v>25.9</v>
      </c>
      <c r="I326" s="159"/>
      <c r="L326" s="154"/>
      <c r="M326" s="160"/>
      <c r="T326" s="161"/>
      <c r="AT326" s="156" t="s">
        <v>264</v>
      </c>
      <c r="AU326" s="156" t="s">
        <v>87</v>
      </c>
      <c r="AV326" s="12" t="s">
        <v>87</v>
      </c>
      <c r="AW326" s="12" t="s">
        <v>32</v>
      </c>
      <c r="AX326" s="12" t="s">
        <v>77</v>
      </c>
      <c r="AY326" s="156" t="s">
        <v>253</v>
      </c>
    </row>
    <row r="327" spans="2:65" s="12" customFormat="1" ht="11.25">
      <c r="B327" s="154"/>
      <c r="D327" s="155" t="s">
        <v>264</v>
      </c>
      <c r="E327" s="156" t="s">
        <v>1</v>
      </c>
      <c r="F327" s="157" t="s">
        <v>6272</v>
      </c>
      <c r="H327" s="158">
        <v>40.06</v>
      </c>
      <c r="I327" s="159"/>
      <c r="L327" s="154"/>
      <c r="M327" s="160"/>
      <c r="T327" s="161"/>
      <c r="AT327" s="156" t="s">
        <v>264</v>
      </c>
      <c r="AU327" s="156" t="s">
        <v>87</v>
      </c>
      <c r="AV327" s="12" t="s">
        <v>87</v>
      </c>
      <c r="AW327" s="12" t="s">
        <v>32</v>
      </c>
      <c r="AX327" s="12" t="s">
        <v>77</v>
      </c>
      <c r="AY327" s="156" t="s">
        <v>253</v>
      </c>
    </row>
    <row r="328" spans="2:65" s="12" customFormat="1" ht="11.25">
      <c r="B328" s="154"/>
      <c r="D328" s="155" t="s">
        <v>264</v>
      </c>
      <c r="E328" s="156" t="s">
        <v>1</v>
      </c>
      <c r="F328" s="157" t="s">
        <v>6273</v>
      </c>
      <c r="H328" s="158">
        <v>3.9</v>
      </c>
      <c r="I328" s="159"/>
      <c r="L328" s="154"/>
      <c r="M328" s="160"/>
      <c r="T328" s="161"/>
      <c r="AT328" s="156" t="s">
        <v>264</v>
      </c>
      <c r="AU328" s="156" t="s">
        <v>87</v>
      </c>
      <c r="AV328" s="12" t="s">
        <v>87</v>
      </c>
      <c r="AW328" s="12" t="s">
        <v>32</v>
      </c>
      <c r="AX328" s="12" t="s">
        <v>77</v>
      </c>
      <c r="AY328" s="156" t="s">
        <v>253</v>
      </c>
    </row>
    <row r="329" spans="2:65" s="12" customFormat="1" ht="11.25">
      <c r="B329" s="154"/>
      <c r="D329" s="155" t="s">
        <v>264</v>
      </c>
      <c r="E329" s="156" t="s">
        <v>1</v>
      </c>
      <c r="F329" s="157" t="s">
        <v>6274</v>
      </c>
      <c r="H329" s="158">
        <v>9.77</v>
      </c>
      <c r="I329" s="159"/>
      <c r="L329" s="154"/>
      <c r="M329" s="160"/>
      <c r="T329" s="161"/>
      <c r="AT329" s="156" t="s">
        <v>264</v>
      </c>
      <c r="AU329" s="156" t="s">
        <v>87</v>
      </c>
      <c r="AV329" s="12" t="s">
        <v>87</v>
      </c>
      <c r="AW329" s="12" t="s">
        <v>32</v>
      </c>
      <c r="AX329" s="12" t="s">
        <v>77</v>
      </c>
      <c r="AY329" s="156" t="s">
        <v>253</v>
      </c>
    </row>
    <row r="330" spans="2:65" s="12" customFormat="1" ht="11.25">
      <c r="B330" s="154"/>
      <c r="D330" s="155" t="s">
        <v>264</v>
      </c>
      <c r="E330" s="156" t="s">
        <v>1</v>
      </c>
      <c r="F330" s="157" t="s">
        <v>6275</v>
      </c>
      <c r="H330" s="158">
        <v>19.66</v>
      </c>
      <c r="I330" s="159"/>
      <c r="L330" s="154"/>
      <c r="M330" s="160"/>
      <c r="T330" s="161"/>
      <c r="AT330" s="156" t="s">
        <v>264</v>
      </c>
      <c r="AU330" s="156" t="s">
        <v>87</v>
      </c>
      <c r="AV330" s="12" t="s">
        <v>87</v>
      </c>
      <c r="AW330" s="12" t="s">
        <v>32</v>
      </c>
      <c r="AX330" s="12" t="s">
        <v>77</v>
      </c>
      <c r="AY330" s="156" t="s">
        <v>253</v>
      </c>
    </row>
    <row r="331" spans="2:65" s="12" customFormat="1" ht="11.25">
      <c r="B331" s="154"/>
      <c r="D331" s="155" t="s">
        <v>264</v>
      </c>
      <c r="E331" s="156" t="s">
        <v>1</v>
      </c>
      <c r="F331" s="157" t="s">
        <v>6276</v>
      </c>
      <c r="H331" s="158">
        <v>3.05</v>
      </c>
      <c r="I331" s="159"/>
      <c r="L331" s="154"/>
      <c r="M331" s="160"/>
      <c r="T331" s="161"/>
      <c r="AT331" s="156" t="s">
        <v>264</v>
      </c>
      <c r="AU331" s="156" t="s">
        <v>87</v>
      </c>
      <c r="AV331" s="12" t="s">
        <v>87</v>
      </c>
      <c r="AW331" s="12" t="s">
        <v>32</v>
      </c>
      <c r="AX331" s="12" t="s">
        <v>77</v>
      </c>
      <c r="AY331" s="156" t="s">
        <v>253</v>
      </c>
    </row>
    <row r="332" spans="2:65" s="13" customFormat="1" ht="11.25">
      <c r="B332" s="162"/>
      <c r="D332" s="155" t="s">
        <v>264</v>
      </c>
      <c r="E332" s="163" t="s">
        <v>1</v>
      </c>
      <c r="F332" s="164" t="s">
        <v>266</v>
      </c>
      <c r="H332" s="165">
        <v>111.68</v>
      </c>
      <c r="I332" s="166"/>
      <c r="L332" s="162"/>
      <c r="M332" s="167"/>
      <c r="T332" s="168"/>
      <c r="AT332" s="163" t="s">
        <v>264</v>
      </c>
      <c r="AU332" s="163" t="s">
        <v>87</v>
      </c>
      <c r="AV332" s="13" t="s">
        <v>260</v>
      </c>
      <c r="AW332" s="13" t="s">
        <v>32</v>
      </c>
      <c r="AX332" s="13" t="s">
        <v>85</v>
      </c>
      <c r="AY332" s="163" t="s">
        <v>253</v>
      </c>
    </row>
    <row r="333" spans="2:65" s="1" customFormat="1" ht="21.75" customHeight="1">
      <c r="B333" s="32"/>
      <c r="C333" s="185" t="s">
        <v>323</v>
      </c>
      <c r="D333" s="185" t="s">
        <v>1052</v>
      </c>
      <c r="E333" s="186" t="s">
        <v>4642</v>
      </c>
      <c r="F333" s="187" t="s">
        <v>4643</v>
      </c>
      <c r="G333" s="188" t="s">
        <v>313</v>
      </c>
      <c r="H333" s="189">
        <v>19.2</v>
      </c>
      <c r="I333" s="190"/>
      <c r="J333" s="191">
        <f>ROUND(I333*H333,2)</f>
        <v>0</v>
      </c>
      <c r="K333" s="187" t="s">
        <v>259</v>
      </c>
      <c r="L333" s="192"/>
      <c r="M333" s="193" t="s">
        <v>1</v>
      </c>
      <c r="N333" s="194" t="s">
        <v>42</v>
      </c>
      <c r="P333" s="146">
        <f>O333*H333</f>
        <v>0</v>
      </c>
      <c r="Q333" s="146">
        <v>6.7000000000000002E-4</v>
      </c>
      <c r="R333" s="146">
        <f>Q333*H333</f>
        <v>1.2864E-2</v>
      </c>
      <c r="S333" s="146">
        <v>0</v>
      </c>
      <c r="T333" s="147">
        <f>S333*H333</f>
        <v>0</v>
      </c>
      <c r="AR333" s="148" t="s">
        <v>303</v>
      </c>
      <c r="AT333" s="148" t="s">
        <v>1052</v>
      </c>
      <c r="AU333" s="148" t="s">
        <v>87</v>
      </c>
      <c r="AY333" s="17" t="s">
        <v>253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85</v>
      </c>
      <c r="BK333" s="149">
        <f>ROUND(I333*H333,2)</f>
        <v>0</v>
      </c>
      <c r="BL333" s="17" t="s">
        <v>260</v>
      </c>
      <c r="BM333" s="148" t="s">
        <v>6277</v>
      </c>
    </row>
    <row r="334" spans="2:65" s="12" customFormat="1" ht="22.5">
      <c r="B334" s="154"/>
      <c r="D334" s="155" t="s">
        <v>264</v>
      </c>
      <c r="E334" s="156" t="s">
        <v>1</v>
      </c>
      <c r="F334" s="157" t="s">
        <v>6278</v>
      </c>
      <c r="H334" s="158">
        <v>19.2</v>
      </c>
      <c r="I334" s="159"/>
      <c r="L334" s="154"/>
      <c r="M334" s="160"/>
      <c r="T334" s="161"/>
      <c r="AT334" s="156" t="s">
        <v>264</v>
      </c>
      <c r="AU334" s="156" t="s">
        <v>87</v>
      </c>
      <c r="AV334" s="12" t="s">
        <v>87</v>
      </c>
      <c r="AW334" s="12" t="s">
        <v>32</v>
      </c>
      <c r="AX334" s="12" t="s">
        <v>77</v>
      </c>
      <c r="AY334" s="156" t="s">
        <v>253</v>
      </c>
    </row>
    <row r="335" spans="2:65" s="13" customFormat="1" ht="11.25">
      <c r="B335" s="162"/>
      <c r="D335" s="155" t="s">
        <v>264</v>
      </c>
      <c r="E335" s="163" t="s">
        <v>1</v>
      </c>
      <c r="F335" s="164" t="s">
        <v>266</v>
      </c>
      <c r="H335" s="165">
        <v>19.2</v>
      </c>
      <c r="I335" s="166"/>
      <c r="L335" s="162"/>
      <c r="M335" s="167"/>
      <c r="T335" s="168"/>
      <c r="AT335" s="163" t="s">
        <v>264</v>
      </c>
      <c r="AU335" s="163" t="s">
        <v>87</v>
      </c>
      <c r="AV335" s="13" t="s">
        <v>260</v>
      </c>
      <c r="AW335" s="13" t="s">
        <v>32</v>
      </c>
      <c r="AX335" s="13" t="s">
        <v>85</v>
      </c>
      <c r="AY335" s="163" t="s">
        <v>253</v>
      </c>
    </row>
    <row r="336" spans="2:65" s="1" customFormat="1" ht="24.2" customHeight="1">
      <c r="B336" s="32"/>
      <c r="C336" s="137" t="s">
        <v>344</v>
      </c>
      <c r="D336" s="137" t="s">
        <v>255</v>
      </c>
      <c r="E336" s="138" t="s">
        <v>6279</v>
      </c>
      <c r="F336" s="139" t="s">
        <v>6280</v>
      </c>
      <c r="G336" s="140" t="s">
        <v>202</v>
      </c>
      <c r="H336" s="141">
        <v>16.061</v>
      </c>
      <c r="I336" s="142"/>
      <c r="J336" s="143">
        <f>ROUND(I336*H336,2)</f>
        <v>0</v>
      </c>
      <c r="K336" s="139" t="s">
        <v>259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2.3010199999999998</v>
      </c>
      <c r="R336" s="146">
        <f>Q336*H336</f>
        <v>36.956682219999998</v>
      </c>
      <c r="S336" s="146">
        <v>0</v>
      </c>
      <c r="T336" s="147">
        <f>S336*H336</f>
        <v>0</v>
      </c>
      <c r="AR336" s="148" t="s">
        <v>260</v>
      </c>
      <c r="AT336" s="148" t="s">
        <v>255</v>
      </c>
      <c r="AU336" s="148" t="s">
        <v>87</v>
      </c>
      <c r="AY336" s="17" t="s">
        <v>253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85</v>
      </c>
      <c r="BK336" s="149">
        <f>ROUND(I336*H336,2)</f>
        <v>0</v>
      </c>
      <c r="BL336" s="17" t="s">
        <v>260</v>
      </c>
      <c r="BM336" s="148" t="s">
        <v>6281</v>
      </c>
    </row>
    <row r="337" spans="2:65" s="1" customFormat="1" ht="11.25">
      <c r="B337" s="32"/>
      <c r="D337" s="150" t="s">
        <v>262</v>
      </c>
      <c r="F337" s="151" t="s">
        <v>6282</v>
      </c>
      <c r="I337" s="152"/>
      <c r="L337" s="32"/>
      <c r="M337" s="153"/>
      <c r="T337" s="56"/>
      <c r="AT337" s="17" t="s">
        <v>262</v>
      </c>
      <c r="AU337" s="17" t="s">
        <v>87</v>
      </c>
    </row>
    <row r="338" spans="2:65" s="14" customFormat="1" ht="11.25">
      <c r="B338" s="169"/>
      <c r="D338" s="155" t="s">
        <v>264</v>
      </c>
      <c r="E338" s="170" t="s">
        <v>1</v>
      </c>
      <c r="F338" s="171" t="s">
        <v>6283</v>
      </c>
      <c r="H338" s="170" t="s">
        <v>1</v>
      </c>
      <c r="I338" s="172"/>
      <c r="L338" s="169"/>
      <c r="M338" s="173"/>
      <c r="T338" s="174"/>
      <c r="AT338" s="170" t="s">
        <v>264</v>
      </c>
      <c r="AU338" s="170" t="s">
        <v>87</v>
      </c>
      <c r="AV338" s="14" t="s">
        <v>85</v>
      </c>
      <c r="AW338" s="14" t="s">
        <v>32</v>
      </c>
      <c r="AX338" s="14" t="s">
        <v>77</v>
      </c>
      <c r="AY338" s="170" t="s">
        <v>253</v>
      </c>
    </row>
    <row r="339" spans="2:65" s="12" customFormat="1" ht="11.25">
      <c r="B339" s="154"/>
      <c r="D339" s="155" t="s">
        <v>264</v>
      </c>
      <c r="E339" s="156" t="s">
        <v>1</v>
      </c>
      <c r="F339" s="157" t="s">
        <v>6284</v>
      </c>
      <c r="H339" s="158">
        <v>2.032</v>
      </c>
      <c r="I339" s="159"/>
      <c r="L339" s="154"/>
      <c r="M339" s="160"/>
      <c r="T339" s="161"/>
      <c r="AT339" s="156" t="s">
        <v>264</v>
      </c>
      <c r="AU339" s="156" t="s">
        <v>87</v>
      </c>
      <c r="AV339" s="12" t="s">
        <v>87</v>
      </c>
      <c r="AW339" s="12" t="s">
        <v>32</v>
      </c>
      <c r="AX339" s="12" t="s">
        <v>77</v>
      </c>
      <c r="AY339" s="156" t="s">
        <v>253</v>
      </c>
    </row>
    <row r="340" spans="2:65" s="12" customFormat="1" ht="11.25">
      <c r="B340" s="154"/>
      <c r="D340" s="155" t="s">
        <v>264</v>
      </c>
      <c r="E340" s="156" t="s">
        <v>1</v>
      </c>
      <c r="F340" s="157" t="s">
        <v>6285</v>
      </c>
      <c r="H340" s="158">
        <v>9.5530000000000008</v>
      </c>
      <c r="I340" s="159"/>
      <c r="L340" s="154"/>
      <c r="M340" s="160"/>
      <c r="T340" s="161"/>
      <c r="AT340" s="156" t="s">
        <v>264</v>
      </c>
      <c r="AU340" s="156" t="s">
        <v>87</v>
      </c>
      <c r="AV340" s="12" t="s">
        <v>87</v>
      </c>
      <c r="AW340" s="12" t="s">
        <v>32</v>
      </c>
      <c r="AX340" s="12" t="s">
        <v>77</v>
      </c>
      <c r="AY340" s="156" t="s">
        <v>253</v>
      </c>
    </row>
    <row r="341" spans="2:65" s="12" customFormat="1" ht="11.25">
      <c r="B341" s="154"/>
      <c r="D341" s="155" t="s">
        <v>264</v>
      </c>
      <c r="E341" s="156" t="s">
        <v>1</v>
      </c>
      <c r="F341" s="157" t="s">
        <v>6286</v>
      </c>
      <c r="H341" s="158">
        <v>0.58599999999999997</v>
      </c>
      <c r="I341" s="159"/>
      <c r="L341" s="154"/>
      <c r="M341" s="160"/>
      <c r="T341" s="161"/>
      <c r="AT341" s="156" t="s">
        <v>264</v>
      </c>
      <c r="AU341" s="156" t="s">
        <v>87</v>
      </c>
      <c r="AV341" s="12" t="s">
        <v>87</v>
      </c>
      <c r="AW341" s="12" t="s">
        <v>32</v>
      </c>
      <c r="AX341" s="12" t="s">
        <v>77</v>
      </c>
      <c r="AY341" s="156" t="s">
        <v>253</v>
      </c>
    </row>
    <row r="342" spans="2:65" s="12" customFormat="1" ht="11.25">
      <c r="B342" s="154"/>
      <c r="D342" s="155" t="s">
        <v>264</v>
      </c>
      <c r="E342" s="156" t="s">
        <v>1</v>
      </c>
      <c r="F342" s="157" t="s">
        <v>6287</v>
      </c>
      <c r="H342" s="158">
        <v>1.1679999999999999</v>
      </c>
      <c r="I342" s="159"/>
      <c r="L342" s="154"/>
      <c r="M342" s="160"/>
      <c r="T342" s="161"/>
      <c r="AT342" s="156" t="s">
        <v>264</v>
      </c>
      <c r="AU342" s="156" t="s">
        <v>87</v>
      </c>
      <c r="AV342" s="12" t="s">
        <v>87</v>
      </c>
      <c r="AW342" s="12" t="s">
        <v>32</v>
      </c>
      <c r="AX342" s="12" t="s">
        <v>77</v>
      </c>
      <c r="AY342" s="156" t="s">
        <v>253</v>
      </c>
    </row>
    <row r="343" spans="2:65" s="12" customFormat="1" ht="11.25">
      <c r="B343" s="154"/>
      <c r="D343" s="155" t="s">
        <v>264</v>
      </c>
      <c r="E343" s="156" t="s">
        <v>1</v>
      </c>
      <c r="F343" s="157" t="s">
        <v>6288</v>
      </c>
      <c r="H343" s="158">
        <v>2.3490000000000002</v>
      </c>
      <c r="I343" s="159"/>
      <c r="L343" s="154"/>
      <c r="M343" s="160"/>
      <c r="T343" s="161"/>
      <c r="AT343" s="156" t="s">
        <v>264</v>
      </c>
      <c r="AU343" s="156" t="s">
        <v>87</v>
      </c>
      <c r="AV343" s="12" t="s">
        <v>87</v>
      </c>
      <c r="AW343" s="12" t="s">
        <v>32</v>
      </c>
      <c r="AX343" s="12" t="s">
        <v>77</v>
      </c>
      <c r="AY343" s="156" t="s">
        <v>253</v>
      </c>
    </row>
    <row r="344" spans="2:65" s="12" customFormat="1" ht="11.25">
      <c r="B344" s="154"/>
      <c r="D344" s="155" t="s">
        <v>264</v>
      </c>
      <c r="E344" s="156" t="s">
        <v>1</v>
      </c>
      <c r="F344" s="157" t="s">
        <v>6289</v>
      </c>
      <c r="H344" s="158">
        <v>0.373</v>
      </c>
      <c r="I344" s="159"/>
      <c r="L344" s="154"/>
      <c r="M344" s="160"/>
      <c r="T344" s="161"/>
      <c r="AT344" s="156" t="s">
        <v>264</v>
      </c>
      <c r="AU344" s="156" t="s">
        <v>87</v>
      </c>
      <c r="AV344" s="12" t="s">
        <v>87</v>
      </c>
      <c r="AW344" s="12" t="s">
        <v>32</v>
      </c>
      <c r="AX344" s="12" t="s">
        <v>77</v>
      </c>
      <c r="AY344" s="156" t="s">
        <v>253</v>
      </c>
    </row>
    <row r="345" spans="2:65" s="15" customFormat="1" ht="11.25">
      <c r="B345" s="175"/>
      <c r="D345" s="155" t="s">
        <v>264</v>
      </c>
      <c r="E345" s="176" t="s">
        <v>1</v>
      </c>
      <c r="F345" s="177" t="s">
        <v>322</v>
      </c>
      <c r="H345" s="178">
        <v>16.061</v>
      </c>
      <c r="I345" s="179"/>
      <c r="L345" s="175"/>
      <c r="M345" s="180"/>
      <c r="T345" s="181"/>
      <c r="AT345" s="176" t="s">
        <v>264</v>
      </c>
      <c r="AU345" s="176" t="s">
        <v>87</v>
      </c>
      <c r="AV345" s="15" t="s">
        <v>97</v>
      </c>
      <c r="AW345" s="15" t="s">
        <v>32</v>
      </c>
      <c r="AX345" s="15" t="s">
        <v>77</v>
      </c>
      <c r="AY345" s="176" t="s">
        <v>253</v>
      </c>
    </row>
    <row r="346" spans="2:65" s="13" customFormat="1" ht="11.25">
      <c r="B346" s="162"/>
      <c r="D346" s="155" t="s">
        <v>264</v>
      </c>
      <c r="E346" s="163" t="s">
        <v>1</v>
      </c>
      <c r="F346" s="164" t="s">
        <v>266</v>
      </c>
      <c r="H346" s="165">
        <v>16.061</v>
      </c>
      <c r="I346" s="166"/>
      <c r="L346" s="162"/>
      <c r="M346" s="167"/>
      <c r="T346" s="168"/>
      <c r="AT346" s="163" t="s">
        <v>264</v>
      </c>
      <c r="AU346" s="163" t="s">
        <v>87</v>
      </c>
      <c r="AV346" s="13" t="s">
        <v>260</v>
      </c>
      <c r="AW346" s="13" t="s">
        <v>32</v>
      </c>
      <c r="AX346" s="13" t="s">
        <v>85</v>
      </c>
      <c r="AY346" s="163" t="s">
        <v>253</v>
      </c>
    </row>
    <row r="347" spans="2:65" s="1" customFormat="1" ht="24.2" customHeight="1">
      <c r="B347" s="32"/>
      <c r="C347" s="137" t="s">
        <v>355</v>
      </c>
      <c r="D347" s="137" t="s">
        <v>255</v>
      </c>
      <c r="E347" s="138" t="s">
        <v>6290</v>
      </c>
      <c r="F347" s="139" t="s">
        <v>6291</v>
      </c>
      <c r="G347" s="140" t="s">
        <v>202</v>
      </c>
      <c r="H347" s="141">
        <v>7.7629999999999999</v>
      </c>
      <c r="I347" s="142"/>
      <c r="J347" s="143">
        <f>ROUND(I347*H347,2)</f>
        <v>0</v>
      </c>
      <c r="K347" s="139" t="s">
        <v>259</v>
      </c>
      <c r="L347" s="32"/>
      <c r="M347" s="144" t="s">
        <v>1</v>
      </c>
      <c r="N347" s="145" t="s">
        <v>42</v>
      </c>
      <c r="P347" s="146">
        <f>O347*H347</f>
        <v>0</v>
      </c>
      <c r="Q347" s="146">
        <v>2.5018699999999998</v>
      </c>
      <c r="R347" s="146">
        <f>Q347*H347</f>
        <v>19.422016809999999</v>
      </c>
      <c r="S347" s="146">
        <v>0</v>
      </c>
      <c r="T347" s="147">
        <f>S347*H347</f>
        <v>0</v>
      </c>
      <c r="AR347" s="148" t="s">
        <v>260</v>
      </c>
      <c r="AT347" s="148" t="s">
        <v>255</v>
      </c>
      <c r="AU347" s="148" t="s">
        <v>87</v>
      </c>
      <c r="AY347" s="17" t="s">
        <v>253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85</v>
      </c>
      <c r="BK347" s="149">
        <f>ROUND(I347*H347,2)</f>
        <v>0</v>
      </c>
      <c r="BL347" s="17" t="s">
        <v>260</v>
      </c>
      <c r="BM347" s="148" t="s">
        <v>6292</v>
      </c>
    </row>
    <row r="348" spans="2:65" s="1" customFormat="1" ht="11.25">
      <c r="B348" s="32"/>
      <c r="D348" s="150" t="s">
        <v>262</v>
      </c>
      <c r="F348" s="151" t="s">
        <v>6293</v>
      </c>
      <c r="I348" s="152"/>
      <c r="L348" s="32"/>
      <c r="M348" s="153"/>
      <c r="T348" s="56"/>
      <c r="AT348" s="17" t="s">
        <v>262</v>
      </c>
      <c r="AU348" s="17" t="s">
        <v>87</v>
      </c>
    </row>
    <row r="349" spans="2:65" s="12" customFormat="1" ht="11.25">
      <c r="B349" s="154"/>
      <c r="D349" s="155" t="s">
        <v>264</v>
      </c>
      <c r="E349" s="156" t="s">
        <v>1</v>
      </c>
      <c r="F349" s="157" t="s">
        <v>6294</v>
      </c>
      <c r="H349" s="158">
        <v>2.363</v>
      </c>
      <c r="I349" s="159"/>
      <c r="L349" s="154"/>
      <c r="M349" s="160"/>
      <c r="T349" s="161"/>
      <c r="AT349" s="156" t="s">
        <v>264</v>
      </c>
      <c r="AU349" s="156" t="s">
        <v>87</v>
      </c>
      <c r="AV349" s="12" t="s">
        <v>87</v>
      </c>
      <c r="AW349" s="12" t="s">
        <v>32</v>
      </c>
      <c r="AX349" s="12" t="s">
        <v>77</v>
      </c>
      <c r="AY349" s="156" t="s">
        <v>253</v>
      </c>
    </row>
    <row r="350" spans="2:65" s="12" customFormat="1" ht="11.25">
      <c r="B350" s="154"/>
      <c r="D350" s="155" t="s">
        <v>264</v>
      </c>
      <c r="E350" s="156" t="s">
        <v>1</v>
      </c>
      <c r="F350" s="157" t="s">
        <v>6295</v>
      </c>
      <c r="H350" s="158">
        <v>5.4</v>
      </c>
      <c r="I350" s="159"/>
      <c r="L350" s="154"/>
      <c r="M350" s="160"/>
      <c r="T350" s="161"/>
      <c r="AT350" s="156" t="s">
        <v>264</v>
      </c>
      <c r="AU350" s="156" t="s">
        <v>87</v>
      </c>
      <c r="AV350" s="12" t="s">
        <v>87</v>
      </c>
      <c r="AW350" s="12" t="s">
        <v>32</v>
      </c>
      <c r="AX350" s="12" t="s">
        <v>77</v>
      </c>
      <c r="AY350" s="156" t="s">
        <v>253</v>
      </c>
    </row>
    <row r="351" spans="2:65" s="13" customFormat="1" ht="11.25">
      <c r="B351" s="162"/>
      <c r="D351" s="155" t="s">
        <v>264</v>
      </c>
      <c r="E351" s="163" t="s">
        <v>1</v>
      </c>
      <c r="F351" s="164" t="s">
        <v>266</v>
      </c>
      <c r="H351" s="165">
        <v>7.7629999999999999</v>
      </c>
      <c r="I351" s="166"/>
      <c r="L351" s="162"/>
      <c r="M351" s="167"/>
      <c r="T351" s="168"/>
      <c r="AT351" s="163" t="s">
        <v>264</v>
      </c>
      <c r="AU351" s="163" t="s">
        <v>87</v>
      </c>
      <c r="AV351" s="13" t="s">
        <v>260</v>
      </c>
      <c r="AW351" s="13" t="s">
        <v>32</v>
      </c>
      <c r="AX351" s="13" t="s">
        <v>85</v>
      </c>
      <c r="AY351" s="163" t="s">
        <v>253</v>
      </c>
    </row>
    <row r="352" spans="2:65" s="1" customFormat="1" ht="24.2" customHeight="1">
      <c r="B352" s="32"/>
      <c r="C352" s="137" t="s">
        <v>360</v>
      </c>
      <c r="D352" s="137" t="s">
        <v>255</v>
      </c>
      <c r="E352" s="138" t="s">
        <v>6296</v>
      </c>
      <c r="F352" s="139" t="s">
        <v>6297</v>
      </c>
      <c r="G352" s="140" t="s">
        <v>418</v>
      </c>
      <c r="H352" s="141">
        <v>2.7160000000000002</v>
      </c>
      <c r="I352" s="142"/>
      <c r="J352" s="143">
        <f>ROUND(I352*H352,2)</f>
        <v>0</v>
      </c>
      <c r="K352" s="139" t="s">
        <v>1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1.0606199999999999</v>
      </c>
      <c r="R352" s="146">
        <f>Q352*H352</f>
        <v>2.8806439199999998</v>
      </c>
      <c r="S352" s="146">
        <v>0</v>
      </c>
      <c r="T352" s="147">
        <f>S352*H352</f>
        <v>0</v>
      </c>
      <c r="AR352" s="148" t="s">
        <v>260</v>
      </c>
      <c r="AT352" s="148" t="s">
        <v>255</v>
      </c>
      <c r="AU352" s="148" t="s">
        <v>87</v>
      </c>
      <c r="AY352" s="17" t="s">
        <v>253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85</v>
      </c>
      <c r="BK352" s="149">
        <f>ROUND(I352*H352,2)</f>
        <v>0</v>
      </c>
      <c r="BL352" s="17" t="s">
        <v>260</v>
      </c>
      <c r="BM352" s="148" t="s">
        <v>6298</v>
      </c>
    </row>
    <row r="353" spans="2:65" s="12" customFormat="1" ht="11.25">
      <c r="B353" s="154"/>
      <c r="D353" s="155" t="s">
        <v>264</v>
      </c>
      <c r="E353" s="156" t="s">
        <v>1</v>
      </c>
      <c r="F353" s="157" t="s">
        <v>6299</v>
      </c>
      <c r="H353" s="158">
        <v>1.2509999999999999</v>
      </c>
      <c r="I353" s="159"/>
      <c r="L353" s="154"/>
      <c r="M353" s="160"/>
      <c r="T353" s="161"/>
      <c r="AT353" s="156" t="s">
        <v>264</v>
      </c>
      <c r="AU353" s="156" t="s">
        <v>87</v>
      </c>
      <c r="AV353" s="12" t="s">
        <v>87</v>
      </c>
      <c r="AW353" s="12" t="s">
        <v>32</v>
      </c>
      <c r="AX353" s="12" t="s">
        <v>77</v>
      </c>
      <c r="AY353" s="156" t="s">
        <v>253</v>
      </c>
    </row>
    <row r="354" spans="2:65" s="12" customFormat="1" ht="11.25">
      <c r="B354" s="154"/>
      <c r="D354" s="155" t="s">
        <v>264</v>
      </c>
      <c r="E354" s="156" t="s">
        <v>1</v>
      </c>
      <c r="F354" s="157" t="s">
        <v>6300</v>
      </c>
      <c r="H354" s="158">
        <v>1.4650000000000001</v>
      </c>
      <c r="I354" s="159"/>
      <c r="L354" s="154"/>
      <c r="M354" s="160"/>
      <c r="T354" s="161"/>
      <c r="AT354" s="156" t="s">
        <v>264</v>
      </c>
      <c r="AU354" s="156" t="s">
        <v>87</v>
      </c>
      <c r="AV354" s="12" t="s">
        <v>87</v>
      </c>
      <c r="AW354" s="12" t="s">
        <v>32</v>
      </c>
      <c r="AX354" s="12" t="s">
        <v>77</v>
      </c>
      <c r="AY354" s="156" t="s">
        <v>253</v>
      </c>
    </row>
    <row r="355" spans="2:65" s="13" customFormat="1" ht="11.25">
      <c r="B355" s="162"/>
      <c r="D355" s="155" t="s">
        <v>264</v>
      </c>
      <c r="E355" s="163" t="s">
        <v>1</v>
      </c>
      <c r="F355" s="164" t="s">
        <v>266</v>
      </c>
      <c r="H355" s="165">
        <v>2.7160000000000002</v>
      </c>
      <c r="I355" s="166"/>
      <c r="L355" s="162"/>
      <c r="M355" s="167"/>
      <c r="T355" s="168"/>
      <c r="AT355" s="163" t="s">
        <v>264</v>
      </c>
      <c r="AU355" s="163" t="s">
        <v>87</v>
      </c>
      <c r="AV355" s="13" t="s">
        <v>260</v>
      </c>
      <c r="AW355" s="13" t="s">
        <v>32</v>
      </c>
      <c r="AX355" s="13" t="s">
        <v>85</v>
      </c>
      <c r="AY355" s="163" t="s">
        <v>253</v>
      </c>
    </row>
    <row r="356" spans="2:65" s="1" customFormat="1" ht="24.2" customHeight="1">
      <c r="B356" s="32"/>
      <c r="C356" s="137" t="s">
        <v>8</v>
      </c>
      <c r="D356" s="137" t="s">
        <v>255</v>
      </c>
      <c r="E356" s="138" t="s">
        <v>6301</v>
      </c>
      <c r="F356" s="139" t="s">
        <v>6302</v>
      </c>
      <c r="G356" s="140" t="s">
        <v>202</v>
      </c>
      <c r="H356" s="141">
        <v>51.735999999999997</v>
      </c>
      <c r="I356" s="142"/>
      <c r="J356" s="143">
        <f>ROUND(I356*H356,2)</f>
        <v>0</v>
      </c>
      <c r="K356" s="139" t="s">
        <v>259</v>
      </c>
      <c r="L356" s="32"/>
      <c r="M356" s="144" t="s">
        <v>1</v>
      </c>
      <c r="N356" s="145" t="s">
        <v>42</v>
      </c>
      <c r="P356" s="146">
        <f>O356*H356</f>
        <v>0</v>
      </c>
      <c r="Q356" s="146">
        <v>2.5018699999999998</v>
      </c>
      <c r="R356" s="146">
        <f>Q356*H356</f>
        <v>129.43674631999997</v>
      </c>
      <c r="S356" s="146">
        <v>0</v>
      </c>
      <c r="T356" s="147">
        <f>S356*H356</f>
        <v>0</v>
      </c>
      <c r="AR356" s="148" t="s">
        <v>260</v>
      </c>
      <c r="AT356" s="148" t="s">
        <v>255</v>
      </c>
      <c r="AU356" s="148" t="s">
        <v>87</v>
      </c>
      <c r="AY356" s="17" t="s">
        <v>253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85</v>
      </c>
      <c r="BK356" s="149">
        <f>ROUND(I356*H356,2)</f>
        <v>0</v>
      </c>
      <c r="BL356" s="17" t="s">
        <v>260</v>
      </c>
      <c r="BM356" s="148" t="s">
        <v>6303</v>
      </c>
    </row>
    <row r="357" spans="2:65" s="1" customFormat="1" ht="11.25">
      <c r="B357" s="32"/>
      <c r="D357" s="150" t="s">
        <v>262</v>
      </c>
      <c r="F357" s="151" t="s">
        <v>6304</v>
      </c>
      <c r="I357" s="152"/>
      <c r="L357" s="32"/>
      <c r="M357" s="153"/>
      <c r="T357" s="56"/>
      <c r="AT357" s="17" t="s">
        <v>262</v>
      </c>
      <c r="AU357" s="17" t="s">
        <v>87</v>
      </c>
    </row>
    <row r="358" spans="2:65" s="12" customFormat="1" ht="11.25">
      <c r="B358" s="154"/>
      <c r="D358" s="155" t="s">
        <v>264</v>
      </c>
      <c r="E358" s="156" t="s">
        <v>1</v>
      </c>
      <c r="F358" s="157" t="s">
        <v>6305</v>
      </c>
      <c r="H358" s="158">
        <v>1.268</v>
      </c>
      <c r="I358" s="159"/>
      <c r="L358" s="154"/>
      <c r="M358" s="160"/>
      <c r="T358" s="161"/>
      <c r="AT358" s="156" t="s">
        <v>264</v>
      </c>
      <c r="AU358" s="156" t="s">
        <v>87</v>
      </c>
      <c r="AV358" s="12" t="s">
        <v>87</v>
      </c>
      <c r="AW358" s="12" t="s">
        <v>32</v>
      </c>
      <c r="AX358" s="12" t="s">
        <v>77</v>
      </c>
      <c r="AY358" s="156" t="s">
        <v>253</v>
      </c>
    </row>
    <row r="359" spans="2:65" s="15" customFormat="1" ht="11.25">
      <c r="B359" s="175"/>
      <c r="D359" s="155" t="s">
        <v>264</v>
      </c>
      <c r="E359" s="176" t="s">
        <v>1</v>
      </c>
      <c r="F359" s="177" t="s">
        <v>322</v>
      </c>
      <c r="H359" s="178">
        <v>1.268</v>
      </c>
      <c r="I359" s="179"/>
      <c r="L359" s="175"/>
      <c r="M359" s="180"/>
      <c r="T359" s="181"/>
      <c r="AT359" s="176" t="s">
        <v>264</v>
      </c>
      <c r="AU359" s="176" t="s">
        <v>87</v>
      </c>
      <c r="AV359" s="15" t="s">
        <v>97</v>
      </c>
      <c r="AW359" s="15" t="s">
        <v>32</v>
      </c>
      <c r="AX359" s="15" t="s">
        <v>77</v>
      </c>
      <c r="AY359" s="176" t="s">
        <v>253</v>
      </c>
    </row>
    <row r="360" spans="2:65" s="12" customFormat="1" ht="22.5">
      <c r="B360" s="154"/>
      <c r="D360" s="155" t="s">
        <v>264</v>
      </c>
      <c r="E360" s="156" t="s">
        <v>1</v>
      </c>
      <c r="F360" s="157" t="s">
        <v>6306</v>
      </c>
      <c r="H360" s="158">
        <v>37.478999999999999</v>
      </c>
      <c r="I360" s="159"/>
      <c r="L360" s="154"/>
      <c r="M360" s="160"/>
      <c r="T360" s="161"/>
      <c r="AT360" s="156" t="s">
        <v>264</v>
      </c>
      <c r="AU360" s="156" t="s">
        <v>87</v>
      </c>
      <c r="AV360" s="12" t="s">
        <v>87</v>
      </c>
      <c r="AW360" s="12" t="s">
        <v>32</v>
      </c>
      <c r="AX360" s="12" t="s">
        <v>77</v>
      </c>
      <c r="AY360" s="156" t="s">
        <v>253</v>
      </c>
    </row>
    <row r="361" spans="2:65" s="12" customFormat="1" ht="11.25">
      <c r="B361" s="154"/>
      <c r="D361" s="155" t="s">
        <v>264</v>
      </c>
      <c r="E361" s="156" t="s">
        <v>1</v>
      </c>
      <c r="F361" s="157" t="s">
        <v>6307</v>
      </c>
      <c r="H361" s="158">
        <v>12.989000000000001</v>
      </c>
      <c r="I361" s="159"/>
      <c r="L361" s="154"/>
      <c r="M361" s="160"/>
      <c r="T361" s="161"/>
      <c r="AT361" s="156" t="s">
        <v>264</v>
      </c>
      <c r="AU361" s="156" t="s">
        <v>87</v>
      </c>
      <c r="AV361" s="12" t="s">
        <v>87</v>
      </c>
      <c r="AW361" s="12" t="s">
        <v>32</v>
      </c>
      <c r="AX361" s="12" t="s">
        <v>77</v>
      </c>
      <c r="AY361" s="156" t="s">
        <v>253</v>
      </c>
    </row>
    <row r="362" spans="2:65" s="15" customFormat="1" ht="11.25">
      <c r="B362" s="175"/>
      <c r="D362" s="155" t="s">
        <v>264</v>
      </c>
      <c r="E362" s="176" t="s">
        <v>1</v>
      </c>
      <c r="F362" s="177" t="s">
        <v>322</v>
      </c>
      <c r="H362" s="178">
        <v>50.468000000000004</v>
      </c>
      <c r="I362" s="179"/>
      <c r="L362" s="175"/>
      <c r="M362" s="180"/>
      <c r="T362" s="181"/>
      <c r="AT362" s="176" t="s">
        <v>264</v>
      </c>
      <c r="AU362" s="176" t="s">
        <v>87</v>
      </c>
      <c r="AV362" s="15" t="s">
        <v>97</v>
      </c>
      <c r="AW362" s="15" t="s">
        <v>32</v>
      </c>
      <c r="AX362" s="15" t="s">
        <v>77</v>
      </c>
      <c r="AY362" s="176" t="s">
        <v>253</v>
      </c>
    </row>
    <row r="363" spans="2:65" s="13" customFormat="1" ht="11.25">
      <c r="B363" s="162"/>
      <c r="D363" s="155" t="s">
        <v>264</v>
      </c>
      <c r="E363" s="163" t="s">
        <v>1</v>
      </c>
      <c r="F363" s="164" t="s">
        <v>266</v>
      </c>
      <c r="H363" s="165">
        <v>51.736000000000004</v>
      </c>
      <c r="I363" s="166"/>
      <c r="L363" s="162"/>
      <c r="M363" s="167"/>
      <c r="T363" s="168"/>
      <c r="AT363" s="163" t="s">
        <v>264</v>
      </c>
      <c r="AU363" s="163" t="s">
        <v>87</v>
      </c>
      <c r="AV363" s="13" t="s">
        <v>260</v>
      </c>
      <c r="AW363" s="13" t="s">
        <v>32</v>
      </c>
      <c r="AX363" s="13" t="s">
        <v>85</v>
      </c>
      <c r="AY363" s="163" t="s">
        <v>253</v>
      </c>
    </row>
    <row r="364" spans="2:65" s="1" customFormat="1" ht="24.2" customHeight="1">
      <c r="B364" s="32"/>
      <c r="C364" s="137" t="s">
        <v>369</v>
      </c>
      <c r="D364" s="137" t="s">
        <v>255</v>
      </c>
      <c r="E364" s="138" t="s">
        <v>4269</v>
      </c>
      <c r="F364" s="139" t="s">
        <v>4195</v>
      </c>
      <c r="G364" s="140" t="s">
        <v>418</v>
      </c>
      <c r="H364" s="141">
        <v>2.3109999999999999</v>
      </c>
      <c r="I364" s="142"/>
      <c r="J364" s="143">
        <f>ROUND(I364*H364,2)</f>
        <v>0</v>
      </c>
      <c r="K364" s="139" t="s">
        <v>1</v>
      </c>
      <c r="L364" s="32"/>
      <c r="M364" s="144" t="s">
        <v>1</v>
      </c>
      <c r="N364" s="145" t="s">
        <v>42</v>
      </c>
      <c r="P364" s="146">
        <f>O364*H364</f>
        <v>0</v>
      </c>
      <c r="Q364" s="146">
        <v>1.0606199999999999</v>
      </c>
      <c r="R364" s="146">
        <f>Q364*H364</f>
        <v>2.4510928199999995</v>
      </c>
      <c r="S364" s="146">
        <v>0</v>
      </c>
      <c r="T364" s="147">
        <f>S364*H364</f>
        <v>0</v>
      </c>
      <c r="AR364" s="148" t="s">
        <v>260</v>
      </c>
      <c r="AT364" s="148" t="s">
        <v>255</v>
      </c>
      <c r="AU364" s="148" t="s">
        <v>87</v>
      </c>
      <c r="AY364" s="17" t="s">
        <v>253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85</v>
      </c>
      <c r="BK364" s="149">
        <f>ROUND(I364*H364,2)</f>
        <v>0</v>
      </c>
      <c r="BL364" s="17" t="s">
        <v>260</v>
      </c>
      <c r="BM364" s="148" t="s">
        <v>6308</v>
      </c>
    </row>
    <row r="365" spans="2:65" s="12" customFormat="1" ht="22.5">
      <c r="B365" s="154"/>
      <c r="D365" s="155" t="s">
        <v>264</v>
      </c>
      <c r="E365" s="156" t="s">
        <v>1</v>
      </c>
      <c r="F365" s="157" t="s">
        <v>6309</v>
      </c>
      <c r="H365" s="158">
        <v>0.28899999999999998</v>
      </c>
      <c r="I365" s="159"/>
      <c r="L365" s="154"/>
      <c r="M365" s="160"/>
      <c r="T365" s="161"/>
      <c r="AT365" s="156" t="s">
        <v>264</v>
      </c>
      <c r="AU365" s="156" t="s">
        <v>87</v>
      </c>
      <c r="AV365" s="12" t="s">
        <v>87</v>
      </c>
      <c r="AW365" s="12" t="s">
        <v>32</v>
      </c>
      <c r="AX365" s="12" t="s">
        <v>77</v>
      </c>
      <c r="AY365" s="156" t="s">
        <v>253</v>
      </c>
    </row>
    <row r="366" spans="2:65" s="12" customFormat="1" ht="11.25">
      <c r="B366" s="154"/>
      <c r="D366" s="155" t="s">
        <v>264</v>
      </c>
      <c r="E366" s="156" t="s">
        <v>1</v>
      </c>
      <c r="F366" s="157" t="s">
        <v>6310</v>
      </c>
      <c r="H366" s="158">
        <v>2.0219999999999998</v>
      </c>
      <c r="I366" s="159"/>
      <c r="L366" s="154"/>
      <c r="M366" s="160"/>
      <c r="T366" s="161"/>
      <c r="AT366" s="156" t="s">
        <v>264</v>
      </c>
      <c r="AU366" s="156" t="s">
        <v>87</v>
      </c>
      <c r="AV366" s="12" t="s">
        <v>87</v>
      </c>
      <c r="AW366" s="12" t="s">
        <v>32</v>
      </c>
      <c r="AX366" s="12" t="s">
        <v>77</v>
      </c>
      <c r="AY366" s="156" t="s">
        <v>253</v>
      </c>
    </row>
    <row r="367" spans="2:65" s="13" customFormat="1" ht="11.25">
      <c r="B367" s="162"/>
      <c r="D367" s="155" t="s">
        <v>264</v>
      </c>
      <c r="E367" s="163" t="s">
        <v>1</v>
      </c>
      <c r="F367" s="164" t="s">
        <v>266</v>
      </c>
      <c r="H367" s="165">
        <v>2.3109999999999999</v>
      </c>
      <c r="I367" s="166"/>
      <c r="L367" s="162"/>
      <c r="M367" s="167"/>
      <c r="T367" s="168"/>
      <c r="AT367" s="163" t="s">
        <v>264</v>
      </c>
      <c r="AU367" s="163" t="s">
        <v>87</v>
      </c>
      <c r="AV367" s="13" t="s">
        <v>260</v>
      </c>
      <c r="AW367" s="13" t="s">
        <v>32</v>
      </c>
      <c r="AX367" s="13" t="s">
        <v>85</v>
      </c>
      <c r="AY367" s="163" t="s">
        <v>253</v>
      </c>
    </row>
    <row r="368" spans="2:65" s="1" customFormat="1" ht="24.2" customHeight="1">
      <c r="B368" s="32"/>
      <c r="C368" s="137" t="s">
        <v>374</v>
      </c>
      <c r="D368" s="137" t="s">
        <v>255</v>
      </c>
      <c r="E368" s="138" t="s">
        <v>6311</v>
      </c>
      <c r="F368" s="139" t="s">
        <v>6312</v>
      </c>
      <c r="G368" s="140" t="s">
        <v>202</v>
      </c>
      <c r="H368" s="141">
        <v>0.41599999999999998</v>
      </c>
      <c r="I368" s="142"/>
      <c r="J368" s="143">
        <f>ROUND(I368*H368,2)</f>
        <v>0</v>
      </c>
      <c r="K368" s="139" t="s">
        <v>259</v>
      </c>
      <c r="L368" s="32"/>
      <c r="M368" s="144" t="s">
        <v>1</v>
      </c>
      <c r="N368" s="145" t="s">
        <v>42</v>
      </c>
      <c r="P368" s="146">
        <f>O368*H368</f>
        <v>0</v>
      </c>
      <c r="Q368" s="146">
        <v>2.5018699999999998</v>
      </c>
      <c r="R368" s="146">
        <f>Q368*H368</f>
        <v>1.0407779199999998</v>
      </c>
      <c r="S368" s="146">
        <v>0</v>
      </c>
      <c r="T368" s="147">
        <f>S368*H368</f>
        <v>0</v>
      </c>
      <c r="AR368" s="148" t="s">
        <v>260</v>
      </c>
      <c r="AT368" s="148" t="s">
        <v>255</v>
      </c>
      <c r="AU368" s="148" t="s">
        <v>87</v>
      </c>
      <c r="AY368" s="17" t="s">
        <v>253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85</v>
      </c>
      <c r="BK368" s="149">
        <f>ROUND(I368*H368,2)</f>
        <v>0</v>
      </c>
      <c r="BL368" s="17" t="s">
        <v>260</v>
      </c>
      <c r="BM368" s="148" t="s">
        <v>6313</v>
      </c>
    </row>
    <row r="369" spans="2:65" s="1" customFormat="1" ht="11.25">
      <c r="B369" s="32"/>
      <c r="D369" s="150" t="s">
        <v>262</v>
      </c>
      <c r="F369" s="151" t="s">
        <v>6314</v>
      </c>
      <c r="I369" s="152"/>
      <c r="L369" s="32"/>
      <c r="M369" s="153"/>
      <c r="T369" s="56"/>
      <c r="AT369" s="17" t="s">
        <v>262</v>
      </c>
      <c r="AU369" s="17" t="s">
        <v>87</v>
      </c>
    </row>
    <row r="370" spans="2:65" s="12" customFormat="1" ht="11.25">
      <c r="B370" s="154"/>
      <c r="D370" s="155" t="s">
        <v>264</v>
      </c>
      <c r="E370" s="156" t="s">
        <v>1</v>
      </c>
      <c r="F370" s="157" t="s">
        <v>6315</v>
      </c>
      <c r="H370" s="158">
        <v>0.41599999999999998</v>
      </c>
      <c r="I370" s="159"/>
      <c r="L370" s="154"/>
      <c r="M370" s="160"/>
      <c r="T370" s="161"/>
      <c r="AT370" s="156" t="s">
        <v>264</v>
      </c>
      <c r="AU370" s="156" t="s">
        <v>87</v>
      </c>
      <c r="AV370" s="12" t="s">
        <v>87</v>
      </c>
      <c r="AW370" s="12" t="s">
        <v>32</v>
      </c>
      <c r="AX370" s="12" t="s">
        <v>77</v>
      </c>
      <c r="AY370" s="156" t="s">
        <v>253</v>
      </c>
    </row>
    <row r="371" spans="2:65" s="13" customFormat="1" ht="11.25">
      <c r="B371" s="162"/>
      <c r="D371" s="155" t="s">
        <v>264</v>
      </c>
      <c r="E371" s="163" t="s">
        <v>1</v>
      </c>
      <c r="F371" s="164" t="s">
        <v>266</v>
      </c>
      <c r="H371" s="165">
        <v>0.41599999999999998</v>
      </c>
      <c r="I371" s="166"/>
      <c r="L371" s="162"/>
      <c r="M371" s="167"/>
      <c r="T371" s="168"/>
      <c r="AT371" s="163" t="s">
        <v>264</v>
      </c>
      <c r="AU371" s="163" t="s">
        <v>87</v>
      </c>
      <c r="AV371" s="13" t="s">
        <v>260</v>
      </c>
      <c r="AW371" s="13" t="s">
        <v>32</v>
      </c>
      <c r="AX371" s="13" t="s">
        <v>85</v>
      </c>
      <c r="AY371" s="163" t="s">
        <v>253</v>
      </c>
    </row>
    <row r="372" spans="2:65" s="1" customFormat="1" ht="24.2" customHeight="1">
      <c r="B372" s="32"/>
      <c r="C372" s="137" t="s">
        <v>379</v>
      </c>
      <c r="D372" s="137" t="s">
        <v>255</v>
      </c>
      <c r="E372" s="138" t="s">
        <v>6316</v>
      </c>
      <c r="F372" s="139" t="s">
        <v>6317</v>
      </c>
      <c r="G372" s="140" t="s">
        <v>202</v>
      </c>
      <c r="H372" s="141">
        <v>12.31</v>
      </c>
      <c r="I372" s="142"/>
      <c r="J372" s="143">
        <f>ROUND(I372*H372,2)</f>
        <v>0</v>
      </c>
      <c r="K372" s="139" t="s">
        <v>259</v>
      </c>
      <c r="L372" s="32"/>
      <c r="M372" s="144" t="s">
        <v>1</v>
      </c>
      <c r="N372" s="145" t="s">
        <v>42</v>
      </c>
      <c r="P372" s="146">
        <f>O372*H372</f>
        <v>0</v>
      </c>
      <c r="Q372" s="146">
        <v>2.5018699999999998</v>
      </c>
      <c r="R372" s="146">
        <f>Q372*H372</f>
        <v>30.798019699999998</v>
      </c>
      <c r="S372" s="146">
        <v>0</v>
      </c>
      <c r="T372" s="147">
        <f>S372*H372</f>
        <v>0</v>
      </c>
      <c r="AR372" s="148" t="s">
        <v>260</v>
      </c>
      <c r="AT372" s="148" t="s">
        <v>255</v>
      </c>
      <c r="AU372" s="148" t="s">
        <v>87</v>
      </c>
      <c r="AY372" s="17" t="s">
        <v>253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85</v>
      </c>
      <c r="BK372" s="149">
        <f>ROUND(I372*H372,2)</f>
        <v>0</v>
      </c>
      <c r="BL372" s="17" t="s">
        <v>260</v>
      </c>
      <c r="BM372" s="148" t="s">
        <v>6318</v>
      </c>
    </row>
    <row r="373" spans="2:65" s="1" customFormat="1" ht="11.25">
      <c r="B373" s="32"/>
      <c r="D373" s="150" t="s">
        <v>262</v>
      </c>
      <c r="F373" s="151" t="s">
        <v>6319</v>
      </c>
      <c r="I373" s="152"/>
      <c r="L373" s="32"/>
      <c r="M373" s="153"/>
      <c r="T373" s="56"/>
      <c r="AT373" s="17" t="s">
        <v>262</v>
      </c>
      <c r="AU373" s="17" t="s">
        <v>87</v>
      </c>
    </row>
    <row r="374" spans="2:65" s="12" customFormat="1" ht="11.25">
      <c r="B374" s="154"/>
      <c r="D374" s="155" t="s">
        <v>264</v>
      </c>
      <c r="E374" s="156" t="s">
        <v>1</v>
      </c>
      <c r="F374" s="157" t="s">
        <v>6320</v>
      </c>
      <c r="H374" s="158">
        <v>5.6929999999999996</v>
      </c>
      <c r="I374" s="159"/>
      <c r="L374" s="154"/>
      <c r="M374" s="160"/>
      <c r="T374" s="161"/>
      <c r="AT374" s="156" t="s">
        <v>264</v>
      </c>
      <c r="AU374" s="156" t="s">
        <v>87</v>
      </c>
      <c r="AV374" s="12" t="s">
        <v>87</v>
      </c>
      <c r="AW374" s="12" t="s">
        <v>32</v>
      </c>
      <c r="AX374" s="12" t="s">
        <v>77</v>
      </c>
      <c r="AY374" s="156" t="s">
        <v>253</v>
      </c>
    </row>
    <row r="375" spans="2:65" s="12" customFormat="1" ht="11.25">
      <c r="B375" s="154"/>
      <c r="D375" s="155" t="s">
        <v>264</v>
      </c>
      <c r="E375" s="156" t="s">
        <v>1</v>
      </c>
      <c r="F375" s="157" t="s">
        <v>6321</v>
      </c>
      <c r="H375" s="158">
        <v>4.8600000000000003</v>
      </c>
      <c r="I375" s="159"/>
      <c r="L375" s="154"/>
      <c r="M375" s="160"/>
      <c r="T375" s="161"/>
      <c r="AT375" s="156" t="s">
        <v>264</v>
      </c>
      <c r="AU375" s="156" t="s">
        <v>87</v>
      </c>
      <c r="AV375" s="12" t="s">
        <v>87</v>
      </c>
      <c r="AW375" s="12" t="s">
        <v>32</v>
      </c>
      <c r="AX375" s="12" t="s">
        <v>77</v>
      </c>
      <c r="AY375" s="156" t="s">
        <v>253</v>
      </c>
    </row>
    <row r="376" spans="2:65" s="12" customFormat="1" ht="22.5">
      <c r="B376" s="154"/>
      <c r="D376" s="155" t="s">
        <v>264</v>
      </c>
      <c r="E376" s="156" t="s">
        <v>1</v>
      </c>
      <c r="F376" s="157" t="s">
        <v>6322</v>
      </c>
      <c r="H376" s="158">
        <v>1.7569999999999999</v>
      </c>
      <c r="I376" s="159"/>
      <c r="L376" s="154"/>
      <c r="M376" s="160"/>
      <c r="T376" s="161"/>
      <c r="AT376" s="156" t="s">
        <v>264</v>
      </c>
      <c r="AU376" s="156" t="s">
        <v>87</v>
      </c>
      <c r="AV376" s="12" t="s">
        <v>87</v>
      </c>
      <c r="AW376" s="12" t="s">
        <v>32</v>
      </c>
      <c r="AX376" s="12" t="s">
        <v>77</v>
      </c>
      <c r="AY376" s="156" t="s">
        <v>253</v>
      </c>
    </row>
    <row r="377" spans="2:65" s="13" customFormat="1" ht="11.25">
      <c r="B377" s="162"/>
      <c r="D377" s="155" t="s">
        <v>264</v>
      </c>
      <c r="E377" s="163" t="s">
        <v>1</v>
      </c>
      <c r="F377" s="164" t="s">
        <v>266</v>
      </c>
      <c r="H377" s="165">
        <v>12.31</v>
      </c>
      <c r="I377" s="166"/>
      <c r="L377" s="162"/>
      <c r="M377" s="167"/>
      <c r="T377" s="168"/>
      <c r="AT377" s="163" t="s">
        <v>264</v>
      </c>
      <c r="AU377" s="163" t="s">
        <v>87</v>
      </c>
      <c r="AV377" s="13" t="s">
        <v>260</v>
      </c>
      <c r="AW377" s="13" t="s">
        <v>32</v>
      </c>
      <c r="AX377" s="13" t="s">
        <v>85</v>
      </c>
      <c r="AY377" s="163" t="s">
        <v>253</v>
      </c>
    </row>
    <row r="378" spans="2:65" s="1" customFormat="1" ht="16.5" customHeight="1">
      <c r="B378" s="32"/>
      <c r="C378" s="137" t="s">
        <v>384</v>
      </c>
      <c r="D378" s="137" t="s">
        <v>255</v>
      </c>
      <c r="E378" s="138" t="s">
        <v>6323</v>
      </c>
      <c r="F378" s="139" t="s">
        <v>6324</v>
      </c>
      <c r="G378" s="140" t="s">
        <v>258</v>
      </c>
      <c r="H378" s="141">
        <v>84.402000000000001</v>
      </c>
      <c r="I378" s="142"/>
      <c r="J378" s="143">
        <f>ROUND(I378*H378,2)</f>
        <v>0</v>
      </c>
      <c r="K378" s="139" t="s">
        <v>259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2.7499999999999998E-3</v>
      </c>
      <c r="R378" s="146">
        <f>Q378*H378</f>
        <v>0.23210549999999999</v>
      </c>
      <c r="S378" s="146">
        <v>0</v>
      </c>
      <c r="T378" s="147">
        <f>S378*H378</f>
        <v>0</v>
      </c>
      <c r="AR378" s="148" t="s">
        <v>260</v>
      </c>
      <c r="AT378" s="148" t="s">
        <v>255</v>
      </c>
      <c r="AU378" s="148" t="s">
        <v>87</v>
      </c>
      <c r="AY378" s="17" t="s">
        <v>253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85</v>
      </c>
      <c r="BK378" s="149">
        <f>ROUND(I378*H378,2)</f>
        <v>0</v>
      </c>
      <c r="BL378" s="17" t="s">
        <v>260</v>
      </c>
      <c r="BM378" s="148" t="s">
        <v>6325</v>
      </c>
    </row>
    <row r="379" spans="2:65" s="1" customFormat="1" ht="11.25">
      <c r="B379" s="32"/>
      <c r="D379" s="150" t="s">
        <v>262</v>
      </c>
      <c r="F379" s="151" t="s">
        <v>6326</v>
      </c>
      <c r="I379" s="152"/>
      <c r="L379" s="32"/>
      <c r="M379" s="153"/>
      <c r="T379" s="56"/>
      <c r="AT379" s="17" t="s">
        <v>262</v>
      </c>
      <c r="AU379" s="17" t="s">
        <v>87</v>
      </c>
    </row>
    <row r="380" spans="2:65" s="12" customFormat="1" ht="11.25">
      <c r="B380" s="154"/>
      <c r="D380" s="155" t="s">
        <v>264</v>
      </c>
      <c r="E380" s="156" t="s">
        <v>1</v>
      </c>
      <c r="F380" s="157" t="s">
        <v>6327</v>
      </c>
      <c r="H380" s="158">
        <v>37.950000000000003</v>
      </c>
      <c r="I380" s="159"/>
      <c r="L380" s="154"/>
      <c r="M380" s="160"/>
      <c r="T380" s="161"/>
      <c r="AT380" s="156" t="s">
        <v>264</v>
      </c>
      <c r="AU380" s="156" t="s">
        <v>87</v>
      </c>
      <c r="AV380" s="12" t="s">
        <v>87</v>
      </c>
      <c r="AW380" s="12" t="s">
        <v>32</v>
      </c>
      <c r="AX380" s="12" t="s">
        <v>77</v>
      </c>
      <c r="AY380" s="156" t="s">
        <v>253</v>
      </c>
    </row>
    <row r="381" spans="2:65" s="12" customFormat="1" ht="11.25">
      <c r="B381" s="154"/>
      <c r="D381" s="155" t="s">
        <v>264</v>
      </c>
      <c r="E381" s="156" t="s">
        <v>1</v>
      </c>
      <c r="F381" s="157" t="s">
        <v>6328</v>
      </c>
      <c r="H381" s="158">
        <v>32.4</v>
      </c>
      <c r="I381" s="159"/>
      <c r="L381" s="154"/>
      <c r="M381" s="160"/>
      <c r="T381" s="161"/>
      <c r="AT381" s="156" t="s">
        <v>264</v>
      </c>
      <c r="AU381" s="156" t="s">
        <v>87</v>
      </c>
      <c r="AV381" s="12" t="s">
        <v>87</v>
      </c>
      <c r="AW381" s="12" t="s">
        <v>32</v>
      </c>
      <c r="AX381" s="12" t="s">
        <v>77</v>
      </c>
      <c r="AY381" s="156" t="s">
        <v>253</v>
      </c>
    </row>
    <row r="382" spans="2:65" s="12" customFormat="1" ht="11.25">
      <c r="B382" s="154"/>
      <c r="D382" s="155" t="s">
        <v>264</v>
      </c>
      <c r="E382" s="156" t="s">
        <v>1</v>
      </c>
      <c r="F382" s="157" t="s">
        <v>6329</v>
      </c>
      <c r="H382" s="158">
        <v>14.052</v>
      </c>
      <c r="I382" s="159"/>
      <c r="L382" s="154"/>
      <c r="M382" s="160"/>
      <c r="T382" s="161"/>
      <c r="AT382" s="156" t="s">
        <v>264</v>
      </c>
      <c r="AU382" s="156" t="s">
        <v>87</v>
      </c>
      <c r="AV382" s="12" t="s">
        <v>87</v>
      </c>
      <c r="AW382" s="12" t="s">
        <v>32</v>
      </c>
      <c r="AX382" s="12" t="s">
        <v>77</v>
      </c>
      <c r="AY382" s="156" t="s">
        <v>253</v>
      </c>
    </row>
    <row r="383" spans="2:65" s="13" customFormat="1" ht="11.25">
      <c r="B383" s="162"/>
      <c r="D383" s="155" t="s">
        <v>264</v>
      </c>
      <c r="E383" s="163" t="s">
        <v>1</v>
      </c>
      <c r="F383" s="164" t="s">
        <v>266</v>
      </c>
      <c r="H383" s="165">
        <v>84.402000000000001</v>
      </c>
      <c r="I383" s="166"/>
      <c r="L383" s="162"/>
      <c r="M383" s="167"/>
      <c r="T383" s="168"/>
      <c r="AT383" s="163" t="s">
        <v>264</v>
      </c>
      <c r="AU383" s="163" t="s">
        <v>87</v>
      </c>
      <c r="AV383" s="13" t="s">
        <v>260</v>
      </c>
      <c r="AW383" s="13" t="s">
        <v>32</v>
      </c>
      <c r="AX383" s="13" t="s">
        <v>85</v>
      </c>
      <c r="AY383" s="163" t="s">
        <v>253</v>
      </c>
    </row>
    <row r="384" spans="2:65" s="1" customFormat="1" ht="21.75" customHeight="1">
      <c r="B384" s="32"/>
      <c r="C384" s="137" t="s">
        <v>389</v>
      </c>
      <c r="D384" s="137" t="s">
        <v>255</v>
      </c>
      <c r="E384" s="138" t="s">
        <v>6330</v>
      </c>
      <c r="F384" s="139" t="s">
        <v>6331</v>
      </c>
      <c r="G384" s="140" t="s">
        <v>258</v>
      </c>
      <c r="H384" s="141">
        <v>84.402000000000001</v>
      </c>
      <c r="I384" s="142"/>
      <c r="J384" s="143">
        <f>ROUND(I384*H384,2)</f>
        <v>0</v>
      </c>
      <c r="K384" s="139" t="s">
        <v>259</v>
      </c>
      <c r="L384" s="32"/>
      <c r="M384" s="144" t="s">
        <v>1</v>
      </c>
      <c r="N384" s="145" t="s">
        <v>42</v>
      </c>
      <c r="P384" s="146">
        <f>O384*H384</f>
        <v>0</v>
      </c>
      <c r="Q384" s="146">
        <v>0</v>
      </c>
      <c r="R384" s="146">
        <f>Q384*H384</f>
        <v>0</v>
      </c>
      <c r="S384" s="146">
        <v>0</v>
      </c>
      <c r="T384" s="147">
        <f>S384*H384</f>
        <v>0</v>
      </c>
      <c r="AR384" s="148" t="s">
        <v>260</v>
      </c>
      <c r="AT384" s="148" t="s">
        <v>255</v>
      </c>
      <c r="AU384" s="148" t="s">
        <v>87</v>
      </c>
      <c r="AY384" s="17" t="s">
        <v>253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85</v>
      </c>
      <c r="BK384" s="149">
        <f>ROUND(I384*H384,2)</f>
        <v>0</v>
      </c>
      <c r="BL384" s="17" t="s">
        <v>260</v>
      </c>
      <c r="BM384" s="148" t="s">
        <v>6332</v>
      </c>
    </row>
    <row r="385" spans="2:65" s="1" customFormat="1" ht="11.25">
      <c r="B385" s="32"/>
      <c r="D385" s="150" t="s">
        <v>262</v>
      </c>
      <c r="F385" s="151" t="s">
        <v>6333</v>
      </c>
      <c r="I385" s="152"/>
      <c r="L385" s="32"/>
      <c r="M385" s="153"/>
      <c r="T385" s="56"/>
      <c r="AT385" s="17" t="s">
        <v>262</v>
      </c>
      <c r="AU385" s="17" t="s">
        <v>87</v>
      </c>
    </row>
    <row r="386" spans="2:65" s="1" customFormat="1" ht="37.9" customHeight="1">
      <c r="B386" s="32"/>
      <c r="C386" s="137" t="s">
        <v>7</v>
      </c>
      <c r="D386" s="137" t="s">
        <v>255</v>
      </c>
      <c r="E386" s="138" t="s">
        <v>6334</v>
      </c>
      <c r="F386" s="139" t="s">
        <v>6335</v>
      </c>
      <c r="G386" s="140" t="s">
        <v>258</v>
      </c>
      <c r="H386" s="141">
        <v>135.51400000000001</v>
      </c>
      <c r="I386" s="142"/>
      <c r="J386" s="143">
        <f>ROUND(I386*H386,2)</f>
        <v>0</v>
      </c>
      <c r="K386" s="139" t="s">
        <v>1</v>
      </c>
      <c r="L386" s="32"/>
      <c r="M386" s="144" t="s">
        <v>1</v>
      </c>
      <c r="N386" s="145" t="s">
        <v>42</v>
      </c>
      <c r="P386" s="146">
        <f>O386*H386</f>
        <v>0</v>
      </c>
      <c r="Q386" s="146">
        <v>2.1919999999999999E-2</v>
      </c>
      <c r="R386" s="146">
        <f>Q386*H386</f>
        <v>2.97046688</v>
      </c>
      <c r="S386" s="146">
        <v>0</v>
      </c>
      <c r="T386" s="147">
        <f>S386*H386</f>
        <v>0</v>
      </c>
      <c r="AR386" s="148" t="s">
        <v>260</v>
      </c>
      <c r="AT386" s="148" t="s">
        <v>255</v>
      </c>
      <c r="AU386" s="148" t="s">
        <v>87</v>
      </c>
      <c r="AY386" s="17" t="s">
        <v>253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85</v>
      </c>
      <c r="BK386" s="149">
        <f>ROUND(I386*H386,2)</f>
        <v>0</v>
      </c>
      <c r="BL386" s="17" t="s">
        <v>260</v>
      </c>
      <c r="BM386" s="148" t="s">
        <v>6336</v>
      </c>
    </row>
    <row r="387" spans="2:65" s="14" customFormat="1" ht="11.25">
      <c r="B387" s="169"/>
      <c r="D387" s="155" t="s">
        <v>264</v>
      </c>
      <c r="E387" s="170" t="s">
        <v>1</v>
      </c>
      <c r="F387" s="171" t="s">
        <v>6337</v>
      </c>
      <c r="H387" s="170" t="s">
        <v>1</v>
      </c>
      <c r="I387" s="172"/>
      <c r="L387" s="169"/>
      <c r="M387" s="173"/>
      <c r="T387" s="174"/>
      <c r="AT387" s="170" t="s">
        <v>264</v>
      </c>
      <c r="AU387" s="170" t="s">
        <v>87</v>
      </c>
      <c r="AV387" s="14" t="s">
        <v>85</v>
      </c>
      <c r="AW387" s="14" t="s">
        <v>32</v>
      </c>
      <c r="AX387" s="14" t="s">
        <v>77</v>
      </c>
      <c r="AY387" s="170" t="s">
        <v>253</v>
      </c>
    </row>
    <row r="388" spans="2:65" s="14" customFormat="1" ht="11.25">
      <c r="B388" s="169"/>
      <c r="D388" s="155" t="s">
        <v>264</v>
      </c>
      <c r="E388" s="170" t="s">
        <v>1</v>
      </c>
      <c r="F388" s="171" t="s">
        <v>6338</v>
      </c>
      <c r="H388" s="170" t="s">
        <v>1</v>
      </c>
      <c r="I388" s="172"/>
      <c r="L388" s="169"/>
      <c r="M388" s="173"/>
      <c r="T388" s="174"/>
      <c r="AT388" s="170" t="s">
        <v>264</v>
      </c>
      <c r="AU388" s="170" t="s">
        <v>87</v>
      </c>
      <c r="AV388" s="14" t="s">
        <v>85</v>
      </c>
      <c r="AW388" s="14" t="s">
        <v>32</v>
      </c>
      <c r="AX388" s="14" t="s">
        <v>77</v>
      </c>
      <c r="AY388" s="170" t="s">
        <v>253</v>
      </c>
    </row>
    <row r="389" spans="2:65" s="12" customFormat="1" ht="11.25">
      <c r="B389" s="154"/>
      <c r="D389" s="155" t="s">
        <v>264</v>
      </c>
      <c r="E389" s="156" t="s">
        <v>1</v>
      </c>
      <c r="F389" s="157" t="s">
        <v>6339</v>
      </c>
      <c r="H389" s="158">
        <v>31.57</v>
      </c>
      <c r="I389" s="159"/>
      <c r="L389" s="154"/>
      <c r="M389" s="160"/>
      <c r="T389" s="161"/>
      <c r="AT389" s="156" t="s">
        <v>264</v>
      </c>
      <c r="AU389" s="156" t="s">
        <v>87</v>
      </c>
      <c r="AV389" s="12" t="s">
        <v>87</v>
      </c>
      <c r="AW389" s="12" t="s">
        <v>32</v>
      </c>
      <c r="AX389" s="12" t="s">
        <v>77</v>
      </c>
      <c r="AY389" s="156" t="s">
        <v>253</v>
      </c>
    </row>
    <row r="390" spans="2:65" s="12" customFormat="1" ht="33.75">
      <c r="B390" s="154"/>
      <c r="D390" s="155" t="s">
        <v>264</v>
      </c>
      <c r="E390" s="156" t="s">
        <v>1</v>
      </c>
      <c r="F390" s="157" t="s">
        <v>6340</v>
      </c>
      <c r="H390" s="158">
        <v>82.406000000000006</v>
      </c>
      <c r="I390" s="159"/>
      <c r="L390" s="154"/>
      <c r="M390" s="160"/>
      <c r="T390" s="161"/>
      <c r="AT390" s="156" t="s">
        <v>264</v>
      </c>
      <c r="AU390" s="156" t="s">
        <v>87</v>
      </c>
      <c r="AV390" s="12" t="s">
        <v>87</v>
      </c>
      <c r="AW390" s="12" t="s">
        <v>32</v>
      </c>
      <c r="AX390" s="12" t="s">
        <v>77</v>
      </c>
      <c r="AY390" s="156" t="s">
        <v>253</v>
      </c>
    </row>
    <row r="391" spans="2:65" s="12" customFormat="1" ht="11.25">
      <c r="B391" s="154"/>
      <c r="D391" s="155" t="s">
        <v>264</v>
      </c>
      <c r="E391" s="156" t="s">
        <v>1</v>
      </c>
      <c r="F391" s="157" t="s">
        <v>6341</v>
      </c>
      <c r="H391" s="158">
        <v>76.040000000000006</v>
      </c>
      <c r="I391" s="159"/>
      <c r="L391" s="154"/>
      <c r="M391" s="160"/>
      <c r="T391" s="161"/>
      <c r="AT391" s="156" t="s">
        <v>264</v>
      </c>
      <c r="AU391" s="156" t="s">
        <v>87</v>
      </c>
      <c r="AV391" s="12" t="s">
        <v>87</v>
      </c>
      <c r="AW391" s="12" t="s">
        <v>32</v>
      </c>
      <c r="AX391" s="12" t="s">
        <v>77</v>
      </c>
      <c r="AY391" s="156" t="s">
        <v>253</v>
      </c>
    </row>
    <row r="392" spans="2:65" s="12" customFormat="1" ht="11.25">
      <c r="B392" s="154"/>
      <c r="D392" s="155" t="s">
        <v>264</v>
      </c>
      <c r="E392" s="156" t="s">
        <v>1</v>
      </c>
      <c r="F392" s="157" t="s">
        <v>6342</v>
      </c>
      <c r="H392" s="158">
        <v>11.84</v>
      </c>
      <c r="I392" s="159"/>
      <c r="L392" s="154"/>
      <c r="M392" s="160"/>
      <c r="T392" s="161"/>
      <c r="AT392" s="156" t="s">
        <v>264</v>
      </c>
      <c r="AU392" s="156" t="s">
        <v>87</v>
      </c>
      <c r="AV392" s="12" t="s">
        <v>87</v>
      </c>
      <c r="AW392" s="12" t="s">
        <v>32</v>
      </c>
      <c r="AX392" s="12" t="s">
        <v>77</v>
      </c>
      <c r="AY392" s="156" t="s">
        <v>253</v>
      </c>
    </row>
    <row r="393" spans="2:65" s="12" customFormat="1" ht="11.25">
      <c r="B393" s="154"/>
      <c r="D393" s="155" t="s">
        <v>264</v>
      </c>
      <c r="E393" s="156" t="s">
        <v>1</v>
      </c>
      <c r="F393" s="157" t="s">
        <v>6343</v>
      </c>
      <c r="H393" s="158">
        <v>22.093</v>
      </c>
      <c r="I393" s="159"/>
      <c r="L393" s="154"/>
      <c r="M393" s="160"/>
      <c r="T393" s="161"/>
      <c r="AT393" s="156" t="s">
        <v>264</v>
      </c>
      <c r="AU393" s="156" t="s">
        <v>87</v>
      </c>
      <c r="AV393" s="12" t="s">
        <v>87</v>
      </c>
      <c r="AW393" s="12" t="s">
        <v>32</v>
      </c>
      <c r="AX393" s="12" t="s">
        <v>77</v>
      </c>
      <c r="AY393" s="156" t="s">
        <v>253</v>
      </c>
    </row>
    <row r="394" spans="2:65" s="12" customFormat="1" ht="11.25">
      <c r="B394" s="154"/>
      <c r="D394" s="155" t="s">
        <v>264</v>
      </c>
      <c r="E394" s="156" t="s">
        <v>1</v>
      </c>
      <c r="F394" s="157" t="s">
        <v>6344</v>
      </c>
      <c r="H394" s="158">
        <v>41.25</v>
      </c>
      <c r="I394" s="159"/>
      <c r="L394" s="154"/>
      <c r="M394" s="160"/>
      <c r="T394" s="161"/>
      <c r="AT394" s="156" t="s">
        <v>264</v>
      </c>
      <c r="AU394" s="156" t="s">
        <v>87</v>
      </c>
      <c r="AV394" s="12" t="s">
        <v>87</v>
      </c>
      <c r="AW394" s="12" t="s">
        <v>32</v>
      </c>
      <c r="AX394" s="12" t="s">
        <v>77</v>
      </c>
      <c r="AY394" s="156" t="s">
        <v>253</v>
      </c>
    </row>
    <row r="395" spans="2:65" s="12" customFormat="1" ht="11.25">
      <c r="B395" s="154"/>
      <c r="D395" s="155" t="s">
        <v>264</v>
      </c>
      <c r="E395" s="156" t="s">
        <v>1</v>
      </c>
      <c r="F395" s="157" t="s">
        <v>6345</v>
      </c>
      <c r="H395" s="158">
        <v>5.8280000000000003</v>
      </c>
      <c r="I395" s="159"/>
      <c r="L395" s="154"/>
      <c r="M395" s="160"/>
      <c r="T395" s="161"/>
      <c r="AT395" s="156" t="s">
        <v>264</v>
      </c>
      <c r="AU395" s="156" t="s">
        <v>87</v>
      </c>
      <c r="AV395" s="12" t="s">
        <v>87</v>
      </c>
      <c r="AW395" s="12" t="s">
        <v>32</v>
      </c>
      <c r="AX395" s="12" t="s">
        <v>77</v>
      </c>
      <c r="AY395" s="156" t="s">
        <v>253</v>
      </c>
    </row>
    <row r="396" spans="2:65" s="15" customFormat="1" ht="11.25">
      <c r="B396" s="175"/>
      <c r="D396" s="155" t="s">
        <v>264</v>
      </c>
      <c r="E396" s="176" t="s">
        <v>1</v>
      </c>
      <c r="F396" s="177" t="s">
        <v>322</v>
      </c>
      <c r="H396" s="178">
        <v>271.02699999999999</v>
      </c>
      <c r="I396" s="179"/>
      <c r="L396" s="175"/>
      <c r="M396" s="180"/>
      <c r="T396" s="181"/>
      <c r="AT396" s="176" t="s">
        <v>264</v>
      </c>
      <c r="AU396" s="176" t="s">
        <v>87</v>
      </c>
      <c r="AV396" s="15" t="s">
        <v>97</v>
      </c>
      <c r="AW396" s="15" t="s">
        <v>32</v>
      </c>
      <c r="AX396" s="15" t="s">
        <v>77</v>
      </c>
      <c r="AY396" s="176" t="s">
        <v>253</v>
      </c>
    </row>
    <row r="397" spans="2:65" s="13" customFormat="1" ht="11.25">
      <c r="B397" s="162"/>
      <c r="D397" s="155" t="s">
        <v>264</v>
      </c>
      <c r="E397" s="163" t="s">
        <v>1</v>
      </c>
      <c r="F397" s="164" t="s">
        <v>266</v>
      </c>
      <c r="H397" s="165">
        <v>271.02699999999999</v>
      </c>
      <c r="I397" s="166"/>
      <c r="L397" s="162"/>
      <c r="M397" s="167"/>
      <c r="T397" s="168"/>
      <c r="AT397" s="163" t="s">
        <v>264</v>
      </c>
      <c r="AU397" s="163" t="s">
        <v>87</v>
      </c>
      <c r="AV397" s="13" t="s">
        <v>260</v>
      </c>
      <c r="AW397" s="13" t="s">
        <v>32</v>
      </c>
      <c r="AX397" s="13" t="s">
        <v>85</v>
      </c>
      <c r="AY397" s="163" t="s">
        <v>253</v>
      </c>
    </row>
    <row r="398" spans="2:65" s="12" customFormat="1" ht="11.25">
      <c r="B398" s="154"/>
      <c r="D398" s="155" t="s">
        <v>264</v>
      </c>
      <c r="F398" s="157" t="s">
        <v>6346</v>
      </c>
      <c r="H398" s="158">
        <v>135.51400000000001</v>
      </c>
      <c r="I398" s="159"/>
      <c r="L398" s="154"/>
      <c r="M398" s="160"/>
      <c r="T398" s="161"/>
      <c r="AT398" s="156" t="s">
        <v>264</v>
      </c>
      <c r="AU398" s="156" t="s">
        <v>87</v>
      </c>
      <c r="AV398" s="12" t="s">
        <v>87</v>
      </c>
      <c r="AW398" s="12" t="s">
        <v>4</v>
      </c>
      <c r="AX398" s="12" t="s">
        <v>85</v>
      </c>
      <c r="AY398" s="156" t="s">
        <v>253</v>
      </c>
    </row>
    <row r="399" spans="2:65" s="11" customFormat="1" ht="22.9" customHeight="1">
      <c r="B399" s="125"/>
      <c r="D399" s="126" t="s">
        <v>76</v>
      </c>
      <c r="E399" s="135" t="s">
        <v>97</v>
      </c>
      <c r="F399" s="135" t="s">
        <v>906</v>
      </c>
      <c r="I399" s="128"/>
      <c r="J399" s="136">
        <f>BK399</f>
        <v>0</v>
      </c>
      <c r="L399" s="125"/>
      <c r="M399" s="130"/>
      <c r="P399" s="131">
        <f>SUM(P400:P445)</f>
        <v>0</v>
      </c>
      <c r="R399" s="131">
        <f>SUM(R400:R445)</f>
        <v>26.490357580000001</v>
      </c>
      <c r="T399" s="132">
        <f>SUM(T400:T445)</f>
        <v>0</v>
      </c>
      <c r="AR399" s="126" t="s">
        <v>85</v>
      </c>
      <c r="AT399" s="133" t="s">
        <v>76</v>
      </c>
      <c r="AU399" s="133" t="s">
        <v>85</v>
      </c>
      <c r="AY399" s="126" t="s">
        <v>253</v>
      </c>
      <c r="BK399" s="134">
        <f>SUM(BK400:BK445)</f>
        <v>0</v>
      </c>
    </row>
    <row r="400" spans="2:65" s="1" customFormat="1" ht="24.2" customHeight="1">
      <c r="B400" s="32"/>
      <c r="C400" s="137" t="s">
        <v>398</v>
      </c>
      <c r="D400" s="137" t="s">
        <v>255</v>
      </c>
      <c r="E400" s="138" t="s">
        <v>6347</v>
      </c>
      <c r="F400" s="139" t="s">
        <v>6348</v>
      </c>
      <c r="G400" s="140" t="s">
        <v>202</v>
      </c>
      <c r="H400" s="141">
        <v>75.784000000000006</v>
      </c>
      <c r="I400" s="142"/>
      <c r="J400" s="143">
        <f>ROUND(I400*H400,2)</f>
        <v>0</v>
      </c>
      <c r="K400" s="139" t="s">
        <v>259</v>
      </c>
      <c r="L400" s="32"/>
      <c r="M400" s="144" t="s">
        <v>1</v>
      </c>
      <c r="N400" s="145" t="s">
        <v>42</v>
      </c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AR400" s="148" t="s">
        <v>260</v>
      </c>
      <c r="AT400" s="148" t="s">
        <v>255</v>
      </c>
      <c r="AU400" s="148" t="s">
        <v>87</v>
      </c>
      <c r="AY400" s="17" t="s">
        <v>253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85</v>
      </c>
      <c r="BK400" s="149">
        <f>ROUND(I400*H400,2)</f>
        <v>0</v>
      </c>
      <c r="BL400" s="17" t="s">
        <v>260</v>
      </c>
      <c r="BM400" s="148" t="s">
        <v>6349</v>
      </c>
    </row>
    <row r="401" spans="2:65" s="1" customFormat="1" ht="11.25">
      <c r="B401" s="32"/>
      <c r="D401" s="150" t="s">
        <v>262</v>
      </c>
      <c r="F401" s="151" t="s">
        <v>6350</v>
      </c>
      <c r="I401" s="152"/>
      <c r="L401" s="32"/>
      <c r="M401" s="153"/>
      <c r="T401" s="56"/>
      <c r="AT401" s="17" t="s">
        <v>262</v>
      </c>
      <c r="AU401" s="17" t="s">
        <v>87</v>
      </c>
    </row>
    <row r="402" spans="2:65" s="14" customFormat="1" ht="11.25">
      <c r="B402" s="169"/>
      <c r="D402" s="155" t="s">
        <v>264</v>
      </c>
      <c r="E402" s="170" t="s">
        <v>1</v>
      </c>
      <c r="F402" s="171" t="s">
        <v>6351</v>
      </c>
      <c r="H402" s="170" t="s">
        <v>1</v>
      </c>
      <c r="I402" s="172"/>
      <c r="L402" s="169"/>
      <c r="M402" s="173"/>
      <c r="T402" s="174"/>
      <c r="AT402" s="170" t="s">
        <v>264</v>
      </c>
      <c r="AU402" s="170" t="s">
        <v>87</v>
      </c>
      <c r="AV402" s="14" t="s">
        <v>85</v>
      </c>
      <c r="AW402" s="14" t="s">
        <v>32</v>
      </c>
      <c r="AX402" s="14" t="s">
        <v>77</v>
      </c>
      <c r="AY402" s="170" t="s">
        <v>253</v>
      </c>
    </row>
    <row r="403" spans="2:65" s="12" customFormat="1" ht="11.25">
      <c r="B403" s="154"/>
      <c r="D403" s="155" t="s">
        <v>264</v>
      </c>
      <c r="E403" s="156" t="s">
        <v>1</v>
      </c>
      <c r="F403" s="157" t="s">
        <v>6352</v>
      </c>
      <c r="H403" s="158">
        <v>8.1319999999999997</v>
      </c>
      <c r="I403" s="159"/>
      <c r="L403" s="154"/>
      <c r="M403" s="160"/>
      <c r="T403" s="161"/>
      <c r="AT403" s="156" t="s">
        <v>264</v>
      </c>
      <c r="AU403" s="156" t="s">
        <v>87</v>
      </c>
      <c r="AV403" s="12" t="s">
        <v>87</v>
      </c>
      <c r="AW403" s="12" t="s">
        <v>32</v>
      </c>
      <c r="AX403" s="12" t="s">
        <v>77</v>
      </c>
      <c r="AY403" s="156" t="s">
        <v>253</v>
      </c>
    </row>
    <row r="404" spans="2:65" s="12" customFormat="1" ht="11.25">
      <c r="B404" s="154"/>
      <c r="D404" s="155" t="s">
        <v>264</v>
      </c>
      <c r="E404" s="156" t="s">
        <v>1</v>
      </c>
      <c r="F404" s="157" t="s">
        <v>6353</v>
      </c>
      <c r="H404" s="158">
        <v>20.239999999999998</v>
      </c>
      <c r="I404" s="159"/>
      <c r="L404" s="154"/>
      <c r="M404" s="160"/>
      <c r="T404" s="161"/>
      <c r="AT404" s="156" t="s">
        <v>264</v>
      </c>
      <c r="AU404" s="156" t="s">
        <v>87</v>
      </c>
      <c r="AV404" s="12" t="s">
        <v>87</v>
      </c>
      <c r="AW404" s="12" t="s">
        <v>32</v>
      </c>
      <c r="AX404" s="12" t="s">
        <v>77</v>
      </c>
      <c r="AY404" s="156" t="s">
        <v>253</v>
      </c>
    </row>
    <row r="405" spans="2:65" s="12" customFormat="1" ht="11.25">
      <c r="B405" s="154"/>
      <c r="D405" s="155" t="s">
        <v>264</v>
      </c>
      <c r="E405" s="156" t="s">
        <v>1</v>
      </c>
      <c r="F405" s="157" t="s">
        <v>6354</v>
      </c>
      <c r="H405" s="158">
        <v>3.4239999999999999</v>
      </c>
      <c r="I405" s="159"/>
      <c r="L405" s="154"/>
      <c r="M405" s="160"/>
      <c r="T405" s="161"/>
      <c r="AT405" s="156" t="s">
        <v>264</v>
      </c>
      <c r="AU405" s="156" t="s">
        <v>87</v>
      </c>
      <c r="AV405" s="12" t="s">
        <v>87</v>
      </c>
      <c r="AW405" s="12" t="s">
        <v>32</v>
      </c>
      <c r="AX405" s="12" t="s">
        <v>77</v>
      </c>
      <c r="AY405" s="156" t="s">
        <v>253</v>
      </c>
    </row>
    <row r="406" spans="2:65" s="12" customFormat="1" ht="11.25">
      <c r="B406" s="154"/>
      <c r="D406" s="155" t="s">
        <v>264</v>
      </c>
      <c r="E406" s="156" t="s">
        <v>1</v>
      </c>
      <c r="F406" s="157" t="s">
        <v>6355</v>
      </c>
      <c r="H406" s="158">
        <v>25.347999999999999</v>
      </c>
      <c r="I406" s="159"/>
      <c r="L406" s="154"/>
      <c r="M406" s="160"/>
      <c r="T406" s="161"/>
      <c r="AT406" s="156" t="s">
        <v>264</v>
      </c>
      <c r="AU406" s="156" t="s">
        <v>87</v>
      </c>
      <c r="AV406" s="12" t="s">
        <v>87</v>
      </c>
      <c r="AW406" s="12" t="s">
        <v>32</v>
      </c>
      <c r="AX406" s="12" t="s">
        <v>77</v>
      </c>
      <c r="AY406" s="156" t="s">
        <v>253</v>
      </c>
    </row>
    <row r="407" spans="2:65" s="12" customFormat="1" ht="11.25">
      <c r="B407" s="154"/>
      <c r="D407" s="155" t="s">
        <v>264</v>
      </c>
      <c r="E407" s="156" t="s">
        <v>1</v>
      </c>
      <c r="F407" s="157" t="s">
        <v>6356</v>
      </c>
      <c r="H407" s="158">
        <v>4.6059999999999999</v>
      </c>
      <c r="I407" s="159"/>
      <c r="L407" s="154"/>
      <c r="M407" s="160"/>
      <c r="T407" s="161"/>
      <c r="AT407" s="156" t="s">
        <v>264</v>
      </c>
      <c r="AU407" s="156" t="s">
        <v>87</v>
      </c>
      <c r="AV407" s="12" t="s">
        <v>87</v>
      </c>
      <c r="AW407" s="12" t="s">
        <v>32</v>
      </c>
      <c r="AX407" s="12" t="s">
        <v>77</v>
      </c>
      <c r="AY407" s="156" t="s">
        <v>253</v>
      </c>
    </row>
    <row r="408" spans="2:65" s="12" customFormat="1" ht="11.25">
      <c r="B408" s="154"/>
      <c r="D408" s="155" t="s">
        <v>264</v>
      </c>
      <c r="E408" s="156" t="s">
        <v>1</v>
      </c>
      <c r="F408" s="157" t="s">
        <v>6357</v>
      </c>
      <c r="H408" s="158">
        <v>2.1179999999999999</v>
      </c>
      <c r="I408" s="159"/>
      <c r="L408" s="154"/>
      <c r="M408" s="160"/>
      <c r="T408" s="161"/>
      <c r="AT408" s="156" t="s">
        <v>264</v>
      </c>
      <c r="AU408" s="156" t="s">
        <v>87</v>
      </c>
      <c r="AV408" s="12" t="s">
        <v>87</v>
      </c>
      <c r="AW408" s="12" t="s">
        <v>32</v>
      </c>
      <c r="AX408" s="12" t="s">
        <v>77</v>
      </c>
      <c r="AY408" s="156" t="s">
        <v>253</v>
      </c>
    </row>
    <row r="409" spans="2:65" s="12" customFormat="1" ht="11.25">
      <c r="B409" s="154"/>
      <c r="D409" s="155" t="s">
        <v>264</v>
      </c>
      <c r="E409" s="156" t="s">
        <v>1</v>
      </c>
      <c r="F409" s="157" t="s">
        <v>6358</v>
      </c>
      <c r="H409" s="158">
        <v>3.7530000000000001</v>
      </c>
      <c r="I409" s="159"/>
      <c r="L409" s="154"/>
      <c r="M409" s="160"/>
      <c r="T409" s="161"/>
      <c r="AT409" s="156" t="s">
        <v>264</v>
      </c>
      <c r="AU409" s="156" t="s">
        <v>87</v>
      </c>
      <c r="AV409" s="12" t="s">
        <v>87</v>
      </c>
      <c r="AW409" s="12" t="s">
        <v>32</v>
      </c>
      <c r="AX409" s="12" t="s">
        <v>77</v>
      </c>
      <c r="AY409" s="156" t="s">
        <v>253</v>
      </c>
    </row>
    <row r="410" spans="2:65" s="12" customFormat="1" ht="11.25">
      <c r="B410" s="154"/>
      <c r="D410" s="155" t="s">
        <v>264</v>
      </c>
      <c r="E410" s="156" t="s">
        <v>1</v>
      </c>
      <c r="F410" s="157" t="s">
        <v>6359</v>
      </c>
      <c r="H410" s="158">
        <v>7.0469999999999997</v>
      </c>
      <c r="I410" s="159"/>
      <c r="L410" s="154"/>
      <c r="M410" s="160"/>
      <c r="T410" s="161"/>
      <c r="AT410" s="156" t="s">
        <v>264</v>
      </c>
      <c r="AU410" s="156" t="s">
        <v>87</v>
      </c>
      <c r="AV410" s="12" t="s">
        <v>87</v>
      </c>
      <c r="AW410" s="12" t="s">
        <v>32</v>
      </c>
      <c r="AX410" s="12" t="s">
        <v>77</v>
      </c>
      <c r="AY410" s="156" t="s">
        <v>253</v>
      </c>
    </row>
    <row r="411" spans="2:65" s="12" customFormat="1" ht="11.25">
      <c r="B411" s="154"/>
      <c r="D411" s="155" t="s">
        <v>264</v>
      </c>
      <c r="E411" s="156" t="s">
        <v>1</v>
      </c>
      <c r="F411" s="157" t="s">
        <v>6360</v>
      </c>
      <c r="H411" s="158">
        <v>1.1160000000000001</v>
      </c>
      <c r="I411" s="159"/>
      <c r="L411" s="154"/>
      <c r="M411" s="160"/>
      <c r="T411" s="161"/>
      <c r="AT411" s="156" t="s">
        <v>264</v>
      </c>
      <c r="AU411" s="156" t="s">
        <v>87</v>
      </c>
      <c r="AV411" s="12" t="s">
        <v>87</v>
      </c>
      <c r="AW411" s="12" t="s">
        <v>32</v>
      </c>
      <c r="AX411" s="12" t="s">
        <v>77</v>
      </c>
      <c r="AY411" s="156" t="s">
        <v>253</v>
      </c>
    </row>
    <row r="412" spans="2:65" s="15" customFormat="1" ht="11.25">
      <c r="B412" s="175"/>
      <c r="D412" s="155" t="s">
        <v>264</v>
      </c>
      <c r="E412" s="176" t="s">
        <v>6110</v>
      </c>
      <c r="F412" s="177" t="s">
        <v>322</v>
      </c>
      <c r="H412" s="178">
        <v>75.784000000000006</v>
      </c>
      <c r="I412" s="179"/>
      <c r="L412" s="175"/>
      <c r="M412" s="180"/>
      <c r="T412" s="181"/>
      <c r="AT412" s="176" t="s">
        <v>264</v>
      </c>
      <c r="AU412" s="176" t="s">
        <v>87</v>
      </c>
      <c r="AV412" s="15" t="s">
        <v>97</v>
      </c>
      <c r="AW412" s="15" t="s">
        <v>32</v>
      </c>
      <c r="AX412" s="15" t="s">
        <v>77</v>
      </c>
      <c r="AY412" s="176" t="s">
        <v>253</v>
      </c>
    </row>
    <row r="413" spans="2:65" s="13" customFormat="1" ht="11.25">
      <c r="B413" s="162"/>
      <c r="D413" s="155" t="s">
        <v>264</v>
      </c>
      <c r="E413" s="163" t="s">
        <v>1</v>
      </c>
      <c r="F413" s="164" t="s">
        <v>266</v>
      </c>
      <c r="H413" s="165">
        <v>75.784000000000006</v>
      </c>
      <c r="I413" s="166"/>
      <c r="L413" s="162"/>
      <c r="M413" s="167"/>
      <c r="T413" s="168"/>
      <c r="AT413" s="163" t="s">
        <v>264</v>
      </c>
      <c r="AU413" s="163" t="s">
        <v>87</v>
      </c>
      <c r="AV413" s="13" t="s">
        <v>260</v>
      </c>
      <c r="AW413" s="13" t="s">
        <v>32</v>
      </c>
      <c r="AX413" s="13" t="s">
        <v>85</v>
      </c>
      <c r="AY413" s="163" t="s">
        <v>253</v>
      </c>
    </row>
    <row r="414" spans="2:65" s="1" customFormat="1" ht="24.2" customHeight="1">
      <c r="B414" s="32"/>
      <c r="C414" s="137" t="s">
        <v>404</v>
      </c>
      <c r="D414" s="137" t="s">
        <v>255</v>
      </c>
      <c r="E414" s="138" t="s">
        <v>6361</v>
      </c>
      <c r="F414" s="139" t="s">
        <v>6362</v>
      </c>
      <c r="G414" s="140" t="s">
        <v>202</v>
      </c>
      <c r="H414" s="141">
        <v>97.956000000000003</v>
      </c>
      <c r="I414" s="142"/>
      <c r="J414" s="143">
        <f>ROUND(I414*H414,2)</f>
        <v>0</v>
      </c>
      <c r="K414" s="139" t="s">
        <v>259</v>
      </c>
      <c r="L414" s="32"/>
      <c r="M414" s="144" t="s">
        <v>1</v>
      </c>
      <c r="N414" s="145" t="s">
        <v>42</v>
      </c>
      <c r="P414" s="146">
        <f>O414*H414</f>
        <v>0</v>
      </c>
      <c r="Q414" s="146">
        <v>0</v>
      </c>
      <c r="R414" s="146">
        <f>Q414*H414</f>
        <v>0</v>
      </c>
      <c r="S414" s="146">
        <v>0</v>
      </c>
      <c r="T414" s="147">
        <f>S414*H414</f>
        <v>0</v>
      </c>
      <c r="AR414" s="148" t="s">
        <v>260</v>
      </c>
      <c r="AT414" s="148" t="s">
        <v>255</v>
      </c>
      <c r="AU414" s="148" t="s">
        <v>87</v>
      </c>
      <c r="AY414" s="17" t="s">
        <v>253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85</v>
      </c>
      <c r="BK414" s="149">
        <f>ROUND(I414*H414,2)</f>
        <v>0</v>
      </c>
      <c r="BL414" s="17" t="s">
        <v>260</v>
      </c>
      <c r="BM414" s="148" t="s">
        <v>6363</v>
      </c>
    </row>
    <row r="415" spans="2:65" s="1" customFormat="1" ht="11.25">
      <c r="B415" s="32"/>
      <c r="D415" s="150" t="s">
        <v>262</v>
      </c>
      <c r="F415" s="151" t="s">
        <v>6364</v>
      </c>
      <c r="I415" s="152"/>
      <c r="L415" s="32"/>
      <c r="M415" s="153"/>
      <c r="T415" s="56"/>
      <c r="AT415" s="17" t="s">
        <v>262</v>
      </c>
      <c r="AU415" s="17" t="s">
        <v>87</v>
      </c>
    </row>
    <row r="416" spans="2:65" s="14" customFormat="1" ht="11.25">
      <c r="B416" s="169"/>
      <c r="D416" s="155" t="s">
        <v>264</v>
      </c>
      <c r="E416" s="170" t="s">
        <v>1</v>
      </c>
      <c r="F416" s="171" t="s">
        <v>6338</v>
      </c>
      <c r="H416" s="170" t="s">
        <v>1</v>
      </c>
      <c r="I416" s="172"/>
      <c r="L416" s="169"/>
      <c r="M416" s="173"/>
      <c r="T416" s="174"/>
      <c r="AT416" s="170" t="s">
        <v>264</v>
      </c>
      <c r="AU416" s="170" t="s">
        <v>87</v>
      </c>
      <c r="AV416" s="14" t="s">
        <v>85</v>
      </c>
      <c r="AW416" s="14" t="s">
        <v>32</v>
      </c>
      <c r="AX416" s="14" t="s">
        <v>77</v>
      </c>
      <c r="AY416" s="170" t="s">
        <v>253</v>
      </c>
    </row>
    <row r="417" spans="2:65" s="12" customFormat="1" ht="11.25">
      <c r="B417" s="154"/>
      <c r="D417" s="155" t="s">
        <v>264</v>
      </c>
      <c r="E417" s="156" t="s">
        <v>1</v>
      </c>
      <c r="F417" s="157" t="s">
        <v>6365</v>
      </c>
      <c r="H417" s="158">
        <v>12.628</v>
      </c>
      <c r="I417" s="159"/>
      <c r="L417" s="154"/>
      <c r="M417" s="160"/>
      <c r="T417" s="161"/>
      <c r="AT417" s="156" t="s">
        <v>264</v>
      </c>
      <c r="AU417" s="156" t="s">
        <v>87</v>
      </c>
      <c r="AV417" s="12" t="s">
        <v>87</v>
      </c>
      <c r="AW417" s="12" t="s">
        <v>32</v>
      </c>
      <c r="AX417" s="12" t="s">
        <v>77</v>
      </c>
      <c r="AY417" s="156" t="s">
        <v>253</v>
      </c>
    </row>
    <row r="418" spans="2:65" s="12" customFormat="1" ht="33.75">
      <c r="B418" s="154"/>
      <c r="D418" s="155" t="s">
        <v>264</v>
      </c>
      <c r="E418" s="156" t="s">
        <v>1</v>
      </c>
      <c r="F418" s="157" t="s">
        <v>6366</v>
      </c>
      <c r="H418" s="158">
        <v>32.962000000000003</v>
      </c>
      <c r="I418" s="159"/>
      <c r="L418" s="154"/>
      <c r="M418" s="160"/>
      <c r="T418" s="161"/>
      <c r="AT418" s="156" t="s">
        <v>264</v>
      </c>
      <c r="AU418" s="156" t="s">
        <v>87</v>
      </c>
      <c r="AV418" s="12" t="s">
        <v>87</v>
      </c>
      <c r="AW418" s="12" t="s">
        <v>32</v>
      </c>
      <c r="AX418" s="12" t="s">
        <v>77</v>
      </c>
      <c r="AY418" s="156" t="s">
        <v>253</v>
      </c>
    </row>
    <row r="419" spans="2:65" s="12" customFormat="1" ht="11.25">
      <c r="B419" s="154"/>
      <c r="D419" s="155" t="s">
        <v>264</v>
      </c>
      <c r="E419" s="156" t="s">
        <v>1</v>
      </c>
      <c r="F419" s="157" t="s">
        <v>6367</v>
      </c>
      <c r="H419" s="158">
        <v>30.416</v>
      </c>
      <c r="I419" s="159"/>
      <c r="L419" s="154"/>
      <c r="M419" s="160"/>
      <c r="T419" s="161"/>
      <c r="AT419" s="156" t="s">
        <v>264</v>
      </c>
      <c r="AU419" s="156" t="s">
        <v>87</v>
      </c>
      <c r="AV419" s="12" t="s">
        <v>87</v>
      </c>
      <c r="AW419" s="12" t="s">
        <v>32</v>
      </c>
      <c r="AX419" s="12" t="s">
        <v>77</v>
      </c>
      <c r="AY419" s="156" t="s">
        <v>253</v>
      </c>
    </row>
    <row r="420" spans="2:65" s="12" customFormat="1" ht="11.25">
      <c r="B420" s="154"/>
      <c r="D420" s="155" t="s">
        <v>264</v>
      </c>
      <c r="E420" s="156" t="s">
        <v>1</v>
      </c>
      <c r="F420" s="157" t="s">
        <v>6368</v>
      </c>
      <c r="H420" s="158">
        <v>3.552</v>
      </c>
      <c r="I420" s="159"/>
      <c r="L420" s="154"/>
      <c r="M420" s="160"/>
      <c r="T420" s="161"/>
      <c r="AT420" s="156" t="s">
        <v>264</v>
      </c>
      <c r="AU420" s="156" t="s">
        <v>87</v>
      </c>
      <c r="AV420" s="12" t="s">
        <v>87</v>
      </c>
      <c r="AW420" s="12" t="s">
        <v>32</v>
      </c>
      <c r="AX420" s="12" t="s">
        <v>77</v>
      </c>
      <c r="AY420" s="156" t="s">
        <v>253</v>
      </c>
    </row>
    <row r="421" spans="2:65" s="12" customFormat="1" ht="11.25">
      <c r="B421" s="154"/>
      <c r="D421" s="155" t="s">
        <v>264</v>
      </c>
      <c r="E421" s="156" t="s">
        <v>1</v>
      </c>
      <c r="F421" s="157" t="s">
        <v>6369</v>
      </c>
      <c r="H421" s="158">
        <v>6.6280000000000001</v>
      </c>
      <c r="I421" s="159"/>
      <c r="L421" s="154"/>
      <c r="M421" s="160"/>
      <c r="T421" s="161"/>
      <c r="AT421" s="156" t="s">
        <v>264</v>
      </c>
      <c r="AU421" s="156" t="s">
        <v>87</v>
      </c>
      <c r="AV421" s="12" t="s">
        <v>87</v>
      </c>
      <c r="AW421" s="12" t="s">
        <v>32</v>
      </c>
      <c r="AX421" s="12" t="s">
        <v>77</v>
      </c>
      <c r="AY421" s="156" t="s">
        <v>253</v>
      </c>
    </row>
    <row r="422" spans="2:65" s="12" customFormat="1" ht="33.75">
      <c r="B422" s="154"/>
      <c r="D422" s="155" t="s">
        <v>264</v>
      </c>
      <c r="E422" s="156" t="s">
        <v>1</v>
      </c>
      <c r="F422" s="157" t="s">
        <v>6370</v>
      </c>
      <c r="H422" s="158">
        <v>10.313000000000001</v>
      </c>
      <c r="I422" s="159"/>
      <c r="L422" s="154"/>
      <c r="M422" s="160"/>
      <c r="T422" s="161"/>
      <c r="AT422" s="156" t="s">
        <v>264</v>
      </c>
      <c r="AU422" s="156" t="s">
        <v>87</v>
      </c>
      <c r="AV422" s="12" t="s">
        <v>87</v>
      </c>
      <c r="AW422" s="12" t="s">
        <v>32</v>
      </c>
      <c r="AX422" s="12" t="s">
        <v>77</v>
      </c>
      <c r="AY422" s="156" t="s">
        <v>253</v>
      </c>
    </row>
    <row r="423" spans="2:65" s="12" customFormat="1" ht="11.25">
      <c r="B423" s="154"/>
      <c r="D423" s="155" t="s">
        <v>264</v>
      </c>
      <c r="E423" s="156" t="s">
        <v>1</v>
      </c>
      <c r="F423" s="157" t="s">
        <v>6371</v>
      </c>
      <c r="H423" s="158">
        <v>1.4570000000000001</v>
      </c>
      <c r="I423" s="159"/>
      <c r="L423" s="154"/>
      <c r="M423" s="160"/>
      <c r="T423" s="161"/>
      <c r="AT423" s="156" t="s">
        <v>264</v>
      </c>
      <c r="AU423" s="156" t="s">
        <v>87</v>
      </c>
      <c r="AV423" s="12" t="s">
        <v>87</v>
      </c>
      <c r="AW423" s="12" t="s">
        <v>32</v>
      </c>
      <c r="AX423" s="12" t="s">
        <v>77</v>
      </c>
      <c r="AY423" s="156" t="s">
        <v>253</v>
      </c>
    </row>
    <row r="424" spans="2:65" s="15" customFormat="1" ht="11.25">
      <c r="B424" s="175"/>
      <c r="D424" s="155" t="s">
        <v>264</v>
      </c>
      <c r="E424" s="176" t="s">
        <v>6108</v>
      </c>
      <c r="F424" s="177" t="s">
        <v>322</v>
      </c>
      <c r="H424" s="178">
        <v>97.956000000000003</v>
      </c>
      <c r="I424" s="179"/>
      <c r="L424" s="175"/>
      <c r="M424" s="180"/>
      <c r="T424" s="181"/>
      <c r="AT424" s="176" t="s">
        <v>264</v>
      </c>
      <c r="AU424" s="176" t="s">
        <v>87</v>
      </c>
      <c r="AV424" s="15" t="s">
        <v>97</v>
      </c>
      <c r="AW424" s="15" t="s">
        <v>32</v>
      </c>
      <c r="AX424" s="15" t="s">
        <v>77</v>
      </c>
      <c r="AY424" s="176" t="s">
        <v>253</v>
      </c>
    </row>
    <row r="425" spans="2:65" s="13" customFormat="1" ht="11.25">
      <c r="B425" s="162"/>
      <c r="D425" s="155" t="s">
        <v>264</v>
      </c>
      <c r="E425" s="163" t="s">
        <v>1</v>
      </c>
      <c r="F425" s="164" t="s">
        <v>266</v>
      </c>
      <c r="H425" s="165">
        <v>97.956000000000003</v>
      </c>
      <c r="I425" s="166"/>
      <c r="L425" s="162"/>
      <c r="M425" s="167"/>
      <c r="T425" s="168"/>
      <c r="AT425" s="163" t="s">
        <v>264</v>
      </c>
      <c r="AU425" s="163" t="s">
        <v>87</v>
      </c>
      <c r="AV425" s="13" t="s">
        <v>260</v>
      </c>
      <c r="AW425" s="13" t="s">
        <v>32</v>
      </c>
      <c r="AX425" s="13" t="s">
        <v>85</v>
      </c>
      <c r="AY425" s="163" t="s">
        <v>253</v>
      </c>
    </row>
    <row r="426" spans="2:65" s="1" customFormat="1" ht="24.2" customHeight="1">
      <c r="B426" s="32"/>
      <c r="C426" s="137" t="s">
        <v>410</v>
      </c>
      <c r="D426" s="137" t="s">
        <v>255</v>
      </c>
      <c r="E426" s="138" t="s">
        <v>6372</v>
      </c>
      <c r="F426" s="139" t="s">
        <v>6373</v>
      </c>
      <c r="G426" s="140" t="s">
        <v>258</v>
      </c>
      <c r="H426" s="141">
        <v>595.58600000000001</v>
      </c>
      <c r="I426" s="142"/>
      <c r="J426" s="143">
        <f>ROUND(I426*H426,2)</f>
        <v>0</v>
      </c>
      <c r="K426" s="139" t="s">
        <v>259</v>
      </c>
      <c r="L426" s="32"/>
      <c r="M426" s="144" t="s">
        <v>1</v>
      </c>
      <c r="N426" s="145" t="s">
        <v>42</v>
      </c>
      <c r="P426" s="146">
        <f>O426*H426</f>
        <v>0</v>
      </c>
      <c r="Q426" s="146">
        <v>3.3500000000000001E-3</v>
      </c>
      <c r="R426" s="146">
        <f>Q426*H426</f>
        <v>1.9952131000000002</v>
      </c>
      <c r="S426" s="146">
        <v>0</v>
      </c>
      <c r="T426" s="147">
        <f>S426*H426</f>
        <v>0</v>
      </c>
      <c r="AR426" s="148" t="s">
        <v>260</v>
      </c>
      <c r="AT426" s="148" t="s">
        <v>255</v>
      </c>
      <c r="AU426" s="148" t="s">
        <v>87</v>
      </c>
      <c r="AY426" s="17" t="s">
        <v>253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85</v>
      </c>
      <c r="BK426" s="149">
        <f>ROUND(I426*H426,2)</f>
        <v>0</v>
      </c>
      <c r="BL426" s="17" t="s">
        <v>260</v>
      </c>
      <c r="BM426" s="148" t="s">
        <v>6374</v>
      </c>
    </row>
    <row r="427" spans="2:65" s="1" customFormat="1" ht="11.25">
      <c r="B427" s="32"/>
      <c r="D427" s="150" t="s">
        <v>262</v>
      </c>
      <c r="F427" s="151" t="s">
        <v>6375</v>
      </c>
      <c r="I427" s="152"/>
      <c r="L427" s="32"/>
      <c r="M427" s="153"/>
      <c r="T427" s="56"/>
      <c r="AT427" s="17" t="s">
        <v>262</v>
      </c>
      <c r="AU427" s="17" t="s">
        <v>87</v>
      </c>
    </row>
    <row r="428" spans="2:65" s="14" customFormat="1" ht="11.25">
      <c r="B428" s="169"/>
      <c r="D428" s="155" t="s">
        <v>264</v>
      </c>
      <c r="E428" s="170" t="s">
        <v>1</v>
      </c>
      <c r="F428" s="171" t="s">
        <v>6376</v>
      </c>
      <c r="H428" s="170" t="s">
        <v>1</v>
      </c>
      <c r="I428" s="172"/>
      <c r="L428" s="169"/>
      <c r="M428" s="173"/>
      <c r="T428" s="174"/>
      <c r="AT428" s="170" t="s">
        <v>264</v>
      </c>
      <c r="AU428" s="170" t="s">
        <v>87</v>
      </c>
      <c r="AV428" s="14" t="s">
        <v>85</v>
      </c>
      <c r="AW428" s="14" t="s">
        <v>32</v>
      </c>
      <c r="AX428" s="14" t="s">
        <v>77</v>
      </c>
      <c r="AY428" s="170" t="s">
        <v>253</v>
      </c>
    </row>
    <row r="429" spans="2:65" s="12" customFormat="1" ht="11.25">
      <c r="B429" s="154"/>
      <c r="D429" s="155" t="s">
        <v>264</v>
      </c>
      <c r="E429" s="156" t="s">
        <v>1</v>
      </c>
      <c r="F429" s="157" t="s">
        <v>6377</v>
      </c>
      <c r="H429" s="158">
        <v>63.14</v>
      </c>
      <c r="I429" s="159"/>
      <c r="L429" s="154"/>
      <c r="M429" s="160"/>
      <c r="T429" s="161"/>
      <c r="AT429" s="156" t="s">
        <v>264</v>
      </c>
      <c r="AU429" s="156" t="s">
        <v>87</v>
      </c>
      <c r="AV429" s="12" t="s">
        <v>87</v>
      </c>
      <c r="AW429" s="12" t="s">
        <v>32</v>
      </c>
      <c r="AX429" s="12" t="s">
        <v>77</v>
      </c>
      <c r="AY429" s="156" t="s">
        <v>253</v>
      </c>
    </row>
    <row r="430" spans="2:65" s="12" customFormat="1" ht="11.25">
      <c r="B430" s="154"/>
      <c r="D430" s="155" t="s">
        <v>264</v>
      </c>
      <c r="E430" s="156" t="s">
        <v>1</v>
      </c>
      <c r="F430" s="157" t="s">
        <v>6378</v>
      </c>
      <c r="H430" s="158">
        <v>22.824000000000002</v>
      </c>
      <c r="I430" s="159"/>
      <c r="L430" s="154"/>
      <c r="M430" s="160"/>
      <c r="T430" s="161"/>
      <c r="AT430" s="156" t="s">
        <v>264</v>
      </c>
      <c r="AU430" s="156" t="s">
        <v>87</v>
      </c>
      <c r="AV430" s="12" t="s">
        <v>87</v>
      </c>
      <c r="AW430" s="12" t="s">
        <v>32</v>
      </c>
      <c r="AX430" s="12" t="s">
        <v>77</v>
      </c>
      <c r="AY430" s="156" t="s">
        <v>253</v>
      </c>
    </row>
    <row r="431" spans="2:65" s="12" customFormat="1" ht="33.75">
      <c r="B431" s="154"/>
      <c r="D431" s="155" t="s">
        <v>264</v>
      </c>
      <c r="E431" s="156" t="s">
        <v>1</v>
      </c>
      <c r="F431" s="157" t="s">
        <v>6379</v>
      </c>
      <c r="H431" s="158">
        <v>164.81200000000001</v>
      </c>
      <c r="I431" s="159"/>
      <c r="L431" s="154"/>
      <c r="M431" s="160"/>
      <c r="T431" s="161"/>
      <c r="AT431" s="156" t="s">
        <v>264</v>
      </c>
      <c r="AU431" s="156" t="s">
        <v>87</v>
      </c>
      <c r="AV431" s="12" t="s">
        <v>87</v>
      </c>
      <c r="AW431" s="12" t="s">
        <v>32</v>
      </c>
      <c r="AX431" s="12" t="s">
        <v>77</v>
      </c>
      <c r="AY431" s="156" t="s">
        <v>253</v>
      </c>
    </row>
    <row r="432" spans="2:65" s="12" customFormat="1" ht="22.5">
      <c r="B432" s="154"/>
      <c r="D432" s="155" t="s">
        <v>264</v>
      </c>
      <c r="E432" s="156" t="s">
        <v>1</v>
      </c>
      <c r="F432" s="157" t="s">
        <v>6380</v>
      </c>
      <c r="H432" s="158">
        <v>152.08000000000001</v>
      </c>
      <c r="I432" s="159"/>
      <c r="L432" s="154"/>
      <c r="M432" s="160"/>
      <c r="T432" s="161"/>
      <c r="AT432" s="156" t="s">
        <v>264</v>
      </c>
      <c r="AU432" s="156" t="s">
        <v>87</v>
      </c>
      <c r="AV432" s="12" t="s">
        <v>87</v>
      </c>
      <c r="AW432" s="12" t="s">
        <v>32</v>
      </c>
      <c r="AX432" s="12" t="s">
        <v>77</v>
      </c>
      <c r="AY432" s="156" t="s">
        <v>253</v>
      </c>
    </row>
    <row r="433" spans="2:65" s="12" customFormat="1" ht="11.25">
      <c r="B433" s="154"/>
      <c r="D433" s="155" t="s">
        <v>264</v>
      </c>
      <c r="E433" s="156" t="s">
        <v>1</v>
      </c>
      <c r="F433" s="157" t="s">
        <v>6381</v>
      </c>
      <c r="H433" s="158">
        <v>30.707999999999998</v>
      </c>
      <c r="I433" s="159"/>
      <c r="L433" s="154"/>
      <c r="M433" s="160"/>
      <c r="T433" s="161"/>
      <c r="AT433" s="156" t="s">
        <v>264</v>
      </c>
      <c r="AU433" s="156" t="s">
        <v>87</v>
      </c>
      <c r="AV433" s="12" t="s">
        <v>87</v>
      </c>
      <c r="AW433" s="12" t="s">
        <v>32</v>
      </c>
      <c r="AX433" s="12" t="s">
        <v>77</v>
      </c>
      <c r="AY433" s="156" t="s">
        <v>253</v>
      </c>
    </row>
    <row r="434" spans="2:65" s="12" customFormat="1" ht="11.25">
      <c r="B434" s="154"/>
      <c r="D434" s="155" t="s">
        <v>264</v>
      </c>
      <c r="E434" s="156" t="s">
        <v>1</v>
      </c>
      <c r="F434" s="157" t="s">
        <v>6382</v>
      </c>
      <c r="H434" s="158">
        <v>23.68</v>
      </c>
      <c r="I434" s="159"/>
      <c r="L434" s="154"/>
      <c r="M434" s="160"/>
      <c r="T434" s="161"/>
      <c r="AT434" s="156" t="s">
        <v>264</v>
      </c>
      <c r="AU434" s="156" t="s">
        <v>87</v>
      </c>
      <c r="AV434" s="12" t="s">
        <v>87</v>
      </c>
      <c r="AW434" s="12" t="s">
        <v>32</v>
      </c>
      <c r="AX434" s="12" t="s">
        <v>77</v>
      </c>
      <c r="AY434" s="156" t="s">
        <v>253</v>
      </c>
    </row>
    <row r="435" spans="2:65" s="12" customFormat="1" ht="11.25">
      <c r="B435" s="154"/>
      <c r="D435" s="155" t="s">
        <v>264</v>
      </c>
      <c r="E435" s="156" t="s">
        <v>1</v>
      </c>
      <c r="F435" s="157" t="s">
        <v>6383</v>
      </c>
      <c r="H435" s="158">
        <v>44.186</v>
      </c>
      <c r="I435" s="159"/>
      <c r="L435" s="154"/>
      <c r="M435" s="160"/>
      <c r="T435" s="161"/>
      <c r="AT435" s="156" t="s">
        <v>264</v>
      </c>
      <c r="AU435" s="156" t="s">
        <v>87</v>
      </c>
      <c r="AV435" s="12" t="s">
        <v>87</v>
      </c>
      <c r="AW435" s="12" t="s">
        <v>32</v>
      </c>
      <c r="AX435" s="12" t="s">
        <v>77</v>
      </c>
      <c r="AY435" s="156" t="s">
        <v>253</v>
      </c>
    </row>
    <row r="436" spans="2:65" s="12" customFormat="1" ht="22.5">
      <c r="B436" s="154"/>
      <c r="D436" s="155" t="s">
        <v>264</v>
      </c>
      <c r="E436" s="156" t="s">
        <v>1</v>
      </c>
      <c r="F436" s="157" t="s">
        <v>6384</v>
      </c>
      <c r="H436" s="158">
        <v>82.501000000000005</v>
      </c>
      <c r="I436" s="159"/>
      <c r="L436" s="154"/>
      <c r="M436" s="160"/>
      <c r="T436" s="161"/>
      <c r="AT436" s="156" t="s">
        <v>264</v>
      </c>
      <c r="AU436" s="156" t="s">
        <v>87</v>
      </c>
      <c r="AV436" s="12" t="s">
        <v>87</v>
      </c>
      <c r="AW436" s="12" t="s">
        <v>32</v>
      </c>
      <c r="AX436" s="12" t="s">
        <v>77</v>
      </c>
      <c r="AY436" s="156" t="s">
        <v>253</v>
      </c>
    </row>
    <row r="437" spans="2:65" s="12" customFormat="1" ht="11.25">
      <c r="B437" s="154"/>
      <c r="D437" s="155" t="s">
        <v>264</v>
      </c>
      <c r="E437" s="156" t="s">
        <v>1</v>
      </c>
      <c r="F437" s="157" t="s">
        <v>6385</v>
      </c>
      <c r="H437" s="158">
        <v>11.654999999999999</v>
      </c>
      <c r="I437" s="159"/>
      <c r="L437" s="154"/>
      <c r="M437" s="160"/>
      <c r="T437" s="161"/>
      <c r="AT437" s="156" t="s">
        <v>264</v>
      </c>
      <c r="AU437" s="156" t="s">
        <v>87</v>
      </c>
      <c r="AV437" s="12" t="s">
        <v>87</v>
      </c>
      <c r="AW437" s="12" t="s">
        <v>32</v>
      </c>
      <c r="AX437" s="12" t="s">
        <v>77</v>
      </c>
      <c r="AY437" s="156" t="s">
        <v>253</v>
      </c>
    </row>
    <row r="438" spans="2:65" s="15" customFormat="1" ht="11.25">
      <c r="B438" s="175"/>
      <c r="D438" s="155" t="s">
        <v>264</v>
      </c>
      <c r="E438" s="176" t="s">
        <v>1</v>
      </c>
      <c r="F438" s="177" t="s">
        <v>322</v>
      </c>
      <c r="H438" s="178">
        <v>595.58600000000001</v>
      </c>
      <c r="I438" s="179"/>
      <c r="L438" s="175"/>
      <c r="M438" s="180"/>
      <c r="T438" s="181"/>
      <c r="AT438" s="176" t="s">
        <v>264</v>
      </c>
      <c r="AU438" s="176" t="s">
        <v>87</v>
      </c>
      <c r="AV438" s="15" t="s">
        <v>97</v>
      </c>
      <c r="AW438" s="15" t="s">
        <v>32</v>
      </c>
      <c r="AX438" s="15" t="s">
        <v>77</v>
      </c>
      <c r="AY438" s="176" t="s">
        <v>253</v>
      </c>
    </row>
    <row r="439" spans="2:65" s="13" customFormat="1" ht="11.25">
      <c r="B439" s="162"/>
      <c r="D439" s="155" t="s">
        <v>264</v>
      </c>
      <c r="E439" s="163" t="s">
        <v>1</v>
      </c>
      <c r="F439" s="164" t="s">
        <v>266</v>
      </c>
      <c r="H439" s="165">
        <v>595.58600000000001</v>
      </c>
      <c r="I439" s="166"/>
      <c r="L439" s="162"/>
      <c r="M439" s="167"/>
      <c r="T439" s="168"/>
      <c r="AT439" s="163" t="s">
        <v>264</v>
      </c>
      <c r="AU439" s="163" t="s">
        <v>87</v>
      </c>
      <c r="AV439" s="13" t="s">
        <v>260</v>
      </c>
      <c r="AW439" s="13" t="s">
        <v>32</v>
      </c>
      <c r="AX439" s="13" t="s">
        <v>85</v>
      </c>
      <c r="AY439" s="163" t="s">
        <v>253</v>
      </c>
    </row>
    <row r="440" spans="2:65" s="1" customFormat="1" ht="24.2" customHeight="1">
      <c r="B440" s="32"/>
      <c r="C440" s="137" t="s">
        <v>415</v>
      </c>
      <c r="D440" s="137" t="s">
        <v>255</v>
      </c>
      <c r="E440" s="138" t="s">
        <v>6386</v>
      </c>
      <c r="F440" s="139" t="s">
        <v>6387</v>
      </c>
      <c r="G440" s="140" t="s">
        <v>258</v>
      </c>
      <c r="H440" s="141">
        <v>595.58600000000001</v>
      </c>
      <c r="I440" s="142"/>
      <c r="J440" s="143">
        <f>ROUND(I440*H440,2)</f>
        <v>0</v>
      </c>
      <c r="K440" s="139" t="s">
        <v>259</v>
      </c>
      <c r="L440" s="32"/>
      <c r="M440" s="144" t="s">
        <v>1</v>
      </c>
      <c r="N440" s="145" t="s">
        <v>42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260</v>
      </c>
      <c r="AT440" s="148" t="s">
        <v>255</v>
      </c>
      <c r="AU440" s="148" t="s">
        <v>87</v>
      </c>
      <c r="AY440" s="17" t="s">
        <v>253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7" t="s">
        <v>85</v>
      </c>
      <c r="BK440" s="149">
        <f>ROUND(I440*H440,2)</f>
        <v>0</v>
      </c>
      <c r="BL440" s="17" t="s">
        <v>260</v>
      </c>
      <c r="BM440" s="148" t="s">
        <v>6388</v>
      </c>
    </row>
    <row r="441" spans="2:65" s="1" customFormat="1" ht="11.25">
      <c r="B441" s="32"/>
      <c r="D441" s="150" t="s">
        <v>262</v>
      </c>
      <c r="F441" s="151" t="s">
        <v>6389</v>
      </c>
      <c r="I441" s="152"/>
      <c r="L441" s="32"/>
      <c r="M441" s="153"/>
      <c r="T441" s="56"/>
      <c r="AT441" s="17" t="s">
        <v>262</v>
      </c>
      <c r="AU441" s="17" t="s">
        <v>87</v>
      </c>
    </row>
    <row r="442" spans="2:65" s="1" customFormat="1" ht="24.2" customHeight="1">
      <c r="B442" s="32"/>
      <c r="C442" s="137" t="s">
        <v>422</v>
      </c>
      <c r="D442" s="137" t="s">
        <v>255</v>
      </c>
      <c r="E442" s="138" t="s">
        <v>6390</v>
      </c>
      <c r="F442" s="139" t="s">
        <v>6391</v>
      </c>
      <c r="G442" s="140" t="s">
        <v>418</v>
      </c>
      <c r="H442" s="141">
        <v>23.472000000000001</v>
      </c>
      <c r="I442" s="142"/>
      <c r="J442" s="143">
        <f>ROUND(I442*H442,2)</f>
        <v>0</v>
      </c>
      <c r="K442" s="139" t="s">
        <v>259</v>
      </c>
      <c r="L442" s="32"/>
      <c r="M442" s="144" t="s">
        <v>1</v>
      </c>
      <c r="N442" s="145" t="s">
        <v>42</v>
      </c>
      <c r="P442" s="146">
        <f>O442*H442</f>
        <v>0</v>
      </c>
      <c r="Q442" s="146">
        <v>1.04359</v>
      </c>
      <c r="R442" s="146">
        <f>Q442*H442</f>
        <v>24.49514448</v>
      </c>
      <c r="S442" s="146">
        <v>0</v>
      </c>
      <c r="T442" s="147">
        <f>S442*H442</f>
        <v>0</v>
      </c>
      <c r="AR442" s="148" t="s">
        <v>260</v>
      </c>
      <c r="AT442" s="148" t="s">
        <v>255</v>
      </c>
      <c r="AU442" s="148" t="s">
        <v>87</v>
      </c>
      <c r="AY442" s="17" t="s">
        <v>253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7" t="s">
        <v>85</v>
      </c>
      <c r="BK442" s="149">
        <f>ROUND(I442*H442,2)</f>
        <v>0</v>
      </c>
      <c r="BL442" s="17" t="s">
        <v>260</v>
      </c>
      <c r="BM442" s="148" t="s">
        <v>6392</v>
      </c>
    </row>
    <row r="443" spans="2:65" s="1" customFormat="1" ht="11.25">
      <c r="B443" s="32"/>
      <c r="D443" s="150" t="s">
        <v>262</v>
      </c>
      <c r="F443" s="151" t="s">
        <v>6393</v>
      </c>
      <c r="I443" s="152"/>
      <c r="L443" s="32"/>
      <c r="M443" s="153"/>
      <c r="T443" s="56"/>
      <c r="AT443" s="17" t="s">
        <v>262</v>
      </c>
      <c r="AU443" s="17" t="s">
        <v>87</v>
      </c>
    </row>
    <row r="444" spans="2:65" s="12" customFormat="1" ht="22.5">
      <c r="B444" s="154"/>
      <c r="D444" s="155" t="s">
        <v>264</v>
      </c>
      <c r="E444" s="156" t="s">
        <v>1</v>
      </c>
      <c r="F444" s="157" t="s">
        <v>6394</v>
      </c>
      <c r="H444" s="158">
        <v>23.472000000000001</v>
      </c>
      <c r="I444" s="159"/>
      <c r="L444" s="154"/>
      <c r="M444" s="160"/>
      <c r="T444" s="161"/>
      <c r="AT444" s="156" t="s">
        <v>264</v>
      </c>
      <c r="AU444" s="156" t="s">
        <v>87</v>
      </c>
      <c r="AV444" s="12" t="s">
        <v>87</v>
      </c>
      <c r="AW444" s="12" t="s">
        <v>32</v>
      </c>
      <c r="AX444" s="12" t="s">
        <v>77</v>
      </c>
      <c r="AY444" s="156" t="s">
        <v>253</v>
      </c>
    </row>
    <row r="445" spans="2:65" s="13" customFormat="1" ht="11.25">
      <c r="B445" s="162"/>
      <c r="D445" s="155" t="s">
        <v>264</v>
      </c>
      <c r="E445" s="163" t="s">
        <v>1</v>
      </c>
      <c r="F445" s="164" t="s">
        <v>266</v>
      </c>
      <c r="H445" s="165">
        <v>23.472000000000001</v>
      </c>
      <c r="I445" s="166"/>
      <c r="L445" s="162"/>
      <c r="M445" s="167"/>
      <c r="T445" s="168"/>
      <c r="AT445" s="163" t="s">
        <v>264</v>
      </c>
      <c r="AU445" s="163" t="s">
        <v>87</v>
      </c>
      <c r="AV445" s="13" t="s">
        <v>260</v>
      </c>
      <c r="AW445" s="13" t="s">
        <v>32</v>
      </c>
      <c r="AX445" s="13" t="s">
        <v>85</v>
      </c>
      <c r="AY445" s="163" t="s">
        <v>253</v>
      </c>
    </row>
    <row r="446" spans="2:65" s="11" customFormat="1" ht="22.9" customHeight="1">
      <c r="B446" s="125"/>
      <c r="D446" s="126" t="s">
        <v>76</v>
      </c>
      <c r="E446" s="135" t="s">
        <v>310</v>
      </c>
      <c r="F446" s="135" t="s">
        <v>454</v>
      </c>
      <c r="I446" s="128"/>
      <c r="J446" s="136">
        <f>BK446</f>
        <v>0</v>
      </c>
      <c r="L446" s="125"/>
      <c r="M446" s="130"/>
      <c r="P446" s="131">
        <f>SUM(P447:P461)</f>
        <v>0</v>
      </c>
      <c r="R446" s="131">
        <f>SUM(R447:R461)</f>
        <v>0.40106170000000002</v>
      </c>
      <c r="T446" s="132">
        <f>SUM(T447:T461)</f>
        <v>0</v>
      </c>
      <c r="AR446" s="126" t="s">
        <v>85</v>
      </c>
      <c r="AT446" s="133" t="s">
        <v>76</v>
      </c>
      <c r="AU446" s="133" t="s">
        <v>85</v>
      </c>
      <c r="AY446" s="126" t="s">
        <v>253</v>
      </c>
      <c r="BK446" s="134">
        <f>SUM(BK447:BK461)</f>
        <v>0</v>
      </c>
    </row>
    <row r="447" spans="2:65" s="1" customFormat="1" ht="24.2" customHeight="1">
      <c r="B447" s="32"/>
      <c r="C447" s="137" t="s">
        <v>291</v>
      </c>
      <c r="D447" s="137" t="s">
        <v>255</v>
      </c>
      <c r="E447" s="138" t="s">
        <v>6395</v>
      </c>
      <c r="F447" s="139" t="s">
        <v>6396</v>
      </c>
      <c r="G447" s="140" t="s">
        <v>313</v>
      </c>
      <c r="H447" s="141">
        <v>97.13</v>
      </c>
      <c r="I447" s="142"/>
      <c r="J447" s="143">
        <f>ROUND(I447*H447,2)</f>
        <v>0</v>
      </c>
      <c r="K447" s="139" t="s">
        <v>259</v>
      </c>
      <c r="L447" s="32"/>
      <c r="M447" s="144" t="s">
        <v>1</v>
      </c>
      <c r="N447" s="145" t="s">
        <v>42</v>
      </c>
      <c r="P447" s="146">
        <f>O447*H447</f>
        <v>0</v>
      </c>
      <c r="Q447" s="146">
        <v>4.0899999999999999E-3</v>
      </c>
      <c r="R447" s="146">
        <f>Q447*H447</f>
        <v>0.3972617</v>
      </c>
      <c r="S447" s="146">
        <v>0</v>
      </c>
      <c r="T447" s="147">
        <f>S447*H447</f>
        <v>0</v>
      </c>
      <c r="AR447" s="148" t="s">
        <v>260</v>
      </c>
      <c r="AT447" s="148" t="s">
        <v>255</v>
      </c>
      <c r="AU447" s="148" t="s">
        <v>87</v>
      </c>
      <c r="AY447" s="17" t="s">
        <v>253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85</v>
      </c>
      <c r="BK447" s="149">
        <f>ROUND(I447*H447,2)</f>
        <v>0</v>
      </c>
      <c r="BL447" s="17" t="s">
        <v>260</v>
      </c>
      <c r="BM447" s="148" t="s">
        <v>6397</v>
      </c>
    </row>
    <row r="448" spans="2:65" s="1" customFormat="1" ht="11.25">
      <c r="B448" s="32"/>
      <c r="D448" s="150" t="s">
        <v>262</v>
      </c>
      <c r="F448" s="151" t="s">
        <v>6398</v>
      </c>
      <c r="I448" s="152"/>
      <c r="L448" s="32"/>
      <c r="M448" s="153"/>
      <c r="T448" s="56"/>
      <c r="AT448" s="17" t="s">
        <v>262</v>
      </c>
      <c r="AU448" s="17" t="s">
        <v>87</v>
      </c>
    </row>
    <row r="449" spans="2:65" s="12" customFormat="1" ht="11.25">
      <c r="B449" s="154"/>
      <c r="D449" s="155" t="s">
        <v>264</v>
      </c>
      <c r="E449" s="156" t="s">
        <v>1</v>
      </c>
      <c r="F449" s="157" t="s">
        <v>6399</v>
      </c>
      <c r="H449" s="158">
        <v>97.13</v>
      </c>
      <c r="I449" s="159"/>
      <c r="L449" s="154"/>
      <c r="M449" s="160"/>
      <c r="T449" s="161"/>
      <c r="AT449" s="156" t="s">
        <v>264</v>
      </c>
      <c r="AU449" s="156" t="s">
        <v>87</v>
      </c>
      <c r="AV449" s="12" t="s">
        <v>87</v>
      </c>
      <c r="AW449" s="12" t="s">
        <v>32</v>
      </c>
      <c r="AX449" s="12" t="s">
        <v>77</v>
      </c>
      <c r="AY449" s="156" t="s">
        <v>253</v>
      </c>
    </row>
    <row r="450" spans="2:65" s="13" customFormat="1" ht="11.25">
      <c r="B450" s="162"/>
      <c r="D450" s="155" t="s">
        <v>264</v>
      </c>
      <c r="E450" s="163" t="s">
        <v>1</v>
      </c>
      <c r="F450" s="164" t="s">
        <v>266</v>
      </c>
      <c r="H450" s="165">
        <v>97.13</v>
      </c>
      <c r="I450" s="166"/>
      <c r="L450" s="162"/>
      <c r="M450" s="167"/>
      <c r="T450" s="168"/>
      <c r="AT450" s="163" t="s">
        <v>264</v>
      </c>
      <c r="AU450" s="163" t="s">
        <v>87</v>
      </c>
      <c r="AV450" s="13" t="s">
        <v>260</v>
      </c>
      <c r="AW450" s="13" t="s">
        <v>32</v>
      </c>
      <c r="AX450" s="13" t="s">
        <v>85</v>
      </c>
      <c r="AY450" s="163" t="s">
        <v>253</v>
      </c>
    </row>
    <row r="451" spans="2:65" s="1" customFormat="1" ht="24.2" customHeight="1">
      <c r="B451" s="32"/>
      <c r="C451" s="137" t="s">
        <v>302</v>
      </c>
      <c r="D451" s="137" t="s">
        <v>255</v>
      </c>
      <c r="E451" s="138" t="s">
        <v>1371</v>
      </c>
      <c r="F451" s="139" t="s">
        <v>1372</v>
      </c>
      <c r="G451" s="140" t="s">
        <v>269</v>
      </c>
      <c r="H451" s="141">
        <v>380</v>
      </c>
      <c r="I451" s="142"/>
      <c r="J451" s="143">
        <f>ROUND(I451*H451,2)</f>
        <v>0</v>
      </c>
      <c r="K451" s="139" t="s">
        <v>259</v>
      </c>
      <c r="L451" s="32"/>
      <c r="M451" s="144" t="s">
        <v>1</v>
      </c>
      <c r="N451" s="145" t="s">
        <v>42</v>
      </c>
      <c r="P451" s="146">
        <f>O451*H451</f>
        <v>0</v>
      </c>
      <c r="Q451" s="146">
        <v>1.0000000000000001E-5</v>
      </c>
      <c r="R451" s="146">
        <f>Q451*H451</f>
        <v>3.8000000000000004E-3</v>
      </c>
      <c r="S451" s="146">
        <v>0</v>
      </c>
      <c r="T451" s="147">
        <f>S451*H451</f>
        <v>0</v>
      </c>
      <c r="AR451" s="148" t="s">
        <v>260</v>
      </c>
      <c r="AT451" s="148" t="s">
        <v>255</v>
      </c>
      <c r="AU451" s="148" t="s">
        <v>87</v>
      </c>
      <c r="AY451" s="17" t="s">
        <v>253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85</v>
      </c>
      <c r="BK451" s="149">
        <f>ROUND(I451*H451,2)</f>
        <v>0</v>
      </c>
      <c r="BL451" s="17" t="s">
        <v>260</v>
      </c>
      <c r="BM451" s="148" t="s">
        <v>6400</v>
      </c>
    </row>
    <row r="452" spans="2:65" s="1" customFormat="1" ht="11.25">
      <c r="B452" s="32"/>
      <c r="D452" s="150" t="s">
        <v>262</v>
      </c>
      <c r="F452" s="151" t="s">
        <v>1374</v>
      </c>
      <c r="I452" s="152"/>
      <c r="L452" s="32"/>
      <c r="M452" s="153"/>
      <c r="T452" s="56"/>
      <c r="AT452" s="17" t="s">
        <v>262</v>
      </c>
      <c r="AU452" s="17" t="s">
        <v>87</v>
      </c>
    </row>
    <row r="453" spans="2:65" s="14" customFormat="1" ht="22.5">
      <c r="B453" s="169"/>
      <c r="D453" s="155" t="s">
        <v>264</v>
      </c>
      <c r="E453" s="170" t="s">
        <v>1</v>
      </c>
      <c r="F453" s="171" t="s">
        <v>6401</v>
      </c>
      <c r="H453" s="170" t="s">
        <v>1</v>
      </c>
      <c r="I453" s="172"/>
      <c r="L453" s="169"/>
      <c r="M453" s="173"/>
      <c r="T453" s="174"/>
      <c r="AT453" s="170" t="s">
        <v>264</v>
      </c>
      <c r="AU453" s="170" t="s">
        <v>87</v>
      </c>
      <c r="AV453" s="14" t="s">
        <v>85</v>
      </c>
      <c r="AW453" s="14" t="s">
        <v>32</v>
      </c>
      <c r="AX453" s="14" t="s">
        <v>77</v>
      </c>
      <c r="AY453" s="170" t="s">
        <v>253</v>
      </c>
    </row>
    <row r="454" spans="2:65" s="12" customFormat="1" ht="11.25">
      <c r="B454" s="154"/>
      <c r="D454" s="155" t="s">
        <v>264</v>
      </c>
      <c r="E454" s="156" t="s">
        <v>1</v>
      </c>
      <c r="F454" s="157" t="s">
        <v>6402</v>
      </c>
      <c r="H454" s="158">
        <v>28</v>
      </c>
      <c r="I454" s="159"/>
      <c r="L454" s="154"/>
      <c r="M454" s="160"/>
      <c r="T454" s="161"/>
      <c r="AT454" s="156" t="s">
        <v>264</v>
      </c>
      <c r="AU454" s="156" t="s">
        <v>87</v>
      </c>
      <c r="AV454" s="12" t="s">
        <v>87</v>
      </c>
      <c r="AW454" s="12" t="s">
        <v>32</v>
      </c>
      <c r="AX454" s="12" t="s">
        <v>77</v>
      </c>
      <c r="AY454" s="156" t="s">
        <v>253</v>
      </c>
    </row>
    <row r="455" spans="2:65" s="12" customFormat="1" ht="11.25">
      <c r="B455" s="154"/>
      <c r="D455" s="155" t="s">
        <v>264</v>
      </c>
      <c r="E455" s="156" t="s">
        <v>1</v>
      </c>
      <c r="F455" s="157" t="s">
        <v>6403</v>
      </c>
      <c r="H455" s="158">
        <v>0</v>
      </c>
      <c r="I455" s="159"/>
      <c r="L455" s="154"/>
      <c r="M455" s="160"/>
      <c r="T455" s="161"/>
      <c r="AT455" s="156" t="s">
        <v>264</v>
      </c>
      <c r="AU455" s="156" t="s">
        <v>87</v>
      </c>
      <c r="AV455" s="12" t="s">
        <v>87</v>
      </c>
      <c r="AW455" s="12" t="s">
        <v>32</v>
      </c>
      <c r="AX455" s="12" t="s">
        <v>77</v>
      </c>
      <c r="AY455" s="156" t="s">
        <v>253</v>
      </c>
    </row>
    <row r="456" spans="2:65" s="12" customFormat="1" ht="11.25">
      <c r="B456" s="154"/>
      <c r="D456" s="155" t="s">
        <v>264</v>
      </c>
      <c r="E456" s="156" t="s">
        <v>1</v>
      </c>
      <c r="F456" s="157" t="s">
        <v>6404</v>
      </c>
      <c r="H456" s="158">
        <v>132</v>
      </c>
      <c r="I456" s="159"/>
      <c r="L456" s="154"/>
      <c r="M456" s="160"/>
      <c r="T456" s="161"/>
      <c r="AT456" s="156" t="s">
        <v>264</v>
      </c>
      <c r="AU456" s="156" t="s">
        <v>87</v>
      </c>
      <c r="AV456" s="12" t="s">
        <v>87</v>
      </c>
      <c r="AW456" s="12" t="s">
        <v>32</v>
      </c>
      <c r="AX456" s="12" t="s">
        <v>77</v>
      </c>
      <c r="AY456" s="156" t="s">
        <v>253</v>
      </c>
    </row>
    <row r="457" spans="2:65" s="12" customFormat="1" ht="11.25">
      <c r="B457" s="154"/>
      <c r="D457" s="155" t="s">
        <v>264</v>
      </c>
      <c r="E457" s="156" t="s">
        <v>1</v>
      </c>
      <c r="F457" s="157" t="s">
        <v>6405</v>
      </c>
      <c r="H457" s="158">
        <v>204</v>
      </c>
      <c r="I457" s="159"/>
      <c r="L457" s="154"/>
      <c r="M457" s="160"/>
      <c r="T457" s="161"/>
      <c r="AT457" s="156" t="s">
        <v>264</v>
      </c>
      <c r="AU457" s="156" t="s">
        <v>87</v>
      </c>
      <c r="AV457" s="12" t="s">
        <v>87</v>
      </c>
      <c r="AW457" s="12" t="s">
        <v>32</v>
      </c>
      <c r="AX457" s="12" t="s">
        <v>77</v>
      </c>
      <c r="AY457" s="156" t="s">
        <v>253</v>
      </c>
    </row>
    <row r="458" spans="2:65" s="12" customFormat="1" ht="11.25">
      <c r="B458" s="154"/>
      <c r="D458" s="155" t="s">
        <v>264</v>
      </c>
      <c r="E458" s="156" t="s">
        <v>1</v>
      </c>
      <c r="F458" s="157" t="s">
        <v>6406</v>
      </c>
      <c r="H458" s="158">
        <v>0</v>
      </c>
      <c r="I458" s="159"/>
      <c r="L458" s="154"/>
      <c r="M458" s="160"/>
      <c r="T458" s="161"/>
      <c r="AT458" s="156" t="s">
        <v>264</v>
      </c>
      <c r="AU458" s="156" t="s">
        <v>87</v>
      </c>
      <c r="AV458" s="12" t="s">
        <v>87</v>
      </c>
      <c r="AW458" s="12" t="s">
        <v>32</v>
      </c>
      <c r="AX458" s="12" t="s">
        <v>77</v>
      </c>
      <c r="AY458" s="156" t="s">
        <v>253</v>
      </c>
    </row>
    <row r="459" spans="2:65" s="12" customFormat="1" ht="11.25">
      <c r="B459" s="154"/>
      <c r="D459" s="155" t="s">
        <v>264</v>
      </c>
      <c r="E459" s="156" t="s">
        <v>1</v>
      </c>
      <c r="F459" s="157" t="s">
        <v>6407</v>
      </c>
      <c r="H459" s="158">
        <v>16</v>
      </c>
      <c r="I459" s="159"/>
      <c r="L459" s="154"/>
      <c r="M459" s="160"/>
      <c r="T459" s="161"/>
      <c r="AT459" s="156" t="s">
        <v>264</v>
      </c>
      <c r="AU459" s="156" t="s">
        <v>87</v>
      </c>
      <c r="AV459" s="12" t="s">
        <v>87</v>
      </c>
      <c r="AW459" s="12" t="s">
        <v>32</v>
      </c>
      <c r="AX459" s="12" t="s">
        <v>77</v>
      </c>
      <c r="AY459" s="156" t="s">
        <v>253</v>
      </c>
    </row>
    <row r="460" spans="2:65" s="15" customFormat="1" ht="11.25">
      <c r="B460" s="175"/>
      <c r="D460" s="155" t="s">
        <v>264</v>
      </c>
      <c r="E460" s="176" t="s">
        <v>1</v>
      </c>
      <c r="F460" s="177" t="s">
        <v>322</v>
      </c>
      <c r="H460" s="178">
        <v>380</v>
      </c>
      <c r="I460" s="179"/>
      <c r="L460" s="175"/>
      <c r="M460" s="180"/>
      <c r="T460" s="181"/>
      <c r="AT460" s="176" t="s">
        <v>264</v>
      </c>
      <c r="AU460" s="176" t="s">
        <v>87</v>
      </c>
      <c r="AV460" s="15" t="s">
        <v>97</v>
      </c>
      <c r="AW460" s="15" t="s">
        <v>32</v>
      </c>
      <c r="AX460" s="15" t="s">
        <v>77</v>
      </c>
      <c r="AY460" s="176" t="s">
        <v>253</v>
      </c>
    </row>
    <row r="461" spans="2:65" s="13" customFormat="1" ht="11.25">
      <c r="B461" s="162"/>
      <c r="D461" s="155" t="s">
        <v>264</v>
      </c>
      <c r="E461" s="163" t="s">
        <v>1</v>
      </c>
      <c r="F461" s="164" t="s">
        <v>266</v>
      </c>
      <c r="H461" s="165">
        <v>380</v>
      </c>
      <c r="I461" s="166"/>
      <c r="L461" s="162"/>
      <c r="M461" s="167"/>
      <c r="T461" s="168"/>
      <c r="AT461" s="163" t="s">
        <v>264</v>
      </c>
      <c r="AU461" s="163" t="s">
        <v>87</v>
      </c>
      <c r="AV461" s="13" t="s">
        <v>260</v>
      </c>
      <c r="AW461" s="13" t="s">
        <v>32</v>
      </c>
      <c r="AX461" s="13" t="s">
        <v>85</v>
      </c>
      <c r="AY461" s="163" t="s">
        <v>253</v>
      </c>
    </row>
    <row r="462" spans="2:65" s="11" customFormat="1" ht="22.9" customHeight="1">
      <c r="B462" s="125"/>
      <c r="D462" s="126" t="s">
        <v>76</v>
      </c>
      <c r="E462" s="135" t="s">
        <v>1475</v>
      </c>
      <c r="F462" s="135" t="s">
        <v>1476</v>
      </c>
      <c r="I462" s="128"/>
      <c r="J462" s="136">
        <f>BK462</f>
        <v>0</v>
      </c>
      <c r="L462" s="125"/>
      <c r="M462" s="130"/>
      <c r="P462" s="131">
        <f>SUM(P463:P464)</f>
        <v>0</v>
      </c>
      <c r="R462" s="131">
        <f>SUM(R463:R464)</f>
        <v>0</v>
      </c>
      <c r="T462" s="132">
        <f>SUM(T463:T464)</f>
        <v>0</v>
      </c>
      <c r="AR462" s="126" t="s">
        <v>85</v>
      </c>
      <c r="AT462" s="133" t="s">
        <v>76</v>
      </c>
      <c r="AU462" s="133" t="s">
        <v>85</v>
      </c>
      <c r="AY462" s="126" t="s">
        <v>253</v>
      </c>
      <c r="BK462" s="134">
        <f>SUM(BK463:BK464)</f>
        <v>0</v>
      </c>
    </row>
    <row r="463" spans="2:65" s="1" customFormat="1" ht="33" customHeight="1">
      <c r="B463" s="32"/>
      <c r="C463" s="137" t="s">
        <v>437</v>
      </c>
      <c r="D463" s="137" t="s">
        <v>255</v>
      </c>
      <c r="E463" s="138" t="s">
        <v>6104</v>
      </c>
      <c r="F463" s="139" t="s">
        <v>6105</v>
      </c>
      <c r="G463" s="140" t="s">
        <v>418</v>
      </c>
      <c r="H463" s="141">
        <v>283.66899999999998</v>
      </c>
      <c r="I463" s="142"/>
      <c r="J463" s="143">
        <f>ROUND(I463*H463,2)</f>
        <v>0</v>
      </c>
      <c r="K463" s="139" t="s">
        <v>259</v>
      </c>
      <c r="L463" s="32"/>
      <c r="M463" s="144" t="s">
        <v>1</v>
      </c>
      <c r="N463" s="145" t="s">
        <v>42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260</v>
      </c>
      <c r="AT463" s="148" t="s">
        <v>255</v>
      </c>
      <c r="AU463" s="148" t="s">
        <v>87</v>
      </c>
      <c r="AY463" s="17" t="s">
        <v>253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85</v>
      </c>
      <c r="BK463" s="149">
        <f>ROUND(I463*H463,2)</f>
        <v>0</v>
      </c>
      <c r="BL463" s="17" t="s">
        <v>260</v>
      </c>
      <c r="BM463" s="148" t="s">
        <v>6408</v>
      </c>
    </row>
    <row r="464" spans="2:65" s="1" customFormat="1" ht="11.25">
      <c r="B464" s="32"/>
      <c r="D464" s="150" t="s">
        <v>262</v>
      </c>
      <c r="F464" s="151" t="s">
        <v>6107</v>
      </c>
      <c r="I464" s="152"/>
      <c r="L464" s="32"/>
      <c r="M464" s="182"/>
      <c r="N464" s="183"/>
      <c r="O464" s="183"/>
      <c r="P464" s="183"/>
      <c r="Q464" s="183"/>
      <c r="R464" s="183"/>
      <c r="S464" s="183"/>
      <c r="T464" s="184"/>
      <c r="AT464" s="17" t="s">
        <v>262</v>
      </c>
      <c r="AU464" s="17" t="s">
        <v>87</v>
      </c>
    </row>
    <row r="465" spans="2:12" s="1" customFormat="1" ht="6.95" customHeight="1">
      <c r="B465" s="44"/>
      <c r="C465" s="45"/>
      <c r="D465" s="45"/>
      <c r="E465" s="45"/>
      <c r="F465" s="45"/>
      <c r="G465" s="45"/>
      <c r="H465" s="45"/>
      <c r="I465" s="45"/>
      <c r="J465" s="45"/>
      <c r="K465" s="45"/>
      <c r="L465" s="32"/>
    </row>
  </sheetData>
  <sheetProtection algorithmName="SHA-512" hashValue="QJX3r2JRfSPy6NRuHoiXQ9R/qHiXOGeQVXYQiXPbCFKW7aNLzWbWBX1YmZUyLES4hgURWg7IPD+zYwnTlqQZtQ==" saltValue="dk63beRpJnxddLokZOGHidEIBeqlqCTg3Twf3fkH9Fko1wtfb8a5TOxIWdXO03LII3cyGJmXOZd6US0r9bONjg==" spinCount="100000" sheet="1" objects="1" scenarios="1" formatColumns="0" formatRows="0" autoFilter="0"/>
  <autoFilter ref="C129:K464" xr:uid="{00000000-0009-0000-0000-00001A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34" r:id="rId1" xr:uid="{00000000-0004-0000-1A00-000000000000}"/>
    <hyperlink ref="F224" r:id="rId2" xr:uid="{00000000-0004-0000-1A00-000001000000}"/>
    <hyperlink ref="F251" r:id="rId3" xr:uid="{00000000-0004-0000-1A00-000002000000}"/>
    <hyperlink ref="F256" r:id="rId4" xr:uid="{00000000-0004-0000-1A00-000003000000}"/>
    <hyperlink ref="F262" r:id="rId5" xr:uid="{00000000-0004-0000-1A00-000004000000}"/>
    <hyperlink ref="F272" r:id="rId6" xr:uid="{00000000-0004-0000-1A00-000005000000}"/>
    <hyperlink ref="F283" r:id="rId7" xr:uid="{00000000-0004-0000-1A00-000006000000}"/>
    <hyperlink ref="F289" r:id="rId8" xr:uid="{00000000-0004-0000-1A00-000007000000}"/>
    <hyperlink ref="F300" r:id="rId9" xr:uid="{00000000-0004-0000-1A00-000008000000}"/>
    <hyperlink ref="F337" r:id="rId10" xr:uid="{00000000-0004-0000-1A00-000009000000}"/>
    <hyperlink ref="F348" r:id="rId11" xr:uid="{00000000-0004-0000-1A00-00000A000000}"/>
    <hyperlink ref="F357" r:id="rId12" xr:uid="{00000000-0004-0000-1A00-00000B000000}"/>
    <hyperlink ref="F369" r:id="rId13" xr:uid="{00000000-0004-0000-1A00-00000C000000}"/>
    <hyperlink ref="F373" r:id="rId14" xr:uid="{00000000-0004-0000-1A00-00000D000000}"/>
    <hyperlink ref="F379" r:id="rId15" xr:uid="{00000000-0004-0000-1A00-00000E000000}"/>
    <hyperlink ref="F385" r:id="rId16" xr:uid="{00000000-0004-0000-1A00-00000F000000}"/>
    <hyperlink ref="F401" r:id="rId17" xr:uid="{00000000-0004-0000-1A00-000010000000}"/>
    <hyperlink ref="F415" r:id="rId18" xr:uid="{00000000-0004-0000-1A00-000011000000}"/>
    <hyperlink ref="F427" r:id="rId19" xr:uid="{00000000-0004-0000-1A00-000012000000}"/>
    <hyperlink ref="F441" r:id="rId20" xr:uid="{00000000-0004-0000-1A00-000013000000}"/>
    <hyperlink ref="F443" r:id="rId21" xr:uid="{00000000-0004-0000-1A00-000014000000}"/>
    <hyperlink ref="F448" r:id="rId22" xr:uid="{00000000-0004-0000-1A00-000015000000}"/>
    <hyperlink ref="F452" r:id="rId23" xr:uid="{00000000-0004-0000-1A00-000016000000}"/>
    <hyperlink ref="F464" r:id="rId24" xr:uid="{00000000-0004-0000-1A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3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173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5814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6409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ROUND((SUM(BE127:BE347)),  2)</f>
        <v>0</v>
      </c>
      <c r="I35" s="97">
        <v>0.21</v>
      </c>
      <c r="J35" s="86">
        <f>ROUND(((SUM(BE127:BE347))*I35),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ROUND((SUM(BF127:BF347)),  2)</f>
        <v>0</v>
      </c>
      <c r="I36" s="97">
        <v>0.15</v>
      </c>
      <c r="J36" s="86">
        <f>ROUND(((SUM(BF127:BF347))*I36),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ROUND((SUM(BG127:BG347)),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ROUND((SUM(BH127:BH347)),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ROUND((SUM(BI127:BI347)),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5814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D.2.3. - Sadové úpravy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J127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228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229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796</v>
      </c>
      <c r="E101" s="115"/>
      <c r="F101" s="115"/>
      <c r="G101" s="115"/>
      <c r="H101" s="115"/>
      <c r="I101" s="115"/>
      <c r="J101" s="116">
        <f>J325</f>
        <v>0</v>
      </c>
      <c r="L101" s="113"/>
    </row>
    <row r="102" spans="2:47" s="9" customFormat="1" ht="19.899999999999999" customHeight="1">
      <c r="B102" s="113"/>
      <c r="D102" s="114" t="s">
        <v>797</v>
      </c>
      <c r="E102" s="115"/>
      <c r="F102" s="115"/>
      <c r="G102" s="115"/>
      <c r="H102" s="115"/>
      <c r="I102" s="115"/>
      <c r="J102" s="116">
        <f>J332</f>
        <v>0</v>
      </c>
      <c r="L102" s="113"/>
    </row>
    <row r="103" spans="2:47" s="9" customFormat="1" ht="19.899999999999999" customHeight="1">
      <c r="B103" s="113"/>
      <c r="D103" s="114" t="s">
        <v>798</v>
      </c>
      <c r="E103" s="115"/>
      <c r="F103" s="115"/>
      <c r="G103" s="115"/>
      <c r="H103" s="115"/>
      <c r="I103" s="115"/>
      <c r="J103" s="116">
        <f>J340</f>
        <v>0</v>
      </c>
      <c r="L103" s="113"/>
    </row>
    <row r="104" spans="2:47" s="8" customFormat="1" ht="24.95" customHeight="1">
      <c r="B104" s="109"/>
      <c r="D104" s="110" t="s">
        <v>233</v>
      </c>
      <c r="E104" s="111"/>
      <c r="F104" s="111"/>
      <c r="G104" s="111"/>
      <c r="H104" s="111"/>
      <c r="I104" s="111"/>
      <c r="J104" s="112">
        <f>J343</f>
        <v>0</v>
      </c>
      <c r="L104" s="109"/>
    </row>
    <row r="105" spans="2:47" s="9" customFormat="1" ht="19.899999999999999" customHeight="1">
      <c r="B105" s="113"/>
      <c r="D105" s="114" t="s">
        <v>808</v>
      </c>
      <c r="E105" s="115"/>
      <c r="F105" s="115"/>
      <c r="G105" s="115"/>
      <c r="H105" s="115"/>
      <c r="I105" s="115"/>
      <c r="J105" s="116">
        <f>J344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63" ht="12" customHeight="1">
      <c r="B116" s="20"/>
      <c r="C116" s="27" t="s">
        <v>215</v>
      </c>
      <c r="L116" s="20"/>
    </row>
    <row r="117" spans="2:63" s="1" customFormat="1" ht="16.5" customHeight="1">
      <c r="B117" s="32"/>
      <c r="E117" s="255" t="s">
        <v>5814</v>
      </c>
      <c r="F117" s="257"/>
      <c r="G117" s="257"/>
      <c r="H117" s="257"/>
      <c r="L117" s="32"/>
    </row>
    <row r="118" spans="2:63" s="1" customFormat="1" ht="12" customHeight="1">
      <c r="B118" s="32"/>
      <c r="C118" s="27" t="s">
        <v>792</v>
      </c>
      <c r="L118" s="32"/>
    </row>
    <row r="119" spans="2:63" s="1" customFormat="1" ht="16.5" customHeight="1">
      <c r="B119" s="32"/>
      <c r="E119" s="237" t="str">
        <f>E11</f>
        <v>D.2.3. - Sadové úpravy</v>
      </c>
      <c r="F119" s="257"/>
      <c r="G119" s="257"/>
      <c r="H119" s="25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Na Vyšehradě 1205, 509 01 Nová Paka </v>
      </c>
      <c r="I121" s="27" t="s">
        <v>22</v>
      </c>
      <c r="J121" s="52" t="str">
        <f>IF(J14="","",J14)</f>
        <v>17. 11. 2023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Královehradecký kraj</v>
      </c>
      <c r="I123" s="27" t="s">
        <v>30</v>
      </c>
      <c r="J123" s="30" t="str">
        <f>E23</f>
        <v>Růžička a partneři,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QSB,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239</v>
      </c>
      <c r="D126" s="119" t="s">
        <v>62</v>
      </c>
      <c r="E126" s="119" t="s">
        <v>58</v>
      </c>
      <c r="F126" s="119" t="s">
        <v>59</v>
      </c>
      <c r="G126" s="119" t="s">
        <v>240</v>
      </c>
      <c r="H126" s="119" t="s">
        <v>241</v>
      </c>
      <c r="I126" s="119" t="s">
        <v>242</v>
      </c>
      <c r="J126" s="119" t="s">
        <v>225</v>
      </c>
      <c r="K126" s="120" t="s">
        <v>243</v>
      </c>
      <c r="L126" s="117"/>
      <c r="M126" s="59" t="s">
        <v>1</v>
      </c>
      <c r="N126" s="60" t="s">
        <v>41</v>
      </c>
      <c r="O126" s="60" t="s">
        <v>244</v>
      </c>
      <c r="P126" s="60" t="s">
        <v>245</v>
      </c>
      <c r="Q126" s="60" t="s">
        <v>246</v>
      </c>
      <c r="R126" s="60" t="s">
        <v>247</v>
      </c>
      <c r="S126" s="60" t="s">
        <v>248</v>
      </c>
      <c r="T126" s="61" t="s">
        <v>249</v>
      </c>
    </row>
    <row r="127" spans="2:63" s="1" customFormat="1" ht="22.9" customHeight="1">
      <c r="B127" s="32"/>
      <c r="C127" s="64" t="s">
        <v>250</v>
      </c>
      <c r="J127" s="121">
        <f>BK127</f>
        <v>0</v>
      </c>
      <c r="L127" s="32"/>
      <c r="M127" s="62"/>
      <c r="N127" s="53"/>
      <c r="O127" s="53"/>
      <c r="P127" s="122">
        <f>P128+P343</f>
        <v>0</v>
      </c>
      <c r="Q127" s="53"/>
      <c r="R127" s="122">
        <f>R128+R343</f>
        <v>36.112923720000005</v>
      </c>
      <c r="S127" s="53"/>
      <c r="T127" s="123">
        <f>T128+T343</f>
        <v>0</v>
      </c>
      <c r="AT127" s="17" t="s">
        <v>76</v>
      </c>
      <c r="AU127" s="17" t="s">
        <v>227</v>
      </c>
      <c r="BK127" s="124">
        <f>BK128+BK343</f>
        <v>0</v>
      </c>
    </row>
    <row r="128" spans="2:63" s="11" customFormat="1" ht="25.9" customHeight="1">
      <c r="B128" s="125"/>
      <c r="D128" s="126" t="s">
        <v>76</v>
      </c>
      <c r="E128" s="127" t="s">
        <v>251</v>
      </c>
      <c r="F128" s="127" t="s">
        <v>252</v>
      </c>
      <c r="I128" s="128"/>
      <c r="J128" s="129">
        <f>BK128</f>
        <v>0</v>
      </c>
      <c r="L128" s="125"/>
      <c r="M128" s="130"/>
      <c r="P128" s="131">
        <f>P129+P325+P332+P340</f>
        <v>0</v>
      </c>
      <c r="R128" s="131">
        <f>R129+R325+R332+R340</f>
        <v>35.600423720000002</v>
      </c>
      <c r="T128" s="132">
        <f>T129+T325+T332+T340</f>
        <v>0</v>
      </c>
      <c r="AR128" s="126" t="s">
        <v>85</v>
      </c>
      <c r="AT128" s="133" t="s">
        <v>76</v>
      </c>
      <c r="AU128" s="133" t="s">
        <v>77</v>
      </c>
      <c r="AY128" s="126" t="s">
        <v>253</v>
      </c>
      <c r="BK128" s="134">
        <f>BK129+BK325+BK332+BK340</f>
        <v>0</v>
      </c>
    </row>
    <row r="129" spans="2:65" s="11" customFormat="1" ht="22.9" customHeight="1">
      <c r="B129" s="125"/>
      <c r="D129" s="126" t="s">
        <v>76</v>
      </c>
      <c r="E129" s="135" t="s">
        <v>85</v>
      </c>
      <c r="F129" s="135" t="s">
        <v>254</v>
      </c>
      <c r="I129" s="128"/>
      <c r="J129" s="136">
        <f>BK129</f>
        <v>0</v>
      </c>
      <c r="L129" s="125"/>
      <c r="M129" s="130"/>
      <c r="P129" s="131">
        <f>SUM(P130:P324)</f>
        <v>0</v>
      </c>
      <c r="R129" s="131">
        <f>SUM(R130:R324)</f>
        <v>21.838555000000003</v>
      </c>
      <c r="T129" s="132">
        <f>SUM(T130:T324)</f>
        <v>0</v>
      </c>
      <c r="AR129" s="126" t="s">
        <v>85</v>
      </c>
      <c r="AT129" s="133" t="s">
        <v>76</v>
      </c>
      <c r="AU129" s="133" t="s">
        <v>85</v>
      </c>
      <c r="AY129" s="126" t="s">
        <v>253</v>
      </c>
      <c r="BK129" s="134">
        <f>SUM(BK130:BK324)</f>
        <v>0</v>
      </c>
    </row>
    <row r="130" spans="2:65" s="1" customFormat="1" ht="24.2" customHeight="1">
      <c r="B130" s="32"/>
      <c r="C130" s="137" t="s">
        <v>85</v>
      </c>
      <c r="D130" s="137" t="s">
        <v>255</v>
      </c>
      <c r="E130" s="138" t="s">
        <v>6410</v>
      </c>
      <c r="F130" s="139" t="s">
        <v>6411</v>
      </c>
      <c r="G130" s="140" t="s">
        <v>269</v>
      </c>
      <c r="H130" s="141">
        <v>1</v>
      </c>
      <c r="I130" s="142"/>
      <c r="J130" s="143">
        <f>ROUND(I130*H130,2)</f>
        <v>0</v>
      </c>
      <c r="K130" s="139" t="s">
        <v>259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260</v>
      </c>
      <c r="AT130" s="148" t="s">
        <v>255</v>
      </c>
      <c r="AU130" s="148" t="s">
        <v>87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260</v>
      </c>
      <c r="BM130" s="148" t="s">
        <v>6412</v>
      </c>
    </row>
    <row r="131" spans="2:65" s="1" customFormat="1" ht="11.25">
      <c r="B131" s="32"/>
      <c r="D131" s="150" t="s">
        <v>262</v>
      </c>
      <c r="F131" s="151" t="s">
        <v>6413</v>
      </c>
      <c r="I131" s="152"/>
      <c r="L131" s="32"/>
      <c r="M131" s="153"/>
      <c r="T131" s="56"/>
      <c r="AT131" s="17" t="s">
        <v>262</v>
      </c>
      <c r="AU131" s="17" t="s">
        <v>87</v>
      </c>
    </row>
    <row r="132" spans="2:65" s="12" customFormat="1" ht="22.5">
      <c r="B132" s="154"/>
      <c r="D132" s="155" t="s">
        <v>264</v>
      </c>
      <c r="E132" s="156" t="s">
        <v>1</v>
      </c>
      <c r="F132" s="157" t="s">
        <v>6414</v>
      </c>
      <c r="H132" s="158">
        <v>1</v>
      </c>
      <c r="I132" s="159"/>
      <c r="L132" s="154"/>
      <c r="M132" s="160"/>
      <c r="T132" s="161"/>
      <c r="AT132" s="156" t="s">
        <v>264</v>
      </c>
      <c r="AU132" s="156" t="s">
        <v>87</v>
      </c>
      <c r="AV132" s="12" t="s">
        <v>87</v>
      </c>
      <c r="AW132" s="12" t="s">
        <v>32</v>
      </c>
      <c r="AX132" s="12" t="s">
        <v>77</v>
      </c>
      <c r="AY132" s="156" t="s">
        <v>253</v>
      </c>
    </row>
    <row r="133" spans="2:65" s="13" customFormat="1" ht="11.25">
      <c r="B133" s="162"/>
      <c r="D133" s="155" t="s">
        <v>264</v>
      </c>
      <c r="E133" s="163" t="s">
        <v>1</v>
      </c>
      <c r="F133" s="164" t="s">
        <v>266</v>
      </c>
      <c r="H133" s="165">
        <v>1</v>
      </c>
      <c r="I133" s="166"/>
      <c r="L133" s="162"/>
      <c r="M133" s="167"/>
      <c r="T133" s="168"/>
      <c r="AT133" s="163" t="s">
        <v>264</v>
      </c>
      <c r="AU133" s="163" t="s">
        <v>87</v>
      </c>
      <c r="AV133" s="13" t="s">
        <v>260</v>
      </c>
      <c r="AW133" s="13" t="s">
        <v>32</v>
      </c>
      <c r="AX133" s="13" t="s">
        <v>85</v>
      </c>
      <c r="AY133" s="163" t="s">
        <v>253</v>
      </c>
    </row>
    <row r="134" spans="2:65" s="1" customFormat="1" ht="24.2" customHeight="1">
      <c r="B134" s="32"/>
      <c r="C134" s="137" t="s">
        <v>87</v>
      </c>
      <c r="D134" s="137" t="s">
        <v>255</v>
      </c>
      <c r="E134" s="138" t="s">
        <v>6415</v>
      </c>
      <c r="F134" s="139" t="s">
        <v>6416</v>
      </c>
      <c r="G134" s="140" t="s">
        <v>269</v>
      </c>
      <c r="H134" s="141">
        <v>1</v>
      </c>
      <c r="I134" s="142"/>
      <c r="J134" s="143">
        <f>ROUND(I134*H134,2)</f>
        <v>0</v>
      </c>
      <c r="K134" s="139" t="s">
        <v>259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260</v>
      </c>
      <c r="BM134" s="148" t="s">
        <v>6417</v>
      </c>
    </row>
    <row r="135" spans="2:65" s="1" customFormat="1" ht="11.25">
      <c r="B135" s="32"/>
      <c r="D135" s="150" t="s">
        <v>262</v>
      </c>
      <c r="F135" s="151" t="s">
        <v>6418</v>
      </c>
      <c r="I135" s="152"/>
      <c r="L135" s="32"/>
      <c r="M135" s="153"/>
      <c r="T135" s="56"/>
      <c r="AT135" s="17" t="s">
        <v>262</v>
      </c>
      <c r="AU135" s="17" t="s">
        <v>87</v>
      </c>
    </row>
    <row r="136" spans="2:65" s="12" customFormat="1" ht="22.5">
      <c r="B136" s="154"/>
      <c r="D136" s="155" t="s">
        <v>264</v>
      </c>
      <c r="E136" s="156" t="s">
        <v>1</v>
      </c>
      <c r="F136" s="157" t="s">
        <v>6419</v>
      </c>
      <c r="H136" s="158">
        <v>1</v>
      </c>
      <c r="I136" s="159"/>
      <c r="L136" s="154"/>
      <c r="M136" s="160"/>
      <c r="T136" s="161"/>
      <c r="AT136" s="156" t="s">
        <v>264</v>
      </c>
      <c r="AU136" s="156" t="s">
        <v>87</v>
      </c>
      <c r="AV136" s="12" t="s">
        <v>87</v>
      </c>
      <c r="AW136" s="12" t="s">
        <v>32</v>
      </c>
      <c r="AX136" s="12" t="s">
        <v>77</v>
      </c>
      <c r="AY136" s="156" t="s">
        <v>253</v>
      </c>
    </row>
    <row r="137" spans="2:65" s="13" customFormat="1" ht="11.25">
      <c r="B137" s="162"/>
      <c r="D137" s="155" t="s">
        <v>264</v>
      </c>
      <c r="E137" s="163" t="s">
        <v>1</v>
      </c>
      <c r="F137" s="164" t="s">
        <v>266</v>
      </c>
      <c r="H137" s="165">
        <v>1</v>
      </c>
      <c r="I137" s="166"/>
      <c r="L137" s="162"/>
      <c r="M137" s="167"/>
      <c r="T137" s="168"/>
      <c r="AT137" s="163" t="s">
        <v>264</v>
      </c>
      <c r="AU137" s="163" t="s">
        <v>87</v>
      </c>
      <c r="AV137" s="13" t="s">
        <v>260</v>
      </c>
      <c r="AW137" s="13" t="s">
        <v>32</v>
      </c>
      <c r="AX137" s="13" t="s">
        <v>85</v>
      </c>
      <c r="AY137" s="163" t="s">
        <v>253</v>
      </c>
    </row>
    <row r="138" spans="2:65" s="1" customFormat="1" ht="76.349999999999994" customHeight="1">
      <c r="B138" s="32"/>
      <c r="C138" s="137" t="s">
        <v>97</v>
      </c>
      <c r="D138" s="137" t="s">
        <v>255</v>
      </c>
      <c r="E138" s="138" t="s">
        <v>6420</v>
      </c>
      <c r="F138" s="139" t="s">
        <v>6421</v>
      </c>
      <c r="G138" s="140" t="s">
        <v>692</v>
      </c>
      <c r="H138" s="141">
        <v>1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260</v>
      </c>
      <c r="BM138" s="148" t="s">
        <v>6422</v>
      </c>
    </row>
    <row r="139" spans="2:65" s="1" customFormat="1" ht="21.75" customHeight="1">
      <c r="B139" s="32"/>
      <c r="C139" s="137" t="s">
        <v>260</v>
      </c>
      <c r="D139" s="137" t="s">
        <v>255</v>
      </c>
      <c r="E139" s="138" t="s">
        <v>6423</v>
      </c>
      <c r="F139" s="139" t="s">
        <v>6424</v>
      </c>
      <c r="G139" s="140" t="s">
        <v>269</v>
      </c>
      <c r="H139" s="141">
        <v>2</v>
      </c>
      <c r="I139" s="142"/>
      <c r="J139" s="143">
        <f>ROUND(I139*H139,2)</f>
        <v>0</v>
      </c>
      <c r="K139" s="139" t="s">
        <v>259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260</v>
      </c>
      <c r="BM139" s="148" t="s">
        <v>6425</v>
      </c>
    </row>
    <row r="140" spans="2:65" s="1" customFormat="1" ht="11.25">
      <c r="B140" s="32"/>
      <c r="D140" s="150" t="s">
        <v>262</v>
      </c>
      <c r="F140" s="151" t="s">
        <v>6426</v>
      </c>
      <c r="I140" s="152"/>
      <c r="L140" s="32"/>
      <c r="M140" s="153"/>
      <c r="T140" s="56"/>
      <c r="AT140" s="17" t="s">
        <v>262</v>
      </c>
      <c r="AU140" s="17" t="s">
        <v>87</v>
      </c>
    </row>
    <row r="141" spans="2:65" s="12" customFormat="1" ht="22.5">
      <c r="B141" s="154"/>
      <c r="D141" s="155" t="s">
        <v>264</v>
      </c>
      <c r="E141" s="156" t="s">
        <v>1</v>
      </c>
      <c r="F141" s="157" t="s">
        <v>6419</v>
      </c>
      <c r="H141" s="158">
        <v>1</v>
      </c>
      <c r="I141" s="159"/>
      <c r="L141" s="154"/>
      <c r="M141" s="160"/>
      <c r="T141" s="161"/>
      <c r="AT141" s="156" t="s">
        <v>264</v>
      </c>
      <c r="AU141" s="156" t="s">
        <v>87</v>
      </c>
      <c r="AV141" s="12" t="s">
        <v>87</v>
      </c>
      <c r="AW141" s="12" t="s">
        <v>32</v>
      </c>
      <c r="AX141" s="12" t="s">
        <v>77</v>
      </c>
      <c r="AY141" s="156" t="s">
        <v>253</v>
      </c>
    </row>
    <row r="142" spans="2:65" s="12" customFormat="1" ht="22.5">
      <c r="B142" s="154"/>
      <c r="D142" s="155" t="s">
        <v>264</v>
      </c>
      <c r="E142" s="156" t="s">
        <v>1</v>
      </c>
      <c r="F142" s="157" t="s">
        <v>6414</v>
      </c>
      <c r="H142" s="158">
        <v>1</v>
      </c>
      <c r="I142" s="159"/>
      <c r="L142" s="154"/>
      <c r="M142" s="160"/>
      <c r="T142" s="161"/>
      <c r="AT142" s="156" t="s">
        <v>264</v>
      </c>
      <c r="AU142" s="156" t="s">
        <v>87</v>
      </c>
      <c r="AV142" s="12" t="s">
        <v>87</v>
      </c>
      <c r="AW142" s="12" t="s">
        <v>32</v>
      </c>
      <c r="AX142" s="12" t="s">
        <v>77</v>
      </c>
      <c r="AY142" s="156" t="s">
        <v>253</v>
      </c>
    </row>
    <row r="143" spans="2:65" s="13" customFormat="1" ht="11.25">
      <c r="B143" s="162"/>
      <c r="D143" s="155" t="s">
        <v>264</v>
      </c>
      <c r="E143" s="163" t="s">
        <v>1</v>
      </c>
      <c r="F143" s="164" t="s">
        <v>266</v>
      </c>
      <c r="H143" s="165">
        <v>2</v>
      </c>
      <c r="I143" s="166"/>
      <c r="L143" s="162"/>
      <c r="M143" s="167"/>
      <c r="T143" s="168"/>
      <c r="AT143" s="163" t="s">
        <v>264</v>
      </c>
      <c r="AU143" s="163" t="s">
        <v>87</v>
      </c>
      <c r="AV143" s="13" t="s">
        <v>260</v>
      </c>
      <c r="AW143" s="13" t="s">
        <v>32</v>
      </c>
      <c r="AX143" s="13" t="s">
        <v>85</v>
      </c>
      <c r="AY143" s="163" t="s">
        <v>253</v>
      </c>
    </row>
    <row r="144" spans="2:65" s="1" customFormat="1" ht="24.2" customHeight="1">
      <c r="B144" s="32"/>
      <c r="C144" s="137" t="s">
        <v>280</v>
      </c>
      <c r="D144" s="137" t="s">
        <v>255</v>
      </c>
      <c r="E144" s="138" t="s">
        <v>6427</v>
      </c>
      <c r="F144" s="139" t="s">
        <v>6428</v>
      </c>
      <c r="G144" s="140" t="s">
        <v>269</v>
      </c>
      <c r="H144" s="141">
        <v>1</v>
      </c>
      <c r="I144" s="142"/>
      <c r="J144" s="143">
        <f>ROUND(I144*H144,2)</f>
        <v>0</v>
      </c>
      <c r="K144" s="139" t="s">
        <v>259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260</v>
      </c>
      <c r="BM144" s="148" t="s">
        <v>6429</v>
      </c>
    </row>
    <row r="145" spans="2:65" s="1" customFormat="1" ht="11.25">
      <c r="B145" s="32"/>
      <c r="D145" s="150" t="s">
        <v>262</v>
      </c>
      <c r="F145" s="151" t="s">
        <v>6430</v>
      </c>
      <c r="I145" s="152"/>
      <c r="L145" s="32"/>
      <c r="M145" s="153"/>
      <c r="T145" s="56"/>
      <c r="AT145" s="17" t="s">
        <v>262</v>
      </c>
      <c r="AU145" s="17" t="s">
        <v>87</v>
      </c>
    </row>
    <row r="146" spans="2:65" s="12" customFormat="1" ht="22.5">
      <c r="B146" s="154"/>
      <c r="D146" s="155" t="s">
        <v>264</v>
      </c>
      <c r="E146" s="156" t="s">
        <v>1</v>
      </c>
      <c r="F146" s="157" t="s">
        <v>6414</v>
      </c>
      <c r="H146" s="158">
        <v>1</v>
      </c>
      <c r="I146" s="159"/>
      <c r="L146" s="154"/>
      <c r="M146" s="160"/>
      <c r="T146" s="161"/>
      <c r="AT146" s="156" t="s">
        <v>264</v>
      </c>
      <c r="AU146" s="156" t="s">
        <v>87</v>
      </c>
      <c r="AV146" s="12" t="s">
        <v>87</v>
      </c>
      <c r="AW146" s="12" t="s">
        <v>32</v>
      </c>
      <c r="AX146" s="12" t="s">
        <v>77</v>
      </c>
      <c r="AY146" s="156" t="s">
        <v>253</v>
      </c>
    </row>
    <row r="147" spans="2:65" s="13" customFormat="1" ht="11.25">
      <c r="B147" s="162"/>
      <c r="D147" s="155" t="s">
        <v>264</v>
      </c>
      <c r="E147" s="163" t="s">
        <v>1</v>
      </c>
      <c r="F147" s="164" t="s">
        <v>266</v>
      </c>
      <c r="H147" s="165">
        <v>1</v>
      </c>
      <c r="I147" s="166"/>
      <c r="L147" s="162"/>
      <c r="M147" s="167"/>
      <c r="T147" s="168"/>
      <c r="AT147" s="163" t="s">
        <v>264</v>
      </c>
      <c r="AU147" s="163" t="s">
        <v>87</v>
      </c>
      <c r="AV147" s="13" t="s">
        <v>260</v>
      </c>
      <c r="AW147" s="13" t="s">
        <v>32</v>
      </c>
      <c r="AX147" s="13" t="s">
        <v>85</v>
      </c>
      <c r="AY147" s="163" t="s">
        <v>253</v>
      </c>
    </row>
    <row r="148" spans="2:65" s="1" customFormat="1" ht="24.2" customHeight="1">
      <c r="B148" s="32"/>
      <c r="C148" s="137" t="s">
        <v>285</v>
      </c>
      <c r="D148" s="137" t="s">
        <v>255</v>
      </c>
      <c r="E148" s="138" t="s">
        <v>6431</v>
      </c>
      <c r="F148" s="139" t="s">
        <v>6432</v>
      </c>
      <c r="G148" s="140" t="s">
        <v>269</v>
      </c>
      <c r="H148" s="141">
        <v>1</v>
      </c>
      <c r="I148" s="142"/>
      <c r="J148" s="143">
        <f>ROUND(I148*H148,2)</f>
        <v>0</v>
      </c>
      <c r="K148" s="139" t="s">
        <v>259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260</v>
      </c>
      <c r="BM148" s="148" t="s">
        <v>6433</v>
      </c>
    </row>
    <row r="149" spans="2:65" s="1" customFormat="1" ht="11.25">
      <c r="B149" s="32"/>
      <c r="D149" s="150" t="s">
        <v>262</v>
      </c>
      <c r="F149" s="151" t="s">
        <v>6434</v>
      </c>
      <c r="I149" s="152"/>
      <c r="L149" s="32"/>
      <c r="M149" s="153"/>
      <c r="T149" s="56"/>
      <c r="AT149" s="17" t="s">
        <v>262</v>
      </c>
      <c r="AU149" s="17" t="s">
        <v>87</v>
      </c>
    </row>
    <row r="150" spans="2:65" s="12" customFormat="1" ht="22.5">
      <c r="B150" s="154"/>
      <c r="D150" s="155" t="s">
        <v>264</v>
      </c>
      <c r="E150" s="156" t="s">
        <v>1</v>
      </c>
      <c r="F150" s="157" t="s">
        <v>6419</v>
      </c>
      <c r="H150" s="158">
        <v>1</v>
      </c>
      <c r="I150" s="159"/>
      <c r="L150" s="154"/>
      <c r="M150" s="160"/>
      <c r="T150" s="161"/>
      <c r="AT150" s="156" t="s">
        <v>264</v>
      </c>
      <c r="AU150" s="156" t="s">
        <v>87</v>
      </c>
      <c r="AV150" s="12" t="s">
        <v>87</v>
      </c>
      <c r="AW150" s="12" t="s">
        <v>32</v>
      </c>
      <c r="AX150" s="12" t="s">
        <v>77</v>
      </c>
      <c r="AY150" s="156" t="s">
        <v>253</v>
      </c>
    </row>
    <row r="151" spans="2:65" s="13" customFormat="1" ht="11.25">
      <c r="B151" s="162"/>
      <c r="D151" s="155" t="s">
        <v>264</v>
      </c>
      <c r="E151" s="163" t="s">
        <v>1</v>
      </c>
      <c r="F151" s="164" t="s">
        <v>266</v>
      </c>
      <c r="H151" s="165">
        <v>1</v>
      </c>
      <c r="I151" s="166"/>
      <c r="L151" s="162"/>
      <c r="M151" s="167"/>
      <c r="T151" s="168"/>
      <c r="AT151" s="163" t="s">
        <v>264</v>
      </c>
      <c r="AU151" s="163" t="s">
        <v>87</v>
      </c>
      <c r="AV151" s="13" t="s">
        <v>260</v>
      </c>
      <c r="AW151" s="13" t="s">
        <v>32</v>
      </c>
      <c r="AX151" s="13" t="s">
        <v>85</v>
      </c>
      <c r="AY151" s="163" t="s">
        <v>253</v>
      </c>
    </row>
    <row r="152" spans="2:65" s="1" customFormat="1" ht="24.2" customHeight="1">
      <c r="B152" s="32"/>
      <c r="C152" s="137" t="s">
        <v>292</v>
      </c>
      <c r="D152" s="137" t="s">
        <v>255</v>
      </c>
      <c r="E152" s="138" t="s">
        <v>6435</v>
      </c>
      <c r="F152" s="139" t="s">
        <v>6436</v>
      </c>
      <c r="G152" s="140" t="s">
        <v>269</v>
      </c>
      <c r="H152" s="141">
        <v>1</v>
      </c>
      <c r="I152" s="142"/>
      <c r="J152" s="143">
        <f>ROUND(I152*H152,2)</f>
        <v>0</v>
      </c>
      <c r="K152" s="139" t="s">
        <v>259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260</v>
      </c>
      <c r="BM152" s="148" t="s">
        <v>6437</v>
      </c>
    </row>
    <row r="153" spans="2:65" s="1" customFormat="1" ht="11.25">
      <c r="B153" s="32"/>
      <c r="D153" s="150" t="s">
        <v>262</v>
      </c>
      <c r="F153" s="151" t="s">
        <v>6438</v>
      </c>
      <c r="I153" s="152"/>
      <c r="L153" s="32"/>
      <c r="M153" s="153"/>
      <c r="T153" s="56"/>
      <c r="AT153" s="17" t="s">
        <v>262</v>
      </c>
      <c r="AU153" s="17" t="s">
        <v>87</v>
      </c>
    </row>
    <row r="154" spans="2:65" s="12" customFormat="1" ht="22.5">
      <c r="B154" s="154"/>
      <c r="D154" s="155" t="s">
        <v>264</v>
      </c>
      <c r="E154" s="156" t="s">
        <v>1</v>
      </c>
      <c r="F154" s="157" t="s">
        <v>6414</v>
      </c>
      <c r="H154" s="158">
        <v>1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77</v>
      </c>
      <c r="AY154" s="156" t="s">
        <v>253</v>
      </c>
    </row>
    <row r="155" spans="2:65" s="13" customFormat="1" ht="11.25">
      <c r="B155" s="162"/>
      <c r="D155" s="155" t="s">
        <v>264</v>
      </c>
      <c r="E155" s="163" t="s">
        <v>1</v>
      </c>
      <c r="F155" s="164" t="s">
        <v>266</v>
      </c>
      <c r="H155" s="165">
        <v>1</v>
      </c>
      <c r="I155" s="166"/>
      <c r="L155" s="162"/>
      <c r="M155" s="167"/>
      <c r="T155" s="168"/>
      <c r="AT155" s="163" t="s">
        <v>264</v>
      </c>
      <c r="AU155" s="163" t="s">
        <v>87</v>
      </c>
      <c r="AV155" s="13" t="s">
        <v>260</v>
      </c>
      <c r="AW155" s="13" t="s">
        <v>32</v>
      </c>
      <c r="AX155" s="13" t="s">
        <v>85</v>
      </c>
      <c r="AY155" s="163" t="s">
        <v>253</v>
      </c>
    </row>
    <row r="156" spans="2:65" s="1" customFormat="1" ht="24.2" customHeight="1">
      <c r="B156" s="32"/>
      <c r="C156" s="137" t="s">
        <v>303</v>
      </c>
      <c r="D156" s="137" t="s">
        <v>255</v>
      </c>
      <c r="E156" s="138" t="s">
        <v>6439</v>
      </c>
      <c r="F156" s="139" t="s">
        <v>6440</v>
      </c>
      <c r="G156" s="140" t="s">
        <v>269</v>
      </c>
      <c r="H156" s="141">
        <v>1</v>
      </c>
      <c r="I156" s="142"/>
      <c r="J156" s="143">
        <f>ROUND(I156*H156,2)</f>
        <v>0</v>
      </c>
      <c r="K156" s="139" t="s">
        <v>259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6441</v>
      </c>
    </row>
    <row r="157" spans="2:65" s="1" customFormat="1" ht="11.25">
      <c r="B157" s="32"/>
      <c r="D157" s="150" t="s">
        <v>262</v>
      </c>
      <c r="F157" s="151" t="s">
        <v>6442</v>
      </c>
      <c r="I157" s="152"/>
      <c r="L157" s="32"/>
      <c r="M157" s="153"/>
      <c r="T157" s="56"/>
      <c r="AT157" s="17" t="s">
        <v>262</v>
      </c>
      <c r="AU157" s="17" t="s">
        <v>87</v>
      </c>
    </row>
    <row r="158" spans="2:65" s="12" customFormat="1" ht="22.5">
      <c r="B158" s="154"/>
      <c r="D158" s="155" t="s">
        <v>264</v>
      </c>
      <c r="E158" s="156" t="s">
        <v>1</v>
      </c>
      <c r="F158" s="157" t="s">
        <v>6419</v>
      </c>
      <c r="H158" s="158">
        <v>1</v>
      </c>
      <c r="I158" s="159"/>
      <c r="L158" s="154"/>
      <c r="M158" s="160"/>
      <c r="T158" s="161"/>
      <c r="AT158" s="156" t="s">
        <v>264</v>
      </c>
      <c r="AU158" s="156" t="s">
        <v>87</v>
      </c>
      <c r="AV158" s="12" t="s">
        <v>87</v>
      </c>
      <c r="AW158" s="12" t="s">
        <v>32</v>
      </c>
      <c r="AX158" s="12" t="s">
        <v>77</v>
      </c>
      <c r="AY158" s="156" t="s">
        <v>253</v>
      </c>
    </row>
    <row r="159" spans="2:65" s="13" customFormat="1" ht="11.25">
      <c r="B159" s="162"/>
      <c r="D159" s="155" t="s">
        <v>264</v>
      </c>
      <c r="E159" s="163" t="s">
        <v>1</v>
      </c>
      <c r="F159" s="164" t="s">
        <v>266</v>
      </c>
      <c r="H159" s="165">
        <v>1</v>
      </c>
      <c r="I159" s="166"/>
      <c r="L159" s="162"/>
      <c r="M159" s="167"/>
      <c r="T159" s="168"/>
      <c r="AT159" s="163" t="s">
        <v>264</v>
      </c>
      <c r="AU159" s="163" t="s">
        <v>87</v>
      </c>
      <c r="AV159" s="13" t="s">
        <v>260</v>
      </c>
      <c r="AW159" s="13" t="s">
        <v>32</v>
      </c>
      <c r="AX159" s="13" t="s">
        <v>85</v>
      </c>
      <c r="AY159" s="163" t="s">
        <v>253</v>
      </c>
    </row>
    <row r="160" spans="2:65" s="1" customFormat="1" ht="24.2" customHeight="1">
      <c r="B160" s="32"/>
      <c r="C160" s="137" t="s">
        <v>310</v>
      </c>
      <c r="D160" s="137" t="s">
        <v>255</v>
      </c>
      <c r="E160" s="138" t="s">
        <v>6443</v>
      </c>
      <c r="F160" s="139" t="s">
        <v>6444</v>
      </c>
      <c r="G160" s="140" t="s">
        <v>269</v>
      </c>
      <c r="H160" s="141">
        <v>2</v>
      </c>
      <c r="I160" s="142"/>
      <c r="J160" s="143">
        <f>ROUND(I160*H160,2)</f>
        <v>0</v>
      </c>
      <c r="K160" s="139" t="s">
        <v>259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6445</v>
      </c>
    </row>
    <row r="161" spans="2:65" s="1" customFormat="1" ht="11.25">
      <c r="B161" s="32"/>
      <c r="D161" s="150" t="s">
        <v>262</v>
      </c>
      <c r="F161" s="151" t="s">
        <v>6446</v>
      </c>
      <c r="I161" s="152"/>
      <c r="L161" s="32"/>
      <c r="M161" s="153"/>
      <c r="T161" s="56"/>
      <c r="AT161" s="17" t="s">
        <v>262</v>
      </c>
      <c r="AU161" s="17" t="s">
        <v>87</v>
      </c>
    </row>
    <row r="162" spans="2:65" s="12" customFormat="1" ht="22.5">
      <c r="B162" s="154"/>
      <c r="D162" s="155" t="s">
        <v>264</v>
      </c>
      <c r="E162" s="156" t="s">
        <v>1</v>
      </c>
      <c r="F162" s="157" t="s">
        <v>6419</v>
      </c>
      <c r="H162" s="158">
        <v>1</v>
      </c>
      <c r="I162" s="159"/>
      <c r="L162" s="154"/>
      <c r="M162" s="160"/>
      <c r="T162" s="161"/>
      <c r="AT162" s="156" t="s">
        <v>264</v>
      </c>
      <c r="AU162" s="156" t="s">
        <v>87</v>
      </c>
      <c r="AV162" s="12" t="s">
        <v>87</v>
      </c>
      <c r="AW162" s="12" t="s">
        <v>32</v>
      </c>
      <c r="AX162" s="12" t="s">
        <v>77</v>
      </c>
      <c r="AY162" s="156" t="s">
        <v>253</v>
      </c>
    </row>
    <row r="163" spans="2:65" s="12" customFormat="1" ht="22.5">
      <c r="B163" s="154"/>
      <c r="D163" s="155" t="s">
        <v>264</v>
      </c>
      <c r="E163" s="156" t="s">
        <v>1</v>
      </c>
      <c r="F163" s="157" t="s">
        <v>6414</v>
      </c>
      <c r="H163" s="158">
        <v>1</v>
      </c>
      <c r="I163" s="159"/>
      <c r="L163" s="154"/>
      <c r="M163" s="160"/>
      <c r="T163" s="161"/>
      <c r="AT163" s="156" t="s">
        <v>264</v>
      </c>
      <c r="AU163" s="156" t="s">
        <v>87</v>
      </c>
      <c r="AV163" s="12" t="s">
        <v>87</v>
      </c>
      <c r="AW163" s="12" t="s">
        <v>32</v>
      </c>
      <c r="AX163" s="12" t="s">
        <v>77</v>
      </c>
      <c r="AY163" s="156" t="s">
        <v>253</v>
      </c>
    </row>
    <row r="164" spans="2:65" s="13" customFormat="1" ht="11.25">
      <c r="B164" s="162"/>
      <c r="D164" s="155" t="s">
        <v>264</v>
      </c>
      <c r="E164" s="163" t="s">
        <v>1</v>
      </c>
      <c r="F164" s="164" t="s">
        <v>266</v>
      </c>
      <c r="H164" s="165">
        <v>2</v>
      </c>
      <c r="I164" s="166"/>
      <c r="L164" s="162"/>
      <c r="M164" s="167"/>
      <c r="T164" s="168"/>
      <c r="AT164" s="163" t="s">
        <v>264</v>
      </c>
      <c r="AU164" s="163" t="s">
        <v>87</v>
      </c>
      <c r="AV164" s="13" t="s">
        <v>260</v>
      </c>
      <c r="AW164" s="13" t="s">
        <v>32</v>
      </c>
      <c r="AX164" s="13" t="s">
        <v>85</v>
      </c>
      <c r="AY164" s="163" t="s">
        <v>253</v>
      </c>
    </row>
    <row r="165" spans="2:65" s="1" customFormat="1" ht="33" customHeight="1">
      <c r="B165" s="32"/>
      <c r="C165" s="137" t="s">
        <v>317</v>
      </c>
      <c r="D165" s="137" t="s">
        <v>255</v>
      </c>
      <c r="E165" s="138" t="s">
        <v>6447</v>
      </c>
      <c r="F165" s="139" t="s">
        <v>6448</v>
      </c>
      <c r="G165" s="140" t="s">
        <v>269</v>
      </c>
      <c r="H165" s="141">
        <v>1</v>
      </c>
      <c r="I165" s="142"/>
      <c r="J165" s="143">
        <f>ROUND(I165*H165,2)</f>
        <v>0</v>
      </c>
      <c r="K165" s="139" t="s">
        <v>259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260</v>
      </c>
      <c r="BM165" s="148" t="s">
        <v>6449</v>
      </c>
    </row>
    <row r="166" spans="2:65" s="1" customFormat="1" ht="11.25">
      <c r="B166" s="32"/>
      <c r="D166" s="150" t="s">
        <v>262</v>
      </c>
      <c r="F166" s="151" t="s">
        <v>6450</v>
      </c>
      <c r="I166" s="152"/>
      <c r="L166" s="32"/>
      <c r="M166" s="153"/>
      <c r="T166" s="56"/>
      <c r="AT166" s="17" t="s">
        <v>262</v>
      </c>
      <c r="AU166" s="17" t="s">
        <v>87</v>
      </c>
    </row>
    <row r="167" spans="2:65" s="12" customFormat="1" ht="22.5">
      <c r="B167" s="154"/>
      <c r="D167" s="155" t="s">
        <v>264</v>
      </c>
      <c r="E167" s="156" t="s">
        <v>1</v>
      </c>
      <c r="F167" s="157" t="s">
        <v>6414</v>
      </c>
      <c r="H167" s="158">
        <v>1</v>
      </c>
      <c r="I167" s="159"/>
      <c r="L167" s="154"/>
      <c r="M167" s="160"/>
      <c r="T167" s="161"/>
      <c r="AT167" s="156" t="s">
        <v>264</v>
      </c>
      <c r="AU167" s="156" t="s">
        <v>87</v>
      </c>
      <c r="AV167" s="12" t="s">
        <v>87</v>
      </c>
      <c r="AW167" s="12" t="s">
        <v>32</v>
      </c>
      <c r="AX167" s="12" t="s">
        <v>77</v>
      </c>
      <c r="AY167" s="156" t="s">
        <v>253</v>
      </c>
    </row>
    <row r="168" spans="2:65" s="13" customFormat="1" ht="11.25">
      <c r="B168" s="162"/>
      <c r="D168" s="155" t="s">
        <v>264</v>
      </c>
      <c r="E168" s="163" t="s">
        <v>1</v>
      </c>
      <c r="F168" s="164" t="s">
        <v>266</v>
      </c>
      <c r="H168" s="165">
        <v>1</v>
      </c>
      <c r="I168" s="166"/>
      <c r="L168" s="162"/>
      <c r="M168" s="167"/>
      <c r="T168" s="168"/>
      <c r="AT168" s="163" t="s">
        <v>264</v>
      </c>
      <c r="AU168" s="163" t="s">
        <v>87</v>
      </c>
      <c r="AV168" s="13" t="s">
        <v>260</v>
      </c>
      <c r="AW168" s="13" t="s">
        <v>32</v>
      </c>
      <c r="AX168" s="13" t="s">
        <v>85</v>
      </c>
      <c r="AY168" s="163" t="s">
        <v>253</v>
      </c>
    </row>
    <row r="169" spans="2:65" s="1" customFormat="1" ht="33" customHeight="1">
      <c r="B169" s="32"/>
      <c r="C169" s="137" t="s">
        <v>323</v>
      </c>
      <c r="D169" s="137" t="s">
        <v>255</v>
      </c>
      <c r="E169" s="138" t="s">
        <v>6451</v>
      </c>
      <c r="F169" s="139" t="s">
        <v>6452</v>
      </c>
      <c r="G169" s="140" t="s">
        <v>269</v>
      </c>
      <c r="H169" s="141">
        <v>1</v>
      </c>
      <c r="I169" s="142"/>
      <c r="J169" s="143">
        <f>ROUND(I169*H169,2)</f>
        <v>0</v>
      </c>
      <c r="K169" s="139" t="s">
        <v>259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260</v>
      </c>
      <c r="BM169" s="148" t="s">
        <v>6453</v>
      </c>
    </row>
    <row r="170" spans="2:65" s="1" customFormat="1" ht="11.25">
      <c r="B170" s="32"/>
      <c r="D170" s="150" t="s">
        <v>262</v>
      </c>
      <c r="F170" s="151" t="s">
        <v>6454</v>
      </c>
      <c r="I170" s="152"/>
      <c r="L170" s="32"/>
      <c r="M170" s="153"/>
      <c r="T170" s="56"/>
      <c r="AT170" s="17" t="s">
        <v>262</v>
      </c>
      <c r="AU170" s="17" t="s">
        <v>87</v>
      </c>
    </row>
    <row r="171" spans="2:65" s="12" customFormat="1" ht="22.5">
      <c r="B171" s="154"/>
      <c r="D171" s="155" t="s">
        <v>264</v>
      </c>
      <c r="E171" s="156" t="s">
        <v>1</v>
      </c>
      <c r="F171" s="157" t="s">
        <v>6419</v>
      </c>
      <c r="H171" s="158">
        <v>1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65" s="13" customFormat="1" ht="11.25">
      <c r="B172" s="162"/>
      <c r="D172" s="155" t="s">
        <v>264</v>
      </c>
      <c r="E172" s="163" t="s">
        <v>1</v>
      </c>
      <c r="F172" s="164" t="s">
        <v>266</v>
      </c>
      <c r="H172" s="165">
        <v>1</v>
      </c>
      <c r="I172" s="166"/>
      <c r="L172" s="162"/>
      <c r="M172" s="167"/>
      <c r="T172" s="168"/>
      <c r="AT172" s="163" t="s">
        <v>264</v>
      </c>
      <c r="AU172" s="163" t="s">
        <v>87</v>
      </c>
      <c r="AV172" s="13" t="s">
        <v>260</v>
      </c>
      <c r="AW172" s="13" t="s">
        <v>32</v>
      </c>
      <c r="AX172" s="13" t="s">
        <v>85</v>
      </c>
      <c r="AY172" s="163" t="s">
        <v>253</v>
      </c>
    </row>
    <row r="173" spans="2:65" s="1" customFormat="1" ht="33" customHeight="1">
      <c r="B173" s="32"/>
      <c r="C173" s="137" t="s">
        <v>344</v>
      </c>
      <c r="D173" s="137" t="s">
        <v>255</v>
      </c>
      <c r="E173" s="138" t="s">
        <v>6455</v>
      </c>
      <c r="F173" s="139" t="s">
        <v>6456</v>
      </c>
      <c r="G173" s="140" t="s">
        <v>269</v>
      </c>
      <c r="H173" s="141">
        <v>1</v>
      </c>
      <c r="I173" s="142"/>
      <c r="J173" s="143">
        <f>ROUND(I173*H173,2)</f>
        <v>0</v>
      </c>
      <c r="K173" s="139" t="s">
        <v>259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260</v>
      </c>
      <c r="BM173" s="148" t="s">
        <v>6457</v>
      </c>
    </row>
    <row r="174" spans="2:65" s="1" customFormat="1" ht="11.25">
      <c r="B174" s="32"/>
      <c r="D174" s="150" t="s">
        <v>262</v>
      </c>
      <c r="F174" s="151" t="s">
        <v>6458</v>
      </c>
      <c r="I174" s="152"/>
      <c r="L174" s="32"/>
      <c r="M174" s="153"/>
      <c r="T174" s="56"/>
      <c r="AT174" s="17" t="s">
        <v>262</v>
      </c>
      <c r="AU174" s="17" t="s">
        <v>87</v>
      </c>
    </row>
    <row r="175" spans="2:65" s="12" customFormat="1" ht="22.5">
      <c r="B175" s="154"/>
      <c r="D175" s="155" t="s">
        <v>264</v>
      </c>
      <c r="E175" s="156" t="s">
        <v>1</v>
      </c>
      <c r="F175" s="157" t="s">
        <v>6414</v>
      </c>
      <c r="H175" s="158">
        <v>1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77</v>
      </c>
      <c r="AY175" s="156" t="s">
        <v>253</v>
      </c>
    </row>
    <row r="176" spans="2:65" s="13" customFormat="1" ht="11.25">
      <c r="B176" s="162"/>
      <c r="D176" s="155" t="s">
        <v>264</v>
      </c>
      <c r="E176" s="163" t="s">
        <v>1</v>
      </c>
      <c r="F176" s="164" t="s">
        <v>266</v>
      </c>
      <c r="H176" s="165">
        <v>1</v>
      </c>
      <c r="I176" s="166"/>
      <c r="L176" s="162"/>
      <c r="M176" s="167"/>
      <c r="T176" s="168"/>
      <c r="AT176" s="163" t="s">
        <v>264</v>
      </c>
      <c r="AU176" s="163" t="s">
        <v>87</v>
      </c>
      <c r="AV176" s="13" t="s">
        <v>260</v>
      </c>
      <c r="AW176" s="13" t="s">
        <v>32</v>
      </c>
      <c r="AX176" s="13" t="s">
        <v>85</v>
      </c>
      <c r="AY176" s="163" t="s">
        <v>253</v>
      </c>
    </row>
    <row r="177" spans="2:65" s="1" customFormat="1" ht="33" customHeight="1">
      <c r="B177" s="32"/>
      <c r="C177" s="137" t="s">
        <v>355</v>
      </c>
      <c r="D177" s="137" t="s">
        <v>255</v>
      </c>
      <c r="E177" s="138" t="s">
        <v>6459</v>
      </c>
      <c r="F177" s="139" t="s">
        <v>6460</v>
      </c>
      <c r="G177" s="140" t="s">
        <v>269</v>
      </c>
      <c r="H177" s="141">
        <v>1</v>
      </c>
      <c r="I177" s="142"/>
      <c r="J177" s="143">
        <f>ROUND(I177*H177,2)</f>
        <v>0</v>
      </c>
      <c r="K177" s="139" t="s">
        <v>259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260</v>
      </c>
      <c r="BM177" s="148" t="s">
        <v>6461</v>
      </c>
    </row>
    <row r="178" spans="2:65" s="1" customFormat="1" ht="11.25">
      <c r="B178" s="32"/>
      <c r="D178" s="150" t="s">
        <v>262</v>
      </c>
      <c r="F178" s="151" t="s">
        <v>6462</v>
      </c>
      <c r="I178" s="152"/>
      <c r="L178" s="32"/>
      <c r="M178" s="153"/>
      <c r="T178" s="56"/>
      <c r="AT178" s="17" t="s">
        <v>262</v>
      </c>
      <c r="AU178" s="17" t="s">
        <v>87</v>
      </c>
    </row>
    <row r="179" spans="2:65" s="12" customFormat="1" ht="22.5">
      <c r="B179" s="154"/>
      <c r="D179" s="155" t="s">
        <v>264</v>
      </c>
      <c r="E179" s="156" t="s">
        <v>1</v>
      </c>
      <c r="F179" s="157" t="s">
        <v>6419</v>
      </c>
      <c r="H179" s="158">
        <v>1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77</v>
      </c>
      <c r="AY179" s="156" t="s">
        <v>253</v>
      </c>
    </row>
    <row r="180" spans="2:65" s="13" customFormat="1" ht="11.25">
      <c r="B180" s="162"/>
      <c r="D180" s="155" t="s">
        <v>264</v>
      </c>
      <c r="E180" s="163" t="s">
        <v>1</v>
      </c>
      <c r="F180" s="164" t="s">
        <v>266</v>
      </c>
      <c r="H180" s="165">
        <v>1</v>
      </c>
      <c r="I180" s="166"/>
      <c r="L180" s="162"/>
      <c r="M180" s="167"/>
      <c r="T180" s="168"/>
      <c r="AT180" s="163" t="s">
        <v>264</v>
      </c>
      <c r="AU180" s="163" t="s">
        <v>87</v>
      </c>
      <c r="AV180" s="13" t="s">
        <v>260</v>
      </c>
      <c r="AW180" s="13" t="s">
        <v>32</v>
      </c>
      <c r="AX180" s="13" t="s">
        <v>85</v>
      </c>
      <c r="AY180" s="163" t="s">
        <v>253</v>
      </c>
    </row>
    <row r="181" spans="2:65" s="1" customFormat="1" ht="24.2" customHeight="1">
      <c r="B181" s="32"/>
      <c r="C181" s="137" t="s">
        <v>360</v>
      </c>
      <c r="D181" s="137" t="s">
        <v>255</v>
      </c>
      <c r="E181" s="138" t="s">
        <v>6463</v>
      </c>
      <c r="F181" s="139" t="s">
        <v>6464</v>
      </c>
      <c r="G181" s="140" t="s">
        <v>269</v>
      </c>
      <c r="H181" s="141">
        <v>2</v>
      </c>
      <c r="I181" s="142"/>
      <c r="J181" s="143">
        <f>ROUND(I181*H181,2)</f>
        <v>0</v>
      </c>
      <c r="K181" s="139" t="s">
        <v>259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260</v>
      </c>
      <c r="AT181" s="148" t="s">
        <v>255</v>
      </c>
      <c r="AU181" s="148" t="s">
        <v>87</v>
      </c>
      <c r="AY181" s="17" t="s">
        <v>253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260</v>
      </c>
      <c r="BM181" s="148" t="s">
        <v>6465</v>
      </c>
    </row>
    <row r="182" spans="2:65" s="1" customFormat="1" ht="11.25">
      <c r="B182" s="32"/>
      <c r="D182" s="150" t="s">
        <v>262</v>
      </c>
      <c r="F182" s="151" t="s">
        <v>6466</v>
      </c>
      <c r="I182" s="152"/>
      <c r="L182" s="32"/>
      <c r="M182" s="153"/>
      <c r="T182" s="56"/>
      <c r="AT182" s="17" t="s">
        <v>262</v>
      </c>
      <c r="AU182" s="17" t="s">
        <v>87</v>
      </c>
    </row>
    <row r="183" spans="2:65" s="12" customFormat="1" ht="22.5">
      <c r="B183" s="154"/>
      <c r="D183" s="155" t="s">
        <v>264</v>
      </c>
      <c r="E183" s="156" t="s">
        <v>1</v>
      </c>
      <c r="F183" s="157" t="s">
        <v>6419</v>
      </c>
      <c r="H183" s="158">
        <v>1</v>
      </c>
      <c r="I183" s="159"/>
      <c r="L183" s="154"/>
      <c r="M183" s="160"/>
      <c r="T183" s="161"/>
      <c r="AT183" s="156" t="s">
        <v>264</v>
      </c>
      <c r="AU183" s="156" t="s">
        <v>87</v>
      </c>
      <c r="AV183" s="12" t="s">
        <v>87</v>
      </c>
      <c r="AW183" s="12" t="s">
        <v>32</v>
      </c>
      <c r="AX183" s="12" t="s">
        <v>77</v>
      </c>
      <c r="AY183" s="156" t="s">
        <v>253</v>
      </c>
    </row>
    <row r="184" spans="2:65" s="12" customFormat="1" ht="22.5">
      <c r="B184" s="154"/>
      <c r="D184" s="155" t="s">
        <v>264</v>
      </c>
      <c r="E184" s="156" t="s">
        <v>1</v>
      </c>
      <c r="F184" s="157" t="s">
        <v>6414</v>
      </c>
      <c r="H184" s="158">
        <v>1</v>
      </c>
      <c r="I184" s="159"/>
      <c r="L184" s="154"/>
      <c r="M184" s="160"/>
      <c r="T184" s="161"/>
      <c r="AT184" s="156" t="s">
        <v>264</v>
      </c>
      <c r="AU184" s="156" t="s">
        <v>87</v>
      </c>
      <c r="AV184" s="12" t="s">
        <v>87</v>
      </c>
      <c r="AW184" s="12" t="s">
        <v>32</v>
      </c>
      <c r="AX184" s="12" t="s">
        <v>77</v>
      </c>
      <c r="AY184" s="156" t="s">
        <v>253</v>
      </c>
    </row>
    <row r="185" spans="2:65" s="13" customFormat="1" ht="11.25">
      <c r="B185" s="162"/>
      <c r="D185" s="155" t="s">
        <v>264</v>
      </c>
      <c r="E185" s="163" t="s">
        <v>1</v>
      </c>
      <c r="F185" s="164" t="s">
        <v>266</v>
      </c>
      <c r="H185" s="165">
        <v>2</v>
      </c>
      <c r="I185" s="166"/>
      <c r="L185" s="162"/>
      <c r="M185" s="167"/>
      <c r="T185" s="168"/>
      <c r="AT185" s="163" t="s">
        <v>264</v>
      </c>
      <c r="AU185" s="163" t="s">
        <v>87</v>
      </c>
      <c r="AV185" s="13" t="s">
        <v>260</v>
      </c>
      <c r="AW185" s="13" t="s">
        <v>32</v>
      </c>
      <c r="AX185" s="13" t="s">
        <v>85</v>
      </c>
      <c r="AY185" s="163" t="s">
        <v>253</v>
      </c>
    </row>
    <row r="186" spans="2:65" s="1" customFormat="1" ht="37.9" customHeight="1">
      <c r="B186" s="32"/>
      <c r="C186" s="137" t="s">
        <v>8</v>
      </c>
      <c r="D186" s="137" t="s">
        <v>255</v>
      </c>
      <c r="E186" s="138" t="s">
        <v>6467</v>
      </c>
      <c r="F186" s="139" t="s">
        <v>6468</v>
      </c>
      <c r="G186" s="140" t="s">
        <v>258</v>
      </c>
      <c r="H186" s="141">
        <v>550</v>
      </c>
      <c r="I186" s="142"/>
      <c r="J186" s="143">
        <f>ROUND(I186*H186,2)</f>
        <v>0</v>
      </c>
      <c r="K186" s="139" t="s">
        <v>259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260</v>
      </c>
      <c r="AT186" s="148" t="s">
        <v>255</v>
      </c>
      <c r="AU186" s="148" t="s">
        <v>87</v>
      </c>
      <c r="AY186" s="17" t="s">
        <v>253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260</v>
      </c>
      <c r="BM186" s="148" t="s">
        <v>6469</v>
      </c>
    </row>
    <row r="187" spans="2:65" s="1" customFormat="1" ht="11.25">
      <c r="B187" s="32"/>
      <c r="D187" s="150" t="s">
        <v>262</v>
      </c>
      <c r="F187" s="151" t="s">
        <v>6470</v>
      </c>
      <c r="I187" s="152"/>
      <c r="L187" s="32"/>
      <c r="M187" s="153"/>
      <c r="T187" s="56"/>
      <c r="AT187" s="17" t="s">
        <v>262</v>
      </c>
      <c r="AU187" s="17" t="s">
        <v>87</v>
      </c>
    </row>
    <row r="188" spans="2:65" s="12" customFormat="1" ht="11.25">
      <c r="B188" s="154"/>
      <c r="D188" s="155" t="s">
        <v>264</v>
      </c>
      <c r="E188" s="156" t="s">
        <v>1</v>
      </c>
      <c r="F188" s="157" t="s">
        <v>6471</v>
      </c>
      <c r="H188" s="158">
        <v>550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32</v>
      </c>
      <c r="AX188" s="12" t="s">
        <v>77</v>
      </c>
      <c r="AY188" s="156" t="s">
        <v>253</v>
      </c>
    </row>
    <row r="189" spans="2:65" s="13" customFormat="1" ht="11.25">
      <c r="B189" s="162"/>
      <c r="D189" s="155" t="s">
        <v>264</v>
      </c>
      <c r="E189" s="163" t="s">
        <v>1</v>
      </c>
      <c r="F189" s="164" t="s">
        <v>266</v>
      </c>
      <c r="H189" s="165">
        <v>550</v>
      </c>
      <c r="I189" s="166"/>
      <c r="L189" s="162"/>
      <c r="M189" s="167"/>
      <c r="T189" s="168"/>
      <c r="AT189" s="163" t="s">
        <v>264</v>
      </c>
      <c r="AU189" s="163" t="s">
        <v>87</v>
      </c>
      <c r="AV189" s="13" t="s">
        <v>260</v>
      </c>
      <c r="AW189" s="13" t="s">
        <v>32</v>
      </c>
      <c r="AX189" s="13" t="s">
        <v>85</v>
      </c>
      <c r="AY189" s="163" t="s">
        <v>253</v>
      </c>
    </row>
    <row r="190" spans="2:65" s="1" customFormat="1" ht="24.2" customHeight="1">
      <c r="B190" s="32"/>
      <c r="C190" s="137" t="s">
        <v>369</v>
      </c>
      <c r="D190" s="137" t="s">
        <v>255</v>
      </c>
      <c r="E190" s="138" t="s">
        <v>6472</v>
      </c>
      <c r="F190" s="139" t="s">
        <v>6473</v>
      </c>
      <c r="G190" s="140" t="s">
        <v>258</v>
      </c>
      <c r="H190" s="141">
        <v>550</v>
      </c>
      <c r="I190" s="142"/>
      <c r="J190" s="143">
        <f>ROUND(I190*H190,2)</f>
        <v>0</v>
      </c>
      <c r="K190" s="139" t="s">
        <v>259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6474</v>
      </c>
    </row>
    <row r="191" spans="2:65" s="1" customFormat="1" ht="11.25">
      <c r="B191" s="32"/>
      <c r="D191" s="150" t="s">
        <v>262</v>
      </c>
      <c r="F191" s="151" t="s">
        <v>6475</v>
      </c>
      <c r="I191" s="152"/>
      <c r="L191" s="32"/>
      <c r="M191" s="153"/>
      <c r="T191" s="56"/>
      <c r="AT191" s="17" t="s">
        <v>262</v>
      </c>
      <c r="AU191" s="17" t="s">
        <v>87</v>
      </c>
    </row>
    <row r="192" spans="2:65" s="12" customFormat="1" ht="11.25">
      <c r="B192" s="154"/>
      <c r="D192" s="155" t="s">
        <v>264</v>
      </c>
      <c r="E192" s="156" t="s">
        <v>1</v>
      </c>
      <c r="F192" s="157" t="s">
        <v>6471</v>
      </c>
      <c r="H192" s="158">
        <v>550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77</v>
      </c>
      <c r="AY192" s="156" t="s">
        <v>253</v>
      </c>
    </row>
    <row r="193" spans="2:65" s="13" customFormat="1" ht="11.25">
      <c r="B193" s="162"/>
      <c r="D193" s="155" t="s">
        <v>264</v>
      </c>
      <c r="E193" s="163" t="s">
        <v>1</v>
      </c>
      <c r="F193" s="164" t="s">
        <v>266</v>
      </c>
      <c r="H193" s="165">
        <v>550</v>
      </c>
      <c r="I193" s="166"/>
      <c r="L193" s="162"/>
      <c r="M193" s="167"/>
      <c r="T193" s="168"/>
      <c r="AT193" s="163" t="s">
        <v>264</v>
      </c>
      <c r="AU193" s="163" t="s">
        <v>87</v>
      </c>
      <c r="AV193" s="13" t="s">
        <v>260</v>
      </c>
      <c r="AW193" s="13" t="s">
        <v>32</v>
      </c>
      <c r="AX193" s="13" t="s">
        <v>85</v>
      </c>
      <c r="AY193" s="163" t="s">
        <v>253</v>
      </c>
    </row>
    <row r="194" spans="2:65" s="1" customFormat="1" ht="16.5" customHeight="1">
      <c r="B194" s="32"/>
      <c r="C194" s="185" t="s">
        <v>374</v>
      </c>
      <c r="D194" s="185" t="s">
        <v>1052</v>
      </c>
      <c r="E194" s="186" t="s">
        <v>6476</v>
      </c>
      <c r="F194" s="187" t="s">
        <v>6477</v>
      </c>
      <c r="G194" s="188" t="s">
        <v>1543</v>
      </c>
      <c r="H194" s="189">
        <v>15</v>
      </c>
      <c r="I194" s="190"/>
      <c r="J194" s="191">
        <f>ROUND(I194*H194,2)</f>
        <v>0</v>
      </c>
      <c r="K194" s="187" t="s">
        <v>1</v>
      </c>
      <c r="L194" s="192"/>
      <c r="M194" s="193" t="s">
        <v>1</v>
      </c>
      <c r="N194" s="194" t="s">
        <v>42</v>
      </c>
      <c r="P194" s="146">
        <f>O194*H194</f>
        <v>0</v>
      </c>
      <c r="Q194" s="146">
        <v>1E-3</v>
      </c>
      <c r="R194" s="146">
        <f>Q194*H194</f>
        <v>1.4999999999999999E-2</v>
      </c>
      <c r="S194" s="146">
        <v>0</v>
      </c>
      <c r="T194" s="147">
        <f>S194*H194</f>
        <v>0</v>
      </c>
      <c r="AR194" s="148" t="s">
        <v>303</v>
      </c>
      <c r="AT194" s="148" t="s">
        <v>1052</v>
      </c>
      <c r="AU194" s="148" t="s">
        <v>87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260</v>
      </c>
      <c r="BM194" s="148" t="s">
        <v>6478</v>
      </c>
    </row>
    <row r="195" spans="2:65" s="1" customFormat="1" ht="87.75">
      <c r="B195" s="32"/>
      <c r="D195" s="155" t="s">
        <v>1346</v>
      </c>
      <c r="F195" s="195" t="s">
        <v>6479</v>
      </c>
      <c r="I195" s="152"/>
      <c r="L195" s="32"/>
      <c r="M195" s="153"/>
      <c r="T195" s="56"/>
      <c r="AT195" s="17" t="s">
        <v>1346</v>
      </c>
      <c r="AU195" s="17" t="s">
        <v>87</v>
      </c>
    </row>
    <row r="196" spans="2:65" s="12" customFormat="1" ht="11.25">
      <c r="B196" s="154"/>
      <c r="D196" s="155" t="s">
        <v>264</v>
      </c>
      <c r="E196" s="156" t="s">
        <v>1</v>
      </c>
      <c r="F196" s="157" t="s">
        <v>6480</v>
      </c>
      <c r="H196" s="158">
        <v>15</v>
      </c>
      <c r="I196" s="159"/>
      <c r="L196" s="154"/>
      <c r="M196" s="160"/>
      <c r="T196" s="161"/>
      <c r="AT196" s="156" t="s">
        <v>264</v>
      </c>
      <c r="AU196" s="156" t="s">
        <v>87</v>
      </c>
      <c r="AV196" s="12" t="s">
        <v>87</v>
      </c>
      <c r="AW196" s="12" t="s">
        <v>32</v>
      </c>
      <c r="AX196" s="12" t="s">
        <v>77</v>
      </c>
      <c r="AY196" s="156" t="s">
        <v>253</v>
      </c>
    </row>
    <row r="197" spans="2:65" s="13" customFormat="1" ht="11.25">
      <c r="B197" s="162"/>
      <c r="D197" s="155" t="s">
        <v>264</v>
      </c>
      <c r="E197" s="163" t="s">
        <v>1</v>
      </c>
      <c r="F197" s="164" t="s">
        <v>266</v>
      </c>
      <c r="H197" s="165">
        <v>15</v>
      </c>
      <c r="I197" s="166"/>
      <c r="L197" s="162"/>
      <c r="M197" s="167"/>
      <c r="T197" s="168"/>
      <c r="AT197" s="163" t="s">
        <v>264</v>
      </c>
      <c r="AU197" s="163" t="s">
        <v>87</v>
      </c>
      <c r="AV197" s="13" t="s">
        <v>260</v>
      </c>
      <c r="AW197" s="13" t="s">
        <v>32</v>
      </c>
      <c r="AX197" s="13" t="s">
        <v>85</v>
      </c>
      <c r="AY197" s="163" t="s">
        <v>253</v>
      </c>
    </row>
    <row r="198" spans="2:65" s="1" customFormat="1" ht="33" customHeight="1">
      <c r="B198" s="32"/>
      <c r="C198" s="137" t="s">
        <v>379</v>
      </c>
      <c r="D198" s="137" t="s">
        <v>255</v>
      </c>
      <c r="E198" s="138" t="s">
        <v>6481</v>
      </c>
      <c r="F198" s="139" t="s">
        <v>6482</v>
      </c>
      <c r="G198" s="140" t="s">
        <v>258</v>
      </c>
      <c r="H198" s="141">
        <v>550</v>
      </c>
      <c r="I198" s="142"/>
      <c r="J198" s="143">
        <f>ROUND(I198*H198,2)</f>
        <v>0</v>
      </c>
      <c r="K198" s="139" t="s">
        <v>259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260</v>
      </c>
      <c r="AT198" s="148" t="s">
        <v>255</v>
      </c>
      <c r="AU198" s="148" t="s">
        <v>87</v>
      </c>
      <c r="AY198" s="17" t="s">
        <v>253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260</v>
      </c>
      <c r="BM198" s="148" t="s">
        <v>6483</v>
      </c>
    </row>
    <row r="199" spans="2:65" s="1" customFormat="1" ht="11.25">
      <c r="B199" s="32"/>
      <c r="D199" s="150" t="s">
        <v>262</v>
      </c>
      <c r="F199" s="151" t="s">
        <v>6484</v>
      </c>
      <c r="I199" s="152"/>
      <c r="L199" s="32"/>
      <c r="M199" s="153"/>
      <c r="T199" s="56"/>
      <c r="AT199" s="17" t="s">
        <v>262</v>
      </c>
      <c r="AU199" s="17" t="s">
        <v>87</v>
      </c>
    </row>
    <row r="200" spans="2:65" s="1" customFormat="1" ht="16.5" customHeight="1">
      <c r="B200" s="32"/>
      <c r="C200" s="185" t="s">
        <v>384</v>
      </c>
      <c r="D200" s="185" t="s">
        <v>1052</v>
      </c>
      <c r="E200" s="186" t="s">
        <v>6485</v>
      </c>
      <c r="F200" s="187" t="s">
        <v>6486</v>
      </c>
      <c r="G200" s="188" t="s">
        <v>202</v>
      </c>
      <c r="H200" s="189">
        <v>28.05</v>
      </c>
      <c r="I200" s="190"/>
      <c r="J200" s="191">
        <f>ROUND(I200*H200,2)</f>
        <v>0</v>
      </c>
      <c r="K200" s="187" t="s">
        <v>259</v>
      </c>
      <c r="L200" s="192"/>
      <c r="M200" s="193" t="s">
        <v>1</v>
      </c>
      <c r="N200" s="194" t="s">
        <v>42</v>
      </c>
      <c r="P200" s="146">
        <f>O200*H200</f>
        <v>0</v>
      </c>
      <c r="Q200" s="146">
        <v>0.21</v>
      </c>
      <c r="R200" s="146">
        <f>Q200*H200</f>
        <v>5.8905000000000003</v>
      </c>
      <c r="S200" s="146">
        <v>0</v>
      </c>
      <c r="T200" s="147">
        <f>S200*H200</f>
        <v>0</v>
      </c>
      <c r="AR200" s="148" t="s">
        <v>303</v>
      </c>
      <c r="AT200" s="148" t="s">
        <v>1052</v>
      </c>
      <c r="AU200" s="148" t="s">
        <v>87</v>
      </c>
      <c r="AY200" s="17" t="s">
        <v>253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260</v>
      </c>
      <c r="BM200" s="148" t="s">
        <v>6487</v>
      </c>
    </row>
    <row r="201" spans="2:65" s="12" customFormat="1" ht="11.25">
      <c r="B201" s="154"/>
      <c r="D201" s="155" t="s">
        <v>264</v>
      </c>
      <c r="E201" s="156" t="s">
        <v>1</v>
      </c>
      <c r="F201" s="157" t="s">
        <v>6471</v>
      </c>
      <c r="H201" s="158">
        <v>550</v>
      </c>
      <c r="I201" s="159"/>
      <c r="L201" s="154"/>
      <c r="M201" s="160"/>
      <c r="T201" s="161"/>
      <c r="AT201" s="156" t="s">
        <v>264</v>
      </c>
      <c r="AU201" s="156" t="s">
        <v>87</v>
      </c>
      <c r="AV201" s="12" t="s">
        <v>87</v>
      </c>
      <c r="AW201" s="12" t="s">
        <v>32</v>
      </c>
      <c r="AX201" s="12" t="s">
        <v>77</v>
      </c>
      <c r="AY201" s="156" t="s">
        <v>253</v>
      </c>
    </row>
    <row r="202" spans="2:65" s="13" customFormat="1" ht="11.25">
      <c r="B202" s="162"/>
      <c r="D202" s="155" t="s">
        <v>264</v>
      </c>
      <c r="E202" s="163" t="s">
        <v>1</v>
      </c>
      <c r="F202" s="164" t="s">
        <v>266</v>
      </c>
      <c r="H202" s="165">
        <v>550</v>
      </c>
      <c r="I202" s="166"/>
      <c r="L202" s="162"/>
      <c r="M202" s="167"/>
      <c r="T202" s="168"/>
      <c r="AT202" s="163" t="s">
        <v>264</v>
      </c>
      <c r="AU202" s="163" t="s">
        <v>87</v>
      </c>
      <c r="AV202" s="13" t="s">
        <v>260</v>
      </c>
      <c r="AW202" s="13" t="s">
        <v>32</v>
      </c>
      <c r="AX202" s="13" t="s">
        <v>85</v>
      </c>
      <c r="AY202" s="163" t="s">
        <v>253</v>
      </c>
    </row>
    <row r="203" spans="2:65" s="12" customFormat="1" ht="11.25">
      <c r="B203" s="154"/>
      <c r="D203" s="155" t="s">
        <v>264</v>
      </c>
      <c r="F203" s="157" t="s">
        <v>6488</v>
      </c>
      <c r="H203" s="158">
        <v>28.05</v>
      </c>
      <c r="I203" s="159"/>
      <c r="L203" s="154"/>
      <c r="M203" s="160"/>
      <c r="T203" s="161"/>
      <c r="AT203" s="156" t="s">
        <v>264</v>
      </c>
      <c r="AU203" s="156" t="s">
        <v>87</v>
      </c>
      <c r="AV203" s="12" t="s">
        <v>87</v>
      </c>
      <c r="AW203" s="12" t="s">
        <v>4</v>
      </c>
      <c r="AX203" s="12" t="s">
        <v>85</v>
      </c>
      <c r="AY203" s="156" t="s">
        <v>253</v>
      </c>
    </row>
    <row r="204" spans="2:65" s="1" customFormat="1" ht="37.9" customHeight="1">
      <c r="B204" s="32"/>
      <c r="C204" s="137" t="s">
        <v>389</v>
      </c>
      <c r="D204" s="137" t="s">
        <v>255</v>
      </c>
      <c r="E204" s="138" t="s">
        <v>6489</v>
      </c>
      <c r="F204" s="139" t="s">
        <v>6490</v>
      </c>
      <c r="G204" s="140" t="s">
        <v>269</v>
      </c>
      <c r="H204" s="141">
        <v>42</v>
      </c>
      <c r="I204" s="142"/>
      <c r="J204" s="143">
        <f>ROUND(I204*H204,2)</f>
        <v>0</v>
      </c>
      <c r="K204" s="139" t="s">
        <v>259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260</v>
      </c>
      <c r="BM204" s="148" t="s">
        <v>6491</v>
      </c>
    </row>
    <row r="205" spans="2:65" s="1" customFormat="1" ht="11.25">
      <c r="B205" s="32"/>
      <c r="D205" s="150" t="s">
        <v>262</v>
      </c>
      <c r="F205" s="151" t="s">
        <v>6492</v>
      </c>
      <c r="I205" s="152"/>
      <c r="L205" s="32"/>
      <c r="M205" s="153"/>
      <c r="T205" s="56"/>
      <c r="AT205" s="17" t="s">
        <v>262</v>
      </c>
      <c r="AU205" s="17" t="s">
        <v>87</v>
      </c>
    </row>
    <row r="206" spans="2:65" s="12" customFormat="1" ht="11.25">
      <c r="B206" s="154"/>
      <c r="D206" s="155" t="s">
        <v>264</v>
      </c>
      <c r="E206" s="156" t="s">
        <v>1</v>
      </c>
      <c r="F206" s="157" t="s">
        <v>6493</v>
      </c>
      <c r="H206" s="158">
        <v>2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32</v>
      </c>
      <c r="AX206" s="12" t="s">
        <v>77</v>
      </c>
      <c r="AY206" s="156" t="s">
        <v>253</v>
      </c>
    </row>
    <row r="207" spans="2:65" s="12" customFormat="1" ht="11.25">
      <c r="B207" s="154"/>
      <c r="D207" s="155" t="s">
        <v>264</v>
      </c>
      <c r="E207" s="156" t="s">
        <v>1</v>
      </c>
      <c r="F207" s="157" t="s">
        <v>6494</v>
      </c>
      <c r="H207" s="158">
        <v>25</v>
      </c>
      <c r="I207" s="159"/>
      <c r="L207" s="154"/>
      <c r="M207" s="160"/>
      <c r="T207" s="161"/>
      <c r="AT207" s="156" t="s">
        <v>264</v>
      </c>
      <c r="AU207" s="156" t="s">
        <v>87</v>
      </c>
      <c r="AV207" s="12" t="s">
        <v>87</v>
      </c>
      <c r="AW207" s="12" t="s">
        <v>32</v>
      </c>
      <c r="AX207" s="12" t="s">
        <v>77</v>
      </c>
      <c r="AY207" s="156" t="s">
        <v>253</v>
      </c>
    </row>
    <row r="208" spans="2:65" s="12" customFormat="1" ht="11.25">
      <c r="B208" s="154"/>
      <c r="D208" s="155" t="s">
        <v>264</v>
      </c>
      <c r="E208" s="156" t="s">
        <v>1</v>
      </c>
      <c r="F208" s="157" t="s">
        <v>6495</v>
      </c>
      <c r="H208" s="158">
        <v>15</v>
      </c>
      <c r="I208" s="159"/>
      <c r="L208" s="154"/>
      <c r="M208" s="160"/>
      <c r="T208" s="161"/>
      <c r="AT208" s="156" t="s">
        <v>264</v>
      </c>
      <c r="AU208" s="156" t="s">
        <v>87</v>
      </c>
      <c r="AV208" s="12" t="s">
        <v>87</v>
      </c>
      <c r="AW208" s="12" t="s">
        <v>32</v>
      </c>
      <c r="AX208" s="12" t="s">
        <v>77</v>
      </c>
      <c r="AY208" s="156" t="s">
        <v>253</v>
      </c>
    </row>
    <row r="209" spans="2:65" s="13" customFormat="1" ht="11.25">
      <c r="B209" s="162"/>
      <c r="D209" s="155" t="s">
        <v>264</v>
      </c>
      <c r="E209" s="163" t="s">
        <v>1</v>
      </c>
      <c r="F209" s="164" t="s">
        <v>266</v>
      </c>
      <c r="H209" s="165">
        <v>42</v>
      </c>
      <c r="I209" s="166"/>
      <c r="L209" s="162"/>
      <c r="M209" s="167"/>
      <c r="T209" s="168"/>
      <c r="AT209" s="163" t="s">
        <v>264</v>
      </c>
      <c r="AU209" s="163" t="s">
        <v>87</v>
      </c>
      <c r="AV209" s="13" t="s">
        <v>260</v>
      </c>
      <c r="AW209" s="13" t="s">
        <v>32</v>
      </c>
      <c r="AX209" s="13" t="s">
        <v>85</v>
      </c>
      <c r="AY209" s="163" t="s">
        <v>253</v>
      </c>
    </row>
    <row r="210" spans="2:65" s="1" customFormat="1" ht="16.5" customHeight="1">
      <c r="B210" s="32"/>
      <c r="C210" s="185" t="s">
        <v>7</v>
      </c>
      <c r="D210" s="185" t="s">
        <v>1052</v>
      </c>
      <c r="E210" s="186" t="s">
        <v>6496</v>
      </c>
      <c r="F210" s="187" t="s">
        <v>6497</v>
      </c>
      <c r="G210" s="188" t="s">
        <v>202</v>
      </c>
      <c r="H210" s="189">
        <v>16.8</v>
      </c>
      <c r="I210" s="190"/>
      <c r="J210" s="191">
        <f>ROUND(I210*H210,2)</f>
        <v>0</v>
      </c>
      <c r="K210" s="187" t="s">
        <v>259</v>
      </c>
      <c r="L210" s="192"/>
      <c r="M210" s="193" t="s">
        <v>1</v>
      </c>
      <c r="N210" s="194" t="s">
        <v>42</v>
      </c>
      <c r="P210" s="146">
        <f>O210*H210</f>
        <v>0</v>
      </c>
      <c r="Q210" s="146">
        <v>0.22</v>
      </c>
      <c r="R210" s="146">
        <f>Q210*H210</f>
        <v>3.6960000000000002</v>
      </c>
      <c r="S210" s="146">
        <v>0</v>
      </c>
      <c r="T210" s="147">
        <f>S210*H210</f>
        <v>0</v>
      </c>
      <c r="AR210" s="148" t="s">
        <v>303</v>
      </c>
      <c r="AT210" s="148" t="s">
        <v>1052</v>
      </c>
      <c r="AU210" s="148" t="s">
        <v>87</v>
      </c>
      <c r="AY210" s="17" t="s">
        <v>253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260</v>
      </c>
      <c r="BM210" s="148" t="s">
        <v>6498</v>
      </c>
    </row>
    <row r="211" spans="2:65" s="12" customFormat="1" ht="11.25">
      <c r="B211" s="154"/>
      <c r="D211" s="155" t="s">
        <v>264</v>
      </c>
      <c r="F211" s="157" t="s">
        <v>6499</v>
      </c>
      <c r="H211" s="158">
        <v>16.8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4</v>
      </c>
      <c r="AX211" s="12" t="s">
        <v>85</v>
      </c>
      <c r="AY211" s="156" t="s">
        <v>253</v>
      </c>
    </row>
    <row r="212" spans="2:65" s="1" customFormat="1" ht="37.9" customHeight="1">
      <c r="B212" s="32"/>
      <c r="C212" s="137" t="s">
        <v>398</v>
      </c>
      <c r="D212" s="137" t="s">
        <v>255</v>
      </c>
      <c r="E212" s="138" t="s">
        <v>6500</v>
      </c>
      <c r="F212" s="139" t="s">
        <v>6501</v>
      </c>
      <c r="G212" s="140" t="s">
        <v>269</v>
      </c>
      <c r="H212" s="141">
        <v>9</v>
      </c>
      <c r="I212" s="142"/>
      <c r="J212" s="143">
        <f>ROUND(I212*H212,2)</f>
        <v>0</v>
      </c>
      <c r="K212" s="139" t="s">
        <v>259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260</v>
      </c>
      <c r="AT212" s="148" t="s">
        <v>255</v>
      </c>
      <c r="AU212" s="148" t="s">
        <v>87</v>
      </c>
      <c r="AY212" s="17" t="s">
        <v>253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260</v>
      </c>
      <c r="BM212" s="148" t="s">
        <v>6502</v>
      </c>
    </row>
    <row r="213" spans="2:65" s="1" customFormat="1" ht="11.25">
      <c r="B213" s="32"/>
      <c r="D213" s="150" t="s">
        <v>262</v>
      </c>
      <c r="F213" s="151" t="s">
        <v>6503</v>
      </c>
      <c r="I213" s="152"/>
      <c r="L213" s="32"/>
      <c r="M213" s="153"/>
      <c r="T213" s="56"/>
      <c r="AT213" s="17" t="s">
        <v>262</v>
      </c>
      <c r="AU213" s="17" t="s">
        <v>87</v>
      </c>
    </row>
    <row r="214" spans="2:65" s="12" customFormat="1" ht="11.25">
      <c r="B214" s="154"/>
      <c r="D214" s="155" t="s">
        <v>264</v>
      </c>
      <c r="E214" s="156" t="s">
        <v>1</v>
      </c>
      <c r="F214" s="157" t="s">
        <v>6504</v>
      </c>
      <c r="H214" s="158">
        <v>9</v>
      </c>
      <c r="I214" s="159"/>
      <c r="L214" s="154"/>
      <c r="M214" s="160"/>
      <c r="T214" s="161"/>
      <c r="AT214" s="156" t="s">
        <v>264</v>
      </c>
      <c r="AU214" s="156" t="s">
        <v>87</v>
      </c>
      <c r="AV214" s="12" t="s">
        <v>87</v>
      </c>
      <c r="AW214" s="12" t="s">
        <v>32</v>
      </c>
      <c r="AX214" s="12" t="s">
        <v>85</v>
      </c>
      <c r="AY214" s="156" t="s">
        <v>253</v>
      </c>
    </row>
    <row r="215" spans="2:65" s="1" customFormat="1" ht="16.5" customHeight="1">
      <c r="B215" s="32"/>
      <c r="C215" s="185" t="s">
        <v>404</v>
      </c>
      <c r="D215" s="185" t="s">
        <v>1052</v>
      </c>
      <c r="E215" s="186" t="s">
        <v>6496</v>
      </c>
      <c r="F215" s="187" t="s">
        <v>6497</v>
      </c>
      <c r="G215" s="188" t="s">
        <v>202</v>
      </c>
      <c r="H215" s="189">
        <v>4.5</v>
      </c>
      <c r="I215" s="190"/>
      <c r="J215" s="191">
        <f>ROUND(I215*H215,2)</f>
        <v>0</v>
      </c>
      <c r="K215" s="187" t="s">
        <v>259</v>
      </c>
      <c r="L215" s="192"/>
      <c r="M215" s="193" t="s">
        <v>1</v>
      </c>
      <c r="N215" s="194" t="s">
        <v>42</v>
      </c>
      <c r="P215" s="146">
        <f>O215*H215</f>
        <v>0</v>
      </c>
      <c r="Q215" s="146">
        <v>0.22</v>
      </c>
      <c r="R215" s="146">
        <f>Q215*H215</f>
        <v>0.99</v>
      </c>
      <c r="S215" s="146">
        <v>0</v>
      </c>
      <c r="T215" s="147">
        <f>S215*H215</f>
        <v>0</v>
      </c>
      <c r="AR215" s="148" t="s">
        <v>303</v>
      </c>
      <c r="AT215" s="148" t="s">
        <v>1052</v>
      </c>
      <c r="AU215" s="148" t="s">
        <v>87</v>
      </c>
      <c r="AY215" s="17" t="s">
        <v>253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260</v>
      </c>
      <c r="BM215" s="148" t="s">
        <v>6505</v>
      </c>
    </row>
    <row r="216" spans="2:65" s="12" customFormat="1" ht="11.25">
      <c r="B216" s="154"/>
      <c r="D216" s="155" t="s">
        <v>264</v>
      </c>
      <c r="F216" s="157" t="s">
        <v>6506</v>
      </c>
      <c r="H216" s="158">
        <v>4.5</v>
      </c>
      <c r="I216" s="159"/>
      <c r="L216" s="154"/>
      <c r="M216" s="160"/>
      <c r="T216" s="161"/>
      <c r="AT216" s="156" t="s">
        <v>264</v>
      </c>
      <c r="AU216" s="156" t="s">
        <v>87</v>
      </c>
      <c r="AV216" s="12" t="s">
        <v>87</v>
      </c>
      <c r="AW216" s="12" t="s">
        <v>4</v>
      </c>
      <c r="AX216" s="12" t="s">
        <v>85</v>
      </c>
      <c r="AY216" s="156" t="s">
        <v>253</v>
      </c>
    </row>
    <row r="217" spans="2:65" s="1" customFormat="1" ht="37.9" customHeight="1">
      <c r="B217" s="32"/>
      <c r="C217" s="137" t="s">
        <v>410</v>
      </c>
      <c r="D217" s="137" t="s">
        <v>255</v>
      </c>
      <c r="E217" s="138" t="s">
        <v>6507</v>
      </c>
      <c r="F217" s="139" t="s">
        <v>6508</v>
      </c>
      <c r="G217" s="140" t="s">
        <v>269</v>
      </c>
      <c r="H217" s="141">
        <v>51</v>
      </c>
      <c r="I217" s="142"/>
      <c r="J217" s="143">
        <f>ROUND(I217*H217,2)</f>
        <v>0</v>
      </c>
      <c r="K217" s="139" t="s">
        <v>259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6509</v>
      </c>
    </row>
    <row r="218" spans="2:65" s="1" customFormat="1" ht="11.25">
      <c r="B218" s="32"/>
      <c r="D218" s="150" t="s">
        <v>262</v>
      </c>
      <c r="F218" s="151" t="s">
        <v>6510</v>
      </c>
      <c r="I218" s="152"/>
      <c r="L218" s="32"/>
      <c r="M218" s="153"/>
      <c r="T218" s="56"/>
      <c r="AT218" s="17" t="s">
        <v>262</v>
      </c>
      <c r="AU218" s="17" t="s">
        <v>87</v>
      </c>
    </row>
    <row r="219" spans="2:65" s="12" customFormat="1" ht="11.25">
      <c r="B219" s="154"/>
      <c r="D219" s="155" t="s">
        <v>264</v>
      </c>
      <c r="E219" s="156" t="s">
        <v>1</v>
      </c>
      <c r="F219" s="157" t="s">
        <v>6511</v>
      </c>
      <c r="H219" s="158">
        <v>51</v>
      </c>
      <c r="I219" s="159"/>
      <c r="L219" s="154"/>
      <c r="M219" s="160"/>
      <c r="T219" s="161"/>
      <c r="AT219" s="156" t="s">
        <v>264</v>
      </c>
      <c r="AU219" s="156" t="s">
        <v>87</v>
      </c>
      <c r="AV219" s="12" t="s">
        <v>87</v>
      </c>
      <c r="AW219" s="12" t="s">
        <v>32</v>
      </c>
      <c r="AX219" s="12" t="s">
        <v>77</v>
      </c>
      <c r="AY219" s="156" t="s">
        <v>253</v>
      </c>
    </row>
    <row r="220" spans="2:65" s="13" customFormat="1" ht="11.25">
      <c r="B220" s="162"/>
      <c r="D220" s="155" t="s">
        <v>264</v>
      </c>
      <c r="E220" s="163" t="s">
        <v>1</v>
      </c>
      <c r="F220" s="164" t="s">
        <v>266</v>
      </c>
      <c r="H220" s="165">
        <v>51</v>
      </c>
      <c r="I220" s="166"/>
      <c r="L220" s="162"/>
      <c r="M220" s="167"/>
      <c r="T220" s="168"/>
      <c r="AT220" s="163" t="s">
        <v>264</v>
      </c>
      <c r="AU220" s="163" t="s">
        <v>87</v>
      </c>
      <c r="AV220" s="13" t="s">
        <v>260</v>
      </c>
      <c r="AW220" s="13" t="s">
        <v>32</v>
      </c>
      <c r="AX220" s="13" t="s">
        <v>85</v>
      </c>
      <c r="AY220" s="163" t="s">
        <v>253</v>
      </c>
    </row>
    <row r="221" spans="2:65" s="1" customFormat="1" ht="16.5" customHeight="1">
      <c r="B221" s="32"/>
      <c r="C221" s="185" t="s">
        <v>415</v>
      </c>
      <c r="D221" s="185" t="s">
        <v>1052</v>
      </c>
      <c r="E221" s="186" t="s">
        <v>6496</v>
      </c>
      <c r="F221" s="187" t="s">
        <v>6497</v>
      </c>
      <c r="G221" s="188" t="s">
        <v>202</v>
      </c>
      <c r="H221" s="189">
        <v>0.51</v>
      </c>
      <c r="I221" s="190"/>
      <c r="J221" s="191">
        <f>ROUND(I221*H221,2)</f>
        <v>0</v>
      </c>
      <c r="K221" s="187" t="s">
        <v>259</v>
      </c>
      <c r="L221" s="192"/>
      <c r="M221" s="193" t="s">
        <v>1</v>
      </c>
      <c r="N221" s="194" t="s">
        <v>42</v>
      </c>
      <c r="P221" s="146">
        <f>O221*H221</f>
        <v>0</v>
      </c>
      <c r="Q221" s="146">
        <v>0.22</v>
      </c>
      <c r="R221" s="146">
        <f>Q221*H221</f>
        <v>0.11220000000000001</v>
      </c>
      <c r="S221" s="146">
        <v>0</v>
      </c>
      <c r="T221" s="147">
        <f>S221*H221</f>
        <v>0</v>
      </c>
      <c r="AR221" s="148" t="s">
        <v>303</v>
      </c>
      <c r="AT221" s="148" t="s">
        <v>1052</v>
      </c>
      <c r="AU221" s="148" t="s">
        <v>87</v>
      </c>
      <c r="AY221" s="17" t="s">
        <v>253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260</v>
      </c>
      <c r="BM221" s="148" t="s">
        <v>6512</v>
      </c>
    </row>
    <row r="222" spans="2:65" s="12" customFormat="1" ht="11.25">
      <c r="B222" s="154"/>
      <c r="D222" s="155" t="s">
        <v>264</v>
      </c>
      <c r="F222" s="157" t="s">
        <v>6513</v>
      </c>
      <c r="H222" s="158">
        <v>0.51</v>
      </c>
      <c r="I222" s="159"/>
      <c r="L222" s="154"/>
      <c r="M222" s="160"/>
      <c r="T222" s="161"/>
      <c r="AT222" s="156" t="s">
        <v>264</v>
      </c>
      <c r="AU222" s="156" t="s">
        <v>87</v>
      </c>
      <c r="AV222" s="12" t="s">
        <v>87</v>
      </c>
      <c r="AW222" s="12" t="s">
        <v>4</v>
      </c>
      <c r="AX222" s="12" t="s">
        <v>85</v>
      </c>
      <c r="AY222" s="156" t="s">
        <v>253</v>
      </c>
    </row>
    <row r="223" spans="2:65" s="1" customFormat="1" ht="21.75" customHeight="1">
      <c r="B223" s="32"/>
      <c r="C223" s="137" t="s">
        <v>422</v>
      </c>
      <c r="D223" s="137" t="s">
        <v>255</v>
      </c>
      <c r="E223" s="138" t="s">
        <v>6514</v>
      </c>
      <c r="F223" s="139" t="s">
        <v>6515</v>
      </c>
      <c r="G223" s="140" t="s">
        <v>258</v>
      </c>
      <c r="H223" s="141">
        <v>550</v>
      </c>
      <c r="I223" s="142"/>
      <c r="J223" s="143">
        <f>ROUND(I223*H223,2)</f>
        <v>0</v>
      </c>
      <c r="K223" s="139" t="s">
        <v>259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6516</v>
      </c>
    </row>
    <row r="224" spans="2:65" s="1" customFormat="1" ht="11.25">
      <c r="B224" s="32"/>
      <c r="D224" s="150" t="s">
        <v>262</v>
      </c>
      <c r="F224" s="151" t="s">
        <v>6517</v>
      </c>
      <c r="I224" s="152"/>
      <c r="L224" s="32"/>
      <c r="M224" s="153"/>
      <c r="T224" s="56"/>
      <c r="AT224" s="17" t="s">
        <v>262</v>
      </c>
      <c r="AU224" s="17" t="s">
        <v>87</v>
      </c>
    </row>
    <row r="225" spans="2:65" s="12" customFormat="1" ht="11.25">
      <c r="B225" s="154"/>
      <c r="D225" s="155" t="s">
        <v>264</v>
      </c>
      <c r="E225" s="156" t="s">
        <v>1</v>
      </c>
      <c r="F225" s="157" t="s">
        <v>6471</v>
      </c>
      <c r="H225" s="158">
        <v>550</v>
      </c>
      <c r="I225" s="159"/>
      <c r="L225" s="154"/>
      <c r="M225" s="160"/>
      <c r="T225" s="161"/>
      <c r="AT225" s="156" t="s">
        <v>264</v>
      </c>
      <c r="AU225" s="156" t="s">
        <v>87</v>
      </c>
      <c r="AV225" s="12" t="s">
        <v>87</v>
      </c>
      <c r="AW225" s="12" t="s">
        <v>32</v>
      </c>
      <c r="AX225" s="12" t="s">
        <v>77</v>
      </c>
      <c r="AY225" s="156" t="s">
        <v>253</v>
      </c>
    </row>
    <row r="226" spans="2:65" s="13" customFormat="1" ht="11.25">
      <c r="B226" s="162"/>
      <c r="D226" s="155" t="s">
        <v>264</v>
      </c>
      <c r="E226" s="163" t="s">
        <v>1</v>
      </c>
      <c r="F226" s="164" t="s">
        <v>266</v>
      </c>
      <c r="H226" s="165">
        <v>550</v>
      </c>
      <c r="I226" s="166"/>
      <c r="L226" s="162"/>
      <c r="M226" s="167"/>
      <c r="T226" s="168"/>
      <c r="AT226" s="163" t="s">
        <v>264</v>
      </c>
      <c r="AU226" s="163" t="s">
        <v>87</v>
      </c>
      <c r="AV226" s="13" t="s">
        <v>260</v>
      </c>
      <c r="AW226" s="13" t="s">
        <v>32</v>
      </c>
      <c r="AX226" s="13" t="s">
        <v>85</v>
      </c>
      <c r="AY226" s="163" t="s">
        <v>253</v>
      </c>
    </row>
    <row r="227" spans="2:65" s="1" customFormat="1" ht="21.75" customHeight="1">
      <c r="B227" s="32"/>
      <c r="C227" s="137" t="s">
        <v>291</v>
      </c>
      <c r="D227" s="137" t="s">
        <v>255</v>
      </c>
      <c r="E227" s="138" t="s">
        <v>6518</v>
      </c>
      <c r="F227" s="139" t="s">
        <v>6519</v>
      </c>
      <c r="G227" s="140" t="s">
        <v>258</v>
      </c>
      <c r="H227" s="141">
        <v>550</v>
      </c>
      <c r="I227" s="142"/>
      <c r="J227" s="143">
        <f>ROUND(I227*H227,2)</f>
        <v>0</v>
      </c>
      <c r="K227" s="139" t="s">
        <v>259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260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260</v>
      </c>
      <c r="BM227" s="148" t="s">
        <v>6520</v>
      </c>
    </row>
    <row r="228" spans="2:65" s="1" customFormat="1" ht="11.25">
      <c r="B228" s="32"/>
      <c r="D228" s="150" t="s">
        <v>262</v>
      </c>
      <c r="F228" s="151" t="s">
        <v>6521</v>
      </c>
      <c r="I228" s="152"/>
      <c r="L228" s="32"/>
      <c r="M228" s="153"/>
      <c r="T228" s="56"/>
      <c r="AT228" s="17" t="s">
        <v>262</v>
      </c>
      <c r="AU228" s="17" t="s">
        <v>87</v>
      </c>
    </row>
    <row r="229" spans="2:65" s="12" customFormat="1" ht="11.25">
      <c r="B229" s="154"/>
      <c r="D229" s="155" t="s">
        <v>264</v>
      </c>
      <c r="E229" s="156" t="s">
        <v>1</v>
      </c>
      <c r="F229" s="157" t="s">
        <v>6471</v>
      </c>
      <c r="H229" s="158">
        <v>550</v>
      </c>
      <c r="I229" s="159"/>
      <c r="L229" s="154"/>
      <c r="M229" s="160"/>
      <c r="T229" s="161"/>
      <c r="AT229" s="156" t="s">
        <v>264</v>
      </c>
      <c r="AU229" s="156" t="s">
        <v>87</v>
      </c>
      <c r="AV229" s="12" t="s">
        <v>87</v>
      </c>
      <c r="AW229" s="12" t="s">
        <v>32</v>
      </c>
      <c r="AX229" s="12" t="s">
        <v>77</v>
      </c>
      <c r="AY229" s="156" t="s">
        <v>253</v>
      </c>
    </row>
    <row r="230" spans="2:65" s="13" customFormat="1" ht="11.25">
      <c r="B230" s="162"/>
      <c r="D230" s="155" t="s">
        <v>264</v>
      </c>
      <c r="E230" s="163" t="s">
        <v>1</v>
      </c>
      <c r="F230" s="164" t="s">
        <v>266</v>
      </c>
      <c r="H230" s="165">
        <v>550</v>
      </c>
      <c r="I230" s="166"/>
      <c r="L230" s="162"/>
      <c r="M230" s="167"/>
      <c r="T230" s="168"/>
      <c r="AT230" s="163" t="s">
        <v>264</v>
      </c>
      <c r="AU230" s="163" t="s">
        <v>87</v>
      </c>
      <c r="AV230" s="13" t="s">
        <v>260</v>
      </c>
      <c r="AW230" s="13" t="s">
        <v>32</v>
      </c>
      <c r="AX230" s="13" t="s">
        <v>85</v>
      </c>
      <c r="AY230" s="163" t="s">
        <v>253</v>
      </c>
    </row>
    <row r="231" spans="2:65" s="1" customFormat="1" ht="16.5" customHeight="1">
      <c r="B231" s="32"/>
      <c r="C231" s="137" t="s">
        <v>302</v>
      </c>
      <c r="D231" s="137" t="s">
        <v>255</v>
      </c>
      <c r="E231" s="138" t="s">
        <v>6522</v>
      </c>
      <c r="F231" s="139" t="s">
        <v>6523</v>
      </c>
      <c r="G231" s="140" t="s">
        <v>258</v>
      </c>
      <c r="H231" s="141">
        <v>550</v>
      </c>
      <c r="I231" s="142"/>
      <c r="J231" s="143">
        <f>ROUND(I231*H231,2)</f>
        <v>0</v>
      </c>
      <c r="K231" s="139" t="s">
        <v>259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260</v>
      </c>
      <c r="AT231" s="148" t="s">
        <v>255</v>
      </c>
      <c r="AU231" s="148" t="s">
        <v>87</v>
      </c>
      <c r="AY231" s="17" t="s">
        <v>253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260</v>
      </c>
      <c r="BM231" s="148" t="s">
        <v>6524</v>
      </c>
    </row>
    <row r="232" spans="2:65" s="1" customFormat="1" ht="11.25">
      <c r="B232" s="32"/>
      <c r="D232" s="150" t="s">
        <v>262</v>
      </c>
      <c r="F232" s="151" t="s">
        <v>6525</v>
      </c>
      <c r="I232" s="152"/>
      <c r="L232" s="32"/>
      <c r="M232" s="153"/>
      <c r="T232" s="56"/>
      <c r="AT232" s="17" t="s">
        <v>262</v>
      </c>
      <c r="AU232" s="17" t="s">
        <v>87</v>
      </c>
    </row>
    <row r="233" spans="2:65" s="12" customFormat="1" ht="11.25">
      <c r="B233" s="154"/>
      <c r="D233" s="155" t="s">
        <v>264</v>
      </c>
      <c r="E233" s="156" t="s">
        <v>1</v>
      </c>
      <c r="F233" s="157" t="s">
        <v>6471</v>
      </c>
      <c r="H233" s="158">
        <v>550</v>
      </c>
      <c r="I233" s="159"/>
      <c r="L233" s="154"/>
      <c r="M233" s="160"/>
      <c r="T233" s="161"/>
      <c r="AT233" s="156" t="s">
        <v>264</v>
      </c>
      <c r="AU233" s="156" t="s">
        <v>87</v>
      </c>
      <c r="AV233" s="12" t="s">
        <v>87</v>
      </c>
      <c r="AW233" s="12" t="s">
        <v>32</v>
      </c>
      <c r="AX233" s="12" t="s">
        <v>77</v>
      </c>
      <c r="AY233" s="156" t="s">
        <v>253</v>
      </c>
    </row>
    <row r="234" spans="2:65" s="13" customFormat="1" ht="11.25">
      <c r="B234" s="162"/>
      <c r="D234" s="155" t="s">
        <v>264</v>
      </c>
      <c r="E234" s="163" t="s">
        <v>1</v>
      </c>
      <c r="F234" s="164" t="s">
        <v>266</v>
      </c>
      <c r="H234" s="165">
        <v>550</v>
      </c>
      <c r="I234" s="166"/>
      <c r="L234" s="162"/>
      <c r="M234" s="167"/>
      <c r="T234" s="168"/>
      <c r="AT234" s="163" t="s">
        <v>264</v>
      </c>
      <c r="AU234" s="163" t="s">
        <v>87</v>
      </c>
      <c r="AV234" s="13" t="s">
        <v>260</v>
      </c>
      <c r="AW234" s="13" t="s">
        <v>32</v>
      </c>
      <c r="AX234" s="13" t="s">
        <v>85</v>
      </c>
      <c r="AY234" s="163" t="s">
        <v>253</v>
      </c>
    </row>
    <row r="235" spans="2:65" s="1" customFormat="1" ht="33" customHeight="1">
      <c r="B235" s="32"/>
      <c r="C235" s="137" t="s">
        <v>437</v>
      </c>
      <c r="D235" s="137" t="s">
        <v>255</v>
      </c>
      <c r="E235" s="138" t="s">
        <v>6526</v>
      </c>
      <c r="F235" s="139" t="s">
        <v>6527</v>
      </c>
      <c r="G235" s="140" t="s">
        <v>6528</v>
      </c>
      <c r="H235" s="141">
        <v>5.5E-2</v>
      </c>
      <c r="I235" s="142"/>
      <c r="J235" s="143">
        <f>ROUND(I235*H235,2)</f>
        <v>0</v>
      </c>
      <c r="K235" s="139" t="s">
        <v>259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260</v>
      </c>
      <c r="AT235" s="148" t="s">
        <v>255</v>
      </c>
      <c r="AU235" s="148" t="s">
        <v>87</v>
      </c>
      <c r="AY235" s="17" t="s">
        <v>253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260</v>
      </c>
      <c r="BM235" s="148" t="s">
        <v>6529</v>
      </c>
    </row>
    <row r="236" spans="2:65" s="1" customFormat="1" ht="11.25">
      <c r="B236" s="32"/>
      <c r="D236" s="150" t="s">
        <v>262</v>
      </c>
      <c r="F236" s="151" t="s">
        <v>6530</v>
      </c>
      <c r="I236" s="152"/>
      <c r="L236" s="32"/>
      <c r="M236" s="153"/>
      <c r="T236" s="56"/>
      <c r="AT236" s="17" t="s">
        <v>262</v>
      </c>
      <c r="AU236" s="17" t="s">
        <v>87</v>
      </c>
    </row>
    <row r="237" spans="2:65" s="12" customFormat="1" ht="11.25">
      <c r="B237" s="154"/>
      <c r="D237" s="155" t="s">
        <v>264</v>
      </c>
      <c r="E237" s="156" t="s">
        <v>1</v>
      </c>
      <c r="F237" s="157" t="s">
        <v>6531</v>
      </c>
      <c r="H237" s="158">
        <v>5.5E-2</v>
      </c>
      <c r="I237" s="159"/>
      <c r="L237" s="154"/>
      <c r="M237" s="160"/>
      <c r="T237" s="161"/>
      <c r="AT237" s="156" t="s">
        <v>264</v>
      </c>
      <c r="AU237" s="156" t="s">
        <v>87</v>
      </c>
      <c r="AV237" s="12" t="s">
        <v>87</v>
      </c>
      <c r="AW237" s="12" t="s">
        <v>32</v>
      </c>
      <c r="AX237" s="12" t="s">
        <v>77</v>
      </c>
      <c r="AY237" s="156" t="s">
        <v>253</v>
      </c>
    </row>
    <row r="238" spans="2:65" s="13" customFormat="1" ht="11.25">
      <c r="B238" s="162"/>
      <c r="D238" s="155" t="s">
        <v>264</v>
      </c>
      <c r="E238" s="163" t="s">
        <v>1</v>
      </c>
      <c r="F238" s="164" t="s">
        <v>266</v>
      </c>
      <c r="H238" s="165">
        <v>5.5E-2</v>
      </c>
      <c r="I238" s="166"/>
      <c r="L238" s="162"/>
      <c r="M238" s="167"/>
      <c r="T238" s="168"/>
      <c r="AT238" s="163" t="s">
        <v>264</v>
      </c>
      <c r="AU238" s="163" t="s">
        <v>87</v>
      </c>
      <c r="AV238" s="13" t="s">
        <v>260</v>
      </c>
      <c r="AW238" s="13" t="s">
        <v>32</v>
      </c>
      <c r="AX238" s="13" t="s">
        <v>85</v>
      </c>
      <c r="AY238" s="163" t="s">
        <v>253</v>
      </c>
    </row>
    <row r="239" spans="2:65" s="1" customFormat="1" ht="16.5" customHeight="1">
      <c r="B239" s="32"/>
      <c r="C239" s="185" t="s">
        <v>444</v>
      </c>
      <c r="D239" s="185" t="s">
        <v>1052</v>
      </c>
      <c r="E239" s="186" t="s">
        <v>6532</v>
      </c>
      <c r="F239" s="187" t="s">
        <v>6533</v>
      </c>
      <c r="G239" s="188" t="s">
        <v>1543</v>
      </c>
      <c r="H239" s="189">
        <v>16.5</v>
      </c>
      <c r="I239" s="190"/>
      <c r="J239" s="191">
        <f>ROUND(I239*H239,2)</f>
        <v>0</v>
      </c>
      <c r="K239" s="187" t="s">
        <v>259</v>
      </c>
      <c r="L239" s="192"/>
      <c r="M239" s="193" t="s">
        <v>1</v>
      </c>
      <c r="N239" s="194" t="s">
        <v>42</v>
      </c>
      <c r="P239" s="146">
        <f>O239*H239</f>
        <v>0</v>
      </c>
      <c r="Q239" s="146">
        <v>1E-3</v>
      </c>
      <c r="R239" s="146">
        <f>Q239*H239</f>
        <v>1.6500000000000001E-2</v>
      </c>
      <c r="S239" s="146">
        <v>0</v>
      </c>
      <c r="T239" s="147">
        <f>S239*H239</f>
        <v>0</v>
      </c>
      <c r="AR239" s="148" t="s">
        <v>303</v>
      </c>
      <c r="AT239" s="148" t="s">
        <v>1052</v>
      </c>
      <c r="AU239" s="148" t="s">
        <v>87</v>
      </c>
      <c r="AY239" s="17" t="s">
        <v>253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260</v>
      </c>
      <c r="BM239" s="148" t="s">
        <v>6534</v>
      </c>
    </row>
    <row r="240" spans="2:65" s="12" customFormat="1" ht="11.25">
      <c r="B240" s="154"/>
      <c r="D240" s="155" t="s">
        <v>264</v>
      </c>
      <c r="E240" s="156" t="s">
        <v>1</v>
      </c>
      <c r="F240" s="157" t="s">
        <v>6471</v>
      </c>
      <c r="H240" s="158">
        <v>550</v>
      </c>
      <c r="I240" s="159"/>
      <c r="L240" s="154"/>
      <c r="M240" s="160"/>
      <c r="T240" s="161"/>
      <c r="AT240" s="156" t="s">
        <v>264</v>
      </c>
      <c r="AU240" s="156" t="s">
        <v>87</v>
      </c>
      <c r="AV240" s="12" t="s">
        <v>87</v>
      </c>
      <c r="AW240" s="12" t="s">
        <v>32</v>
      </c>
      <c r="AX240" s="12" t="s">
        <v>77</v>
      </c>
      <c r="AY240" s="156" t="s">
        <v>253</v>
      </c>
    </row>
    <row r="241" spans="2:65" s="13" customFormat="1" ht="11.25">
      <c r="B241" s="162"/>
      <c r="D241" s="155" t="s">
        <v>264</v>
      </c>
      <c r="E241" s="163" t="s">
        <v>1</v>
      </c>
      <c r="F241" s="164" t="s">
        <v>266</v>
      </c>
      <c r="H241" s="165">
        <v>550</v>
      </c>
      <c r="I241" s="166"/>
      <c r="L241" s="162"/>
      <c r="M241" s="167"/>
      <c r="T241" s="168"/>
      <c r="AT241" s="163" t="s">
        <v>264</v>
      </c>
      <c r="AU241" s="163" t="s">
        <v>87</v>
      </c>
      <c r="AV241" s="13" t="s">
        <v>260</v>
      </c>
      <c r="AW241" s="13" t="s">
        <v>32</v>
      </c>
      <c r="AX241" s="13" t="s">
        <v>85</v>
      </c>
      <c r="AY241" s="163" t="s">
        <v>253</v>
      </c>
    </row>
    <row r="242" spans="2:65" s="12" customFormat="1" ht="11.25">
      <c r="B242" s="154"/>
      <c r="D242" s="155" t="s">
        <v>264</v>
      </c>
      <c r="F242" s="157" t="s">
        <v>6535</v>
      </c>
      <c r="H242" s="158">
        <v>16.5</v>
      </c>
      <c r="I242" s="159"/>
      <c r="L242" s="154"/>
      <c r="M242" s="160"/>
      <c r="T242" s="161"/>
      <c r="AT242" s="156" t="s">
        <v>264</v>
      </c>
      <c r="AU242" s="156" t="s">
        <v>87</v>
      </c>
      <c r="AV242" s="12" t="s">
        <v>87</v>
      </c>
      <c r="AW242" s="12" t="s">
        <v>4</v>
      </c>
      <c r="AX242" s="12" t="s">
        <v>85</v>
      </c>
      <c r="AY242" s="156" t="s">
        <v>253</v>
      </c>
    </row>
    <row r="243" spans="2:65" s="1" customFormat="1" ht="24.2" customHeight="1">
      <c r="B243" s="32"/>
      <c r="C243" s="137" t="s">
        <v>449</v>
      </c>
      <c r="D243" s="137" t="s">
        <v>255</v>
      </c>
      <c r="E243" s="138" t="s">
        <v>6536</v>
      </c>
      <c r="F243" s="139" t="s">
        <v>6537</v>
      </c>
      <c r="G243" s="140" t="s">
        <v>269</v>
      </c>
      <c r="H243" s="141">
        <v>9</v>
      </c>
      <c r="I243" s="142"/>
      <c r="J243" s="143">
        <f>ROUND(I243*H243,2)</f>
        <v>0</v>
      </c>
      <c r="K243" s="139" t="s">
        <v>259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260</v>
      </c>
      <c r="AT243" s="148" t="s">
        <v>255</v>
      </c>
      <c r="AU243" s="148" t="s">
        <v>87</v>
      </c>
      <c r="AY243" s="17" t="s">
        <v>253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260</v>
      </c>
      <c r="BM243" s="148" t="s">
        <v>6538</v>
      </c>
    </row>
    <row r="244" spans="2:65" s="1" customFormat="1" ht="11.25">
      <c r="B244" s="32"/>
      <c r="D244" s="150" t="s">
        <v>262</v>
      </c>
      <c r="F244" s="151" t="s">
        <v>6539</v>
      </c>
      <c r="I244" s="152"/>
      <c r="L244" s="32"/>
      <c r="M244" s="153"/>
      <c r="T244" s="56"/>
      <c r="AT244" s="17" t="s">
        <v>262</v>
      </c>
      <c r="AU244" s="17" t="s">
        <v>87</v>
      </c>
    </row>
    <row r="245" spans="2:65" s="1" customFormat="1" ht="24.2" customHeight="1">
      <c r="B245" s="32"/>
      <c r="C245" s="185" t="s">
        <v>455</v>
      </c>
      <c r="D245" s="185" t="s">
        <v>1052</v>
      </c>
      <c r="E245" s="186" t="s">
        <v>6540</v>
      </c>
      <c r="F245" s="187" t="s">
        <v>6541</v>
      </c>
      <c r="G245" s="188" t="s">
        <v>269</v>
      </c>
      <c r="H245" s="189">
        <v>1</v>
      </c>
      <c r="I245" s="190"/>
      <c r="J245" s="191">
        <f>ROUND(I245*H245,2)</f>
        <v>0</v>
      </c>
      <c r="K245" s="187" t="s">
        <v>1</v>
      </c>
      <c r="L245" s="192"/>
      <c r="M245" s="193" t="s">
        <v>1</v>
      </c>
      <c r="N245" s="194" t="s">
        <v>42</v>
      </c>
      <c r="P245" s="146">
        <f>O245*H245</f>
        <v>0</v>
      </c>
      <c r="Q245" s="146">
        <v>3.0000000000000001E-5</v>
      </c>
      <c r="R245" s="146">
        <f>Q245*H245</f>
        <v>3.0000000000000001E-5</v>
      </c>
      <c r="S245" s="146">
        <v>0</v>
      </c>
      <c r="T245" s="147">
        <f>S245*H245</f>
        <v>0</v>
      </c>
      <c r="AR245" s="148" t="s">
        <v>303</v>
      </c>
      <c r="AT245" s="148" t="s">
        <v>1052</v>
      </c>
      <c r="AU245" s="148" t="s">
        <v>87</v>
      </c>
      <c r="AY245" s="17" t="s">
        <v>253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260</v>
      </c>
      <c r="BM245" s="148" t="s">
        <v>6542</v>
      </c>
    </row>
    <row r="246" spans="2:65" s="12" customFormat="1" ht="11.25">
      <c r="B246" s="154"/>
      <c r="D246" s="155" t="s">
        <v>264</v>
      </c>
      <c r="E246" s="156" t="s">
        <v>1</v>
      </c>
      <c r="F246" s="157" t="s">
        <v>6543</v>
      </c>
      <c r="H246" s="158">
        <v>1</v>
      </c>
      <c r="I246" s="159"/>
      <c r="L246" s="154"/>
      <c r="M246" s="160"/>
      <c r="T246" s="161"/>
      <c r="AT246" s="156" t="s">
        <v>264</v>
      </c>
      <c r="AU246" s="156" t="s">
        <v>87</v>
      </c>
      <c r="AV246" s="12" t="s">
        <v>87</v>
      </c>
      <c r="AW246" s="12" t="s">
        <v>32</v>
      </c>
      <c r="AX246" s="12" t="s">
        <v>77</v>
      </c>
      <c r="AY246" s="156" t="s">
        <v>253</v>
      </c>
    </row>
    <row r="247" spans="2:65" s="13" customFormat="1" ht="11.25">
      <c r="B247" s="162"/>
      <c r="D247" s="155" t="s">
        <v>264</v>
      </c>
      <c r="E247" s="163" t="s">
        <v>1</v>
      </c>
      <c r="F247" s="164" t="s">
        <v>266</v>
      </c>
      <c r="H247" s="165">
        <v>1</v>
      </c>
      <c r="I247" s="166"/>
      <c r="L247" s="162"/>
      <c r="M247" s="167"/>
      <c r="T247" s="168"/>
      <c r="AT247" s="163" t="s">
        <v>264</v>
      </c>
      <c r="AU247" s="163" t="s">
        <v>87</v>
      </c>
      <c r="AV247" s="13" t="s">
        <v>260</v>
      </c>
      <c r="AW247" s="13" t="s">
        <v>32</v>
      </c>
      <c r="AX247" s="13" t="s">
        <v>85</v>
      </c>
      <c r="AY247" s="163" t="s">
        <v>253</v>
      </c>
    </row>
    <row r="248" spans="2:65" s="1" customFormat="1" ht="24.2" customHeight="1">
      <c r="B248" s="32"/>
      <c r="C248" s="185" t="s">
        <v>479</v>
      </c>
      <c r="D248" s="185" t="s">
        <v>1052</v>
      </c>
      <c r="E248" s="186" t="s">
        <v>6544</v>
      </c>
      <c r="F248" s="187" t="s">
        <v>6545</v>
      </c>
      <c r="G248" s="188" t="s">
        <v>269</v>
      </c>
      <c r="H248" s="189">
        <v>1</v>
      </c>
      <c r="I248" s="190"/>
      <c r="J248" s="191">
        <f>ROUND(I248*H248,2)</f>
        <v>0</v>
      </c>
      <c r="K248" s="187" t="s">
        <v>1</v>
      </c>
      <c r="L248" s="192"/>
      <c r="M248" s="193" t="s">
        <v>1</v>
      </c>
      <c r="N248" s="194" t="s">
        <v>42</v>
      </c>
      <c r="P248" s="146">
        <f>O248*H248</f>
        <v>0</v>
      </c>
      <c r="Q248" s="146">
        <v>3.0000000000000001E-5</v>
      </c>
      <c r="R248" s="146">
        <f>Q248*H248</f>
        <v>3.0000000000000001E-5</v>
      </c>
      <c r="S248" s="146">
        <v>0</v>
      </c>
      <c r="T248" s="147">
        <f>S248*H248</f>
        <v>0</v>
      </c>
      <c r="AR248" s="148" t="s">
        <v>303</v>
      </c>
      <c r="AT248" s="148" t="s">
        <v>1052</v>
      </c>
      <c r="AU248" s="148" t="s">
        <v>87</v>
      </c>
      <c r="AY248" s="17" t="s">
        <v>253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85</v>
      </c>
      <c r="BK248" s="149">
        <f>ROUND(I248*H248,2)</f>
        <v>0</v>
      </c>
      <c r="BL248" s="17" t="s">
        <v>260</v>
      </c>
      <c r="BM248" s="148" t="s">
        <v>6546</v>
      </c>
    </row>
    <row r="249" spans="2:65" s="12" customFormat="1" ht="11.25">
      <c r="B249" s="154"/>
      <c r="D249" s="155" t="s">
        <v>264</v>
      </c>
      <c r="E249" s="156" t="s">
        <v>1</v>
      </c>
      <c r="F249" s="157" t="s">
        <v>6547</v>
      </c>
      <c r="H249" s="158">
        <v>1</v>
      </c>
      <c r="I249" s="159"/>
      <c r="L249" s="154"/>
      <c r="M249" s="160"/>
      <c r="T249" s="161"/>
      <c r="AT249" s="156" t="s">
        <v>264</v>
      </c>
      <c r="AU249" s="156" t="s">
        <v>87</v>
      </c>
      <c r="AV249" s="12" t="s">
        <v>87</v>
      </c>
      <c r="AW249" s="12" t="s">
        <v>32</v>
      </c>
      <c r="AX249" s="12" t="s">
        <v>77</v>
      </c>
      <c r="AY249" s="156" t="s">
        <v>253</v>
      </c>
    </row>
    <row r="250" spans="2:65" s="13" customFormat="1" ht="11.25">
      <c r="B250" s="162"/>
      <c r="D250" s="155" t="s">
        <v>264</v>
      </c>
      <c r="E250" s="163" t="s">
        <v>1</v>
      </c>
      <c r="F250" s="164" t="s">
        <v>266</v>
      </c>
      <c r="H250" s="165">
        <v>1</v>
      </c>
      <c r="I250" s="166"/>
      <c r="L250" s="162"/>
      <c r="M250" s="167"/>
      <c r="T250" s="168"/>
      <c r="AT250" s="163" t="s">
        <v>264</v>
      </c>
      <c r="AU250" s="163" t="s">
        <v>87</v>
      </c>
      <c r="AV250" s="13" t="s">
        <v>260</v>
      </c>
      <c r="AW250" s="13" t="s">
        <v>32</v>
      </c>
      <c r="AX250" s="13" t="s">
        <v>85</v>
      </c>
      <c r="AY250" s="163" t="s">
        <v>253</v>
      </c>
    </row>
    <row r="251" spans="2:65" s="1" customFormat="1" ht="24.2" customHeight="1">
      <c r="B251" s="32"/>
      <c r="C251" s="185" t="s">
        <v>483</v>
      </c>
      <c r="D251" s="185" t="s">
        <v>1052</v>
      </c>
      <c r="E251" s="186" t="s">
        <v>6548</v>
      </c>
      <c r="F251" s="187" t="s">
        <v>6549</v>
      </c>
      <c r="G251" s="188" t="s">
        <v>269</v>
      </c>
      <c r="H251" s="189">
        <v>2</v>
      </c>
      <c r="I251" s="190"/>
      <c r="J251" s="191">
        <f>ROUND(I251*H251,2)</f>
        <v>0</v>
      </c>
      <c r="K251" s="187" t="s">
        <v>1</v>
      </c>
      <c r="L251" s="192"/>
      <c r="M251" s="193" t="s">
        <v>1</v>
      </c>
      <c r="N251" s="194" t="s">
        <v>42</v>
      </c>
      <c r="P251" s="146">
        <f>O251*H251</f>
        <v>0</v>
      </c>
      <c r="Q251" s="146">
        <v>3.0000000000000001E-5</v>
      </c>
      <c r="R251" s="146">
        <f>Q251*H251</f>
        <v>6.0000000000000002E-5</v>
      </c>
      <c r="S251" s="146">
        <v>0</v>
      </c>
      <c r="T251" s="147">
        <f>S251*H251</f>
        <v>0</v>
      </c>
      <c r="AR251" s="148" t="s">
        <v>303</v>
      </c>
      <c r="AT251" s="148" t="s">
        <v>1052</v>
      </c>
      <c r="AU251" s="148" t="s">
        <v>87</v>
      </c>
      <c r="AY251" s="17" t="s">
        <v>253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260</v>
      </c>
      <c r="BM251" s="148" t="s">
        <v>6550</v>
      </c>
    </row>
    <row r="252" spans="2:65" s="12" customFormat="1" ht="11.25">
      <c r="B252" s="154"/>
      <c r="D252" s="155" t="s">
        <v>264</v>
      </c>
      <c r="E252" s="156" t="s">
        <v>1</v>
      </c>
      <c r="F252" s="157" t="s">
        <v>6551</v>
      </c>
      <c r="H252" s="158">
        <v>2</v>
      </c>
      <c r="I252" s="159"/>
      <c r="L252" s="154"/>
      <c r="M252" s="160"/>
      <c r="T252" s="161"/>
      <c r="AT252" s="156" t="s">
        <v>264</v>
      </c>
      <c r="AU252" s="156" t="s">
        <v>87</v>
      </c>
      <c r="AV252" s="12" t="s">
        <v>87</v>
      </c>
      <c r="AW252" s="12" t="s">
        <v>32</v>
      </c>
      <c r="AX252" s="12" t="s">
        <v>77</v>
      </c>
      <c r="AY252" s="156" t="s">
        <v>253</v>
      </c>
    </row>
    <row r="253" spans="2:65" s="13" customFormat="1" ht="11.25">
      <c r="B253" s="162"/>
      <c r="D253" s="155" t="s">
        <v>264</v>
      </c>
      <c r="E253" s="163" t="s">
        <v>1</v>
      </c>
      <c r="F253" s="164" t="s">
        <v>266</v>
      </c>
      <c r="H253" s="165">
        <v>2</v>
      </c>
      <c r="I253" s="166"/>
      <c r="L253" s="162"/>
      <c r="M253" s="167"/>
      <c r="T253" s="168"/>
      <c r="AT253" s="163" t="s">
        <v>264</v>
      </c>
      <c r="AU253" s="163" t="s">
        <v>87</v>
      </c>
      <c r="AV253" s="13" t="s">
        <v>260</v>
      </c>
      <c r="AW253" s="13" t="s">
        <v>32</v>
      </c>
      <c r="AX253" s="13" t="s">
        <v>85</v>
      </c>
      <c r="AY253" s="163" t="s">
        <v>253</v>
      </c>
    </row>
    <row r="254" spans="2:65" s="1" customFormat="1" ht="24.2" customHeight="1">
      <c r="B254" s="32"/>
      <c r="C254" s="185" t="s">
        <v>309</v>
      </c>
      <c r="D254" s="185" t="s">
        <v>1052</v>
      </c>
      <c r="E254" s="186" t="s">
        <v>6552</v>
      </c>
      <c r="F254" s="187" t="s">
        <v>6553</v>
      </c>
      <c r="G254" s="188" t="s">
        <v>269</v>
      </c>
      <c r="H254" s="189">
        <v>2</v>
      </c>
      <c r="I254" s="190"/>
      <c r="J254" s="191">
        <f>ROUND(I254*H254,2)</f>
        <v>0</v>
      </c>
      <c r="K254" s="187" t="s">
        <v>1</v>
      </c>
      <c r="L254" s="192"/>
      <c r="M254" s="193" t="s">
        <v>1</v>
      </c>
      <c r="N254" s="194" t="s">
        <v>42</v>
      </c>
      <c r="P254" s="146">
        <f>O254*H254</f>
        <v>0</v>
      </c>
      <c r="Q254" s="146">
        <v>3.0000000000000001E-5</v>
      </c>
      <c r="R254" s="146">
        <f>Q254*H254</f>
        <v>6.0000000000000002E-5</v>
      </c>
      <c r="S254" s="146">
        <v>0</v>
      </c>
      <c r="T254" s="147">
        <f>S254*H254</f>
        <v>0</v>
      </c>
      <c r="AR254" s="148" t="s">
        <v>303</v>
      </c>
      <c r="AT254" s="148" t="s">
        <v>1052</v>
      </c>
      <c r="AU254" s="148" t="s">
        <v>87</v>
      </c>
      <c r="AY254" s="17" t="s">
        <v>253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260</v>
      </c>
      <c r="BM254" s="148" t="s">
        <v>6554</v>
      </c>
    </row>
    <row r="255" spans="2:65" s="12" customFormat="1" ht="11.25">
      <c r="B255" s="154"/>
      <c r="D255" s="155" t="s">
        <v>264</v>
      </c>
      <c r="E255" s="156" t="s">
        <v>1</v>
      </c>
      <c r="F255" s="157" t="s">
        <v>6555</v>
      </c>
      <c r="H255" s="158">
        <v>2</v>
      </c>
      <c r="I255" s="159"/>
      <c r="L255" s="154"/>
      <c r="M255" s="160"/>
      <c r="T255" s="161"/>
      <c r="AT255" s="156" t="s">
        <v>264</v>
      </c>
      <c r="AU255" s="156" t="s">
        <v>87</v>
      </c>
      <c r="AV255" s="12" t="s">
        <v>87</v>
      </c>
      <c r="AW255" s="12" t="s">
        <v>32</v>
      </c>
      <c r="AX255" s="12" t="s">
        <v>77</v>
      </c>
      <c r="AY255" s="156" t="s">
        <v>253</v>
      </c>
    </row>
    <row r="256" spans="2:65" s="13" customFormat="1" ht="11.25">
      <c r="B256" s="162"/>
      <c r="D256" s="155" t="s">
        <v>264</v>
      </c>
      <c r="E256" s="163" t="s">
        <v>1</v>
      </c>
      <c r="F256" s="164" t="s">
        <v>266</v>
      </c>
      <c r="H256" s="165">
        <v>2</v>
      </c>
      <c r="I256" s="166"/>
      <c r="L256" s="162"/>
      <c r="M256" s="167"/>
      <c r="T256" s="168"/>
      <c r="AT256" s="163" t="s">
        <v>264</v>
      </c>
      <c r="AU256" s="163" t="s">
        <v>87</v>
      </c>
      <c r="AV256" s="13" t="s">
        <v>260</v>
      </c>
      <c r="AW256" s="13" t="s">
        <v>32</v>
      </c>
      <c r="AX256" s="13" t="s">
        <v>85</v>
      </c>
      <c r="AY256" s="163" t="s">
        <v>253</v>
      </c>
    </row>
    <row r="257" spans="2:65" s="1" customFormat="1" ht="21.75" customHeight="1">
      <c r="B257" s="32"/>
      <c r="C257" s="185" t="s">
        <v>490</v>
      </c>
      <c r="D257" s="185" t="s">
        <v>1052</v>
      </c>
      <c r="E257" s="186" t="s">
        <v>6556</v>
      </c>
      <c r="F257" s="187" t="s">
        <v>6557</v>
      </c>
      <c r="G257" s="188" t="s">
        <v>269</v>
      </c>
      <c r="H257" s="189">
        <v>1</v>
      </c>
      <c r="I257" s="190"/>
      <c r="J257" s="191">
        <f>ROUND(I257*H257,2)</f>
        <v>0</v>
      </c>
      <c r="K257" s="187" t="s">
        <v>1</v>
      </c>
      <c r="L257" s="192"/>
      <c r="M257" s="193" t="s">
        <v>1</v>
      </c>
      <c r="N257" s="194" t="s">
        <v>42</v>
      </c>
      <c r="P257" s="146">
        <f>O257*H257</f>
        <v>0</v>
      </c>
      <c r="Q257" s="146">
        <v>3.0000000000000001E-5</v>
      </c>
      <c r="R257" s="146">
        <f>Q257*H257</f>
        <v>3.0000000000000001E-5</v>
      </c>
      <c r="S257" s="146">
        <v>0</v>
      </c>
      <c r="T257" s="147">
        <f>S257*H257</f>
        <v>0</v>
      </c>
      <c r="AR257" s="148" t="s">
        <v>303</v>
      </c>
      <c r="AT257" s="148" t="s">
        <v>1052</v>
      </c>
      <c r="AU257" s="148" t="s">
        <v>87</v>
      </c>
      <c r="AY257" s="17" t="s">
        <v>253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260</v>
      </c>
      <c r="BM257" s="148" t="s">
        <v>6558</v>
      </c>
    </row>
    <row r="258" spans="2:65" s="12" customFormat="1" ht="11.25">
      <c r="B258" s="154"/>
      <c r="D258" s="155" t="s">
        <v>264</v>
      </c>
      <c r="E258" s="156" t="s">
        <v>1</v>
      </c>
      <c r="F258" s="157" t="s">
        <v>6559</v>
      </c>
      <c r="H258" s="158">
        <v>1</v>
      </c>
      <c r="I258" s="159"/>
      <c r="L258" s="154"/>
      <c r="M258" s="160"/>
      <c r="T258" s="161"/>
      <c r="AT258" s="156" t="s">
        <v>264</v>
      </c>
      <c r="AU258" s="156" t="s">
        <v>87</v>
      </c>
      <c r="AV258" s="12" t="s">
        <v>87</v>
      </c>
      <c r="AW258" s="12" t="s">
        <v>32</v>
      </c>
      <c r="AX258" s="12" t="s">
        <v>77</v>
      </c>
      <c r="AY258" s="156" t="s">
        <v>253</v>
      </c>
    </row>
    <row r="259" spans="2:65" s="13" customFormat="1" ht="11.25">
      <c r="B259" s="162"/>
      <c r="D259" s="155" t="s">
        <v>264</v>
      </c>
      <c r="E259" s="163" t="s">
        <v>1</v>
      </c>
      <c r="F259" s="164" t="s">
        <v>266</v>
      </c>
      <c r="H259" s="165">
        <v>1</v>
      </c>
      <c r="I259" s="166"/>
      <c r="L259" s="162"/>
      <c r="M259" s="167"/>
      <c r="T259" s="168"/>
      <c r="AT259" s="163" t="s">
        <v>264</v>
      </c>
      <c r="AU259" s="163" t="s">
        <v>87</v>
      </c>
      <c r="AV259" s="13" t="s">
        <v>260</v>
      </c>
      <c r="AW259" s="13" t="s">
        <v>32</v>
      </c>
      <c r="AX259" s="13" t="s">
        <v>85</v>
      </c>
      <c r="AY259" s="163" t="s">
        <v>253</v>
      </c>
    </row>
    <row r="260" spans="2:65" s="1" customFormat="1" ht="16.5" customHeight="1">
      <c r="B260" s="32"/>
      <c r="C260" s="185" t="s">
        <v>494</v>
      </c>
      <c r="D260" s="185" t="s">
        <v>1052</v>
      </c>
      <c r="E260" s="186" t="s">
        <v>6560</v>
      </c>
      <c r="F260" s="187" t="s">
        <v>6561</v>
      </c>
      <c r="G260" s="188" t="s">
        <v>269</v>
      </c>
      <c r="H260" s="189">
        <v>2</v>
      </c>
      <c r="I260" s="190"/>
      <c r="J260" s="191">
        <f>ROUND(I260*H260,2)</f>
        <v>0</v>
      </c>
      <c r="K260" s="187" t="s">
        <v>1</v>
      </c>
      <c r="L260" s="192"/>
      <c r="M260" s="193" t="s">
        <v>1</v>
      </c>
      <c r="N260" s="194" t="s">
        <v>42</v>
      </c>
      <c r="P260" s="146">
        <f>O260*H260</f>
        <v>0</v>
      </c>
      <c r="Q260" s="146">
        <v>2.7E-2</v>
      </c>
      <c r="R260" s="146">
        <f>Q260*H260</f>
        <v>5.3999999999999999E-2</v>
      </c>
      <c r="S260" s="146">
        <v>0</v>
      </c>
      <c r="T260" s="147">
        <f>S260*H260</f>
        <v>0</v>
      </c>
      <c r="AR260" s="148" t="s">
        <v>303</v>
      </c>
      <c r="AT260" s="148" t="s">
        <v>1052</v>
      </c>
      <c r="AU260" s="148" t="s">
        <v>87</v>
      </c>
      <c r="AY260" s="17" t="s">
        <v>253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260</v>
      </c>
      <c r="BM260" s="148" t="s">
        <v>6562</v>
      </c>
    </row>
    <row r="261" spans="2:65" s="12" customFormat="1" ht="11.25">
      <c r="B261" s="154"/>
      <c r="D261" s="155" t="s">
        <v>264</v>
      </c>
      <c r="E261" s="156" t="s">
        <v>1</v>
      </c>
      <c r="F261" s="157" t="s">
        <v>6563</v>
      </c>
      <c r="H261" s="158">
        <v>2</v>
      </c>
      <c r="I261" s="159"/>
      <c r="L261" s="154"/>
      <c r="M261" s="160"/>
      <c r="T261" s="161"/>
      <c r="AT261" s="156" t="s">
        <v>264</v>
      </c>
      <c r="AU261" s="156" t="s">
        <v>87</v>
      </c>
      <c r="AV261" s="12" t="s">
        <v>87</v>
      </c>
      <c r="AW261" s="12" t="s">
        <v>32</v>
      </c>
      <c r="AX261" s="12" t="s">
        <v>77</v>
      </c>
      <c r="AY261" s="156" t="s">
        <v>253</v>
      </c>
    </row>
    <row r="262" spans="2:65" s="13" customFormat="1" ht="11.25">
      <c r="B262" s="162"/>
      <c r="D262" s="155" t="s">
        <v>264</v>
      </c>
      <c r="E262" s="163" t="s">
        <v>1</v>
      </c>
      <c r="F262" s="164" t="s">
        <v>266</v>
      </c>
      <c r="H262" s="165">
        <v>2</v>
      </c>
      <c r="I262" s="166"/>
      <c r="L262" s="162"/>
      <c r="M262" s="167"/>
      <c r="T262" s="168"/>
      <c r="AT262" s="163" t="s">
        <v>264</v>
      </c>
      <c r="AU262" s="163" t="s">
        <v>87</v>
      </c>
      <c r="AV262" s="13" t="s">
        <v>260</v>
      </c>
      <c r="AW262" s="13" t="s">
        <v>32</v>
      </c>
      <c r="AX262" s="13" t="s">
        <v>85</v>
      </c>
      <c r="AY262" s="163" t="s">
        <v>253</v>
      </c>
    </row>
    <row r="263" spans="2:65" s="1" customFormat="1" ht="24.2" customHeight="1">
      <c r="B263" s="32"/>
      <c r="C263" s="137" t="s">
        <v>498</v>
      </c>
      <c r="D263" s="137" t="s">
        <v>255</v>
      </c>
      <c r="E263" s="138" t="s">
        <v>6564</v>
      </c>
      <c r="F263" s="139" t="s">
        <v>6565</v>
      </c>
      <c r="G263" s="140" t="s">
        <v>269</v>
      </c>
      <c r="H263" s="141">
        <v>51</v>
      </c>
      <c r="I263" s="142"/>
      <c r="J263" s="143">
        <f>ROUND(I263*H263,2)</f>
        <v>0</v>
      </c>
      <c r="K263" s="139" t="s">
        <v>259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AR263" s="148" t="s">
        <v>260</v>
      </c>
      <c r="AT263" s="148" t="s">
        <v>255</v>
      </c>
      <c r="AU263" s="148" t="s">
        <v>87</v>
      </c>
      <c r="AY263" s="17" t="s">
        <v>253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85</v>
      </c>
      <c r="BK263" s="149">
        <f>ROUND(I263*H263,2)</f>
        <v>0</v>
      </c>
      <c r="BL263" s="17" t="s">
        <v>260</v>
      </c>
      <c r="BM263" s="148" t="s">
        <v>6566</v>
      </c>
    </row>
    <row r="264" spans="2:65" s="1" customFormat="1" ht="11.25">
      <c r="B264" s="32"/>
      <c r="D264" s="150" t="s">
        <v>262</v>
      </c>
      <c r="F264" s="151" t="s">
        <v>6567</v>
      </c>
      <c r="I264" s="152"/>
      <c r="L264" s="32"/>
      <c r="M264" s="153"/>
      <c r="T264" s="56"/>
      <c r="AT264" s="17" t="s">
        <v>262</v>
      </c>
      <c r="AU264" s="17" t="s">
        <v>87</v>
      </c>
    </row>
    <row r="265" spans="2:65" s="1" customFormat="1" ht="24.2" customHeight="1">
      <c r="B265" s="32"/>
      <c r="C265" s="185" t="s">
        <v>502</v>
      </c>
      <c r="D265" s="185" t="s">
        <v>1052</v>
      </c>
      <c r="E265" s="186" t="s">
        <v>6568</v>
      </c>
      <c r="F265" s="187" t="s">
        <v>6569</v>
      </c>
      <c r="G265" s="188" t="s">
        <v>269</v>
      </c>
      <c r="H265" s="189">
        <v>2</v>
      </c>
      <c r="I265" s="190"/>
      <c r="J265" s="191">
        <f>ROUND(I265*H265,2)</f>
        <v>0</v>
      </c>
      <c r="K265" s="187" t="s">
        <v>1</v>
      </c>
      <c r="L265" s="192"/>
      <c r="M265" s="193" t="s">
        <v>1</v>
      </c>
      <c r="N265" s="194" t="s">
        <v>42</v>
      </c>
      <c r="P265" s="146">
        <f>O265*H265</f>
        <v>0</v>
      </c>
      <c r="Q265" s="146">
        <v>8.9999999999999993E-3</v>
      </c>
      <c r="R265" s="146">
        <f>Q265*H265</f>
        <v>1.7999999999999999E-2</v>
      </c>
      <c r="S265" s="146">
        <v>0</v>
      </c>
      <c r="T265" s="147">
        <f>S265*H265</f>
        <v>0</v>
      </c>
      <c r="AR265" s="148" t="s">
        <v>303</v>
      </c>
      <c r="AT265" s="148" t="s">
        <v>1052</v>
      </c>
      <c r="AU265" s="148" t="s">
        <v>87</v>
      </c>
      <c r="AY265" s="17" t="s">
        <v>253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85</v>
      </c>
      <c r="BK265" s="149">
        <f>ROUND(I265*H265,2)</f>
        <v>0</v>
      </c>
      <c r="BL265" s="17" t="s">
        <v>260</v>
      </c>
      <c r="BM265" s="148" t="s">
        <v>6570</v>
      </c>
    </row>
    <row r="266" spans="2:65" s="12" customFormat="1" ht="11.25">
      <c r="B266" s="154"/>
      <c r="D266" s="155" t="s">
        <v>264</v>
      </c>
      <c r="E266" s="156" t="s">
        <v>1</v>
      </c>
      <c r="F266" s="157" t="s">
        <v>6571</v>
      </c>
      <c r="H266" s="158">
        <v>2</v>
      </c>
      <c r="I266" s="159"/>
      <c r="L266" s="154"/>
      <c r="M266" s="160"/>
      <c r="T266" s="161"/>
      <c r="AT266" s="156" t="s">
        <v>264</v>
      </c>
      <c r="AU266" s="156" t="s">
        <v>87</v>
      </c>
      <c r="AV266" s="12" t="s">
        <v>87</v>
      </c>
      <c r="AW266" s="12" t="s">
        <v>32</v>
      </c>
      <c r="AX266" s="12" t="s">
        <v>77</v>
      </c>
      <c r="AY266" s="156" t="s">
        <v>253</v>
      </c>
    </row>
    <row r="267" spans="2:65" s="13" customFormat="1" ht="11.25">
      <c r="B267" s="162"/>
      <c r="D267" s="155" t="s">
        <v>264</v>
      </c>
      <c r="E267" s="163" t="s">
        <v>1</v>
      </c>
      <c r="F267" s="164" t="s">
        <v>266</v>
      </c>
      <c r="H267" s="165">
        <v>2</v>
      </c>
      <c r="I267" s="166"/>
      <c r="L267" s="162"/>
      <c r="M267" s="167"/>
      <c r="T267" s="168"/>
      <c r="AT267" s="163" t="s">
        <v>264</v>
      </c>
      <c r="AU267" s="163" t="s">
        <v>87</v>
      </c>
      <c r="AV267" s="13" t="s">
        <v>260</v>
      </c>
      <c r="AW267" s="13" t="s">
        <v>32</v>
      </c>
      <c r="AX267" s="13" t="s">
        <v>85</v>
      </c>
      <c r="AY267" s="163" t="s">
        <v>253</v>
      </c>
    </row>
    <row r="268" spans="2:65" s="1" customFormat="1" ht="24.2" customHeight="1">
      <c r="B268" s="32"/>
      <c r="C268" s="185" t="s">
        <v>508</v>
      </c>
      <c r="D268" s="185" t="s">
        <v>1052</v>
      </c>
      <c r="E268" s="186" t="s">
        <v>6572</v>
      </c>
      <c r="F268" s="187" t="s">
        <v>6573</v>
      </c>
      <c r="G268" s="188" t="s">
        <v>269</v>
      </c>
      <c r="H268" s="189">
        <v>43</v>
      </c>
      <c r="I268" s="190"/>
      <c r="J268" s="191">
        <f>ROUND(I268*H268,2)</f>
        <v>0</v>
      </c>
      <c r="K268" s="187" t="s">
        <v>1</v>
      </c>
      <c r="L268" s="192"/>
      <c r="M268" s="193" t="s">
        <v>1</v>
      </c>
      <c r="N268" s="194" t="s">
        <v>42</v>
      </c>
      <c r="P268" s="146">
        <f>O268*H268</f>
        <v>0</v>
      </c>
      <c r="Q268" s="146">
        <v>8.9999999999999993E-3</v>
      </c>
      <c r="R268" s="146">
        <f>Q268*H268</f>
        <v>0.38699999999999996</v>
      </c>
      <c r="S268" s="146">
        <v>0</v>
      </c>
      <c r="T268" s="147">
        <f>S268*H268</f>
        <v>0</v>
      </c>
      <c r="AR268" s="148" t="s">
        <v>303</v>
      </c>
      <c r="AT268" s="148" t="s">
        <v>1052</v>
      </c>
      <c r="AU268" s="148" t="s">
        <v>87</v>
      </c>
      <c r="AY268" s="17" t="s">
        <v>253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260</v>
      </c>
      <c r="BM268" s="148" t="s">
        <v>6574</v>
      </c>
    </row>
    <row r="269" spans="2:65" s="12" customFormat="1" ht="11.25">
      <c r="B269" s="154"/>
      <c r="D269" s="155" t="s">
        <v>264</v>
      </c>
      <c r="E269" s="156" t="s">
        <v>1</v>
      </c>
      <c r="F269" s="157" t="s">
        <v>6575</v>
      </c>
      <c r="H269" s="158">
        <v>43</v>
      </c>
      <c r="I269" s="159"/>
      <c r="L269" s="154"/>
      <c r="M269" s="160"/>
      <c r="T269" s="161"/>
      <c r="AT269" s="156" t="s">
        <v>264</v>
      </c>
      <c r="AU269" s="156" t="s">
        <v>87</v>
      </c>
      <c r="AV269" s="12" t="s">
        <v>87</v>
      </c>
      <c r="AW269" s="12" t="s">
        <v>32</v>
      </c>
      <c r="AX269" s="12" t="s">
        <v>77</v>
      </c>
      <c r="AY269" s="156" t="s">
        <v>253</v>
      </c>
    </row>
    <row r="270" spans="2:65" s="13" customFormat="1" ht="11.25">
      <c r="B270" s="162"/>
      <c r="D270" s="155" t="s">
        <v>264</v>
      </c>
      <c r="E270" s="163" t="s">
        <v>1</v>
      </c>
      <c r="F270" s="164" t="s">
        <v>266</v>
      </c>
      <c r="H270" s="165">
        <v>43</v>
      </c>
      <c r="I270" s="166"/>
      <c r="L270" s="162"/>
      <c r="M270" s="167"/>
      <c r="T270" s="168"/>
      <c r="AT270" s="163" t="s">
        <v>264</v>
      </c>
      <c r="AU270" s="163" t="s">
        <v>87</v>
      </c>
      <c r="AV270" s="13" t="s">
        <v>260</v>
      </c>
      <c r="AW270" s="13" t="s">
        <v>32</v>
      </c>
      <c r="AX270" s="13" t="s">
        <v>85</v>
      </c>
      <c r="AY270" s="163" t="s">
        <v>253</v>
      </c>
    </row>
    <row r="271" spans="2:65" s="1" customFormat="1" ht="16.5" customHeight="1">
      <c r="B271" s="32"/>
      <c r="C271" s="185" t="s">
        <v>515</v>
      </c>
      <c r="D271" s="185" t="s">
        <v>1052</v>
      </c>
      <c r="E271" s="186" t="s">
        <v>6576</v>
      </c>
      <c r="F271" s="187" t="s">
        <v>6577</v>
      </c>
      <c r="G271" s="188" t="s">
        <v>269</v>
      </c>
      <c r="H271" s="189">
        <v>3</v>
      </c>
      <c r="I271" s="190"/>
      <c r="J271" s="191">
        <f>ROUND(I271*H271,2)</f>
        <v>0</v>
      </c>
      <c r="K271" s="187" t="s">
        <v>1</v>
      </c>
      <c r="L271" s="192"/>
      <c r="M271" s="193" t="s">
        <v>1</v>
      </c>
      <c r="N271" s="194" t="s">
        <v>42</v>
      </c>
      <c r="P271" s="146">
        <f>O271*H271</f>
        <v>0</v>
      </c>
      <c r="Q271" s="146">
        <v>8.9999999999999993E-3</v>
      </c>
      <c r="R271" s="146">
        <f>Q271*H271</f>
        <v>2.6999999999999996E-2</v>
      </c>
      <c r="S271" s="146">
        <v>0</v>
      </c>
      <c r="T271" s="147">
        <f>S271*H271</f>
        <v>0</v>
      </c>
      <c r="AR271" s="148" t="s">
        <v>303</v>
      </c>
      <c r="AT271" s="148" t="s">
        <v>1052</v>
      </c>
      <c r="AU271" s="148" t="s">
        <v>87</v>
      </c>
      <c r="AY271" s="17" t="s">
        <v>253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260</v>
      </c>
      <c r="BM271" s="148" t="s">
        <v>6578</v>
      </c>
    </row>
    <row r="272" spans="2:65" s="12" customFormat="1" ht="11.25">
      <c r="B272" s="154"/>
      <c r="D272" s="155" t="s">
        <v>264</v>
      </c>
      <c r="E272" s="156" t="s">
        <v>1</v>
      </c>
      <c r="F272" s="157" t="s">
        <v>6579</v>
      </c>
      <c r="H272" s="158">
        <v>3</v>
      </c>
      <c r="I272" s="159"/>
      <c r="L272" s="154"/>
      <c r="M272" s="160"/>
      <c r="T272" s="161"/>
      <c r="AT272" s="156" t="s">
        <v>264</v>
      </c>
      <c r="AU272" s="156" t="s">
        <v>87</v>
      </c>
      <c r="AV272" s="12" t="s">
        <v>87</v>
      </c>
      <c r="AW272" s="12" t="s">
        <v>32</v>
      </c>
      <c r="AX272" s="12" t="s">
        <v>77</v>
      </c>
      <c r="AY272" s="156" t="s">
        <v>253</v>
      </c>
    </row>
    <row r="273" spans="2:65" s="13" customFormat="1" ht="11.25">
      <c r="B273" s="162"/>
      <c r="D273" s="155" t="s">
        <v>264</v>
      </c>
      <c r="E273" s="163" t="s">
        <v>1</v>
      </c>
      <c r="F273" s="164" t="s">
        <v>266</v>
      </c>
      <c r="H273" s="165">
        <v>3</v>
      </c>
      <c r="I273" s="166"/>
      <c r="L273" s="162"/>
      <c r="M273" s="167"/>
      <c r="T273" s="168"/>
      <c r="AT273" s="163" t="s">
        <v>264</v>
      </c>
      <c r="AU273" s="163" t="s">
        <v>87</v>
      </c>
      <c r="AV273" s="13" t="s">
        <v>260</v>
      </c>
      <c r="AW273" s="13" t="s">
        <v>32</v>
      </c>
      <c r="AX273" s="13" t="s">
        <v>85</v>
      </c>
      <c r="AY273" s="163" t="s">
        <v>253</v>
      </c>
    </row>
    <row r="274" spans="2:65" s="1" customFormat="1" ht="24.2" customHeight="1">
      <c r="B274" s="32"/>
      <c r="C274" s="185" t="s">
        <v>521</v>
      </c>
      <c r="D274" s="185" t="s">
        <v>1052</v>
      </c>
      <c r="E274" s="186" t="s">
        <v>6580</v>
      </c>
      <c r="F274" s="187" t="s">
        <v>6581</v>
      </c>
      <c r="G274" s="188" t="s">
        <v>269</v>
      </c>
      <c r="H274" s="189">
        <v>2</v>
      </c>
      <c r="I274" s="190"/>
      <c r="J274" s="191">
        <f>ROUND(I274*H274,2)</f>
        <v>0</v>
      </c>
      <c r="K274" s="187" t="s">
        <v>1</v>
      </c>
      <c r="L274" s="192"/>
      <c r="M274" s="193" t="s">
        <v>1</v>
      </c>
      <c r="N274" s="194" t="s">
        <v>42</v>
      </c>
      <c r="P274" s="146">
        <f>O274*H274</f>
        <v>0</v>
      </c>
      <c r="Q274" s="146">
        <v>8.9999999999999993E-3</v>
      </c>
      <c r="R274" s="146">
        <f>Q274*H274</f>
        <v>1.7999999999999999E-2</v>
      </c>
      <c r="S274" s="146">
        <v>0</v>
      </c>
      <c r="T274" s="147">
        <f>S274*H274</f>
        <v>0</v>
      </c>
      <c r="AR274" s="148" t="s">
        <v>303</v>
      </c>
      <c r="AT274" s="148" t="s">
        <v>1052</v>
      </c>
      <c r="AU274" s="148" t="s">
        <v>87</v>
      </c>
      <c r="AY274" s="17" t="s">
        <v>253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85</v>
      </c>
      <c r="BK274" s="149">
        <f>ROUND(I274*H274,2)</f>
        <v>0</v>
      </c>
      <c r="BL274" s="17" t="s">
        <v>260</v>
      </c>
      <c r="BM274" s="148" t="s">
        <v>6582</v>
      </c>
    </row>
    <row r="275" spans="2:65" s="12" customFormat="1" ht="11.25">
      <c r="B275" s="154"/>
      <c r="D275" s="155" t="s">
        <v>264</v>
      </c>
      <c r="E275" s="156" t="s">
        <v>1</v>
      </c>
      <c r="F275" s="157" t="s">
        <v>6583</v>
      </c>
      <c r="H275" s="158">
        <v>2</v>
      </c>
      <c r="I275" s="159"/>
      <c r="L275" s="154"/>
      <c r="M275" s="160"/>
      <c r="T275" s="161"/>
      <c r="AT275" s="156" t="s">
        <v>264</v>
      </c>
      <c r="AU275" s="156" t="s">
        <v>87</v>
      </c>
      <c r="AV275" s="12" t="s">
        <v>87</v>
      </c>
      <c r="AW275" s="12" t="s">
        <v>32</v>
      </c>
      <c r="AX275" s="12" t="s">
        <v>77</v>
      </c>
      <c r="AY275" s="156" t="s">
        <v>253</v>
      </c>
    </row>
    <row r="276" spans="2:65" s="13" customFormat="1" ht="11.25">
      <c r="B276" s="162"/>
      <c r="D276" s="155" t="s">
        <v>264</v>
      </c>
      <c r="E276" s="163" t="s">
        <v>1</v>
      </c>
      <c r="F276" s="164" t="s">
        <v>266</v>
      </c>
      <c r="H276" s="165">
        <v>2</v>
      </c>
      <c r="I276" s="166"/>
      <c r="L276" s="162"/>
      <c r="M276" s="167"/>
      <c r="T276" s="168"/>
      <c r="AT276" s="163" t="s">
        <v>264</v>
      </c>
      <c r="AU276" s="163" t="s">
        <v>87</v>
      </c>
      <c r="AV276" s="13" t="s">
        <v>260</v>
      </c>
      <c r="AW276" s="13" t="s">
        <v>32</v>
      </c>
      <c r="AX276" s="13" t="s">
        <v>85</v>
      </c>
      <c r="AY276" s="163" t="s">
        <v>253</v>
      </c>
    </row>
    <row r="277" spans="2:65" s="1" customFormat="1" ht="24.2" customHeight="1">
      <c r="B277" s="32"/>
      <c r="C277" s="185" t="s">
        <v>527</v>
      </c>
      <c r="D277" s="185" t="s">
        <v>1052</v>
      </c>
      <c r="E277" s="186" t="s">
        <v>6584</v>
      </c>
      <c r="F277" s="187" t="s">
        <v>6585</v>
      </c>
      <c r="G277" s="188" t="s">
        <v>269</v>
      </c>
      <c r="H277" s="189">
        <v>1</v>
      </c>
      <c r="I277" s="190"/>
      <c r="J277" s="191">
        <f>ROUND(I277*H277,2)</f>
        <v>0</v>
      </c>
      <c r="K277" s="187" t="s">
        <v>1</v>
      </c>
      <c r="L277" s="192"/>
      <c r="M277" s="193" t="s">
        <v>1</v>
      </c>
      <c r="N277" s="194" t="s">
        <v>42</v>
      </c>
      <c r="P277" s="146">
        <f>O277*H277</f>
        <v>0</v>
      </c>
      <c r="Q277" s="146">
        <v>8.9999999999999993E-3</v>
      </c>
      <c r="R277" s="146">
        <f>Q277*H277</f>
        <v>8.9999999999999993E-3</v>
      </c>
      <c r="S277" s="146">
        <v>0</v>
      </c>
      <c r="T277" s="147">
        <f>S277*H277</f>
        <v>0</v>
      </c>
      <c r="AR277" s="148" t="s">
        <v>303</v>
      </c>
      <c r="AT277" s="148" t="s">
        <v>1052</v>
      </c>
      <c r="AU277" s="148" t="s">
        <v>87</v>
      </c>
      <c r="AY277" s="17" t="s">
        <v>253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85</v>
      </c>
      <c r="BK277" s="149">
        <f>ROUND(I277*H277,2)</f>
        <v>0</v>
      </c>
      <c r="BL277" s="17" t="s">
        <v>260</v>
      </c>
      <c r="BM277" s="148" t="s">
        <v>6586</v>
      </c>
    </row>
    <row r="278" spans="2:65" s="12" customFormat="1" ht="11.25">
      <c r="B278" s="154"/>
      <c r="D278" s="155" t="s">
        <v>264</v>
      </c>
      <c r="E278" s="156" t="s">
        <v>1</v>
      </c>
      <c r="F278" s="157" t="s">
        <v>6587</v>
      </c>
      <c r="H278" s="158">
        <v>1</v>
      </c>
      <c r="I278" s="159"/>
      <c r="L278" s="154"/>
      <c r="M278" s="160"/>
      <c r="T278" s="161"/>
      <c r="AT278" s="156" t="s">
        <v>264</v>
      </c>
      <c r="AU278" s="156" t="s">
        <v>87</v>
      </c>
      <c r="AV278" s="12" t="s">
        <v>87</v>
      </c>
      <c r="AW278" s="12" t="s">
        <v>32</v>
      </c>
      <c r="AX278" s="12" t="s">
        <v>77</v>
      </c>
      <c r="AY278" s="156" t="s">
        <v>253</v>
      </c>
    </row>
    <row r="279" spans="2:65" s="13" customFormat="1" ht="11.25">
      <c r="B279" s="162"/>
      <c r="D279" s="155" t="s">
        <v>264</v>
      </c>
      <c r="E279" s="163" t="s">
        <v>1</v>
      </c>
      <c r="F279" s="164" t="s">
        <v>266</v>
      </c>
      <c r="H279" s="165">
        <v>1</v>
      </c>
      <c r="I279" s="166"/>
      <c r="L279" s="162"/>
      <c r="M279" s="167"/>
      <c r="T279" s="168"/>
      <c r="AT279" s="163" t="s">
        <v>264</v>
      </c>
      <c r="AU279" s="163" t="s">
        <v>87</v>
      </c>
      <c r="AV279" s="13" t="s">
        <v>260</v>
      </c>
      <c r="AW279" s="13" t="s">
        <v>32</v>
      </c>
      <c r="AX279" s="13" t="s">
        <v>85</v>
      </c>
      <c r="AY279" s="163" t="s">
        <v>253</v>
      </c>
    </row>
    <row r="280" spans="2:65" s="1" customFormat="1" ht="24.2" customHeight="1">
      <c r="B280" s="32"/>
      <c r="C280" s="137" t="s">
        <v>533</v>
      </c>
      <c r="D280" s="137" t="s">
        <v>255</v>
      </c>
      <c r="E280" s="138" t="s">
        <v>6588</v>
      </c>
      <c r="F280" s="139" t="s">
        <v>6589</v>
      </c>
      <c r="G280" s="140" t="s">
        <v>269</v>
      </c>
      <c r="H280" s="141">
        <v>42</v>
      </c>
      <c r="I280" s="142"/>
      <c r="J280" s="143">
        <f>ROUND(I280*H280,2)</f>
        <v>0</v>
      </c>
      <c r="K280" s="139" t="s">
        <v>259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260</v>
      </c>
      <c r="AT280" s="148" t="s">
        <v>255</v>
      </c>
      <c r="AU280" s="148" t="s">
        <v>87</v>
      </c>
      <c r="AY280" s="17" t="s">
        <v>253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85</v>
      </c>
      <c r="BK280" s="149">
        <f>ROUND(I280*H280,2)</f>
        <v>0</v>
      </c>
      <c r="BL280" s="17" t="s">
        <v>260</v>
      </c>
      <c r="BM280" s="148" t="s">
        <v>6590</v>
      </c>
    </row>
    <row r="281" spans="2:65" s="1" customFormat="1" ht="11.25">
      <c r="B281" s="32"/>
      <c r="D281" s="150" t="s">
        <v>262</v>
      </c>
      <c r="F281" s="151" t="s">
        <v>6591</v>
      </c>
      <c r="I281" s="152"/>
      <c r="L281" s="32"/>
      <c r="M281" s="153"/>
      <c r="T281" s="56"/>
      <c r="AT281" s="17" t="s">
        <v>262</v>
      </c>
      <c r="AU281" s="17" t="s">
        <v>87</v>
      </c>
    </row>
    <row r="282" spans="2:65" s="1" customFormat="1" ht="24.2" customHeight="1">
      <c r="B282" s="32"/>
      <c r="C282" s="185" t="s">
        <v>540</v>
      </c>
      <c r="D282" s="185" t="s">
        <v>1052</v>
      </c>
      <c r="E282" s="186" t="s">
        <v>6592</v>
      </c>
      <c r="F282" s="187" t="s">
        <v>6593</v>
      </c>
      <c r="G282" s="188" t="s">
        <v>269</v>
      </c>
      <c r="H282" s="189">
        <v>15</v>
      </c>
      <c r="I282" s="190"/>
      <c r="J282" s="191">
        <f>ROUND(I282*H282,2)</f>
        <v>0</v>
      </c>
      <c r="K282" s="187" t="s">
        <v>1</v>
      </c>
      <c r="L282" s="192"/>
      <c r="M282" s="193" t="s">
        <v>1</v>
      </c>
      <c r="N282" s="194" t="s">
        <v>42</v>
      </c>
      <c r="P282" s="146">
        <f>O282*H282</f>
        <v>0</v>
      </c>
      <c r="Q282" s="146">
        <v>3.0000000000000001E-3</v>
      </c>
      <c r="R282" s="146">
        <f>Q282*H282</f>
        <v>4.4999999999999998E-2</v>
      </c>
      <c r="S282" s="146">
        <v>0</v>
      </c>
      <c r="T282" s="147">
        <f>S282*H282</f>
        <v>0</v>
      </c>
      <c r="AR282" s="148" t="s">
        <v>303</v>
      </c>
      <c r="AT282" s="148" t="s">
        <v>1052</v>
      </c>
      <c r="AU282" s="148" t="s">
        <v>87</v>
      </c>
      <c r="AY282" s="17" t="s">
        <v>253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260</v>
      </c>
      <c r="BM282" s="148" t="s">
        <v>6594</v>
      </c>
    </row>
    <row r="283" spans="2:65" s="12" customFormat="1" ht="11.25">
      <c r="B283" s="154"/>
      <c r="D283" s="155" t="s">
        <v>264</v>
      </c>
      <c r="E283" s="156" t="s">
        <v>1</v>
      </c>
      <c r="F283" s="157" t="s">
        <v>6595</v>
      </c>
      <c r="H283" s="158">
        <v>15</v>
      </c>
      <c r="I283" s="159"/>
      <c r="L283" s="154"/>
      <c r="M283" s="160"/>
      <c r="T283" s="161"/>
      <c r="AT283" s="156" t="s">
        <v>264</v>
      </c>
      <c r="AU283" s="156" t="s">
        <v>87</v>
      </c>
      <c r="AV283" s="12" t="s">
        <v>87</v>
      </c>
      <c r="AW283" s="12" t="s">
        <v>32</v>
      </c>
      <c r="AX283" s="12" t="s">
        <v>77</v>
      </c>
      <c r="AY283" s="156" t="s">
        <v>253</v>
      </c>
    </row>
    <row r="284" spans="2:65" s="13" customFormat="1" ht="11.25">
      <c r="B284" s="162"/>
      <c r="D284" s="155" t="s">
        <v>264</v>
      </c>
      <c r="E284" s="163" t="s">
        <v>1</v>
      </c>
      <c r="F284" s="164" t="s">
        <v>266</v>
      </c>
      <c r="H284" s="165">
        <v>15</v>
      </c>
      <c r="I284" s="166"/>
      <c r="L284" s="162"/>
      <c r="M284" s="167"/>
      <c r="T284" s="168"/>
      <c r="AT284" s="163" t="s">
        <v>264</v>
      </c>
      <c r="AU284" s="163" t="s">
        <v>87</v>
      </c>
      <c r="AV284" s="13" t="s">
        <v>260</v>
      </c>
      <c r="AW284" s="13" t="s">
        <v>32</v>
      </c>
      <c r="AX284" s="13" t="s">
        <v>85</v>
      </c>
      <c r="AY284" s="163" t="s">
        <v>253</v>
      </c>
    </row>
    <row r="285" spans="2:65" s="1" customFormat="1" ht="21.75" customHeight="1">
      <c r="B285" s="32"/>
      <c r="C285" s="185" t="s">
        <v>546</v>
      </c>
      <c r="D285" s="185" t="s">
        <v>1052</v>
      </c>
      <c r="E285" s="186" t="s">
        <v>6596</v>
      </c>
      <c r="F285" s="187" t="s">
        <v>6597</v>
      </c>
      <c r="G285" s="188" t="s">
        <v>269</v>
      </c>
      <c r="H285" s="189">
        <v>25</v>
      </c>
      <c r="I285" s="190"/>
      <c r="J285" s="191">
        <f>ROUND(I285*H285,2)</f>
        <v>0</v>
      </c>
      <c r="K285" s="187" t="s">
        <v>1</v>
      </c>
      <c r="L285" s="192"/>
      <c r="M285" s="193" t="s">
        <v>1</v>
      </c>
      <c r="N285" s="194" t="s">
        <v>42</v>
      </c>
      <c r="P285" s="146">
        <f>O285*H285</f>
        <v>0</v>
      </c>
      <c r="Q285" s="146">
        <v>3.0000000000000001E-3</v>
      </c>
      <c r="R285" s="146">
        <f>Q285*H285</f>
        <v>7.4999999999999997E-2</v>
      </c>
      <c r="S285" s="146">
        <v>0</v>
      </c>
      <c r="T285" s="147">
        <f>S285*H285</f>
        <v>0</v>
      </c>
      <c r="AR285" s="148" t="s">
        <v>303</v>
      </c>
      <c r="AT285" s="148" t="s">
        <v>1052</v>
      </c>
      <c r="AU285" s="148" t="s">
        <v>87</v>
      </c>
      <c r="AY285" s="17" t="s">
        <v>253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85</v>
      </c>
      <c r="BK285" s="149">
        <f>ROUND(I285*H285,2)</f>
        <v>0</v>
      </c>
      <c r="BL285" s="17" t="s">
        <v>260</v>
      </c>
      <c r="BM285" s="148" t="s">
        <v>6598</v>
      </c>
    </row>
    <row r="286" spans="2:65" s="12" customFormat="1" ht="11.25">
      <c r="B286" s="154"/>
      <c r="D286" s="155" t="s">
        <v>264</v>
      </c>
      <c r="E286" s="156" t="s">
        <v>1</v>
      </c>
      <c r="F286" s="157" t="s">
        <v>6599</v>
      </c>
      <c r="H286" s="158">
        <v>25</v>
      </c>
      <c r="I286" s="159"/>
      <c r="L286" s="154"/>
      <c r="M286" s="160"/>
      <c r="T286" s="161"/>
      <c r="AT286" s="156" t="s">
        <v>264</v>
      </c>
      <c r="AU286" s="156" t="s">
        <v>87</v>
      </c>
      <c r="AV286" s="12" t="s">
        <v>87</v>
      </c>
      <c r="AW286" s="12" t="s">
        <v>32</v>
      </c>
      <c r="AX286" s="12" t="s">
        <v>77</v>
      </c>
      <c r="AY286" s="156" t="s">
        <v>253</v>
      </c>
    </row>
    <row r="287" spans="2:65" s="13" customFormat="1" ht="11.25">
      <c r="B287" s="162"/>
      <c r="D287" s="155" t="s">
        <v>264</v>
      </c>
      <c r="E287" s="163" t="s">
        <v>1</v>
      </c>
      <c r="F287" s="164" t="s">
        <v>266</v>
      </c>
      <c r="H287" s="165">
        <v>25</v>
      </c>
      <c r="I287" s="166"/>
      <c r="L287" s="162"/>
      <c r="M287" s="167"/>
      <c r="T287" s="168"/>
      <c r="AT287" s="163" t="s">
        <v>264</v>
      </c>
      <c r="AU287" s="163" t="s">
        <v>87</v>
      </c>
      <c r="AV287" s="13" t="s">
        <v>260</v>
      </c>
      <c r="AW287" s="13" t="s">
        <v>32</v>
      </c>
      <c r="AX287" s="13" t="s">
        <v>85</v>
      </c>
      <c r="AY287" s="163" t="s">
        <v>253</v>
      </c>
    </row>
    <row r="288" spans="2:65" s="1" customFormat="1" ht="21.75" customHeight="1">
      <c r="B288" s="32"/>
      <c r="C288" s="185" t="s">
        <v>552</v>
      </c>
      <c r="D288" s="185" t="s">
        <v>1052</v>
      </c>
      <c r="E288" s="186" t="s">
        <v>6600</v>
      </c>
      <c r="F288" s="187" t="s">
        <v>6601</v>
      </c>
      <c r="G288" s="188" t="s">
        <v>269</v>
      </c>
      <c r="H288" s="189">
        <v>2</v>
      </c>
      <c r="I288" s="190"/>
      <c r="J288" s="191">
        <f>ROUND(I288*H288,2)</f>
        <v>0</v>
      </c>
      <c r="K288" s="187" t="s">
        <v>1</v>
      </c>
      <c r="L288" s="192"/>
      <c r="M288" s="193" t="s">
        <v>1</v>
      </c>
      <c r="N288" s="194" t="s">
        <v>42</v>
      </c>
      <c r="P288" s="146">
        <f>O288*H288</f>
        <v>0</v>
      </c>
      <c r="Q288" s="146">
        <v>3.0000000000000001E-3</v>
      </c>
      <c r="R288" s="146">
        <f>Q288*H288</f>
        <v>6.0000000000000001E-3</v>
      </c>
      <c r="S288" s="146">
        <v>0</v>
      </c>
      <c r="T288" s="147">
        <f>S288*H288</f>
        <v>0</v>
      </c>
      <c r="AR288" s="148" t="s">
        <v>303</v>
      </c>
      <c r="AT288" s="148" t="s">
        <v>1052</v>
      </c>
      <c r="AU288" s="148" t="s">
        <v>87</v>
      </c>
      <c r="AY288" s="17" t="s">
        <v>253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260</v>
      </c>
      <c r="BM288" s="148" t="s">
        <v>6602</v>
      </c>
    </row>
    <row r="289" spans="2:65" s="12" customFormat="1" ht="11.25">
      <c r="B289" s="154"/>
      <c r="D289" s="155" t="s">
        <v>264</v>
      </c>
      <c r="E289" s="156" t="s">
        <v>1</v>
      </c>
      <c r="F289" s="157" t="s">
        <v>6603</v>
      </c>
      <c r="H289" s="158">
        <v>2</v>
      </c>
      <c r="I289" s="159"/>
      <c r="L289" s="154"/>
      <c r="M289" s="160"/>
      <c r="T289" s="161"/>
      <c r="AT289" s="156" t="s">
        <v>264</v>
      </c>
      <c r="AU289" s="156" t="s">
        <v>87</v>
      </c>
      <c r="AV289" s="12" t="s">
        <v>87</v>
      </c>
      <c r="AW289" s="12" t="s">
        <v>32</v>
      </c>
      <c r="AX289" s="12" t="s">
        <v>77</v>
      </c>
      <c r="AY289" s="156" t="s">
        <v>253</v>
      </c>
    </row>
    <row r="290" spans="2:65" s="13" customFormat="1" ht="11.25">
      <c r="B290" s="162"/>
      <c r="D290" s="155" t="s">
        <v>264</v>
      </c>
      <c r="E290" s="163" t="s">
        <v>1</v>
      </c>
      <c r="F290" s="164" t="s">
        <v>266</v>
      </c>
      <c r="H290" s="165">
        <v>2</v>
      </c>
      <c r="I290" s="166"/>
      <c r="L290" s="162"/>
      <c r="M290" s="167"/>
      <c r="T290" s="168"/>
      <c r="AT290" s="163" t="s">
        <v>264</v>
      </c>
      <c r="AU290" s="163" t="s">
        <v>87</v>
      </c>
      <c r="AV290" s="13" t="s">
        <v>260</v>
      </c>
      <c r="AW290" s="13" t="s">
        <v>32</v>
      </c>
      <c r="AX290" s="13" t="s">
        <v>85</v>
      </c>
      <c r="AY290" s="163" t="s">
        <v>253</v>
      </c>
    </row>
    <row r="291" spans="2:65" s="1" customFormat="1" ht="33" customHeight="1">
      <c r="B291" s="32"/>
      <c r="C291" s="137" t="s">
        <v>557</v>
      </c>
      <c r="D291" s="137" t="s">
        <v>255</v>
      </c>
      <c r="E291" s="138" t="s">
        <v>6604</v>
      </c>
      <c r="F291" s="139" t="s">
        <v>6605</v>
      </c>
      <c r="G291" s="140" t="s">
        <v>269</v>
      </c>
      <c r="H291" s="141">
        <v>27</v>
      </c>
      <c r="I291" s="142"/>
      <c r="J291" s="143">
        <f>ROUND(I291*H291,2)</f>
        <v>0</v>
      </c>
      <c r="K291" s="139" t="s">
        <v>259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6.0000000000000002E-5</v>
      </c>
      <c r="R291" s="146">
        <f>Q291*H291</f>
        <v>1.6200000000000001E-3</v>
      </c>
      <c r="S291" s="146">
        <v>0</v>
      </c>
      <c r="T291" s="147">
        <f>S291*H291</f>
        <v>0</v>
      </c>
      <c r="AR291" s="148" t="s">
        <v>260</v>
      </c>
      <c r="AT291" s="148" t="s">
        <v>255</v>
      </c>
      <c r="AU291" s="148" t="s">
        <v>87</v>
      </c>
      <c r="AY291" s="17" t="s">
        <v>253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85</v>
      </c>
      <c r="BK291" s="149">
        <f>ROUND(I291*H291,2)</f>
        <v>0</v>
      </c>
      <c r="BL291" s="17" t="s">
        <v>260</v>
      </c>
      <c r="BM291" s="148" t="s">
        <v>6606</v>
      </c>
    </row>
    <row r="292" spans="2:65" s="1" customFormat="1" ht="11.25">
      <c r="B292" s="32"/>
      <c r="D292" s="150" t="s">
        <v>262</v>
      </c>
      <c r="F292" s="151" t="s">
        <v>6607</v>
      </c>
      <c r="I292" s="152"/>
      <c r="L292" s="32"/>
      <c r="M292" s="153"/>
      <c r="T292" s="56"/>
      <c r="AT292" s="17" t="s">
        <v>262</v>
      </c>
      <c r="AU292" s="17" t="s">
        <v>87</v>
      </c>
    </row>
    <row r="293" spans="2:65" s="12" customFormat="1" ht="11.25">
      <c r="B293" s="154"/>
      <c r="D293" s="155" t="s">
        <v>264</v>
      </c>
      <c r="E293" s="156" t="s">
        <v>1</v>
      </c>
      <c r="F293" s="157" t="s">
        <v>291</v>
      </c>
      <c r="H293" s="158">
        <v>27</v>
      </c>
      <c r="I293" s="159"/>
      <c r="L293" s="154"/>
      <c r="M293" s="160"/>
      <c r="T293" s="161"/>
      <c r="AT293" s="156" t="s">
        <v>264</v>
      </c>
      <c r="AU293" s="156" t="s">
        <v>87</v>
      </c>
      <c r="AV293" s="12" t="s">
        <v>87</v>
      </c>
      <c r="AW293" s="12" t="s">
        <v>32</v>
      </c>
      <c r="AX293" s="12" t="s">
        <v>77</v>
      </c>
      <c r="AY293" s="156" t="s">
        <v>253</v>
      </c>
    </row>
    <row r="294" spans="2:65" s="13" customFormat="1" ht="11.25">
      <c r="B294" s="162"/>
      <c r="D294" s="155" t="s">
        <v>264</v>
      </c>
      <c r="E294" s="163" t="s">
        <v>1</v>
      </c>
      <c r="F294" s="164" t="s">
        <v>266</v>
      </c>
      <c r="H294" s="165">
        <v>27</v>
      </c>
      <c r="I294" s="166"/>
      <c r="L294" s="162"/>
      <c r="M294" s="167"/>
      <c r="T294" s="168"/>
      <c r="AT294" s="163" t="s">
        <v>264</v>
      </c>
      <c r="AU294" s="163" t="s">
        <v>87</v>
      </c>
      <c r="AV294" s="13" t="s">
        <v>260</v>
      </c>
      <c r="AW294" s="13" t="s">
        <v>32</v>
      </c>
      <c r="AX294" s="13" t="s">
        <v>85</v>
      </c>
      <c r="AY294" s="163" t="s">
        <v>253</v>
      </c>
    </row>
    <row r="295" spans="2:65" s="1" customFormat="1" ht="21.75" customHeight="1">
      <c r="B295" s="32"/>
      <c r="C295" s="185" t="s">
        <v>298</v>
      </c>
      <c r="D295" s="185" t="s">
        <v>1052</v>
      </c>
      <c r="E295" s="186" t="s">
        <v>6608</v>
      </c>
      <c r="F295" s="187" t="s">
        <v>6609</v>
      </c>
      <c r="G295" s="188" t="s">
        <v>269</v>
      </c>
      <c r="H295" s="189">
        <v>27</v>
      </c>
      <c r="I295" s="190"/>
      <c r="J295" s="191">
        <f>ROUND(I295*H295,2)</f>
        <v>0</v>
      </c>
      <c r="K295" s="187" t="s">
        <v>259</v>
      </c>
      <c r="L295" s="192"/>
      <c r="M295" s="193" t="s">
        <v>1</v>
      </c>
      <c r="N295" s="194" t="s">
        <v>42</v>
      </c>
      <c r="P295" s="146">
        <f>O295*H295</f>
        <v>0</v>
      </c>
      <c r="Q295" s="146">
        <v>5.8999999999999999E-3</v>
      </c>
      <c r="R295" s="146">
        <f>Q295*H295</f>
        <v>0.1593</v>
      </c>
      <c r="S295" s="146">
        <v>0</v>
      </c>
      <c r="T295" s="147">
        <f>S295*H295</f>
        <v>0</v>
      </c>
      <c r="AR295" s="148" t="s">
        <v>303</v>
      </c>
      <c r="AT295" s="148" t="s">
        <v>1052</v>
      </c>
      <c r="AU295" s="148" t="s">
        <v>87</v>
      </c>
      <c r="AY295" s="17" t="s">
        <v>253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85</v>
      </c>
      <c r="BK295" s="149">
        <f>ROUND(I295*H295,2)</f>
        <v>0</v>
      </c>
      <c r="BL295" s="17" t="s">
        <v>260</v>
      </c>
      <c r="BM295" s="148" t="s">
        <v>6610</v>
      </c>
    </row>
    <row r="296" spans="2:65" s="1" customFormat="1" ht="16.5" customHeight="1">
      <c r="B296" s="32"/>
      <c r="C296" s="185" t="s">
        <v>566</v>
      </c>
      <c r="D296" s="185" t="s">
        <v>1052</v>
      </c>
      <c r="E296" s="186" t="s">
        <v>6611</v>
      </c>
      <c r="F296" s="187" t="s">
        <v>6612</v>
      </c>
      <c r="G296" s="188" t="s">
        <v>313</v>
      </c>
      <c r="H296" s="189">
        <v>18</v>
      </c>
      <c r="I296" s="190"/>
      <c r="J296" s="191">
        <f>ROUND(I296*H296,2)</f>
        <v>0</v>
      </c>
      <c r="K296" s="187" t="s">
        <v>1</v>
      </c>
      <c r="L296" s="192"/>
      <c r="M296" s="193" t="s">
        <v>1</v>
      </c>
      <c r="N296" s="194" t="s">
        <v>42</v>
      </c>
      <c r="P296" s="146">
        <f>O296*H296</f>
        <v>0</v>
      </c>
      <c r="Q296" s="146">
        <v>0.55000000000000004</v>
      </c>
      <c r="R296" s="146">
        <f>Q296*H296</f>
        <v>9.9</v>
      </c>
      <c r="S296" s="146">
        <v>0</v>
      </c>
      <c r="T296" s="147">
        <f>S296*H296</f>
        <v>0</v>
      </c>
      <c r="AR296" s="148" t="s">
        <v>303</v>
      </c>
      <c r="AT296" s="148" t="s">
        <v>1052</v>
      </c>
      <c r="AU296" s="148" t="s">
        <v>87</v>
      </c>
      <c r="AY296" s="17" t="s">
        <v>253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85</v>
      </c>
      <c r="BK296" s="149">
        <f>ROUND(I296*H296,2)</f>
        <v>0</v>
      </c>
      <c r="BL296" s="17" t="s">
        <v>260</v>
      </c>
      <c r="BM296" s="148" t="s">
        <v>6613</v>
      </c>
    </row>
    <row r="297" spans="2:65" s="1" customFormat="1" ht="24.2" customHeight="1">
      <c r="B297" s="32"/>
      <c r="C297" s="137" t="s">
        <v>571</v>
      </c>
      <c r="D297" s="137" t="s">
        <v>255</v>
      </c>
      <c r="E297" s="138" t="s">
        <v>6614</v>
      </c>
      <c r="F297" s="139" t="s">
        <v>6615</v>
      </c>
      <c r="G297" s="140" t="s">
        <v>258</v>
      </c>
      <c r="H297" s="141">
        <v>2.5</v>
      </c>
      <c r="I297" s="142"/>
      <c r="J297" s="143">
        <f>ROUND(I297*H297,2)</f>
        <v>0</v>
      </c>
      <c r="K297" s="139" t="s">
        <v>259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6.8999999999999997E-4</v>
      </c>
      <c r="R297" s="146">
        <f>Q297*H297</f>
        <v>1.725E-3</v>
      </c>
      <c r="S297" s="146">
        <v>0</v>
      </c>
      <c r="T297" s="147">
        <f>S297*H297</f>
        <v>0</v>
      </c>
      <c r="AR297" s="148" t="s">
        <v>260</v>
      </c>
      <c r="AT297" s="148" t="s">
        <v>255</v>
      </c>
      <c r="AU297" s="148" t="s">
        <v>87</v>
      </c>
      <c r="AY297" s="17" t="s">
        <v>253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85</v>
      </c>
      <c r="BK297" s="149">
        <f>ROUND(I297*H297,2)</f>
        <v>0</v>
      </c>
      <c r="BL297" s="17" t="s">
        <v>260</v>
      </c>
      <c r="BM297" s="148" t="s">
        <v>6616</v>
      </c>
    </row>
    <row r="298" spans="2:65" s="1" customFormat="1" ht="11.25">
      <c r="B298" s="32"/>
      <c r="D298" s="150" t="s">
        <v>262</v>
      </c>
      <c r="F298" s="151" t="s">
        <v>6617</v>
      </c>
      <c r="I298" s="152"/>
      <c r="L298" s="32"/>
      <c r="M298" s="153"/>
      <c r="T298" s="56"/>
      <c r="AT298" s="17" t="s">
        <v>262</v>
      </c>
      <c r="AU298" s="17" t="s">
        <v>87</v>
      </c>
    </row>
    <row r="299" spans="2:65" s="12" customFormat="1" ht="11.25">
      <c r="B299" s="154"/>
      <c r="D299" s="155" t="s">
        <v>264</v>
      </c>
      <c r="E299" s="156" t="s">
        <v>1</v>
      </c>
      <c r="F299" s="157" t="s">
        <v>6618</v>
      </c>
      <c r="H299" s="158">
        <v>2.5</v>
      </c>
      <c r="I299" s="159"/>
      <c r="L299" s="154"/>
      <c r="M299" s="160"/>
      <c r="T299" s="161"/>
      <c r="AT299" s="156" t="s">
        <v>264</v>
      </c>
      <c r="AU299" s="156" t="s">
        <v>87</v>
      </c>
      <c r="AV299" s="12" t="s">
        <v>87</v>
      </c>
      <c r="AW299" s="12" t="s">
        <v>32</v>
      </c>
      <c r="AX299" s="12" t="s">
        <v>77</v>
      </c>
      <c r="AY299" s="156" t="s">
        <v>253</v>
      </c>
    </row>
    <row r="300" spans="2:65" s="13" customFormat="1" ht="11.25">
      <c r="B300" s="162"/>
      <c r="D300" s="155" t="s">
        <v>264</v>
      </c>
      <c r="E300" s="163" t="s">
        <v>1</v>
      </c>
      <c r="F300" s="164" t="s">
        <v>266</v>
      </c>
      <c r="H300" s="165">
        <v>2.5</v>
      </c>
      <c r="I300" s="166"/>
      <c r="L300" s="162"/>
      <c r="M300" s="167"/>
      <c r="T300" s="168"/>
      <c r="AT300" s="163" t="s">
        <v>264</v>
      </c>
      <c r="AU300" s="163" t="s">
        <v>87</v>
      </c>
      <c r="AV300" s="13" t="s">
        <v>260</v>
      </c>
      <c r="AW300" s="13" t="s">
        <v>32</v>
      </c>
      <c r="AX300" s="13" t="s">
        <v>85</v>
      </c>
      <c r="AY300" s="163" t="s">
        <v>253</v>
      </c>
    </row>
    <row r="301" spans="2:65" s="1" customFormat="1" ht="33" customHeight="1">
      <c r="B301" s="32"/>
      <c r="C301" s="137" t="s">
        <v>576</v>
      </c>
      <c r="D301" s="137" t="s">
        <v>255</v>
      </c>
      <c r="E301" s="138" t="s">
        <v>6619</v>
      </c>
      <c r="F301" s="139" t="s">
        <v>6620</v>
      </c>
      <c r="G301" s="140" t="s">
        <v>258</v>
      </c>
      <c r="H301" s="141">
        <v>550</v>
      </c>
      <c r="I301" s="142"/>
      <c r="J301" s="143">
        <f>ROUND(I301*H301,2)</f>
        <v>0</v>
      </c>
      <c r="K301" s="139" t="s">
        <v>259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260</v>
      </c>
      <c r="AT301" s="148" t="s">
        <v>255</v>
      </c>
      <c r="AU301" s="148" t="s">
        <v>87</v>
      </c>
      <c r="AY301" s="17" t="s">
        <v>253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85</v>
      </c>
      <c r="BK301" s="149">
        <f>ROUND(I301*H301,2)</f>
        <v>0</v>
      </c>
      <c r="BL301" s="17" t="s">
        <v>260</v>
      </c>
      <c r="BM301" s="148" t="s">
        <v>6621</v>
      </c>
    </row>
    <row r="302" spans="2:65" s="1" customFormat="1" ht="11.25">
      <c r="B302" s="32"/>
      <c r="D302" s="150" t="s">
        <v>262</v>
      </c>
      <c r="F302" s="151" t="s">
        <v>6622</v>
      </c>
      <c r="I302" s="152"/>
      <c r="L302" s="32"/>
      <c r="M302" s="153"/>
      <c r="T302" s="56"/>
      <c r="AT302" s="17" t="s">
        <v>262</v>
      </c>
      <c r="AU302" s="17" t="s">
        <v>87</v>
      </c>
    </row>
    <row r="303" spans="2:65" s="12" customFormat="1" ht="11.25">
      <c r="B303" s="154"/>
      <c r="D303" s="155" t="s">
        <v>264</v>
      </c>
      <c r="E303" s="156" t="s">
        <v>1</v>
      </c>
      <c r="F303" s="157" t="s">
        <v>6471</v>
      </c>
      <c r="H303" s="158">
        <v>550</v>
      </c>
      <c r="I303" s="159"/>
      <c r="L303" s="154"/>
      <c r="M303" s="160"/>
      <c r="T303" s="161"/>
      <c r="AT303" s="156" t="s">
        <v>264</v>
      </c>
      <c r="AU303" s="156" t="s">
        <v>87</v>
      </c>
      <c r="AV303" s="12" t="s">
        <v>87</v>
      </c>
      <c r="AW303" s="12" t="s">
        <v>32</v>
      </c>
      <c r="AX303" s="12" t="s">
        <v>77</v>
      </c>
      <c r="AY303" s="156" t="s">
        <v>253</v>
      </c>
    </row>
    <row r="304" spans="2:65" s="13" customFormat="1" ht="11.25">
      <c r="B304" s="162"/>
      <c r="D304" s="155" t="s">
        <v>264</v>
      </c>
      <c r="E304" s="163" t="s">
        <v>1</v>
      </c>
      <c r="F304" s="164" t="s">
        <v>266</v>
      </c>
      <c r="H304" s="165">
        <v>550</v>
      </c>
      <c r="I304" s="166"/>
      <c r="L304" s="162"/>
      <c r="M304" s="167"/>
      <c r="T304" s="168"/>
      <c r="AT304" s="163" t="s">
        <v>264</v>
      </c>
      <c r="AU304" s="163" t="s">
        <v>87</v>
      </c>
      <c r="AV304" s="13" t="s">
        <v>260</v>
      </c>
      <c r="AW304" s="13" t="s">
        <v>32</v>
      </c>
      <c r="AX304" s="13" t="s">
        <v>85</v>
      </c>
      <c r="AY304" s="163" t="s">
        <v>253</v>
      </c>
    </row>
    <row r="305" spans="2:65" s="1" customFormat="1" ht="24.2" customHeight="1">
      <c r="B305" s="32"/>
      <c r="C305" s="137" t="s">
        <v>581</v>
      </c>
      <c r="D305" s="137" t="s">
        <v>255</v>
      </c>
      <c r="E305" s="138" t="s">
        <v>6623</v>
      </c>
      <c r="F305" s="139" t="s">
        <v>6624</v>
      </c>
      <c r="G305" s="140" t="s">
        <v>258</v>
      </c>
      <c r="H305" s="141">
        <v>19.417000000000002</v>
      </c>
      <c r="I305" s="142"/>
      <c r="J305" s="143">
        <f>ROUND(I305*H305,2)</f>
        <v>0</v>
      </c>
      <c r="K305" s="139" t="s">
        <v>259</v>
      </c>
      <c r="L305" s="32"/>
      <c r="M305" s="144" t="s">
        <v>1</v>
      </c>
      <c r="N305" s="145" t="s">
        <v>42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260</v>
      </c>
      <c r="AT305" s="148" t="s">
        <v>255</v>
      </c>
      <c r="AU305" s="148" t="s">
        <v>87</v>
      </c>
      <c r="AY305" s="17" t="s">
        <v>253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85</v>
      </c>
      <c r="BK305" s="149">
        <f>ROUND(I305*H305,2)</f>
        <v>0</v>
      </c>
      <c r="BL305" s="17" t="s">
        <v>260</v>
      </c>
      <c r="BM305" s="148" t="s">
        <v>6625</v>
      </c>
    </row>
    <row r="306" spans="2:65" s="1" customFormat="1" ht="11.25">
      <c r="B306" s="32"/>
      <c r="D306" s="150" t="s">
        <v>262</v>
      </c>
      <c r="F306" s="151" t="s">
        <v>6626</v>
      </c>
      <c r="I306" s="152"/>
      <c r="L306" s="32"/>
      <c r="M306" s="153"/>
      <c r="T306" s="56"/>
      <c r="AT306" s="17" t="s">
        <v>262</v>
      </c>
      <c r="AU306" s="17" t="s">
        <v>87</v>
      </c>
    </row>
    <row r="307" spans="2:65" s="12" customFormat="1" ht="11.25">
      <c r="B307" s="154"/>
      <c r="D307" s="155" t="s">
        <v>264</v>
      </c>
      <c r="E307" s="156" t="s">
        <v>1</v>
      </c>
      <c r="F307" s="157" t="s">
        <v>6627</v>
      </c>
      <c r="H307" s="158">
        <v>19.417000000000002</v>
      </c>
      <c r="I307" s="159"/>
      <c r="L307" s="154"/>
      <c r="M307" s="160"/>
      <c r="T307" s="161"/>
      <c r="AT307" s="156" t="s">
        <v>264</v>
      </c>
      <c r="AU307" s="156" t="s">
        <v>87</v>
      </c>
      <c r="AV307" s="12" t="s">
        <v>87</v>
      </c>
      <c r="AW307" s="12" t="s">
        <v>32</v>
      </c>
      <c r="AX307" s="12" t="s">
        <v>77</v>
      </c>
      <c r="AY307" s="156" t="s">
        <v>253</v>
      </c>
    </row>
    <row r="308" spans="2:65" s="13" customFormat="1" ht="11.25">
      <c r="B308" s="162"/>
      <c r="D308" s="155" t="s">
        <v>264</v>
      </c>
      <c r="E308" s="163" t="s">
        <v>1</v>
      </c>
      <c r="F308" s="164" t="s">
        <v>266</v>
      </c>
      <c r="H308" s="165">
        <v>19.417000000000002</v>
      </c>
      <c r="I308" s="166"/>
      <c r="L308" s="162"/>
      <c r="M308" s="167"/>
      <c r="T308" s="168"/>
      <c r="AT308" s="163" t="s">
        <v>264</v>
      </c>
      <c r="AU308" s="163" t="s">
        <v>87</v>
      </c>
      <c r="AV308" s="13" t="s">
        <v>260</v>
      </c>
      <c r="AW308" s="13" t="s">
        <v>32</v>
      </c>
      <c r="AX308" s="13" t="s">
        <v>85</v>
      </c>
      <c r="AY308" s="163" t="s">
        <v>253</v>
      </c>
    </row>
    <row r="309" spans="2:65" s="1" customFormat="1" ht="16.5" customHeight="1">
      <c r="B309" s="32"/>
      <c r="C309" s="185" t="s">
        <v>586</v>
      </c>
      <c r="D309" s="185" t="s">
        <v>1052</v>
      </c>
      <c r="E309" s="186" t="s">
        <v>6628</v>
      </c>
      <c r="F309" s="187" t="s">
        <v>6629</v>
      </c>
      <c r="G309" s="188" t="s">
        <v>202</v>
      </c>
      <c r="H309" s="189">
        <v>2</v>
      </c>
      <c r="I309" s="190"/>
      <c r="J309" s="191">
        <f>ROUND(I309*H309,2)</f>
        <v>0</v>
      </c>
      <c r="K309" s="187" t="s">
        <v>259</v>
      </c>
      <c r="L309" s="192"/>
      <c r="M309" s="193" t="s">
        <v>1</v>
      </c>
      <c r="N309" s="194" t="s">
        <v>42</v>
      </c>
      <c r="P309" s="146">
        <f>O309*H309</f>
        <v>0</v>
      </c>
      <c r="Q309" s="146">
        <v>0.2</v>
      </c>
      <c r="R309" s="146">
        <f>Q309*H309</f>
        <v>0.4</v>
      </c>
      <c r="S309" s="146">
        <v>0</v>
      </c>
      <c r="T309" s="147">
        <f>S309*H309</f>
        <v>0</v>
      </c>
      <c r="AR309" s="148" t="s">
        <v>303</v>
      </c>
      <c r="AT309" s="148" t="s">
        <v>1052</v>
      </c>
      <c r="AU309" s="148" t="s">
        <v>87</v>
      </c>
      <c r="AY309" s="17" t="s">
        <v>253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85</v>
      </c>
      <c r="BK309" s="149">
        <f>ROUND(I309*H309,2)</f>
        <v>0</v>
      </c>
      <c r="BL309" s="17" t="s">
        <v>260</v>
      </c>
      <c r="BM309" s="148" t="s">
        <v>6630</v>
      </c>
    </row>
    <row r="310" spans="2:65" s="12" customFormat="1" ht="11.25">
      <c r="B310" s="154"/>
      <c r="D310" s="155" t="s">
        <v>264</v>
      </c>
      <c r="F310" s="157" t="s">
        <v>6631</v>
      </c>
      <c r="H310" s="158">
        <v>2</v>
      </c>
      <c r="I310" s="159"/>
      <c r="L310" s="154"/>
      <c r="M310" s="160"/>
      <c r="T310" s="161"/>
      <c r="AT310" s="156" t="s">
        <v>264</v>
      </c>
      <c r="AU310" s="156" t="s">
        <v>87</v>
      </c>
      <c r="AV310" s="12" t="s">
        <v>87</v>
      </c>
      <c r="AW310" s="12" t="s">
        <v>4</v>
      </c>
      <c r="AX310" s="12" t="s">
        <v>85</v>
      </c>
      <c r="AY310" s="156" t="s">
        <v>253</v>
      </c>
    </row>
    <row r="311" spans="2:65" s="1" customFormat="1" ht="24.2" customHeight="1">
      <c r="B311" s="32"/>
      <c r="C311" s="137" t="s">
        <v>591</v>
      </c>
      <c r="D311" s="137" t="s">
        <v>255</v>
      </c>
      <c r="E311" s="138" t="s">
        <v>6632</v>
      </c>
      <c r="F311" s="139" t="s">
        <v>6633</v>
      </c>
      <c r="G311" s="140" t="s">
        <v>418</v>
      </c>
      <c r="H311" s="141">
        <v>1.7000000000000001E-2</v>
      </c>
      <c r="I311" s="142"/>
      <c r="J311" s="143">
        <f>ROUND(I311*H311,2)</f>
        <v>0</v>
      </c>
      <c r="K311" s="139" t="s">
        <v>259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AR311" s="148" t="s">
        <v>260</v>
      </c>
      <c r="AT311" s="148" t="s">
        <v>255</v>
      </c>
      <c r="AU311" s="148" t="s">
        <v>87</v>
      </c>
      <c r="AY311" s="17" t="s">
        <v>253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85</v>
      </c>
      <c r="BK311" s="149">
        <f>ROUND(I311*H311,2)</f>
        <v>0</v>
      </c>
      <c r="BL311" s="17" t="s">
        <v>260</v>
      </c>
      <c r="BM311" s="148" t="s">
        <v>6634</v>
      </c>
    </row>
    <row r="312" spans="2:65" s="1" customFormat="1" ht="11.25">
      <c r="B312" s="32"/>
      <c r="D312" s="150" t="s">
        <v>262</v>
      </c>
      <c r="F312" s="151" t="s">
        <v>6635</v>
      </c>
      <c r="I312" s="152"/>
      <c r="L312" s="32"/>
      <c r="M312" s="153"/>
      <c r="T312" s="56"/>
      <c r="AT312" s="17" t="s">
        <v>262</v>
      </c>
      <c r="AU312" s="17" t="s">
        <v>87</v>
      </c>
    </row>
    <row r="313" spans="2:65" s="12" customFormat="1" ht="11.25">
      <c r="B313" s="154"/>
      <c r="D313" s="155" t="s">
        <v>264</v>
      </c>
      <c r="E313" s="156" t="s">
        <v>1</v>
      </c>
      <c r="F313" s="157" t="s">
        <v>6636</v>
      </c>
      <c r="H313" s="158">
        <v>0.55000000000000004</v>
      </c>
      <c r="I313" s="159"/>
      <c r="L313" s="154"/>
      <c r="M313" s="160"/>
      <c r="T313" s="161"/>
      <c r="AT313" s="156" t="s">
        <v>264</v>
      </c>
      <c r="AU313" s="156" t="s">
        <v>87</v>
      </c>
      <c r="AV313" s="12" t="s">
        <v>87</v>
      </c>
      <c r="AW313" s="12" t="s">
        <v>32</v>
      </c>
      <c r="AX313" s="12" t="s">
        <v>77</v>
      </c>
      <c r="AY313" s="156" t="s">
        <v>253</v>
      </c>
    </row>
    <row r="314" spans="2:65" s="13" customFormat="1" ht="11.25">
      <c r="B314" s="162"/>
      <c r="D314" s="155" t="s">
        <v>264</v>
      </c>
      <c r="E314" s="163" t="s">
        <v>1</v>
      </c>
      <c r="F314" s="164" t="s">
        <v>266</v>
      </c>
      <c r="H314" s="165">
        <v>0.55000000000000004</v>
      </c>
      <c r="I314" s="166"/>
      <c r="L314" s="162"/>
      <c r="M314" s="167"/>
      <c r="T314" s="168"/>
      <c r="AT314" s="163" t="s">
        <v>264</v>
      </c>
      <c r="AU314" s="163" t="s">
        <v>87</v>
      </c>
      <c r="AV314" s="13" t="s">
        <v>260</v>
      </c>
      <c r="AW314" s="13" t="s">
        <v>32</v>
      </c>
      <c r="AX314" s="13" t="s">
        <v>85</v>
      </c>
      <c r="AY314" s="163" t="s">
        <v>253</v>
      </c>
    </row>
    <row r="315" spans="2:65" s="12" customFormat="1" ht="11.25">
      <c r="B315" s="154"/>
      <c r="D315" s="155" t="s">
        <v>264</v>
      </c>
      <c r="F315" s="157" t="s">
        <v>6637</v>
      </c>
      <c r="H315" s="158">
        <v>1.7000000000000001E-2</v>
      </c>
      <c r="I315" s="159"/>
      <c r="L315" s="154"/>
      <c r="M315" s="160"/>
      <c r="T315" s="161"/>
      <c r="AT315" s="156" t="s">
        <v>264</v>
      </c>
      <c r="AU315" s="156" t="s">
        <v>87</v>
      </c>
      <c r="AV315" s="12" t="s">
        <v>87</v>
      </c>
      <c r="AW315" s="12" t="s">
        <v>4</v>
      </c>
      <c r="AX315" s="12" t="s">
        <v>85</v>
      </c>
      <c r="AY315" s="156" t="s">
        <v>253</v>
      </c>
    </row>
    <row r="316" spans="2:65" s="1" customFormat="1" ht="16.5" customHeight="1">
      <c r="B316" s="32"/>
      <c r="C316" s="185" t="s">
        <v>597</v>
      </c>
      <c r="D316" s="185" t="s">
        <v>1052</v>
      </c>
      <c r="E316" s="186" t="s">
        <v>6532</v>
      </c>
      <c r="F316" s="187" t="s">
        <v>6533</v>
      </c>
      <c r="G316" s="188" t="s">
        <v>1543</v>
      </c>
      <c r="H316" s="189">
        <v>16.5</v>
      </c>
      <c r="I316" s="190"/>
      <c r="J316" s="191">
        <f>ROUND(I316*H316,2)</f>
        <v>0</v>
      </c>
      <c r="K316" s="187" t="s">
        <v>259</v>
      </c>
      <c r="L316" s="192"/>
      <c r="M316" s="193" t="s">
        <v>1</v>
      </c>
      <c r="N316" s="194" t="s">
        <v>42</v>
      </c>
      <c r="P316" s="146">
        <f>O316*H316</f>
        <v>0</v>
      </c>
      <c r="Q316" s="146">
        <v>1E-3</v>
      </c>
      <c r="R316" s="146">
        <f>Q316*H316</f>
        <v>1.6500000000000001E-2</v>
      </c>
      <c r="S316" s="146">
        <v>0</v>
      </c>
      <c r="T316" s="147">
        <f>S316*H316</f>
        <v>0</v>
      </c>
      <c r="AR316" s="148" t="s">
        <v>303</v>
      </c>
      <c r="AT316" s="148" t="s">
        <v>1052</v>
      </c>
      <c r="AU316" s="148" t="s">
        <v>87</v>
      </c>
      <c r="AY316" s="17" t="s">
        <v>253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85</v>
      </c>
      <c r="BK316" s="149">
        <f>ROUND(I316*H316,2)</f>
        <v>0</v>
      </c>
      <c r="BL316" s="17" t="s">
        <v>260</v>
      </c>
      <c r="BM316" s="148" t="s">
        <v>6638</v>
      </c>
    </row>
    <row r="317" spans="2:65" s="12" customFormat="1" ht="11.25">
      <c r="B317" s="154"/>
      <c r="D317" s="155" t="s">
        <v>264</v>
      </c>
      <c r="E317" s="156" t="s">
        <v>1</v>
      </c>
      <c r="F317" s="157" t="s">
        <v>6471</v>
      </c>
      <c r="H317" s="158">
        <v>550</v>
      </c>
      <c r="I317" s="159"/>
      <c r="L317" s="154"/>
      <c r="M317" s="160"/>
      <c r="T317" s="161"/>
      <c r="AT317" s="156" t="s">
        <v>264</v>
      </c>
      <c r="AU317" s="156" t="s">
        <v>87</v>
      </c>
      <c r="AV317" s="12" t="s">
        <v>87</v>
      </c>
      <c r="AW317" s="12" t="s">
        <v>32</v>
      </c>
      <c r="AX317" s="12" t="s">
        <v>77</v>
      </c>
      <c r="AY317" s="156" t="s">
        <v>253</v>
      </c>
    </row>
    <row r="318" spans="2:65" s="13" customFormat="1" ht="11.25">
      <c r="B318" s="162"/>
      <c r="D318" s="155" t="s">
        <v>264</v>
      </c>
      <c r="E318" s="163" t="s">
        <v>1</v>
      </c>
      <c r="F318" s="164" t="s">
        <v>266</v>
      </c>
      <c r="H318" s="165">
        <v>550</v>
      </c>
      <c r="I318" s="166"/>
      <c r="L318" s="162"/>
      <c r="M318" s="167"/>
      <c r="T318" s="168"/>
      <c r="AT318" s="163" t="s">
        <v>264</v>
      </c>
      <c r="AU318" s="163" t="s">
        <v>87</v>
      </c>
      <c r="AV318" s="13" t="s">
        <v>260</v>
      </c>
      <c r="AW318" s="13" t="s">
        <v>32</v>
      </c>
      <c r="AX318" s="13" t="s">
        <v>85</v>
      </c>
      <c r="AY318" s="163" t="s">
        <v>253</v>
      </c>
    </row>
    <row r="319" spans="2:65" s="12" customFormat="1" ht="11.25">
      <c r="B319" s="154"/>
      <c r="D319" s="155" t="s">
        <v>264</v>
      </c>
      <c r="F319" s="157" t="s">
        <v>6535</v>
      </c>
      <c r="H319" s="158">
        <v>16.5</v>
      </c>
      <c r="I319" s="159"/>
      <c r="L319" s="154"/>
      <c r="M319" s="160"/>
      <c r="T319" s="161"/>
      <c r="AT319" s="156" t="s">
        <v>264</v>
      </c>
      <c r="AU319" s="156" t="s">
        <v>87</v>
      </c>
      <c r="AV319" s="12" t="s">
        <v>87</v>
      </c>
      <c r="AW319" s="12" t="s">
        <v>4</v>
      </c>
      <c r="AX319" s="12" t="s">
        <v>85</v>
      </c>
      <c r="AY319" s="156" t="s">
        <v>253</v>
      </c>
    </row>
    <row r="320" spans="2:65" s="1" customFormat="1" ht="16.5" customHeight="1">
      <c r="B320" s="32"/>
      <c r="C320" s="137" t="s">
        <v>603</v>
      </c>
      <c r="D320" s="137" t="s">
        <v>255</v>
      </c>
      <c r="E320" s="138" t="s">
        <v>6639</v>
      </c>
      <c r="F320" s="139" t="s">
        <v>6640</v>
      </c>
      <c r="G320" s="140" t="s">
        <v>452</v>
      </c>
      <c r="H320" s="141">
        <v>1</v>
      </c>
      <c r="I320" s="142"/>
      <c r="J320" s="143">
        <f>ROUND(I320*H320,2)</f>
        <v>0</v>
      </c>
      <c r="K320" s="139" t="s">
        <v>1</v>
      </c>
      <c r="L320" s="32"/>
      <c r="M320" s="144" t="s">
        <v>1</v>
      </c>
      <c r="N320" s="145" t="s">
        <v>42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260</v>
      </c>
      <c r="AT320" s="148" t="s">
        <v>255</v>
      </c>
      <c r="AU320" s="148" t="s">
        <v>87</v>
      </c>
      <c r="AY320" s="17" t="s">
        <v>253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85</v>
      </c>
      <c r="BK320" s="149">
        <f>ROUND(I320*H320,2)</f>
        <v>0</v>
      </c>
      <c r="BL320" s="17" t="s">
        <v>260</v>
      </c>
      <c r="BM320" s="148" t="s">
        <v>6641</v>
      </c>
    </row>
    <row r="321" spans="2:65" s="1" customFormat="1" ht="16.5" customHeight="1">
      <c r="B321" s="32"/>
      <c r="C321" s="137" t="s">
        <v>613</v>
      </c>
      <c r="D321" s="137" t="s">
        <v>255</v>
      </c>
      <c r="E321" s="138" t="s">
        <v>6642</v>
      </c>
      <c r="F321" s="139" t="s">
        <v>6643</v>
      </c>
      <c r="G321" s="140" t="s">
        <v>452</v>
      </c>
      <c r="H321" s="141">
        <v>1</v>
      </c>
      <c r="I321" s="142"/>
      <c r="J321" s="143">
        <f>ROUND(I321*H321,2)</f>
        <v>0</v>
      </c>
      <c r="K321" s="139" t="s">
        <v>1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260</v>
      </c>
      <c r="AT321" s="148" t="s">
        <v>255</v>
      </c>
      <c r="AU321" s="148" t="s">
        <v>87</v>
      </c>
      <c r="AY321" s="17" t="s">
        <v>253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85</v>
      </c>
      <c r="BK321" s="149">
        <f>ROUND(I321*H321,2)</f>
        <v>0</v>
      </c>
      <c r="BL321" s="17" t="s">
        <v>260</v>
      </c>
      <c r="BM321" s="148" t="s">
        <v>6644</v>
      </c>
    </row>
    <row r="322" spans="2:65" s="1" customFormat="1" ht="66.75" customHeight="1">
      <c r="B322" s="32"/>
      <c r="C322" s="137" t="s">
        <v>617</v>
      </c>
      <c r="D322" s="137" t="s">
        <v>255</v>
      </c>
      <c r="E322" s="138" t="s">
        <v>6645</v>
      </c>
      <c r="F322" s="139" t="s">
        <v>6646</v>
      </c>
      <c r="G322" s="140" t="s">
        <v>452</v>
      </c>
      <c r="H322" s="141">
        <v>1</v>
      </c>
      <c r="I322" s="142"/>
      <c r="J322" s="143">
        <f>ROUND(I322*H322,2)</f>
        <v>0</v>
      </c>
      <c r="K322" s="139" t="s">
        <v>1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260</v>
      </c>
      <c r="AT322" s="148" t="s">
        <v>255</v>
      </c>
      <c r="AU322" s="148" t="s">
        <v>87</v>
      </c>
      <c r="AY322" s="17" t="s">
        <v>253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85</v>
      </c>
      <c r="BK322" s="149">
        <f>ROUND(I322*H322,2)</f>
        <v>0</v>
      </c>
      <c r="BL322" s="17" t="s">
        <v>260</v>
      </c>
      <c r="BM322" s="148" t="s">
        <v>6647</v>
      </c>
    </row>
    <row r="323" spans="2:65" s="1" customFormat="1" ht="33" customHeight="1">
      <c r="B323" s="32"/>
      <c r="C323" s="137" t="s">
        <v>621</v>
      </c>
      <c r="D323" s="137" t="s">
        <v>255</v>
      </c>
      <c r="E323" s="138" t="s">
        <v>6648</v>
      </c>
      <c r="F323" s="139" t="s">
        <v>6649</v>
      </c>
      <c r="G323" s="140" t="s">
        <v>452</v>
      </c>
      <c r="H323" s="141">
        <v>1</v>
      </c>
      <c r="I323" s="142"/>
      <c r="J323" s="143">
        <f>ROUND(I323*H323,2)</f>
        <v>0</v>
      </c>
      <c r="K323" s="139" t="s">
        <v>1</v>
      </c>
      <c r="L323" s="32"/>
      <c r="M323" s="144" t="s">
        <v>1</v>
      </c>
      <c r="N323" s="145" t="s">
        <v>42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260</v>
      </c>
      <c r="AT323" s="148" t="s">
        <v>255</v>
      </c>
      <c r="AU323" s="148" t="s">
        <v>87</v>
      </c>
      <c r="AY323" s="17" t="s">
        <v>253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85</v>
      </c>
      <c r="BK323" s="149">
        <f>ROUND(I323*H323,2)</f>
        <v>0</v>
      </c>
      <c r="BL323" s="17" t="s">
        <v>260</v>
      </c>
      <c r="BM323" s="148" t="s">
        <v>6650</v>
      </c>
    </row>
    <row r="324" spans="2:65" s="1" customFormat="1" ht="37.9" customHeight="1">
      <c r="B324" s="32"/>
      <c r="C324" s="137" t="s">
        <v>625</v>
      </c>
      <c r="D324" s="137" t="s">
        <v>255</v>
      </c>
      <c r="E324" s="138" t="s">
        <v>6651</v>
      </c>
      <c r="F324" s="139" t="s">
        <v>6652</v>
      </c>
      <c r="G324" s="140" t="s">
        <v>452</v>
      </c>
      <c r="H324" s="141">
        <v>1</v>
      </c>
      <c r="I324" s="142"/>
      <c r="J324" s="143">
        <f>ROUND(I324*H324,2)</f>
        <v>0</v>
      </c>
      <c r="K324" s="139" t="s">
        <v>1</v>
      </c>
      <c r="L324" s="32"/>
      <c r="M324" s="144" t="s">
        <v>1</v>
      </c>
      <c r="N324" s="145" t="s">
        <v>42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260</v>
      </c>
      <c r="AT324" s="148" t="s">
        <v>255</v>
      </c>
      <c r="AU324" s="148" t="s">
        <v>87</v>
      </c>
      <c r="AY324" s="17" t="s">
        <v>253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85</v>
      </c>
      <c r="BK324" s="149">
        <f>ROUND(I324*H324,2)</f>
        <v>0</v>
      </c>
      <c r="BL324" s="17" t="s">
        <v>260</v>
      </c>
      <c r="BM324" s="148" t="s">
        <v>6653</v>
      </c>
    </row>
    <row r="325" spans="2:65" s="11" customFormat="1" ht="22.9" customHeight="1">
      <c r="B325" s="125"/>
      <c r="D325" s="126" t="s">
        <v>76</v>
      </c>
      <c r="E325" s="135" t="s">
        <v>97</v>
      </c>
      <c r="F325" s="135" t="s">
        <v>906</v>
      </c>
      <c r="I325" s="128"/>
      <c r="J325" s="136">
        <f>BK325</f>
        <v>0</v>
      </c>
      <c r="L325" s="125"/>
      <c r="M325" s="130"/>
      <c r="P325" s="131">
        <f>SUM(P326:P331)</f>
        <v>0</v>
      </c>
      <c r="R325" s="131">
        <f>SUM(R326:R331)</f>
        <v>2.4269299999999996</v>
      </c>
      <c r="T325" s="132">
        <f>SUM(T326:T331)</f>
        <v>0</v>
      </c>
      <c r="AR325" s="126" t="s">
        <v>85</v>
      </c>
      <c r="AT325" s="133" t="s">
        <v>76</v>
      </c>
      <c r="AU325" s="133" t="s">
        <v>85</v>
      </c>
      <c r="AY325" s="126" t="s">
        <v>253</v>
      </c>
      <c r="BK325" s="134">
        <f>SUM(BK326:BK331)</f>
        <v>0</v>
      </c>
    </row>
    <row r="326" spans="2:65" s="1" customFormat="1" ht="24.2" customHeight="1">
      <c r="B326" s="32"/>
      <c r="C326" s="137" t="s">
        <v>629</v>
      </c>
      <c r="D326" s="137" t="s">
        <v>255</v>
      </c>
      <c r="E326" s="138" t="s">
        <v>6654</v>
      </c>
      <c r="F326" s="139" t="s">
        <v>6655</v>
      </c>
      <c r="G326" s="140" t="s">
        <v>313</v>
      </c>
      <c r="H326" s="141">
        <v>11</v>
      </c>
      <c r="I326" s="142"/>
      <c r="J326" s="143">
        <f>ROUND(I326*H326,2)</f>
        <v>0</v>
      </c>
      <c r="K326" s="139" t="s">
        <v>259</v>
      </c>
      <c r="L326" s="32"/>
      <c r="M326" s="144" t="s">
        <v>1</v>
      </c>
      <c r="N326" s="145" t="s">
        <v>42</v>
      </c>
      <c r="P326" s="146">
        <f>O326*H326</f>
        <v>0</v>
      </c>
      <c r="Q326" s="146">
        <v>0.12064</v>
      </c>
      <c r="R326" s="146">
        <f>Q326*H326</f>
        <v>1.32704</v>
      </c>
      <c r="S326" s="146">
        <v>0</v>
      </c>
      <c r="T326" s="147">
        <f>S326*H326</f>
        <v>0</v>
      </c>
      <c r="AR326" s="148" t="s">
        <v>260</v>
      </c>
      <c r="AT326" s="148" t="s">
        <v>255</v>
      </c>
      <c r="AU326" s="148" t="s">
        <v>87</v>
      </c>
      <c r="AY326" s="17" t="s">
        <v>253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85</v>
      </c>
      <c r="BK326" s="149">
        <f>ROUND(I326*H326,2)</f>
        <v>0</v>
      </c>
      <c r="BL326" s="17" t="s">
        <v>260</v>
      </c>
      <c r="BM326" s="148" t="s">
        <v>6656</v>
      </c>
    </row>
    <row r="327" spans="2:65" s="1" customFormat="1" ht="11.25">
      <c r="B327" s="32"/>
      <c r="D327" s="150" t="s">
        <v>262</v>
      </c>
      <c r="F327" s="151" t="s">
        <v>6657</v>
      </c>
      <c r="I327" s="152"/>
      <c r="L327" s="32"/>
      <c r="M327" s="153"/>
      <c r="T327" s="56"/>
      <c r="AT327" s="17" t="s">
        <v>262</v>
      </c>
      <c r="AU327" s="17" t="s">
        <v>87</v>
      </c>
    </row>
    <row r="328" spans="2:65" s="1" customFormat="1" ht="37.9" customHeight="1">
      <c r="B328" s="32"/>
      <c r="C328" s="185" t="s">
        <v>635</v>
      </c>
      <c r="D328" s="185" t="s">
        <v>1052</v>
      </c>
      <c r="E328" s="186" t="s">
        <v>6658</v>
      </c>
      <c r="F328" s="187" t="s">
        <v>6659</v>
      </c>
      <c r="G328" s="188" t="s">
        <v>269</v>
      </c>
      <c r="H328" s="189">
        <v>99.99</v>
      </c>
      <c r="I328" s="190"/>
      <c r="J328" s="191">
        <f>ROUND(I328*H328,2)</f>
        <v>0</v>
      </c>
      <c r="K328" s="187" t="s">
        <v>1</v>
      </c>
      <c r="L328" s="192"/>
      <c r="M328" s="193" t="s">
        <v>1</v>
      </c>
      <c r="N328" s="194" t="s">
        <v>42</v>
      </c>
      <c r="P328" s="146">
        <f>O328*H328</f>
        <v>0</v>
      </c>
      <c r="Q328" s="146">
        <v>1.0999999999999999E-2</v>
      </c>
      <c r="R328" s="146">
        <f>Q328*H328</f>
        <v>1.0998899999999998</v>
      </c>
      <c r="S328" s="146">
        <v>0</v>
      </c>
      <c r="T328" s="147">
        <f>S328*H328</f>
        <v>0</v>
      </c>
      <c r="AR328" s="148" t="s">
        <v>303</v>
      </c>
      <c r="AT328" s="148" t="s">
        <v>1052</v>
      </c>
      <c r="AU328" s="148" t="s">
        <v>87</v>
      </c>
      <c r="AY328" s="17" t="s">
        <v>253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85</v>
      </c>
      <c r="BK328" s="149">
        <f>ROUND(I328*H328,2)</f>
        <v>0</v>
      </c>
      <c r="BL328" s="17" t="s">
        <v>260</v>
      </c>
      <c r="BM328" s="148" t="s">
        <v>6660</v>
      </c>
    </row>
    <row r="329" spans="2:65" s="12" customFormat="1" ht="11.25">
      <c r="B329" s="154"/>
      <c r="D329" s="155" t="s">
        <v>264</v>
      </c>
      <c r="E329" s="156" t="s">
        <v>1</v>
      </c>
      <c r="F329" s="157" t="s">
        <v>323</v>
      </c>
      <c r="H329" s="158">
        <v>11</v>
      </c>
      <c r="I329" s="159"/>
      <c r="L329" s="154"/>
      <c r="M329" s="160"/>
      <c r="T329" s="161"/>
      <c r="AT329" s="156" t="s">
        <v>264</v>
      </c>
      <c r="AU329" s="156" t="s">
        <v>87</v>
      </c>
      <c r="AV329" s="12" t="s">
        <v>87</v>
      </c>
      <c r="AW329" s="12" t="s">
        <v>32</v>
      </c>
      <c r="AX329" s="12" t="s">
        <v>77</v>
      </c>
      <c r="AY329" s="156" t="s">
        <v>253</v>
      </c>
    </row>
    <row r="330" spans="2:65" s="13" customFormat="1" ht="11.25">
      <c r="B330" s="162"/>
      <c r="D330" s="155" t="s">
        <v>264</v>
      </c>
      <c r="E330" s="163" t="s">
        <v>1</v>
      </c>
      <c r="F330" s="164" t="s">
        <v>266</v>
      </c>
      <c r="H330" s="165">
        <v>11</v>
      </c>
      <c r="I330" s="166"/>
      <c r="L330" s="162"/>
      <c r="M330" s="167"/>
      <c r="T330" s="168"/>
      <c r="AT330" s="163" t="s">
        <v>264</v>
      </c>
      <c r="AU330" s="163" t="s">
        <v>87</v>
      </c>
      <c r="AV330" s="13" t="s">
        <v>260</v>
      </c>
      <c r="AW330" s="13" t="s">
        <v>32</v>
      </c>
      <c r="AX330" s="13" t="s">
        <v>85</v>
      </c>
      <c r="AY330" s="163" t="s">
        <v>253</v>
      </c>
    </row>
    <row r="331" spans="2:65" s="12" customFormat="1" ht="11.25">
      <c r="B331" s="154"/>
      <c r="D331" s="155" t="s">
        <v>264</v>
      </c>
      <c r="F331" s="157" t="s">
        <v>6661</v>
      </c>
      <c r="H331" s="158">
        <v>99.99</v>
      </c>
      <c r="I331" s="159"/>
      <c r="L331" s="154"/>
      <c r="M331" s="160"/>
      <c r="T331" s="161"/>
      <c r="AT331" s="156" t="s">
        <v>264</v>
      </c>
      <c r="AU331" s="156" t="s">
        <v>87</v>
      </c>
      <c r="AV331" s="12" t="s">
        <v>87</v>
      </c>
      <c r="AW331" s="12" t="s">
        <v>4</v>
      </c>
      <c r="AX331" s="12" t="s">
        <v>85</v>
      </c>
      <c r="AY331" s="156" t="s">
        <v>253</v>
      </c>
    </row>
    <row r="332" spans="2:65" s="11" customFormat="1" ht="22.9" customHeight="1">
      <c r="B332" s="125"/>
      <c r="D332" s="126" t="s">
        <v>76</v>
      </c>
      <c r="E332" s="135" t="s">
        <v>285</v>
      </c>
      <c r="F332" s="135" t="s">
        <v>1011</v>
      </c>
      <c r="I332" s="128"/>
      <c r="J332" s="136">
        <f>BK332</f>
        <v>0</v>
      </c>
      <c r="L332" s="125"/>
      <c r="M332" s="130"/>
      <c r="P332" s="131">
        <f>SUM(P333:P339)</f>
        <v>0</v>
      </c>
      <c r="R332" s="131">
        <f>SUM(R333:R339)</f>
        <v>11.33493872</v>
      </c>
      <c r="T332" s="132">
        <f>SUM(T333:T339)</f>
        <v>0</v>
      </c>
      <c r="AR332" s="126" t="s">
        <v>85</v>
      </c>
      <c r="AT332" s="133" t="s">
        <v>76</v>
      </c>
      <c r="AU332" s="133" t="s">
        <v>85</v>
      </c>
      <c r="AY332" s="126" t="s">
        <v>253</v>
      </c>
      <c r="BK332" s="134">
        <f>SUM(BK333:BK339)</f>
        <v>0</v>
      </c>
    </row>
    <row r="333" spans="2:65" s="1" customFormat="1" ht="21.75" customHeight="1">
      <c r="B333" s="32"/>
      <c r="C333" s="137" t="s">
        <v>639</v>
      </c>
      <c r="D333" s="137" t="s">
        <v>255</v>
      </c>
      <c r="E333" s="138" t="s">
        <v>6662</v>
      </c>
      <c r="F333" s="139" t="s">
        <v>6663</v>
      </c>
      <c r="G333" s="140" t="s">
        <v>258</v>
      </c>
      <c r="H333" s="141">
        <v>60</v>
      </c>
      <c r="I333" s="142"/>
      <c r="J333" s="143">
        <f>ROUND(I333*H333,2)</f>
        <v>0</v>
      </c>
      <c r="K333" s="139" t="s">
        <v>259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0.1837</v>
      </c>
      <c r="R333" s="146">
        <f>Q333*H333</f>
        <v>11.022</v>
      </c>
      <c r="S333" s="146">
        <v>0</v>
      </c>
      <c r="T333" s="147">
        <f>S333*H333</f>
        <v>0</v>
      </c>
      <c r="AR333" s="148" t="s">
        <v>260</v>
      </c>
      <c r="AT333" s="148" t="s">
        <v>255</v>
      </c>
      <c r="AU333" s="148" t="s">
        <v>87</v>
      </c>
      <c r="AY333" s="17" t="s">
        <v>253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85</v>
      </c>
      <c r="BK333" s="149">
        <f>ROUND(I333*H333,2)</f>
        <v>0</v>
      </c>
      <c r="BL333" s="17" t="s">
        <v>260</v>
      </c>
      <c r="BM333" s="148" t="s">
        <v>6664</v>
      </c>
    </row>
    <row r="334" spans="2:65" s="1" customFormat="1" ht="11.25">
      <c r="B334" s="32"/>
      <c r="D334" s="150" t="s">
        <v>262</v>
      </c>
      <c r="F334" s="151" t="s">
        <v>6665</v>
      </c>
      <c r="I334" s="152"/>
      <c r="L334" s="32"/>
      <c r="M334" s="153"/>
      <c r="T334" s="56"/>
      <c r="AT334" s="17" t="s">
        <v>262</v>
      </c>
      <c r="AU334" s="17" t="s">
        <v>87</v>
      </c>
    </row>
    <row r="335" spans="2:65" s="12" customFormat="1" ht="11.25">
      <c r="B335" s="154"/>
      <c r="D335" s="155" t="s">
        <v>264</v>
      </c>
      <c r="E335" s="156" t="s">
        <v>1</v>
      </c>
      <c r="F335" s="157" t="s">
        <v>6666</v>
      </c>
      <c r="H335" s="158">
        <v>60</v>
      </c>
      <c r="I335" s="159"/>
      <c r="L335" s="154"/>
      <c r="M335" s="160"/>
      <c r="T335" s="161"/>
      <c r="AT335" s="156" t="s">
        <v>264</v>
      </c>
      <c r="AU335" s="156" t="s">
        <v>87</v>
      </c>
      <c r="AV335" s="12" t="s">
        <v>87</v>
      </c>
      <c r="AW335" s="12" t="s">
        <v>32</v>
      </c>
      <c r="AX335" s="12" t="s">
        <v>77</v>
      </c>
      <c r="AY335" s="156" t="s">
        <v>253</v>
      </c>
    </row>
    <row r="336" spans="2:65" s="13" customFormat="1" ht="11.25">
      <c r="B336" s="162"/>
      <c r="D336" s="155" t="s">
        <v>264</v>
      </c>
      <c r="E336" s="163" t="s">
        <v>1</v>
      </c>
      <c r="F336" s="164" t="s">
        <v>266</v>
      </c>
      <c r="H336" s="165">
        <v>60</v>
      </c>
      <c r="I336" s="166"/>
      <c r="L336" s="162"/>
      <c r="M336" s="167"/>
      <c r="T336" s="168"/>
      <c r="AT336" s="163" t="s">
        <v>264</v>
      </c>
      <c r="AU336" s="163" t="s">
        <v>87</v>
      </c>
      <c r="AV336" s="13" t="s">
        <v>260</v>
      </c>
      <c r="AW336" s="13" t="s">
        <v>32</v>
      </c>
      <c r="AX336" s="13" t="s">
        <v>85</v>
      </c>
      <c r="AY336" s="163" t="s">
        <v>253</v>
      </c>
    </row>
    <row r="337" spans="2:65" s="1" customFormat="1" ht="37.9" customHeight="1">
      <c r="B337" s="32"/>
      <c r="C337" s="137" t="s">
        <v>644</v>
      </c>
      <c r="D337" s="137" t="s">
        <v>255</v>
      </c>
      <c r="E337" s="138" t="s">
        <v>6667</v>
      </c>
      <c r="F337" s="139" t="s">
        <v>6668</v>
      </c>
      <c r="G337" s="140" t="s">
        <v>202</v>
      </c>
      <c r="H337" s="141">
        <v>0.13600000000000001</v>
      </c>
      <c r="I337" s="142"/>
      <c r="J337" s="143">
        <f>ROUND(I337*H337,2)</f>
        <v>0</v>
      </c>
      <c r="K337" s="139" t="s">
        <v>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2.3010199999999998</v>
      </c>
      <c r="R337" s="146">
        <f>Q337*H337</f>
        <v>0.31293872</v>
      </c>
      <c r="S337" s="146">
        <v>0</v>
      </c>
      <c r="T337" s="147">
        <f>S337*H337</f>
        <v>0</v>
      </c>
      <c r="AR337" s="148" t="s">
        <v>260</v>
      </c>
      <c r="AT337" s="148" t="s">
        <v>255</v>
      </c>
      <c r="AU337" s="148" t="s">
        <v>87</v>
      </c>
      <c r="AY337" s="17" t="s">
        <v>253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85</v>
      </c>
      <c r="BK337" s="149">
        <f>ROUND(I337*H337,2)</f>
        <v>0</v>
      </c>
      <c r="BL337" s="17" t="s">
        <v>260</v>
      </c>
      <c r="BM337" s="148" t="s">
        <v>6669</v>
      </c>
    </row>
    <row r="338" spans="2:65" s="12" customFormat="1" ht="11.25">
      <c r="B338" s="154"/>
      <c r="D338" s="155" t="s">
        <v>264</v>
      </c>
      <c r="E338" s="156" t="s">
        <v>1</v>
      </c>
      <c r="F338" s="157" t="s">
        <v>6670</v>
      </c>
      <c r="H338" s="158">
        <v>0.13600000000000001</v>
      </c>
      <c r="I338" s="159"/>
      <c r="L338" s="154"/>
      <c r="M338" s="160"/>
      <c r="T338" s="161"/>
      <c r="AT338" s="156" t="s">
        <v>264</v>
      </c>
      <c r="AU338" s="156" t="s">
        <v>87</v>
      </c>
      <c r="AV338" s="12" t="s">
        <v>87</v>
      </c>
      <c r="AW338" s="12" t="s">
        <v>32</v>
      </c>
      <c r="AX338" s="12" t="s">
        <v>77</v>
      </c>
      <c r="AY338" s="156" t="s">
        <v>253</v>
      </c>
    </row>
    <row r="339" spans="2:65" s="13" customFormat="1" ht="11.25">
      <c r="B339" s="162"/>
      <c r="D339" s="155" t="s">
        <v>264</v>
      </c>
      <c r="E339" s="163" t="s">
        <v>1</v>
      </c>
      <c r="F339" s="164" t="s">
        <v>266</v>
      </c>
      <c r="H339" s="165">
        <v>0.13600000000000001</v>
      </c>
      <c r="I339" s="166"/>
      <c r="L339" s="162"/>
      <c r="M339" s="167"/>
      <c r="T339" s="168"/>
      <c r="AT339" s="163" t="s">
        <v>264</v>
      </c>
      <c r="AU339" s="163" t="s">
        <v>87</v>
      </c>
      <c r="AV339" s="13" t="s">
        <v>260</v>
      </c>
      <c r="AW339" s="13" t="s">
        <v>32</v>
      </c>
      <c r="AX339" s="13" t="s">
        <v>85</v>
      </c>
      <c r="AY339" s="163" t="s">
        <v>253</v>
      </c>
    </row>
    <row r="340" spans="2:65" s="11" customFormat="1" ht="22.9" customHeight="1">
      <c r="B340" s="125"/>
      <c r="D340" s="126" t="s">
        <v>76</v>
      </c>
      <c r="E340" s="135" t="s">
        <v>1475</v>
      </c>
      <c r="F340" s="135" t="s">
        <v>1476</v>
      </c>
      <c r="I340" s="128"/>
      <c r="J340" s="136">
        <f>BK340</f>
        <v>0</v>
      </c>
      <c r="L340" s="125"/>
      <c r="M340" s="130"/>
      <c r="P340" s="131">
        <f>SUM(P341:P342)</f>
        <v>0</v>
      </c>
      <c r="R340" s="131">
        <f>SUM(R341:R342)</f>
        <v>0</v>
      </c>
      <c r="T340" s="132">
        <f>SUM(T341:T342)</f>
        <v>0</v>
      </c>
      <c r="AR340" s="126" t="s">
        <v>85</v>
      </c>
      <c r="AT340" s="133" t="s">
        <v>76</v>
      </c>
      <c r="AU340" s="133" t="s">
        <v>85</v>
      </c>
      <c r="AY340" s="126" t="s">
        <v>253</v>
      </c>
      <c r="BK340" s="134">
        <f>SUM(BK341:BK342)</f>
        <v>0</v>
      </c>
    </row>
    <row r="341" spans="2:65" s="1" customFormat="1" ht="24.2" customHeight="1">
      <c r="B341" s="32"/>
      <c r="C341" s="137" t="s">
        <v>648</v>
      </c>
      <c r="D341" s="137" t="s">
        <v>255</v>
      </c>
      <c r="E341" s="138" t="s">
        <v>6671</v>
      </c>
      <c r="F341" s="139" t="s">
        <v>6672</v>
      </c>
      <c r="G341" s="140" t="s">
        <v>418</v>
      </c>
      <c r="H341" s="141">
        <v>36.113</v>
      </c>
      <c r="I341" s="142"/>
      <c r="J341" s="143">
        <f>ROUND(I341*H341,2)</f>
        <v>0</v>
      </c>
      <c r="K341" s="139" t="s">
        <v>259</v>
      </c>
      <c r="L341" s="32"/>
      <c r="M341" s="144" t="s">
        <v>1</v>
      </c>
      <c r="N341" s="145" t="s">
        <v>42</v>
      </c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AR341" s="148" t="s">
        <v>260</v>
      </c>
      <c r="AT341" s="148" t="s">
        <v>255</v>
      </c>
      <c r="AU341" s="148" t="s">
        <v>87</v>
      </c>
      <c r="AY341" s="17" t="s">
        <v>253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85</v>
      </c>
      <c r="BK341" s="149">
        <f>ROUND(I341*H341,2)</f>
        <v>0</v>
      </c>
      <c r="BL341" s="17" t="s">
        <v>260</v>
      </c>
      <c r="BM341" s="148" t="s">
        <v>6673</v>
      </c>
    </row>
    <row r="342" spans="2:65" s="1" customFormat="1" ht="11.25">
      <c r="B342" s="32"/>
      <c r="D342" s="150" t="s">
        <v>262</v>
      </c>
      <c r="F342" s="151" t="s">
        <v>6674</v>
      </c>
      <c r="I342" s="152"/>
      <c r="L342" s="32"/>
      <c r="M342" s="153"/>
      <c r="T342" s="56"/>
      <c r="AT342" s="17" t="s">
        <v>262</v>
      </c>
      <c r="AU342" s="17" t="s">
        <v>87</v>
      </c>
    </row>
    <row r="343" spans="2:65" s="11" customFormat="1" ht="25.9" customHeight="1">
      <c r="B343" s="125"/>
      <c r="D343" s="126" t="s">
        <v>76</v>
      </c>
      <c r="E343" s="127" t="s">
        <v>609</v>
      </c>
      <c r="F343" s="127" t="s">
        <v>610</v>
      </c>
      <c r="I343" s="128"/>
      <c r="J343" s="129">
        <f>BK343</f>
        <v>0</v>
      </c>
      <c r="L343" s="125"/>
      <c r="M343" s="130"/>
      <c r="P343" s="131">
        <f>P344</f>
        <v>0</v>
      </c>
      <c r="R343" s="131">
        <f>R344</f>
        <v>0.51250000000000007</v>
      </c>
      <c r="T343" s="132">
        <f>T344</f>
        <v>0</v>
      </c>
      <c r="AR343" s="126" t="s">
        <v>87</v>
      </c>
      <c r="AT343" s="133" t="s">
        <v>76</v>
      </c>
      <c r="AU343" s="133" t="s">
        <v>77</v>
      </c>
      <c r="AY343" s="126" t="s">
        <v>253</v>
      </c>
      <c r="BK343" s="134">
        <f>BK344</f>
        <v>0</v>
      </c>
    </row>
    <row r="344" spans="2:65" s="11" customFormat="1" ht="22.9" customHeight="1">
      <c r="B344" s="125"/>
      <c r="D344" s="126" t="s">
        <v>76</v>
      </c>
      <c r="E344" s="135" t="s">
        <v>2299</v>
      </c>
      <c r="F344" s="135" t="s">
        <v>2300</v>
      </c>
      <c r="I344" s="128"/>
      <c r="J344" s="136">
        <f>BK344</f>
        <v>0</v>
      </c>
      <c r="L344" s="125"/>
      <c r="M344" s="130"/>
      <c r="P344" s="131">
        <f>SUM(P345:P347)</f>
        <v>0</v>
      </c>
      <c r="R344" s="131">
        <f>SUM(R345:R347)</f>
        <v>0.51250000000000007</v>
      </c>
      <c r="T344" s="132">
        <f>SUM(T345:T347)</f>
        <v>0</v>
      </c>
      <c r="AR344" s="126" t="s">
        <v>87</v>
      </c>
      <c r="AT344" s="133" t="s">
        <v>76</v>
      </c>
      <c r="AU344" s="133" t="s">
        <v>85</v>
      </c>
      <c r="AY344" s="126" t="s">
        <v>253</v>
      </c>
      <c r="BK344" s="134">
        <f>SUM(BK345:BK347)</f>
        <v>0</v>
      </c>
    </row>
    <row r="345" spans="2:65" s="1" customFormat="1" ht="21.75" customHeight="1">
      <c r="B345" s="32"/>
      <c r="C345" s="137" t="s">
        <v>657</v>
      </c>
      <c r="D345" s="137" t="s">
        <v>255</v>
      </c>
      <c r="E345" s="138" t="s">
        <v>6675</v>
      </c>
      <c r="F345" s="139" t="s">
        <v>6676</v>
      </c>
      <c r="G345" s="140" t="s">
        <v>313</v>
      </c>
      <c r="H345" s="141">
        <v>125</v>
      </c>
      <c r="I345" s="142"/>
      <c r="J345" s="143">
        <f>ROUND(I345*H345,2)</f>
        <v>0</v>
      </c>
      <c r="K345" s="139" t="s">
        <v>1</v>
      </c>
      <c r="L345" s="32"/>
      <c r="M345" s="144" t="s">
        <v>1</v>
      </c>
      <c r="N345" s="145" t="s">
        <v>42</v>
      </c>
      <c r="P345" s="146">
        <f>O345*H345</f>
        <v>0</v>
      </c>
      <c r="Q345" s="146">
        <v>4.1000000000000003E-3</v>
      </c>
      <c r="R345" s="146">
        <f>Q345*H345</f>
        <v>0.51250000000000007</v>
      </c>
      <c r="S345" s="146">
        <v>0</v>
      </c>
      <c r="T345" s="147">
        <f>S345*H345</f>
        <v>0</v>
      </c>
      <c r="AR345" s="148" t="s">
        <v>260</v>
      </c>
      <c r="AT345" s="148" t="s">
        <v>255</v>
      </c>
      <c r="AU345" s="148" t="s">
        <v>87</v>
      </c>
      <c r="AY345" s="17" t="s">
        <v>253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85</v>
      </c>
      <c r="BK345" s="149">
        <f>ROUND(I345*H345,2)</f>
        <v>0</v>
      </c>
      <c r="BL345" s="17" t="s">
        <v>260</v>
      </c>
      <c r="BM345" s="148" t="s">
        <v>6677</v>
      </c>
    </row>
    <row r="346" spans="2:65" s="12" customFormat="1" ht="11.25">
      <c r="B346" s="154"/>
      <c r="D346" s="155" t="s">
        <v>264</v>
      </c>
      <c r="E346" s="156" t="s">
        <v>1</v>
      </c>
      <c r="F346" s="157" t="s">
        <v>1528</v>
      </c>
      <c r="H346" s="158">
        <v>125</v>
      </c>
      <c r="I346" s="159"/>
      <c r="L346" s="154"/>
      <c r="M346" s="160"/>
      <c r="T346" s="161"/>
      <c r="AT346" s="156" t="s">
        <v>264</v>
      </c>
      <c r="AU346" s="156" t="s">
        <v>87</v>
      </c>
      <c r="AV346" s="12" t="s">
        <v>87</v>
      </c>
      <c r="AW346" s="12" t="s">
        <v>32</v>
      </c>
      <c r="AX346" s="12" t="s">
        <v>77</v>
      </c>
      <c r="AY346" s="156" t="s">
        <v>253</v>
      </c>
    </row>
    <row r="347" spans="2:65" s="13" customFormat="1" ht="11.25">
      <c r="B347" s="162"/>
      <c r="D347" s="155" t="s">
        <v>264</v>
      </c>
      <c r="E347" s="163" t="s">
        <v>1</v>
      </c>
      <c r="F347" s="164" t="s">
        <v>266</v>
      </c>
      <c r="H347" s="165">
        <v>125</v>
      </c>
      <c r="I347" s="166"/>
      <c r="L347" s="162"/>
      <c r="M347" s="201"/>
      <c r="N347" s="202"/>
      <c r="O347" s="202"/>
      <c r="P347" s="202"/>
      <c r="Q347" s="202"/>
      <c r="R347" s="202"/>
      <c r="S347" s="202"/>
      <c r="T347" s="203"/>
      <c r="AT347" s="163" t="s">
        <v>264</v>
      </c>
      <c r="AU347" s="163" t="s">
        <v>87</v>
      </c>
      <c r="AV347" s="13" t="s">
        <v>260</v>
      </c>
      <c r="AW347" s="13" t="s">
        <v>32</v>
      </c>
      <c r="AX347" s="13" t="s">
        <v>85</v>
      </c>
      <c r="AY347" s="163" t="s">
        <v>253</v>
      </c>
    </row>
    <row r="348" spans="2:65" s="1" customFormat="1" ht="6.95" customHeight="1">
      <c r="B348" s="44"/>
      <c r="C348" s="45"/>
      <c r="D348" s="45"/>
      <c r="E348" s="45"/>
      <c r="F348" s="45"/>
      <c r="G348" s="45"/>
      <c r="H348" s="45"/>
      <c r="I348" s="45"/>
      <c r="J348" s="45"/>
      <c r="K348" s="45"/>
      <c r="L348" s="32"/>
    </row>
  </sheetData>
  <sheetProtection algorithmName="SHA-512" hashValue="QAsgmPal5YGp+TlLCv6mPUbfOfXjqLrrMRAQA4NXTv3t5Ij6NljgXLY0w/l2EvheRI9lKmi1sSsv0HF1EhYSww==" saltValue="A4cN16FYISJTsBXyOhocGiqGnWVqelqJ96PfHdh5G4yBERhMULzNWum/uhHprbjAUPaH/9IxrEY3vxaQnShtqQ==" spinCount="100000" sheet="1" objects="1" scenarios="1" formatColumns="0" formatRows="0" autoFilter="0"/>
  <autoFilter ref="C126:K347" xr:uid="{00000000-0009-0000-0000-00001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1B00-000000000000}"/>
    <hyperlink ref="F135" r:id="rId2" xr:uid="{00000000-0004-0000-1B00-000001000000}"/>
    <hyperlink ref="F140" r:id="rId3" xr:uid="{00000000-0004-0000-1B00-000002000000}"/>
    <hyperlink ref="F145" r:id="rId4" xr:uid="{00000000-0004-0000-1B00-000003000000}"/>
    <hyperlink ref="F149" r:id="rId5" xr:uid="{00000000-0004-0000-1B00-000004000000}"/>
    <hyperlink ref="F153" r:id="rId6" xr:uid="{00000000-0004-0000-1B00-000005000000}"/>
    <hyperlink ref="F157" r:id="rId7" xr:uid="{00000000-0004-0000-1B00-000006000000}"/>
    <hyperlink ref="F161" r:id="rId8" xr:uid="{00000000-0004-0000-1B00-000007000000}"/>
    <hyperlink ref="F166" r:id="rId9" xr:uid="{00000000-0004-0000-1B00-000008000000}"/>
    <hyperlink ref="F170" r:id="rId10" xr:uid="{00000000-0004-0000-1B00-000009000000}"/>
    <hyperlink ref="F174" r:id="rId11" xr:uid="{00000000-0004-0000-1B00-00000A000000}"/>
    <hyperlink ref="F178" r:id="rId12" xr:uid="{00000000-0004-0000-1B00-00000B000000}"/>
    <hyperlink ref="F182" r:id="rId13" xr:uid="{00000000-0004-0000-1B00-00000C000000}"/>
    <hyperlink ref="F187" r:id="rId14" xr:uid="{00000000-0004-0000-1B00-00000D000000}"/>
    <hyperlink ref="F191" r:id="rId15" xr:uid="{00000000-0004-0000-1B00-00000E000000}"/>
    <hyperlink ref="F199" r:id="rId16" xr:uid="{00000000-0004-0000-1B00-00000F000000}"/>
    <hyperlink ref="F205" r:id="rId17" xr:uid="{00000000-0004-0000-1B00-000010000000}"/>
    <hyperlink ref="F213" r:id="rId18" xr:uid="{00000000-0004-0000-1B00-000011000000}"/>
    <hyperlink ref="F218" r:id="rId19" xr:uid="{00000000-0004-0000-1B00-000012000000}"/>
    <hyperlink ref="F224" r:id="rId20" xr:uid="{00000000-0004-0000-1B00-000013000000}"/>
    <hyperlink ref="F228" r:id="rId21" xr:uid="{00000000-0004-0000-1B00-000014000000}"/>
    <hyperlink ref="F232" r:id="rId22" xr:uid="{00000000-0004-0000-1B00-000015000000}"/>
    <hyperlink ref="F236" r:id="rId23" xr:uid="{00000000-0004-0000-1B00-000016000000}"/>
    <hyperlink ref="F244" r:id="rId24" xr:uid="{00000000-0004-0000-1B00-000017000000}"/>
    <hyperlink ref="F264" r:id="rId25" xr:uid="{00000000-0004-0000-1B00-000018000000}"/>
    <hyperlink ref="F281" r:id="rId26" xr:uid="{00000000-0004-0000-1B00-000019000000}"/>
    <hyperlink ref="F292" r:id="rId27" xr:uid="{00000000-0004-0000-1B00-00001A000000}"/>
    <hyperlink ref="F298" r:id="rId28" xr:uid="{00000000-0004-0000-1B00-00001B000000}"/>
    <hyperlink ref="F302" r:id="rId29" xr:uid="{00000000-0004-0000-1B00-00001C000000}"/>
    <hyperlink ref="F306" r:id="rId30" xr:uid="{00000000-0004-0000-1B00-00001D000000}"/>
    <hyperlink ref="F312" r:id="rId31" xr:uid="{00000000-0004-0000-1B00-00001E000000}"/>
    <hyperlink ref="F327" r:id="rId32" xr:uid="{00000000-0004-0000-1B00-00001F000000}"/>
    <hyperlink ref="F334" r:id="rId33" xr:uid="{00000000-0004-0000-1B00-000020000000}"/>
    <hyperlink ref="F342" r:id="rId34" xr:uid="{00000000-0004-0000-1B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176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5814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6678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ROUND((SUM(BE124:BE143)),  2)</f>
        <v>0</v>
      </c>
      <c r="I35" s="97">
        <v>0.21</v>
      </c>
      <c r="J35" s="86">
        <f>ROUND(((SUM(BE124:BE143))*I35),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ROUND((SUM(BF124:BF143)),  2)</f>
        <v>0</v>
      </c>
      <c r="I36" s="97">
        <v>0.15</v>
      </c>
      <c r="J36" s="86">
        <f>ROUND(((SUM(BF124:BF143))*I36),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ROUND((SUM(BG124:BG143)),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ROUND((SUM(BH124:BH143)),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ROUND((SUM(BI124:BI143)),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5814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D.2.4. - Areálové osvětlení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J124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6678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6679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6680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6681</v>
      </c>
      <c r="E102" s="115"/>
      <c r="F102" s="115"/>
      <c r="G102" s="115"/>
      <c r="H102" s="115"/>
      <c r="I102" s="115"/>
      <c r="J102" s="116">
        <f>J138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238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55" t="str">
        <f>E7</f>
        <v>VÝSTAVBA CHRÁNĚNÉHO BYDLENÍ V NOVÉ PACE</v>
      </c>
      <c r="F112" s="256"/>
      <c r="G112" s="256"/>
      <c r="H112" s="256"/>
      <c r="L112" s="32"/>
    </row>
    <row r="113" spans="2:65" ht="12" customHeight="1">
      <c r="B113" s="20"/>
      <c r="C113" s="27" t="s">
        <v>215</v>
      </c>
      <c r="L113" s="20"/>
    </row>
    <row r="114" spans="2:65" s="1" customFormat="1" ht="16.5" customHeight="1">
      <c r="B114" s="32"/>
      <c r="E114" s="255" t="s">
        <v>5814</v>
      </c>
      <c r="F114" s="257"/>
      <c r="G114" s="257"/>
      <c r="H114" s="257"/>
      <c r="L114" s="32"/>
    </row>
    <row r="115" spans="2:65" s="1" customFormat="1" ht="12" customHeight="1">
      <c r="B115" s="32"/>
      <c r="C115" s="27" t="s">
        <v>792</v>
      </c>
      <c r="L115" s="32"/>
    </row>
    <row r="116" spans="2:65" s="1" customFormat="1" ht="16.5" customHeight="1">
      <c r="B116" s="32"/>
      <c r="E116" s="237" t="str">
        <f>E11</f>
        <v>D.2.4. - Areálové osvětlení</v>
      </c>
      <c r="F116" s="257"/>
      <c r="G116" s="257"/>
      <c r="H116" s="25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Na Vyšehradě 1205, 509 01 Nová Paka </v>
      </c>
      <c r="I118" s="27" t="s">
        <v>22</v>
      </c>
      <c r="J118" s="52" t="str">
        <f>IF(J14="","",J14)</f>
        <v>17. 11. 2023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>Královehradecký kraj</v>
      </c>
      <c r="I120" s="27" t="s">
        <v>30</v>
      </c>
      <c r="J120" s="30" t="str">
        <f>E23</f>
        <v>Růžička a partneři, s.r.o.</v>
      </c>
      <c r="L120" s="32"/>
    </row>
    <row r="121" spans="2:65" s="1" customFormat="1" ht="15.2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QSB, s.r.o.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239</v>
      </c>
      <c r="D123" s="119" t="s">
        <v>62</v>
      </c>
      <c r="E123" s="119" t="s">
        <v>58</v>
      </c>
      <c r="F123" s="119" t="s">
        <v>59</v>
      </c>
      <c r="G123" s="119" t="s">
        <v>240</v>
      </c>
      <c r="H123" s="119" t="s">
        <v>241</v>
      </c>
      <c r="I123" s="119" t="s">
        <v>242</v>
      </c>
      <c r="J123" s="119" t="s">
        <v>225</v>
      </c>
      <c r="K123" s="120" t="s">
        <v>243</v>
      </c>
      <c r="L123" s="117"/>
      <c r="M123" s="59" t="s">
        <v>1</v>
      </c>
      <c r="N123" s="60" t="s">
        <v>41</v>
      </c>
      <c r="O123" s="60" t="s">
        <v>244</v>
      </c>
      <c r="P123" s="60" t="s">
        <v>245</v>
      </c>
      <c r="Q123" s="60" t="s">
        <v>246</v>
      </c>
      <c r="R123" s="60" t="s">
        <v>247</v>
      </c>
      <c r="S123" s="60" t="s">
        <v>248</v>
      </c>
      <c r="T123" s="61" t="s">
        <v>249</v>
      </c>
    </row>
    <row r="124" spans="2:65" s="1" customFormat="1" ht="22.9" customHeight="1">
      <c r="B124" s="32"/>
      <c r="C124" s="64" t="s">
        <v>250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0</v>
      </c>
      <c r="S124" s="53"/>
      <c r="T124" s="123">
        <f>T125</f>
        <v>0</v>
      </c>
      <c r="AT124" s="17" t="s">
        <v>76</v>
      </c>
      <c r="AU124" s="17" t="s">
        <v>227</v>
      </c>
      <c r="BK124" s="124">
        <f>BK125</f>
        <v>0</v>
      </c>
    </row>
    <row r="125" spans="2:65" s="11" customFormat="1" ht="25.9" customHeight="1">
      <c r="B125" s="125"/>
      <c r="D125" s="126" t="s">
        <v>76</v>
      </c>
      <c r="E125" s="127" t="s">
        <v>174</v>
      </c>
      <c r="F125" s="127" t="s">
        <v>175</v>
      </c>
      <c r="I125" s="128"/>
      <c r="J125" s="129">
        <f>BK125</f>
        <v>0</v>
      </c>
      <c r="L125" s="125"/>
      <c r="M125" s="130"/>
      <c r="P125" s="131">
        <f>P126+P133+P138</f>
        <v>0</v>
      </c>
      <c r="R125" s="131">
        <f>R126+R133+R138</f>
        <v>0</v>
      </c>
      <c r="T125" s="132">
        <f>T126+T133+T138</f>
        <v>0</v>
      </c>
      <c r="AR125" s="126" t="s">
        <v>85</v>
      </c>
      <c r="AT125" s="133" t="s">
        <v>76</v>
      </c>
      <c r="AU125" s="133" t="s">
        <v>77</v>
      </c>
      <c r="AY125" s="126" t="s">
        <v>253</v>
      </c>
      <c r="BK125" s="134">
        <f>BK126+BK133+BK138</f>
        <v>0</v>
      </c>
    </row>
    <row r="126" spans="2:65" s="11" customFormat="1" ht="22.9" customHeight="1">
      <c r="B126" s="125"/>
      <c r="D126" s="126" t="s">
        <v>76</v>
      </c>
      <c r="E126" s="135" t="s">
        <v>6682</v>
      </c>
      <c r="F126" s="135" t="s">
        <v>6683</v>
      </c>
      <c r="I126" s="128"/>
      <c r="J126" s="136">
        <f>BK126</f>
        <v>0</v>
      </c>
      <c r="L126" s="125"/>
      <c r="M126" s="130"/>
      <c r="P126" s="131">
        <f>SUM(P127:P132)</f>
        <v>0</v>
      </c>
      <c r="R126" s="131">
        <f>SUM(R127:R132)</f>
        <v>0</v>
      </c>
      <c r="T126" s="132">
        <f>SUM(T127:T132)</f>
        <v>0</v>
      </c>
      <c r="AR126" s="126" t="s">
        <v>85</v>
      </c>
      <c r="AT126" s="133" t="s">
        <v>76</v>
      </c>
      <c r="AU126" s="133" t="s">
        <v>85</v>
      </c>
      <c r="AY126" s="126" t="s">
        <v>253</v>
      </c>
      <c r="BK126" s="134">
        <f>SUM(BK127:BK132)</f>
        <v>0</v>
      </c>
    </row>
    <row r="127" spans="2:65" s="1" customFormat="1" ht="37.9" customHeight="1">
      <c r="B127" s="32"/>
      <c r="C127" s="137" t="s">
        <v>85</v>
      </c>
      <c r="D127" s="137" t="s">
        <v>255</v>
      </c>
      <c r="E127" s="138" t="s">
        <v>6684</v>
      </c>
      <c r="F127" s="139" t="s">
        <v>6685</v>
      </c>
      <c r="G127" s="140" t="s">
        <v>447</v>
      </c>
      <c r="H127" s="141">
        <v>3</v>
      </c>
      <c r="I127" s="142"/>
      <c r="J127" s="143">
        <f t="shared" ref="J127:J132" si="0"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 t="shared" ref="P127:P132" si="1">O127*H127</f>
        <v>0</v>
      </c>
      <c r="Q127" s="146">
        <v>0</v>
      </c>
      <c r="R127" s="146">
        <f t="shared" ref="R127:R132" si="2">Q127*H127</f>
        <v>0</v>
      </c>
      <c r="S127" s="146">
        <v>0</v>
      </c>
      <c r="T127" s="147">
        <f t="shared" ref="T127:T132" si="3">S127*H127</f>
        <v>0</v>
      </c>
      <c r="AR127" s="148" t="s">
        <v>260</v>
      </c>
      <c r="AT127" s="148" t="s">
        <v>255</v>
      </c>
      <c r="AU127" s="148" t="s">
        <v>87</v>
      </c>
      <c r="AY127" s="17" t="s">
        <v>253</v>
      </c>
      <c r="BE127" s="149">
        <f t="shared" ref="BE127:BE132" si="4">IF(N127="základní",J127,0)</f>
        <v>0</v>
      </c>
      <c r="BF127" s="149">
        <f t="shared" ref="BF127:BF132" si="5">IF(N127="snížená",J127,0)</f>
        <v>0</v>
      </c>
      <c r="BG127" s="149">
        <f t="shared" ref="BG127:BG132" si="6">IF(N127="zákl. přenesená",J127,0)</f>
        <v>0</v>
      </c>
      <c r="BH127" s="149">
        <f t="shared" ref="BH127:BH132" si="7">IF(N127="sníž. přenesená",J127,0)</f>
        <v>0</v>
      </c>
      <c r="BI127" s="149">
        <f t="shared" ref="BI127:BI132" si="8">IF(N127="nulová",J127,0)</f>
        <v>0</v>
      </c>
      <c r="BJ127" s="17" t="s">
        <v>85</v>
      </c>
      <c r="BK127" s="149">
        <f t="shared" ref="BK127:BK132" si="9">ROUND(I127*H127,2)</f>
        <v>0</v>
      </c>
      <c r="BL127" s="17" t="s">
        <v>260</v>
      </c>
      <c r="BM127" s="148" t="s">
        <v>87</v>
      </c>
    </row>
    <row r="128" spans="2:65" s="1" customFormat="1" ht="37.9" customHeight="1">
      <c r="B128" s="32"/>
      <c r="C128" s="137" t="s">
        <v>87</v>
      </c>
      <c r="D128" s="137" t="s">
        <v>255</v>
      </c>
      <c r="E128" s="138" t="s">
        <v>6686</v>
      </c>
      <c r="F128" s="139" t="s">
        <v>6687</v>
      </c>
      <c r="G128" s="140" t="s">
        <v>447</v>
      </c>
      <c r="H128" s="141">
        <v>1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42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260</v>
      </c>
      <c r="AT128" s="148" t="s">
        <v>255</v>
      </c>
      <c r="AU128" s="148" t="s">
        <v>87</v>
      </c>
      <c r="AY128" s="17" t="s">
        <v>253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85</v>
      </c>
      <c r="BK128" s="149">
        <f t="shared" si="9"/>
        <v>0</v>
      </c>
      <c r="BL128" s="17" t="s">
        <v>260</v>
      </c>
      <c r="BM128" s="148" t="s">
        <v>260</v>
      </c>
    </row>
    <row r="129" spans="2:65" s="1" customFormat="1" ht="24.2" customHeight="1">
      <c r="B129" s="32"/>
      <c r="C129" s="137" t="s">
        <v>97</v>
      </c>
      <c r="D129" s="137" t="s">
        <v>255</v>
      </c>
      <c r="E129" s="138" t="s">
        <v>6688</v>
      </c>
      <c r="F129" s="139" t="s">
        <v>6689</v>
      </c>
      <c r="G129" s="140" t="s">
        <v>313</v>
      </c>
      <c r="H129" s="141">
        <v>54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260</v>
      </c>
      <c r="AT129" s="148" t="s">
        <v>255</v>
      </c>
      <c r="AU129" s="148" t="s">
        <v>87</v>
      </c>
      <c r="AY129" s="17" t="s">
        <v>253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85</v>
      </c>
      <c r="BK129" s="149">
        <f t="shared" si="9"/>
        <v>0</v>
      </c>
      <c r="BL129" s="17" t="s">
        <v>260</v>
      </c>
      <c r="BM129" s="148" t="s">
        <v>285</v>
      </c>
    </row>
    <row r="130" spans="2:65" s="1" customFormat="1" ht="24.2" customHeight="1">
      <c r="B130" s="32"/>
      <c r="C130" s="137" t="s">
        <v>260</v>
      </c>
      <c r="D130" s="137" t="s">
        <v>255</v>
      </c>
      <c r="E130" s="138" t="s">
        <v>6690</v>
      </c>
      <c r="F130" s="139" t="s">
        <v>6691</v>
      </c>
      <c r="G130" s="140" t="s">
        <v>313</v>
      </c>
      <c r="H130" s="141">
        <v>7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260</v>
      </c>
      <c r="AT130" s="148" t="s">
        <v>255</v>
      </c>
      <c r="AU130" s="148" t="s">
        <v>87</v>
      </c>
      <c r="AY130" s="17" t="s">
        <v>253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85</v>
      </c>
      <c r="BK130" s="149">
        <f t="shared" si="9"/>
        <v>0</v>
      </c>
      <c r="BL130" s="17" t="s">
        <v>260</v>
      </c>
      <c r="BM130" s="148" t="s">
        <v>303</v>
      </c>
    </row>
    <row r="131" spans="2:65" s="1" customFormat="1" ht="21.75" customHeight="1">
      <c r="B131" s="32"/>
      <c r="C131" s="137" t="s">
        <v>280</v>
      </c>
      <c r="D131" s="137" t="s">
        <v>255</v>
      </c>
      <c r="E131" s="138" t="s">
        <v>6692</v>
      </c>
      <c r="F131" s="139" t="s">
        <v>6693</v>
      </c>
      <c r="G131" s="140" t="s">
        <v>313</v>
      </c>
      <c r="H131" s="141">
        <v>54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85</v>
      </c>
      <c r="BK131" s="149">
        <f t="shared" si="9"/>
        <v>0</v>
      </c>
      <c r="BL131" s="17" t="s">
        <v>260</v>
      </c>
      <c r="BM131" s="148" t="s">
        <v>317</v>
      </c>
    </row>
    <row r="132" spans="2:65" s="1" customFormat="1" ht="24.2" customHeight="1">
      <c r="B132" s="32"/>
      <c r="C132" s="137" t="s">
        <v>285</v>
      </c>
      <c r="D132" s="137" t="s">
        <v>255</v>
      </c>
      <c r="E132" s="138" t="s">
        <v>6694</v>
      </c>
      <c r="F132" s="139" t="s">
        <v>5309</v>
      </c>
      <c r="G132" s="140" t="s">
        <v>313</v>
      </c>
      <c r="H132" s="141">
        <v>48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260</v>
      </c>
      <c r="AT132" s="148" t="s">
        <v>255</v>
      </c>
      <c r="AU132" s="148" t="s">
        <v>87</v>
      </c>
      <c r="AY132" s="17" t="s">
        <v>253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85</v>
      </c>
      <c r="BK132" s="149">
        <f t="shared" si="9"/>
        <v>0</v>
      </c>
      <c r="BL132" s="17" t="s">
        <v>260</v>
      </c>
      <c r="BM132" s="148" t="s">
        <v>344</v>
      </c>
    </row>
    <row r="133" spans="2:65" s="11" customFormat="1" ht="22.9" customHeight="1">
      <c r="B133" s="125"/>
      <c r="D133" s="126" t="s">
        <v>76</v>
      </c>
      <c r="E133" s="135" t="s">
        <v>6695</v>
      </c>
      <c r="F133" s="135" t="s">
        <v>6696</v>
      </c>
      <c r="I133" s="128"/>
      <c r="J133" s="136">
        <f>BK133</f>
        <v>0</v>
      </c>
      <c r="L133" s="125"/>
      <c r="M133" s="130"/>
      <c r="P133" s="131">
        <f>SUM(P134:P137)</f>
        <v>0</v>
      </c>
      <c r="R133" s="131">
        <f>SUM(R134:R137)</f>
        <v>0</v>
      </c>
      <c r="T133" s="132">
        <f>SUM(T134:T137)</f>
        <v>0</v>
      </c>
      <c r="AR133" s="126" t="s">
        <v>85</v>
      </c>
      <c r="AT133" s="133" t="s">
        <v>76</v>
      </c>
      <c r="AU133" s="133" t="s">
        <v>85</v>
      </c>
      <c r="AY133" s="126" t="s">
        <v>253</v>
      </c>
      <c r="BK133" s="134">
        <f>SUM(BK134:BK137)</f>
        <v>0</v>
      </c>
    </row>
    <row r="134" spans="2:65" s="1" customFormat="1" ht="33" customHeight="1">
      <c r="B134" s="32"/>
      <c r="C134" s="137" t="s">
        <v>292</v>
      </c>
      <c r="D134" s="137" t="s">
        <v>255</v>
      </c>
      <c r="E134" s="138" t="s">
        <v>6697</v>
      </c>
      <c r="F134" s="139" t="s">
        <v>5311</v>
      </c>
      <c r="G134" s="140" t="s">
        <v>313</v>
      </c>
      <c r="H134" s="141">
        <v>45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260</v>
      </c>
      <c r="BM134" s="148" t="s">
        <v>360</v>
      </c>
    </row>
    <row r="135" spans="2:65" s="1" customFormat="1" ht="24.2" customHeight="1">
      <c r="B135" s="32"/>
      <c r="C135" s="137" t="s">
        <v>303</v>
      </c>
      <c r="D135" s="137" t="s">
        <v>255</v>
      </c>
      <c r="E135" s="138" t="s">
        <v>6698</v>
      </c>
      <c r="F135" s="139" t="s">
        <v>5313</v>
      </c>
      <c r="G135" s="140" t="s">
        <v>202</v>
      </c>
      <c r="H135" s="141">
        <v>45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260</v>
      </c>
      <c r="BM135" s="148" t="s">
        <v>369</v>
      </c>
    </row>
    <row r="136" spans="2:65" s="1" customFormat="1" ht="21.75" customHeight="1">
      <c r="B136" s="32"/>
      <c r="C136" s="137" t="s">
        <v>310</v>
      </c>
      <c r="D136" s="137" t="s">
        <v>255</v>
      </c>
      <c r="E136" s="138" t="s">
        <v>6699</v>
      </c>
      <c r="F136" s="139" t="s">
        <v>5315</v>
      </c>
      <c r="G136" s="140" t="s">
        <v>202</v>
      </c>
      <c r="H136" s="141">
        <v>7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260</v>
      </c>
      <c r="BM136" s="148" t="s">
        <v>379</v>
      </c>
    </row>
    <row r="137" spans="2:65" s="1" customFormat="1" ht="21.75" customHeight="1">
      <c r="B137" s="32"/>
      <c r="C137" s="137" t="s">
        <v>317</v>
      </c>
      <c r="D137" s="137" t="s">
        <v>255</v>
      </c>
      <c r="E137" s="138" t="s">
        <v>6700</v>
      </c>
      <c r="F137" s="139" t="s">
        <v>5317</v>
      </c>
      <c r="G137" s="140" t="s">
        <v>313</v>
      </c>
      <c r="H137" s="141">
        <v>45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389</v>
      </c>
    </row>
    <row r="138" spans="2:65" s="11" customFormat="1" ht="22.9" customHeight="1">
      <c r="B138" s="125"/>
      <c r="D138" s="126" t="s">
        <v>76</v>
      </c>
      <c r="E138" s="135" t="s">
        <v>6701</v>
      </c>
      <c r="F138" s="135" t="s">
        <v>5402</v>
      </c>
      <c r="I138" s="128"/>
      <c r="J138" s="136">
        <f>BK138</f>
        <v>0</v>
      </c>
      <c r="L138" s="125"/>
      <c r="M138" s="130"/>
      <c r="P138" s="131">
        <f>SUM(P139:P143)</f>
        <v>0</v>
      </c>
      <c r="R138" s="131">
        <f>SUM(R139:R143)</f>
        <v>0</v>
      </c>
      <c r="T138" s="132">
        <f>SUM(T139:T143)</f>
        <v>0</v>
      </c>
      <c r="AR138" s="126" t="s">
        <v>85</v>
      </c>
      <c r="AT138" s="133" t="s">
        <v>76</v>
      </c>
      <c r="AU138" s="133" t="s">
        <v>85</v>
      </c>
      <c r="AY138" s="126" t="s">
        <v>253</v>
      </c>
      <c r="BK138" s="134">
        <f>SUM(BK139:BK143)</f>
        <v>0</v>
      </c>
    </row>
    <row r="139" spans="2:65" s="1" customFormat="1" ht="24.2" customHeight="1">
      <c r="B139" s="32"/>
      <c r="C139" s="137" t="s">
        <v>323</v>
      </c>
      <c r="D139" s="137" t="s">
        <v>255</v>
      </c>
      <c r="E139" s="138" t="s">
        <v>6702</v>
      </c>
      <c r="F139" s="139" t="s">
        <v>6703</v>
      </c>
      <c r="G139" s="140" t="s">
        <v>447</v>
      </c>
      <c r="H139" s="141">
        <v>1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260</v>
      </c>
      <c r="BM139" s="148" t="s">
        <v>410</v>
      </c>
    </row>
    <row r="140" spans="2:65" s="1" customFormat="1" ht="16.5" customHeight="1">
      <c r="B140" s="32"/>
      <c r="C140" s="137" t="s">
        <v>344</v>
      </c>
      <c r="D140" s="137" t="s">
        <v>255</v>
      </c>
      <c r="E140" s="138" t="s">
        <v>6704</v>
      </c>
      <c r="F140" s="139" t="s">
        <v>5410</v>
      </c>
      <c r="G140" s="140" t="s">
        <v>447</v>
      </c>
      <c r="H140" s="141">
        <v>1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260</v>
      </c>
      <c r="BM140" s="148" t="s">
        <v>422</v>
      </c>
    </row>
    <row r="141" spans="2:65" s="1" customFormat="1" ht="21.75" customHeight="1">
      <c r="B141" s="32"/>
      <c r="C141" s="137" t="s">
        <v>355</v>
      </c>
      <c r="D141" s="137" t="s">
        <v>255</v>
      </c>
      <c r="E141" s="138" t="s">
        <v>6705</v>
      </c>
      <c r="F141" s="139" t="s">
        <v>6706</v>
      </c>
      <c r="G141" s="140" t="s">
        <v>447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444</v>
      </c>
    </row>
    <row r="142" spans="2:65" s="1" customFormat="1" ht="16.5" customHeight="1">
      <c r="B142" s="32"/>
      <c r="C142" s="137" t="s">
        <v>360</v>
      </c>
      <c r="D142" s="137" t="s">
        <v>255</v>
      </c>
      <c r="E142" s="138" t="s">
        <v>6707</v>
      </c>
      <c r="F142" s="139" t="s">
        <v>5416</v>
      </c>
      <c r="G142" s="140" t="s">
        <v>447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260</v>
      </c>
      <c r="BM142" s="148" t="s">
        <v>455</v>
      </c>
    </row>
    <row r="143" spans="2:65" s="1" customFormat="1" ht="24.2" customHeight="1">
      <c r="B143" s="32"/>
      <c r="C143" s="137" t="s">
        <v>8</v>
      </c>
      <c r="D143" s="137" t="s">
        <v>255</v>
      </c>
      <c r="E143" s="138" t="s">
        <v>6708</v>
      </c>
      <c r="F143" s="139" t="s">
        <v>5425</v>
      </c>
      <c r="G143" s="140" t="s">
        <v>447</v>
      </c>
      <c r="H143" s="141">
        <v>1</v>
      </c>
      <c r="I143" s="142"/>
      <c r="J143" s="143">
        <f>ROUND(I143*H143,2)</f>
        <v>0</v>
      </c>
      <c r="K143" s="139" t="s">
        <v>1</v>
      </c>
      <c r="L143" s="32"/>
      <c r="M143" s="197" t="s">
        <v>1</v>
      </c>
      <c r="N143" s="198" t="s">
        <v>42</v>
      </c>
      <c r="O143" s="183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260</v>
      </c>
      <c r="BM143" s="148" t="s">
        <v>533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FtmhcprWuBuVtftwCowzXiq2/vUDmp6L+sRLvSkQw12n1rlBZ29voeS0zAIGbkl8GLaP8iP/jT5dxkLCkIx7IQ==" saltValue="zSwHCcrgIKMxlAJjORVjwHdatv46SjjCGcoq3ZZsVotGB+PKR3xMFli0fgxMkzEvk05lMNxhh0lFO800eJ0dWg==" spinCount="100000" sheet="1" objects="1" scenarios="1" formatColumns="0" formatRows="0" autoFilter="0"/>
  <autoFilter ref="C123:K143" xr:uid="{00000000-0009-0000-0000-00001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6709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6710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ROUND((SUM(BE127:BE222)),  2)</f>
        <v>0</v>
      </c>
      <c r="I35" s="97">
        <v>0.21</v>
      </c>
      <c r="J35" s="86">
        <f>ROUND(((SUM(BE127:BE222))*I35),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ROUND((SUM(BF127:BF222)),  2)</f>
        <v>0</v>
      </c>
      <c r="I36" s="97">
        <v>0.15</v>
      </c>
      <c r="J36" s="86">
        <f>ROUND(((SUM(BF127:BF222))*I36),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ROUND((SUM(BG127:BG222)),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ROUND((SUM(BH127:BH222)),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ROUND((SUM(BI127:BI222)),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6709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 xml:space="preserve">D.3.1 - Zdroj tepla a chladu 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J127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233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801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6711</v>
      </c>
      <c r="E101" s="115"/>
      <c r="F101" s="115"/>
      <c r="G101" s="115"/>
      <c r="H101" s="115"/>
      <c r="I101" s="115"/>
      <c r="J101" s="116">
        <f>J135</f>
        <v>0</v>
      </c>
      <c r="L101" s="113"/>
    </row>
    <row r="102" spans="2:47" s="9" customFormat="1" ht="19.899999999999999" customHeight="1">
      <c r="B102" s="113"/>
      <c r="D102" s="114" t="s">
        <v>5027</v>
      </c>
      <c r="E102" s="115"/>
      <c r="F102" s="115"/>
      <c r="G102" s="115"/>
      <c r="H102" s="115"/>
      <c r="I102" s="115"/>
      <c r="J102" s="116">
        <f>J171</f>
        <v>0</v>
      </c>
      <c r="L102" s="113"/>
    </row>
    <row r="103" spans="2:47" s="9" customFormat="1" ht="19.899999999999999" customHeight="1">
      <c r="B103" s="113"/>
      <c r="D103" s="114" t="s">
        <v>5028</v>
      </c>
      <c r="E103" s="115"/>
      <c r="F103" s="115"/>
      <c r="G103" s="115"/>
      <c r="H103" s="115"/>
      <c r="I103" s="115"/>
      <c r="J103" s="116">
        <f>J186</f>
        <v>0</v>
      </c>
      <c r="L103" s="113"/>
    </row>
    <row r="104" spans="2:47" s="8" customFormat="1" ht="24.95" customHeight="1">
      <c r="B104" s="109"/>
      <c r="D104" s="110" t="s">
        <v>4354</v>
      </c>
      <c r="E104" s="111"/>
      <c r="F104" s="111"/>
      <c r="G104" s="111"/>
      <c r="H104" s="111"/>
      <c r="I104" s="111"/>
      <c r="J104" s="112">
        <f>J218</f>
        <v>0</v>
      </c>
      <c r="L104" s="109"/>
    </row>
    <row r="105" spans="2:47" s="9" customFormat="1" ht="19.899999999999999" customHeight="1">
      <c r="B105" s="113"/>
      <c r="D105" s="114" t="s">
        <v>5030</v>
      </c>
      <c r="E105" s="115"/>
      <c r="F105" s="115"/>
      <c r="G105" s="115"/>
      <c r="H105" s="115"/>
      <c r="I105" s="115"/>
      <c r="J105" s="116">
        <f>J221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238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63" ht="12" customHeight="1">
      <c r="B116" s="20"/>
      <c r="C116" s="27" t="s">
        <v>215</v>
      </c>
      <c r="L116" s="20"/>
    </row>
    <row r="117" spans="2:63" s="1" customFormat="1" ht="16.5" customHeight="1">
      <c r="B117" s="32"/>
      <c r="E117" s="255" t="s">
        <v>6709</v>
      </c>
      <c r="F117" s="257"/>
      <c r="G117" s="257"/>
      <c r="H117" s="257"/>
      <c r="L117" s="32"/>
    </row>
    <row r="118" spans="2:63" s="1" customFormat="1" ht="12" customHeight="1">
      <c r="B118" s="32"/>
      <c r="C118" s="27" t="s">
        <v>792</v>
      </c>
      <c r="L118" s="32"/>
    </row>
    <row r="119" spans="2:63" s="1" customFormat="1" ht="16.5" customHeight="1">
      <c r="B119" s="32"/>
      <c r="E119" s="237" t="str">
        <f>E11</f>
        <v xml:space="preserve">D.3.1 - Zdroj tepla a chladu </v>
      </c>
      <c r="F119" s="257"/>
      <c r="G119" s="257"/>
      <c r="H119" s="25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Na Vyšehradě 1205, 509 01 Nová Paka </v>
      </c>
      <c r="I121" s="27" t="s">
        <v>22</v>
      </c>
      <c r="J121" s="52" t="str">
        <f>IF(J14="","",J14)</f>
        <v>17. 11. 2023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Královehradecký kraj</v>
      </c>
      <c r="I123" s="27" t="s">
        <v>30</v>
      </c>
      <c r="J123" s="30" t="str">
        <f>E23</f>
        <v>Růžička a partneři,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QSB,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239</v>
      </c>
      <c r="D126" s="119" t="s">
        <v>62</v>
      </c>
      <c r="E126" s="119" t="s">
        <v>58</v>
      </c>
      <c r="F126" s="119" t="s">
        <v>59</v>
      </c>
      <c r="G126" s="119" t="s">
        <v>240</v>
      </c>
      <c r="H126" s="119" t="s">
        <v>241</v>
      </c>
      <c r="I126" s="119" t="s">
        <v>242</v>
      </c>
      <c r="J126" s="119" t="s">
        <v>225</v>
      </c>
      <c r="K126" s="120" t="s">
        <v>243</v>
      </c>
      <c r="L126" s="117"/>
      <c r="M126" s="59" t="s">
        <v>1</v>
      </c>
      <c r="N126" s="60" t="s">
        <v>41</v>
      </c>
      <c r="O126" s="60" t="s">
        <v>244</v>
      </c>
      <c r="P126" s="60" t="s">
        <v>245</v>
      </c>
      <c r="Q126" s="60" t="s">
        <v>246</v>
      </c>
      <c r="R126" s="60" t="s">
        <v>247</v>
      </c>
      <c r="S126" s="60" t="s">
        <v>248</v>
      </c>
      <c r="T126" s="61" t="s">
        <v>249</v>
      </c>
    </row>
    <row r="127" spans="2:63" s="1" customFormat="1" ht="22.9" customHeight="1">
      <c r="B127" s="32"/>
      <c r="C127" s="64" t="s">
        <v>250</v>
      </c>
      <c r="J127" s="121">
        <f>BK127</f>
        <v>0</v>
      </c>
      <c r="L127" s="32"/>
      <c r="M127" s="62"/>
      <c r="N127" s="53"/>
      <c r="O127" s="53"/>
      <c r="P127" s="122">
        <f>P128+P218</f>
        <v>0</v>
      </c>
      <c r="Q127" s="53"/>
      <c r="R127" s="122">
        <f>R128+R218</f>
        <v>0.22794999999999999</v>
      </c>
      <c r="S127" s="53"/>
      <c r="T127" s="123">
        <f>T128+T218</f>
        <v>0</v>
      </c>
      <c r="AT127" s="17" t="s">
        <v>76</v>
      </c>
      <c r="AU127" s="17" t="s">
        <v>227</v>
      </c>
      <c r="BK127" s="124">
        <f>BK128+BK218</f>
        <v>0</v>
      </c>
    </row>
    <row r="128" spans="2:63" s="11" customFormat="1" ht="25.9" customHeight="1">
      <c r="B128" s="125"/>
      <c r="D128" s="126" t="s">
        <v>76</v>
      </c>
      <c r="E128" s="127" t="s">
        <v>609</v>
      </c>
      <c r="F128" s="127" t="s">
        <v>610</v>
      </c>
      <c r="I128" s="128"/>
      <c r="J128" s="129">
        <f>BK128</f>
        <v>0</v>
      </c>
      <c r="L128" s="125"/>
      <c r="M128" s="130"/>
      <c r="P128" s="131">
        <f>P129+P135+P171+P186</f>
        <v>0</v>
      </c>
      <c r="R128" s="131">
        <f>R129+R135+R171+R186</f>
        <v>0.22794999999999999</v>
      </c>
      <c r="T128" s="132">
        <f>T129+T135+T171+T186</f>
        <v>0</v>
      </c>
      <c r="AR128" s="126" t="s">
        <v>87</v>
      </c>
      <c r="AT128" s="133" t="s">
        <v>76</v>
      </c>
      <c r="AU128" s="133" t="s">
        <v>77</v>
      </c>
      <c r="AY128" s="126" t="s">
        <v>253</v>
      </c>
      <c r="BK128" s="134">
        <f>BK129+BK135+BK171+BK186</f>
        <v>0</v>
      </c>
    </row>
    <row r="129" spans="2:65" s="11" customFormat="1" ht="22.9" customHeight="1">
      <c r="B129" s="125"/>
      <c r="D129" s="126" t="s">
        <v>76</v>
      </c>
      <c r="E129" s="135" t="s">
        <v>1691</v>
      </c>
      <c r="F129" s="135" t="s">
        <v>1692</v>
      </c>
      <c r="I129" s="128"/>
      <c r="J129" s="136">
        <f>BK129</f>
        <v>0</v>
      </c>
      <c r="L129" s="125"/>
      <c r="M129" s="130"/>
      <c r="P129" s="131">
        <f>SUM(P130:P134)</f>
        <v>0</v>
      </c>
      <c r="R129" s="131">
        <f>SUM(R130:R134)</f>
        <v>1.6E-2</v>
      </c>
      <c r="T129" s="132">
        <f>SUM(T130:T134)</f>
        <v>0</v>
      </c>
      <c r="AR129" s="126" t="s">
        <v>87</v>
      </c>
      <c r="AT129" s="133" t="s">
        <v>76</v>
      </c>
      <c r="AU129" s="133" t="s">
        <v>85</v>
      </c>
      <c r="AY129" s="126" t="s">
        <v>253</v>
      </c>
      <c r="BK129" s="134">
        <f>SUM(BK130:BK134)</f>
        <v>0</v>
      </c>
    </row>
    <row r="130" spans="2:65" s="1" customFormat="1" ht="33" customHeight="1">
      <c r="B130" s="32"/>
      <c r="C130" s="137" t="s">
        <v>85</v>
      </c>
      <c r="D130" s="137" t="s">
        <v>255</v>
      </c>
      <c r="E130" s="138" t="s">
        <v>4666</v>
      </c>
      <c r="F130" s="139" t="s">
        <v>4667</v>
      </c>
      <c r="G130" s="140" t="s">
        <v>313</v>
      </c>
      <c r="H130" s="141">
        <v>50</v>
      </c>
      <c r="I130" s="142"/>
      <c r="J130" s="143">
        <f>ROUND(I130*H130,2)</f>
        <v>0</v>
      </c>
      <c r="K130" s="139" t="s">
        <v>259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1.9000000000000001E-4</v>
      </c>
      <c r="R130" s="146">
        <f>Q130*H130</f>
        <v>9.4999999999999998E-3</v>
      </c>
      <c r="S130" s="146">
        <v>0</v>
      </c>
      <c r="T130" s="147">
        <f>S130*H130</f>
        <v>0</v>
      </c>
      <c r="AR130" s="148" t="s">
        <v>369</v>
      </c>
      <c r="AT130" s="148" t="s">
        <v>255</v>
      </c>
      <c r="AU130" s="148" t="s">
        <v>87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369</v>
      </c>
      <c r="BM130" s="148" t="s">
        <v>6712</v>
      </c>
    </row>
    <row r="131" spans="2:65" s="1" customFormat="1" ht="11.25">
      <c r="B131" s="32"/>
      <c r="D131" s="150" t="s">
        <v>262</v>
      </c>
      <c r="F131" s="151" t="s">
        <v>4669</v>
      </c>
      <c r="I131" s="152"/>
      <c r="L131" s="32"/>
      <c r="M131" s="153"/>
      <c r="T131" s="56"/>
      <c r="AT131" s="17" t="s">
        <v>262</v>
      </c>
      <c r="AU131" s="17" t="s">
        <v>87</v>
      </c>
    </row>
    <row r="132" spans="2:65" s="1" customFormat="1" ht="24.2" customHeight="1">
      <c r="B132" s="32"/>
      <c r="C132" s="185" t="s">
        <v>87</v>
      </c>
      <c r="D132" s="185" t="s">
        <v>1052</v>
      </c>
      <c r="E132" s="186" t="s">
        <v>6713</v>
      </c>
      <c r="F132" s="187" t="s">
        <v>6714</v>
      </c>
      <c r="G132" s="188" t="s">
        <v>313</v>
      </c>
      <c r="H132" s="189">
        <v>50</v>
      </c>
      <c r="I132" s="190"/>
      <c r="J132" s="191">
        <f>ROUND(I132*H132,2)</f>
        <v>0</v>
      </c>
      <c r="K132" s="187" t="s">
        <v>259</v>
      </c>
      <c r="L132" s="192"/>
      <c r="M132" s="193" t="s">
        <v>1</v>
      </c>
      <c r="N132" s="194" t="s">
        <v>42</v>
      </c>
      <c r="P132" s="146">
        <f>O132*H132</f>
        <v>0</v>
      </c>
      <c r="Q132" s="146">
        <v>1.2999999999999999E-4</v>
      </c>
      <c r="R132" s="146">
        <f>Q132*H132</f>
        <v>6.4999999999999997E-3</v>
      </c>
      <c r="S132" s="146">
        <v>0</v>
      </c>
      <c r="T132" s="147">
        <f>S132*H132</f>
        <v>0</v>
      </c>
      <c r="AR132" s="148" t="s">
        <v>455</v>
      </c>
      <c r="AT132" s="148" t="s">
        <v>1052</v>
      </c>
      <c r="AU132" s="148" t="s">
        <v>87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369</v>
      </c>
      <c r="BM132" s="148" t="s">
        <v>6715</v>
      </c>
    </row>
    <row r="133" spans="2:65" s="1" customFormat="1" ht="24.2" customHeight="1">
      <c r="B133" s="32"/>
      <c r="C133" s="137" t="s">
        <v>97</v>
      </c>
      <c r="D133" s="137" t="s">
        <v>255</v>
      </c>
      <c r="E133" s="138" t="s">
        <v>1776</v>
      </c>
      <c r="F133" s="139" t="s">
        <v>1777</v>
      </c>
      <c r="G133" s="140" t="s">
        <v>1576</v>
      </c>
      <c r="H133" s="196"/>
      <c r="I133" s="142"/>
      <c r="J133" s="143">
        <f>ROUND(I133*H133,2)</f>
        <v>0</v>
      </c>
      <c r="K133" s="139" t="s">
        <v>259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369</v>
      </c>
      <c r="AT133" s="148" t="s">
        <v>255</v>
      </c>
      <c r="AU133" s="148" t="s">
        <v>87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369</v>
      </c>
      <c r="BM133" s="148" t="s">
        <v>6716</v>
      </c>
    </row>
    <row r="134" spans="2:65" s="1" customFormat="1" ht="11.25">
      <c r="B134" s="32"/>
      <c r="D134" s="150" t="s">
        <v>262</v>
      </c>
      <c r="F134" s="151" t="s">
        <v>1779</v>
      </c>
      <c r="I134" s="152"/>
      <c r="L134" s="32"/>
      <c r="M134" s="153"/>
      <c r="T134" s="56"/>
      <c r="AT134" s="17" t="s">
        <v>262</v>
      </c>
      <c r="AU134" s="17" t="s">
        <v>87</v>
      </c>
    </row>
    <row r="135" spans="2:65" s="11" customFormat="1" ht="22.9" customHeight="1">
      <c r="B135" s="125"/>
      <c r="D135" s="126" t="s">
        <v>76</v>
      </c>
      <c r="E135" s="135" t="s">
        <v>6717</v>
      </c>
      <c r="F135" s="135" t="s">
        <v>6718</v>
      </c>
      <c r="I135" s="128"/>
      <c r="J135" s="136">
        <f>BK135</f>
        <v>0</v>
      </c>
      <c r="L135" s="125"/>
      <c r="M135" s="130"/>
      <c r="P135" s="131">
        <f>SUM(P136:P170)</f>
        <v>0</v>
      </c>
      <c r="R135" s="131">
        <f>SUM(R136:R170)</f>
        <v>0</v>
      </c>
      <c r="T135" s="132">
        <f>SUM(T136:T170)</f>
        <v>0</v>
      </c>
      <c r="AR135" s="126" t="s">
        <v>87</v>
      </c>
      <c r="AT135" s="133" t="s">
        <v>76</v>
      </c>
      <c r="AU135" s="133" t="s">
        <v>85</v>
      </c>
      <c r="AY135" s="126" t="s">
        <v>253</v>
      </c>
      <c r="BK135" s="134">
        <f>SUM(BK136:BK170)</f>
        <v>0</v>
      </c>
    </row>
    <row r="136" spans="2:65" s="1" customFormat="1" ht="24.2" customHeight="1">
      <c r="B136" s="32"/>
      <c r="C136" s="137" t="s">
        <v>260</v>
      </c>
      <c r="D136" s="137" t="s">
        <v>255</v>
      </c>
      <c r="E136" s="138" t="s">
        <v>6719</v>
      </c>
      <c r="F136" s="139" t="s">
        <v>6720</v>
      </c>
      <c r="G136" s="140" t="s">
        <v>269</v>
      </c>
      <c r="H136" s="141">
        <v>1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369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369</v>
      </c>
      <c r="BM136" s="148" t="s">
        <v>6721</v>
      </c>
    </row>
    <row r="137" spans="2:65" s="1" customFormat="1" ht="19.5">
      <c r="B137" s="32"/>
      <c r="D137" s="155" t="s">
        <v>1346</v>
      </c>
      <c r="F137" s="195" t="s">
        <v>6722</v>
      </c>
      <c r="I137" s="152"/>
      <c r="L137" s="32"/>
      <c r="M137" s="153"/>
      <c r="T137" s="56"/>
      <c r="AT137" s="17" t="s">
        <v>1346</v>
      </c>
      <c r="AU137" s="17" t="s">
        <v>87</v>
      </c>
    </row>
    <row r="138" spans="2:65" s="1" customFormat="1" ht="24.2" customHeight="1">
      <c r="B138" s="32"/>
      <c r="C138" s="137" t="s">
        <v>280</v>
      </c>
      <c r="D138" s="137" t="s">
        <v>255</v>
      </c>
      <c r="E138" s="138" t="s">
        <v>6723</v>
      </c>
      <c r="F138" s="139" t="s">
        <v>6724</v>
      </c>
      <c r="G138" s="140" t="s">
        <v>269</v>
      </c>
      <c r="H138" s="141">
        <v>1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369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369</v>
      </c>
      <c r="BM138" s="148" t="s">
        <v>6725</v>
      </c>
    </row>
    <row r="139" spans="2:65" s="1" customFormat="1" ht="19.5">
      <c r="B139" s="32"/>
      <c r="D139" s="155" t="s">
        <v>1346</v>
      </c>
      <c r="F139" s="195" t="s">
        <v>6726</v>
      </c>
      <c r="I139" s="152"/>
      <c r="L139" s="32"/>
      <c r="M139" s="153"/>
      <c r="T139" s="56"/>
      <c r="AT139" s="17" t="s">
        <v>1346</v>
      </c>
      <c r="AU139" s="17" t="s">
        <v>87</v>
      </c>
    </row>
    <row r="140" spans="2:65" s="1" customFormat="1" ht="16.5" customHeight="1">
      <c r="B140" s="32"/>
      <c r="C140" s="137" t="s">
        <v>285</v>
      </c>
      <c r="D140" s="137" t="s">
        <v>255</v>
      </c>
      <c r="E140" s="138" t="s">
        <v>6727</v>
      </c>
      <c r="F140" s="139" t="s">
        <v>6728</v>
      </c>
      <c r="G140" s="140" t="s">
        <v>269</v>
      </c>
      <c r="H140" s="141">
        <v>1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369</v>
      </c>
      <c r="AT140" s="148" t="s">
        <v>255</v>
      </c>
      <c r="AU140" s="148" t="s">
        <v>87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369</v>
      </c>
      <c r="BM140" s="148" t="s">
        <v>6729</v>
      </c>
    </row>
    <row r="141" spans="2:65" s="1" customFormat="1" ht="19.5">
      <c r="B141" s="32"/>
      <c r="D141" s="155" t="s">
        <v>1346</v>
      </c>
      <c r="F141" s="195" t="s">
        <v>6730</v>
      </c>
      <c r="I141" s="152"/>
      <c r="L141" s="32"/>
      <c r="M141" s="153"/>
      <c r="T141" s="56"/>
      <c r="AT141" s="17" t="s">
        <v>1346</v>
      </c>
      <c r="AU141" s="17" t="s">
        <v>87</v>
      </c>
    </row>
    <row r="142" spans="2:65" s="1" customFormat="1" ht="21.75" customHeight="1">
      <c r="B142" s="32"/>
      <c r="C142" s="137" t="s">
        <v>292</v>
      </c>
      <c r="D142" s="137" t="s">
        <v>255</v>
      </c>
      <c r="E142" s="138" t="s">
        <v>6731</v>
      </c>
      <c r="F142" s="139" t="s">
        <v>6732</v>
      </c>
      <c r="G142" s="140" t="s">
        <v>269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369</v>
      </c>
      <c r="AT142" s="148" t="s">
        <v>255</v>
      </c>
      <c r="AU142" s="148" t="s">
        <v>87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369</v>
      </c>
      <c r="BM142" s="148" t="s">
        <v>6733</v>
      </c>
    </row>
    <row r="143" spans="2:65" s="1" customFormat="1" ht="19.5">
      <c r="B143" s="32"/>
      <c r="D143" s="155" t="s">
        <v>1346</v>
      </c>
      <c r="F143" s="195" t="s">
        <v>6734</v>
      </c>
      <c r="I143" s="152"/>
      <c r="L143" s="32"/>
      <c r="M143" s="153"/>
      <c r="T143" s="56"/>
      <c r="AT143" s="17" t="s">
        <v>1346</v>
      </c>
      <c r="AU143" s="17" t="s">
        <v>87</v>
      </c>
    </row>
    <row r="144" spans="2:65" s="1" customFormat="1" ht="21.75" customHeight="1">
      <c r="B144" s="32"/>
      <c r="C144" s="137" t="s">
        <v>303</v>
      </c>
      <c r="D144" s="137" t="s">
        <v>255</v>
      </c>
      <c r="E144" s="138" t="s">
        <v>6735</v>
      </c>
      <c r="F144" s="139" t="s">
        <v>6736</v>
      </c>
      <c r="G144" s="140" t="s">
        <v>269</v>
      </c>
      <c r="H144" s="141">
        <v>2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369</v>
      </c>
      <c r="AT144" s="148" t="s">
        <v>255</v>
      </c>
      <c r="AU144" s="148" t="s">
        <v>87</v>
      </c>
      <c r="AY144" s="17" t="s">
        <v>253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369</v>
      </c>
      <c r="BM144" s="148" t="s">
        <v>6737</v>
      </c>
    </row>
    <row r="145" spans="2:65" s="1" customFormat="1" ht="19.5">
      <c r="B145" s="32"/>
      <c r="D145" s="155" t="s">
        <v>1346</v>
      </c>
      <c r="F145" s="195" t="s">
        <v>6738</v>
      </c>
      <c r="I145" s="152"/>
      <c r="L145" s="32"/>
      <c r="M145" s="153"/>
      <c r="T145" s="56"/>
      <c r="AT145" s="17" t="s">
        <v>1346</v>
      </c>
      <c r="AU145" s="17" t="s">
        <v>87</v>
      </c>
    </row>
    <row r="146" spans="2:65" s="1" customFormat="1" ht="21.75" customHeight="1">
      <c r="B146" s="32"/>
      <c r="C146" s="137" t="s">
        <v>310</v>
      </c>
      <c r="D146" s="137" t="s">
        <v>255</v>
      </c>
      <c r="E146" s="138" t="s">
        <v>6739</v>
      </c>
      <c r="F146" s="139" t="s">
        <v>6740</v>
      </c>
      <c r="G146" s="140" t="s">
        <v>269</v>
      </c>
      <c r="H146" s="141">
        <v>2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369</v>
      </c>
      <c r="AT146" s="148" t="s">
        <v>255</v>
      </c>
      <c r="AU146" s="148" t="s">
        <v>87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369</v>
      </c>
      <c r="BM146" s="148" t="s">
        <v>6741</v>
      </c>
    </row>
    <row r="147" spans="2:65" s="1" customFormat="1" ht="19.5">
      <c r="B147" s="32"/>
      <c r="D147" s="155" t="s">
        <v>1346</v>
      </c>
      <c r="F147" s="195" t="s">
        <v>6742</v>
      </c>
      <c r="I147" s="152"/>
      <c r="L147" s="32"/>
      <c r="M147" s="153"/>
      <c r="T147" s="56"/>
      <c r="AT147" s="17" t="s">
        <v>1346</v>
      </c>
      <c r="AU147" s="17" t="s">
        <v>87</v>
      </c>
    </row>
    <row r="148" spans="2:65" s="1" customFormat="1" ht="24.2" customHeight="1">
      <c r="B148" s="32"/>
      <c r="C148" s="137" t="s">
        <v>317</v>
      </c>
      <c r="D148" s="137" t="s">
        <v>255</v>
      </c>
      <c r="E148" s="138" t="s">
        <v>6743</v>
      </c>
      <c r="F148" s="139" t="s">
        <v>6744</v>
      </c>
      <c r="G148" s="140" t="s">
        <v>269</v>
      </c>
      <c r="H148" s="141">
        <v>1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369</v>
      </c>
      <c r="AT148" s="148" t="s">
        <v>255</v>
      </c>
      <c r="AU148" s="148" t="s">
        <v>87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369</v>
      </c>
      <c r="BM148" s="148" t="s">
        <v>6745</v>
      </c>
    </row>
    <row r="149" spans="2:65" s="1" customFormat="1" ht="19.5">
      <c r="B149" s="32"/>
      <c r="D149" s="155" t="s">
        <v>1346</v>
      </c>
      <c r="F149" s="195" t="s">
        <v>6746</v>
      </c>
      <c r="I149" s="152"/>
      <c r="L149" s="32"/>
      <c r="M149" s="153"/>
      <c r="T149" s="56"/>
      <c r="AT149" s="17" t="s">
        <v>1346</v>
      </c>
      <c r="AU149" s="17" t="s">
        <v>87</v>
      </c>
    </row>
    <row r="150" spans="2:65" s="1" customFormat="1" ht="21.75" customHeight="1">
      <c r="B150" s="32"/>
      <c r="C150" s="137" t="s">
        <v>323</v>
      </c>
      <c r="D150" s="137" t="s">
        <v>255</v>
      </c>
      <c r="E150" s="138" t="s">
        <v>6747</v>
      </c>
      <c r="F150" s="139" t="s">
        <v>6748</v>
      </c>
      <c r="G150" s="140" t="s">
        <v>269</v>
      </c>
      <c r="H150" s="141">
        <v>1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369</v>
      </c>
      <c r="AT150" s="148" t="s">
        <v>255</v>
      </c>
      <c r="AU150" s="148" t="s">
        <v>87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369</v>
      </c>
      <c r="BM150" s="148" t="s">
        <v>6749</v>
      </c>
    </row>
    <row r="151" spans="2:65" s="1" customFormat="1" ht="19.5">
      <c r="B151" s="32"/>
      <c r="D151" s="155" t="s">
        <v>1346</v>
      </c>
      <c r="F151" s="195" t="s">
        <v>6750</v>
      </c>
      <c r="I151" s="152"/>
      <c r="L151" s="32"/>
      <c r="M151" s="153"/>
      <c r="T151" s="56"/>
      <c r="AT151" s="17" t="s">
        <v>1346</v>
      </c>
      <c r="AU151" s="17" t="s">
        <v>87</v>
      </c>
    </row>
    <row r="152" spans="2:65" s="1" customFormat="1" ht="21.75" customHeight="1">
      <c r="B152" s="32"/>
      <c r="C152" s="137" t="s">
        <v>344</v>
      </c>
      <c r="D152" s="137" t="s">
        <v>255</v>
      </c>
      <c r="E152" s="138" t="s">
        <v>6751</v>
      </c>
      <c r="F152" s="139" t="s">
        <v>6752</v>
      </c>
      <c r="G152" s="140" t="s">
        <v>269</v>
      </c>
      <c r="H152" s="141">
        <v>1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369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369</v>
      </c>
      <c r="BM152" s="148" t="s">
        <v>6753</v>
      </c>
    </row>
    <row r="153" spans="2:65" s="1" customFormat="1" ht="19.5">
      <c r="B153" s="32"/>
      <c r="D153" s="155" t="s">
        <v>1346</v>
      </c>
      <c r="F153" s="195" t="s">
        <v>6754</v>
      </c>
      <c r="I153" s="152"/>
      <c r="L153" s="32"/>
      <c r="M153" s="153"/>
      <c r="T153" s="56"/>
      <c r="AT153" s="17" t="s">
        <v>1346</v>
      </c>
      <c r="AU153" s="17" t="s">
        <v>87</v>
      </c>
    </row>
    <row r="154" spans="2:65" s="1" customFormat="1" ht="24.2" customHeight="1">
      <c r="B154" s="32"/>
      <c r="C154" s="137" t="s">
        <v>355</v>
      </c>
      <c r="D154" s="137" t="s">
        <v>255</v>
      </c>
      <c r="E154" s="138" t="s">
        <v>6755</v>
      </c>
      <c r="F154" s="139" t="s">
        <v>6756</v>
      </c>
      <c r="G154" s="140" t="s">
        <v>269</v>
      </c>
      <c r="H154" s="141">
        <v>1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369</v>
      </c>
      <c r="AT154" s="148" t="s">
        <v>255</v>
      </c>
      <c r="AU154" s="148" t="s">
        <v>87</v>
      </c>
      <c r="AY154" s="17" t="s">
        <v>253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369</v>
      </c>
      <c r="BM154" s="148" t="s">
        <v>6757</v>
      </c>
    </row>
    <row r="155" spans="2:65" s="1" customFormat="1" ht="19.5">
      <c r="B155" s="32"/>
      <c r="D155" s="155" t="s">
        <v>1346</v>
      </c>
      <c r="F155" s="195" t="s">
        <v>6758</v>
      </c>
      <c r="I155" s="152"/>
      <c r="L155" s="32"/>
      <c r="M155" s="153"/>
      <c r="T155" s="56"/>
      <c r="AT155" s="17" t="s">
        <v>1346</v>
      </c>
      <c r="AU155" s="17" t="s">
        <v>87</v>
      </c>
    </row>
    <row r="156" spans="2:65" s="1" customFormat="1" ht="21.75" customHeight="1">
      <c r="B156" s="32"/>
      <c r="C156" s="137" t="s">
        <v>360</v>
      </c>
      <c r="D156" s="137" t="s">
        <v>255</v>
      </c>
      <c r="E156" s="138" t="s">
        <v>6759</v>
      </c>
      <c r="F156" s="139" t="s">
        <v>6760</v>
      </c>
      <c r="G156" s="140" t="s">
        <v>269</v>
      </c>
      <c r="H156" s="141">
        <v>1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369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369</v>
      </c>
      <c r="BM156" s="148" t="s">
        <v>6761</v>
      </c>
    </row>
    <row r="157" spans="2:65" s="1" customFormat="1" ht="19.5">
      <c r="B157" s="32"/>
      <c r="D157" s="155" t="s">
        <v>1346</v>
      </c>
      <c r="F157" s="195" t="s">
        <v>6762</v>
      </c>
      <c r="I157" s="152"/>
      <c r="L157" s="32"/>
      <c r="M157" s="153"/>
      <c r="T157" s="56"/>
      <c r="AT157" s="17" t="s">
        <v>1346</v>
      </c>
      <c r="AU157" s="17" t="s">
        <v>87</v>
      </c>
    </row>
    <row r="158" spans="2:65" s="1" customFormat="1" ht="16.5" customHeight="1">
      <c r="B158" s="32"/>
      <c r="C158" s="137" t="s">
        <v>8</v>
      </c>
      <c r="D158" s="137" t="s">
        <v>255</v>
      </c>
      <c r="E158" s="138" t="s">
        <v>6763</v>
      </c>
      <c r="F158" s="139" t="s">
        <v>6764</v>
      </c>
      <c r="G158" s="140" t="s">
        <v>269</v>
      </c>
      <c r="H158" s="141">
        <v>4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369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369</v>
      </c>
      <c r="BM158" s="148" t="s">
        <v>6765</v>
      </c>
    </row>
    <row r="159" spans="2:65" s="1" customFormat="1" ht="19.5">
      <c r="B159" s="32"/>
      <c r="D159" s="155" t="s">
        <v>1346</v>
      </c>
      <c r="F159" s="195" t="s">
        <v>6766</v>
      </c>
      <c r="I159" s="152"/>
      <c r="L159" s="32"/>
      <c r="M159" s="153"/>
      <c r="T159" s="56"/>
      <c r="AT159" s="17" t="s">
        <v>1346</v>
      </c>
      <c r="AU159" s="17" t="s">
        <v>87</v>
      </c>
    </row>
    <row r="160" spans="2:65" s="1" customFormat="1" ht="16.5" customHeight="1">
      <c r="B160" s="32"/>
      <c r="C160" s="137" t="s">
        <v>369</v>
      </c>
      <c r="D160" s="137" t="s">
        <v>255</v>
      </c>
      <c r="E160" s="138" t="s">
        <v>6767</v>
      </c>
      <c r="F160" s="139" t="s">
        <v>6768</v>
      </c>
      <c r="G160" s="140" t="s">
        <v>269</v>
      </c>
      <c r="H160" s="141">
        <v>4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369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369</v>
      </c>
      <c r="BM160" s="148" t="s">
        <v>6769</v>
      </c>
    </row>
    <row r="161" spans="2:65" s="1" customFormat="1" ht="19.5">
      <c r="B161" s="32"/>
      <c r="D161" s="155" t="s">
        <v>1346</v>
      </c>
      <c r="F161" s="195" t="s">
        <v>6770</v>
      </c>
      <c r="I161" s="152"/>
      <c r="L161" s="32"/>
      <c r="M161" s="153"/>
      <c r="T161" s="56"/>
      <c r="AT161" s="17" t="s">
        <v>1346</v>
      </c>
      <c r="AU161" s="17" t="s">
        <v>87</v>
      </c>
    </row>
    <row r="162" spans="2:65" s="1" customFormat="1" ht="62.65" customHeight="1">
      <c r="B162" s="32"/>
      <c r="C162" s="137" t="s">
        <v>374</v>
      </c>
      <c r="D162" s="137" t="s">
        <v>255</v>
      </c>
      <c r="E162" s="138" t="s">
        <v>6771</v>
      </c>
      <c r="F162" s="139" t="s">
        <v>6772</v>
      </c>
      <c r="G162" s="140" t="s">
        <v>269</v>
      </c>
      <c r="H162" s="141">
        <v>1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369</v>
      </c>
      <c r="AT162" s="148" t="s">
        <v>255</v>
      </c>
      <c r="AU162" s="148" t="s">
        <v>87</v>
      </c>
      <c r="AY162" s="17" t="s">
        <v>253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369</v>
      </c>
      <c r="BM162" s="148" t="s">
        <v>6773</v>
      </c>
    </row>
    <row r="163" spans="2:65" s="1" customFormat="1" ht="19.5">
      <c r="B163" s="32"/>
      <c r="D163" s="155" t="s">
        <v>1346</v>
      </c>
      <c r="F163" s="195" t="s">
        <v>6774</v>
      </c>
      <c r="I163" s="152"/>
      <c r="L163" s="32"/>
      <c r="M163" s="153"/>
      <c r="T163" s="56"/>
      <c r="AT163" s="17" t="s">
        <v>1346</v>
      </c>
      <c r="AU163" s="17" t="s">
        <v>87</v>
      </c>
    </row>
    <row r="164" spans="2:65" s="1" customFormat="1" ht="62.65" customHeight="1">
      <c r="B164" s="32"/>
      <c r="C164" s="137" t="s">
        <v>379</v>
      </c>
      <c r="D164" s="137" t="s">
        <v>255</v>
      </c>
      <c r="E164" s="138" t="s">
        <v>6775</v>
      </c>
      <c r="F164" s="139" t="s">
        <v>6776</v>
      </c>
      <c r="G164" s="140" t="s">
        <v>269</v>
      </c>
      <c r="H164" s="141">
        <v>1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369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369</v>
      </c>
      <c r="BM164" s="148" t="s">
        <v>6777</v>
      </c>
    </row>
    <row r="165" spans="2:65" s="1" customFormat="1" ht="19.5">
      <c r="B165" s="32"/>
      <c r="D165" s="155" t="s">
        <v>1346</v>
      </c>
      <c r="F165" s="195" t="s">
        <v>6778</v>
      </c>
      <c r="I165" s="152"/>
      <c r="L165" s="32"/>
      <c r="M165" s="153"/>
      <c r="T165" s="56"/>
      <c r="AT165" s="17" t="s">
        <v>1346</v>
      </c>
      <c r="AU165" s="17" t="s">
        <v>87</v>
      </c>
    </row>
    <row r="166" spans="2:65" s="1" customFormat="1" ht="55.5" customHeight="1">
      <c r="B166" s="32"/>
      <c r="C166" s="137" t="s">
        <v>384</v>
      </c>
      <c r="D166" s="137" t="s">
        <v>255</v>
      </c>
      <c r="E166" s="138" t="s">
        <v>6779</v>
      </c>
      <c r="F166" s="139" t="s">
        <v>6780</v>
      </c>
      <c r="G166" s="140" t="s">
        <v>269</v>
      </c>
      <c r="H166" s="141">
        <v>1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369</v>
      </c>
      <c r="AT166" s="148" t="s">
        <v>255</v>
      </c>
      <c r="AU166" s="148" t="s">
        <v>87</v>
      </c>
      <c r="AY166" s="17" t="s">
        <v>253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369</v>
      </c>
      <c r="BM166" s="148" t="s">
        <v>6781</v>
      </c>
    </row>
    <row r="167" spans="2:65" s="1" customFormat="1" ht="19.5">
      <c r="B167" s="32"/>
      <c r="D167" s="155" t="s">
        <v>1346</v>
      </c>
      <c r="F167" s="195" t="s">
        <v>6782</v>
      </c>
      <c r="I167" s="152"/>
      <c r="L167" s="32"/>
      <c r="M167" s="153"/>
      <c r="T167" s="56"/>
      <c r="AT167" s="17" t="s">
        <v>1346</v>
      </c>
      <c r="AU167" s="17" t="s">
        <v>87</v>
      </c>
    </row>
    <row r="168" spans="2:65" s="1" customFormat="1" ht="16.5" customHeight="1">
      <c r="B168" s="32"/>
      <c r="C168" s="137" t="s">
        <v>389</v>
      </c>
      <c r="D168" s="137" t="s">
        <v>255</v>
      </c>
      <c r="E168" s="138" t="s">
        <v>6783</v>
      </c>
      <c r="F168" s="139" t="s">
        <v>6784</v>
      </c>
      <c r="G168" s="140" t="s">
        <v>1543</v>
      </c>
      <c r="H168" s="141">
        <v>120</v>
      </c>
      <c r="I168" s="142"/>
      <c r="J168" s="143">
        <f>ROUND(I168*H168,2)</f>
        <v>0</v>
      </c>
      <c r="K168" s="139" t="s">
        <v>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369</v>
      </c>
      <c r="AT168" s="148" t="s">
        <v>255</v>
      </c>
      <c r="AU168" s="148" t="s">
        <v>87</v>
      </c>
      <c r="AY168" s="17" t="s">
        <v>253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369</v>
      </c>
      <c r="BM168" s="148" t="s">
        <v>6785</v>
      </c>
    </row>
    <row r="169" spans="2:65" s="1" customFormat="1" ht="24.2" customHeight="1">
      <c r="B169" s="32"/>
      <c r="C169" s="137" t="s">
        <v>7</v>
      </c>
      <c r="D169" s="137" t="s">
        <v>255</v>
      </c>
      <c r="E169" s="138" t="s">
        <v>6786</v>
      </c>
      <c r="F169" s="139" t="s">
        <v>6787</v>
      </c>
      <c r="G169" s="140" t="s">
        <v>1576</v>
      </c>
      <c r="H169" s="196"/>
      <c r="I169" s="142"/>
      <c r="J169" s="143">
        <f>ROUND(I169*H169,2)</f>
        <v>0</v>
      </c>
      <c r="K169" s="139" t="s">
        <v>259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369</v>
      </c>
      <c r="AT169" s="148" t="s">
        <v>255</v>
      </c>
      <c r="AU169" s="148" t="s">
        <v>87</v>
      </c>
      <c r="AY169" s="17" t="s">
        <v>253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369</v>
      </c>
      <c r="BM169" s="148" t="s">
        <v>6788</v>
      </c>
    </row>
    <row r="170" spans="2:65" s="1" customFormat="1" ht="11.25">
      <c r="B170" s="32"/>
      <c r="D170" s="150" t="s">
        <v>262</v>
      </c>
      <c r="F170" s="151" t="s">
        <v>6789</v>
      </c>
      <c r="I170" s="152"/>
      <c r="L170" s="32"/>
      <c r="M170" s="153"/>
      <c r="T170" s="56"/>
      <c r="AT170" s="17" t="s">
        <v>262</v>
      </c>
      <c r="AU170" s="17" t="s">
        <v>87</v>
      </c>
    </row>
    <row r="171" spans="2:65" s="11" customFormat="1" ht="22.9" customHeight="1">
      <c r="B171" s="125"/>
      <c r="D171" s="126" t="s">
        <v>76</v>
      </c>
      <c r="E171" s="135" t="s">
        <v>5034</v>
      </c>
      <c r="F171" s="135" t="s">
        <v>5035</v>
      </c>
      <c r="I171" s="128"/>
      <c r="J171" s="136">
        <f>BK171</f>
        <v>0</v>
      </c>
      <c r="L171" s="125"/>
      <c r="M171" s="130"/>
      <c r="P171" s="131">
        <f>SUM(P172:P185)</f>
        <v>0</v>
      </c>
      <c r="R171" s="131">
        <f>SUM(R172:R185)</f>
        <v>0.10508999999999999</v>
      </c>
      <c r="T171" s="132">
        <f>SUM(T172:T185)</f>
        <v>0</v>
      </c>
      <c r="AR171" s="126" t="s">
        <v>87</v>
      </c>
      <c r="AT171" s="133" t="s">
        <v>76</v>
      </c>
      <c r="AU171" s="133" t="s">
        <v>85</v>
      </c>
      <c r="AY171" s="126" t="s">
        <v>253</v>
      </c>
      <c r="BK171" s="134">
        <f>SUM(BK172:BK185)</f>
        <v>0</v>
      </c>
    </row>
    <row r="172" spans="2:65" s="1" customFormat="1" ht="24.2" customHeight="1">
      <c r="B172" s="32"/>
      <c r="C172" s="137" t="s">
        <v>398</v>
      </c>
      <c r="D172" s="137" t="s">
        <v>255</v>
      </c>
      <c r="E172" s="138" t="s">
        <v>6790</v>
      </c>
      <c r="F172" s="139" t="s">
        <v>6791</v>
      </c>
      <c r="G172" s="140" t="s">
        <v>313</v>
      </c>
      <c r="H172" s="141">
        <v>20</v>
      </c>
      <c r="I172" s="142"/>
      <c r="J172" s="143">
        <f>ROUND(I172*H172,2)</f>
        <v>0</v>
      </c>
      <c r="K172" s="139" t="s">
        <v>259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7.5000000000000002E-4</v>
      </c>
      <c r="R172" s="146">
        <f>Q172*H172</f>
        <v>1.4999999999999999E-2</v>
      </c>
      <c r="S172" s="146">
        <v>0</v>
      </c>
      <c r="T172" s="147">
        <f>S172*H172</f>
        <v>0</v>
      </c>
      <c r="AR172" s="148" t="s">
        <v>369</v>
      </c>
      <c r="AT172" s="148" t="s">
        <v>255</v>
      </c>
      <c r="AU172" s="148" t="s">
        <v>87</v>
      </c>
      <c r="AY172" s="17" t="s">
        <v>253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369</v>
      </c>
      <c r="BM172" s="148" t="s">
        <v>6792</v>
      </c>
    </row>
    <row r="173" spans="2:65" s="1" customFormat="1" ht="11.25">
      <c r="B173" s="32"/>
      <c r="D173" s="150" t="s">
        <v>262</v>
      </c>
      <c r="F173" s="151" t="s">
        <v>6793</v>
      </c>
      <c r="I173" s="152"/>
      <c r="L173" s="32"/>
      <c r="M173" s="153"/>
      <c r="T173" s="56"/>
      <c r="AT173" s="17" t="s">
        <v>262</v>
      </c>
      <c r="AU173" s="17" t="s">
        <v>87</v>
      </c>
    </row>
    <row r="174" spans="2:65" s="1" customFormat="1" ht="24.2" customHeight="1">
      <c r="B174" s="32"/>
      <c r="C174" s="137" t="s">
        <v>404</v>
      </c>
      <c r="D174" s="137" t="s">
        <v>255</v>
      </c>
      <c r="E174" s="138" t="s">
        <v>5036</v>
      </c>
      <c r="F174" s="139" t="s">
        <v>5037</v>
      </c>
      <c r="G174" s="140" t="s">
        <v>313</v>
      </c>
      <c r="H174" s="141">
        <v>10</v>
      </c>
      <c r="I174" s="142"/>
      <c r="J174" s="143">
        <f>ROUND(I174*H174,2)</f>
        <v>0</v>
      </c>
      <c r="K174" s="139" t="s">
        <v>259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1.2899999999999999E-3</v>
      </c>
      <c r="R174" s="146">
        <f>Q174*H174</f>
        <v>1.2899999999999998E-2</v>
      </c>
      <c r="S174" s="146">
        <v>0</v>
      </c>
      <c r="T174" s="147">
        <f>S174*H174</f>
        <v>0</v>
      </c>
      <c r="AR174" s="148" t="s">
        <v>369</v>
      </c>
      <c r="AT174" s="148" t="s">
        <v>255</v>
      </c>
      <c r="AU174" s="148" t="s">
        <v>87</v>
      </c>
      <c r="AY174" s="17" t="s">
        <v>253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85</v>
      </c>
      <c r="BK174" s="149">
        <f>ROUND(I174*H174,2)</f>
        <v>0</v>
      </c>
      <c r="BL174" s="17" t="s">
        <v>369</v>
      </c>
      <c r="BM174" s="148" t="s">
        <v>6794</v>
      </c>
    </row>
    <row r="175" spans="2:65" s="1" customFormat="1" ht="11.25">
      <c r="B175" s="32"/>
      <c r="D175" s="150" t="s">
        <v>262</v>
      </c>
      <c r="F175" s="151" t="s">
        <v>5039</v>
      </c>
      <c r="I175" s="152"/>
      <c r="L175" s="32"/>
      <c r="M175" s="153"/>
      <c r="T175" s="56"/>
      <c r="AT175" s="17" t="s">
        <v>262</v>
      </c>
      <c r="AU175" s="17" t="s">
        <v>87</v>
      </c>
    </row>
    <row r="176" spans="2:65" s="1" customFormat="1" ht="24.2" customHeight="1">
      <c r="B176" s="32"/>
      <c r="C176" s="137" t="s">
        <v>410</v>
      </c>
      <c r="D176" s="137" t="s">
        <v>255</v>
      </c>
      <c r="E176" s="138" t="s">
        <v>6795</v>
      </c>
      <c r="F176" s="139" t="s">
        <v>6796</v>
      </c>
      <c r="G176" s="140" t="s">
        <v>313</v>
      </c>
      <c r="H176" s="141">
        <v>39</v>
      </c>
      <c r="I176" s="142"/>
      <c r="J176" s="143">
        <f>ROUND(I176*H176,2)</f>
        <v>0</v>
      </c>
      <c r="K176" s="139" t="s">
        <v>259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1.6100000000000001E-3</v>
      </c>
      <c r="R176" s="146">
        <f>Q176*H176</f>
        <v>6.2789999999999999E-2</v>
      </c>
      <c r="S176" s="146">
        <v>0</v>
      </c>
      <c r="T176" s="147">
        <f>S176*H176</f>
        <v>0</v>
      </c>
      <c r="AR176" s="148" t="s">
        <v>369</v>
      </c>
      <c r="AT176" s="148" t="s">
        <v>255</v>
      </c>
      <c r="AU176" s="148" t="s">
        <v>87</v>
      </c>
      <c r="AY176" s="17" t="s">
        <v>253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369</v>
      </c>
      <c r="BM176" s="148" t="s">
        <v>6797</v>
      </c>
    </row>
    <row r="177" spans="2:65" s="1" customFormat="1" ht="11.25">
      <c r="B177" s="32"/>
      <c r="D177" s="150" t="s">
        <v>262</v>
      </c>
      <c r="F177" s="151" t="s">
        <v>6798</v>
      </c>
      <c r="I177" s="152"/>
      <c r="L177" s="32"/>
      <c r="M177" s="153"/>
      <c r="T177" s="56"/>
      <c r="AT177" s="17" t="s">
        <v>262</v>
      </c>
      <c r="AU177" s="17" t="s">
        <v>87</v>
      </c>
    </row>
    <row r="178" spans="2:65" s="1" customFormat="1" ht="16.5" customHeight="1">
      <c r="B178" s="32"/>
      <c r="C178" s="137" t="s">
        <v>415</v>
      </c>
      <c r="D178" s="137" t="s">
        <v>255</v>
      </c>
      <c r="E178" s="138" t="s">
        <v>5040</v>
      </c>
      <c r="F178" s="139" t="s">
        <v>5041</v>
      </c>
      <c r="G178" s="140" t="s">
        <v>313</v>
      </c>
      <c r="H178" s="141">
        <v>69</v>
      </c>
      <c r="I178" s="142"/>
      <c r="J178" s="143">
        <f>ROUND(I178*H178,2)</f>
        <v>0</v>
      </c>
      <c r="K178" s="139" t="s">
        <v>259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369</v>
      </c>
      <c r="AT178" s="148" t="s">
        <v>255</v>
      </c>
      <c r="AU178" s="148" t="s">
        <v>87</v>
      </c>
      <c r="AY178" s="17" t="s">
        <v>253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369</v>
      </c>
      <c r="BM178" s="148" t="s">
        <v>6799</v>
      </c>
    </row>
    <row r="179" spans="2:65" s="1" customFormat="1" ht="11.25">
      <c r="B179" s="32"/>
      <c r="D179" s="150" t="s">
        <v>262</v>
      </c>
      <c r="F179" s="151" t="s">
        <v>5043</v>
      </c>
      <c r="I179" s="152"/>
      <c r="L179" s="32"/>
      <c r="M179" s="153"/>
      <c r="T179" s="56"/>
      <c r="AT179" s="17" t="s">
        <v>262</v>
      </c>
      <c r="AU179" s="17" t="s">
        <v>87</v>
      </c>
    </row>
    <row r="180" spans="2:65" s="1" customFormat="1" ht="24.2" customHeight="1">
      <c r="B180" s="32"/>
      <c r="C180" s="137" t="s">
        <v>422</v>
      </c>
      <c r="D180" s="137" t="s">
        <v>255</v>
      </c>
      <c r="E180" s="138" t="s">
        <v>6800</v>
      </c>
      <c r="F180" s="139" t="s">
        <v>6801</v>
      </c>
      <c r="G180" s="140" t="s">
        <v>313</v>
      </c>
      <c r="H180" s="141">
        <v>40</v>
      </c>
      <c r="I180" s="142"/>
      <c r="J180" s="143">
        <f>ROUND(I180*H180,2)</f>
        <v>0</v>
      </c>
      <c r="K180" s="139" t="s">
        <v>259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3.6000000000000002E-4</v>
      </c>
      <c r="R180" s="146">
        <f>Q180*H180</f>
        <v>1.4400000000000001E-2</v>
      </c>
      <c r="S180" s="146">
        <v>0</v>
      </c>
      <c r="T180" s="147">
        <f>S180*H180</f>
        <v>0</v>
      </c>
      <c r="AR180" s="148" t="s">
        <v>369</v>
      </c>
      <c r="AT180" s="148" t="s">
        <v>255</v>
      </c>
      <c r="AU180" s="148" t="s">
        <v>87</v>
      </c>
      <c r="AY180" s="17" t="s">
        <v>253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85</v>
      </c>
      <c r="BK180" s="149">
        <f>ROUND(I180*H180,2)</f>
        <v>0</v>
      </c>
      <c r="BL180" s="17" t="s">
        <v>369</v>
      </c>
      <c r="BM180" s="148" t="s">
        <v>6802</v>
      </c>
    </row>
    <row r="181" spans="2:65" s="1" customFormat="1" ht="11.25">
      <c r="B181" s="32"/>
      <c r="D181" s="150" t="s">
        <v>262</v>
      </c>
      <c r="F181" s="151" t="s">
        <v>6803</v>
      </c>
      <c r="I181" s="152"/>
      <c r="L181" s="32"/>
      <c r="M181" s="153"/>
      <c r="T181" s="56"/>
      <c r="AT181" s="17" t="s">
        <v>262</v>
      </c>
      <c r="AU181" s="17" t="s">
        <v>87</v>
      </c>
    </row>
    <row r="182" spans="2:65" s="1" customFormat="1" ht="16.5" customHeight="1">
      <c r="B182" s="32"/>
      <c r="C182" s="137" t="s">
        <v>291</v>
      </c>
      <c r="D182" s="137" t="s">
        <v>255</v>
      </c>
      <c r="E182" s="138" t="s">
        <v>5051</v>
      </c>
      <c r="F182" s="139" t="s">
        <v>5052</v>
      </c>
      <c r="G182" s="140" t="s">
        <v>313</v>
      </c>
      <c r="H182" s="141">
        <v>40</v>
      </c>
      <c r="I182" s="142"/>
      <c r="J182" s="143">
        <f>ROUND(I182*H182,2)</f>
        <v>0</v>
      </c>
      <c r="K182" s="139" t="s">
        <v>259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369</v>
      </c>
      <c r="AT182" s="148" t="s">
        <v>255</v>
      </c>
      <c r="AU182" s="148" t="s">
        <v>87</v>
      </c>
      <c r="AY182" s="17" t="s">
        <v>253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369</v>
      </c>
      <c r="BM182" s="148" t="s">
        <v>6804</v>
      </c>
    </row>
    <row r="183" spans="2:65" s="1" customFormat="1" ht="11.25">
      <c r="B183" s="32"/>
      <c r="D183" s="150" t="s">
        <v>262</v>
      </c>
      <c r="F183" s="151" t="s">
        <v>5054</v>
      </c>
      <c r="I183" s="152"/>
      <c r="L183" s="32"/>
      <c r="M183" s="153"/>
      <c r="T183" s="56"/>
      <c r="AT183" s="17" t="s">
        <v>262</v>
      </c>
      <c r="AU183" s="17" t="s">
        <v>87</v>
      </c>
    </row>
    <row r="184" spans="2:65" s="1" customFormat="1" ht="24.2" customHeight="1">
      <c r="B184" s="32"/>
      <c r="C184" s="137" t="s">
        <v>302</v>
      </c>
      <c r="D184" s="137" t="s">
        <v>255</v>
      </c>
      <c r="E184" s="138" t="s">
        <v>5055</v>
      </c>
      <c r="F184" s="139" t="s">
        <v>5056</v>
      </c>
      <c r="G184" s="140" t="s">
        <v>1576</v>
      </c>
      <c r="H184" s="196"/>
      <c r="I184" s="142"/>
      <c r="J184" s="143">
        <f>ROUND(I184*H184,2)</f>
        <v>0</v>
      </c>
      <c r="K184" s="139" t="s">
        <v>259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369</v>
      </c>
      <c r="AT184" s="148" t="s">
        <v>255</v>
      </c>
      <c r="AU184" s="148" t="s">
        <v>87</v>
      </c>
      <c r="AY184" s="17" t="s">
        <v>253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369</v>
      </c>
      <c r="BM184" s="148" t="s">
        <v>6805</v>
      </c>
    </row>
    <row r="185" spans="2:65" s="1" customFormat="1" ht="11.25">
      <c r="B185" s="32"/>
      <c r="D185" s="150" t="s">
        <v>262</v>
      </c>
      <c r="F185" s="151" t="s">
        <v>5058</v>
      </c>
      <c r="I185" s="152"/>
      <c r="L185" s="32"/>
      <c r="M185" s="153"/>
      <c r="T185" s="56"/>
      <c r="AT185" s="17" t="s">
        <v>262</v>
      </c>
      <c r="AU185" s="17" t="s">
        <v>87</v>
      </c>
    </row>
    <row r="186" spans="2:65" s="11" customFormat="1" ht="22.9" customHeight="1">
      <c r="B186" s="125"/>
      <c r="D186" s="126" t="s">
        <v>76</v>
      </c>
      <c r="E186" s="135" t="s">
        <v>5059</v>
      </c>
      <c r="F186" s="135" t="s">
        <v>5060</v>
      </c>
      <c r="I186" s="128"/>
      <c r="J186" s="136">
        <f>BK186</f>
        <v>0</v>
      </c>
      <c r="L186" s="125"/>
      <c r="M186" s="130"/>
      <c r="P186" s="131">
        <f>SUM(P187:P217)</f>
        <v>0</v>
      </c>
      <c r="R186" s="131">
        <f>SUM(R187:R217)</f>
        <v>0.10686000000000001</v>
      </c>
      <c r="T186" s="132">
        <f>SUM(T187:T217)</f>
        <v>0</v>
      </c>
      <c r="AR186" s="126" t="s">
        <v>87</v>
      </c>
      <c r="AT186" s="133" t="s">
        <v>76</v>
      </c>
      <c r="AU186" s="133" t="s">
        <v>85</v>
      </c>
      <c r="AY186" s="126" t="s">
        <v>253</v>
      </c>
      <c r="BK186" s="134">
        <f>SUM(BK187:BK217)</f>
        <v>0</v>
      </c>
    </row>
    <row r="187" spans="2:65" s="1" customFormat="1" ht="21.75" customHeight="1">
      <c r="B187" s="32"/>
      <c r="C187" s="137" t="s">
        <v>437</v>
      </c>
      <c r="D187" s="137" t="s">
        <v>255</v>
      </c>
      <c r="E187" s="138" t="s">
        <v>6806</v>
      </c>
      <c r="F187" s="139" t="s">
        <v>6807</v>
      </c>
      <c r="G187" s="140" t="s">
        <v>269</v>
      </c>
      <c r="H187" s="141">
        <v>5</v>
      </c>
      <c r="I187" s="142"/>
      <c r="J187" s="143">
        <f>ROUND(I187*H187,2)</f>
        <v>0</v>
      </c>
      <c r="K187" s="139" t="s">
        <v>259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6.0000000000000002E-5</v>
      </c>
      <c r="R187" s="146">
        <f>Q187*H187</f>
        <v>3.0000000000000003E-4</v>
      </c>
      <c r="S187" s="146">
        <v>0</v>
      </c>
      <c r="T187" s="147">
        <f>S187*H187</f>
        <v>0</v>
      </c>
      <c r="AR187" s="148" t="s">
        <v>369</v>
      </c>
      <c r="AT187" s="148" t="s">
        <v>255</v>
      </c>
      <c r="AU187" s="148" t="s">
        <v>87</v>
      </c>
      <c r="AY187" s="17" t="s">
        <v>253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369</v>
      </c>
      <c r="BM187" s="148" t="s">
        <v>6808</v>
      </c>
    </row>
    <row r="188" spans="2:65" s="1" customFormat="1" ht="11.25">
      <c r="B188" s="32"/>
      <c r="D188" s="150" t="s">
        <v>262</v>
      </c>
      <c r="F188" s="151" t="s">
        <v>6809</v>
      </c>
      <c r="I188" s="152"/>
      <c r="L188" s="32"/>
      <c r="M188" s="153"/>
      <c r="T188" s="56"/>
      <c r="AT188" s="17" t="s">
        <v>262</v>
      </c>
      <c r="AU188" s="17" t="s">
        <v>87</v>
      </c>
    </row>
    <row r="189" spans="2:65" s="1" customFormat="1" ht="24.2" customHeight="1">
      <c r="B189" s="32"/>
      <c r="C189" s="137" t="s">
        <v>444</v>
      </c>
      <c r="D189" s="137" t="s">
        <v>255</v>
      </c>
      <c r="E189" s="138" t="s">
        <v>6810</v>
      </c>
      <c r="F189" s="139" t="s">
        <v>6811</v>
      </c>
      <c r="G189" s="140" t="s">
        <v>269</v>
      </c>
      <c r="H189" s="141">
        <v>4</v>
      </c>
      <c r="I189" s="142"/>
      <c r="J189" s="143">
        <f>ROUND(I189*H189,2)</f>
        <v>0</v>
      </c>
      <c r="K189" s="139" t="s">
        <v>259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2.9299999999999999E-3</v>
      </c>
      <c r="R189" s="146">
        <f>Q189*H189</f>
        <v>1.172E-2</v>
      </c>
      <c r="S189" s="146">
        <v>0</v>
      </c>
      <c r="T189" s="147">
        <f>S189*H189</f>
        <v>0</v>
      </c>
      <c r="AR189" s="148" t="s">
        <v>369</v>
      </c>
      <c r="AT189" s="148" t="s">
        <v>255</v>
      </c>
      <c r="AU189" s="148" t="s">
        <v>87</v>
      </c>
      <c r="AY189" s="17" t="s">
        <v>253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369</v>
      </c>
      <c r="BM189" s="148" t="s">
        <v>6812</v>
      </c>
    </row>
    <row r="190" spans="2:65" s="1" customFormat="1" ht="11.25">
      <c r="B190" s="32"/>
      <c r="D190" s="150" t="s">
        <v>262</v>
      </c>
      <c r="F190" s="151" t="s">
        <v>6813</v>
      </c>
      <c r="I190" s="152"/>
      <c r="L190" s="32"/>
      <c r="M190" s="153"/>
      <c r="T190" s="56"/>
      <c r="AT190" s="17" t="s">
        <v>262</v>
      </c>
      <c r="AU190" s="17" t="s">
        <v>87</v>
      </c>
    </row>
    <row r="191" spans="2:65" s="1" customFormat="1" ht="37.9" customHeight="1">
      <c r="B191" s="32"/>
      <c r="C191" s="137" t="s">
        <v>449</v>
      </c>
      <c r="D191" s="137" t="s">
        <v>255</v>
      </c>
      <c r="E191" s="138" t="s">
        <v>6814</v>
      </c>
      <c r="F191" s="139" t="s">
        <v>6815</v>
      </c>
      <c r="G191" s="140" t="s">
        <v>269</v>
      </c>
      <c r="H191" s="141">
        <v>4</v>
      </c>
      <c r="I191" s="142"/>
      <c r="J191" s="143">
        <f>ROUND(I191*H191,2)</f>
        <v>0</v>
      </c>
      <c r="K191" s="139" t="s">
        <v>1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5.1999999999999995E-4</v>
      </c>
      <c r="R191" s="146">
        <f>Q191*H191</f>
        <v>2.0799999999999998E-3</v>
      </c>
      <c r="S191" s="146">
        <v>0</v>
      </c>
      <c r="T191" s="147">
        <f>S191*H191</f>
        <v>0</v>
      </c>
      <c r="AR191" s="148" t="s">
        <v>369</v>
      </c>
      <c r="AT191" s="148" t="s">
        <v>255</v>
      </c>
      <c r="AU191" s="148" t="s">
        <v>87</v>
      </c>
      <c r="AY191" s="17" t="s">
        <v>253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369</v>
      </c>
      <c r="BM191" s="148" t="s">
        <v>6816</v>
      </c>
    </row>
    <row r="192" spans="2:65" s="1" customFormat="1" ht="21.75" customHeight="1">
      <c r="B192" s="32"/>
      <c r="C192" s="137" t="s">
        <v>455</v>
      </c>
      <c r="D192" s="137" t="s">
        <v>255</v>
      </c>
      <c r="E192" s="138" t="s">
        <v>6817</v>
      </c>
      <c r="F192" s="139" t="s">
        <v>6818</v>
      </c>
      <c r="G192" s="140" t="s">
        <v>269</v>
      </c>
      <c r="H192" s="141">
        <v>1</v>
      </c>
      <c r="I192" s="142"/>
      <c r="J192" s="143">
        <f>ROUND(I192*H192,2)</f>
        <v>0</v>
      </c>
      <c r="K192" s="139" t="s">
        <v>259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8.4000000000000003E-4</v>
      </c>
      <c r="R192" s="146">
        <f>Q192*H192</f>
        <v>8.4000000000000003E-4</v>
      </c>
      <c r="S192" s="146">
        <v>0</v>
      </c>
      <c r="T192" s="147">
        <f>S192*H192</f>
        <v>0</v>
      </c>
      <c r="AR192" s="148" t="s">
        <v>369</v>
      </c>
      <c r="AT192" s="148" t="s">
        <v>255</v>
      </c>
      <c r="AU192" s="148" t="s">
        <v>87</v>
      </c>
      <c r="AY192" s="17" t="s">
        <v>253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369</v>
      </c>
      <c r="BM192" s="148" t="s">
        <v>6819</v>
      </c>
    </row>
    <row r="193" spans="2:65" s="1" customFormat="1" ht="11.25">
      <c r="B193" s="32"/>
      <c r="D193" s="150" t="s">
        <v>262</v>
      </c>
      <c r="F193" s="151" t="s">
        <v>6820</v>
      </c>
      <c r="I193" s="152"/>
      <c r="L193" s="32"/>
      <c r="M193" s="153"/>
      <c r="T193" s="56"/>
      <c r="AT193" s="17" t="s">
        <v>262</v>
      </c>
      <c r="AU193" s="17" t="s">
        <v>87</v>
      </c>
    </row>
    <row r="194" spans="2:65" s="1" customFormat="1" ht="24.2" customHeight="1">
      <c r="B194" s="32"/>
      <c r="C194" s="137" t="s">
        <v>479</v>
      </c>
      <c r="D194" s="137" t="s">
        <v>255</v>
      </c>
      <c r="E194" s="138" t="s">
        <v>6821</v>
      </c>
      <c r="F194" s="139" t="s">
        <v>6822</v>
      </c>
      <c r="G194" s="140" t="s">
        <v>269</v>
      </c>
      <c r="H194" s="141">
        <v>3</v>
      </c>
      <c r="I194" s="142"/>
      <c r="J194" s="143">
        <f>ROUND(I194*H194,2)</f>
        <v>0</v>
      </c>
      <c r="K194" s="139" t="s">
        <v>259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7.2999999999999996E-4</v>
      </c>
      <c r="R194" s="146">
        <f>Q194*H194</f>
        <v>2.1900000000000001E-3</v>
      </c>
      <c r="S194" s="146">
        <v>0</v>
      </c>
      <c r="T194" s="147">
        <f>S194*H194</f>
        <v>0</v>
      </c>
      <c r="AR194" s="148" t="s">
        <v>369</v>
      </c>
      <c r="AT194" s="148" t="s">
        <v>255</v>
      </c>
      <c r="AU194" s="148" t="s">
        <v>87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369</v>
      </c>
      <c r="BM194" s="148" t="s">
        <v>6823</v>
      </c>
    </row>
    <row r="195" spans="2:65" s="1" customFormat="1" ht="11.25">
      <c r="B195" s="32"/>
      <c r="D195" s="150" t="s">
        <v>262</v>
      </c>
      <c r="F195" s="151" t="s">
        <v>6824</v>
      </c>
      <c r="I195" s="152"/>
      <c r="L195" s="32"/>
      <c r="M195" s="153"/>
      <c r="T195" s="56"/>
      <c r="AT195" s="17" t="s">
        <v>262</v>
      </c>
      <c r="AU195" s="17" t="s">
        <v>87</v>
      </c>
    </row>
    <row r="196" spans="2:65" s="1" customFormat="1" ht="24.2" customHeight="1">
      <c r="B196" s="32"/>
      <c r="C196" s="137" t="s">
        <v>483</v>
      </c>
      <c r="D196" s="137" t="s">
        <v>255</v>
      </c>
      <c r="E196" s="138" t="s">
        <v>6825</v>
      </c>
      <c r="F196" s="139" t="s">
        <v>6826</v>
      </c>
      <c r="G196" s="140" t="s">
        <v>269</v>
      </c>
      <c r="H196" s="141">
        <v>5</v>
      </c>
      <c r="I196" s="142"/>
      <c r="J196" s="143">
        <f>ROUND(I196*H196,2)</f>
        <v>0</v>
      </c>
      <c r="K196" s="139" t="s">
        <v>259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2.2000000000000001E-4</v>
      </c>
      <c r="R196" s="146">
        <f>Q196*H196</f>
        <v>1.1000000000000001E-3</v>
      </c>
      <c r="S196" s="146">
        <v>0</v>
      </c>
      <c r="T196" s="147">
        <f>S196*H196</f>
        <v>0</v>
      </c>
      <c r="AR196" s="148" t="s">
        <v>369</v>
      </c>
      <c r="AT196" s="148" t="s">
        <v>255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369</v>
      </c>
      <c r="BM196" s="148" t="s">
        <v>6827</v>
      </c>
    </row>
    <row r="197" spans="2:65" s="1" customFormat="1" ht="11.25">
      <c r="B197" s="32"/>
      <c r="D197" s="150" t="s">
        <v>262</v>
      </c>
      <c r="F197" s="151" t="s">
        <v>6828</v>
      </c>
      <c r="I197" s="152"/>
      <c r="L197" s="32"/>
      <c r="M197" s="153"/>
      <c r="T197" s="56"/>
      <c r="AT197" s="17" t="s">
        <v>262</v>
      </c>
      <c r="AU197" s="17" t="s">
        <v>87</v>
      </c>
    </row>
    <row r="198" spans="2:65" s="1" customFormat="1" ht="24.2" customHeight="1">
      <c r="B198" s="32"/>
      <c r="C198" s="137" t="s">
        <v>309</v>
      </c>
      <c r="D198" s="137" t="s">
        <v>255</v>
      </c>
      <c r="E198" s="138" t="s">
        <v>6829</v>
      </c>
      <c r="F198" s="139" t="s">
        <v>6830</v>
      </c>
      <c r="G198" s="140" t="s">
        <v>269</v>
      </c>
      <c r="H198" s="141">
        <v>2</v>
      </c>
      <c r="I198" s="142"/>
      <c r="J198" s="143">
        <f>ROUND(I198*H198,2)</f>
        <v>0</v>
      </c>
      <c r="K198" s="139" t="s">
        <v>1729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1.14E-3</v>
      </c>
      <c r="R198" s="146">
        <f>Q198*H198</f>
        <v>2.2799999999999999E-3</v>
      </c>
      <c r="S198" s="146">
        <v>0</v>
      </c>
      <c r="T198" s="147">
        <f>S198*H198</f>
        <v>0</v>
      </c>
      <c r="AR198" s="148" t="s">
        <v>369</v>
      </c>
      <c r="AT198" s="148" t="s">
        <v>255</v>
      </c>
      <c r="AU198" s="148" t="s">
        <v>87</v>
      </c>
      <c r="AY198" s="17" t="s">
        <v>253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369</v>
      </c>
      <c r="BM198" s="148" t="s">
        <v>6831</v>
      </c>
    </row>
    <row r="199" spans="2:65" s="1" customFormat="1" ht="11.25">
      <c r="B199" s="32"/>
      <c r="D199" s="150" t="s">
        <v>262</v>
      </c>
      <c r="F199" s="151" t="s">
        <v>6832</v>
      </c>
      <c r="I199" s="152"/>
      <c r="L199" s="32"/>
      <c r="M199" s="153"/>
      <c r="T199" s="56"/>
      <c r="AT199" s="17" t="s">
        <v>262</v>
      </c>
      <c r="AU199" s="17" t="s">
        <v>87</v>
      </c>
    </row>
    <row r="200" spans="2:65" s="1" customFormat="1" ht="21.75" customHeight="1">
      <c r="B200" s="32"/>
      <c r="C200" s="137" t="s">
        <v>490</v>
      </c>
      <c r="D200" s="137" t="s">
        <v>255</v>
      </c>
      <c r="E200" s="138" t="s">
        <v>6833</v>
      </c>
      <c r="F200" s="139" t="s">
        <v>6834</v>
      </c>
      <c r="G200" s="140" t="s">
        <v>269</v>
      </c>
      <c r="H200" s="141">
        <v>8</v>
      </c>
      <c r="I200" s="142"/>
      <c r="J200" s="143">
        <f>ROUND(I200*H200,2)</f>
        <v>0</v>
      </c>
      <c r="K200" s="139" t="s">
        <v>259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3.4000000000000002E-4</v>
      </c>
      <c r="R200" s="146">
        <f>Q200*H200</f>
        <v>2.7200000000000002E-3</v>
      </c>
      <c r="S200" s="146">
        <v>0</v>
      </c>
      <c r="T200" s="147">
        <f>S200*H200</f>
        <v>0</v>
      </c>
      <c r="AR200" s="148" t="s">
        <v>369</v>
      </c>
      <c r="AT200" s="148" t="s">
        <v>255</v>
      </c>
      <c r="AU200" s="148" t="s">
        <v>87</v>
      </c>
      <c r="AY200" s="17" t="s">
        <v>253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369</v>
      </c>
      <c r="BM200" s="148" t="s">
        <v>6835</v>
      </c>
    </row>
    <row r="201" spans="2:65" s="1" customFormat="1" ht="11.25">
      <c r="B201" s="32"/>
      <c r="D201" s="150" t="s">
        <v>262</v>
      </c>
      <c r="F201" s="151" t="s">
        <v>6836</v>
      </c>
      <c r="I201" s="152"/>
      <c r="L201" s="32"/>
      <c r="M201" s="153"/>
      <c r="T201" s="56"/>
      <c r="AT201" s="17" t="s">
        <v>262</v>
      </c>
      <c r="AU201" s="17" t="s">
        <v>87</v>
      </c>
    </row>
    <row r="202" spans="2:65" s="1" customFormat="1" ht="21.75" customHeight="1">
      <c r="B202" s="32"/>
      <c r="C202" s="137" t="s">
        <v>494</v>
      </c>
      <c r="D202" s="137" t="s">
        <v>255</v>
      </c>
      <c r="E202" s="138" t="s">
        <v>6837</v>
      </c>
      <c r="F202" s="139" t="s">
        <v>6838</v>
      </c>
      <c r="G202" s="140" t="s">
        <v>269</v>
      </c>
      <c r="H202" s="141">
        <v>16</v>
      </c>
      <c r="I202" s="142"/>
      <c r="J202" s="143">
        <f>ROUND(I202*H202,2)</f>
        <v>0</v>
      </c>
      <c r="K202" s="139" t="s">
        <v>259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5.0000000000000001E-4</v>
      </c>
      <c r="R202" s="146">
        <f>Q202*H202</f>
        <v>8.0000000000000002E-3</v>
      </c>
      <c r="S202" s="146">
        <v>0</v>
      </c>
      <c r="T202" s="147">
        <f>S202*H202</f>
        <v>0</v>
      </c>
      <c r="AR202" s="148" t="s">
        <v>369</v>
      </c>
      <c r="AT202" s="148" t="s">
        <v>255</v>
      </c>
      <c r="AU202" s="148" t="s">
        <v>87</v>
      </c>
      <c r="AY202" s="17" t="s">
        <v>253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369</v>
      </c>
      <c r="BM202" s="148" t="s">
        <v>6839</v>
      </c>
    </row>
    <row r="203" spans="2:65" s="1" customFormat="1" ht="11.25">
      <c r="B203" s="32"/>
      <c r="D203" s="150" t="s">
        <v>262</v>
      </c>
      <c r="F203" s="151" t="s">
        <v>6840</v>
      </c>
      <c r="I203" s="152"/>
      <c r="L203" s="32"/>
      <c r="M203" s="153"/>
      <c r="T203" s="56"/>
      <c r="AT203" s="17" t="s">
        <v>262</v>
      </c>
      <c r="AU203" s="17" t="s">
        <v>87</v>
      </c>
    </row>
    <row r="204" spans="2:65" s="1" customFormat="1" ht="24.2" customHeight="1">
      <c r="B204" s="32"/>
      <c r="C204" s="137" t="s">
        <v>498</v>
      </c>
      <c r="D204" s="137" t="s">
        <v>255</v>
      </c>
      <c r="E204" s="138" t="s">
        <v>6841</v>
      </c>
      <c r="F204" s="139" t="s">
        <v>6842</v>
      </c>
      <c r="G204" s="140" t="s">
        <v>269</v>
      </c>
      <c r="H204" s="141">
        <v>8</v>
      </c>
      <c r="I204" s="142"/>
      <c r="J204" s="143">
        <f>ROUND(I204*H204,2)</f>
        <v>0</v>
      </c>
      <c r="K204" s="139" t="s">
        <v>259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6.9999999999999999E-4</v>
      </c>
      <c r="R204" s="146">
        <f>Q204*H204</f>
        <v>5.5999999999999999E-3</v>
      </c>
      <c r="S204" s="146">
        <v>0</v>
      </c>
      <c r="T204" s="147">
        <f>S204*H204</f>
        <v>0</v>
      </c>
      <c r="AR204" s="148" t="s">
        <v>369</v>
      </c>
      <c r="AT204" s="148" t="s">
        <v>255</v>
      </c>
      <c r="AU204" s="148" t="s">
        <v>87</v>
      </c>
      <c r="AY204" s="17" t="s">
        <v>253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369</v>
      </c>
      <c r="BM204" s="148" t="s">
        <v>6843</v>
      </c>
    </row>
    <row r="205" spans="2:65" s="1" customFormat="1" ht="11.25">
      <c r="B205" s="32"/>
      <c r="D205" s="150" t="s">
        <v>262</v>
      </c>
      <c r="F205" s="151" t="s">
        <v>6844</v>
      </c>
      <c r="I205" s="152"/>
      <c r="L205" s="32"/>
      <c r="M205" s="153"/>
      <c r="T205" s="56"/>
      <c r="AT205" s="17" t="s">
        <v>262</v>
      </c>
      <c r="AU205" s="17" t="s">
        <v>87</v>
      </c>
    </row>
    <row r="206" spans="2:65" s="1" customFormat="1" ht="24.2" customHeight="1">
      <c r="B206" s="32"/>
      <c r="C206" s="137" t="s">
        <v>502</v>
      </c>
      <c r="D206" s="137" t="s">
        <v>255</v>
      </c>
      <c r="E206" s="138" t="s">
        <v>6845</v>
      </c>
      <c r="F206" s="139" t="s">
        <v>6846</v>
      </c>
      <c r="G206" s="140" t="s">
        <v>269</v>
      </c>
      <c r="H206" s="141">
        <v>14</v>
      </c>
      <c r="I206" s="142"/>
      <c r="J206" s="143">
        <f>ROUND(I206*H206,2)</f>
        <v>0</v>
      </c>
      <c r="K206" s="139" t="s">
        <v>259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1.07E-3</v>
      </c>
      <c r="R206" s="146">
        <f>Q206*H206</f>
        <v>1.498E-2</v>
      </c>
      <c r="S206" s="146">
        <v>0</v>
      </c>
      <c r="T206" s="147">
        <f>S206*H206</f>
        <v>0</v>
      </c>
      <c r="AR206" s="148" t="s">
        <v>369</v>
      </c>
      <c r="AT206" s="148" t="s">
        <v>255</v>
      </c>
      <c r="AU206" s="148" t="s">
        <v>87</v>
      </c>
      <c r="AY206" s="17" t="s">
        <v>253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369</v>
      </c>
      <c r="BM206" s="148" t="s">
        <v>6847</v>
      </c>
    </row>
    <row r="207" spans="2:65" s="1" customFormat="1" ht="11.25">
      <c r="B207" s="32"/>
      <c r="D207" s="150" t="s">
        <v>262</v>
      </c>
      <c r="F207" s="151" t="s">
        <v>6848</v>
      </c>
      <c r="I207" s="152"/>
      <c r="L207" s="32"/>
      <c r="M207" s="153"/>
      <c r="T207" s="56"/>
      <c r="AT207" s="17" t="s">
        <v>262</v>
      </c>
      <c r="AU207" s="17" t="s">
        <v>87</v>
      </c>
    </row>
    <row r="208" spans="2:65" s="1" customFormat="1" ht="21.75" customHeight="1">
      <c r="B208" s="32"/>
      <c r="C208" s="137" t="s">
        <v>508</v>
      </c>
      <c r="D208" s="137" t="s">
        <v>255</v>
      </c>
      <c r="E208" s="138" t="s">
        <v>6849</v>
      </c>
      <c r="F208" s="139" t="s">
        <v>6850</v>
      </c>
      <c r="G208" s="140" t="s">
        <v>269</v>
      </c>
      <c r="H208" s="141">
        <v>2</v>
      </c>
      <c r="I208" s="142"/>
      <c r="J208" s="143">
        <f>ROUND(I208*H208,2)</f>
        <v>0</v>
      </c>
      <c r="K208" s="139" t="s">
        <v>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1.82E-3</v>
      </c>
      <c r="R208" s="146">
        <f>Q208*H208</f>
        <v>3.64E-3</v>
      </c>
      <c r="S208" s="146">
        <v>0</v>
      </c>
      <c r="T208" s="147">
        <f>S208*H208</f>
        <v>0</v>
      </c>
      <c r="AR208" s="148" t="s">
        <v>369</v>
      </c>
      <c r="AT208" s="148" t="s">
        <v>255</v>
      </c>
      <c r="AU208" s="148" t="s">
        <v>87</v>
      </c>
      <c r="AY208" s="17" t="s">
        <v>253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369</v>
      </c>
      <c r="BM208" s="148" t="s">
        <v>6851</v>
      </c>
    </row>
    <row r="209" spans="2:65" s="1" customFormat="1" ht="24.2" customHeight="1">
      <c r="B209" s="32"/>
      <c r="C209" s="137" t="s">
        <v>515</v>
      </c>
      <c r="D209" s="137" t="s">
        <v>255</v>
      </c>
      <c r="E209" s="138" t="s">
        <v>6852</v>
      </c>
      <c r="F209" s="139" t="s">
        <v>6853</v>
      </c>
      <c r="G209" s="140" t="s">
        <v>269</v>
      </c>
      <c r="H209" s="141">
        <v>3</v>
      </c>
      <c r="I209" s="142"/>
      <c r="J209" s="143">
        <f>ROUND(I209*H209,2)</f>
        <v>0</v>
      </c>
      <c r="K209" s="139" t="s">
        <v>259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3.7699999999999999E-3</v>
      </c>
      <c r="R209" s="146">
        <f>Q209*H209</f>
        <v>1.1310000000000001E-2</v>
      </c>
      <c r="S209" s="146">
        <v>0</v>
      </c>
      <c r="T209" s="147">
        <f>S209*H209</f>
        <v>0</v>
      </c>
      <c r="AR209" s="148" t="s">
        <v>369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369</v>
      </c>
      <c r="BM209" s="148" t="s">
        <v>6854</v>
      </c>
    </row>
    <row r="210" spans="2:65" s="1" customFormat="1" ht="11.25">
      <c r="B210" s="32"/>
      <c r="D210" s="150" t="s">
        <v>262</v>
      </c>
      <c r="F210" s="151" t="s">
        <v>6855</v>
      </c>
      <c r="I210" s="152"/>
      <c r="L210" s="32"/>
      <c r="M210" s="153"/>
      <c r="T210" s="56"/>
      <c r="AT210" s="17" t="s">
        <v>262</v>
      </c>
      <c r="AU210" s="17" t="s">
        <v>87</v>
      </c>
    </row>
    <row r="211" spans="2:65" s="1" customFormat="1" ht="33" customHeight="1">
      <c r="B211" s="32"/>
      <c r="C211" s="137" t="s">
        <v>521</v>
      </c>
      <c r="D211" s="137" t="s">
        <v>255</v>
      </c>
      <c r="E211" s="138" t="s">
        <v>4798</v>
      </c>
      <c r="F211" s="139" t="s">
        <v>4799</v>
      </c>
      <c r="G211" s="140" t="s">
        <v>269</v>
      </c>
      <c r="H211" s="141">
        <v>28</v>
      </c>
      <c r="I211" s="142"/>
      <c r="J211" s="143">
        <f>ROUND(I211*H211,2)</f>
        <v>0</v>
      </c>
      <c r="K211" s="139" t="s">
        <v>259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5.5999999999999995E-4</v>
      </c>
      <c r="R211" s="146">
        <f>Q211*H211</f>
        <v>1.5679999999999999E-2</v>
      </c>
      <c r="S211" s="146">
        <v>0</v>
      </c>
      <c r="T211" s="147">
        <f>S211*H211</f>
        <v>0</v>
      </c>
      <c r="AR211" s="148" t="s">
        <v>369</v>
      </c>
      <c r="AT211" s="148" t="s">
        <v>255</v>
      </c>
      <c r="AU211" s="148" t="s">
        <v>87</v>
      </c>
      <c r="AY211" s="17" t="s">
        <v>253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369</v>
      </c>
      <c r="BM211" s="148" t="s">
        <v>6856</v>
      </c>
    </row>
    <row r="212" spans="2:65" s="1" customFormat="1" ht="11.25">
      <c r="B212" s="32"/>
      <c r="D212" s="150" t="s">
        <v>262</v>
      </c>
      <c r="F212" s="151" t="s">
        <v>4801</v>
      </c>
      <c r="I212" s="152"/>
      <c r="L212" s="32"/>
      <c r="M212" s="153"/>
      <c r="T212" s="56"/>
      <c r="AT212" s="17" t="s">
        <v>262</v>
      </c>
      <c r="AU212" s="17" t="s">
        <v>87</v>
      </c>
    </row>
    <row r="213" spans="2:65" s="1" customFormat="1" ht="33" customHeight="1">
      <c r="B213" s="32"/>
      <c r="C213" s="137" t="s">
        <v>527</v>
      </c>
      <c r="D213" s="137" t="s">
        <v>255</v>
      </c>
      <c r="E213" s="138" t="s">
        <v>6857</v>
      </c>
      <c r="F213" s="139" t="s">
        <v>6858</v>
      </c>
      <c r="G213" s="140" t="s">
        <v>269</v>
      </c>
      <c r="H213" s="141">
        <v>11</v>
      </c>
      <c r="I213" s="142"/>
      <c r="J213" s="143">
        <f>ROUND(I213*H213,2)</f>
        <v>0</v>
      </c>
      <c r="K213" s="139" t="s">
        <v>1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1.47E-3</v>
      </c>
      <c r="R213" s="146">
        <f>Q213*H213</f>
        <v>1.617E-2</v>
      </c>
      <c r="S213" s="146">
        <v>0</v>
      </c>
      <c r="T213" s="147">
        <f>S213*H213</f>
        <v>0</v>
      </c>
      <c r="AR213" s="148" t="s">
        <v>369</v>
      </c>
      <c r="AT213" s="148" t="s">
        <v>255</v>
      </c>
      <c r="AU213" s="148" t="s">
        <v>87</v>
      </c>
      <c r="AY213" s="17" t="s">
        <v>253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85</v>
      </c>
      <c r="BK213" s="149">
        <f>ROUND(I213*H213,2)</f>
        <v>0</v>
      </c>
      <c r="BL213" s="17" t="s">
        <v>369</v>
      </c>
      <c r="BM213" s="148" t="s">
        <v>6859</v>
      </c>
    </row>
    <row r="214" spans="2:65" s="1" customFormat="1" ht="24.2" customHeight="1">
      <c r="B214" s="32"/>
      <c r="C214" s="137" t="s">
        <v>533</v>
      </c>
      <c r="D214" s="137" t="s">
        <v>255</v>
      </c>
      <c r="E214" s="138" t="s">
        <v>4805</v>
      </c>
      <c r="F214" s="139" t="s">
        <v>4806</v>
      </c>
      <c r="G214" s="140" t="s">
        <v>269</v>
      </c>
      <c r="H214" s="141">
        <v>11</v>
      </c>
      <c r="I214" s="142"/>
      <c r="J214" s="143">
        <f>ROUND(I214*H214,2)</f>
        <v>0</v>
      </c>
      <c r="K214" s="139" t="s">
        <v>259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7.5000000000000002E-4</v>
      </c>
      <c r="R214" s="146">
        <f>Q214*H214</f>
        <v>8.2500000000000004E-3</v>
      </c>
      <c r="S214" s="146">
        <v>0</v>
      </c>
      <c r="T214" s="147">
        <f>S214*H214</f>
        <v>0</v>
      </c>
      <c r="AR214" s="148" t="s">
        <v>369</v>
      </c>
      <c r="AT214" s="148" t="s">
        <v>255</v>
      </c>
      <c r="AU214" s="148" t="s">
        <v>87</v>
      </c>
      <c r="AY214" s="17" t="s">
        <v>253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369</v>
      </c>
      <c r="BM214" s="148" t="s">
        <v>6860</v>
      </c>
    </row>
    <row r="215" spans="2:65" s="1" customFormat="1" ht="11.25">
      <c r="B215" s="32"/>
      <c r="D215" s="150" t="s">
        <v>262</v>
      </c>
      <c r="F215" s="151" t="s">
        <v>4808</v>
      </c>
      <c r="I215" s="152"/>
      <c r="L215" s="32"/>
      <c r="M215" s="153"/>
      <c r="T215" s="56"/>
      <c r="AT215" s="17" t="s">
        <v>262</v>
      </c>
      <c r="AU215" s="17" t="s">
        <v>87</v>
      </c>
    </row>
    <row r="216" spans="2:65" s="1" customFormat="1" ht="24.2" customHeight="1">
      <c r="B216" s="32"/>
      <c r="C216" s="137" t="s">
        <v>540</v>
      </c>
      <c r="D216" s="137" t="s">
        <v>255</v>
      </c>
      <c r="E216" s="138" t="s">
        <v>5068</v>
      </c>
      <c r="F216" s="139" t="s">
        <v>5069</v>
      </c>
      <c r="G216" s="140" t="s">
        <v>1576</v>
      </c>
      <c r="H216" s="196"/>
      <c r="I216" s="142"/>
      <c r="J216" s="143">
        <f>ROUND(I216*H216,2)</f>
        <v>0</v>
      </c>
      <c r="K216" s="139" t="s">
        <v>259</v>
      </c>
      <c r="L216" s="32"/>
      <c r="M216" s="144" t="s">
        <v>1</v>
      </c>
      <c r="N216" s="145" t="s">
        <v>42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369</v>
      </c>
      <c r="AT216" s="148" t="s">
        <v>255</v>
      </c>
      <c r="AU216" s="148" t="s">
        <v>87</v>
      </c>
      <c r="AY216" s="17" t="s">
        <v>253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85</v>
      </c>
      <c r="BK216" s="149">
        <f>ROUND(I216*H216,2)</f>
        <v>0</v>
      </c>
      <c r="BL216" s="17" t="s">
        <v>369</v>
      </c>
      <c r="BM216" s="148" t="s">
        <v>6861</v>
      </c>
    </row>
    <row r="217" spans="2:65" s="1" customFormat="1" ht="11.25">
      <c r="B217" s="32"/>
      <c r="D217" s="150" t="s">
        <v>262</v>
      </c>
      <c r="F217" s="151" t="s">
        <v>5071</v>
      </c>
      <c r="I217" s="152"/>
      <c r="L217" s="32"/>
      <c r="M217" s="153"/>
      <c r="T217" s="56"/>
      <c r="AT217" s="17" t="s">
        <v>262</v>
      </c>
      <c r="AU217" s="17" t="s">
        <v>87</v>
      </c>
    </row>
    <row r="218" spans="2:65" s="11" customFormat="1" ht="25.9" customHeight="1">
      <c r="B218" s="125"/>
      <c r="D218" s="126" t="s">
        <v>76</v>
      </c>
      <c r="E218" s="127" t="s">
        <v>4589</v>
      </c>
      <c r="F218" s="127" t="s">
        <v>4590</v>
      </c>
      <c r="I218" s="128"/>
      <c r="J218" s="129">
        <f>BK218</f>
        <v>0</v>
      </c>
      <c r="L218" s="125"/>
      <c r="M218" s="130"/>
      <c r="P218" s="131">
        <f>P219+P220+P221</f>
        <v>0</v>
      </c>
      <c r="R218" s="131">
        <f>R219+R220+R221</f>
        <v>0</v>
      </c>
      <c r="T218" s="132">
        <f>T219+T220+T221</f>
        <v>0</v>
      </c>
      <c r="AR218" s="126" t="s">
        <v>260</v>
      </c>
      <c r="AT218" s="133" t="s">
        <v>76</v>
      </c>
      <c r="AU218" s="133" t="s">
        <v>77</v>
      </c>
      <c r="AY218" s="126" t="s">
        <v>253</v>
      </c>
      <c r="BK218" s="134">
        <f>BK219+BK220+BK221</f>
        <v>0</v>
      </c>
    </row>
    <row r="219" spans="2:65" s="1" customFormat="1" ht="21.75" customHeight="1">
      <c r="B219" s="32"/>
      <c r="C219" s="137" t="s">
        <v>546</v>
      </c>
      <c r="D219" s="137" t="s">
        <v>255</v>
      </c>
      <c r="E219" s="138" t="s">
        <v>4591</v>
      </c>
      <c r="F219" s="139" t="s">
        <v>4592</v>
      </c>
      <c r="G219" s="140" t="s">
        <v>4593</v>
      </c>
      <c r="H219" s="141">
        <v>40</v>
      </c>
      <c r="I219" s="142"/>
      <c r="J219" s="143">
        <f>ROUND(I219*H219,2)</f>
        <v>0</v>
      </c>
      <c r="K219" s="139" t="s">
        <v>259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4594</v>
      </c>
      <c r="AT219" s="148" t="s">
        <v>255</v>
      </c>
      <c r="AU219" s="148" t="s">
        <v>85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4594</v>
      </c>
      <c r="BM219" s="148" t="s">
        <v>6862</v>
      </c>
    </row>
    <row r="220" spans="2:65" s="1" customFormat="1" ht="11.25">
      <c r="B220" s="32"/>
      <c r="D220" s="150" t="s">
        <v>262</v>
      </c>
      <c r="F220" s="151" t="s">
        <v>4596</v>
      </c>
      <c r="I220" s="152"/>
      <c r="L220" s="32"/>
      <c r="M220" s="153"/>
      <c r="T220" s="56"/>
      <c r="AT220" s="17" t="s">
        <v>262</v>
      </c>
      <c r="AU220" s="17" t="s">
        <v>85</v>
      </c>
    </row>
    <row r="221" spans="2:65" s="11" customFormat="1" ht="22.9" customHeight="1">
      <c r="B221" s="125"/>
      <c r="D221" s="126" t="s">
        <v>76</v>
      </c>
      <c r="E221" s="135" t="s">
        <v>5150</v>
      </c>
      <c r="F221" s="135" t="s">
        <v>5151</v>
      </c>
      <c r="I221" s="128"/>
      <c r="J221" s="136">
        <f>BK221</f>
        <v>0</v>
      </c>
      <c r="L221" s="125"/>
      <c r="M221" s="130"/>
      <c r="P221" s="131">
        <f>P222</f>
        <v>0</v>
      </c>
      <c r="R221" s="131">
        <f>R222</f>
        <v>0</v>
      </c>
      <c r="T221" s="132">
        <f>T222</f>
        <v>0</v>
      </c>
      <c r="AR221" s="126" t="s">
        <v>280</v>
      </c>
      <c r="AT221" s="133" t="s">
        <v>76</v>
      </c>
      <c r="AU221" s="133" t="s">
        <v>85</v>
      </c>
      <c r="AY221" s="126" t="s">
        <v>253</v>
      </c>
      <c r="BK221" s="134">
        <f>BK222</f>
        <v>0</v>
      </c>
    </row>
    <row r="222" spans="2:65" s="1" customFormat="1" ht="16.5" customHeight="1">
      <c r="B222" s="32"/>
      <c r="C222" s="137" t="s">
        <v>552</v>
      </c>
      <c r="D222" s="137" t="s">
        <v>255</v>
      </c>
      <c r="E222" s="138" t="s">
        <v>5152</v>
      </c>
      <c r="F222" s="139" t="s">
        <v>5153</v>
      </c>
      <c r="G222" s="140" t="s">
        <v>692</v>
      </c>
      <c r="H222" s="141">
        <v>1</v>
      </c>
      <c r="I222" s="142"/>
      <c r="J222" s="143">
        <f>ROUND(I222*H222,2)</f>
        <v>0</v>
      </c>
      <c r="K222" s="139" t="s">
        <v>1</v>
      </c>
      <c r="L222" s="32"/>
      <c r="M222" s="197" t="s">
        <v>1</v>
      </c>
      <c r="N222" s="198" t="s">
        <v>42</v>
      </c>
      <c r="O222" s="183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AR222" s="148" t="s">
        <v>5154</v>
      </c>
      <c r="AT222" s="148" t="s">
        <v>255</v>
      </c>
      <c r="AU222" s="148" t="s">
        <v>87</v>
      </c>
      <c r="AY222" s="17" t="s">
        <v>253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5154</v>
      </c>
      <c r="BM222" s="148" t="s">
        <v>6863</v>
      </c>
    </row>
    <row r="223" spans="2:65" s="1" customFormat="1" ht="6.95" customHeight="1">
      <c r="B223" s="44"/>
      <c r="C223" s="45"/>
      <c r="D223" s="45"/>
      <c r="E223" s="45"/>
      <c r="F223" s="45"/>
      <c r="G223" s="45"/>
      <c r="H223" s="45"/>
      <c r="I223" s="45"/>
      <c r="J223" s="45"/>
      <c r="K223" s="45"/>
      <c r="L223" s="32"/>
    </row>
  </sheetData>
  <sheetProtection algorithmName="SHA-512" hashValue="66qaRHAnsJjbC5AmHKrP2IgeTXl6436npFNVj1LDfjViWwo1Oc51+N/VdKq6dBj7MDsTnHZGiGHDZqa6FnsjPg==" saltValue="2rkxh2klF16gdjUU0gf8oJa7FCmnTloZKlwE9XrSCnDDeyQe849jFw887F89YBFU+ne6EgcQj3uZbU1uftX6GA==" spinCount="100000" sheet="1" objects="1" scenarios="1" formatColumns="0" formatRows="0" autoFilter="0"/>
  <autoFilter ref="C126:K222" xr:uid="{00000000-0009-0000-0000-00001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1D00-000000000000}"/>
    <hyperlink ref="F134" r:id="rId2" xr:uid="{00000000-0004-0000-1D00-000001000000}"/>
    <hyperlink ref="F170" r:id="rId3" xr:uid="{00000000-0004-0000-1D00-000002000000}"/>
    <hyperlink ref="F173" r:id="rId4" xr:uid="{00000000-0004-0000-1D00-000003000000}"/>
    <hyperlink ref="F175" r:id="rId5" xr:uid="{00000000-0004-0000-1D00-000004000000}"/>
    <hyperlink ref="F177" r:id="rId6" xr:uid="{00000000-0004-0000-1D00-000005000000}"/>
    <hyperlink ref="F179" r:id="rId7" xr:uid="{00000000-0004-0000-1D00-000006000000}"/>
    <hyperlink ref="F181" r:id="rId8" xr:uid="{00000000-0004-0000-1D00-000007000000}"/>
    <hyperlink ref="F183" r:id="rId9" xr:uid="{00000000-0004-0000-1D00-000008000000}"/>
    <hyperlink ref="F185" r:id="rId10" xr:uid="{00000000-0004-0000-1D00-000009000000}"/>
    <hyperlink ref="F188" r:id="rId11" xr:uid="{00000000-0004-0000-1D00-00000A000000}"/>
    <hyperlink ref="F190" r:id="rId12" xr:uid="{00000000-0004-0000-1D00-00000B000000}"/>
    <hyperlink ref="F193" r:id="rId13" xr:uid="{00000000-0004-0000-1D00-00000C000000}"/>
    <hyperlink ref="F195" r:id="rId14" xr:uid="{00000000-0004-0000-1D00-00000D000000}"/>
    <hyperlink ref="F197" r:id="rId15" xr:uid="{00000000-0004-0000-1D00-00000E000000}"/>
    <hyperlink ref="F199" r:id="rId16" xr:uid="{00000000-0004-0000-1D00-00000F000000}"/>
    <hyperlink ref="F201" r:id="rId17" xr:uid="{00000000-0004-0000-1D00-000010000000}"/>
    <hyperlink ref="F203" r:id="rId18" xr:uid="{00000000-0004-0000-1D00-000011000000}"/>
    <hyperlink ref="F205" r:id="rId19" xr:uid="{00000000-0004-0000-1D00-000012000000}"/>
    <hyperlink ref="F207" r:id="rId20" xr:uid="{00000000-0004-0000-1D00-000013000000}"/>
    <hyperlink ref="F210" r:id="rId21" xr:uid="{00000000-0004-0000-1D00-000014000000}"/>
    <hyperlink ref="F212" r:id="rId22" xr:uid="{00000000-0004-0000-1D00-000015000000}"/>
    <hyperlink ref="F215" r:id="rId23" xr:uid="{00000000-0004-0000-1D00-000016000000}"/>
    <hyperlink ref="F217" r:id="rId24" xr:uid="{00000000-0004-0000-1D00-000017000000}"/>
    <hyperlink ref="F220" r:id="rId25" xr:uid="{00000000-0004-0000-1D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ht="12" customHeight="1">
      <c r="B8" s="20"/>
      <c r="D8" s="27" t="s">
        <v>215</v>
      </c>
      <c r="L8" s="20"/>
    </row>
    <row r="9" spans="2:46" s="1" customFormat="1" ht="16.5" customHeight="1">
      <c r="B9" s="32"/>
      <c r="E9" s="255" t="s">
        <v>6709</v>
      </c>
      <c r="F9" s="257"/>
      <c r="G9" s="257"/>
      <c r="H9" s="257"/>
      <c r="L9" s="32"/>
    </row>
    <row r="10" spans="2:46" s="1" customFormat="1" ht="12" customHeight="1">
      <c r="B10" s="32"/>
      <c r="D10" s="27" t="s">
        <v>792</v>
      </c>
      <c r="L10" s="32"/>
    </row>
    <row r="11" spans="2:46" s="1" customFormat="1" ht="16.5" customHeight="1">
      <c r="B11" s="32"/>
      <c r="E11" s="237" t="s">
        <v>6864</v>
      </c>
      <c r="F11" s="257"/>
      <c r="G11" s="257"/>
      <c r="H11" s="25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17. 11. 2023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8" t="str">
        <f>'Rekapitulace stavby'!E14</f>
        <v>Vyplň údaj</v>
      </c>
      <c r="F20" s="215"/>
      <c r="G20" s="215"/>
      <c r="H20" s="215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ROUND((SUM(BE125:BE174)),  2)</f>
        <v>0</v>
      </c>
      <c r="I35" s="97">
        <v>0.21</v>
      </c>
      <c r="J35" s="86">
        <f>ROUND(((SUM(BE125:BE174))*I35),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ROUND((SUM(BF125:BF174)),  2)</f>
        <v>0</v>
      </c>
      <c r="I36" s="97">
        <v>0.15</v>
      </c>
      <c r="J36" s="86">
        <f>ROUND(((SUM(BF125:BF174))*I36),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ROUND((SUM(BG125:BG174)),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ROUND((SUM(BH125:BH174)),  2)</f>
        <v>0</v>
      </c>
      <c r="I38" s="97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ROUND((SUM(BI125:BI174)),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12" ht="12" customHeight="1">
      <c r="B86" s="20"/>
      <c r="C86" s="27" t="s">
        <v>215</v>
      </c>
      <c r="L86" s="20"/>
    </row>
    <row r="87" spans="2:12" s="1" customFormat="1" ht="16.5" customHeight="1">
      <c r="B87" s="32"/>
      <c r="E87" s="255" t="s">
        <v>6709</v>
      </c>
      <c r="F87" s="257"/>
      <c r="G87" s="257"/>
      <c r="H87" s="257"/>
      <c r="L87" s="32"/>
    </row>
    <row r="88" spans="2:12" s="1" customFormat="1" ht="12" customHeight="1">
      <c r="B88" s="32"/>
      <c r="C88" s="27" t="s">
        <v>792</v>
      </c>
      <c r="L88" s="32"/>
    </row>
    <row r="89" spans="2:12" s="1" customFormat="1" ht="16.5" customHeight="1">
      <c r="B89" s="32"/>
      <c r="E89" s="237" t="str">
        <f>E11</f>
        <v>D.3.2. - Primární okruh tepelného čerpadla</v>
      </c>
      <c r="F89" s="257"/>
      <c r="G89" s="257"/>
      <c r="H89" s="25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Na Vyšehradě 1205, 509 01 Nová Paka </v>
      </c>
      <c r="I91" s="27" t="s">
        <v>22</v>
      </c>
      <c r="J91" s="52" t="str">
        <f>IF(J14="","",J14)</f>
        <v>17. 11. 2023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Královehradecký kraj</v>
      </c>
      <c r="I93" s="27" t="s">
        <v>30</v>
      </c>
      <c r="J93" s="30" t="str">
        <f>E23</f>
        <v>Růžička a partneři,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QSB,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224</v>
      </c>
      <c r="D96" s="98"/>
      <c r="E96" s="98"/>
      <c r="F96" s="98"/>
      <c r="G96" s="98"/>
      <c r="H96" s="98"/>
      <c r="I96" s="98"/>
      <c r="J96" s="107" t="s">
        <v>225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226</v>
      </c>
      <c r="J98" s="66">
        <f>J125</f>
        <v>0</v>
      </c>
      <c r="L98" s="32"/>
      <c r="AU98" s="17" t="s">
        <v>227</v>
      </c>
    </row>
    <row r="99" spans="2:47" s="8" customFormat="1" ht="24.95" customHeight="1">
      <c r="B99" s="109"/>
      <c r="D99" s="110" t="s">
        <v>6864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6865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6866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9" customFormat="1" ht="19.899999999999999" customHeight="1">
      <c r="B102" s="113"/>
      <c r="D102" s="114" t="s">
        <v>6867</v>
      </c>
      <c r="E102" s="115"/>
      <c r="F102" s="115"/>
      <c r="G102" s="115"/>
      <c r="H102" s="115"/>
      <c r="I102" s="115"/>
      <c r="J102" s="116">
        <f>J142</f>
        <v>0</v>
      </c>
      <c r="L102" s="113"/>
    </row>
    <row r="103" spans="2:47" s="9" customFormat="1" ht="19.899999999999999" customHeight="1">
      <c r="B103" s="113"/>
      <c r="D103" s="114" t="s">
        <v>6868</v>
      </c>
      <c r="E103" s="115"/>
      <c r="F103" s="115"/>
      <c r="G103" s="115"/>
      <c r="H103" s="115"/>
      <c r="I103" s="115"/>
      <c r="J103" s="116">
        <f>J162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238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55" t="str">
        <f>E7</f>
        <v>VÝSTAVBA CHRÁNĚNÉHO BYDLENÍ V NOVÉ PACE</v>
      </c>
      <c r="F113" s="256"/>
      <c r="G113" s="256"/>
      <c r="H113" s="256"/>
      <c r="L113" s="32"/>
    </row>
    <row r="114" spans="2:65" ht="12" customHeight="1">
      <c r="B114" s="20"/>
      <c r="C114" s="27" t="s">
        <v>215</v>
      </c>
      <c r="L114" s="20"/>
    </row>
    <row r="115" spans="2:65" s="1" customFormat="1" ht="16.5" customHeight="1">
      <c r="B115" s="32"/>
      <c r="E115" s="255" t="s">
        <v>6709</v>
      </c>
      <c r="F115" s="257"/>
      <c r="G115" s="257"/>
      <c r="H115" s="257"/>
      <c r="L115" s="32"/>
    </row>
    <row r="116" spans="2:65" s="1" customFormat="1" ht="12" customHeight="1">
      <c r="B116" s="32"/>
      <c r="C116" s="27" t="s">
        <v>792</v>
      </c>
      <c r="L116" s="32"/>
    </row>
    <row r="117" spans="2:65" s="1" customFormat="1" ht="16.5" customHeight="1">
      <c r="B117" s="32"/>
      <c r="E117" s="237" t="str">
        <f>E11</f>
        <v>D.3.2. - Primární okruh tepelného čerpadla</v>
      </c>
      <c r="F117" s="257"/>
      <c r="G117" s="257"/>
      <c r="H117" s="25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Na Vyšehradě 1205, 509 01 Nová Paka </v>
      </c>
      <c r="I119" s="27" t="s">
        <v>22</v>
      </c>
      <c r="J119" s="52" t="str">
        <f>IF(J14="","",J14)</f>
        <v>17. 11. 2023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Královehradecký kraj</v>
      </c>
      <c r="I121" s="27" t="s">
        <v>30</v>
      </c>
      <c r="J121" s="30" t="str">
        <f>E23</f>
        <v>Růžička a partneři, s.r.o.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QSB,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239</v>
      </c>
      <c r="D124" s="119" t="s">
        <v>62</v>
      </c>
      <c r="E124" s="119" t="s">
        <v>58</v>
      </c>
      <c r="F124" s="119" t="s">
        <v>59</v>
      </c>
      <c r="G124" s="119" t="s">
        <v>240</v>
      </c>
      <c r="H124" s="119" t="s">
        <v>241</v>
      </c>
      <c r="I124" s="119" t="s">
        <v>242</v>
      </c>
      <c r="J124" s="119" t="s">
        <v>225</v>
      </c>
      <c r="K124" s="120" t="s">
        <v>243</v>
      </c>
      <c r="L124" s="117"/>
      <c r="M124" s="59" t="s">
        <v>1</v>
      </c>
      <c r="N124" s="60" t="s">
        <v>41</v>
      </c>
      <c r="O124" s="60" t="s">
        <v>244</v>
      </c>
      <c r="P124" s="60" t="s">
        <v>245</v>
      </c>
      <c r="Q124" s="60" t="s">
        <v>246</v>
      </c>
      <c r="R124" s="60" t="s">
        <v>247</v>
      </c>
      <c r="S124" s="60" t="s">
        <v>248</v>
      </c>
      <c r="T124" s="61" t="s">
        <v>249</v>
      </c>
    </row>
    <row r="125" spans="2:65" s="1" customFormat="1" ht="22.9" customHeight="1">
      <c r="B125" s="32"/>
      <c r="C125" s="64" t="s">
        <v>250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</v>
      </c>
      <c r="S125" s="53"/>
      <c r="T125" s="123">
        <f>T126</f>
        <v>0</v>
      </c>
      <c r="AT125" s="17" t="s">
        <v>76</v>
      </c>
      <c r="AU125" s="17" t="s">
        <v>227</v>
      </c>
      <c r="BK125" s="124">
        <f>BK126</f>
        <v>0</v>
      </c>
    </row>
    <row r="126" spans="2:65" s="11" customFormat="1" ht="25.9" customHeight="1">
      <c r="B126" s="125"/>
      <c r="D126" s="126" t="s">
        <v>76</v>
      </c>
      <c r="E126" s="127" t="s">
        <v>183</v>
      </c>
      <c r="F126" s="127" t="s">
        <v>184</v>
      </c>
      <c r="I126" s="128"/>
      <c r="J126" s="129">
        <f>BK126</f>
        <v>0</v>
      </c>
      <c r="L126" s="125"/>
      <c r="M126" s="130"/>
      <c r="P126" s="131">
        <f>P127+P132+P142+P162</f>
        <v>0</v>
      </c>
      <c r="R126" s="131">
        <f>R127+R132+R142+R162</f>
        <v>0</v>
      </c>
      <c r="T126" s="132">
        <f>T127+T132+T142+T162</f>
        <v>0</v>
      </c>
      <c r="AR126" s="126" t="s">
        <v>85</v>
      </c>
      <c r="AT126" s="133" t="s">
        <v>76</v>
      </c>
      <c r="AU126" s="133" t="s">
        <v>77</v>
      </c>
      <c r="AY126" s="126" t="s">
        <v>253</v>
      </c>
      <c r="BK126" s="134">
        <f>BK127+BK132+BK142+BK162</f>
        <v>0</v>
      </c>
    </row>
    <row r="127" spans="2:65" s="11" customFormat="1" ht="22.9" customHeight="1">
      <c r="B127" s="125"/>
      <c r="D127" s="126" t="s">
        <v>76</v>
      </c>
      <c r="E127" s="135" t="s">
        <v>6869</v>
      </c>
      <c r="F127" s="135" t="s">
        <v>6870</v>
      </c>
      <c r="I127" s="128"/>
      <c r="J127" s="136">
        <f>BK127</f>
        <v>0</v>
      </c>
      <c r="L127" s="125"/>
      <c r="M127" s="130"/>
      <c r="P127" s="131">
        <f>SUM(P128:P131)</f>
        <v>0</v>
      </c>
      <c r="R127" s="131">
        <f>SUM(R128:R131)</f>
        <v>0</v>
      </c>
      <c r="T127" s="132">
        <f>SUM(T128:T131)</f>
        <v>0</v>
      </c>
      <c r="AR127" s="126" t="s">
        <v>85</v>
      </c>
      <c r="AT127" s="133" t="s">
        <v>76</v>
      </c>
      <c r="AU127" s="133" t="s">
        <v>85</v>
      </c>
      <c r="AY127" s="126" t="s">
        <v>253</v>
      </c>
      <c r="BK127" s="134">
        <f>SUM(BK128:BK131)</f>
        <v>0</v>
      </c>
    </row>
    <row r="128" spans="2:65" s="1" customFormat="1" ht="66.75" customHeight="1">
      <c r="B128" s="32"/>
      <c r="C128" s="137" t="s">
        <v>85</v>
      </c>
      <c r="D128" s="137" t="s">
        <v>255</v>
      </c>
      <c r="E128" s="138" t="s">
        <v>6871</v>
      </c>
      <c r="F128" s="139" t="s">
        <v>6872</v>
      </c>
      <c r="G128" s="140" t="s">
        <v>452</v>
      </c>
      <c r="H128" s="141">
        <v>1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260</v>
      </c>
      <c r="AT128" s="148" t="s">
        <v>255</v>
      </c>
      <c r="AU128" s="148" t="s">
        <v>87</v>
      </c>
      <c r="AY128" s="17" t="s">
        <v>253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260</v>
      </c>
      <c r="BM128" s="148" t="s">
        <v>260</v>
      </c>
    </row>
    <row r="129" spans="2:65" s="1" customFormat="1" ht="16.5" customHeight="1">
      <c r="B129" s="32"/>
      <c r="C129" s="137" t="s">
        <v>87</v>
      </c>
      <c r="D129" s="137" t="s">
        <v>255</v>
      </c>
      <c r="E129" s="138" t="s">
        <v>6873</v>
      </c>
      <c r="F129" s="139" t="s">
        <v>6874</v>
      </c>
      <c r="G129" s="140" t="s">
        <v>452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260</v>
      </c>
      <c r="AT129" s="148" t="s">
        <v>255</v>
      </c>
      <c r="AU129" s="148" t="s">
        <v>87</v>
      </c>
      <c r="AY129" s="17" t="s">
        <v>253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260</v>
      </c>
      <c r="BM129" s="148" t="s">
        <v>303</v>
      </c>
    </row>
    <row r="130" spans="2:65" s="1" customFormat="1" ht="16.5" customHeight="1">
      <c r="B130" s="32"/>
      <c r="C130" s="137" t="s">
        <v>97</v>
      </c>
      <c r="D130" s="137" t="s">
        <v>255</v>
      </c>
      <c r="E130" s="138" t="s">
        <v>6875</v>
      </c>
      <c r="F130" s="139" t="s">
        <v>6876</v>
      </c>
      <c r="G130" s="140" t="s">
        <v>452</v>
      </c>
      <c r="H130" s="141">
        <v>1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260</v>
      </c>
      <c r="AT130" s="148" t="s">
        <v>255</v>
      </c>
      <c r="AU130" s="148" t="s">
        <v>87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260</v>
      </c>
      <c r="BM130" s="148" t="s">
        <v>379</v>
      </c>
    </row>
    <row r="131" spans="2:65" s="1" customFormat="1" ht="33" customHeight="1">
      <c r="B131" s="32"/>
      <c r="C131" s="137" t="s">
        <v>260</v>
      </c>
      <c r="D131" s="137" t="s">
        <v>255</v>
      </c>
      <c r="E131" s="138" t="s">
        <v>6877</v>
      </c>
      <c r="F131" s="139" t="s">
        <v>6878</v>
      </c>
      <c r="G131" s="140" t="s">
        <v>452</v>
      </c>
      <c r="H131" s="141">
        <v>4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260</v>
      </c>
      <c r="BM131" s="148" t="s">
        <v>389</v>
      </c>
    </row>
    <row r="132" spans="2:65" s="11" customFormat="1" ht="22.9" customHeight="1">
      <c r="B132" s="125"/>
      <c r="D132" s="126" t="s">
        <v>76</v>
      </c>
      <c r="E132" s="135" t="s">
        <v>6879</v>
      </c>
      <c r="F132" s="135" t="s">
        <v>6880</v>
      </c>
      <c r="I132" s="128"/>
      <c r="J132" s="136">
        <f>BK132</f>
        <v>0</v>
      </c>
      <c r="L132" s="125"/>
      <c r="M132" s="130"/>
      <c r="P132" s="131">
        <f>SUM(P133:P141)</f>
        <v>0</v>
      </c>
      <c r="R132" s="131">
        <f>SUM(R133:R141)</f>
        <v>0</v>
      </c>
      <c r="T132" s="132">
        <f>SUM(T133:T141)</f>
        <v>0</v>
      </c>
      <c r="AR132" s="126" t="s">
        <v>85</v>
      </c>
      <c r="AT132" s="133" t="s">
        <v>76</v>
      </c>
      <c r="AU132" s="133" t="s">
        <v>85</v>
      </c>
      <c r="AY132" s="126" t="s">
        <v>253</v>
      </c>
      <c r="BK132" s="134">
        <f>SUM(BK133:BK141)</f>
        <v>0</v>
      </c>
    </row>
    <row r="133" spans="2:65" s="1" customFormat="1" ht="16.5" customHeight="1">
      <c r="B133" s="32"/>
      <c r="C133" s="137" t="s">
        <v>280</v>
      </c>
      <c r="D133" s="137" t="s">
        <v>255</v>
      </c>
      <c r="E133" s="138" t="s">
        <v>6881</v>
      </c>
      <c r="F133" s="139" t="s">
        <v>6882</v>
      </c>
      <c r="G133" s="140" t="s">
        <v>313</v>
      </c>
      <c r="H133" s="141">
        <v>480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260</v>
      </c>
      <c r="BM133" s="148" t="s">
        <v>410</v>
      </c>
    </row>
    <row r="134" spans="2:65" s="1" customFormat="1" ht="97.5">
      <c r="B134" s="32"/>
      <c r="D134" s="155" t="s">
        <v>1346</v>
      </c>
      <c r="F134" s="195" t="s">
        <v>6883</v>
      </c>
      <c r="I134" s="152"/>
      <c r="L134" s="32"/>
      <c r="M134" s="153"/>
      <c r="T134" s="56"/>
      <c r="AT134" s="17" t="s">
        <v>1346</v>
      </c>
      <c r="AU134" s="17" t="s">
        <v>87</v>
      </c>
    </row>
    <row r="135" spans="2:65" s="1" customFormat="1" ht="21.75" customHeight="1">
      <c r="B135" s="32"/>
      <c r="C135" s="137" t="s">
        <v>285</v>
      </c>
      <c r="D135" s="137" t="s">
        <v>255</v>
      </c>
      <c r="E135" s="138" t="s">
        <v>6884</v>
      </c>
      <c r="F135" s="139" t="s">
        <v>6885</v>
      </c>
      <c r="G135" s="140" t="s">
        <v>447</v>
      </c>
      <c r="H135" s="141">
        <v>4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260</v>
      </c>
      <c r="BM135" s="148" t="s">
        <v>422</v>
      </c>
    </row>
    <row r="136" spans="2:65" s="1" customFormat="1" ht="97.5">
      <c r="B136" s="32"/>
      <c r="D136" s="155" t="s">
        <v>1346</v>
      </c>
      <c r="F136" s="195" t="s">
        <v>6886</v>
      </c>
      <c r="I136" s="152"/>
      <c r="L136" s="32"/>
      <c r="M136" s="153"/>
      <c r="T136" s="56"/>
      <c r="AT136" s="17" t="s">
        <v>1346</v>
      </c>
      <c r="AU136" s="17" t="s">
        <v>87</v>
      </c>
    </row>
    <row r="137" spans="2:65" s="1" customFormat="1" ht="16.5" customHeight="1">
      <c r="B137" s="32"/>
      <c r="C137" s="137" t="s">
        <v>292</v>
      </c>
      <c r="D137" s="137" t="s">
        <v>255</v>
      </c>
      <c r="E137" s="138" t="s">
        <v>6887</v>
      </c>
      <c r="F137" s="139" t="s">
        <v>6888</v>
      </c>
      <c r="G137" s="140" t="s">
        <v>447</v>
      </c>
      <c r="H137" s="141">
        <v>4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302</v>
      </c>
    </row>
    <row r="138" spans="2:65" s="1" customFormat="1" ht="37.9" customHeight="1">
      <c r="B138" s="32"/>
      <c r="C138" s="137" t="s">
        <v>303</v>
      </c>
      <c r="D138" s="137" t="s">
        <v>255</v>
      </c>
      <c r="E138" s="138" t="s">
        <v>6889</v>
      </c>
      <c r="F138" s="139" t="s">
        <v>6890</v>
      </c>
      <c r="G138" s="140" t="s">
        <v>447</v>
      </c>
      <c r="H138" s="141">
        <v>4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260</v>
      </c>
      <c r="BM138" s="148" t="s">
        <v>444</v>
      </c>
    </row>
    <row r="139" spans="2:65" s="1" customFormat="1" ht="37.9" customHeight="1">
      <c r="B139" s="32"/>
      <c r="C139" s="137" t="s">
        <v>310</v>
      </c>
      <c r="D139" s="137" t="s">
        <v>255</v>
      </c>
      <c r="E139" s="138" t="s">
        <v>6891</v>
      </c>
      <c r="F139" s="139" t="s">
        <v>6892</v>
      </c>
      <c r="G139" s="140" t="s">
        <v>447</v>
      </c>
      <c r="H139" s="141">
        <v>4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260</v>
      </c>
      <c r="BM139" s="148" t="s">
        <v>455</v>
      </c>
    </row>
    <row r="140" spans="2:65" s="1" customFormat="1" ht="21.75" customHeight="1">
      <c r="B140" s="32"/>
      <c r="C140" s="137" t="s">
        <v>317</v>
      </c>
      <c r="D140" s="137" t="s">
        <v>255</v>
      </c>
      <c r="E140" s="138" t="s">
        <v>6893</v>
      </c>
      <c r="F140" s="139" t="s">
        <v>6894</v>
      </c>
      <c r="G140" s="140" t="s">
        <v>418</v>
      </c>
      <c r="H140" s="141">
        <v>5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260</v>
      </c>
      <c r="BM140" s="148" t="s">
        <v>483</v>
      </c>
    </row>
    <row r="141" spans="2:65" s="1" customFormat="1" ht="97.5">
      <c r="B141" s="32"/>
      <c r="D141" s="155" t="s">
        <v>1346</v>
      </c>
      <c r="F141" s="195" t="s">
        <v>6895</v>
      </c>
      <c r="I141" s="152"/>
      <c r="L141" s="32"/>
      <c r="M141" s="153"/>
      <c r="T141" s="56"/>
      <c r="AT141" s="17" t="s">
        <v>1346</v>
      </c>
      <c r="AU141" s="17" t="s">
        <v>87</v>
      </c>
    </row>
    <row r="142" spans="2:65" s="11" customFormat="1" ht="22.9" customHeight="1">
      <c r="B142" s="125"/>
      <c r="D142" s="126" t="s">
        <v>76</v>
      </c>
      <c r="E142" s="135" t="s">
        <v>6896</v>
      </c>
      <c r="F142" s="135" t="s">
        <v>6897</v>
      </c>
      <c r="I142" s="128"/>
      <c r="J142" s="136">
        <f>BK142</f>
        <v>0</v>
      </c>
      <c r="L142" s="125"/>
      <c r="M142" s="130"/>
      <c r="P142" s="131">
        <f>SUM(P143:P161)</f>
        <v>0</v>
      </c>
      <c r="R142" s="131">
        <f>SUM(R143:R161)</f>
        <v>0</v>
      </c>
      <c r="T142" s="132">
        <f>SUM(T143:T161)</f>
        <v>0</v>
      </c>
      <c r="AR142" s="126" t="s">
        <v>85</v>
      </c>
      <c r="AT142" s="133" t="s">
        <v>76</v>
      </c>
      <c r="AU142" s="133" t="s">
        <v>85</v>
      </c>
      <c r="AY142" s="126" t="s">
        <v>253</v>
      </c>
      <c r="BK142" s="134">
        <f>SUM(BK143:BK161)</f>
        <v>0</v>
      </c>
    </row>
    <row r="143" spans="2:65" s="1" customFormat="1" ht="37.9" customHeight="1">
      <c r="B143" s="32"/>
      <c r="C143" s="137" t="s">
        <v>323</v>
      </c>
      <c r="D143" s="137" t="s">
        <v>255</v>
      </c>
      <c r="E143" s="138" t="s">
        <v>6898</v>
      </c>
      <c r="F143" s="139" t="s">
        <v>6899</v>
      </c>
      <c r="G143" s="140" t="s">
        <v>447</v>
      </c>
      <c r="H143" s="141">
        <v>8</v>
      </c>
      <c r="I143" s="142"/>
      <c r="J143" s="143">
        <f t="shared" ref="J143:J153" si="0">ROUND(I143*H143,2)</f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ref="P143:P153" si="1">O143*H143</f>
        <v>0</v>
      </c>
      <c r="Q143" s="146">
        <v>0</v>
      </c>
      <c r="R143" s="146">
        <f t="shared" ref="R143:R153" si="2">Q143*H143</f>
        <v>0</v>
      </c>
      <c r="S143" s="146">
        <v>0</v>
      </c>
      <c r="T143" s="147">
        <f t="shared" ref="T143:T153" si="3">S143*H143</f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 t="shared" ref="BE143:BE153" si="4">IF(N143="základní",J143,0)</f>
        <v>0</v>
      </c>
      <c r="BF143" s="149">
        <f t="shared" ref="BF143:BF153" si="5">IF(N143="snížená",J143,0)</f>
        <v>0</v>
      </c>
      <c r="BG143" s="149">
        <f t="shared" ref="BG143:BG153" si="6">IF(N143="zákl. přenesená",J143,0)</f>
        <v>0</v>
      </c>
      <c r="BH143" s="149">
        <f t="shared" ref="BH143:BH153" si="7">IF(N143="sníž. přenesená",J143,0)</f>
        <v>0</v>
      </c>
      <c r="BI143" s="149">
        <f t="shared" ref="BI143:BI153" si="8">IF(N143="nulová",J143,0)</f>
        <v>0</v>
      </c>
      <c r="BJ143" s="17" t="s">
        <v>85</v>
      </c>
      <c r="BK143" s="149">
        <f t="shared" ref="BK143:BK153" si="9">ROUND(I143*H143,2)</f>
        <v>0</v>
      </c>
      <c r="BL143" s="17" t="s">
        <v>260</v>
      </c>
      <c r="BM143" s="148" t="s">
        <v>490</v>
      </c>
    </row>
    <row r="144" spans="2:65" s="1" customFormat="1" ht="24.2" customHeight="1">
      <c r="B144" s="32"/>
      <c r="C144" s="137" t="s">
        <v>344</v>
      </c>
      <c r="D144" s="137" t="s">
        <v>255</v>
      </c>
      <c r="E144" s="138" t="s">
        <v>6900</v>
      </c>
      <c r="F144" s="139" t="s">
        <v>6901</v>
      </c>
      <c r="G144" s="140" t="s">
        <v>313</v>
      </c>
      <c r="H144" s="141">
        <v>270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85</v>
      </c>
      <c r="BK144" s="149">
        <f t="shared" si="9"/>
        <v>0</v>
      </c>
      <c r="BL144" s="17" t="s">
        <v>260</v>
      </c>
      <c r="BM144" s="148" t="s">
        <v>498</v>
      </c>
    </row>
    <row r="145" spans="2:65" s="1" customFormat="1" ht="37.9" customHeight="1">
      <c r="B145" s="32"/>
      <c r="C145" s="137" t="s">
        <v>355</v>
      </c>
      <c r="D145" s="137" t="s">
        <v>255</v>
      </c>
      <c r="E145" s="138" t="s">
        <v>6902</v>
      </c>
      <c r="F145" s="139" t="s">
        <v>6903</v>
      </c>
      <c r="G145" s="140" t="s">
        <v>313</v>
      </c>
      <c r="H145" s="141">
        <v>278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85</v>
      </c>
      <c r="BK145" s="149">
        <f t="shared" si="9"/>
        <v>0</v>
      </c>
      <c r="BL145" s="17" t="s">
        <v>260</v>
      </c>
      <c r="BM145" s="148" t="s">
        <v>508</v>
      </c>
    </row>
    <row r="146" spans="2:65" s="1" customFormat="1" ht="37.9" customHeight="1">
      <c r="B146" s="32"/>
      <c r="C146" s="137" t="s">
        <v>360</v>
      </c>
      <c r="D146" s="137" t="s">
        <v>255</v>
      </c>
      <c r="E146" s="138" t="s">
        <v>6904</v>
      </c>
      <c r="F146" s="139" t="s">
        <v>6905</v>
      </c>
      <c r="G146" s="140" t="s">
        <v>313</v>
      </c>
      <c r="H146" s="141">
        <v>4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85</v>
      </c>
      <c r="BK146" s="149">
        <f t="shared" si="9"/>
        <v>0</v>
      </c>
      <c r="BL146" s="17" t="s">
        <v>260</v>
      </c>
      <c r="BM146" s="148" t="s">
        <v>521</v>
      </c>
    </row>
    <row r="147" spans="2:65" s="1" customFormat="1" ht="16.5" customHeight="1">
      <c r="B147" s="32"/>
      <c r="C147" s="137" t="s">
        <v>8</v>
      </c>
      <c r="D147" s="137" t="s">
        <v>255</v>
      </c>
      <c r="E147" s="138" t="s">
        <v>6906</v>
      </c>
      <c r="F147" s="139" t="s">
        <v>6907</v>
      </c>
      <c r="G147" s="140" t="s">
        <v>313</v>
      </c>
      <c r="H147" s="141">
        <v>270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260</v>
      </c>
      <c r="AT147" s="148" t="s">
        <v>255</v>
      </c>
      <c r="AU147" s="148" t="s">
        <v>87</v>
      </c>
      <c r="AY147" s="17" t="s">
        <v>253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85</v>
      </c>
      <c r="BK147" s="149">
        <f t="shared" si="9"/>
        <v>0</v>
      </c>
      <c r="BL147" s="17" t="s">
        <v>260</v>
      </c>
      <c r="BM147" s="148" t="s">
        <v>533</v>
      </c>
    </row>
    <row r="148" spans="2:65" s="1" customFormat="1" ht="16.5" customHeight="1">
      <c r="B148" s="32"/>
      <c r="C148" s="137" t="s">
        <v>369</v>
      </c>
      <c r="D148" s="137" t="s">
        <v>255</v>
      </c>
      <c r="E148" s="138" t="s">
        <v>6908</v>
      </c>
      <c r="F148" s="139" t="s">
        <v>6909</v>
      </c>
      <c r="G148" s="140" t="s">
        <v>447</v>
      </c>
      <c r="H148" s="141">
        <v>4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85</v>
      </c>
      <c r="BK148" s="149">
        <f t="shared" si="9"/>
        <v>0</v>
      </c>
      <c r="BL148" s="17" t="s">
        <v>260</v>
      </c>
      <c r="BM148" s="148" t="s">
        <v>546</v>
      </c>
    </row>
    <row r="149" spans="2:65" s="1" customFormat="1" ht="16.5" customHeight="1">
      <c r="B149" s="32"/>
      <c r="C149" s="137" t="s">
        <v>374</v>
      </c>
      <c r="D149" s="137" t="s">
        <v>255</v>
      </c>
      <c r="E149" s="138" t="s">
        <v>6910</v>
      </c>
      <c r="F149" s="139" t="s">
        <v>6911</v>
      </c>
      <c r="G149" s="140" t="s">
        <v>447</v>
      </c>
      <c r="H149" s="141">
        <v>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85</v>
      </c>
      <c r="BK149" s="149">
        <f t="shared" si="9"/>
        <v>0</v>
      </c>
      <c r="BL149" s="17" t="s">
        <v>260</v>
      </c>
      <c r="BM149" s="148" t="s">
        <v>557</v>
      </c>
    </row>
    <row r="150" spans="2:65" s="1" customFormat="1" ht="16.5" customHeight="1">
      <c r="B150" s="32"/>
      <c r="C150" s="137" t="s">
        <v>379</v>
      </c>
      <c r="D150" s="137" t="s">
        <v>255</v>
      </c>
      <c r="E150" s="138" t="s">
        <v>6912</v>
      </c>
      <c r="F150" s="139" t="s">
        <v>6913</v>
      </c>
      <c r="G150" s="140" t="s">
        <v>447</v>
      </c>
      <c r="H150" s="141">
        <v>4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85</v>
      </c>
      <c r="BK150" s="149">
        <f t="shared" si="9"/>
        <v>0</v>
      </c>
      <c r="BL150" s="17" t="s">
        <v>260</v>
      </c>
      <c r="BM150" s="148" t="s">
        <v>566</v>
      </c>
    </row>
    <row r="151" spans="2:65" s="1" customFormat="1" ht="16.5" customHeight="1">
      <c r="B151" s="32"/>
      <c r="C151" s="137" t="s">
        <v>384</v>
      </c>
      <c r="D151" s="137" t="s">
        <v>255</v>
      </c>
      <c r="E151" s="138" t="s">
        <v>6914</v>
      </c>
      <c r="F151" s="139" t="s">
        <v>6915</v>
      </c>
      <c r="G151" s="140" t="s">
        <v>447</v>
      </c>
      <c r="H151" s="141">
        <v>4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85</v>
      </c>
      <c r="BK151" s="149">
        <f t="shared" si="9"/>
        <v>0</v>
      </c>
      <c r="BL151" s="17" t="s">
        <v>260</v>
      </c>
      <c r="BM151" s="148" t="s">
        <v>576</v>
      </c>
    </row>
    <row r="152" spans="2:65" s="1" customFormat="1" ht="16.5" customHeight="1">
      <c r="B152" s="32"/>
      <c r="C152" s="137" t="s">
        <v>389</v>
      </c>
      <c r="D152" s="137" t="s">
        <v>255</v>
      </c>
      <c r="E152" s="138" t="s">
        <v>6916</v>
      </c>
      <c r="F152" s="139" t="s">
        <v>6917</v>
      </c>
      <c r="G152" s="140" t="s">
        <v>447</v>
      </c>
      <c r="H152" s="141">
        <v>8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85</v>
      </c>
      <c r="BK152" s="149">
        <f t="shared" si="9"/>
        <v>0</v>
      </c>
      <c r="BL152" s="17" t="s">
        <v>260</v>
      </c>
      <c r="BM152" s="148" t="s">
        <v>586</v>
      </c>
    </row>
    <row r="153" spans="2:65" s="1" customFormat="1" ht="16.5" customHeight="1">
      <c r="B153" s="32"/>
      <c r="C153" s="137" t="s">
        <v>7</v>
      </c>
      <c r="D153" s="137" t="s">
        <v>255</v>
      </c>
      <c r="E153" s="138" t="s">
        <v>6918</v>
      </c>
      <c r="F153" s="139" t="s">
        <v>6919</v>
      </c>
      <c r="G153" s="140" t="s">
        <v>447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85</v>
      </c>
      <c r="BK153" s="149">
        <f t="shared" si="9"/>
        <v>0</v>
      </c>
      <c r="BL153" s="17" t="s">
        <v>260</v>
      </c>
      <c r="BM153" s="148" t="s">
        <v>597</v>
      </c>
    </row>
    <row r="154" spans="2:65" s="1" customFormat="1" ht="214.5">
      <c r="B154" s="32"/>
      <c r="D154" s="155" t="s">
        <v>1346</v>
      </c>
      <c r="F154" s="195" t="s">
        <v>6920</v>
      </c>
      <c r="I154" s="152"/>
      <c r="L154" s="32"/>
      <c r="M154" s="153"/>
      <c r="T154" s="56"/>
      <c r="AT154" s="17" t="s">
        <v>1346</v>
      </c>
      <c r="AU154" s="17" t="s">
        <v>87</v>
      </c>
    </row>
    <row r="155" spans="2:65" s="1" customFormat="1" ht="16.5" customHeight="1">
      <c r="B155" s="32"/>
      <c r="C155" s="137" t="s">
        <v>398</v>
      </c>
      <c r="D155" s="137" t="s">
        <v>255</v>
      </c>
      <c r="E155" s="138" t="s">
        <v>6921</v>
      </c>
      <c r="F155" s="139" t="s">
        <v>6922</v>
      </c>
      <c r="G155" s="140" t="s">
        <v>447</v>
      </c>
      <c r="H155" s="141">
        <v>2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260</v>
      </c>
      <c r="BM155" s="148" t="s">
        <v>613</v>
      </c>
    </row>
    <row r="156" spans="2:65" s="1" customFormat="1" ht="16.5" customHeight="1">
      <c r="B156" s="32"/>
      <c r="C156" s="137" t="s">
        <v>404</v>
      </c>
      <c r="D156" s="137" t="s">
        <v>255</v>
      </c>
      <c r="E156" s="138" t="s">
        <v>6923</v>
      </c>
      <c r="F156" s="139" t="s">
        <v>6924</v>
      </c>
      <c r="G156" s="140" t="s">
        <v>447</v>
      </c>
      <c r="H156" s="141">
        <v>2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621</v>
      </c>
    </row>
    <row r="157" spans="2:65" s="1" customFormat="1" ht="33" customHeight="1">
      <c r="B157" s="32"/>
      <c r="C157" s="137" t="s">
        <v>410</v>
      </c>
      <c r="D157" s="137" t="s">
        <v>255</v>
      </c>
      <c r="E157" s="138" t="s">
        <v>6925</v>
      </c>
      <c r="F157" s="139" t="s">
        <v>6926</v>
      </c>
      <c r="G157" s="140" t="s">
        <v>452</v>
      </c>
      <c r="H157" s="141">
        <v>1</v>
      </c>
      <c r="I157" s="142"/>
      <c r="J157" s="143">
        <f>ROUND(I157*H157,2)</f>
        <v>0</v>
      </c>
      <c r="K157" s="139" t="s">
        <v>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260</v>
      </c>
      <c r="AT157" s="148" t="s">
        <v>255</v>
      </c>
      <c r="AU157" s="148" t="s">
        <v>87</v>
      </c>
      <c r="AY157" s="17" t="s">
        <v>253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260</v>
      </c>
      <c r="BM157" s="148" t="s">
        <v>629</v>
      </c>
    </row>
    <row r="158" spans="2:65" s="1" customFormat="1" ht="48.75">
      <c r="B158" s="32"/>
      <c r="D158" s="155" t="s">
        <v>1346</v>
      </c>
      <c r="F158" s="195" t="s">
        <v>6927</v>
      </c>
      <c r="I158" s="152"/>
      <c r="L158" s="32"/>
      <c r="M158" s="153"/>
      <c r="T158" s="56"/>
      <c r="AT158" s="17" t="s">
        <v>1346</v>
      </c>
      <c r="AU158" s="17" t="s">
        <v>87</v>
      </c>
    </row>
    <row r="159" spans="2:65" s="1" customFormat="1" ht="16.5" customHeight="1">
      <c r="B159" s="32"/>
      <c r="C159" s="137" t="s">
        <v>415</v>
      </c>
      <c r="D159" s="137" t="s">
        <v>255</v>
      </c>
      <c r="E159" s="138" t="s">
        <v>6928</v>
      </c>
      <c r="F159" s="139" t="s">
        <v>6929</v>
      </c>
      <c r="G159" s="140" t="s">
        <v>452</v>
      </c>
      <c r="H159" s="141">
        <v>1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260</v>
      </c>
      <c r="BM159" s="148" t="s">
        <v>639</v>
      </c>
    </row>
    <row r="160" spans="2:65" s="1" customFormat="1" ht="16.5" customHeight="1">
      <c r="B160" s="32"/>
      <c r="C160" s="137" t="s">
        <v>422</v>
      </c>
      <c r="D160" s="137" t="s">
        <v>255</v>
      </c>
      <c r="E160" s="138" t="s">
        <v>6930</v>
      </c>
      <c r="F160" s="139" t="s">
        <v>6931</v>
      </c>
      <c r="G160" s="140" t="s">
        <v>6932</v>
      </c>
      <c r="H160" s="141">
        <v>375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648</v>
      </c>
    </row>
    <row r="161" spans="2:65" s="1" customFormat="1" ht="48.75">
      <c r="B161" s="32"/>
      <c r="D161" s="155" t="s">
        <v>1346</v>
      </c>
      <c r="F161" s="195" t="s">
        <v>6933</v>
      </c>
      <c r="I161" s="152"/>
      <c r="L161" s="32"/>
      <c r="M161" s="153"/>
      <c r="T161" s="56"/>
      <c r="AT161" s="17" t="s">
        <v>1346</v>
      </c>
      <c r="AU161" s="17" t="s">
        <v>87</v>
      </c>
    </row>
    <row r="162" spans="2:65" s="11" customFormat="1" ht="22.9" customHeight="1">
      <c r="B162" s="125"/>
      <c r="D162" s="126" t="s">
        <v>76</v>
      </c>
      <c r="E162" s="135" t="s">
        <v>6934</v>
      </c>
      <c r="F162" s="135" t="s">
        <v>6935</v>
      </c>
      <c r="I162" s="128"/>
      <c r="J162" s="136">
        <f>BK162</f>
        <v>0</v>
      </c>
      <c r="L162" s="125"/>
      <c r="M162" s="130"/>
      <c r="P162" s="131">
        <f>SUM(P163:P174)</f>
        <v>0</v>
      </c>
      <c r="R162" s="131">
        <f>SUM(R163:R174)</f>
        <v>0</v>
      </c>
      <c r="T162" s="132">
        <f>SUM(T163:T174)</f>
        <v>0</v>
      </c>
      <c r="AR162" s="126" t="s">
        <v>85</v>
      </c>
      <c r="AT162" s="133" t="s">
        <v>76</v>
      </c>
      <c r="AU162" s="133" t="s">
        <v>85</v>
      </c>
      <c r="AY162" s="126" t="s">
        <v>253</v>
      </c>
      <c r="BK162" s="134">
        <f>SUM(BK163:BK174)</f>
        <v>0</v>
      </c>
    </row>
    <row r="163" spans="2:65" s="1" customFormat="1" ht="37.9" customHeight="1">
      <c r="B163" s="32"/>
      <c r="C163" s="137" t="s">
        <v>291</v>
      </c>
      <c r="D163" s="137" t="s">
        <v>255</v>
      </c>
      <c r="E163" s="138" t="s">
        <v>6936</v>
      </c>
      <c r="F163" s="139" t="s">
        <v>6937</v>
      </c>
      <c r="G163" s="140" t="s">
        <v>313</v>
      </c>
      <c r="H163" s="141">
        <v>270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663</v>
      </c>
    </row>
    <row r="164" spans="2:65" s="1" customFormat="1" ht="146.25">
      <c r="B164" s="32"/>
      <c r="D164" s="155" t="s">
        <v>1346</v>
      </c>
      <c r="F164" s="195" t="s">
        <v>6938</v>
      </c>
      <c r="I164" s="152"/>
      <c r="L164" s="32"/>
      <c r="M164" s="153"/>
      <c r="T164" s="56"/>
      <c r="AT164" s="17" t="s">
        <v>1346</v>
      </c>
      <c r="AU164" s="17" t="s">
        <v>87</v>
      </c>
    </row>
    <row r="165" spans="2:65" s="1" customFormat="1" ht="16.5" customHeight="1">
      <c r="B165" s="32"/>
      <c r="C165" s="137" t="s">
        <v>302</v>
      </c>
      <c r="D165" s="137" t="s">
        <v>255</v>
      </c>
      <c r="E165" s="138" t="s">
        <v>6939</v>
      </c>
      <c r="F165" s="139" t="s">
        <v>6940</v>
      </c>
      <c r="G165" s="140" t="s">
        <v>452</v>
      </c>
      <c r="H165" s="141">
        <v>1</v>
      </c>
      <c r="I165" s="142"/>
      <c r="J165" s="143">
        <f t="shared" ref="J165:J174" si="10">ROUND(I165*H165,2)</f>
        <v>0</v>
      </c>
      <c r="K165" s="139" t="s">
        <v>1</v>
      </c>
      <c r="L165" s="32"/>
      <c r="M165" s="144" t="s">
        <v>1</v>
      </c>
      <c r="N165" s="145" t="s">
        <v>42</v>
      </c>
      <c r="P165" s="146">
        <f t="shared" ref="P165:P174" si="11">O165*H165</f>
        <v>0</v>
      </c>
      <c r="Q165" s="146">
        <v>0</v>
      </c>
      <c r="R165" s="146">
        <f t="shared" ref="R165:R174" si="12">Q165*H165</f>
        <v>0</v>
      </c>
      <c r="S165" s="146">
        <v>0</v>
      </c>
      <c r="T165" s="147">
        <f t="shared" ref="T165:T174" si="13">S165*H165</f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 t="shared" ref="BE165:BE174" si="14">IF(N165="základní",J165,0)</f>
        <v>0</v>
      </c>
      <c r="BF165" s="149">
        <f t="shared" ref="BF165:BF174" si="15">IF(N165="snížená",J165,0)</f>
        <v>0</v>
      </c>
      <c r="BG165" s="149">
        <f t="shared" ref="BG165:BG174" si="16">IF(N165="zákl. přenesená",J165,0)</f>
        <v>0</v>
      </c>
      <c r="BH165" s="149">
        <f t="shared" ref="BH165:BH174" si="17">IF(N165="sníž. přenesená",J165,0)</f>
        <v>0</v>
      </c>
      <c r="BI165" s="149">
        <f t="shared" ref="BI165:BI174" si="18">IF(N165="nulová",J165,0)</f>
        <v>0</v>
      </c>
      <c r="BJ165" s="17" t="s">
        <v>85</v>
      </c>
      <c r="BK165" s="149">
        <f t="shared" ref="BK165:BK174" si="19">ROUND(I165*H165,2)</f>
        <v>0</v>
      </c>
      <c r="BL165" s="17" t="s">
        <v>260</v>
      </c>
      <c r="BM165" s="148" t="s">
        <v>675</v>
      </c>
    </row>
    <row r="166" spans="2:65" s="1" customFormat="1" ht="24.2" customHeight="1">
      <c r="B166" s="32"/>
      <c r="C166" s="137" t="s">
        <v>437</v>
      </c>
      <c r="D166" s="137" t="s">
        <v>255</v>
      </c>
      <c r="E166" s="138" t="s">
        <v>6941</v>
      </c>
      <c r="F166" s="139" t="s">
        <v>6942</v>
      </c>
      <c r="G166" s="140" t="s">
        <v>452</v>
      </c>
      <c r="H166" s="141">
        <v>1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260</v>
      </c>
      <c r="AT166" s="148" t="s">
        <v>255</v>
      </c>
      <c r="AU166" s="148" t="s">
        <v>87</v>
      </c>
      <c r="AY166" s="17" t="s">
        <v>253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85</v>
      </c>
      <c r="BK166" s="149">
        <f t="shared" si="19"/>
        <v>0</v>
      </c>
      <c r="BL166" s="17" t="s">
        <v>260</v>
      </c>
      <c r="BM166" s="148" t="s">
        <v>685</v>
      </c>
    </row>
    <row r="167" spans="2:65" s="1" customFormat="1" ht="16.5" customHeight="1">
      <c r="B167" s="32"/>
      <c r="C167" s="137" t="s">
        <v>444</v>
      </c>
      <c r="D167" s="137" t="s">
        <v>255</v>
      </c>
      <c r="E167" s="138" t="s">
        <v>6943</v>
      </c>
      <c r="F167" s="139" t="s">
        <v>6944</v>
      </c>
      <c r="G167" s="140" t="s">
        <v>452</v>
      </c>
      <c r="H167" s="141">
        <v>1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85</v>
      </c>
      <c r="BK167" s="149">
        <f t="shared" si="19"/>
        <v>0</v>
      </c>
      <c r="BL167" s="17" t="s">
        <v>260</v>
      </c>
      <c r="BM167" s="148" t="s">
        <v>695</v>
      </c>
    </row>
    <row r="168" spans="2:65" s="1" customFormat="1" ht="16.5" customHeight="1">
      <c r="B168" s="32"/>
      <c r="C168" s="137" t="s">
        <v>449</v>
      </c>
      <c r="D168" s="137" t="s">
        <v>255</v>
      </c>
      <c r="E168" s="138" t="s">
        <v>6945</v>
      </c>
      <c r="F168" s="139" t="s">
        <v>6946</v>
      </c>
      <c r="G168" s="140" t="s">
        <v>452</v>
      </c>
      <c r="H168" s="141">
        <v>1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85</v>
      </c>
      <c r="BK168" s="149">
        <f t="shared" si="19"/>
        <v>0</v>
      </c>
      <c r="BL168" s="17" t="s">
        <v>260</v>
      </c>
      <c r="BM168" s="148" t="s">
        <v>705</v>
      </c>
    </row>
    <row r="169" spans="2:65" s="1" customFormat="1" ht="16.5" customHeight="1">
      <c r="B169" s="32"/>
      <c r="C169" s="137" t="s">
        <v>455</v>
      </c>
      <c r="D169" s="137" t="s">
        <v>255</v>
      </c>
      <c r="E169" s="138" t="s">
        <v>6947</v>
      </c>
      <c r="F169" s="139" t="s">
        <v>6948</v>
      </c>
      <c r="G169" s="140" t="s">
        <v>452</v>
      </c>
      <c r="H169" s="141">
        <v>1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85</v>
      </c>
      <c r="BK169" s="149">
        <f t="shared" si="19"/>
        <v>0</v>
      </c>
      <c r="BL169" s="17" t="s">
        <v>260</v>
      </c>
      <c r="BM169" s="148" t="s">
        <v>715</v>
      </c>
    </row>
    <row r="170" spans="2:65" s="1" customFormat="1" ht="16.5" customHeight="1">
      <c r="B170" s="32"/>
      <c r="C170" s="137" t="s">
        <v>479</v>
      </c>
      <c r="D170" s="137" t="s">
        <v>255</v>
      </c>
      <c r="E170" s="138" t="s">
        <v>6949</v>
      </c>
      <c r="F170" s="139" t="s">
        <v>6950</v>
      </c>
      <c r="G170" s="140" t="s">
        <v>452</v>
      </c>
      <c r="H170" s="141">
        <v>1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85</v>
      </c>
      <c r="BK170" s="149">
        <f t="shared" si="19"/>
        <v>0</v>
      </c>
      <c r="BL170" s="17" t="s">
        <v>260</v>
      </c>
      <c r="BM170" s="148" t="s">
        <v>727</v>
      </c>
    </row>
    <row r="171" spans="2:65" s="1" customFormat="1" ht="24.2" customHeight="1">
      <c r="B171" s="32"/>
      <c r="C171" s="137" t="s">
        <v>483</v>
      </c>
      <c r="D171" s="137" t="s">
        <v>255</v>
      </c>
      <c r="E171" s="138" t="s">
        <v>6951</v>
      </c>
      <c r="F171" s="139" t="s">
        <v>6952</v>
      </c>
      <c r="G171" s="140" t="s">
        <v>452</v>
      </c>
      <c r="H171" s="141">
        <v>1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260</v>
      </c>
      <c r="AT171" s="148" t="s">
        <v>255</v>
      </c>
      <c r="AU171" s="148" t="s">
        <v>87</v>
      </c>
      <c r="AY171" s="17" t="s">
        <v>253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85</v>
      </c>
      <c r="BK171" s="149">
        <f t="shared" si="19"/>
        <v>0</v>
      </c>
      <c r="BL171" s="17" t="s">
        <v>260</v>
      </c>
      <c r="BM171" s="148" t="s">
        <v>738</v>
      </c>
    </row>
    <row r="172" spans="2:65" s="1" customFormat="1" ht="16.5" customHeight="1">
      <c r="B172" s="32"/>
      <c r="C172" s="137" t="s">
        <v>309</v>
      </c>
      <c r="D172" s="137" t="s">
        <v>255</v>
      </c>
      <c r="E172" s="138" t="s">
        <v>6953</v>
      </c>
      <c r="F172" s="139" t="s">
        <v>6954</v>
      </c>
      <c r="G172" s="140" t="s">
        <v>452</v>
      </c>
      <c r="H172" s="141">
        <v>1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85</v>
      </c>
      <c r="BK172" s="149">
        <f t="shared" si="19"/>
        <v>0</v>
      </c>
      <c r="BL172" s="17" t="s">
        <v>260</v>
      </c>
      <c r="BM172" s="148" t="s">
        <v>746</v>
      </c>
    </row>
    <row r="173" spans="2:65" s="1" customFormat="1" ht="37.9" customHeight="1">
      <c r="B173" s="32"/>
      <c r="C173" s="137" t="s">
        <v>490</v>
      </c>
      <c r="D173" s="137" t="s">
        <v>255</v>
      </c>
      <c r="E173" s="138" t="s">
        <v>6955</v>
      </c>
      <c r="F173" s="139" t="s">
        <v>6956</v>
      </c>
      <c r="G173" s="140" t="s">
        <v>452</v>
      </c>
      <c r="H173" s="141">
        <v>1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85</v>
      </c>
      <c r="BK173" s="149">
        <f t="shared" si="19"/>
        <v>0</v>
      </c>
      <c r="BL173" s="17" t="s">
        <v>260</v>
      </c>
      <c r="BM173" s="148" t="s">
        <v>754</v>
      </c>
    </row>
    <row r="174" spans="2:65" s="1" customFormat="1" ht="16.5" customHeight="1">
      <c r="B174" s="32"/>
      <c r="C174" s="137" t="s">
        <v>494</v>
      </c>
      <c r="D174" s="137" t="s">
        <v>255</v>
      </c>
      <c r="E174" s="138" t="s">
        <v>6957</v>
      </c>
      <c r="F174" s="139" t="s">
        <v>6958</v>
      </c>
      <c r="G174" s="140" t="s">
        <v>447</v>
      </c>
      <c r="H174" s="141">
        <v>4</v>
      </c>
      <c r="I174" s="142"/>
      <c r="J174" s="143">
        <f t="shared" si="10"/>
        <v>0</v>
      </c>
      <c r="K174" s="139" t="s">
        <v>1</v>
      </c>
      <c r="L174" s="32"/>
      <c r="M174" s="197" t="s">
        <v>1</v>
      </c>
      <c r="N174" s="198" t="s">
        <v>42</v>
      </c>
      <c r="O174" s="183"/>
      <c r="P174" s="199">
        <f t="shared" si="11"/>
        <v>0</v>
      </c>
      <c r="Q174" s="199">
        <v>0</v>
      </c>
      <c r="R174" s="199">
        <f t="shared" si="12"/>
        <v>0</v>
      </c>
      <c r="S174" s="199">
        <v>0</v>
      </c>
      <c r="T174" s="200">
        <f t="shared" si="13"/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85</v>
      </c>
      <c r="BK174" s="149">
        <f t="shared" si="19"/>
        <v>0</v>
      </c>
      <c r="BL174" s="17" t="s">
        <v>260</v>
      </c>
      <c r="BM174" s="148" t="s">
        <v>762</v>
      </c>
    </row>
    <row r="175" spans="2:65" s="1" customFormat="1" ht="6.9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csd28nOdakwtgNxCZIE9qY9TWcc+hGrAu4SKD/r6kZ+U9Je4Pdt0Y4MHJ4vL8kU4/PvQKIRWXVPf+23kSbPO4g==" saltValue="+UejFX6tEviYoYEv6TBpa1aQKxmGat1IevjJwKFb+Z0Rdxc445qItnmPjFdYo7OcDvETP9q5JmtPZb46kK39IQ==" spinCount="100000" sheet="1" objects="1" scenarios="1" formatColumns="0" formatRows="0" autoFilter="0"/>
  <autoFilter ref="C124:K174" xr:uid="{00000000-0009-0000-0000-00001E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s="1" customFormat="1" ht="12" customHeight="1">
      <c r="B8" s="32"/>
      <c r="D8" s="27" t="s">
        <v>215</v>
      </c>
      <c r="L8" s="32"/>
    </row>
    <row r="9" spans="2:46" s="1" customFormat="1" ht="16.5" customHeight="1">
      <c r="B9" s="32"/>
      <c r="E9" s="237" t="s">
        <v>6959</v>
      </c>
      <c r="F9" s="257"/>
      <c r="G9" s="257"/>
      <c r="H9" s="25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17. 11. 2023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8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ROUND((SUM(BE124:BE174)),  2)</f>
        <v>0</v>
      </c>
      <c r="I33" s="97">
        <v>0.21</v>
      </c>
      <c r="J33" s="86">
        <f>ROUND(((SUM(BE124:BE174))*I33),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ROUND((SUM(BF124:BF174)),  2)</f>
        <v>0</v>
      </c>
      <c r="I34" s="97">
        <v>0.15</v>
      </c>
      <c r="J34" s="86">
        <f>ROUND(((SUM(BF124:BF174))*I34),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ROUND((SUM(BG124:BG174)),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ROUND((SUM(BH124:BH174)),  2)</f>
        <v>0</v>
      </c>
      <c r="I36" s="97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ROUND((SUM(BI124:BI174)),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215</v>
      </c>
      <c r="L86" s="32"/>
    </row>
    <row r="87" spans="2:47" s="1" customFormat="1" ht="16.5" customHeight="1">
      <c r="B87" s="32"/>
      <c r="E87" s="237" t="str">
        <f>E9</f>
        <v>D.4. - IO.02 - FVE</v>
      </c>
      <c r="F87" s="257"/>
      <c r="G87" s="257"/>
      <c r="H87" s="25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Na Vyšehradě 1205, 509 01 Nová Paka </v>
      </c>
      <c r="I89" s="27" t="s">
        <v>22</v>
      </c>
      <c r="J89" s="52" t="str">
        <f>IF(J12="","",J12)</f>
        <v>17. 11. 2023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Královehradecký kraj</v>
      </c>
      <c r="I91" s="27" t="s">
        <v>30</v>
      </c>
      <c r="J91" s="30" t="str">
        <f>E21</f>
        <v>Růžička a partneři,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QSB,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224</v>
      </c>
      <c r="D94" s="98"/>
      <c r="E94" s="98"/>
      <c r="F94" s="98"/>
      <c r="G94" s="98"/>
      <c r="H94" s="98"/>
      <c r="I94" s="98"/>
      <c r="J94" s="107" t="s">
        <v>225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226</v>
      </c>
      <c r="J96" s="66">
        <f>J124</f>
        <v>0</v>
      </c>
      <c r="L96" s="32"/>
      <c r="AU96" s="17" t="s">
        <v>227</v>
      </c>
    </row>
    <row r="97" spans="2:12" s="8" customFormat="1" ht="24.95" customHeight="1">
      <c r="B97" s="109"/>
      <c r="D97" s="110" t="s">
        <v>6960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2:12" s="9" customFormat="1" ht="19.899999999999999" customHeight="1">
      <c r="B98" s="113"/>
      <c r="D98" s="114" t="s">
        <v>6961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2:12" s="9" customFormat="1" ht="19.899999999999999" customHeight="1">
      <c r="B99" s="113"/>
      <c r="D99" s="114" t="s">
        <v>6962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2:12" s="9" customFormat="1" ht="19.899999999999999" customHeight="1">
      <c r="B100" s="113"/>
      <c r="D100" s="114" t="s">
        <v>6963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12" s="9" customFormat="1" ht="19.899999999999999" customHeight="1">
      <c r="B101" s="113"/>
      <c r="D101" s="114" t="s">
        <v>6964</v>
      </c>
      <c r="E101" s="115"/>
      <c r="F101" s="115"/>
      <c r="G101" s="115"/>
      <c r="H101" s="115"/>
      <c r="I101" s="115"/>
      <c r="J101" s="116">
        <f>J147</f>
        <v>0</v>
      </c>
      <c r="L101" s="113"/>
    </row>
    <row r="102" spans="2:12" s="9" customFormat="1" ht="19.899999999999999" customHeight="1">
      <c r="B102" s="113"/>
      <c r="D102" s="114" t="s">
        <v>6965</v>
      </c>
      <c r="E102" s="115"/>
      <c r="F102" s="115"/>
      <c r="G102" s="115"/>
      <c r="H102" s="115"/>
      <c r="I102" s="115"/>
      <c r="J102" s="116">
        <f>J157</f>
        <v>0</v>
      </c>
      <c r="L102" s="113"/>
    </row>
    <row r="103" spans="2:12" s="9" customFormat="1" ht="19.899999999999999" customHeight="1">
      <c r="B103" s="113"/>
      <c r="D103" s="114" t="s">
        <v>6966</v>
      </c>
      <c r="E103" s="115"/>
      <c r="F103" s="115"/>
      <c r="G103" s="115"/>
      <c r="H103" s="115"/>
      <c r="I103" s="115"/>
      <c r="J103" s="116">
        <f>J162</f>
        <v>0</v>
      </c>
      <c r="L103" s="113"/>
    </row>
    <row r="104" spans="2:12" s="9" customFormat="1" ht="19.899999999999999" customHeight="1">
      <c r="B104" s="113"/>
      <c r="D104" s="114" t="s">
        <v>6967</v>
      </c>
      <c r="E104" s="115"/>
      <c r="F104" s="115"/>
      <c r="G104" s="115"/>
      <c r="H104" s="115"/>
      <c r="I104" s="115"/>
      <c r="J104" s="116">
        <f>J166</f>
        <v>0</v>
      </c>
      <c r="L104" s="113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238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55" t="str">
        <f>E7</f>
        <v>VÝSTAVBA CHRÁNĚNÉHO BYDLENÍ V NOVÉ PACE</v>
      </c>
      <c r="F114" s="256"/>
      <c r="G114" s="256"/>
      <c r="H114" s="256"/>
      <c r="L114" s="32"/>
    </row>
    <row r="115" spans="2:65" s="1" customFormat="1" ht="12" customHeight="1">
      <c r="B115" s="32"/>
      <c r="C115" s="27" t="s">
        <v>215</v>
      </c>
      <c r="L115" s="32"/>
    </row>
    <row r="116" spans="2:65" s="1" customFormat="1" ht="16.5" customHeight="1">
      <c r="B116" s="32"/>
      <c r="E116" s="237" t="str">
        <f>E9</f>
        <v>D.4. - IO.02 - FVE</v>
      </c>
      <c r="F116" s="257"/>
      <c r="G116" s="257"/>
      <c r="H116" s="25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Na Vyšehradě 1205, 509 01 Nová Paka </v>
      </c>
      <c r="I118" s="27" t="s">
        <v>22</v>
      </c>
      <c r="J118" s="52" t="str">
        <f>IF(J12="","",J12)</f>
        <v>17. 11. 2023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E15</f>
        <v>Královehradecký kraj</v>
      </c>
      <c r="I120" s="27" t="s">
        <v>30</v>
      </c>
      <c r="J120" s="30" t="str">
        <f>E21</f>
        <v>Růžička a partneři, s.r.o.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QSB, s.r.o.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239</v>
      </c>
      <c r="D123" s="119" t="s">
        <v>62</v>
      </c>
      <c r="E123" s="119" t="s">
        <v>58</v>
      </c>
      <c r="F123" s="119" t="s">
        <v>59</v>
      </c>
      <c r="G123" s="119" t="s">
        <v>240</v>
      </c>
      <c r="H123" s="119" t="s">
        <v>241</v>
      </c>
      <c r="I123" s="119" t="s">
        <v>242</v>
      </c>
      <c r="J123" s="119" t="s">
        <v>225</v>
      </c>
      <c r="K123" s="120" t="s">
        <v>243</v>
      </c>
      <c r="L123" s="117"/>
      <c r="M123" s="59" t="s">
        <v>1</v>
      </c>
      <c r="N123" s="60" t="s">
        <v>41</v>
      </c>
      <c r="O123" s="60" t="s">
        <v>244</v>
      </c>
      <c r="P123" s="60" t="s">
        <v>245</v>
      </c>
      <c r="Q123" s="60" t="s">
        <v>246</v>
      </c>
      <c r="R123" s="60" t="s">
        <v>247</v>
      </c>
      <c r="S123" s="60" t="s">
        <v>248</v>
      </c>
      <c r="T123" s="61" t="s">
        <v>249</v>
      </c>
    </row>
    <row r="124" spans="2:65" s="1" customFormat="1" ht="22.9" customHeight="1">
      <c r="B124" s="32"/>
      <c r="C124" s="64" t="s">
        <v>250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0</v>
      </c>
      <c r="S124" s="53"/>
      <c r="T124" s="123">
        <f>T125</f>
        <v>0</v>
      </c>
      <c r="AT124" s="17" t="s">
        <v>76</v>
      </c>
      <c r="AU124" s="17" t="s">
        <v>227</v>
      </c>
      <c r="BK124" s="124">
        <f>BK125</f>
        <v>0</v>
      </c>
    </row>
    <row r="125" spans="2:65" s="11" customFormat="1" ht="25.9" customHeight="1">
      <c r="B125" s="125"/>
      <c r="D125" s="126" t="s">
        <v>76</v>
      </c>
      <c r="E125" s="127" t="s">
        <v>186</v>
      </c>
      <c r="F125" s="127" t="s">
        <v>6968</v>
      </c>
      <c r="I125" s="128"/>
      <c r="J125" s="129">
        <f>BK125</f>
        <v>0</v>
      </c>
      <c r="L125" s="125"/>
      <c r="M125" s="130"/>
      <c r="P125" s="131">
        <f>P126+P130+P132+P147+P157+P162+P166</f>
        <v>0</v>
      </c>
      <c r="R125" s="131">
        <f>R126+R130+R132+R147+R157+R162+R166</f>
        <v>0</v>
      </c>
      <c r="T125" s="132">
        <f>T126+T130+T132+T147+T157+T162+T166</f>
        <v>0</v>
      </c>
      <c r="AR125" s="126" t="s">
        <v>85</v>
      </c>
      <c r="AT125" s="133" t="s">
        <v>76</v>
      </c>
      <c r="AU125" s="133" t="s">
        <v>77</v>
      </c>
      <c r="AY125" s="126" t="s">
        <v>253</v>
      </c>
      <c r="BK125" s="134">
        <f>BK126+BK130+BK132+BK147+BK157+BK162+BK166</f>
        <v>0</v>
      </c>
    </row>
    <row r="126" spans="2:65" s="11" customFormat="1" ht="22.9" customHeight="1">
      <c r="B126" s="125"/>
      <c r="D126" s="126" t="s">
        <v>76</v>
      </c>
      <c r="E126" s="135" t="s">
        <v>6969</v>
      </c>
      <c r="F126" s="135" t="s">
        <v>6970</v>
      </c>
      <c r="I126" s="128"/>
      <c r="J126" s="136">
        <f>BK126</f>
        <v>0</v>
      </c>
      <c r="L126" s="125"/>
      <c r="M126" s="130"/>
      <c r="P126" s="131">
        <f>SUM(P127:P129)</f>
        <v>0</v>
      </c>
      <c r="R126" s="131">
        <f>SUM(R127:R129)</f>
        <v>0</v>
      </c>
      <c r="T126" s="132">
        <f>SUM(T127:T129)</f>
        <v>0</v>
      </c>
      <c r="AR126" s="126" t="s">
        <v>85</v>
      </c>
      <c r="AT126" s="133" t="s">
        <v>76</v>
      </c>
      <c r="AU126" s="133" t="s">
        <v>85</v>
      </c>
      <c r="AY126" s="126" t="s">
        <v>253</v>
      </c>
      <c r="BK126" s="134">
        <f>SUM(BK127:BK129)</f>
        <v>0</v>
      </c>
    </row>
    <row r="127" spans="2:65" s="1" customFormat="1" ht="16.5" customHeight="1">
      <c r="B127" s="32"/>
      <c r="C127" s="137" t="s">
        <v>85</v>
      </c>
      <c r="D127" s="137" t="s">
        <v>255</v>
      </c>
      <c r="E127" s="138" t="s">
        <v>6971</v>
      </c>
      <c r="F127" s="139" t="s">
        <v>6972</v>
      </c>
      <c r="G127" s="140" t="s">
        <v>447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260</v>
      </c>
      <c r="AT127" s="148" t="s">
        <v>255</v>
      </c>
      <c r="AU127" s="148" t="s">
        <v>87</v>
      </c>
      <c r="AY127" s="17" t="s">
        <v>253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85</v>
      </c>
      <c r="BK127" s="149">
        <f>ROUND(I127*H127,2)</f>
        <v>0</v>
      </c>
      <c r="BL127" s="17" t="s">
        <v>260</v>
      </c>
      <c r="BM127" s="148" t="s">
        <v>87</v>
      </c>
    </row>
    <row r="128" spans="2:65" s="1" customFormat="1" ht="24.2" customHeight="1">
      <c r="B128" s="32"/>
      <c r="C128" s="137" t="s">
        <v>87</v>
      </c>
      <c r="D128" s="137" t="s">
        <v>255</v>
      </c>
      <c r="E128" s="138" t="s">
        <v>6973</v>
      </c>
      <c r="F128" s="139" t="s">
        <v>6974</v>
      </c>
      <c r="G128" s="140" t="s">
        <v>447</v>
      </c>
      <c r="H128" s="141">
        <v>1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260</v>
      </c>
      <c r="AT128" s="148" t="s">
        <v>255</v>
      </c>
      <c r="AU128" s="148" t="s">
        <v>87</v>
      </c>
      <c r="AY128" s="17" t="s">
        <v>253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260</v>
      </c>
      <c r="BM128" s="148" t="s">
        <v>260</v>
      </c>
    </row>
    <row r="129" spans="2:65" s="1" customFormat="1" ht="16.5" customHeight="1">
      <c r="B129" s="32"/>
      <c r="C129" s="137" t="s">
        <v>97</v>
      </c>
      <c r="D129" s="137" t="s">
        <v>255</v>
      </c>
      <c r="E129" s="138" t="s">
        <v>6975</v>
      </c>
      <c r="F129" s="139" t="s">
        <v>6976</v>
      </c>
      <c r="G129" s="140" t="s">
        <v>447</v>
      </c>
      <c r="H129" s="141">
        <v>3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260</v>
      </c>
      <c r="AT129" s="148" t="s">
        <v>255</v>
      </c>
      <c r="AU129" s="148" t="s">
        <v>87</v>
      </c>
      <c r="AY129" s="17" t="s">
        <v>253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260</v>
      </c>
      <c r="BM129" s="148" t="s">
        <v>285</v>
      </c>
    </row>
    <row r="130" spans="2:65" s="11" customFormat="1" ht="22.9" customHeight="1">
      <c r="B130" s="125"/>
      <c r="D130" s="126" t="s">
        <v>76</v>
      </c>
      <c r="E130" s="135" t="s">
        <v>6977</v>
      </c>
      <c r="F130" s="135" t="s">
        <v>6978</v>
      </c>
      <c r="I130" s="128"/>
      <c r="J130" s="136">
        <f>BK130</f>
        <v>0</v>
      </c>
      <c r="L130" s="125"/>
      <c r="M130" s="130"/>
      <c r="P130" s="131">
        <f>P131</f>
        <v>0</v>
      </c>
      <c r="R130" s="131">
        <f>R131</f>
        <v>0</v>
      </c>
      <c r="T130" s="132">
        <f>T131</f>
        <v>0</v>
      </c>
      <c r="AR130" s="126" t="s">
        <v>85</v>
      </c>
      <c r="AT130" s="133" t="s">
        <v>76</v>
      </c>
      <c r="AU130" s="133" t="s">
        <v>85</v>
      </c>
      <c r="AY130" s="126" t="s">
        <v>253</v>
      </c>
      <c r="BK130" s="134">
        <f>BK131</f>
        <v>0</v>
      </c>
    </row>
    <row r="131" spans="2:65" s="1" customFormat="1" ht="33" customHeight="1">
      <c r="B131" s="32"/>
      <c r="C131" s="137" t="s">
        <v>260</v>
      </c>
      <c r="D131" s="137" t="s">
        <v>255</v>
      </c>
      <c r="E131" s="138" t="s">
        <v>6979</v>
      </c>
      <c r="F131" s="139" t="s">
        <v>6980</v>
      </c>
      <c r="G131" s="140" t="s">
        <v>447</v>
      </c>
      <c r="H131" s="141">
        <v>36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260</v>
      </c>
      <c r="BM131" s="148" t="s">
        <v>303</v>
      </c>
    </row>
    <row r="132" spans="2:65" s="11" customFormat="1" ht="22.9" customHeight="1">
      <c r="B132" s="125"/>
      <c r="D132" s="126" t="s">
        <v>76</v>
      </c>
      <c r="E132" s="135" t="s">
        <v>6981</v>
      </c>
      <c r="F132" s="135" t="s">
        <v>6982</v>
      </c>
      <c r="I132" s="128"/>
      <c r="J132" s="136">
        <f>BK132</f>
        <v>0</v>
      </c>
      <c r="L132" s="125"/>
      <c r="M132" s="130"/>
      <c r="P132" s="131">
        <f>SUM(P133:P146)</f>
        <v>0</v>
      </c>
      <c r="R132" s="131">
        <f>SUM(R133:R146)</f>
        <v>0</v>
      </c>
      <c r="T132" s="132">
        <f>SUM(T133:T146)</f>
        <v>0</v>
      </c>
      <c r="AR132" s="126" t="s">
        <v>85</v>
      </c>
      <c r="AT132" s="133" t="s">
        <v>76</v>
      </c>
      <c r="AU132" s="133" t="s">
        <v>85</v>
      </c>
      <c r="AY132" s="126" t="s">
        <v>253</v>
      </c>
      <c r="BK132" s="134">
        <f>SUM(BK133:BK146)</f>
        <v>0</v>
      </c>
    </row>
    <row r="133" spans="2:65" s="1" customFormat="1" ht="21.75" customHeight="1">
      <c r="B133" s="32"/>
      <c r="C133" s="137" t="s">
        <v>280</v>
      </c>
      <c r="D133" s="137" t="s">
        <v>255</v>
      </c>
      <c r="E133" s="138" t="s">
        <v>6983</v>
      </c>
      <c r="F133" s="139" t="s">
        <v>6984</v>
      </c>
      <c r="G133" s="140" t="s">
        <v>447</v>
      </c>
      <c r="H133" s="141">
        <v>51</v>
      </c>
      <c r="I133" s="142"/>
      <c r="J133" s="143">
        <f t="shared" ref="J133:J146" si="0">ROUND(I133*H133,2)</f>
        <v>0</v>
      </c>
      <c r="K133" s="139" t="s">
        <v>1</v>
      </c>
      <c r="L133" s="32"/>
      <c r="M133" s="144" t="s">
        <v>1</v>
      </c>
      <c r="N133" s="145" t="s">
        <v>42</v>
      </c>
      <c r="P133" s="146">
        <f t="shared" ref="P133:P146" si="1">O133*H133</f>
        <v>0</v>
      </c>
      <c r="Q133" s="146">
        <v>0</v>
      </c>
      <c r="R133" s="146">
        <f t="shared" ref="R133:R146" si="2">Q133*H133</f>
        <v>0</v>
      </c>
      <c r="S133" s="146">
        <v>0</v>
      </c>
      <c r="T133" s="147">
        <f t="shared" ref="T133:T146" si="3">S133*H133</f>
        <v>0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 t="shared" ref="BE133:BE146" si="4">IF(N133="základní",J133,0)</f>
        <v>0</v>
      </c>
      <c r="BF133" s="149">
        <f t="shared" ref="BF133:BF146" si="5">IF(N133="snížená",J133,0)</f>
        <v>0</v>
      </c>
      <c r="BG133" s="149">
        <f t="shared" ref="BG133:BG146" si="6">IF(N133="zákl. přenesená",J133,0)</f>
        <v>0</v>
      </c>
      <c r="BH133" s="149">
        <f t="shared" ref="BH133:BH146" si="7">IF(N133="sníž. přenesená",J133,0)</f>
        <v>0</v>
      </c>
      <c r="BI133" s="149">
        <f t="shared" ref="BI133:BI146" si="8">IF(N133="nulová",J133,0)</f>
        <v>0</v>
      </c>
      <c r="BJ133" s="17" t="s">
        <v>85</v>
      </c>
      <c r="BK133" s="149">
        <f t="shared" ref="BK133:BK146" si="9">ROUND(I133*H133,2)</f>
        <v>0</v>
      </c>
      <c r="BL133" s="17" t="s">
        <v>260</v>
      </c>
      <c r="BM133" s="148" t="s">
        <v>317</v>
      </c>
    </row>
    <row r="134" spans="2:65" s="1" customFormat="1" ht="16.5" customHeight="1">
      <c r="B134" s="32"/>
      <c r="C134" s="137" t="s">
        <v>285</v>
      </c>
      <c r="D134" s="137" t="s">
        <v>255</v>
      </c>
      <c r="E134" s="138" t="s">
        <v>6985</v>
      </c>
      <c r="F134" s="139" t="s">
        <v>6986</v>
      </c>
      <c r="G134" s="140" t="s">
        <v>447</v>
      </c>
      <c r="H134" s="141">
        <v>48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85</v>
      </c>
      <c r="BK134" s="149">
        <f t="shared" si="9"/>
        <v>0</v>
      </c>
      <c r="BL134" s="17" t="s">
        <v>260</v>
      </c>
      <c r="BM134" s="148" t="s">
        <v>344</v>
      </c>
    </row>
    <row r="135" spans="2:65" s="1" customFormat="1" ht="16.5" customHeight="1">
      <c r="B135" s="32"/>
      <c r="C135" s="137" t="s">
        <v>292</v>
      </c>
      <c r="D135" s="137" t="s">
        <v>255</v>
      </c>
      <c r="E135" s="138" t="s">
        <v>6987</v>
      </c>
      <c r="F135" s="139" t="s">
        <v>6988</v>
      </c>
      <c r="G135" s="140" t="s">
        <v>447</v>
      </c>
      <c r="H135" s="141">
        <v>96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260</v>
      </c>
      <c r="AT135" s="148" t="s">
        <v>255</v>
      </c>
      <c r="AU135" s="148" t="s">
        <v>87</v>
      </c>
      <c r="AY135" s="17" t="s">
        <v>253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85</v>
      </c>
      <c r="BK135" s="149">
        <f t="shared" si="9"/>
        <v>0</v>
      </c>
      <c r="BL135" s="17" t="s">
        <v>260</v>
      </c>
      <c r="BM135" s="148" t="s">
        <v>360</v>
      </c>
    </row>
    <row r="136" spans="2:65" s="1" customFormat="1" ht="16.5" customHeight="1">
      <c r="B136" s="32"/>
      <c r="C136" s="137" t="s">
        <v>303</v>
      </c>
      <c r="D136" s="137" t="s">
        <v>255</v>
      </c>
      <c r="E136" s="138" t="s">
        <v>6989</v>
      </c>
      <c r="F136" s="139" t="s">
        <v>6990</v>
      </c>
      <c r="G136" s="140" t="s">
        <v>447</v>
      </c>
      <c r="H136" s="141">
        <v>96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85</v>
      </c>
      <c r="BK136" s="149">
        <f t="shared" si="9"/>
        <v>0</v>
      </c>
      <c r="BL136" s="17" t="s">
        <v>260</v>
      </c>
      <c r="BM136" s="148" t="s">
        <v>369</v>
      </c>
    </row>
    <row r="137" spans="2:65" s="1" customFormat="1" ht="16.5" customHeight="1">
      <c r="B137" s="32"/>
      <c r="C137" s="137" t="s">
        <v>310</v>
      </c>
      <c r="D137" s="137" t="s">
        <v>255</v>
      </c>
      <c r="E137" s="138" t="s">
        <v>6991</v>
      </c>
      <c r="F137" s="139" t="s">
        <v>6992</v>
      </c>
      <c r="G137" s="140" t="s">
        <v>447</v>
      </c>
      <c r="H137" s="141">
        <v>96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85</v>
      </c>
      <c r="BK137" s="149">
        <f t="shared" si="9"/>
        <v>0</v>
      </c>
      <c r="BL137" s="17" t="s">
        <v>260</v>
      </c>
      <c r="BM137" s="148" t="s">
        <v>379</v>
      </c>
    </row>
    <row r="138" spans="2:65" s="1" customFormat="1" ht="16.5" customHeight="1">
      <c r="B138" s="32"/>
      <c r="C138" s="137" t="s">
        <v>317</v>
      </c>
      <c r="D138" s="137" t="s">
        <v>255</v>
      </c>
      <c r="E138" s="138" t="s">
        <v>6993</v>
      </c>
      <c r="F138" s="139" t="s">
        <v>6994</v>
      </c>
      <c r="G138" s="140" t="s">
        <v>447</v>
      </c>
      <c r="H138" s="141">
        <v>66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260</v>
      </c>
      <c r="AT138" s="148" t="s">
        <v>255</v>
      </c>
      <c r="AU138" s="148" t="s">
        <v>87</v>
      </c>
      <c r="AY138" s="17" t="s">
        <v>253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85</v>
      </c>
      <c r="BK138" s="149">
        <f t="shared" si="9"/>
        <v>0</v>
      </c>
      <c r="BL138" s="17" t="s">
        <v>260</v>
      </c>
      <c r="BM138" s="148" t="s">
        <v>389</v>
      </c>
    </row>
    <row r="139" spans="2:65" s="1" customFormat="1" ht="16.5" customHeight="1">
      <c r="B139" s="32"/>
      <c r="C139" s="137" t="s">
        <v>323</v>
      </c>
      <c r="D139" s="137" t="s">
        <v>255</v>
      </c>
      <c r="E139" s="138" t="s">
        <v>6995</v>
      </c>
      <c r="F139" s="139" t="s">
        <v>6996</v>
      </c>
      <c r="G139" s="140" t="s">
        <v>447</v>
      </c>
      <c r="H139" s="141">
        <v>29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85</v>
      </c>
      <c r="BK139" s="149">
        <f t="shared" si="9"/>
        <v>0</v>
      </c>
      <c r="BL139" s="17" t="s">
        <v>260</v>
      </c>
      <c r="BM139" s="148" t="s">
        <v>398</v>
      </c>
    </row>
    <row r="140" spans="2:65" s="1" customFormat="1" ht="16.5" customHeight="1">
      <c r="B140" s="32"/>
      <c r="C140" s="137" t="s">
        <v>344</v>
      </c>
      <c r="D140" s="137" t="s">
        <v>255</v>
      </c>
      <c r="E140" s="138" t="s">
        <v>6997</v>
      </c>
      <c r="F140" s="139" t="s">
        <v>6998</v>
      </c>
      <c r="G140" s="140" t="s">
        <v>447</v>
      </c>
      <c r="H140" s="141">
        <v>120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85</v>
      </c>
      <c r="BK140" s="149">
        <f t="shared" si="9"/>
        <v>0</v>
      </c>
      <c r="BL140" s="17" t="s">
        <v>260</v>
      </c>
      <c r="BM140" s="148" t="s">
        <v>410</v>
      </c>
    </row>
    <row r="141" spans="2:65" s="1" customFormat="1" ht="24.2" customHeight="1">
      <c r="B141" s="32"/>
      <c r="C141" s="137" t="s">
        <v>355</v>
      </c>
      <c r="D141" s="137" t="s">
        <v>255</v>
      </c>
      <c r="E141" s="138" t="s">
        <v>6999</v>
      </c>
      <c r="F141" s="139" t="s">
        <v>7000</v>
      </c>
      <c r="G141" s="140" t="s">
        <v>447</v>
      </c>
      <c r="H141" s="141">
        <v>101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85</v>
      </c>
      <c r="BK141" s="149">
        <f t="shared" si="9"/>
        <v>0</v>
      </c>
      <c r="BL141" s="17" t="s">
        <v>260</v>
      </c>
      <c r="BM141" s="148" t="s">
        <v>422</v>
      </c>
    </row>
    <row r="142" spans="2:65" s="1" customFormat="1" ht="24.2" customHeight="1">
      <c r="B142" s="32"/>
      <c r="C142" s="137" t="s">
        <v>360</v>
      </c>
      <c r="D142" s="137" t="s">
        <v>255</v>
      </c>
      <c r="E142" s="138" t="s">
        <v>7001</v>
      </c>
      <c r="F142" s="139" t="s">
        <v>7002</v>
      </c>
      <c r="G142" s="140" t="s">
        <v>447</v>
      </c>
      <c r="H142" s="141">
        <v>120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85</v>
      </c>
      <c r="BK142" s="149">
        <f t="shared" si="9"/>
        <v>0</v>
      </c>
      <c r="BL142" s="17" t="s">
        <v>260</v>
      </c>
      <c r="BM142" s="148" t="s">
        <v>302</v>
      </c>
    </row>
    <row r="143" spans="2:65" s="1" customFormat="1" ht="24.2" customHeight="1">
      <c r="B143" s="32"/>
      <c r="C143" s="137" t="s">
        <v>8</v>
      </c>
      <c r="D143" s="137" t="s">
        <v>255</v>
      </c>
      <c r="E143" s="138" t="s">
        <v>7003</v>
      </c>
      <c r="F143" s="139" t="s">
        <v>7004</v>
      </c>
      <c r="G143" s="140" t="s">
        <v>447</v>
      </c>
      <c r="H143" s="141">
        <v>154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85</v>
      </c>
      <c r="BK143" s="149">
        <f t="shared" si="9"/>
        <v>0</v>
      </c>
      <c r="BL143" s="17" t="s">
        <v>260</v>
      </c>
      <c r="BM143" s="148" t="s">
        <v>444</v>
      </c>
    </row>
    <row r="144" spans="2:65" s="1" customFormat="1" ht="16.5" customHeight="1">
      <c r="B144" s="32"/>
      <c r="C144" s="137" t="s">
        <v>369</v>
      </c>
      <c r="D144" s="137" t="s">
        <v>255</v>
      </c>
      <c r="E144" s="138" t="s">
        <v>7005</v>
      </c>
      <c r="F144" s="139" t="s">
        <v>7006</v>
      </c>
      <c r="G144" s="140" t="s">
        <v>447</v>
      </c>
      <c r="H144" s="141">
        <v>141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260</v>
      </c>
      <c r="AT144" s="148" t="s">
        <v>255</v>
      </c>
      <c r="AU144" s="148" t="s">
        <v>87</v>
      </c>
      <c r="AY144" s="17" t="s">
        <v>253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85</v>
      </c>
      <c r="BK144" s="149">
        <f t="shared" si="9"/>
        <v>0</v>
      </c>
      <c r="BL144" s="17" t="s">
        <v>260</v>
      </c>
      <c r="BM144" s="148" t="s">
        <v>455</v>
      </c>
    </row>
    <row r="145" spans="2:65" s="1" customFormat="1" ht="16.5" customHeight="1">
      <c r="B145" s="32"/>
      <c r="C145" s="137" t="s">
        <v>374</v>
      </c>
      <c r="D145" s="137" t="s">
        <v>255</v>
      </c>
      <c r="E145" s="138" t="s">
        <v>7007</v>
      </c>
      <c r="F145" s="139" t="s">
        <v>7008</v>
      </c>
      <c r="G145" s="140" t="s">
        <v>447</v>
      </c>
      <c r="H145" s="141">
        <v>141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85</v>
      </c>
      <c r="BK145" s="149">
        <f t="shared" si="9"/>
        <v>0</v>
      </c>
      <c r="BL145" s="17" t="s">
        <v>260</v>
      </c>
      <c r="BM145" s="148" t="s">
        <v>483</v>
      </c>
    </row>
    <row r="146" spans="2:65" s="1" customFormat="1" ht="16.5" customHeight="1">
      <c r="B146" s="32"/>
      <c r="C146" s="137" t="s">
        <v>379</v>
      </c>
      <c r="D146" s="137" t="s">
        <v>255</v>
      </c>
      <c r="E146" s="138" t="s">
        <v>7009</v>
      </c>
      <c r="F146" s="139" t="s">
        <v>7010</v>
      </c>
      <c r="G146" s="140" t="s">
        <v>447</v>
      </c>
      <c r="H146" s="141">
        <v>32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85</v>
      </c>
      <c r="BK146" s="149">
        <f t="shared" si="9"/>
        <v>0</v>
      </c>
      <c r="BL146" s="17" t="s">
        <v>260</v>
      </c>
      <c r="BM146" s="148" t="s">
        <v>490</v>
      </c>
    </row>
    <row r="147" spans="2:65" s="11" customFormat="1" ht="22.9" customHeight="1">
      <c r="B147" s="125"/>
      <c r="D147" s="126" t="s">
        <v>76</v>
      </c>
      <c r="E147" s="135" t="s">
        <v>7011</v>
      </c>
      <c r="F147" s="135" t="s">
        <v>7012</v>
      </c>
      <c r="I147" s="128"/>
      <c r="J147" s="136">
        <f>BK147</f>
        <v>0</v>
      </c>
      <c r="L147" s="125"/>
      <c r="M147" s="130"/>
      <c r="P147" s="131">
        <f>SUM(P148:P156)</f>
        <v>0</v>
      </c>
      <c r="R147" s="131">
        <f>SUM(R148:R156)</f>
        <v>0</v>
      </c>
      <c r="T147" s="132">
        <f>SUM(T148:T156)</f>
        <v>0</v>
      </c>
      <c r="AR147" s="126" t="s">
        <v>85</v>
      </c>
      <c r="AT147" s="133" t="s">
        <v>76</v>
      </c>
      <c r="AU147" s="133" t="s">
        <v>85</v>
      </c>
      <c r="AY147" s="126" t="s">
        <v>253</v>
      </c>
      <c r="BK147" s="134">
        <f>SUM(BK148:BK156)</f>
        <v>0</v>
      </c>
    </row>
    <row r="148" spans="2:65" s="1" customFormat="1" ht="16.5" customHeight="1">
      <c r="B148" s="32"/>
      <c r="C148" s="137" t="s">
        <v>384</v>
      </c>
      <c r="D148" s="137" t="s">
        <v>255</v>
      </c>
      <c r="E148" s="138" t="s">
        <v>7013</v>
      </c>
      <c r="F148" s="139" t="s">
        <v>7014</v>
      </c>
      <c r="G148" s="140" t="s">
        <v>313</v>
      </c>
      <c r="H148" s="141">
        <v>120</v>
      </c>
      <c r="I148" s="142"/>
      <c r="J148" s="143">
        <f t="shared" ref="J148:J156" si="10">ROUND(I148*H148,2)</f>
        <v>0</v>
      </c>
      <c r="K148" s="139" t="s">
        <v>1</v>
      </c>
      <c r="L148" s="32"/>
      <c r="M148" s="144" t="s">
        <v>1</v>
      </c>
      <c r="N148" s="145" t="s">
        <v>42</v>
      </c>
      <c r="P148" s="146">
        <f t="shared" ref="P148:P156" si="11">O148*H148</f>
        <v>0</v>
      </c>
      <c r="Q148" s="146">
        <v>0</v>
      </c>
      <c r="R148" s="146">
        <f t="shared" ref="R148:R156" si="12">Q148*H148</f>
        <v>0</v>
      </c>
      <c r="S148" s="146">
        <v>0</v>
      </c>
      <c r="T148" s="147">
        <f t="shared" ref="T148:T156" si="13">S148*H148</f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 t="shared" ref="BE148:BE156" si="14">IF(N148="základní",J148,0)</f>
        <v>0</v>
      </c>
      <c r="BF148" s="149">
        <f t="shared" ref="BF148:BF156" si="15">IF(N148="snížená",J148,0)</f>
        <v>0</v>
      </c>
      <c r="BG148" s="149">
        <f t="shared" ref="BG148:BG156" si="16">IF(N148="zákl. přenesená",J148,0)</f>
        <v>0</v>
      </c>
      <c r="BH148" s="149">
        <f t="shared" ref="BH148:BH156" si="17">IF(N148="sníž. přenesená",J148,0)</f>
        <v>0</v>
      </c>
      <c r="BI148" s="149">
        <f t="shared" ref="BI148:BI156" si="18">IF(N148="nulová",J148,0)</f>
        <v>0</v>
      </c>
      <c r="BJ148" s="17" t="s">
        <v>85</v>
      </c>
      <c r="BK148" s="149">
        <f t="shared" ref="BK148:BK156" si="19">ROUND(I148*H148,2)</f>
        <v>0</v>
      </c>
      <c r="BL148" s="17" t="s">
        <v>260</v>
      </c>
      <c r="BM148" s="148" t="s">
        <v>498</v>
      </c>
    </row>
    <row r="149" spans="2:65" s="1" customFormat="1" ht="16.5" customHeight="1">
      <c r="B149" s="32"/>
      <c r="C149" s="137" t="s">
        <v>389</v>
      </c>
      <c r="D149" s="137" t="s">
        <v>255</v>
      </c>
      <c r="E149" s="138" t="s">
        <v>7015</v>
      </c>
      <c r="F149" s="139" t="s">
        <v>7016</v>
      </c>
      <c r="G149" s="140" t="s">
        <v>313</v>
      </c>
      <c r="H149" s="141">
        <v>16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42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85</v>
      </c>
      <c r="BK149" s="149">
        <f t="shared" si="19"/>
        <v>0</v>
      </c>
      <c r="BL149" s="17" t="s">
        <v>260</v>
      </c>
      <c r="BM149" s="148" t="s">
        <v>508</v>
      </c>
    </row>
    <row r="150" spans="2:65" s="1" customFormat="1" ht="16.5" customHeight="1">
      <c r="B150" s="32"/>
      <c r="C150" s="137" t="s">
        <v>7</v>
      </c>
      <c r="D150" s="137" t="s">
        <v>255</v>
      </c>
      <c r="E150" s="138" t="s">
        <v>7017</v>
      </c>
      <c r="F150" s="139" t="s">
        <v>7018</v>
      </c>
      <c r="G150" s="140" t="s">
        <v>313</v>
      </c>
      <c r="H150" s="141">
        <v>12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85</v>
      </c>
      <c r="BK150" s="149">
        <f t="shared" si="19"/>
        <v>0</v>
      </c>
      <c r="BL150" s="17" t="s">
        <v>260</v>
      </c>
      <c r="BM150" s="148" t="s">
        <v>521</v>
      </c>
    </row>
    <row r="151" spans="2:65" s="1" customFormat="1" ht="16.5" customHeight="1">
      <c r="B151" s="32"/>
      <c r="C151" s="137" t="s">
        <v>398</v>
      </c>
      <c r="D151" s="137" t="s">
        <v>255</v>
      </c>
      <c r="E151" s="138" t="s">
        <v>7019</v>
      </c>
      <c r="F151" s="139" t="s">
        <v>7020</v>
      </c>
      <c r="G151" s="140" t="s">
        <v>313</v>
      </c>
      <c r="H151" s="141">
        <v>18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260</v>
      </c>
      <c r="AT151" s="148" t="s">
        <v>255</v>
      </c>
      <c r="AU151" s="148" t="s">
        <v>87</v>
      </c>
      <c r="AY151" s="17" t="s">
        <v>253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85</v>
      </c>
      <c r="BK151" s="149">
        <f t="shared" si="19"/>
        <v>0</v>
      </c>
      <c r="BL151" s="17" t="s">
        <v>260</v>
      </c>
      <c r="BM151" s="148" t="s">
        <v>533</v>
      </c>
    </row>
    <row r="152" spans="2:65" s="1" customFormat="1" ht="16.5" customHeight="1">
      <c r="B152" s="32"/>
      <c r="C152" s="137" t="s">
        <v>404</v>
      </c>
      <c r="D152" s="137" t="s">
        <v>255</v>
      </c>
      <c r="E152" s="138" t="s">
        <v>7021</v>
      </c>
      <c r="F152" s="139" t="s">
        <v>7022</v>
      </c>
      <c r="G152" s="140" t="s">
        <v>313</v>
      </c>
      <c r="H152" s="141">
        <v>160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85</v>
      </c>
      <c r="BK152" s="149">
        <f t="shared" si="19"/>
        <v>0</v>
      </c>
      <c r="BL152" s="17" t="s">
        <v>260</v>
      </c>
      <c r="BM152" s="148" t="s">
        <v>546</v>
      </c>
    </row>
    <row r="153" spans="2:65" s="1" customFormat="1" ht="16.5" customHeight="1">
      <c r="B153" s="32"/>
      <c r="C153" s="137" t="s">
        <v>410</v>
      </c>
      <c r="D153" s="137" t="s">
        <v>255</v>
      </c>
      <c r="E153" s="138" t="s">
        <v>7023</v>
      </c>
      <c r="F153" s="139" t="s">
        <v>7024</v>
      </c>
      <c r="G153" s="140" t="s">
        <v>313</v>
      </c>
      <c r="H153" s="141">
        <v>80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260</v>
      </c>
      <c r="AT153" s="148" t="s">
        <v>255</v>
      </c>
      <c r="AU153" s="148" t="s">
        <v>87</v>
      </c>
      <c r="AY153" s="17" t="s">
        <v>253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85</v>
      </c>
      <c r="BK153" s="149">
        <f t="shared" si="19"/>
        <v>0</v>
      </c>
      <c r="BL153" s="17" t="s">
        <v>260</v>
      </c>
      <c r="BM153" s="148" t="s">
        <v>557</v>
      </c>
    </row>
    <row r="154" spans="2:65" s="1" customFormat="1" ht="16.5" customHeight="1">
      <c r="B154" s="32"/>
      <c r="C154" s="137" t="s">
        <v>415</v>
      </c>
      <c r="D154" s="137" t="s">
        <v>255</v>
      </c>
      <c r="E154" s="138" t="s">
        <v>7025</v>
      </c>
      <c r="F154" s="139" t="s">
        <v>7026</v>
      </c>
      <c r="G154" s="140" t="s">
        <v>447</v>
      </c>
      <c r="H154" s="141">
        <v>2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260</v>
      </c>
      <c r="AT154" s="148" t="s">
        <v>255</v>
      </c>
      <c r="AU154" s="148" t="s">
        <v>87</v>
      </c>
      <c r="AY154" s="17" t="s">
        <v>253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85</v>
      </c>
      <c r="BK154" s="149">
        <f t="shared" si="19"/>
        <v>0</v>
      </c>
      <c r="BL154" s="17" t="s">
        <v>260</v>
      </c>
      <c r="BM154" s="148" t="s">
        <v>566</v>
      </c>
    </row>
    <row r="155" spans="2:65" s="1" customFormat="1" ht="16.5" customHeight="1">
      <c r="B155" s="32"/>
      <c r="C155" s="137" t="s">
        <v>422</v>
      </c>
      <c r="D155" s="137" t="s">
        <v>255</v>
      </c>
      <c r="E155" s="138" t="s">
        <v>7027</v>
      </c>
      <c r="F155" s="139" t="s">
        <v>7028</v>
      </c>
      <c r="G155" s="140" t="s">
        <v>447</v>
      </c>
      <c r="H155" s="141">
        <v>16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85</v>
      </c>
      <c r="BK155" s="149">
        <f t="shared" si="19"/>
        <v>0</v>
      </c>
      <c r="BL155" s="17" t="s">
        <v>260</v>
      </c>
      <c r="BM155" s="148" t="s">
        <v>576</v>
      </c>
    </row>
    <row r="156" spans="2:65" s="1" customFormat="1" ht="16.5" customHeight="1">
      <c r="B156" s="32"/>
      <c r="C156" s="137" t="s">
        <v>291</v>
      </c>
      <c r="D156" s="137" t="s">
        <v>255</v>
      </c>
      <c r="E156" s="138" t="s">
        <v>7029</v>
      </c>
      <c r="F156" s="139" t="s">
        <v>7030</v>
      </c>
      <c r="G156" s="140" t="s">
        <v>447</v>
      </c>
      <c r="H156" s="141">
        <v>16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85</v>
      </c>
      <c r="BK156" s="149">
        <f t="shared" si="19"/>
        <v>0</v>
      </c>
      <c r="BL156" s="17" t="s">
        <v>260</v>
      </c>
      <c r="BM156" s="148" t="s">
        <v>586</v>
      </c>
    </row>
    <row r="157" spans="2:65" s="11" customFormat="1" ht="22.9" customHeight="1">
      <c r="B157" s="125"/>
      <c r="D157" s="126" t="s">
        <v>76</v>
      </c>
      <c r="E157" s="135" t="s">
        <v>7031</v>
      </c>
      <c r="F157" s="135" t="s">
        <v>7032</v>
      </c>
      <c r="I157" s="128"/>
      <c r="J157" s="136">
        <f>BK157</f>
        <v>0</v>
      </c>
      <c r="L157" s="125"/>
      <c r="M157" s="130"/>
      <c r="P157" s="131">
        <f>SUM(P158:P161)</f>
        <v>0</v>
      </c>
      <c r="R157" s="131">
        <f>SUM(R158:R161)</f>
        <v>0</v>
      </c>
      <c r="T157" s="132">
        <f>SUM(T158:T161)</f>
        <v>0</v>
      </c>
      <c r="AR157" s="126" t="s">
        <v>85</v>
      </c>
      <c r="AT157" s="133" t="s">
        <v>76</v>
      </c>
      <c r="AU157" s="133" t="s">
        <v>85</v>
      </c>
      <c r="AY157" s="126" t="s">
        <v>253</v>
      </c>
      <c r="BK157" s="134">
        <f>SUM(BK158:BK161)</f>
        <v>0</v>
      </c>
    </row>
    <row r="158" spans="2:65" s="1" customFormat="1" ht="37.9" customHeight="1">
      <c r="B158" s="32"/>
      <c r="C158" s="137" t="s">
        <v>302</v>
      </c>
      <c r="D158" s="137" t="s">
        <v>255</v>
      </c>
      <c r="E158" s="138" t="s">
        <v>7033</v>
      </c>
      <c r="F158" s="139" t="s">
        <v>7034</v>
      </c>
      <c r="G158" s="140" t="s">
        <v>313</v>
      </c>
      <c r="H158" s="141">
        <v>24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260</v>
      </c>
      <c r="AT158" s="148" t="s">
        <v>255</v>
      </c>
      <c r="AU158" s="148" t="s">
        <v>87</v>
      </c>
      <c r="AY158" s="17" t="s">
        <v>253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260</v>
      </c>
      <c r="BM158" s="148" t="s">
        <v>597</v>
      </c>
    </row>
    <row r="159" spans="2:65" s="1" customFormat="1" ht="24.2" customHeight="1">
      <c r="B159" s="32"/>
      <c r="C159" s="137" t="s">
        <v>437</v>
      </c>
      <c r="D159" s="137" t="s">
        <v>255</v>
      </c>
      <c r="E159" s="138" t="s">
        <v>7035</v>
      </c>
      <c r="F159" s="139" t="s">
        <v>7036</v>
      </c>
      <c r="G159" s="140" t="s">
        <v>447</v>
      </c>
      <c r="H159" s="141">
        <v>8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260</v>
      </c>
      <c r="AT159" s="148" t="s">
        <v>255</v>
      </c>
      <c r="AU159" s="148" t="s">
        <v>87</v>
      </c>
      <c r="AY159" s="17" t="s">
        <v>253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260</v>
      </c>
      <c r="BM159" s="148" t="s">
        <v>613</v>
      </c>
    </row>
    <row r="160" spans="2:65" s="1" customFormat="1" ht="37.9" customHeight="1">
      <c r="B160" s="32"/>
      <c r="C160" s="137" t="s">
        <v>444</v>
      </c>
      <c r="D160" s="137" t="s">
        <v>255</v>
      </c>
      <c r="E160" s="138" t="s">
        <v>7037</v>
      </c>
      <c r="F160" s="139" t="s">
        <v>7038</v>
      </c>
      <c r="G160" s="140" t="s">
        <v>313</v>
      </c>
      <c r="H160" s="141">
        <v>76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260</v>
      </c>
      <c r="AT160" s="148" t="s">
        <v>255</v>
      </c>
      <c r="AU160" s="148" t="s">
        <v>87</v>
      </c>
      <c r="AY160" s="17" t="s">
        <v>253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260</v>
      </c>
      <c r="BM160" s="148" t="s">
        <v>621</v>
      </c>
    </row>
    <row r="161" spans="2:65" s="1" customFormat="1" ht="37.9" customHeight="1">
      <c r="B161" s="32"/>
      <c r="C161" s="137" t="s">
        <v>449</v>
      </c>
      <c r="D161" s="137" t="s">
        <v>255</v>
      </c>
      <c r="E161" s="138" t="s">
        <v>7039</v>
      </c>
      <c r="F161" s="139" t="s">
        <v>7040</v>
      </c>
      <c r="G161" s="140" t="s">
        <v>313</v>
      </c>
      <c r="H161" s="141">
        <v>6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260</v>
      </c>
      <c r="AT161" s="148" t="s">
        <v>255</v>
      </c>
      <c r="AU161" s="148" t="s">
        <v>87</v>
      </c>
      <c r="AY161" s="17" t="s">
        <v>253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260</v>
      </c>
      <c r="BM161" s="148" t="s">
        <v>629</v>
      </c>
    </row>
    <row r="162" spans="2:65" s="11" customFormat="1" ht="22.9" customHeight="1">
      <c r="B162" s="125"/>
      <c r="D162" s="126" t="s">
        <v>76</v>
      </c>
      <c r="E162" s="135" t="s">
        <v>7041</v>
      </c>
      <c r="F162" s="135" t="s">
        <v>7042</v>
      </c>
      <c r="I162" s="128"/>
      <c r="J162" s="136">
        <f>BK162</f>
        <v>0</v>
      </c>
      <c r="L162" s="125"/>
      <c r="M162" s="130"/>
      <c r="P162" s="131">
        <f>SUM(P163:P165)</f>
        <v>0</v>
      </c>
      <c r="R162" s="131">
        <f>SUM(R163:R165)</f>
        <v>0</v>
      </c>
      <c r="T162" s="132">
        <f>SUM(T163:T165)</f>
        <v>0</v>
      </c>
      <c r="AR162" s="126" t="s">
        <v>85</v>
      </c>
      <c r="AT162" s="133" t="s">
        <v>76</v>
      </c>
      <c r="AU162" s="133" t="s">
        <v>85</v>
      </c>
      <c r="AY162" s="126" t="s">
        <v>253</v>
      </c>
      <c r="BK162" s="134">
        <f>SUM(BK163:BK165)</f>
        <v>0</v>
      </c>
    </row>
    <row r="163" spans="2:65" s="1" customFormat="1" ht="24.2" customHeight="1">
      <c r="B163" s="32"/>
      <c r="C163" s="137" t="s">
        <v>455</v>
      </c>
      <c r="D163" s="137" t="s">
        <v>255</v>
      </c>
      <c r="E163" s="138" t="s">
        <v>7043</v>
      </c>
      <c r="F163" s="139" t="s">
        <v>7044</v>
      </c>
      <c r="G163" s="140" t="s">
        <v>447</v>
      </c>
      <c r="H163" s="141">
        <v>1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639</v>
      </c>
    </row>
    <row r="164" spans="2:65" s="1" customFormat="1" ht="24.2" customHeight="1">
      <c r="B164" s="32"/>
      <c r="C164" s="137" t="s">
        <v>479</v>
      </c>
      <c r="D164" s="137" t="s">
        <v>255</v>
      </c>
      <c r="E164" s="138" t="s">
        <v>7045</v>
      </c>
      <c r="F164" s="139" t="s">
        <v>7046</v>
      </c>
      <c r="G164" s="140" t="s">
        <v>447</v>
      </c>
      <c r="H164" s="141">
        <v>1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260</v>
      </c>
      <c r="AT164" s="148" t="s">
        <v>255</v>
      </c>
      <c r="AU164" s="148" t="s">
        <v>87</v>
      </c>
      <c r="AY164" s="17" t="s">
        <v>253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260</v>
      </c>
      <c r="BM164" s="148" t="s">
        <v>648</v>
      </c>
    </row>
    <row r="165" spans="2:65" s="1" customFormat="1" ht="37.9" customHeight="1">
      <c r="B165" s="32"/>
      <c r="C165" s="137" t="s">
        <v>483</v>
      </c>
      <c r="D165" s="137" t="s">
        <v>255</v>
      </c>
      <c r="E165" s="138" t="s">
        <v>7047</v>
      </c>
      <c r="F165" s="139" t="s">
        <v>7048</v>
      </c>
      <c r="G165" s="140" t="s">
        <v>447</v>
      </c>
      <c r="H165" s="141">
        <v>1</v>
      </c>
      <c r="I165" s="142"/>
      <c r="J165" s="143">
        <f>ROUND(I165*H165,2)</f>
        <v>0</v>
      </c>
      <c r="K165" s="139" t="s">
        <v>1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260</v>
      </c>
      <c r="AT165" s="148" t="s">
        <v>255</v>
      </c>
      <c r="AU165" s="148" t="s">
        <v>87</v>
      </c>
      <c r="AY165" s="17" t="s">
        <v>253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260</v>
      </c>
      <c r="BM165" s="148" t="s">
        <v>663</v>
      </c>
    </row>
    <row r="166" spans="2:65" s="11" customFormat="1" ht="22.9" customHeight="1">
      <c r="B166" s="125"/>
      <c r="D166" s="126" t="s">
        <v>76</v>
      </c>
      <c r="E166" s="135" t="s">
        <v>7049</v>
      </c>
      <c r="F166" s="135" t="s">
        <v>5402</v>
      </c>
      <c r="I166" s="128"/>
      <c r="J166" s="136">
        <f>BK166</f>
        <v>0</v>
      </c>
      <c r="L166" s="125"/>
      <c r="M166" s="130"/>
      <c r="P166" s="131">
        <f>SUM(P167:P174)</f>
        <v>0</v>
      </c>
      <c r="R166" s="131">
        <f>SUM(R167:R174)</f>
        <v>0</v>
      </c>
      <c r="T166" s="132">
        <f>SUM(T167:T174)</f>
        <v>0</v>
      </c>
      <c r="AR166" s="126" t="s">
        <v>85</v>
      </c>
      <c r="AT166" s="133" t="s">
        <v>76</v>
      </c>
      <c r="AU166" s="133" t="s">
        <v>85</v>
      </c>
      <c r="AY166" s="126" t="s">
        <v>253</v>
      </c>
      <c r="BK166" s="134">
        <f>SUM(BK167:BK174)</f>
        <v>0</v>
      </c>
    </row>
    <row r="167" spans="2:65" s="1" customFormat="1" ht="24.2" customHeight="1">
      <c r="B167" s="32"/>
      <c r="C167" s="137" t="s">
        <v>309</v>
      </c>
      <c r="D167" s="137" t="s">
        <v>255</v>
      </c>
      <c r="E167" s="138" t="s">
        <v>7050</v>
      </c>
      <c r="F167" s="139" t="s">
        <v>6703</v>
      </c>
      <c r="G167" s="140" t="s">
        <v>447</v>
      </c>
      <c r="H167" s="141">
        <v>1</v>
      </c>
      <c r="I167" s="142"/>
      <c r="J167" s="143">
        <f t="shared" ref="J167:J174" si="20">ROUND(I167*H167,2)</f>
        <v>0</v>
      </c>
      <c r="K167" s="139" t="s">
        <v>1</v>
      </c>
      <c r="L167" s="32"/>
      <c r="M167" s="144" t="s">
        <v>1</v>
      </c>
      <c r="N167" s="145" t="s">
        <v>42</v>
      </c>
      <c r="P167" s="146">
        <f t="shared" ref="P167:P174" si="21">O167*H167</f>
        <v>0</v>
      </c>
      <c r="Q167" s="146">
        <v>0</v>
      </c>
      <c r="R167" s="146">
        <f t="shared" ref="R167:R174" si="22">Q167*H167</f>
        <v>0</v>
      </c>
      <c r="S167" s="146">
        <v>0</v>
      </c>
      <c r="T167" s="147">
        <f t="shared" ref="T167:T174" si="23">S167*H167</f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 t="shared" ref="BE167:BE174" si="24">IF(N167="základní",J167,0)</f>
        <v>0</v>
      </c>
      <c r="BF167" s="149">
        <f t="shared" ref="BF167:BF174" si="25">IF(N167="snížená",J167,0)</f>
        <v>0</v>
      </c>
      <c r="BG167" s="149">
        <f t="shared" ref="BG167:BG174" si="26">IF(N167="zákl. přenesená",J167,0)</f>
        <v>0</v>
      </c>
      <c r="BH167" s="149">
        <f t="shared" ref="BH167:BH174" si="27">IF(N167="sníž. přenesená",J167,0)</f>
        <v>0</v>
      </c>
      <c r="BI167" s="149">
        <f t="shared" ref="BI167:BI174" si="28">IF(N167="nulová",J167,0)</f>
        <v>0</v>
      </c>
      <c r="BJ167" s="17" t="s">
        <v>85</v>
      </c>
      <c r="BK167" s="149">
        <f t="shared" ref="BK167:BK174" si="29">ROUND(I167*H167,2)</f>
        <v>0</v>
      </c>
      <c r="BL167" s="17" t="s">
        <v>260</v>
      </c>
      <c r="BM167" s="148" t="s">
        <v>675</v>
      </c>
    </row>
    <row r="168" spans="2:65" s="1" customFormat="1" ht="16.5" customHeight="1">
      <c r="B168" s="32"/>
      <c r="C168" s="137" t="s">
        <v>490</v>
      </c>
      <c r="D168" s="137" t="s">
        <v>255</v>
      </c>
      <c r="E168" s="138" t="s">
        <v>7051</v>
      </c>
      <c r="F168" s="139" t="s">
        <v>5410</v>
      </c>
      <c r="G168" s="140" t="s">
        <v>447</v>
      </c>
      <c r="H168" s="141">
        <v>1</v>
      </c>
      <c r="I168" s="142"/>
      <c r="J168" s="143">
        <f t="shared" si="20"/>
        <v>0</v>
      </c>
      <c r="K168" s="139" t="s">
        <v>1</v>
      </c>
      <c r="L168" s="32"/>
      <c r="M168" s="144" t="s">
        <v>1</v>
      </c>
      <c r="N168" s="145" t="s">
        <v>42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260</v>
      </c>
      <c r="AT168" s="148" t="s">
        <v>255</v>
      </c>
      <c r="AU168" s="148" t="s">
        <v>87</v>
      </c>
      <c r="AY168" s="17" t="s">
        <v>253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7" t="s">
        <v>85</v>
      </c>
      <c r="BK168" s="149">
        <f t="shared" si="29"/>
        <v>0</v>
      </c>
      <c r="BL168" s="17" t="s">
        <v>260</v>
      </c>
      <c r="BM168" s="148" t="s">
        <v>685</v>
      </c>
    </row>
    <row r="169" spans="2:65" s="1" customFormat="1" ht="16.5" customHeight="1">
      <c r="B169" s="32"/>
      <c r="C169" s="137" t="s">
        <v>494</v>
      </c>
      <c r="D169" s="137" t="s">
        <v>255</v>
      </c>
      <c r="E169" s="138" t="s">
        <v>7052</v>
      </c>
      <c r="F169" s="139" t="s">
        <v>5020</v>
      </c>
      <c r="G169" s="140" t="s">
        <v>447</v>
      </c>
      <c r="H169" s="141">
        <v>1</v>
      </c>
      <c r="I169" s="142"/>
      <c r="J169" s="143">
        <f t="shared" si="20"/>
        <v>0</v>
      </c>
      <c r="K169" s="139" t="s">
        <v>1</v>
      </c>
      <c r="L169" s="32"/>
      <c r="M169" s="144" t="s">
        <v>1</v>
      </c>
      <c r="N169" s="145" t="s">
        <v>42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260</v>
      </c>
      <c r="AT169" s="148" t="s">
        <v>255</v>
      </c>
      <c r="AU169" s="148" t="s">
        <v>87</v>
      </c>
      <c r="AY169" s="17" t="s">
        <v>253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7" t="s">
        <v>85</v>
      </c>
      <c r="BK169" s="149">
        <f t="shared" si="29"/>
        <v>0</v>
      </c>
      <c r="BL169" s="17" t="s">
        <v>260</v>
      </c>
      <c r="BM169" s="148" t="s">
        <v>695</v>
      </c>
    </row>
    <row r="170" spans="2:65" s="1" customFormat="1" ht="21.75" customHeight="1">
      <c r="B170" s="32"/>
      <c r="C170" s="137" t="s">
        <v>498</v>
      </c>
      <c r="D170" s="137" t="s">
        <v>255</v>
      </c>
      <c r="E170" s="138" t="s">
        <v>7053</v>
      </c>
      <c r="F170" s="139" t="s">
        <v>6706</v>
      </c>
      <c r="G170" s="140" t="s">
        <v>447</v>
      </c>
      <c r="H170" s="141">
        <v>1</v>
      </c>
      <c r="I170" s="142"/>
      <c r="J170" s="143">
        <f t="shared" si="20"/>
        <v>0</v>
      </c>
      <c r="K170" s="139" t="s">
        <v>1</v>
      </c>
      <c r="L170" s="32"/>
      <c r="M170" s="144" t="s">
        <v>1</v>
      </c>
      <c r="N170" s="145" t="s">
        <v>42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7" t="s">
        <v>85</v>
      </c>
      <c r="BK170" s="149">
        <f t="shared" si="29"/>
        <v>0</v>
      </c>
      <c r="BL170" s="17" t="s">
        <v>260</v>
      </c>
      <c r="BM170" s="148" t="s">
        <v>705</v>
      </c>
    </row>
    <row r="171" spans="2:65" s="1" customFormat="1" ht="16.5" customHeight="1">
      <c r="B171" s="32"/>
      <c r="C171" s="137" t="s">
        <v>502</v>
      </c>
      <c r="D171" s="137" t="s">
        <v>255</v>
      </c>
      <c r="E171" s="138" t="s">
        <v>7054</v>
      </c>
      <c r="F171" s="139" t="s">
        <v>5416</v>
      </c>
      <c r="G171" s="140" t="s">
        <v>447</v>
      </c>
      <c r="H171" s="141">
        <v>1</v>
      </c>
      <c r="I171" s="142"/>
      <c r="J171" s="143">
        <f t="shared" si="20"/>
        <v>0</v>
      </c>
      <c r="K171" s="139" t="s">
        <v>1</v>
      </c>
      <c r="L171" s="32"/>
      <c r="M171" s="144" t="s">
        <v>1</v>
      </c>
      <c r="N171" s="145" t="s">
        <v>42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260</v>
      </c>
      <c r="AT171" s="148" t="s">
        <v>255</v>
      </c>
      <c r="AU171" s="148" t="s">
        <v>87</v>
      </c>
      <c r="AY171" s="17" t="s">
        <v>253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7" t="s">
        <v>85</v>
      </c>
      <c r="BK171" s="149">
        <f t="shared" si="29"/>
        <v>0</v>
      </c>
      <c r="BL171" s="17" t="s">
        <v>260</v>
      </c>
      <c r="BM171" s="148" t="s">
        <v>715</v>
      </c>
    </row>
    <row r="172" spans="2:65" s="1" customFormat="1" ht="16.5" customHeight="1">
      <c r="B172" s="32"/>
      <c r="C172" s="137" t="s">
        <v>508</v>
      </c>
      <c r="D172" s="137" t="s">
        <v>255</v>
      </c>
      <c r="E172" s="138" t="s">
        <v>7055</v>
      </c>
      <c r="F172" s="139" t="s">
        <v>5420</v>
      </c>
      <c r="G172" s="140" t="s">
        <v>447</v>
      </c>
      <c r="H172" s="141">
        <v>1</v>
      </c>
      <c r="I172" s="142"/>
      <c r="J172" s="143">
        <f t="shared" si="20"/>
        <v>0</v>
      </c>
      <c r="K172" s="139" t="s">
        <v>1</v>
      </c>
      <c r="L172" s="32"/>
      <c r="M172" s="144" t="s">
        <v>1</v>
      </c>
      <c r="N172" s="145" t="s">
        <v>42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260</v>
      </c>
      <c r="AT172" s="148" t="s">
        <v>255</v>
      </c>
      <c r="AU172" s="148" t="s">
        <v>87</v>
      </c>
      <c r="AY172" s="17" t="s">
        <v>253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7" t="s">
        <v>85</v>
      </c>
      <c r="BK172" s="149">
        <f t="shared" si="29"/>
        <v>0</v>
      </c>
      <c r="BL172" s="17" t="s">
        <v>260</v>
      </c>
      <c r="BM172" s="148" t="s">
        <v>771</v>
      </c>
    </row>
    <row r="173" spans="2:65" s="1" customFormat="1" ht="16.5" customHeight="1">
      <c r="B173" s="32"/>
      <c r="C173" s="137" t="s">
        <v>515</v>
      </c>
      <c r="D173" s="137" t="s">
        <v>255</v>
      </c>
      <c r="E173" s="138" t="s">
        <v>7056</v>
      </c>
      <c r="F173" s="139" t="s">
        <v>7057</v>
      </c>
      <c r="G173" s="140" t="s">
        <v>447</v>
      </c>
      <c r="H173" s="141">
        <v>1</v>
      </c>
      <c r="I173" s="142"/>
      <c r="J173" s="143">
        <f t="shared" si="20"/>
        <v>0</v>
      </c>
      <c r="K173" s="139" t="s">
        <v>1</v>
      </c>
      <c r="L173" s="32"/>
      <c r="M173" s="144" t="s">
        <v>1</v>
      </c>
      <c r="N173" s="145" t="s">
        <v>42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7" t="s">
        <v>85</v>
      </c>
      <c r="BK173" s="149">
        <f t="shared" si="29"/>
        <v>0</v>
      </c>
      <c r="BL173" s="17" t="s">
        <v>260</v>
      </c>
      <c r="BM173" s="148" t="s">
        <v>1342</v>
      </c>
    </row>
    <row r="174" spans="2:65" s="1" customFormat="1" ht="16.5" customHeight="1">
      <c r="B174" s="32"/>
      <c r="C174" s="137" t="s">
        <v>521</v>
      </c>
      <c r="D174" s="137" t="s">
        <v>255</v>
      </c>
      <c r="E174" s="138" t="s">
        <v>7058</v>
      </c>
      <c r="F174" s="139" t="s">
        <v>7059</v>
      </c>
      <c r="G174" s="140" t="s">
        <v>447</v>
      </c>
      <c r="H174" s="141">
        <v>1</v>
      </c>
      <c r="I174" s="142"/>
      <c r="J174" s="143">
        <f t="shared" si="20"/>
        <v>0</v>
      </c>
      <c r="K174" s="139" t="s">
        <v>1</v>
      </c>
      <c r="L174" s="32"/>
      <c r="M174" s="197" t="s">
        <v>1</v>
      </c>
      <c r="N174" s="198" t="s">
        <v>42</v>
      </c>
      <c r="O174" s="183"/>
      <c r="P174" s="199">
        <f t="shared" si="21"/>
        <v>0</v>
      </c>
      <c r="Q174" s="199">
        <v>0</v>
      </c>
      <c r="R174" s="199">
        <f t="shared" si="22"/>
        <v>0</v>
      </c>
      <c r="S174" s="199">
        <v>0</v>
      </c>
      <c r="T174" s="200">
        <f t="shared" si="23"/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7" t="s">
        <v>85</v>
      </c>
      <c r="BK174" s="149">
        <f t="shared" si="29"/>
        <v>0</v>
      </c>
      <c r="BL174" s="17" t="s">
        <v>260</v>
      </c>
      <c r="BM174" s="148" t="s">
        <v>1358</v>
      </c>
    </row>
    <row r="175" spans="2:65" s="1" customFormat="1" ht="6.9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yy3EfuYCbEpN5N4VpGxZhKIrHdQwo+whiiqaXc/4xVJP7DNfq/IZXO9PP6Bh7gK03cFt8IvXkj2yJpRth8tPdA==" saltValue="yWhPquQf1y1KzmV4Tqe6MDp5jg1PYeIoaoOdfOXpN3IbHT2CnK4TZffydfHKtzNMsO8rwS4vrc43FUI/wMJuig==" spinCount="100000" sheet="1" objects="1" scenarios="1" formatColumns="0" formatRows="0" autoFilter="0"/>
  <autoFilter ref="C123:K174" xr:uid="{00000000-0009-0000-0000-00001F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191</v>
      </c>
      <c r="AZ2" s="93" t="s">
        <v>4339</v>
      </c>
      <c r="BA2" s="93" t="s">
        <v>1</v>
      </c>
      <c r="BB2" s="93" t="s">
        <v>1</v>
      </c>
      <c r="BC2" s="93" t="s">
        <v>7060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4341</v>
      </c>
      <c r="BA3" s="93" t="s">
        <v>1</v>
      </c>
      <c r="BB3" s="93" t="s">
        <v>1</v>
      </c>
      <c r="BC3" s="93" t="s">
        <v>7061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7062</v>
      </c>
      <c r="BA4" s="93" t="s">
        <v>1</v>
      </c>
      <c r="BB4" s="93" t="s">
        <v>1</v>
      </c>
      <c r="BC4" s="93" t="s">
        <v>7063</v>
      </c>
      <c r="BD4" s="93" t="s">
        <v>87</v>
      </c>
    </row>
    <row r="5" spans="2:56" ht="6.95" customHeight="1">
      <c r="B5" s="20"/>
      <c r="L5" s="20"/>
      <c r="AZ5" s="93" t="s">
        <v>4343</v>
      </c>
      <c r="BA5" s="93" t="s">
        <v>1</v>
      </c>
      <c r="BB5" s="93" t="s">
        <v>1</v>
      </c>
      <c r="BC5" s="93" t="s">
        <v>7064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4344</v>
      </c>
      <c r="BA6" s="93" t="s">
        <v>1</v>
      </c>
      <c r="BB6" s="93" t="s">
        <v>1</v>
      </c>
      <c r="BC6" s="93" t="s">
        <v>7065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  <c r="AZ7" s="93" t="s">
        <v>4345</v>
      </c>
      <c r="BA7" s="93" t="s">
        <v>1</v>
      </c>
      <c r="BB7" s="93" t="s">
        <v>1</v>
      </c>
      <c r="BC7" s="93" t="s">
        <v>7066</v>
      </c>
      <c r="BD7" s="93" t="s">
        <v>87</v>
      </c>
    </row>
    <row r="8" spans="2:56" s="1" customFormat="1" ht="12" customHeight="1">
      <c r="B8" s="32"/>
      <c r="D8" s="27" t="s">
        <v>215</v>
      </c>
      <c r="L8" s="32"/>
      <c r="AZ8" s="93" t="s">
        <v>7067</v>
      </c>
      <c r="BA8" s="93" t="s">
        <v>1</v>
      </c>
      <c r="BB8" s="93" t="s">
        <v>1</v>
      </c>
      <c r="BC8" s="93" t="s">
        <v>7068</v>
      </c>
      <c r="BD8" s="93" t="s">
        <v>87</v>
      </c>
    </row>
    <row r="9" spans="2:56" s="1" customFormat="1" ht="16.5" customHeight="1">
      <c r="B9" s="32"/>
      <c r="E9" s="237" t="s">
        <v>7069</v>
      </c>
      <c r="F9" s="257"/>
      <c r="G9" s="257"/>
      <c r="H9" s="257"/>
      <c r="L9" s="32"/>
      <c r="AZ9" s="93" t="s">
        <v>7070</v>
      </c>
      <c r="BA9" s="93" t="s">
        <v>1</v>
      </c>
      <c r="BB9" s="93" t="s">
        <v>1</v>
      </c>
      <c r="BC9" s="93" t="s">
        <v>260</v>
      </c>
      <c r="BD9" s="93" t="s">
        <v>87</v>
      </c>
    </row>
    <row r="10" spans="2:56" s="1" customFormat="1" ht="11.25">
      <c r="B10" s="32"/>
      <c r="L10" s="32"/>
      <c r="AZ10" s="93" t="s">
        <v>7071</v>
      </c>
      <c r="BA10" s="93" t="s">
        <v>1</v>
      </c>
      <c r="BB10" s="93" t="s">
        <v>1</v>
      </c>
      <c r="BC10" s="93" t="s">
        <v>7072</v>
      </c>
      <c r="BD10" s="93" t="s">
        <v>87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4347</v>
      </c>
      <c r="BA11" s="93" t="s">
        <v>1</v>
      </c>
      <c r="BB11" s="93" t="s">
        <v>1</v>
      </c>
      <c r="BC11" s="93" t="s">
        <v>302</v>
      </c>
      <c r="BD11" s="93" t="s">
        <v>87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17. 11. 2023</v>
      </c>
      <c r="L12" s="32"/>
      <c r="AZ12" s="93" t="s">
        <v>4349</v>
      </c>
      <c r="BA12" s="93" t="s">
        <v>1</v>
      </c>
      <c r="BB12" s="93" t="s">
        <v>1</v>
      </c>
      <c r="BC12" s="93" t="s">
        <v>7073</v>
      </c>
      <c r="BD12" s="93" t="s">
        <v>87</v>
      </c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8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ROUND((SUM(BE125:BE245)),  2)</f>
        <v>0</v>
      </c>
      <c r="I33" s="97">
        <v>0.21</v>
      </c>
      <c r="J33" s="86">
        <f>ROUND(((SUM(BE125:BE245))*I33),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ROUND((SUM(BF125:BF245)),  2)</f>
        <v>0</v>
      </c>
      <c r="I34" s="97">
        <v>0.15</v>
      </c>
      <c r="J34" s="86">
        <f>ROUND(((SUM(BF125:BF245))*I34),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ROUND((SUM(BG125:BG245)),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ROUND((SUM(BH125:BH245)),  2)</f>
        <v>0</v>
      </c>
      <c r="I36" s="97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ROUND((SUM(BI125:BI245)),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215</v>
      </c>
      <c r="L86" s="32"/>
    </row>
    <row r="87" spans="2:47" s="1" customFormat="1" ht="16.5" customHeight="1">
      <c r="B87" s="32"/>
      <c r="E87" s="237" t="str">
        <f>E9</f>
        <v>D.5. - IO 03 - Kanalizační přípojka</v>
      </c>
      <c r="F87" s="257"/>
      <c r="G87" s="257"/>
      <c r="H87" s="25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Na Vyšehradě 1205, 509 01 Nová Paka </v>
      </c>
      <c r="I89" s="27" t="s">
        <v>22</v>
      </c>
      <c r="J89" s="52" t="str">
        <f>IF(J12="","",J12)</f>
        <v>17. 11. 2023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Královehradecký kraj</v>
      </c>
      <c r="I91" s="27" t="s">
        <v>30</v>
      </c>
      <c r="J91" s="30" t="str">
        <f>E21</f>
        <v>Růžička a partneři,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QSB,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224</v>
      </c>
      <c r="D94" s="98"/>
      <c r="E94" s="98"/>
      <c r="F94" s="98"/>
      <c r="G94" s="98"/>
      <c r="H94" s="98"/>
      <c r="I94" s="98"/>
      <c r="J94" s="107" t="s">
        <v>225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226</v>
      </c>
      <c r="J96" s="66">
        <f>J125</f>
        <v>0</v>
      </c>
      <c r="L96" s="32"/>
      <c r="AU96" s="17" t="s">
        <v>227</v>
      </c>
    </row>
    <row r="97" spans="2:12" s="8" customFormat="1" ht="24.95" customHeight="1">
      <c r="B97" s="109"/>
      <c r="D97" s="110" t="s">
        <v>228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2:12" s="9" customFormat="1" ht="19.899999999999999" customHeight="1">
      <c r="B98" s="113"/>
      <c r="D98" s="114" t="s">
        <v>229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2:12" s="9" customFormat="1" ht="19.899999999999999" customHeight="1">
      <c r="B99" s="113"/>
      <c r="D99" s="114" t="s">
        <v>4150</v>
      </c>
      <c r="E99" s="115"/>
      <c r="F99" s="115"/>
      <c r="G99" s="115"/>
      <c r="H99" s="115"/>
      <c r="I99" s="115"/>
      <c r="J99" s="116">
        <f>J189</f>
        <v>0</v>
      </c>
      <c r="L99" s="113"/>
    </row>
    <row r="100" spans="2:12" s="9" customFormat="1" ht="19.899999999999999" customHeight="1">
      <c r="B100" s="113"/>
      <c r="D100" s="114" t="s">
        <v>7074</v>
      </c>
      <c r="E100" s="115"/>
      <c r="F100" s="115"/>
      <c r="G100" s="115"/>
      <c r="H100" s="115"/>
      <c r="I100" s="115"/>
      <c r="J100" s="116">
        <f>J199</f>
        <v>0</v>
      </c>
      <c r="L100" s="113"/>
    </row>
    <row r="101" spans="2:12" s="9" customFormat="1" ht="19.899999999999999" customHeight="1">
      <c r="B101" s="113"/>
      <c r="D101" s="114" t="s">
        <v>4352</v>
      </c>
      <c r="E101" s="115"/>
      <c r="F101" s="115"/>
      <c r="G101" s="115"/>
      <c r="H101" s="115"/>
      <c r="I101" s="115"/>
      <c r="J101" s="116">
        <f>J216</f>
        <v>0</v>
      </c>
      <c r="L101" s="113"/>
    </row>
    <row r="102" spans="2:12" s="9" customFormat="1" ht="19.899999999999999" customHeight="1">
      <c r="B102" s="113"/>
      <c r="D102" s="114" t="s">
        <v>231</v>
      </c>
      <c r="E102" s="115"/>
      <c r="F102" s="115"/>
      <c r="G102" s="115"/>
      <c r="H102" s="115"/>
      <c r="I102" s="115"/>
      <c r="J102" s="116">
        <f>J224</f>
        <v>0</v>
      </c>
      <c r="L102" s="113"/>
    </row>
    <row r="103" spans="2:12" s="9" customFormat="1" ht="19.899999999999999" customHeight="1">
      <c r="B103" s="113"/>
      <c r="D103" s="114" t="s">
        <v>232</v>
      </c>
      <c r="E103" s="115"/>
      <c r="F103" s="115"/>
      <c r="G103" s="115"/>
      <c r="H103" s="115"/>
      <c r="I103" s="115"/>
      <c r="J103" s="116">
        <f>J229</f>
        <v>0</v>
      </c>
      <c r="L103" s="113"/>
    </row>
    <row r="104" spans="2:12" s="9" customFormat="1" ht="19.899999999999999" customHeight="1">
      <c r="B104" s="113"/>
      <c r="D104" s="114" t="s">
        <v>798</v>
      </c>
      <c r="E104" s="115"/>
      <c r="F104" s="115"/>
      <c r="G104" s="115"/>
      <c r="H104" s="115"/>
      <c r="I104" s="115"/>
      <c r="J104" s="116">
        <f>J239</f>
        <v>0</v>
      </c>
      <c r="L104" s="113"/>
    </row>
    <row r="105" spans="2:12" s="9" customFormat="1" ht="19.899999999999999" customHeight="1">
      <c r="B105" s="113"/>
      <c r="D105" s="114" t="s">
        <v>5030</v>
      </c>
      <c r="E105" s="115"/>
      <c r="F105" s="115"/>
      <c r="G105" s="115"/>
      <c r="H105" s="115"/>
      <c r="I105" s="115"/>
      <c r="J105" s="116">
        <f>J244</f>
        <v>0</v>
      </c>
      <c r="L105" s="113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238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55" t="str">
        <f>E7</f>
        <v>VÝSTAVBA CHRÁNĚNÉHO BYDLENÍ V NOVÉ PACE</v>
      </c>
      <c r="F115" s="256"/>
      <c r="G115" s="256"/>
      <c r="H115" s="256"/>
      <c r="L115" s="32"/>
    </row>
    <row r="116" spans="2:65" s="1" customFormat="1" ht="12" customHeight="1">
      <c r="B116" s="32"/>
      <c r="C116" s="27" t="s">
        <v>215</v>
      </c>
      <c r="L116" s="32"/>
    </row>
    <row r="117" spans="2:65" s="1" customFormat="1" ht="16.5" customHeight="1">
      <c r="B117" s="32"/>
      <c r="E117" s="237" t="str">
        <f>E9</f>
        <v>D.5. - IO 03 - Kanalizační přípojka</v>
      </c>
      <c r="F117" s="257"/>
      <c r="G117" s="257"/>
      <c r="H117" s="25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 xml:space="preserve">Na Vyšehradě 1205, 509 01 Nová Paka </v>
      </c>
      <c r="I119" s="27" t="s">
        <v>22</v>
      </c>
      <c r="J119" s="52" t="str">
        <f>IF(J12="","",J12)</f>
        <v>17. 11. 2023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E15</f>
        <v>Královehradecký kraj</v>
      </c>
      <c r="I121" s="27" t="s">
        <v>30</v>
      </c>
      <c r="J121" s="30" t="str">
        <f>E21</f>
        <v>Růžička a partneři, s.r.o.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>QSB,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239</v>
      </c>
      <c r="D124" s="119" t="s">
        <v>62</v>
      </c>
      <c r="E124" s="119" t="s">
        <v>58</v>
      </c>
      <c r="F124" s="119" t="s">
        <v>59</v>
      </c>
      <c r="G124" s="119" t="s">
        <v>240</v>
      </c>
      <c r="H124" s="119" t="s">
        <v>241</v>
      </c>
      <c r="I124" s="119" t="s">
        <v>242</v>
      </c>
      <c r="J124" s="119" t="s">
        <v>225</v>
      </c>
      <c r="K124" s="120" t="s">
        <v>243</v>
      </c>
      <c r="L124" s="117"/>
      <c r="M124" s="59" t="s">
        <v>1</v>
      </c>
      <c r="N124" s="60" t="s">
        <v>41</v>
      </c>
      <c r="O124" s="60" t="s">
        <v>244</v>
      </c>
      <c r="P124" s="60" t="s">
        <v>245</v>
      </c>
      <c r="Q124" s="60" t="s">
        <v>246</v>
      </c>
      <c r="R124" s="60" t="s">
        <v>247</v>
      </c>
      <c r="S124" s="60" t="s">
        <v>248</v>
      </c>
      <c r="T124" s="61" t="s">
        <v>249</v>
      </c>
    </row>
    <row r="125" spans="2:65" s="1" customFormat="1" ht="22.9" customHeight="1">
      <c r="B125" s="32"/>
      <c r="C125" s="64" t="s">
        <v>250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6.1997910000000012</v>
      </c>
      <c r="S125" s="53"/>
      <c r="T125" s="123">
        <f>T126</f>
        <v>14.136900000000001</v>
      </c>
      <c r="AT125" s="17" t="s">
        <v>76</v>
      </c>
      <c r="AU125" s="17" t="s">
        <v>227</v>
      </c>
      <c r="BK125" s="124">
        <f>BK126</f>
        <v>0</v>
      </c>
    </row>
    <row r="126" spans="2:65" s="11" customFormat="1" ht="25.9" customHeight="1">
      <c r="B126" s="125"/>
      <c r="D126" s="126" t="s">
        <v>76</v>
      </c>
      <c r="E126" s="127" t="s">
        <v>251</v>
      </c>
      <c r="F126" s="127" t="s">
        <v>252</v>
      </c>
      <c r="I126" s="128"/>
      <c r="J126" s="129">
        <f>BK126</f>
        <v>0</v>
      </c>
      <c r="L126" s="125"/>
      <c r="M126" s="130"/>
      <c r="P126" s="131">
        <f>P127+P189+P199+P216+P224+P229+P239+P244</f>
        <v>0</v>
      </c>
      <c r="R126" s="131">
        <f>R127+R189+R199+R216+R224+R229+R239+R244</f>
        <v>6.1997910000000012</v>
      </c>
      <c r="T126" s="132">
        <f>T127+T189+T199+T216+T224+T229+T239+T244</f>
        <v>14.136900000000001</v>
      </c>
      <c r="AR126" s="126" t="s">
        <v>85</v>
      </c>
      <c r="AT126" s="133" t="s">
        <v>76</v>
      </c>
      <c r="AU126" s="133" t="s">
        <v>77</v>
      </c>
      <c r="AY126" s="126" t="s">
        <v>253</v>
      </c>
      <c r="BK126" s="134">
        <f>BK127+BK189+BK199+BK216+BK224+BK229+BK239+BK244</f>
        <v>0</v>
      </c>
    </row>
    <row r="127" spans="2:65" s="11" customFormat="1" ht="22.9" customHeight="1">
      <c r="B127" s="125"/>
      <c r="D127" s="126" t="s">
        <v>76</v>
      </c>
      <c r="E127" s="135" t="s">
        <v>85</v>
      </c>
      <c r="F127" s="135" t="s">
        <v>254</v>
      </c>
      <c r="I127" s="128"/>
      <c r="J127" s="136">
        <f>BK127</f>
        <v>0</v>
      </c>
      <c r="L127" s="125"/>
      <c r="M127" s="130"/>
      <c r="P127" s="131">
        <f>SUM(P128:P188)</f>
        <v>0</v>
      </c>
      <c r="R127" s="131">
        <f>SUM(R128:R188)</f>
        <v>4.8134999999999997E-2</v>
      </c>
      <c r="T127" s="132">
        <f>SUM(T128:T188)</f>
        <v>13.950000000000001</v>
      </c>
      <c r="AR127" s="126" t="s">
        <v>85</v>
      </c>
      <c r="AT127" s="133" t="s">
        <v>76</v>
      </c>
      <c r="AU127" s="133" t="s">
        <v>85</v>
      </c>
      <c r="AY127" s="126" t="s">
        <v>253</v>
      </c>
      <c r="BK127" s="134">
        <f>SUM(BK128:BK188)</f>
        <v>0</v>
      </c>
    </row>
    <row r="128" spans="2:65" s="1" customFormat="1" ht="33" customHeight="1">
      <c r="B128" s="32"/>
      <c r="C128" s="137" t="s">
        <v>85</v>
      </c>
      <c r="D128" s="137" t="s">
        <v>255</v>
      </c>
      <c r="E128" s="138" t="s">
        <v>7075</v>
      </c>
      <c r="F128" s="139" t="s">
        <v>7076</v>
      </c>
      <c r="G128" s="140" t="s">
        <v>258</v>
      </c>
      <c r="H128" s="141">
        <v>18.600000000000001</v>
      </c>
      <c r="I128" s="142"/>
      <c r="J128" s="143">
        <f>ROUND(I128*H128,2)</f>
        <v>0</v>
      </c>
      <c r="K128" s="139" t="s">
        <v>259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0.28999999999999998</v>
      </c>
      <c r="T128" s="147">
        <f>S128*H128</f>
        <v>5.3940000000000001</v>
      </c>
      <c r="AR128" s="148" t="s">
        <v>260</v>
      </c>
      <c r="AT128" s="148" t="s">
        <v>255</v>
      </c>
      <c r="AU128" s="148" t="s">
        <v>87</v>
      </c>
      <c r="AY128" s="17" t="s">
        <v>253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260</v>
      </c>
      <c r="BM128" s="148" t="s">
        <v>7077</v>
      </c>
    </row>
    <row r="129" spans="2:65" s="1" customFormat="1" ht="11.25">
      <c r="B129" s="32"/>
      <c r="D129" s="150" t="s">
        <v>262</v>
      </c>
      <c r="F129" s="151" t="s">
        <v>7078</v>
      </c>
      <c r="I129" s="152"/>
      <c r="L129" s="32"/>
      <c r="M129" s="153"/>
      <c r="T129" s="56"/>
      <c r="AT129" s="17" t="s">
        <v>262</v>
      </c>
      <c r="AU129" s="17" t="s">
        <v>87</v>
      </c>
    </row>
    <row r="130" spans="2:65" s="12" customFormat="1" ht="11.25">
      <c r="B130" s="154"/>
      <c r="D130" s="155" t="s">
        <v>264</v>
      </c>
      <c r="E130" s="156" t="s">
        <v>7071</v>
      </c>
      <c r="F130" s="157" t="s">
        <v>7072</v>
      </c>
      <c r="H130" s="158">
        <v>18.600000000000001</v>
      </c>
      <c r="I130" s="159"/>
      <c r="L130" s="154"/>
      <c r="M130" s="160"/>
      <c r="T130" s="161"/>
      <c r="AT130" s="156" t="s">
        <v>264</v>
      </c>
      <c r="AU130" s="156" t="s">
        <v>87</v>
      </c>
      <c r="AV130" s="12" t="s">
        <v>87</v>
      </c>
      <c r="AW130" s="12" t="s">
        <v>32</v>
      </c>
      <c r="AX130" s="12" t="s">
        <v>85</v>
      </c>
      <c r="AY130" s="156" t="s">
        <v>253</v>
      </c>
    </row>
    <row r="131" spans="2:65" s="1" customFormat="1" ht="24.2" customHeight="1">
      <c r="B131" s="32"/>
      <c r="C131" s="137" t="s">
        <v>87</v>
      </c>
      <c r="D131" s="137" t="s">
        <v>255</v>
      </c>
      <c r="E131" s="138" t="s">
        <v>7079</v>
      </c>
      <c r="F131" s="139" t="s">
        <v>7080</v>
      </c>
      <c r="G131" s="140" t="s">
        <v>258</v>
      </c>
      <c r="H131" s="141">
        <v>18.600000000000001</v>
      </c>
      <c r="I131" s="142"/>
      <c r="J131" s="143">
        <f>ROUND(I131*H131,2)</f>
        <v>0</v>
      </c>
      <c r="K131" s="139" t="s">
        <v>259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0.24</v>
      </c>
      <c r="T131" s="147">
        <f>S131*H131</f>
        <v>4.4640000000000004</v>
      </c>
      <c r="AR131" s="148" t="s">
        <v>260</v>
      </c>
      <c r="AT131" s="148" t="s">
        <v>255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260</v>
      </c>
      <c r="BM131" s="148" t="s">
        <v>7081</v>
      </c>
    </row>
    <row r="132" spans="2:65" s="1" customFormat="1" ht="11.25">
      <c r="B132" s="32"/>
      <c r="D132" s="150" t="s">
        <v>262</v>
      </c>
      <c r="F132" s="151" t="s">
        <v>7082</v>
      </c>
      <c r="I132" s="152"/>
      <c r="L132" s="32"/>
      <c r="M132" s="153"/>
      <c r="T132" s="56"/>
      <c r="AT132" s="17" t="s">
        <v>262</v>
      </c>
      <c r="AU132" s="17" t="s">
        <v>87</v>
      </c>
    </row>
    <row r="133" spans="2:65" s="12" customFormat="1" ht="11.25">
      <c r="B133" s="154"/>
      <c r="D133" s="155" t="s">
        <v>264</v>
      </c>
      <c r="E133" s="156" t="s">
        <v>1</v>
      </c>
      <c r="F133" s="157" t="s">
        <v>7071</v>
      </c>
      <c r="H133" s="158">
        <v>18.600000000000001</v>
      </c>
      <c r="I133" s="159"/>
      <c r="L133" s="154"/>
      <c r="M133" s="160"/>
      <c r="T133" s="161"/>
      <c r="AT133" s="156" t="s">
        <v>264</v>
      </c>
      <c r="AU133" s="156" t="s">
        <v>87</v>
      </c>
      <c r="AV133" s="12" t="s">
        <v>87</v>
      </c>
      <c r="AW133" s="12" t="s">
        <v>32</v>
      </c>
      <c r="AX133" s="12" t="s">
        <v>85</v>
      </c>
      <c r="AY133" s="156" t="s">
        <v>253</v>
      </c>
    </row>
    <row r="134" spans="2:65" s="1" customFormat="1" ht="24.2" customHeight="1">
      <c r="B134" s="32"/>
      <c r="C134" s="137" t="s">
        <v>97</v>
      </c>
      <c r="D134" s="137" t="s">
        <v>255</v>
      </c>
      <c r="E134" s="138" t="s">
        <v>7083</v>
      </c>
      <c r="F134" s="139" t="s">
        <v>7084</v>
      </c>
      <c r="G134" s="140" t="s">
        <v>258</v>
      </c>
      <c r="H134" s="141">
        <v>18.600000000000001</v>
      </c>
      <c r="I134" s="142"/>
      <c r="J134" s="143">
        <f>ROUND(I134*H134,2)</f>
        <v>0</v>
      </c>
      <c r="K134" s="139" t="s">
        <v>259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0.22</v>
      </c>
      <c r="T134" s="147">
        <f>S134*H134</f>
        <v>4.0920000000000005</v>
      </c>
      <c r="AR134" s="148" t="s">
        <v>260</v>
      </c>
      <c r="AT134" s="148" t="s">
        <v>255</v>
      </c>
      <c r="AU134" s="148" t="s">
        <v>87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260</v>
      </c>
      <c r="BM134" s="148" t="s">
        <v>7085</v>
      </c>
    </row>
    <row r="135" spans="2:65" s="1" customFormat="1" ht="11.25">
      <c r="B135" s="32"/>
      <c r="D135" s="150" t="s">
        <v>262</v>
      </c>
      <c r="F135" s="151" t="s">
        <v>7086</v>
      </c>
      <c r="I135" s="152"/>
      <c r="L135" s="32"/>
      <c r="M135" s="153"/>
      <c r="T135" s="56"/>
      <c r="AT135" s="17" t="s">
        <v>262</v>
      </c>
      <c r="AU135" s="17" t="s">
        <v>87</v>
      </c>
    </row>
    <row r="136" spans="2:65" s="12" customFormat="1" ht="11.25">
      <c r="B136" s="154"/>
      <c r="D136" s="155" t="s">
        <v>264</v>
      </c>
      <c r="E136" s="156" t="s">
        <v>1</v>
      </c>
      <c r="F136" s="157" t="s">
        <v>7071</v>
      </c>
      <c r="H136" s="158">
        <v>18.600000000000001</v>
      </c>
      <c r="I136" s="159"/>
      <c r="L136" s="154"/>
      <c r="M136" s="160"/>
      <c r="T136" s="161"/>
      <c r="AT136" s="156" t="s">
        <v>264</v>
      </c>
      <c r="AU136" s="156" t="s">
        <v>87</v>
      </c>
      <c r="AV136" s="12" t="s">
        <v>87</v>
      </c>
      <c r="AW136" s="12" t="s">
        <v>32</v>
      </c>
      <c r="AX136" s="12" t="s">
        <v>85</v>
      </c>
      <c r="AY136" s="156" t="s">
        <v>253</v>
      </c>
    </row>
    <row r="137" spans="2:65" s="1" customFormat="1" ht="24.2" customHeight="1">
      <c r="B137" s="32"/>
      <c r="C137" s="137" t="s">
        <v>260</v>
      </c>
      <c r="D137" s="137" t="s">
        <v>255</v>
      </c>
      <c r="E137" s="138" t="s">
        <v>7087</v>
      </c>
      <c r="F137" s="139" t="s">
        <v>7088</v>
      </c>
      <c r="G137" s="140" t="s">
        <v>202</v>
      </c>
      <c r="H137" s="141">
        <v>19.899999999999999</v>
      </c>
      <c r="I137" s="142"/>
      <c r="J137" s="143">
        <f>ROUND(I137*H137,2)</f>
        <v>0</v>
      </c>
      <c r="K137" s="139" t="s">
        <v>259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260</v>
      </c>
      <c r="AT137" s="148" t="s">
        <v>255</v>
      </c>
      <c r="AU137" s="148" t="s">
        <v>87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260</v>
      </c>
      <c r="BM137" s="148" t="s">
        <v>7089</v>
      </c>
    </row>
    <row r="138" spans="2:65" s="1" customFormat="1" ht="11.25">
      <c r="B138" s="32"/>
      <c r="D138" s="150" t="s">
        <v>262</v>
      </c>
      <c r="F138" s="151" t="s">
        <v>7090</v>
      </c>
      <c r="I138" s="152"/>
      <c r="L138" s="32"/>
      <c r="M138" s="153"/>
      <c r="T138" s="56"/>
      <c r="AT138" s="17" t="s">
        <v>262</v>
      </c>
      <c r="AU138" s="17" t="s">
        <v>87</v>
      </c>
    </row>
    <row r="139" spans="2:65" s="12" customFormat="1" ht="11.25">
      <c r="B139" s="154"/>
      <c r="D139" s="155" t="s">
        <v>264</v>
      </c>
      <c r="E139" s="156" t="s">
        <v>4341</v>
      </c>
      <c r="F139" s="157" t="s">
        <v>7061</v>
      </c>
      <c r="H139" s="158">
        <v>19.899999999999999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85</v>
      </c>
      <c r="AY139" s="156" t="s">
        <v>253</v>
      </c>
    </row>
    <row r="140" spans="2:65" s="1" customFormat="1" ht="33" customHeight="1">
      <c r="B140" s="32"/>
      <c r="C140" s="137" t="s">
        <v>280</v>
      </c>
      <c r="D140" s="137" t="s">
        <v>255</v>
      </c>
      <c r="E140" s="138" t="s">
        <v>7091</v>
      </c>
      <c r="F140" s="139" t="s">
        <v>7092</v>
      </c>
      <c r="G140" s="140" t="s">
        <v>202</v>
      </c>
      <c r="H140" s="141">
        <v>15.8</v>
      </c>
      <c r="I140" s="142"/>
      <c r="J140" s="143">
        <f>ROUND(I140*H140,2)</f>
        <v>0</v>
      </c>
      <c r="K140" s="139" t="s">
        <v>259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260</v>
      </c>
      <c r="AT140" s="148" t="s">
        <v>255</v>
      </c>
      <c r="AU140" s="148" t="s">
        <v>87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260</v>
      </c>
      <c r="BM140" s="148" t="s">
        <v>7093</v>
      </c>
    </row>
    <row r="141" spans="2:65" s="1" customFormat="1" ht="11.25">
      <c r="B141" s="32"/>
      <c r="D141" s="150" t="s">
        <v>262</v>
      </c>
      <c r="F141" s="151" t="s">
        <v>7094</v>
      </c>
      <c r="I141" s="152"/>
      <c r="L141" s="32"/>
      <c r="M141" s="153"/>
      <c r="T141" s="56"/>
      <c r="AT141" s="17" t="s">
        <v>262</v>
      </c>
      <c r="AU141" s="17" t="s">
        <v>87</v>
      </c>
    </row>
    <row r="142" spans="2:65" s="12" customFormat="1" ht="11.25">
      <c r="B142" s="154"/>
      <c r="D142" s="155" t="s">
        <v>264</v>
      </c>
      <c r="E142" s="156" t="s">
        <v>4343</v>
      </c>
      <c r="F142" s="157" t="s">
        <v>7064</v>
      </c>
      <c r="H142" s="158">
        <v>15.8</v>
      </c>
      <c r="I142" s="159"/>
      <c r="L142" s="154"/>
      <c r="M142" s="160"/>
      <c r="T142" s="161"/>
      <c r="AT142" s="156" t="s">
        <v>264</v>
      </c>
      <c r="AU142" s="156" t="s">
        <v>87</v>
      </c>
      <c r="AV142" s="12" t="s">
        <v>87</v>
      </c>
      <c r="AW142" s="12" t="s">
        <v>32</v>
      </c>
      <c r="AX142" s="12" t="s">
        <v>85</v>
      </c>
      <c r="AY142" s="156" t="s">
        <v>253</v>
      </c>
    </row>
    <row r="143" spans="2:65" s="1" customFormat="1" ht="24.2" customHeight="1">
      <c r="B143" s="32"/>
      <c r="C143" s="137" t="s">
        <v>285</v>
      </c>
      <c r="D143" s="137" t="s">
        <v>255</v>
      </c>
      <c r="E143" s="138" t="s">
        <v>7095</v>
      </c>
      <c r="F143" s="139" t="s">
        <v>7096</v>
      </c>
      <c r="G143" s="140" t="s">
        <v>258</v>
      </c>
      <c r="H143" s="141">
        <v>29.7</v>
      </c>
      <c r="I143" s="142"/>
      <c r="J143" s="143">
        <f>ROUND(I143*H143,2)</f>
        <v>0</v>
      </c>
      <c r="K143" s="139" t="s">
        <v>259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8.4999999999999995E-4</v>
      </c>
      <c r="R143" s="146">
        <f>Q143*H143</f>
        <v>2.5244999999999997E-2</v>
      </c>
      <c r="S143" s="146">
        <v>0</v>
      </c>
      <c r="T143" s="147">
        <f>S143*H143</f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260</v>
      </c>
      <c r="BM143" s="148" t="s">
        <v>7097</v>
      </c>
    </row>
    <row r="144" spans="2:65" s="1" customFormat="1" ht="11.25">
      <c r="B144" s="32"/>
      <c r="D144" s="150" t="s">
        <v>262</v>
      </c>
      <c r="F144" s="151" t="s">
        <v>7098</v>
      </c>
      <c r="I144" s="152"/>
      <c r="L144" s="32"/>
      <c r="M144" s="153"/>
      <c r="T144" s="56"/>
      <c r="AT144" s="17" t="s">
        <v>262</v>
      </c>
      <c r="AU144" s="17" t="s">
        <v>87</v>
      </c>
    </row>
    <row r="145" spans="2:65" s="12" customFormat="1" ht="11.25">
      <c r="B145" s="154"/>
      <c r="D145" s="155" t="s">
        <v>264</v>
      </c>
      <c r="E145" s="156" t="s">
        <v>7062</v>
      </c>
      <c r="F145" s="157" t="s">
        <v>7063</v>
      </c>
      <c r="H145" s="158">
        <v>29.7</v>
      </c>
      <c r="I145" s="159"/>
      <c r="L145" s="154"/>
      <c r="M145" s="160"/>
      <c r="T145" s="161"/>
      <c r="AT145" s="156" t="s">
        <v>264</v>
      </c>
      <c r="AU145" s="156" t="s">
        <v>87</v>
      </c>
      <c r="AV145" s="12" t="s">
        <v>87</v>
      </c>
      <c r="AW145" s="12" t="s">
        <v>32</v>
      </c>
      <c r="AX145" s="12" t="s">
        <v>85</v>
      </c>
      <c r="AY145" s="156" t="s">
        <v>253</v>
      </c>
    </row>
    <row r="146" spans="2:65" s="1" customFormat="1" ht="24.2" customHeight="1">
      <c r="B146" s="32"/>
      <c r="C146" s="137" t="s">
        <v>292</v>
      </c>
      <c r="D146" s="137" t="s">
        <v>255</v>
      </c>
      <c r="E146" s="138" t="s">
        <v>7099</v>
      </c>
      <c r="F146" s="139" t="s">
        <v>7100</v>
      </c>
      <c r="G146" s="140" t="s">
        <v>258</v>
      </c>
      <c r="H146" s="141">
        <v>29.7</v>
      </c>
      <c r="I146" s="142"/>
      <c r="J146" s="143">
        <f>ROUND(I146*H146,2)</f>
        <v>0</v>
      </c>
      <c r="K146" s="139" t="s">
        <v>259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260</v>
      </c>
      <c r="AT146" s="148" t="s">
        <v>255</v>
      </c>
      <c r="AU146" s="148" t="s">
        <v>87</v>
      </c>
      <c r="AY146" s="17" t="s">
        <v>253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260</v>
      </c>
      <c r="BM146" s="148" t="s">
        <v>7101</v>
      </c>
    </row>
    <row r="147" spans="2:65" s="1" customFormat="1" ht="11.25">
      <c r="B147" s="32"/>
      <c r="D147" s="150" t="s">
        <v>262</v>
      </c>
      <c r="F147" s="151" t="s">
        <v>7102</v>
      </c>
      <c r="I147" s="152"/>
      <c r="L147" s="32"/>
      <c r="M147" s="153"/>
      <c r="T147" s="56"/>
      <c r="AT147" s="17" t="s">
        <v>262</v>
      </c>
      <c r="AU147" s="17" t="s">
        <v>87</v>
      </c>
    </row>
    <row r="148" spans="2:65" s="12" customFormat="1" ht="11.25">
      <c r="B148" s="154"/>
      <c r="D148" s="155" t="s">
        <v>264</v>
      </c>
      <c r="E148" s="156" t="s">
        <v>1</v>
      </c>
      <c r="F148" s="157" t="s">
        <v>7062</v>
      </c>
      <c r="H148" s="158">
        <v>29.7</v>
      </c>
      <c r="I148" s="159"/>
      <c r="L148" s="154"/>
      <c r="M148" s="160"/>
      <c r="T148" s="161"/>
      <c r="AT148" s="156" t="s">
        <v>264</v>
      </c>
      <c r="AU148" s="156" t="s">
        <v>87</v>
      </c>
      <c r="AV148" s="12" t="s">
        <v>87</v>
      </c>
      <c r="AW148" s="12" t="s">
        <v>32</v>
      </c>
      <c r="AX148" s="12" t="s">
        <v>85</v>
      </c>
      <c r="AY148" s="156" t="s">
        <v>253</v>
      </c>
    </row>
    <row r="149" spans="2:65" s="1" customFormat="1" ht="21.75" customHeight="1">
      <c r="B149" s="32"/>
      <c r="C149" s="137" t="s">
        <v>303</v>
      </c>
      <c r="D149" s="137" t="s">
        <v>255</v>
      </c>
      <c r="E149" s="138" t="s">
        <v>4371</v>
      </c>
      <c r="F149" s="139" t="s">
        <v>4372</v>
      </c>
      <c r="G149" s="140" t="s">
        <v>258</v>
      </c>
      <c r="H149" s="141">
        <v>32.700000000000003</v>
      </c>
      <c r="I149" s="142"/>
      <c r="J149" s="143">
        <f>ROUND(I149*H149,2)</f>
        <v>0</v>
      </c>
      <c r="K149" s="139" t="s">
        <v>259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6.9999999999999999E-4</v>
      </c>
      <c r="R149" s="146">
        <f>Q149*H149</f>
        <v>2.2890000000000001E-2</v>
      </c>
      <c r="S149" s="146">
        <v>0</v>
      </c>
      <c r="T149" s="147">
        <f>S149*H149</f>
        <v>0</v>
      </c>
      <c r="AR149" s="148" t="s">
        <v>260</v>
      </c>
      <c r="AT149" s="148" t="s">
        <v>255</v>
      </c>
      <c r="AU149" s="148" t="s">
        <v>87</v>
      </c>
      <c r="AY149" s="17" t="s">
        <v>253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260</v>
      </c>
      <c r="BM149" s="148" t="s">
        <v>7103</v>
      </c>
    </row>
    <row r="150" spans="2:65" s="1" customFormat="1" ht="11.25">
      <c r="B150" s="32"/>
      <c r="D150" s="150" t="s">
        <v>262</v>
      </c>
      <c r="F150" s="151" t="s">
        <v>4374</v>
      </c>
      <c r="I150" s="152"/>
      <c r="L150" s="32"/>
      <c r="M150" s="153"/>
      <c r="T150" s="56"/>
      <c r="AT150" s="17" t="s">
        <v>262</v>
      </c>
      <c r="AU150" s="17" t="s">
        <v>87</v>
      </c>
    </row>
    <row r="151" spans="2:65" s="12" customFormat="1" ht="11.25">
      <c r="B151" s="154"/>
      <c r="D151" s="155" t="s">
        <v>264</v>
      </c>
      <c r="E151" s="156" t="s">
        <v>4344</v>
      </c>
      <c r="F151" s="157" t="s">
        <v>7065</v>
      </c>
      <c r="H151" s="158">
        <v>32.700000000000003</v>
      </c>
      <c r="I151" s="159"/>
      <c r="L151" s="154"/>
      <c r="M151" s="160"/>
      <c r="T151" s="161"/>
      <c r="AT151" s="156" t="s">
        <v>264</v>
      </c>
      <c r="AU151" s="156" t="s">
        <v>87</v>
      </c>
      <c r="AV151" s="12" t="s">
        <v>87</v>
      </c>
      <c r="AW151" s="12" t="s">
        <v>32</v>
      </c>
      <c r="AX151" s="12" t="s">
        <v>85</v>
      </c>
      <c r="AY151" s="156" t="s">
        <v>253</v>
      </c>
    </row>
    <row r="152" spans="2:65" s="1" customFormat="1" ht="16.5" customHeight="1">
      <c r="B152" s="32"/>
      <c r="C152" s="137" t="s">
        <v>310</v>
      </c>
      <c r="D152" s="137" t="s">
        <v>255</v>
      </c>
      <c r="E152" s="138" t="s">
        <v>4375</v>
      </c>
      <c r="F152" s="139" t="s">
        <v>4376</v>
      </c>
      <c r="G152" s="140" t="s">
        <v>258</v>
      </c>
      <c r="H152" s="141">
        <v>32.700000000000003</v>
      </c>
      <c r="I152" s="142"/>
      <c r="J152" s="143">
        <f>ROUND(I152*H152,2)</f>
        <v>0</v>
      </c>
      <c r="K152" s="139" t="s">
        <v>259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260</v>
      </c>
      <c r="BM152" s="148" t="s">
        <v>7104</v>
      </c>
    </row>
    <row r="153" spans="2:65" s="1" customFormat="1" ht="11.25">
      <c r="B153" s="32"/>
      <c r="D153" s="150" t="s">
        <v>262</v>
      </c>
      <c r="F153" s="151" t="s">
        <v>4378</v>
      </c>
      <c r="I153" s="152"/>
      <c r="L153" s="32"/>
      <c r="M153" s="153"/>
      <c r="T153" s="56"/>
      <c r="AT153" s="17" t="s">
        <v>262</v>
      </c>
      <c r="AU153" s="17" t="s">
        <v>87</v>
      </c>
    </row>
    <row r="154" spans="2:65" s="12" customFormat="1" ht="11.25">
      <c r="B154" s="154"/>
      <c r="D154" s="155" t="s">
        <v>264</v>
      </c>
      <c r="E154" s="156" t="s">
        <v>1</v>
      </c>
      <c r="F154" s="157" t="s">
        <v>4344</v>
      </c>
      <c r="H154" s="158">
        <v>32.700000000000003</v>
      </c>
      <c r="I154" s="159"/>
      <c r="L154" s="154"/>
      <c r="M154" s="160"/>
      <c r="T154" s="161"/>
      <c r="AT154" s="156" t="s">
        <v>264</v>
      </c>
      <c r="AU154" s="156" t="s">
        <v>87</v>
      </c>
      <c r="AV154" s="12" t="s">
        <v>87</v>
      </c>
      <c r="AW154" s="12" t="s">
        <v>32</v>
      </c>
      <c r="AX154" s="12" t="s">
        <v>85</v>
      </c>
      <c r="AY154" s="156" t="s">
        <v>253</v>
      </c>
    </row>
    <row r="155" spans="2:65" s="1" customFormat="1" ht="37.9" customHeight="1">
      <c r="B155" s="32"/>
      <c r="C155" s="137" t="s">
        <v>317</v>
      </c>
      <c r="D155" s="137" t="s">
        <v>255</v>
      </c>
      <c r="E155" s="138" t="s">
        <v>4379</v>
      </c>
      <c r="F155" s="139" t="s">
        <v>4380</v>
      </c>
      <c r="G155" s="140" t="s">
        <v>202</v>
      </c>
      <c r="H155" s="141">
        <v>56</v>
      </c>
      <c r="I155" s="142"/>
      <c r="J155" s="143">
        <f>ROUND(I155*H155,2)</f>
        <v>0</v>
      </c>
      <c r="K155" s="139" t="s">
        <v>259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260</v>
      </c>
      <c r="AT155" s="148" t="s">
        <v>255</v>
      </c>
      <c r="AU155" s="148" t="s">
        <v>87</v>
      </c>
      <c r="AY155" s="17" t="s">
        <v>253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260</v>
      </c>
      <c r="BM155" s="148" t="s">
        <v>7105</v>
      </c>
    </row>
    <row r="156" spans="2:65" s="1" customFormat="1" ht="11.25">
      <c r="B156" s="32"/>
      <c r="D156" s="150" t="s">
        <v>262</v>
      </c>
      <c r="F156" s="151" t="s">
        <v>4382</v>
      </c>
      <c r="I156" s="152"/>
      <c r="L156" s="32"/>
      <c r="M156" s="153"/>
      <c r="T156" s="56"/>
      <c r="AT156" s="17" t="s">
        <v>262</v>
      </c>
      <c r="AU156" s="17" t="s">
        <v>87</v>
      </c>
    </row>
    <row r="157" spans="2:65" s="14" customFormat="1" ht="11.25">
      <c r="B157" s="169"/>
      <c r="D157" s="155" t="s">
        <v>264</v>
      </c>
      <c r="E157" s="170" t="s">
        <v>1</v>
      </c>
      <c r="F157" s="171" t="s">
        <v>4383</v>
      </c>
      <c r="H157" s="170" t="s">
        <v>1</v>
      </c>
      <c r="I157" s="172"/>
      <c r="L157" s="169"/>
      <c r="M157" s="173"/>
      <c r="T157" s="174"/>
      <c r="AT157" s="170" t="s">
        <v>264</v>
      </c>
      <c r="AU157" s="170" t="s">
        <v>87</v>
      </c>
      <c r="AV157" s="14" t="s">
        <v>85</v>
      </c>
      <c r="AW157" s="14" t="s">
        <v>32</v>
      </c>
      <c r="AX157" s="14" t="s">
        <v>77</v>
      </c>
      <c r="AY157" s="170" t="s">
        <v>253</v>
      </c>
    </row>
    <row r="158" spans="2:65" s="12" customFormat="1" ht="11.25">
      <c r="B158" s="154"/>
      <c r="D158" s="155" t="s">
        <v>264</v>
      </c>
      <c r="E158" s="156" t="s">
        <v>1</v>
      </c>
      <c r="F158" s="157" t="s">
        <v>4347</v>
      </c>
      <c r="H158" s="158">
        <v>28</v>
      </c>
      <c r="I158" s="159"/>
      <c r="L158" s="154"/>
      <c r="M158" s="160"/>
      <c r="T158" s="161"/>
      <c r="AT158" s="156" t="s">
        <v>264</v>
      </c>
      <c r="AU158" s="156" t="s">
        <v>87</v>
      </c>
      <c r="AV158" s="12" t="s">
        <v>87</v>
      </c>
      <c r="AW158" s="12" t="s">
        <v>32</v>
      </c>
      <c r="AX158" s="12" t="s">
        <v>77</v>
      </c>
      <c r="AY158" s="156" t="s">
        <v>253</v>
      </c>
    </row>
    <row r="159" spans="2:65" s="14" customFormat="1" ht="11.25">
      <c r="B159" s="169"/>
      <c r="D159" s="155" t="s">
        <v>264</v>
      </c>
      <c r="E159" s="170" t="s">
        <v>1</v>
      </c>
      <c r="F159" s="171" t="s">
        <v>4384</v>
      </c>
      <c r="H159" s="170" t="s">
        <v>1</v>
      </c>
      <c r="I159" s="172"/>
      <c r="L159" s="169"/>
      <c r="M159" s="173"/>
      <c r="T159" s="174"/>
      <c r="AT159" s="170" t="s">
        <v>264</v>
      </c>
      <c r="AU159" s="170" t="s">
        <v>87</v>
      </c>
      <c r="AV159" s="14" t="s">
        <v>85</v>
      </c>
      <c r="AW159" s="14" t="s">
        <v>32</v>
      </c>
      <c r="AX159" s="14" t="s">
        <v>77</v>
      </c>
      <c r="AY159" s="170" t="s">
        <v>253</v>
      </c>
    </row>
    <row r="160" spans="2:65" s="12" customFormat="1" ht="11.25">
      <c r="B160" s="154"/>
      <c r="D160" s="155" t="s">
        <v>264</v>
      </c>
      <c r="E160" s="156" t="s">
        <v>1</v>
      </c>
      <c r="F160" s="157" t="s">
        <v>4347</v>
      </c>
      <c r="H160" s="158">
        <v>28</v>
      </c>
      <c r="I160" s="159"/>
      <c r="L160" s="154"/>
      <c r="M160" s="160"/>
      <c r="T160" s="161"/>
      <c r="AT160" s="156" t="s">
        <v>264</v>
      </c>
      <c r="AU160" s="156" t="s">
        <v>87</v>
      </c>
      <c r="AV160" s="12" t="s">
        <v>87</v>
      </c>
      <c r="AW160" s="12" t="s">
        <v>32</v>
      </c>
      <c r="AX160" s="12" t="s">
        <v>77</v>
      </c>
      <c r="AY160" s="156" t="s">
        <v>253</v>
      </c>
    </row>
    <row r="161" spans="2:65" s="13" customFormat="1" ht="11.25">
      <c r="B161" s="162"/>
      <c r="D161" s="155" t="s">
        <v>264</v>
      </c>
      <c r="E161" s="163" t="s">
        <v>1</v>
      </c>
      <c r="F161" s="164" t="s">
        <v>266</v>
      </c>
      <c r="H161" s="165">
        <v>56</v>
      </c>
      <c r="I161" s="166"/>
      <c r="L161" s="162"/>
      <c r="M161" s="167"/>
      <c r="T161" s="168"/>
      <c r="AT161" s="163" t="s">
        <v>264</v>
      </c>
      <c r="AU161" s="163" t="s">
        <v>87</v>
      </c>
      <c r="AV161" s="13" t="s">
        <v>260</v>
      </c>
      <c r="AW161" s="13" t="s">
        <v>32</v>
      </c>
      <c r="AX161" s="13" t="s">
        <v>85</v>
      </c>
      <c r="AY161" s="163" t="s">
        <v>253</v>
      </c>
    </row>
    <row r="162" spans="2:65" s="1" customFormat="1" ht="37.9" customHeight="1">
      <c r="B162" s="32"/>
      <c r="C162" s="137" t="s">
        <v>323</v>
      </c>
      <c r="D162" s="137" t="s">
        <v>255</v>
      </c>
      <c r="E162" s="138" t="s">
        <v>399</v>
      </c>
      <c r="F162" s="139" t="s">
        <v>400</v>
      </c>
      <c r="G162" s="140" t="s">
        <v>202</v>
      </c>
      <c r="H162" s="141">
        <v>7.7</v>
      </c>
      <c r="I162" s="142"/>
      <c r="J162" s="143">
        <f>ROUND(I162*H162,2)</f>
        <v>0</v>
      </c>
      <c r="K162" s="139" t="s">
        <v>259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260</v>
      </c>
      <c r="AT162" s="148" t="s">
        <v>255</v>
      </c>
      <c r="AU162" s="148" t="s">
        <v>87</v>
      </c>
      <c r="AY162" s="17" t="s">
        <v>253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260</v>
      </c>
      <c r="BM162" s="148" t="s">
        <v>7106</v>
      </c>
    </row>
    <row r="163" spans="2:65" s="1" customFormat="1" ht="11.25">
      <c r="B163" s="32"/>
      <c r="D163" s="150" t="s">
        <v>262</v>
      </c>
      <c r="F163" s="151" t="s">
        <v>402</v>
      </c>
      <c r="I163" s="152"/>
      <c r="L163" s="32"/>
      <c r="M163" s="153"/>
      <c r="T163" s="56"/>
      <c r="AT163" s="17" t="s">
        <v>262</v>
      </c>
      <c r="AU163" s="17" t="s">
        <v>87</v>
      </c>
    </row>
    <row r="164" spans="2:65" s="14" customFormat="1" ht="11.25">
      <c r="B164" s="169"/>
      <c r="D164" s="155" t="s">
        <v>264</v>
      </c>
      <c r="E164" s="170" t="s">
        <v>1</v>
      </c>
      <c r="F164" s="171" t="s">
        <v>4386</v>
      </c>
      <c r="H164" s="170" t="s">
        <v>1</v>
      </c>
      <c r="I164" s="172"/>
      <c r="L164" s="169"/>
      <c r="M164" s="173"/>
      <c r="T164" s="174"/>
      <c r="AT164" s="170" t="s">
        <v>264</v>
      </c>
      <c r="AU164" s="170" t="s">
        <v>87</v>
      </c>
      <c r="AV164" s="14" t="s">
        <v>85</v>
      </c>
      <c r="AW164" s="14" t="s">
        <v>32</v>
      </c>
      <c r="AX164" s="14" t="s">
        <v>77</v>
      </c>
      <c r="AY164" s="170" t="s">
        <v>253</v>
      </c>
    </row>
    <row r="165" spans="2:65" s="12" customFormat="1" ht="11.25">
      <c r="B165" s="154"/>
      <c r="D165" s="155" t="s">
        <v>264</v>
      </c>
      <c r="E165" s="156" t="s">
        <v>4349</v>
      </c>
      <c r="F165" s="157" t="s">
        <v>4387</v>
      </c>
      <c r="H165" s="158">
        <v>7.7</v>
      </c>
      <c r="I165" s="159"/>
      <c r="L165" s="154"/>
      <c r="M165" s="160"/>
      <c r="T165" s="161"/>
      <c r="AT165" s="156" t="s">
        <v>264</v>
      </c>
      <c r="AU165" s="156" t="s">
        <v>87</v>
      </c>
      <c r="AV165" s="12" t="s">
        <v>87</v>
      </c>
      <c r="AW165" s="12" t="s">
        <v>32</v>
      </c>
      <c r="AX165" s="12" t="s">
        <v>85</v>
      </c>
      <c r="AY165" s="156" t="s">
        <v>253</v>
      </c>
    </row>
    <row r="166" spans="2:65" s="1" customFormat="1" ht="24.2" customHeight="1">
      <c r="B166" s="32"/>
      <c r="C166" s="137" t="s">
        <v>344</v>
      </c>
      <c r="D166" s="137" t="s">
        <v>255</v>
      </c>
      <c r="E166" s="138" t="s">
        <v>860</v>
      </c>
      <c r="F166" s="139" t="s">
        <v>861</v>
      </c>
      <c r="G166" s="140" t="s">
        <v>202</v>
      </c>
      <c r="H166" s="141">
        <v>35.700000000000003</v>
      </c>
      <c r="I166" s="142"/>
      <c r="J166" s="143">
        <f>ROUND(I166*H166,2)</f>
        <v>0</v>
      </c>
      <c r="K166" s="139" t="s">
        <v>259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260</v>
      </c>
      <c r="AT166" s="148" t="s">
        <v>255</v>
      </c>
      <c r="AU166" s="148" t="s">
        <v>87</v>
      </c>
      <c r="AY166" s="17" t="s">
        <v>253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260</v>
      </c>
      <c r="BM166" s="148" t="s">
        <v>7107</v>
      </c>
    </row>
    <row r="167" spans="2:65" s="1" customFormat="1" ht="11.25">
      <c r="B167" s="32"/>
      <c r="D167" s="150" t="s">
        <v>262</v>
      </c>
      <c r="F167" s="151" t="s">
        <v>863</v>
      </c>
      <c r="I167" s="152"/>
      <c r="L167" s="32"/>
      <c r="M167" s="153"/>
      <c r="T167" s="56"/>
      <c r="AT167" s="17" t="s">
        <v>262</v>
      </c>
      <c r="AU167" s="17" t="s">
        <v>87</v>
      </c>
    </row>
    <row r="168" spans="2:65" s="14" customFormat="1" ht="11.25">
      <c r="B168" s="169"/>
      <c r="D168" s="155" t="s">
        <v>264</v>
      </c>
      <c r="E168" s="170" t="s">
        <v>1</v>
      </c>
      <c r="F168" s="171" t="s">
        <v>4384</v>
      </c>
      <c r="H168" s="170" t="s">
        <v>1</v>
      </c>
      <c r="I168" s="172"/>
      <c r="L168" s="169"/>
      <c r="M168" s="173"/>
      <c r="T168" s="174"/>
      <c r="AT168" s="170" t="s">
        <v>264</v>
      </c>
      <c r="AU168" s="170" t="s">
        <v>87</v>
      </c>
      <c r="AV168" s="14" t="s">
        <v>85</v>
      </c>
      <c r="AW168" s="14" t="s">
        <v>32</v>
      </c>
      <c r="AX168" s="14" t="s">
        <v>77</v>
      </c>
      <c r="AY168" s="170" t="s">
        <v>253</v>
      </c>
    </row>
    <row r="169" spans="2:65" s="12" customFormat="1" ht="11.25">
      <c r="B169" s="154"/>
      <c r="D169" s="155" t="s">
        <v>264</v>
      </c>
      <c r="E169" s="156" t="s">
        <v>1</v>
      </c>
      <c r="F169" s="157" t="s">
        <v>4347</v>
      </c>
      <c r="H169" s="158">
        <v>28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77</v>
      </c>
      <c r="AY169" s="156" t="s">
        <v>253</v>
      </c>
    </row>
    <row r="170" spans="2:65" s="14" customFormat="1" ht="11.25">
      <c r="B170" s="169"/>
      <c r="D170" s="155" t="s">
        <v>264</v>
      </c>
      <c r="E170" s="170" t="s">
        <v>1</v>
      </c>
      <c r="F170" s="171" t="s">
        <v>4389</v>
      </c>
      <c r="H170" s="170" t="s">
        <v>1</v>
      </c>
      <c r="I170" s="172"/>
      <c r="L170" s="169"/>
      <c r="M170" s="173"/>
      <c r="T170" s="174"/>
      <c r="AT170" s="170" t="s">
        <v>264</v>
      </c>
      <c r="AU170" s="170" t="s">
        <v>87</v>
      </c>
      <c r="AV170" s="14" t="s">
        <v>85</v>
      </c>
      <c r="AW170" s="14" t="s">
        <v>32</v>
      </c>
      <c r="AX170" s="14" t="s">
        <v>77</v>
      </c>
      <c r="AY170" s="170" t="s">
        <v>253</v>
      </c>
    </row>
    <row r="171" spans="2:65" s="12" customFormat="1" ht="11.25">
      <c r="B171" s="154"/>
      <c r="D171" s="155" t="s">
        <v>264</v>
      </c>
      <c r="E171" s="156" t="s">
        <v>1</v>
      </c>
      <c r="F171" s="157" t="s">
        <v>4349</v>
      </c>
      <c r="H171" s="158">
        <v>7.7</v>
      </c>
      <c r="I171" s="159"/>
      <c r="L171" s="154"/>
      <c r="M171" s="160"/>
      <c r="T171" s="161"/>
      <c r="AT171" s="156" t="s">
        <v>264</v>
      </c>
      <c r="AU171" s="156" t="s">
        <v>87</v>
      </c>
      <c r="AV171" s="12" t="s">
        <v>87</v>
      </c>
      <c r="AW171" s="12" t="s">
        <v>32</v>
      </c>
      <c r="AX171" s="12" t="s">
        <v>77</v>
      </c>
      <c r="AY171" s="156" t="s">
        <v>253</v>
      </c>
    </row>
    <row r="172" spans="2:65" s="13" customFormat="1" ht="11.25">
      <c r="B172" s="162"/>
      <c r="D172" s="155" t="s">
        <v>264</v>
      </c>
      <c r="E172" s="163" t="s">
        <v>1</v>
      </c>
      <c r="F172" s="164" t="s">
        <v>266</v>
      </c>
      <c r="H172" s="165">
        <v>35.700000000000003</v>
      </c>
      <c r="I172" s="166"/>
      <c r="L172" s="162"/>
      <c r="M172" s="167"/>
      <c r="T172" s="168"/>
      <c r="AT172" s="163" t="s">
        <v>264</v>
      </c>
      <c r="AU172" s="163" t="s">
        <v>87</v>
      </c>
      <c r="AV172" s="13" t="s">
        <v>260</v>
      </c>
      <c r="AW172" s="13" t="s">
        <v>32</v>
      </c>
      <c r="AX172" s="13" t="s">
        <v>85</v>
      </c>
      <c r="AY172" s="163" t="s">
        <v>253</v>
      </c>
    </row>
    <row r="173" spans="2:65" s="1" customFormat="1" ht="33" customHeight="1">
      <c r="B173" s="32"/>
      <c r="C173" s="137" t="s">
        <v>355</v>
      </c>
      <c r="D173" s="137" t="s">
        <v>255</v>
      </c>
      <c r="E173" s="138" t="s">
        <v>416</v>
      </c>
      <c r="F173" s="139" t="s">
        <v>417</v>
      </c>
      <c r="G173" s="140" t="s">
        <v>418</v>
      </c>
      <c r="H173" s="141">
        <v>15.4</v>
      </c>
      <c r="I173" s="142"/>
      <c r="J173" s="143">
        <f>ROUND(I173*H173,2)</f>
        <v>0</v>
      </c>
      <c r="K173" s="139" t="s">
        <v>259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260</v>
      </c>
      <c r="AT173" s="148" t="s">
        <v>255</v>
      </c>
      <c r="AU173" s="148" t="s">
        <v>87</v>
      </c>
      <c r="AY173" s="17" t="s">
        <v>253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260</v>
      </c>
      <c r="BM173" s="148" t="s">
        <v>7108</v>
      </c>
    </row>
    <row r="174" spans="2:65" s="1" customFormat="1" ht="11.25">
      <c r="B174" s="32"/>
      <c r="D174" s="150" t="s">
        <v>262</v>
      </c>
      <c r="F174" s="151" t="s">
        <v>420</v>
      </c>
      <c r="I174" s="152"/>
      <c r="L174" s="32"/>
      <c r="M174" s="153"/>
      <c r="T174" s="56"/>
      <c r="AT174" s="17" t="s">
        <v>262</v>
      </c>
      <c r="AU174" s="17" t="s">
        <v>87</v>
      </c>
    </row>
    <row r="175" spans="2:65" s="12" customFormat="1" ht="11.25">
      <c r="B175" s="154"/>
      <c r="D175" s="155" t="s">
        <v>264</v>
      </c>
      <c r="E175" s="156" t="s">
        <v>1</v>
      </c>
      <c r="F175" s="157" t="s">
        <v>4349</v>
      </c>
      <c r="H175" s="158">
        <v>7.7</v>
      </c>
      <c r="I175" s="159"/>
      <c r="L175" s="154"/>
      <c r="M175" s="160"/>
      <c r="T175" s="161"/>
      <c r="AT175" s="156" t="s">
        <v>264</v>
      </c>
      <c r="AU175" s="156" t="s">
        <v>87</v>
      </c>
      <c r="AV175" s="12" t="s">
        <v>87</v>
      </c>
      <c r="AW175" s="12" t="s">
        <v>32</v>
      </c>
      <c r="AX175" s="12" t="s">
        <v>85</v>
      </c>
      <c r="AY175" s="156" t="s">
        <v>253</v>
      </c>
    </row>
    <row r="176" spans="2:65" s="12" customFormat="1" ht="11.25">
      <c r="B176" s="154"/>
      <c r="D176" s="155" t="s">
        <v>264</v>
      </c>
      <c r="F176" s="157" t="s">
        <v>7109</v>
      </c>
      <c r="H176" s="158">
        <v>15.4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4</v>
      </c>
      <c r="AX176" s="12" t="s">
        <v>85</v>
      </c>
      <c r="AY176" s="156" t="s">
        <v>253</v>
      </c>
    </row>
    <row r="177" spans="2:65" s="1" customFormat="1" ht="16.5" customHeight="1">
      <c r="B177" s="32"/>
      <c r="C177" s="137" t="s">
        <v>360</v>
      </c>
      <c r="D177" s="137" t="s">
        <v>255</v>
      </c>
      <c r="E177" s="138" t="s">
        <v>423</v>
      </c>
      <c r="F177" s="139" t="s">
        <v>424</v>
      </c>
      <c r="G177" s="140" t="s">
        <v>202</v>
      </c>
      <c r="H177" s="141">
        <v>7.7</v>
      </c>
      <c r="I177" s="142"/>
      <c r="J177" s="143">
        <f>ROUND(I177*H177,2)</f>
        <v>0</v>
      </c>
      <c r="K177" s="139" t="s">
        <v>259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260</v>
      </c>
      <c r="AT177" s="148" t="s">
        <v>255</v>
      </c>
      <c r="AU177" s="148" t="s">
        <v>87</v>
      </c>
      <c r="AY177" s="17" t="s">
        <v>253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260</v>
      </c>
      <c r="BM177" s="148" t="s">
        <v>7110</v>
      </c>
    </row>
    <row r="178" spans="2:65" s="1" customFormat="1" ht="11.25">
      <c r="B178" s="32"/>
      <c r="D178" s="150" t="s">
        <v>262</v>
      </c>
      <c r="F178" s="151" t="s">
        <v>4393</v>
      </c>
      <c r="I178" s="152"/>
      <c r="L178" s="32"/>
      <c r="M178" s="153"/>
      <c r="T178" s="56"/>
      <c r="AT178" s="17" t="s">
        <v>262</v>
      </c>
      <c r="AU178" s="17" t="s">
        <v>87</v>
      </c>
    </row>
    <row r="179" spans="2:65" s="12" customFormat="1" ht="11.25">
      <c r="B179" s="154"/>
      <c r="D179" s="155" t="s">
        <v>264</v>
      </c>
      <c r="E179" s="156" t="s">
        <v>1</v>
      </c>
      <c r="F179" s="157" t="s">
        <v>4349</v>
      </c>
      <c r="H179" s="158">
        <v>7.7</v>
      </c>
      <c r="I179" s="159"/>
      <c r="L179" s="154"/>
      <c r="M179" s="160"/>
      <c r="T179" s="161"/>
      <c r="AT179" s="156" t="s">
        <v>264</v>
      </c>
      <c r="AU179" s="156" t="s">
        <v>87</v>
      </c>
      <c r="AV179" s="12" t="s">
        <v>87</v>
      </c>
      <c r="AW179" s="12" t="s">
        <v>32</v>
      </c>
      <c r="AX179" s="12" t="s">
        <v>85</v>
      </c>
      <c r="AY179" s="156" t="s">
        <v>253</v>
      </c>
    </row>
    <row r="180" spans="2:65" s="1" customFormat="1" ht="24.2" customHeight="1">
      <c r="B180" s="32"/>
      <c r="C180" s="137" t="s">
        <v>8</v>
      </c>
      <c r="D180" s="137" t="s">
        <v>255</v>
      </c>
      <c r="E180" s="138" t="s">
        <v>426</v>
      </c>
      <c r="F180" s="139" t="s">
        <v>427</v>
      </c>
      <c r="G180" s="140" t="s">
        <v>202</v>
      </c>
      <c r="H180" s="141">
        <v>28</v>
      </c>
      <c r="I180" s="142"/>
      <c r="J180" s="143">
        <f>ROUND(I180*H180,2)</f>
        <v>0</v>
      </c>
      <c r="K180" s="139" t="s">
        <v>259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260</v>
      </c>
      <c r="AT180" s="148" t="s">
        <v>255</v>
      </c>
      <c r="AU180" s="148" t="s">
        <v>87</v>
      </c>
      <c r="AY180" s="17" t="s">
        <v>253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85</v>
      </c>
      <c r="BK180" s="149">
        <f>ROUND(I180*H180,2)</f>
        <v>0</v>
      </c>
      <c r="BL180" s="17" t="s">
        <v>260</v>
      </c>
      <c r="BM180" s="148" t="s">
        <v>7111</v>
      </c>
    </row>
    <row r="181" spans="2:65" s="1" customFormat="1" ht="11.25">
      <c r="B181" s="32"/>
      <c r="D181" s="150" t="s">
        <v>262</v>
      </c>
      <c r="F181" s="151" t="s">
        <v>867</v>
      </c>
      <c r="I181" s="152"/>
      <c r="L181" s="32"/>
      <c r="M181" s="153"/>
      <c r="T181" s="56"/>
      <c r="AT181" s="17" t="s">
        <v>262</v>
      </c>
      <c r="AU181" s="17" t="s">
        <v>87</v>
      </c>
    </row>
    <row r="182" spans="2:65" s="12" customFormat="1" ht="11.25">
      <c r="B182" s="154"/>
      <c r="D182" s="155" t="s">
        <v>264</v>
      </c>
      <c r="E182" s="156" t="s">
        <v>4347</v>
      </c>
      <c r="F182" s="157" t="s">
        <v>7112</v>
      </c>
      <c r="H182" s="158">
        <v>28</v>
      </c>
      <c r="I182" s="159"/>
      <c r="L182" s="154"/>
      <c r="M182" s="160"/>
      <c r="T182" s="161"/>
      <c r="AT182" s="156" t="s">
        <v>264</v>
      </c>
      <c r="AU182" s="156" t="s">
        <v>87</v>
      </c>
      <c r="AV182" s="12" t="s">
        <v>87</v>
      </c>
      <c r="AW182" s="12" t="s">
        <v>32</v>
      </c>
      <c r="AX182" s="12" t="s">
        <v>85</v>
      </c>
      <c r="AY182" s="156" t="s">
        <v>253</v>
      </c>
    </row>
    <row r="183" spans="2:65" s="1" customFormat="1" ht="24.2" customHeight="1">
      <c r="B183" s="32"/>
      <c r="C183" s="137" t="s">
        <v>369</v>
      </c>
      <c r="D183" s="137" t="s">
        <v>255</v>
      </c>
      <c r="E183" s="138" t="s">
        <v>4396</v>
      </c>
      <c r="F183" s="139" t="s">
        <v>4397</v>
      </c>
      <c r="G183" s="140" t="s">
        <v>202</v>
      </c>
      <c r="H183" s="141">
        <v>1.1000000000000001</v>
      </c>
      <c r="I183" s="142"/>
      <c r="J183" s="143">
        <f>ROUND(I183*H183,2)</f>
        <v>0</v>
      </c>
      <c r="K183" s="139" t="s">
        <v>259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260</v>
      </c>
      <c r="BM183" s="148" t="s">
        <v>7113</v>
      </c>
    </row>
    <row r="184" spans="2:65" s="1" customFormat="1" ht="11.25">
      <c r="B184" s="32"/>
      <c r="D184" s="150" t="s">
        <v>262</v>
      </c>
      <c r="F184" s="151" t="s">
        <v>4399</v>
      </c>
      <c r="I184" s="152"/>
      <c r="L184" s="32"/>
      <c r="M184" s="153"/>
      <c r="T184" s="56"/>
      <c r="AT184" s="17" t="s">
        <v>262</v>
      </c>
      <c r="AU184" s="17" t="s">
        <v>87</v>
      </c>
    </row>
    <row r="185" spans="2:65" s="12" customFormat="1" ht="11.25">
      <c r="B185" s="154"/>
      <c r="D185" s="155" t="s">
        <v>264</v>
      </c>
      <c r="E185" s="156" t="s">
        <v>4345</v>
      </c>
      <c r="F185" s="157" t="s">
        <v>7066</v>
      </c>
      <c r="H185" s="158">
        <v>1.1000000000000001</v>
      </c>
      <c r="I185" s="159"/>
      <c r="L185" s="154"/>
      <c r="M185" s="160"/>
      <c r="T185" s="161"/>
      <c r="AT185" s="156" t="s">
        <v>264</v>
      </c>
      <c r="AU185" s="156" t="s">
        <v>87</v>
      </c>
      <c r="AV185" s="12" t="s">
        <v>87</v>
      </c>
      <c r="AW185" s="12" t="s">
        <v>32</v>
      </c>
      <c r="AX185" s="12" t="s">
        <v>85</v>
      </c>
      <c r="AY185" s="156" t="s">
        <v>253</v>
      </c>
    </row>
    <row r="186" spans="2:65" s="1" customFormat="1" ht="16.5" customHeight="1">
      <c r="B186" s="32"/>
      <c r="C186" s="185" t="s">
        <v>374</v>
      </c>
      <c r="D186" s="185" t="s">
        <v>1052</v>
      </c>
      <c r="E186" s="186" t="s">
        <v>4400</v>
      </c>
      <c r="F186" s="187" t="s">
        <v>4401</v>
      </c>
      <c r="G186" s="188" t="s">
        <v>418</v>
      </c>
      <c r="H186" s="189">
        <v>2.2000000000000002</v>
      </c>
      <c r="I186" s="190"/>
      <c r="J186" s="191">
        <f>ROUND(I186*H186,2)</f>
        <v>0</v>
      </c>
      <c r="K186" s="187" t="s">
        <v>259</v>
      </c>
      <c r="L186" s="192"/>
      <c r="M186" s="193" t="s">
        <v>1</v>
      </c>
      <c r="N186" s="194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303</v>
      </c>
      <c r="AT186" s="148" t="s">
        <v>1052</v>
      </c>
      <c r="AU186" s="148" t="s">
        <v>87</v>
      </c>
      <c r="AY186" s="17" t="s">
        <v>253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260</v>
      </c>
      <c r="BM186" s="148" t="s">
        <v>7114</v>
      </c>
    </row>
    <row r="187" spans="2:65" s="12" customFormat="1" ht="11.25">
      <c r="B187" s="154"/>
      <c r="D187" s="155" t="s">
        <v>264</v>
      </c>
      <c r="E187" s="156" t="s">
        <v>1</v>
      </c>
      <c r="F187" s="157" t="s">
        <v>4345</v>
      </c>
      <c r="H187" s="158">
        <v>1.1000000000000001</v>
      </c>
      <c r="I187" s="159"/>
      <c r="L187" s="154"/>
      <c r="M187" s="160"/>
      <c r="T187" s="161"/>
      <c r="AT187" s="156" t="s">
        <v>264</v>
      </c>
      <c r="AU187" s="156" t="s">
        <v>87</v>
      </c>
      <c r="AV187" s="12" t="s">
        <v>87</v>
      </c>
      <c r="AW187" s="12" t="s">
        <v>32</v>
      </c>
      <c r="AX187" s="12" t="s">
        <v>85</v>
      </c>
      <c r="AY187" s="156" t="s">
        <v>253</v>
      </c>
    </row>
    <row r="188" spans="2:65" s="12" customFormat="1" ht="11.25">
      <c r="B188" s="154"/>
      <c r="D188" s="155" t="s">
        <v>264</v>
      </c>
      <c r="F188" s="157" t="s">
        <v>7115</v>
      </c>
      <c r="H188" s="158">
        <v>2.2000000000000002</v>
      </c>
      <c r="I188" s="159"/>
      <c r="L188" s="154"/>
      <c r="M188" s="160"/>
      <c r="T188" s="161"/>
      <c r="AT188" s="156" t="s">
        <v>264</v>
      </c>
      <c r="AU188" s="156" t="s">
        <v>87</v>
      </c>
      <c r="AV188" s="12" t="s">
        <v>87</v>
      </c>
      <c r="AW188" s="12" t="s">
        <v>4</v>
      </c>
      <c r="AX188" s="12" t="s">
        <v>85</v>
      </c>
      <c r="AY188" s="156" t="s">
        <v>253</v>
      </c>
    </row>
    <row r="189" spans="2:65" s="11" customFormat="1" ht="22.9" customHeight="1">
      <c r="B189" s="125"/>
      <c r="D189" s="126" t="s">
        <v>76</v>
      </c>
      <c r="E189" s="135" t="s">
        <v>260</v>
      </c>
      <c r="F189" s="135" t="s">
        <v>4207</v>
      </c>
      <c r="I189" s="128"/>
      <c r="J189" s="136">
        <f>BK189</f>
        <v>0</v>
      </c>
      <c r="L189" s="125"/>
      <c r="M189" s="130"/>
      <c r="P189" s="131">
        <f>SUM(P190:P198)</f>
        <v>0</v>
      </c>
      <c r="R189" s="131">
        <f>SUM(R190:R198)</f>
        <v>0</v>
      </c>
      <c r="T189" s="132">
        <f>SUM(T190:T198)</f>
        <v>0</v>
      </c>
      <c r="AR189" s="126" t="s">
        <v>85</v>
      </c>
      <c r="AT189" s="133" t="s">
        <v>76</v>
      </c>
      <c r="AU189" s="133" t="s">
        <v>85</v>
      </c>
      <c r="AY189" s="126" t="s">
        <v>253</v>
      </c>
      <c r="BK189" s="134">
        <f>SUM(BK190:BK198)</f>
        <v>0</v>
      </c>
    </row>
    <row r="190" spans="2:65" s="1" customFormat="1" ht="16.5" customHeight="1">
      <c r="B190" s="32"/>
      <c r="C190" s="137" t="s">
        <v>379</v>
      </c>
      <c r="D190" s="137" t="s">
        <v>255</v>
      </c>
      <c r="E190" s="138" t="s">
        <v>4404</v>
      </c>
      <c r="F190" s="139" t="s">
        <v>4405</v>
      </c>
      <c r="G190" s="140" t="s">
        <v>202</v>
      </c>
      <c r="H190" s="141">
        <v>1.9</v>
      </c>
      <c r="I190" s="142"/>
      <c r="J190" s="143">
        <f>ROUND(I190*H190,2)</f>
        <v>0</v>
      </c>
      <c r="K190" s="139" t="s">
        <v>259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7116</v>
      </c>
    </row>
    <row r="191" spans="2:65" s="1" customFormat="1" ht="11.25">
      <c r="B191" s="32"/>
      <c r="D191" s="150" t="s">
        <v>262</v>
      </c>
      <c r="F191" s="151" t="s">
        <v>4407</v>
      </c>
      <c r="I191" s="152"/>
      <c r="L191" s="32"/>
      <c r="M191" s="153"/>
      <c r="T191" s="56"/>
      <c r="AT191" s="17" t="s">
        <v>262</v>
      </c>
      <c r="AU191" s="17" t="s">
        <v>87</v>
      </c>
    </row>
    <row r="192" spans="2:65" s="12" customFormat="1" ht="11.25">
      <c r="B192" s="154"/>
      <c r="D192" s="155" t="s">
        <v>264</v>
      </c>
      <c r="E192" s="156" t="s">
        <v>4339</v>
      </c>
      <c r="F192" s="157" t="s">
        <v>7117</v>
      </c>
      <c r="H192" s="158">
        <v>1.9</v>
      </c>
      <c r="I192" s="159"/>
      <c r="L192" s="154"/>
      <c r="M192" s="160"/>
      <c r="T192" s="161"/>
      <c r="AT192" s="156" t="s">
        <v>264</v>
      </c>
      <c r="AU192" s="156" t="s">
        <v>87</v>
      </c>
      <c r="AV192" s="12" t="s">
        <v>87</v>
      </c>
      <c r="AW192" s="12" t="s">
        <v>32</v>
      </c>
      <c r="AX192" s="12" t="s">
        <v>85</v>
      </c>
      <c r="AY192" s="156" t="s">
        <v>253</v>
      </c>
    </row>
    <row r="193" spans="2:65" s="1" customFormat="1" ht="33" customHeight="1">
      <c r="B193" s="32"/>
      <c r="C193" s="137" t="s">
        <v>384</v>
      </c>
      <c r="D193" s="137" t="s">
        <v>255</v>
      </c>
      <c r="E193" s="138" t="s">
        <v>7118</v>
      </c>
      <c r="F193" s="139" t="s">
        <v>7119</v>
      </c>
      <c r="G193" s="140" t="s">
        <v>202</v>
      </c>
      <c r="H193" s="141">
        <v>0.7</v>
      </c>
      <c r="I193" s="142"/>
      <c r="J193" s="143">
        <f>ROUND(I193*H193,2)</f>
        <v>0</v>
      </c>
      <c r="K193" s="139" t="s">
        <v>259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260</v>
      </c>
      <c r="AT193" s="148" t="s">
        <v>255</v>
      </c>
      <c r="AU193" s="148" t="s">
        <v>87</v>
      </c>
      <c r="AY193" s="17" t="s">
        <v>253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85</v>
      </c>
      <c r="BK193" s="149">
        <f>ROUND(I193*H193,2)</f>
        <v>0</v>
      </c>
      <c r="BL193" s="17" t="s">
        <v>260</v>
      </c>
      <c r="BM193" s="148" t="s">
        <v>7120</v>
      </c>
    </row>
    <row r="194" spans="2:65" s="1" customFormat="1" ht="11.25">
      <c r="B194" s="32"/>
      <c r="D194" s="150" t="s">
        <v>262</v>
      </c>
      <c r="F194" s="151" t="s">
        <v>7121</v>
      </c>
      <c r="I194" s="152"/>
      <c r="L194" s="32"/>
      <c r="M194" s="153"/>
      <c r="T194" s="56"/>
      <c r="AT194" s="17" t="s">
        <v>262</v>
      </c>
      <c r="AU194" s="17" t="s">
        <v>87</v>
      </c>
    </row>
    <row r="195" spans="2:65" s="12" customFormat="1" ht="11.25">
      <c r="B195" s="154"/>
      <c r="D195" s="155" t="s">
        <v>264</v>
      </c>
      <c r="E195" s="156" t="s">
        <v>7067</v>
      </c>
      <c r="F195" s="157" t="s">
        <v>7068</v>
      </c>
      <c r="H195" s="158">
        <v>0.7</v>
      </c>
      <c r="I195" s="159"/>
      <c r="L195" s="154"/>
      <c r="M195" s="160"/>
      <c r="T195" s="161"/>
      <c r="AT195" s="156" t="s">
        <v>264</v>
      </c>
      <c r="AU195" s="156" t="s">
        <v>87</v>
      </c>
      <c r="AV195" s="12" t="s">
        <v>87</v>
      </c>
      <c r="AW195" s="12" t="s">
        <v>32</v>
      </c>
      <c r="AX195" s="12" t="s">
        <v>85</v>
      </c>
      <c r="AY195" s="156" t="s">
        <v>253</v>
      </c>
    </row>
    <row r="196" spans="2:65" s="1" customFormat="1" ht="24.2" customHeight="1">
      <c r="B196" s="32"/>
      <c r="C196" s="137" t="s">
        <v>389</v>
      </c>
      <c r="D196" s="137" t="s">
        <v>255</v>
      </c>
      <c r="E196" s="138" t="s">
        <v>7122</v>
      </c>
      <c r="F196" s="139" t="s">
        <v>7123</v>
      </c>
      <c r="G196" s="140" t="s">
        <v>202</v>
      </c>
      <c r="H196" s="141">
        <v>4</v>
      </c>
      <c r="I196" s="142"/>
      <c r="J196" s="143">
        <f>ROUND(I196*H196,2)</f>
        <v>0</v>
      </c>
      <c r="K196" s="139" t="s">
        <v>259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260</v>
      </c>
      <c r="AT196" s="148" t="s">
        <v>255</v>
      </c>
      <c r="AU196" s="148" t="s">
        <v>87</v>
      </c>
      <c r="AY196" s="17" t="s">
        <v>253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260</v>
      </c>
      <c r="BM196" s="148" t="s">
        <v>7124</v>
      </c>
    </row>
    <row r="197" spans="2:65" s="1" customFormat="1" ht="11.25">
      <c r="B197" s="32"/>
      <c r="D197" s="150" t="s">
        <v>262</v>
      </c>
      <c r="F197" s="151" t="s">
        <v>7125</v>
      </c>
      <c r="I197" s="152"/>
      <c r="L197" s="32"/>
      <c r="M197" s="153"/>
      <c r="T197" s="56"/>
      <c r="AT197" s="17" t="s">
        <v>262</v>
      </c>
      <c r="AU197" s="17" t="s">
        <v>87</v>
      </c>
    </row>
    <row r="198" spans="2:65" s="12" customFormat="1" ht="11.25">
      <c r="B198" s="154"/>
      <c r="D198" s="155" t="s">
        <v>264</v>
      </c>
      <c r="E198" s="156" t="s">
        <v>7070</v>
      </c>
      <c r="F198" s="157" t="s">
        <v>7126</v>
      </c>
      <c r="H198" s="158">
        <v>4</v>
      </c>
      <c r="I198" s="159"/>
      <c r="L198" s="154"/>
      <c r="M198" s="160"/>
      <c r="T198" s="161"/>
      <c r="AT198" s="156" t="s">
        <v>264</v>
      </c>
      <c r="AU198" s="156" t="s">
        <v>87</v>
      </c>
      <c r="AV198" s="12" t="s">
        <v>87</v>
      </c>
      <c r="AW198" s="12" t="s">
        <v>32</v>
      </c>
      <c r="AX198" s="12" t="s">
        <v>85</v>
      </c>
      <c r="AY198" s="156" t="s">
        <v>253</v>
      </c>
    </row>
    <row r="199" spans="2:65" s="11" customFormat="1" ht="22.9" customHeight="1">
      <c r="B199" s="125"/>
      <c r="D199" s="126" t="s">
        <v>76</v>
      </c>
      <c r="E199" s="135" t="s">
        <v>280</v>
      </c>
      <c r="F199" s="135" t="s">
        <v>7127</v>
      </c>
      <c r="I199" s="128"/>
      <c r="J199" s="136">
        <f>BK199</f>
        <v>0</v>
      </c>
      <c r="L199" s="125"/>
      <c r="M199" s="130"/>
      <c r="P199" s="131">
        <f>SUM(P200:P215)</f>
        <v>0</v>
      </c>
      <c r="R199" s="131">
        <f>SUM(R200:R215)</f>
        <v>4.8910560000000007</v>
      </c>
      <c r="T199" s="132">
        <f>SUM(T200:T215)</f>
        <v>0</v>
      </c>
      <c r="AR199" s="126" t="s">
        <v>85</v>
      </c>
      <c r="AT199" s="133" t="s">
        <v>76</v>
      </c>
      <c r="AU199" s="133" t="s">
        <v>85</v>
      </c>
      <c r="AY199" s="126" t="s">
        <v>253</v>
      </c>
      <c r="BK199" s="134">
        <f>SUM(BK200:BK215)</f>
        <v>0</v>
      </c>
    </row>
    <row r="200" spans="2:65" s="1" customFormat="1" ht="24.2" customHeight="1">
      <c r="B200" s="32"/>
      <c r="C200" s="137" t="s">
        <v>7</v>
      </c>
      <c r="D200" s="137" t="s">
        <v>255</v>
      </c>
      <c r="E200" s="138" t="s">
        <v>7128</v>
      </c>
      <c r="F200" s="139" t="s">
        <v>7129</v>
      </c>
      <c r="G200" s="140" t="s">
        <v>258</v>
      </c>
      <c r="H200" s="141">
        <v>18.600000000000001</v>
      </c>
      <c r="I200" s="142"/>
      <c r="J200" s="143">
        <f>ROUND(I200*H200,2)</f>
        <v>0</v>
      </c>
      <c r="K200" s="139" t="s">
        <v>259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260</v>
      </c>
      <c r="AT200" s="148" t="s">
        <v>255</v>
      </c>
      <c r="AU200" s="148" t="s">
        <v>87</v>
      </c>
      <c r="AY200" s="17" t="s">
        <v>253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260</v>
      </c>
      <c r="BM200" s="148" t="s">
        <v>7130</v>
      </c>
    </row>
    <row r="201" spans="2:65" s="1" customFormat="1" ht="11.25">
      <c r="B201" s="32"/>
      <c r="D201" s="150" t="s">
        <v>262</v>
      </c>
      <c r="F201" s="151" t="s">
        <v>7131</v>
      </c>
      <c r="I201" s="152"/>
      <c r="L201" s="32"/>
      <c r="M201" s="153"/>
      <c r="T201" s="56"/>
      <c r="AT201" s="17" t="s">
        <v>262</v>
      </c>
      <c r="AU201" s="17" t="s">
        <v>87</v>
      </c>
    </row>
    <row r="202" spans="2:65" s="12" customFormat="1" ht="11.25">
      <c r="B202" s="154"/>
      <c r="D202" s="155" t="s">
        <v>264</v>
      </c>
      <c r="E202" s="156" t="s">
        <v>1</v>
      </c>
      <c r="F202" s="157" t="s">
        <v>7071</v>
      </c>
      <c r="H202" s="158">
        <v>18.600000000000001</v>
      </c>
      <c r="I202" s="159"/>
      <c r="L202" s="154"/>
      <c r="M202" s="160"/>
      <c r="T202" s="161"/>
      <c r="AT202" s="156" t="s">
        <v>264</v>
      </c>
      <c r="AU202" s="156" t="s">
        <v>87</v>
      </c>
      <c r="AV202" s="12" t="s">
        <v>87</v>
      </c>
      <c r="AW202" s="12" t="s">
        <v>32</v>
      </c>
      <c r="AX202" s="12" t="s">
        <v>85</v>
      </c>
      <c r="AY202" s="156" t="s">
        <v>253</v>
      </c>
    </row>
    <row r="203" spans="2:65" s="1" customFormat="1" ht="21.75" customHeight="1">
      <c r="B203" s="32"/>
      <c r="C203" s="137" t="s">
        <v>398</v>
      </c>
      <c r="D203" s="137" t="s">
        <v>255</v>
      </c>
      <c r="E203" s="138" t="s">
        <v>7132</v>
      </c>
      <c r="F203" s="139" t="s">
        <v>7133</v>
      </c>
      <c r="G203" s="140" t="s">
        <v>258</v>
      </c>
      <c r="H203" s="141">
        <v>18.600000000000001</v>
      </c>
      <c r="I203" s="142"/>
      <c r="J203" s="143">
        <f>ROUND(I203*H203,2)</f>
        <v>0</v>
      </c>
      <c r="K203" s="139" t="s">
        <v>259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260</v>
      </c>
      <c r="AT203" s="148" t="s">
        <v>255</v>
      </c>
      <c r="AU203" s="148" t="s">
        <v>87</v>
      </c>
      <c r="AY203" s="17" t="s">
        <v>253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85</v>
      </c>
      <c r="BK203" s="149">
        <f>ROUND(I203*H203,2)</f>
        <v>0</v>
      </c>
      <c r="BL203" s="17" t="s">
        <v>260</v>
      </c>
      <c r="BM203" s="148" t="s">
        <v>7134</v>
      </c>
    </row>
    <row r="204" spans="2:65" s="1" customFormat="1" ht="11.25">
      <c r="B204" s="32"/>
      <c r="D204" s="150" t="s">
        <v>262</v>
      </c>
      <c r="F204" s="151" t="s">
        <v>7135</v>
      </c>
      <c r="I204" s="152"/>
      <c r="L204" s="32"/>
      <c r="M204" s="153"/>
      <c r="T204" s="56"/>
      <c r="AT204" s="17" t="s">
        <v>262</v>
      </c>
      <c r="AU204" s="17" t="s">
        <v>87</v>
      </c>
    </row>
    <row r="205" spans="2:65" s="12" customFormat="1" ht="11.25">
      <c r="B205" s="154"/>
      <c r="D205" s="155" t="s">
        <v>264</v>
      </c>
      <c r="E205" s="156" t="s">
        <v>1</v>
      </c>
      <c r="F205" s="157" t="s">
        <v>7071</v>
      </c>
      <c r="H205" s="158">
        <v>18.600000000000001</v>
      </c>
      <c r="I205" s="159"/>
      <c r="L205" s="154"/>
      <c r="M205" s="160"/>
      <c r="T205" s="161"/>
      <c r="AT205" s="156" t="s">
        <v>264</v>
      </c>
      <c r="AU205" s="156" t="s">
        <v>87</v>
      </c>
      <c r="AV205" s="12" t="s">
        <v>87</v>
      </c>
      <c r="AW205" s="12" t="s">
        <v>32</v>
      </c>
      <c r="AX205" s="12" t="s">
        <v>85</v>
      </c>
      <c r="AY205" s="156" t="s">
        <v>253</v>
      </c>
    </row>
    <row r="206" spans="2:65" s="1" customFormat="1" ht="33" customHeight="1">
      <c r="B206" s="32"/>
      <c r="C206" s="137" t="s">
        <v>404</v>
      </c>
      <c r="D206" s="137" t="s">
        <v>255</v>
      </c>
      <c r="E206" s="138" t="s">
        <v>7136</v>
      </c>
      <c r="F206" s="139" t="s">
        <v>7137</v>
      </c>
      <c r="G206" s="140" t="s">
        <v>258</v>
      </c>
      <c r="H206" s="141">
        <v>18.600000000000001</v>
      </c>
      <c r="I206" s="142"/>
      <c r="J206" s="143">
        <f>ROUND(I206*H206,2)</f>
        <v>0</v>
      </c>
      <c r="K206" s="139" t="s">
        <v>259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0.13188</v>
      </c>
      <c r="R206" s="146">
        <f>Q206*H206</f>
        <v>2.4529680000000003</v>
      </c>
      <c r="S206" s="146">
        <v>0</v>
      </c>
      <c r="T206" s="147">
        <f>S206*H206</f>
        <v>0</v>
      </c>
      <c r="AR206" s="148" t="s">
        <v>260</v>
      </c>
      <c r="AT206" s="148" t="s">
        <v>255</v>
      </c>
      <c r="AU206" s="148" t="s">
        <v>87</v>
      </c>
      <c r="AY206" s="17" t="s">
        <v>253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260</v>
      </c>
      <c r="BM206" s="148" t="s">
        <v>7138</v>
      </c>
    </row>
    <row r="207" spans="2:65" s="1" customFormat="1" ht="11.25">
      <c r="B207" s="32"/>
      <c r="D207" s="150" t="s">
        <v>262</v>
      </c>
      <c r="F207" s="151" t="s">
        <v>7139</v>
      </c>
      <c r="I207" s="152"/>
      <c r="L207" s="32"/>
      <c r="M207" s="153"/>
      <c r="T207" s="56"/>
      <c r="AT207" s="17" t="s">
        <v>262</v>
      </c>
      <c r="AU207" s="17" t="s">
        <v>87</v>
      </c>
    </row>
    <row r="208" spans="2:65" s="12" customFormat="1" ht="11.25">
      <c r="B208" s="154"/>
      <c r="D208" s="155" t="s">
        <v>264</v>
      </c>
      <c r="E208" s="156" t="s">
        <v>1</v>
      </c>
      <c r="F208" s="157" t="s">
        <v>7071</v>
      </c>
      <c r="H208" s="158">
        <v>18.600000000000001</v>
      </c>
      <c r="I208" s="159"/>
      <c r="L208" s="154"/>
      <c r="M208" s="160"/>
      <c r="T208" s="161"/>
      <c r="AT208" s="156" t="s">
        <v>264</v>
      </c>
      <c r="AU208" s="156" t="s">
        <v>87</v>
      </c>
      <c r="AV208" s="12" t="s">
        <v>87</v>
      </c>
      <c r="AW208" s="12" t="s">
        <v>32</v>
      </c>
      <c r="AX208" s="12" t="s">
        <v>85</v>
      </c>
      <c r="AY208" s="156" t="s">
        <v>253</v>
      </c>
    </row>
    <row r="209" spans="2:65" s="1" customFormat="1" ht="21.75" customHeight="1">
      <c r="B209" s="32"/>
      <c r="C209" s="137" t="s">
        <v>410</v>
      </c>
      <c r="D209" s="137" t="s">
        <v>255</v>
      </c>
      <c r="E209" s="138" t="s">
        <v>7140</v>
      </c>
      <c r="F209" s="139" t="s">
        <v>7141</v>
      </c>
      <c r="G209" s="140" t="s">
        <v>258</v>
      </c>
      <c r="H209" s="141">
        <v>37.200000000000003</v>
      </c>
      <c r="I209" s="142"/>
      <c r="J209" s="143">
        <f>ROUND(I209*H209,2)</f>
        <v>0</v>
      </c>
      <c r="K209" s="139" t="s">
        <v>259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7.1000000000000002E-4</v>
      </c>
      <c r="R209" s="146">
        <f>Q209*H209</f>
        <v>2.6412000000000001E-2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7142</v>
      </c>
    </row>
    <row r="210" spans="2:65" s="1" customFormat="1" ht="11.25">
      <c r="B210" s="32"/>
      <c r="D210" s="150" t="s">
        <v>262</v>
      </c>
      <c r="F210" s="151" t="s">
        <v>7143</v>
      </c>
      <c r="I210" s="152"/>
      <c r="L210" s="32"/>
      <c r="M210" s="153"/>
      <c r="T210" s="56"/>
      <c r="AT210" s="17" t="s">
        <v>262</v>
      </c>
      <c r="AU210" s="17" t="s">
        <v>87</v>
      </c>
    </row>
    <row r="211" spans="2:65" s="12" customFormat="1" ht="11.25">
      <c r="B211" s="154"/>
      <c r="D211" s="155" t="s">
        <v>264</v>
      </c>
      <c r="E211" s="156" t="s">
        <v>1</v>
      </c>
      <c r="F211" s="157" t="s">
        <v>7071</v>
      </c>
      <c r="H211" s="158">
        <v>18.600000000000001</v>
      </c>
      <c r="I211" s="159"/>
      <c r="L211" s="154"/>
      <c r="M211" s="160"/>
      <c r="T211" s="161"/>
      <c r="AT211" s="156" t="s">
        <v>264</v>
      </c>
      <c r="AU211" s="156" t="s">
        <v>87</v>
      </c>
      <c r="AV211" s="12" t="s">
        <v>87</v>
      </c>
      <c r="AW211" s="12" t="s">
        <v>32</v>
      </c>
      <c r="AX211" s="12" t="s">
        <v>85</v>
      </c>
      <c r="AY211" s="156" t="s">
        <v>253</v>
      </c>
    </row>
    <row r="212" spans="2:65" s="12" customFormat="1" ht="11.25">
      <c r="B212" s="154"/>
      <c r="D212" s="155" t="s">
        <v>264</v>
      </c>
      <c r="F212" s="157" t="s">
        <v>7144</v>
      </c>
      <c r="H212" s="158">
        <v>37.200000000000003</v>
      </c>
      <c r="I212" s="159"/>
      <c r="L212" s="154"/>
      <c r="M212" s="160"/>
      <c r="T212" s="161"/>
      <c r="AT212" s="156" t="s">
        <v>264</v>
      </c>
      <c r="AU212" s="156" t="s">
        <v>87</v>
      </c>
      <c r="AV212" s="12" t="s">
        <v>87</v>
      </c>
      <c r="AW212" s="12" t="s">
        <v>4</v>
      </c>
      <c r="AX212" s="12" t="s">
        <v>85</v>
      </c>
      <c r="AY212" s="156" t="s">
        <v>253</v>
      </c>
    </row>
    <row r="213" spans="2:65" s="1" customFormat="1" ht="24.2" customHeight="1">
      <c r="B213" s="32"/>
      <c r="C213" s="137" t="s">
        <v>415</v>
      </c>
      <c r="D213" s="137" t="s">
        <v>255</v>
      </c>
      <c r="E213" s="138" t="s">
        <v>7145</v>
      </c>
      <c r="F213" s="139" t="s">
        <v>7146</v>
      </c>
      <c r="G213" s="140" t="s">
        <v>258</v>
      </c>
      <c r="H213" s="141">
        <v>18.600000000000001</v>
      </c>
      <c r="I213" s="142"/>
      <c r="J213" s="143">
        <f>ROUND(I213*H213,2)</f>
        <v>0</v>
      </c>
      <c r="K213" s="139" t="s">
        <v>259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0.12966</v>
      </c>
      <c r="R213" s="146">
        <f>Q213*H213</f>
        <v>2.4116759999999999</v>
      </c>
      <c r="S213" s="146">
        <v>0</v>
      </c>
      <c r="T213" s="147">
        <f>S213*H213</f>
        <v>0</v>
      </c>
      <c r="AR213" s="148" t="s">
        <v>260</v>
      </c>
      <c r="AT213" s="148" t="s">
        <v>255</v>
      </c>
      <c r="AU213" s="148" t="s">
        <v>87</v>
      </c>
      <c r="AY213" s="17" t="s">
        <v>253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85</v>
      </c>
      <c r="BK213" s="149">
        <f>ROUND(I213*H213,2)</f>
        <v>0</v>
      </c>
      <c r="BL213" s="17" t="s">
        <v>260</v>
      </c>
      <c r="BM213" s="148" t="s">
        <v>7147</v>
      </c>
    </row>
    <row r="214" spans="2:65" s="1" customFormat="1" ht="11.25">
      <c r="B214" s="32"/>
      <c r="D214" s="150" t="s">
        <v>262</v>
      </c>
      <c r="F214" s="151" t="s">
        <v>7148</v>
      </c>
      <c r="I214" s="152"/>
      <c r="L214" s="32"/>
      <c r="M214" s="153"/>
      <c r="T214" s="56"/>
      <c r="AT214" s="17" t="s">
        <v>262</v>
      </c>
      <c r="AU214" s="17" t="s">
        <v>87</v>
      </c>
    </row>
    <row r="215" spans="2:65" s="12" customFormat="1" ht="11.25">
      <c r="B215" s="154"/>
      <c r="D215" s="155" t="s">
        <v>264</v>
      </c>
      <c r="E215" s="156" t="s">
        <v>1</v>
      </c>
      <c r="F215" s="157" t="s">
        <v>7071</v>
      </c>
      <c r="H215" s="158">
        <v>18.600000000000001</v>
      </c>
      <c r="I215" s="159"/>
      <c r="L215" s="154"/>
      <c r="M215" s="160"/>
      <c r="T215" s="161"/>
      <c r="AT215" s="156" t="s">
        <v>264</v>
      </c>
      <c r="AU215" s="156" t="s">
        <v>87</v>
      </c>
      <c r="AV215" s="12" t="s">
        <v>87</v>
      </c>
      <c r="AW215" s="12" t="s">
        <v>32</v>
      </c>
      <c r="AX215" s="12" t="s">
        <v>85</v>
      </c>
      <c r="AY215" s="156" t="s">
        <v>253</v>
      </c>
    </row>
    <row r="216" spans="2:65" s="11" customFormat="1" ht="22.9" customHeight="1">
      <c r="B216" s="125"/>
      <c r="D216" s="126" t="s">
        <v>76</v>
      </c>
      <c r="E216" s="135" t="s">
        <v>303</v>
      </c>
      <c r="F216" s="135" t="s">
        <v>4409</v>
      </c>
      <c r="I216" s="128"/>
      <c r="J216" s="136">
        <f>BK216</f>
        <v>0</v>
      </c>
      <c r="L216" s="125"/>
      <c r="M216" s="130"/>
      <c r="P216" s="131">
        <f>SUM(P217:P223)</f>
        <v>0</v>
      </c>
      <c r="R216" s="131">
        <f>SUM(R217:R223)</f>
        <v>1.25928</v>
      </c>
      <c r="T216" s="132">
        <f>SUM(T217:T223)</f>
        <v>0.18690000000000001</v>
      </c>
      <c r="AR216" s="126" t="s">
        <v>85</v>
      </c>
      <c r="AT216" s="133" t="s">
        <v>76</v>
      </c>
      <c r="AU216" s="133" t="s">
        <v>85</v>
      </c>
      <c r="AY216" s="126" t="s">
        <v>253</v>
      </c>
      <c r="BK216" s="134">
        <f>SUM(BK217:BK223)</f>
        <v>0</v>
      </c>
    </row>
    <row r="217" spans="2:65" s="1" customFormat="1" ht="21.75" customHeight="1">
      <c r="B217" s="32"/>
      <c r="C217" s="137" t="s">
        <v>422</v>
      </c>
      <c r="D217" s="137" t="s">
        <v>255</v>
      </c>
      <c r="E217" s="138" t="s">
        <v>7149</v>
      </c>
      <c r="F217" s="139" t="s">
        <v>669</v>
      </c>
      <c r="G217" s="140" t="s">
        <v>313</v>
      </c>
      <c r="H217" s="141">
        <v>7</v>
      </c>
      <c r="I217" s="142"/>
      <c r="J217" s="143">
        <f>ROUND(I217*H217,2)</f>
        <v>0</v>
      </c>
      <c r="K217" s="139" t="s">
        <v>259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2.6700000000000002E-2</v>
      </c>
      <c r="T217" s="147">
        <f>S217*H217</f>
        <v>0.18690000000000001</v>
      </c>
      <c r="AR217" s="148" t="s">
        <v>260</v>
      </c>
      <c r="AT217" s="148" t="s">
        <v>255</v>
      </c>
      <c r="AU217" s="148" t="s">
        <v>87</v>
      </c>
      <c r="AY217" s="17" t="s">
        <v>253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260</v>
      </c>
      <c r="BM217" s="148" t="s">
        <v>7150</v>
      </c>
    </row>
    <row r="218" spans="2:65" s="1" customFormat="1" ht="11.25">
      <c r="B218" s="32"/>
      <c r="D218" s="150" t="s">
        <v>262</v>
      </c>
      <c r="F218" s="151" t="s">
        <v>7151</v>
      </c>
      <c r="I218" s="152"/>
      <c r="L218" s="32"/>
      <c r="M218" s="153"/>
      <c r="T218" s="56"/>
      <c r="AT218" s="17" t="s">
        <v>262</v>
      </c>
      <c r="AU218" s="17" t="s">
        <v>87</v>
      </c>
    </row>
    <row r="219" spans="2:65" s="1" customFormat="1" ht="33" customHeight="1">
      <c r="B219" s="32"/>
      <c r="C219" s="137" t="s">
        <v>291</v>
      </c>
      <c r="D219" s="137" t="s">
        <v>255</v>
      </c>
      <c r="E219" s="138" t="s">
        <v>7152</v>
      </c>
      <c r="F219" s="139" t="s">
        <v>7153</v>
      </c>
      <c r="G219" s="140" t="s">
        <v>313</v>
      </c>
      <c r="H219" s="141">
        <v>7</v>
      </c>
      <c r="I219" s="142"/>
      <c r="J219" s="143">
        <f>ROUND(I219*H219,2)</f>
        <v>0</v>
      </c>
      <c r="K219" s="139" t="s">
        <v>259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4.0000000000000003E-5</v>
      </c>
      <c r="R219" s="146">
        <f>Q219*H219</f>
        <v>2.8000000000000003E-4</v>
      </c>
      <c r="S219" s="146">
        <v>0</v>
      </c>
      <c r="T219" s="147">
        <f>S219*H219</f>
        <v>0</v>
      </c>
      <c r="AR219" s="148" t="s">
        <v>260</v>
      </c>
      <c r="AT219" s="148" t="s">
        <v>255</v>
      </c>
      <c r="AU219" s="148" t="s">
        <v>87</v>
      </c>
      <c r="AY219" s="17" t="s">
        <v>253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260</v>
      </c>
      <c r="BM219" s="148" t="s">
        <v>7154</v>
      </c>
    </row>
    <row r="220" spans="2:65" s="1" customFormat="1" ht="11.25">
      <c r="B220" s="32"/>
      <c r="D220" s="150" t="s">
        <v>262</v>
      </c>
      <c r="F220" s="151" t="s">
        <v>7155</v>
      </c>
      <c r="I220" s="152"/>
      <c r="L220" s="32"/>
      <c r="M220" s="153"/>
      <c r="T220" s="56"/>
      <c r="AT220" s="17" t="s">
        <v>262</v>
      </c>
      <c r="AU220" s="17" t="s">
        <v>87</v>
      </c>
    </row>
    <row r="221" spans="2:65" s="1" customFormat="1" ht="24.2" customHeight="1">
      <c r="B221" s="32"/>
      <c r="C221" s="185" t="s">
        <v>302</v>
      </c>
      <c r="D221" s="185" t="s">
        <v>1052</v>
      </c>
      <c r="E221" s="186" t="s">
        <v>7156</v>
      </c>
      <c r="F221" s="187" t="s">
        <v>7157</v>
      </c>
      <c r="G221" s="188" t="s">
        <v>313</v>
      </c>
      <c r="H221" s="189">
        <v>7</v>
      </c>
      <c r="I221" s="190"/>
      <c r="J221" s="191">
        <f>ROUND(I221*H221,2)</f>
        <v>0</v>
      </c>
      <c r="K221" s="187" t="s">
        <v>259</v>
      </c>
      <c r="L221" s="192"/>
      <c r="M221" s="193" t="s">
        <v>1</v>
      </c>
      <c r="N221" s="194" t="s">
        <v>42</v>
      </c>
      <c r="P221" s="146">
        <f>O221*H221</f>
        <v>0</v>
      </c>
      <c r="Q221" s="146">
        <v>3.6999999999999998E-2</v>
      </c>
      <c r="R221" s="146">
        <f>Q221*H221</f>
        <v>0.25900000000000001</v>
      </c>
      <c r="S221" s="146">
        <v>0</v>
      </c>
      <c r="T221" s="147">
        <f>S221*H221</f>
        <v>0</v>
      </c>
      <c r="AR221" s="148" t="s">
        <v>303</v>
      </c>
      <c r="AT221" s="148" t="s">
        <v>1052</v>
      </c>
      <c r="AU221" s="148" t="s">
        <v>87</v>
      </c>
      <c r="AY221" s="17" t="s">
        <v>253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260</v>
      </c>
      <c r="BM221" s="148" t="s">
        <v>7158</v>
      </c>
    </row>
    <row r="222" spans="2:65" s="1" customFormat="1" ht="33" customHeight="1">
      <c r="B222" s="32"/>
      <c r="C222" s="137" t="s">
        <v>437</v>
      </c>
      <c r="D222" s="137" t="s">
        <v>255</v>
      </c>
      <c r="E222" s="138" t="s">
        <v>7159</v>
      </c>
      <c r="F222" s="139" t="s">
        <v>7160</v>
      </c>
      <c r="G222" s="140" t="s">
        <v>269</v>
      </c>
      <c r="H222" s="141">
        <v>1</v>
      </c>
      <c r="I222" s="142"/>
      <c r="J222" s="143">
        <f>ROUND(I222*H222,2)</f>
        <v>0</v>
      </c>
      <c r="K222" s="139" t="s">
        <v>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0.5</v>
      </c>
      <c r="R222" s="146">
        <f>Q222*H222</f>
        <v>0.5</v>
      </c>
      <c r="S222" s="146">
        <v>0</v>
      </c>
      <c r="T222" s="147">
        <f>S222*H222</f>
        <v>0</v>
      </c>
      <c r="AR222" s="148" t="s">
        <v>260</v>
      </c>
      <c r="AT222" s="148" t="s">
        <v>255</v>
      </c>
      <c r="AU222" s="148" t="s">
        <v>87</v>
      </c>
      <c r="AY222" s="17" t="s">
        <v>253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260</v>
      </c>
      <c r="BM222" s="148" t="s">
        <v>7161</v>
      </c>
    </row>
    <row r="223" spans="2:65" s="1" customFormat="1" ht="33" customHeight="1">
      <c r="B223" s="32"/>
      <c r="C223" s="137" t="s">
        <v>444</v>
      </c>
      <c r="D223" s="137" t="s">
        <v>255</v>
      </c>
      <c r="E223" s="138" t="s">
        <v>7162</v>
      </c>
      <c r="F223" s="139" t="s">
        <v>7163</v>
      </c>
      <c r="G223" s="140" t="s">
        <v>269</v>
      </c>
      <c r="H223" s="141">
        <v>1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0.5</v>
      </c>
      <c r="R223" s="146">
        <f>Q223*H223</f>
        <v>0.5</v>
      </c>
      <c r="S223" s="146">
        <v>0</v>
      </c>
      <c r="T223" s="147">
        <f>S223*H223</f>
        <v>0</v>
      </c>
      <c r="AR223" s="148" t="s">
        <v>260</v>
      </c>
      <c r="AT223" s="148" t="s">
        <v>255</v>
      </c>
      <c r="AU223" s="148" t="s">
        <v>87</v>
      </c>
      <c r="AY223" s="17" t="s">
        <v>253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260</v>
      </c>
      <c r="BM223" s="148" t="s">
        <v>7164</v>
      </c>
    </row>
    <row r="224" spans="2:65" s="11" customFormat="1" ht="22.9" customHeight="1">
      <c r="B224" s="125"/>
      <c r="D224" s="126" t="s">
        <v>76</v>
      </c>
      <c r="E224" s="135" t="s">
        <v>310</v>
      </c>
      <c r="F224" s="135" t="s">
        <v>454</v>
      </c>
      <c r="I224" s="128"/>
      <c r="J224" s="136">
        <f>BK224</f>
        <v>0</v>
      </c>
      <c r="L224" s="125"/>
      <c r="M224" s="130"/>
      <c r="P224" s="131">
        <f>SUM(P225:P228)</f>
        <v>0</v>
      </c>
      <c r="R224" s="131">
        <f>SUM(R225:R228)</f>
        <v>1.32E-3</v>
      </c>
      <c r="T224" s="132">
        <f>SUM(T225:T228)</f>
        <v>0</v>
      </c>
      <c r="AR224" s="126" t="s">
        <v>85</v>
      </c>
      <c r="AT224" s="133" t="s">
        <v>76</v>
      </c>
      <c r="AU224" s="133" t="s">
        <v>85</v>
      </c>
      <c r="AY224" s="126" t="s">
        <v>253</v>
      </c>
      <c r="BK224" s="134">
        <f>SUM(BK225:BK228)</f>
        <v>0</v>
      </c>
    </row>
    <row r="225" spans="2:65" s="1" customFormat="1" ht="24.2" customHeight="1">
      <c r="B225" s="32"/>
      <c r="C225" s="137" t="s">
        <v>449</v>
      </c>
      <c r="D225" s="137" t="s">
        <v>255</v>
      </c>
      <c r="E225" s="138" t="s">
        <v>7165</v>
      </c>
      <c r="F225" s="139" t="s">
        <v>7166</v>
      </c>
      <c r="G225" s="140" t="s">
        <v>313</v>
      </c>
      <c r="H225" s="141">
        <v>12</v>
      </c>
      <c r="I225" s="142"/>
      <c r="J225" s="143">
        <f>ROUND(I225*H225,2)</f>
        <v>0</v>
      </c>
      <c r="K225" s="139" t="s">
        <v>259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1.1E-4</v>
      </c>
      <c r="R225" s="146">
        <f>Q225*H225</f>
        <v>1.32E-3</v>
      </c>
      <c r="S225" s="146">
        <v>0</v>
      </c>
      <c r="T225" s="147">
        <f>S225*H225</f>
        <v>0</v>
      </c>
      <c r="AR225" s="148" t="s">
        <v>260</v>
      </c>
      <c r="AT225" s="148" t="s">
        <v>255</v>
      </c>
      <c r="AU225" s="148" t="s">
        <v>87</v>
      </c>
      <c r="AY225" s="17" t="s">
        <v>253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260</v>
      </c>
      <c r="BM225" s="148" t="s">
        <v>7167</v>
      </c>
    </row>
    <row r="226" spans="2:65" s="1" customFormat="1" ht="11.25">
      <c r="B226" s="32"/>
      <c r="D226" s="150" t="s">
        <v>262</v>
      </c>
      <c r="F226" s="151" t="s">
        <v>7168</v>
      </c>
      <c r="I226" s="152"/>
      <c r="L226" s="32"/>
      <c r="M226" s="153"/>
      <c r="T226" s="56"/>
      <c r="AT226" s="17" t="s">
        <v>262</v>
      </c>
      <c r="AU226" s="17" t="s">
        <v>87</v>
      </c>
    </row>
    <row r="227" spans="2:65" s="1" customFormat="1" ht="24.2" customHeight="1">
      <c r="B227" s="32"/>
      <c r="C227" s="137" t="s">
        <v>455</v>
      </c>
      <c r="D227" s="137" t="s">
        <v>255</v>
      </c>
      <c r="E227" s="138" t="s">
        <v>7169</v>
      </c>
      <c r="F227" s="139" t="s">
        <v>7170</v>
      </c>
      <c r="G227" s="140" t="s">
        <v>313</v>
      </c>
      <c r="H227" s="141">
        <v>12</v>
      </c>
      <c r="I227" s="142"/>
      <c r="J227" s="143">
        <f>ROUND(I227*H227,2)</f>
        <v>0</v>
      </c>
      <c r="K227" s="139" t="s">
        <v>259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260</v>
      </c>
      <c r="AT227" s="148" t="s">
        <v>255</v>
      </c>
      <c r="AU227" s="148" t="s">
        <v>87</v>
      </c>
      <c r="AY227" s="17" t="s">
        <v>253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260</v>
      </c>
      <c r="BM227" s="148" t="s">
        <v>7171</v>
      </c>
    </row>
    <row r="228" spans="2:65" s="1" customFormat="1" ht="11.25">
      <c r="B228" s="32"/>
      <c r="D228" s="150" t="s">
        <v>262</v>
      </c>
      <c r="F228" s="151" t="s">
        <v>7172</v>
      </c>
      <c r="I228" s="152"/>
      <c r="L228" s="32"/>
      <c r="M228" s="153"/>
      <c r="T228" s="56"/>
      <c r="AT228" s="17" t="s">
        <v>262</v>
      </c>
      <c r="AU228" s="17" t="s">
        <v>87</v>
      </c>
    </row>
    <row r="229" spans="2:65" s="11" customFormat="1" ht="22.9" customHeight="1">
      <c r="B229" s="125"/>
      <c r="D229" s="126" t="s">
        <v>76</v>
      </c>
      <c r="E229" s="135" t="s">
        <v>506</v>
      </c>
      <c r="F229" s="135" t="s">
        <v>507</v>
      </c>
      <c r="I229" s="128"/>
      <c r="J229" s="136">
        <f>BK229</f>
        <v>0</v>
      </c>
      <c r="L229" s="125"/>
      <c r="M229" s="130"/>
      <c r="P229" s="131">
        <f>SUM(P230:P238)</f>
        <v>0</v>
      </c>
      <c r="R229" s="131">
        <f>SUM(R230:R238)</f>
        <v>0</v>
      </c>
      <c r="T229" s="132">
        <f>SUM(T230:T238)</f>
        <v>0</v>
      </c>
      <c r="AR229" s="126" t="s">
        <v>85</v>
      </c>
      <c r="AT229" s="133" t="s">
        <v>76</v>
      </c>
      <c r="AU229" s="133" t="s">
        <v>85</v>
      </c>
      <c r="AY229" s="126" t="s">
        <v>253</v>
      </c>
      <c r="BK229" s="134">
        <f>SUM(BK230:BK238)</f>
        <v>0</v>
      </c>
    </row>
    <row r="230" spans="2:65" s="1" customFormat="1" ht="16.5" customHeight="1">
      <c r="B230" s="32"/>
      <c r="C230" s="137" t="s">
        <v>479</v>
      </c>
      <c r="D230" s="137" t="s">
        <v>255</v>
      </c>
      <c r="E230" s="138" t="s">
        <v>7173</v>
      </c>
      <c r="F230" s="139" t="s">
        <v>7174</v>
      </c>
      <c r="G230" s="140" t="s">
        <v>418</v>
      </c>
      <c r="H230" s="141">
        <v>14.137</v>
      </c>
      <c r="I230" s="142"/>
      <c r="J230" s="143">
        <f>ROUND(I230*H230,2)</f>
        <v>0</v>
      </c>
      <c r="K230" s="139" t="s">
        <v>259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260</v>
      </c>
      <c r="AT230" s="148" t="s">
        <v>255</v>
      </c>
      <c r="AU230" s="148" t="s">
        <v>87</v>
      </c>
      <c r="AY230" s="17" t="s">
        <v>253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260</v>
      </c>
      <c r="BM230" s="148" t="s">
        <v>7175</v>
      </c>
    </row>
    <row r="231" spans="2:65" s="1" customFormat="1" ht="11.25">
      <c r="B231" s="32"/>
      <c r="D231" s="150" t="s">
        <v>262</v>
      </c>
      <c r="F231" s="151" t="s">
        <v>7176</v>
      </c>
      <c r="I231" s="152"/>
      <c r="L231" s="32"/>
      <c r="M231" s="153"/>
      <c r="T231" s="56"/>
      <c r="AT231" s="17" t="s">
        <v>262</v>
      </c>
      <c r="AU231" s="17" t="s">
        <v>87</v>
      </c>
    </row>
    <row r="232" spans="2:65" s="1" customFormat="1" ht="24.2" customHeight="1">
      <c r="B232" s="32"/>
      <c r="C232" s="137" t="s">
        <v>483</v>
      </c>
      <c r="D232" s="137" t="s">
        <v>255</v>
      </c>
      <c r="E232" s="138" t="s">
        <v>7177</v>
      </c>
      <c r="F232" s="139" t="s">
        <v>7178</v>
      </c>
      <c r="G232" s="140" t="s">
        <v>418</v>
      </c>
      <c r="H232" s="141">
        <v>141.37</v>
      </c>
      <c r="I232" s="142"/>
      <c r="J232" s="143">
        <f>ROUND(I232*H232,2)</f>
        <v>0</v>
      </c>
      <c r="K232" s="139" t="s">
        <v>259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260</v>
      </c>
      <c r="AT232" s="148" t="s">
        <v>255</v>
      </c>
      <c r="AU232" s="148" t="s">
        <v>87</v>
      </c>
      <c r="AY232" s="17" t="s">
        <v>253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260</v>
      </c>
      <c r="BM232" s="148" t="s">
        <v>7179</v>
      </c>
    </row>
    <row r="233" spans="2:65" s="1" customFormat="1" ht="11.25">
      <c r="B233" s="32"/>
      <c r="D233" s="150" t="s">
        <v>262</v>
      </c>
      <c r="F233" s="151" t="s">
        <v>7180</v>
      </c>
      <c r="I233" s="152"/>
      <c r="L233" s="32"/>
      <c r="M233" s="153"/>
      <c r="T233" s="56"/>
      <c r="AT233" s="17" t="s">
        <v>262</v>
      </c>
      <c r="AU233" s="17" t="s">
        <v>87</v>
      </c>
    </row>
    <row r="234" spans="2:65" s="12" customFormat="1" ht="11.25">
      <c r="B234" s="154"/>
      <c r="D234" s="155" t="s">
        <v>264</v>
      </c>
      <c r="F234" s="157" t="s">
        <v>7181</v>
      </c>
      <c r="H234" s="158">
        <v>141.37</v>
      </c>
      <c r="I234" s="159"/>
      <c r="L234" s="154"/>
      <c r="M234" s="160"/>
      <c r="T234" s="161"/>
      <c r="AT234" s="156" t="s">
        <v>264</v>
      </c>
      <c r="AU234" s="156" t="s">
        <v>87</v>
      </c>
      <c r="AV234" s="12" t="s">
        <v>87</v>
      </c>
      <c r="AW234" s="12" t="s">
        <v>4</v>
      </c>
      <c r="AX234" s="12" t="s">
        <v>85</v>
      </c>
      <c r="AY234" s="156" t="s">
        <v>253</v>
      </c>
    </row>
    <row r="235" spans="2:65" s="1" customFormat="1" ht="24.2" customHeight="1">
      <c r="B235" s="32"/>
      <c r="C235" s="137" t="s">
        <v>309</v>
      </c>
      <c r="D235" s="137" t="s">
        <v>255</v>
      </c>
      <c r="E235" s="138" t="s">
        <v>7182</v>
      </c>
      <c r="F235" s="139" t="s">
        <v>7183</v>
      </c>
      <c r="G235" s="140" t="s">
        <v>418</v>
      </c>
      <c r="H235" s="141">
        <v>14.137</v>
      </c>
      <c r="I235" s="142"/>
      <c r="J235" s="143">
        <f>ROUND(I235*H235,2)</f>
        <v>0</v>
      </c>
      <c r="K235" s="139" t="s">
        <v>259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260</v>
      </c>
      <c r="AT235" s="148" t="s">
        <v>255</v>
      </c>
      <c r="AU235" s="148" t="s">
        <v>87</v>
      </c>
      <c r="AY235" s="17" t="s">
        <v>253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260</v>
      </c>
      <c r="BM235" s="148" t="s">
        <v>7184</v>
      </c>
    </row>
    <row r="236" spans="2:65" s="1" customFormat="1" ht="11.25">
      <c r="B236" s="32"/>
      <c r="D236" s="150" t="s">
        <v>262</v>
      </c>
      <c r="F236" s="151" t="s">
        <v>7185</v>
      </c>
      <c r="I236" s="152"/>
      <c r="L236" s="32"/>
      <c r="M236" s="153"/>
      <c r="T236" s="56"/>
      <c r="AT236" s="17" t="s">
        <v>262</v>
      </c>
      <c r="AU236" s="17" t="s">
        <v>87</v>
      </c>
    </row>
    <row r="237" spans="2:65" s="1" customFormat="1" ht="33" customHeight="1">
      <c r="B237" s="32"/>
      <c r="C237" s="137" t="s">
        <v>490</v>
      </c>
      <c r="D237" s="137" t="s">
        <v>255</v>
      </c>
      <c r="E237" s="138" t="s">
        <v>7186</v>
      </c>
      <c r="F237" s="139" t="s">
        <v>7187</v>
      </c>
      <c r="G237" s="140" t="s">
        <v>418</v>
      </c>
      <c r="H237" s="141">
        <v>14.137</v>
      </c>
      <c r="I237" s="142"/>
      <c r="J237" s="143">
        <f>ROUND(I237*H237,2)</f>
        <v>0</v>
      </c>
      <c r="K237" s="139" t="s">
        <v>259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260</v>
      </c>
      <c r="AT237" s="148" t="s">
        <v>255</v>
      </c>
      <c r="AU237" s="148" t="s">
        <v>87</v>
      </c>
      <c r="AY237" s="17" t="s">
        <v>253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85</v>
      </c>
      <c r="BK237" s="149">
        <f>ROUND(I237*H237,2)</f>
        <v>0</v>
      </c>
      <c r="BL237" s="17" t="s">
        <v>260</v>
      </c>
      <c r="BM237" s="148" t="s">
        <v>7188</v>
      </c>
    </row>
    <row r="238" spans="2:65" s="1" customFormat="1" ht="11.25">
      <c r="B238" s="32"/>
      <c r="D238" s="150" t="s">
        <v>262</v>
      </c>
      <c r="F238" s="151" t="s">
        <v>7189</v>
      </c>
      <c r="I238" s="152"/>
      <c r="L238" s="32"/>
      <c r="M238" s="153"/>
      <c r="T238" s="56"/>
      <c r="AT238" s="17" t="s">
        <v>262</v>
      </c>
      <c r="AU238" s="17" t="s">
        <v>87</v>
      </c>
    </row>
    <row r="239" spans="2:65" s="11" customFormat="1" ht="22.9" customHeight="1">
      <c r="B239" s="125"/>
      <c r="D239" s="126" t="s">
        <v>76</v>
      </c>
      <c r="E239" s="135" t="s">
        <v>1475</v>
      </c>
      <c r="F239" s="135" t="s">
        <v>1476</v>
      </c>
      <c r="I239" s="128"/>
      <c r="J239" s="136">
        <f>BK239</f>
        <v>0</v>
      </c>
      <c r="L239" s="125"/>
      <c r="M239" s="130"/>
      <c r="P239" s="131">
        <f>SUM(P240:P243)</f>
        <v>0</v>
      </c>
      <c r="R239" s="131">
        <f>SUM(R240:R243)</f>
        <v>0</v>
      </c>
      <c r="T239" s="132">
        <f>SUM(T240:T243)</f>
        <v>0</v>
      </c>
      <c r="AR239" s="126" t="s">
        <v>85</v>
      </c>
      <c r="AT239" s="133" t="s">
        <v>76</v>
      </c>
      <c r="AU239" s="133" t="s">
        <v>85</v>
      </c>
      <c r="AY239" s="126" t="s">
        <v>253</v>
      </c>
      <c r="BK239" s="134">
        <f>SUM(BK240:BK243)</f>
        <v>0</v>
      </c>
    </row>
    <row r="240" spans="2:65" s="1" customFormat="1" ht="33" customHeight="1">
      <c r="B240" s="32"/>
      <c r="C240" s="137" t="s">
        <v>494</v>
      </c>
      <c r="D240" s="137" t="s">
        <v>255</v>
      </c>
      <c r="E240" s="138" t="s">
        <v>7190</v>
      </c>
      <c r="F240" s="139" t="s">
        <v>7191</v>
      </c>
      <c r="G240" s="140" t="s">
        <v>418</v>
      </c>
      <c r="H240" s="141">
        <v>4.891</v>
      </c>
      <c r="I240" s="142"/>
      <c r="J240" s="143">
        <f>ROUND(I240*H240,2)</f>
        <v>0</v>
      </c>
      <c r="K240" s="139" t="s">
        <v>259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260</v>
      </c>
      <c r="AT240" s="148" t="s">
        <v>255</v>
      </c>
      <c r="AU240" s="148" t="s">
        <v>87</v>
      </c>
      <c r="AY240" s="17" t="s">
        <v>253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85</v>
      </c>
      <c r="BK240" s="149">
        <f>ROUND(I240*H240,2)</f>
        <v>0</v>
      </c>
      <c r="BL240" s="17" t="s">
        <v>260</v>
      </c>
      <c r="BM240" s="148" t="s">
        <v>7192</v>
      </c>
    </row>
    <row r="241" spans="2:65" s="1" customFormat="1" ht="11.25">
      <c r="B241" s="32"/>
      <c r="D241" s="150" t="s">
        <v>262</v>
      </c>
      <c r="F241" s="151" t="s">
        <v>7193</v>
      </c>
      <c r="I241" s="152"/>
      <c r="L241" s="32"/>
      <c r="M241" s="153"/>
      <c r="T241" s="56"/>
      <c r="AT241" s="17" t="s">
        <v>262</v>
      </c>
      <c r="AU241" s="17" t="s">
        <v>87</v>
      </c>
    </row>
    <row r="242" spans="2:65" s="1" customFormat="1" ht="24.2" customHeight="1">
      <c r="B242" s="32"/>
      <c r="C242" s="137" t="s">
        <v>498</v>
      </c>
      <c r="D242" s="137" t="s">
        <v>255</v>
      </c>
      <c r="E242" s="138" t="s">
        <v>7194</v>
      </c>
      <c r="F242" s="139" t="s">
        <v>7195</v>
      </c>
      <c r="G242" s="140" t="s">
        <v>418</v>
      </c>
      <c r="H242" s="141">
        <v>1.2589999999999999</v>
      </c>
      <c r="I242" s="142"/>
      <c r="J242" s="143">
        <f>ROUND(I242*H242,2)</f>
        <v>0</v>
      </c>
      <c r="K242" s="139" t="s">
        <v>259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260</v>
      </c>
      <c r="AT242" s="148" t="s">
        <v>255</v>
      </c>
      <c r="AU242" s="148" t="s">
        <v>87</v>
      </c>
      <c r="AY242" s="17" t="s">
        <v>253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260</v>
      </c>
      <c r="BM242" s="148" t="s">
        <v>7196</v>
      </c>
    </row>
    <row r="243" spans="2:65" s="1" customFormat="1" ht="11.25">
      <c r="B243" s="32"/>
      <c r="D243" s="150" t="s">
        <v>262</v>
      </c>
      <c r="F243" s="151" t="s">
        <v>7197</v>
      </c>
      <c r="I243" s="152"/>
      <c r="L243" s="32"/>
      <c r="M243" s="153"/>
      <c r="T243" s="56"/>
      <c r="AT243" s="17" t="s">
        <v>262</v>
      </c>
      <c r="AU243" s="17" t="s">
        <v>87</v>
      </c>
    </row>
    <row r="244" spans="2:65" s="11" customFormat="1" ht="22.9" customHeight="1">
      <c r="B244" s="125"/>
      <c r="D244" s="126" t="s">
        <v>76</v>
      </c>
      <c r="E244" s="135" t="s">
        <v>5150</v>
      </c>
      <c r="F244" s="135" t="s">
        <v>5151</v>
      </c>
      <c r="I244" s="128"/>
      <c r="J244" s="136">
        <f>BK244</f>
        <v>0</v>
      </c>
      <c r="L244" s="125"/>
      <c r="M244" s="130"/>
      <c r="P244" s="131">
        <f>P245</f>
        <v>0</v>
      </c>
      <c r="R244" s="131">
        <f>R245</f>
        <v>0</v>
      </c>
      <c r="T244" s="132">
        <f>T245</f>
        <v>0</v>
      </c>
      <c r="AR244" s="126" t="s">
        <v>280</v>
      </c>
      <c r="AT244" s="133" t="s">
        <v>76</v>
      </c>
      <c r="AU244" s="133" t="s">
        <v>85</v>
      </c>
      <c r="AY244" s="126" t="s">
        <v>253</v>
      </c>
      <c r="BK244" s="134">
        <f>BK245</f>
        <v>0</v>
      </c>
    </row>
    <row r="245" spans="2:65" s="1" customFormat="1" ht="16.5" customHeight="1">
      <c r="B245" s="32"/>
      <c r="C245" s="137" t="s">
        <v>502</v>
      </c>
      <c r="D245" s="137" t="s">
        <v>255</v>
      </c>
      <c r="E245" s="138" t="s">
        <v>7198</v>
      </c>
      <c r="F245" s="139" t="s">
        <v>7199</v>
      </c>
      <c r="G245" s="140" t="s">
        <v>692</v>
      </c>
      <c r="H245" s="141">
        <v>1</v>
      </c>
      <c r="I245" s="142"/>
      <c r="J245" s="143">
        <f>ROUND(I245*H245,2)</f>
        <v>0</v>
      </c>
      <c r="K245" s="139" t="s">
        <v>1</v>
      </c>
      <c r="L245" s="32"/>
      <c r="M245" s="197" t="s">
        <v>1</v>
      </c>
      <c r="N245" s="198" t="s">
        <v>42</v>
      </c>
      <c r="O245" s="183"/>
      <c r="P245" s="199">
        <f>O245*H245</f>
        <v>0</v>
      </c>
      <c r="Q245" s="199">
        <v>0</v>
      </c>
      <c r="R245" s="199">
        <f>Q245*H245</f>
        <v>0</v>
      </c>
      <c r="S245" s="199">
        <v>0</v>
      </c>
      <c r="T245" s="200">
        <f>S245*H245</f>
        <v>0</v>
      </c>
      <c r="AR245" s="148" t="s">
        <v>5154</v>
      </c>
      <c r="AT245" s="148" t="s">
        <v>255</v>
      </c>
      <c r="AU245" s="148" t="s">
        <v>87</v>
      </c>
      <c r="AY245" s="17" t="s">
        <v>253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5154</v>
      </c>
      <c r="BM245" s="148" t="s">
        <v>7200</v>
      </c>
    </row>
    <row r="246" spans="2:65" s="1" customFormat="1" ht="6.95" customHeight="1">
      <c r="B246" s="44"/>
      <c r="C246" s="45"/>
      <c r="D246" s="45"/>
      <c r="E246" s="45"/>
      <c r="F246" s="45"/>
      <c r="G246" s="45"/>
      <c r="H246" s="45"/>
      <c r="I246" s="45"/>
      <c r="J246" s="45"/>
      <c r="K246" s="45"/>
      <c r="L246" s="32"/>
    </row>
  </sheetData>
  <sheetProtection algorithmName="SHA-512" hashValue="DOgOlVu6NrcIXNhGaMKcIZoCxQq2BJMaxIkxXA0tWb9xu1vpWn2loHnfKnpZAfhyGVvwA7INPpYjHaL516X7uw==" saltValue="xqdAQFtJNFJ/204xIgWJw0qEuwKXX7QqhfDd3y+HkDq/8/Kdz0uv/P22nhxxQjWvSumac/RoiHP/9QHB0aOAIQ==" spinCount="100000" sheet="1" objects="1" scenarios="1" formatColumns="0" formatRows="0" autoFilter="0"/>
  <autoFilter ref="C124:K245" xr:uid="{00000000-0009-0000-0000-000020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2000-000000000000}"/>
    <hyperlink ref="F132" r:id="rId2" xr:uid="{00000000-0004-0000-2000-000001000000}"/>
    <hyperlink ref="F135" r:id="rId3" xr:uid="{00000000-0004-0000-2000-000002000000}"/>
    <hyperlink ref="F138" r:id="rId4" xr:uid="{00000000-0004-0000-2000-000003000000}"/>
    <hyperlink ref="F141" r:id="rId5" xr:uid="{00000000-0004-0000-2000-000004000000}"/>
    <hyperlink ref="F144" r:id="rId6" xr:uid="{00000000-0004-0000-2000-000005000000}"/>
    <hyperlink ref="F147" r:id="rId7" xr:uid="{00000000-0004-0000-2000-000006000000}"/>
    <hyperlink ref="F150" r:id="rId8" xr:uid="{00000000-0004-0000-2000-000007000000}"/>
    <hyperlink ref="F153" r:id="rId9" xr:uid="{00000000-0004-0000-2000-000008000000}"/>
    <hyperlink ref="F156" r:id="rId10" xr:uid="{00000000-0004-0000-2000-000009000000}"/>
    <hyperlink ref="F163" r:id="rId11" xr:uid="{00000000-0004-0000-2000-00000A000000}"/>
    <hyperlink ref="F167" r:id="rId12" xr:uid="{00000000-0004-0000-2000-00000B000000}"/>
    <hyperlink ref="F174" r:id="rId13" xr:uid="{00000000-0004-0000-2000-00000C000000}"/>
    <hyperlink ref="F178" r:id="rId14" xr:uid="{00000000-0004-0000-2000-00000D000000}"/>
    <hyperlink ref="F181" r:id="rId15" xr:uid="{00000000-0004-0000-2000-00000E000000}"/>
    <hyperlink ref="F184" r:id="rId16" xr:uid="{00000000-0004-0000-2000-00000F000000}"/>
    <hyperlink ref="F191" r:id="rId17" xr:uid="{00000000-0004-0000-2000-000010000000}"/>
    <hyperlink ref="F194" r:id="rId18" xr:uid="{00000000-0004-0000-2000-000011000000}"/>
    <hyperlink ref="F197" r:id="rId19" xr:uid="{00000000-0004-0000-2000-000012000000}"/>
    <hyperlink ref="F201" r:id="rId20" xr:uid="{00000000-0004-0000-2000-000013000000}"/>
    <hyperlink ref="F204" r:id="rId21" xr:uid="{00000000-0004-0000-2000-000014000000}"/>
    <hyperlink ref="F207" r:id="rId22" xr:uid="{00000000-0004-0000-2000-000015000000}"/>
    <hyperlink ref="F210" r:id="rId23" xr:uid="{00000000-0004-0000-2000-000016000000}"/>
    <hyperlink ref="F214" r:id="rId24" xr:uid="{00000000-0004-0000-2000-000017000000}"/>
    <hyperlink ref="F218" r:id="rId25" xr:uid="{00000000-0004-0000-2000-000018000000}"/>
    <hyperlink ref="F220" r:id="rId26" xr:uid="{00000000-0004-0000-2000-000019000000}"/>
    <hyperlink ref="F226" r:id="rId27" xr:uid="{00000000-0004-0000-2000-00001A000000}"/>
    <hyperlink ref="F228" r:id="rId28" xr:uid="{00000000-0004-0000-2000-00001B000000}"/>
    <hyperlink ref="F231" r:id="rId29" xr:uid="{00000000-0004-0000-2000-00001C000000}"/>
    <hyperlink ref="F233" r:id="rId30" xr:uid="{00000000-0004-0000-2000-00001D000000}"/>
    <hyperlink ref="F236" r:id="rId31" xr:uid="{00000000-0004-0000-2000-00001E000000}"/>
    <hyperlink ref="F238" r:id="rId32" xr:uid="{00000000-0004-0000-2000-00001F000000}"/>
    <hyperlink ref="F241" r:id="rId33" xr:uid="{00000000-0004-0000-2000-000020000000}"/>
    <hyperlink ref="F243" r:id="rId34" xr:uid="{00000000-0004-0000-20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194</v>
      </c>
      <c r="AZ2" s="93" t="s">
        <v>4339</v>
      </c>
      <c r="BA2" s="93" t="s">
        <v>1</v>
      </c>
      <c r="BB2" s="93" t="s">
        <v>1</v>
      </c>
      <c r="BC2" s="93" t="s">
        <v>7068</v>
      </c>
      <c r="BD2" s="93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93" t="s">
        <v>4341</v>
      </c>
      <c r="BA3" s="93" t="s">
        <v>1</v>
      </c>
      <c r="BB3" s="93" t="s">
        <v>1</v>
      </c>
      <c r="BC3" s="93" t="s">
        <v>7201</v>
      </c>
      <c r="BD3" s="93" t="s">
        <v>87</v>
      </c>
    </row>
    <row r="4" spans="2:56" ht="24.95" customHeight="1">
      <c r="B4" s="20"/>
      <c r="D4" s="21" t="s">
        <v>206</v>
      </c>
      <c r="L4" s="20"/>
      <c r="M4" s="94" t="s">
        <v>10</v>
      </c>
      <c r="AT4" s="17" t="s">
        <v>4</v>
      </c>
      <c r="AZ4" s="93" t="s">
        <v>4344</v>
      </c>
      <c r="BA4" s="93" t="s">
        <v>1</v>
      </c>
      <c r="BB4" s="93" t="s">
        <v>1</v>
      </c>
      <c r="BC4" s="93" t="s">
        <v>7202</v>
      </c>
      <c r="BD4" s="93" t="s">
        <v>87</v>
      </c>
    </row>
    <row r="5" spans="2:56" ht="6.95" customHeight="1">
      <c r="B5" s="20"/>
      <c r="L5" s="20"/>
      <c r="AZ5" s="93" t="s">
        <v>7203</v>
      </c>
      <c r="BA5" s="93" t="s">
        <v>1</v>
      </c>
      <c r="BB5" s="93" t="s">
        <v>1</v>
      </c>
      <c r="BC5" s="93" t="s">
        <v>7204</v>
      </c>
      <c r="BD5" s="93" t="s">
        <v>87</v>
      </c>
    </row>
    <row r="6" spans="2:56" ht="12" customHeight="1">
      <c r="B6" s="20"/>
      <c r="D6" s="27" t="s">
        <v>16</v>
      </c>
      <c r="L6" s="20"/>
      <c r="AZ6" s="93" t="s">
        <v>4347</v>
      </c>
      <c r="BA6" s="93" t="s">
        <v>1</v>
      </c>
      <c r="BB6" s="93" t="s">
        <v>1</v>
      </c>
      <c r="BC6" s="93" t="s">
        <v>7205</v>
      </c>
      <c r="BD6" s="93" t="s">
        <v>87</v>
      </c>
    </row>
    <row r="7" spans="2:5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  <c r="AZ7" s="93" t="s">
        <v>4349</v>
      </c>
      <c r="BA7" s="93" t="s">
        <v>1</v>
      </c>
      <c r="BB7" s="93" t="s">
        <v>1</v>
      </c>
      <c r="BC7" s="93" t="s">
        <v>7206</v>
      </c>
      <c r="BD7" s="93" t="s">
        <v>87</v>
      </c>
    </row>
    <row r="8" spans="2:56" s="1" customFormat="1" ht="12" customHeight="1">
      <c r="B8" s="32"/>
      <c r="D8" s="27" t="s">
        <v>215</v>
      </c>
      <c r="L8" s="32"/>
    </row>
    <row r="9" spans="2:56" s="1" customFormat="1" ht="16.5" customHeight="1">
      <c r="B9" s="32"/>
      <c r="E9" s="237" t="s">
        <v>7207</v>
      </c>
      <c r="F9" s="257"/>
      <c r="G9" s="257"/>
      <c r="H9" s="257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17. 11. 2023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8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ROUND((SUM(BE124:BE215)),  2)</f>
        <v>0</v>
      </c>
      <c r="I33" s="97">
        <v>0.21</v>
      </c>
      <c r="J33" s="86">
        <f>ROUND(((SUM(BE124:BE215))*I33),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ROUND((SUM(BF124:BF215)),  2)</f>
        <v>0</v>
      </c>
      <c r="I34" s="97">
        <v>0.15</v>
      </c>
      <c r="J34" s="86">
        <f>ROUND(((SUM(BF124:BF215))*I34),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ROUND((SUM(BG124:BG215)),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ROUND((SUM(BH124:BH215)),  2)</f>
        <v>0</v>
      </c>
      <c r="I36" s="97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ROUND((SUM(BI124:BI215)),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215</v>
      </c>
      <c r="L86" s="32"/>
    </row>
    <row r="87" spans="2:47" s="1" customFormat="1" ht="16.5" customHeight="1">
      <c r="B87" s="32"/>
      <c r="E87" s="237" t="str">
        <f>E9</f>
        <v>D.6. - IO 04 - Vodovodní přípojka</v>
      </c>
      <c r="F87" s="257"/>
      <c r="G87" s="257"/>
      <c r="H87" s="25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Na Vyšehradě 1205, 509 01 Nová Paka </v>
      </c>
      <c r="I89" s="27" t="s">
        <v>22</v>
      </c>
      <c r="J89" s="52" t="str">
        <f>IF(J12="","",J12)</f>
        <v>17. 11. 2023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Královehradecký kraj</v>
      </c>
      <c r="I91" s="27" t="s">
        <v>30</v>
      </c>
      <c r="J91" s="30" t="str">
        <f>E21</f>
        <v>Růžička a partneři,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QSB,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224</v>
      </c>
      <c r="D94" s="98"/>
      <c r="E94" s="98"/>
      <c r="F94" s="98"/>
      <c r="G94" s="98"/>
      <c r="H94" s="98"/>
      <c r="I94" s="98"/>
      <c r="J94" s="107" t="s">
        <v>225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226</v>
      </c>
      <c r="J96" s="66">
        <f>J124</f>
        <v>0</v>
      </c>
      <c r="L96" s="32"/>
      <c r="AU96" s="17" t="s">
        <v>227</v>
      </c>
    </row>
    <row r="97" spans="2:12" s="8" customFormat="1" ht="24.95" customHeight="1">
      <c r="B97" s="109"/>
      <c r="D97" s="110" t="s">
        <v>228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2:12" s="9" customFormat="1" ht="19.899999999999999" customHeight="1">
      <c r="B98" s="113"/>
      <c r="D98" s="114" t="s">
        <v>229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2:12" s="9" customFormat="1" ht="19.899999999999999" customHeight="1">
      <c r="B99" s="113"/>
      <c r="D99" s="114" t="s">
        <v>4150</v>
      </c>
      <c r="E99" s="115"/>
      <c r="F99" s="115"/>
      <c r="G99" s="115"/>
      <c r="H99" s="115"/>
      <c r="I99" s="115"/>
      <c r="J99" s="116">
        <f>J173</f>
        <v>0</v>
      </c>
      <c r="L99" s="113"/>
    </row>
    <row r="100" spans="2:12" s="9" customFormat="1" ht="19.899999999999999" customHeight="1">
      <c r="B100" s="113"/>
      <c r="D100" s="114" t="s">
        <v>4352</v>
      </c>
      <c r="E100" s="115"/>
      <c r="F100" s="115"/>
      <c r="G100" s="115"/>
      <c r="H100" s="115"/>
      <c r="I100" s="115"/>
      <c r="J100" s="116">
        <f>J177</f>
        <v>0</v>
      </c>
      <c r="L100" s="113"/>
    </row>
    <row r="101" spans="2:12" s="9" customFormat="1" ht="19.899999999999999" customHeight="1">
      <c r="B101" s="113"/>
      <c r="D101" s="114" t="s">
        <v>231</v>
      </c>
      <c r="E101" s="115"/>
      <c r="F101" s="115"/>
      <c r="G101" s="115"/>
      <c r="H101" s="115"/>
      <c r="I101" s="115"/>
      <c r="J101" s="116">
        <f>J196</f>
        <v>0</v>
      </c>
      <c r="L101" s="113"/>
    </row>
    <row r="102" spans="2:12" s="9" customFormat="1" ht="19.899999999999999" customHeight="1">
      <c r="B102" s="113"/>
      <c r="D102" s="114" t="s">
        <v>232</v>
      </c>
      <c r="E102" s="115"/>
      <c r="F102" s="115"/>
      <c r="G102" s="115"/>
      <c r="H102" s="115"/>
      <c r="I102" s="115"/>
      <c r="J102" s="116">
        <f>J201</f>
        <v>0</v>
      </c>
      <c r="L102" s="113"/>
    </row>
    <row r="103" spans="2:12" s="9" customFormat="1" ht="19.899999999999999" customHeight="1">
      <c r="B103" s="113"/>
      <c r="D103" s="114" t="s">
        <v>798</v>
      </c>
      <c r="E103" s="115"/>
      <c r="F103" s="115"/>
      <c r="G103" s="115"/>
      <c r="H103" s="115"/>
      <c r="I103" s="115"/>
      <c r="J103" s="116">
        <f>J211</f>
        <v>0</v>
      </c>
      <c r="L103" s="113"/>
    </row>
    <row r="104" spans="2:12" s="9" customFormat="1" ht="19.899999999999999" customHeight="1">
      <c r="B104" s="113"/>
      <c r="D104" s="114" t="s">
        <v>5030</v>
      </c>
      <c r="E104" s="115"/>
      <c r="F104" s="115"/>
      <c r="G104" s="115"/>
      <c r="H104" s="115"/>
      <c r="I104" s="115"/>
      <c r="J104" s="116">
        <f>J214</f>
        <v>0</v>
      </c>
      <c r="L104" s="113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238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55" t="str">
        <f>E7</f>
        <v>VÝSTAVBA CHRÁNĚNÉHO BYDLENÍ V NOVÉ PACE</v>
      </c>
      <c r="F114" s="256"/>
      <c r="G114" s="256"/>
      <c r="H114" s="256"/>
      <c r="L114" s="32"/>
    </row>
    <row r="115" spans="2:65" s="1" customFormat="1" ht="12" customHeight="1">
      <c r="B115" s="32"/>
      <c r="C115" s="27" t="s">
        <v>215</v>
      </c>
      <c r="L115" s="32"/>
    </row>
    <row r="116" spans="2:65" s="1" customFormat="1" ht="16.5" customHeight="1">
      <c r="B116" s="32"/>
      <c r="E116" s="237" t="str">
        <f>E9</f>
        <v>D.6. - IO 04 - Vodovodní přípojka</v>
      </c>
      <c r="F116" s="257"/>
      <c r="G116" s="257"/>
      <c r="H116" s="257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Na Vyšehradě 1205, 509 01 Nová Paka </v>
      </c>
      <c r="I118" s="27" t="s">
        <v>22</v>
      </c>
      <c r="J118" s="52" t="str">
        <f>IF(J12="","",J12)</f>
        <v>17. 11. 2023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E15</f>
        <v>Královehradecký kraj</v>
      </c>
      <c r="I120" s="27" t="s">
        <v>30</v>
      </c>
      <c r="J120" s="30" t="str">
        <f>E21</f>
        <v>Růžička a partneři, s.r.o.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QSB, s.r.o.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239</v>
      </c>
      <c r="D123" s="119" t="s">
        <v>62</v>
      </c>
      <c r="E123" s="119" t="s">
        <v>58</v>
      </c>
      <c r="F123" s="119" t="s">
        <v>59</v>
      </c>
      <c r="G123" s="119" t="s">
        <v>240</v>
      </c>
      <c r="H123" s="119" t="s">
        <v>241</v>
      </c>
      <c r="I123" s="119" t="s">
        <v>242</v>
      </c>
      <c r="J123" s="119" t="s">
        <v>225</v>
      </c>
      <c r="K123" s="120" t="s">
        <v>243</v>
      </c>
      <c r="L123" s="117"/>
      <c r="M123" s="59" t="s">
        <v>1</v>
      </c>
      <c r="N123" s="60" t="s">
        <v>41</v>
      </c>
      <c r="O123" s="60" t="s">
        <v>244</v>
      </c>
      <c r="P123" s="60" t="s">
        <v>245</v>
      </c>
      <c r="Q123" s="60" t="s">
        <v>246</v>
      </c>
      <c r="R123" s="60" t="s">
        <v>247</v>
      </c>
      <c r="S123" s="60" t="s">
        <v>248</v>
      </c>
      <c r="T123" s="61" t="s">
        <v>249</v>
      </c>
    </row>
    <row r="124" spans="2:65" s="1" customFormat="1" ht="22.9" customHeight="1">
      <c r="B124" s="32"/>
      <c r="C124" s="64" t="s">
        <v>250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0.82961999999999991</v>
      </c>
      <c r="S124" s="53"/>
      <c r="T124" s="123">
        <f>T125</f>
        <v>4.9505799999999995</v>
      </c>
      <c r="AT124" s="17" t="s">
        <v>76</v>
      </c>
      <c r="AU124" s="17" t="s">
        <v>227</v>
      </c>
      <c r="BK124" s="124">
        <f>BK125</f>
        <v>0</v>
      </c>
    </row>
    <row r="125" spans="2:65" s="11" customFormat="1" ht="25.9" customHeight="1">
      <c r="B125" s="125"/>
      <c r="D125" s="126" t="s">
        <v>76</v>
      </c>
      <c r="E125" s="127" t="s">
        <v>251</v>
      </c>
      <c r="F125" s="127" t="s">
        <v>252</v>
      </c>
      <c r="I125" s="128"/>
      <c r="J125" s="129">
        <f>BK125</f>
        <v>0</v>
      </c>
      <c r="L125" s="125"/>
      <c r="M125" s="130"/>
      <c r="P125" s="131">
        <f>P126+P173+P177+P196+P201+P211+P214</f>
        <v>0</v>
      </c>
      <c r="R125" s="131">
        <f>R126+R173+R177+R196+R201+R211+R214</f>
        <v>0.82961999999999991</v>
      </c>
      <c r="T125" s="132">
        <f>T126+T173+T177+T196+T201+T211+T214</f>
        <v>4.9505799999999995</v>
      </c>
      <c r="AR125" s="126" t="s">
        <v>85</v>
      </c>
      <c r="AT125" s="133" t="s">
        <v>76</v>
      </c>
      <c r="AU125" s="133" t="s">
        <v>77</v>
      </c>
      <c r="AY125" s="126" t="s">
        <v>253</v>
      </c>
      <c r="BK125" s="134">
        <f>BK126+BK173+BK177+BK196+BK201+BK211+BK214</f>
        <v>0</v>
      </c>
    </row>
    <row r="126" spans="2:65" s="11" customFormat="1" ht="22.9" customHeight="1">
      <c r="B126" s="125"/>
      <c r="D126" s="126" t="s">
        <v>76</v>
      </c>
      <c r="E126" s="135" t="s">
        <v>85</v>
      </c>
      <c r="F126" s="135" t="s">
        <v>254</v>
      </c>
      <c r="I126" s="128"/>
      <c r="J126" s="136">
        <f>BK126</f>
        <v>0</v>
      </c>
      <c r="L126" s="125"/>
      <c r="M126" s="130"/>
      <c r="P126" s="131">
        <f>SUM(P127:P172)</f>
        <v>0</v>
      </c>
      <c r="R126" s="131">
        <f>SUM(R127:R172)</f>
        <v>1.316E-2</v>
      </c>
      <c r="T126" s="132">
        <f>SUM(T127:T172)</f>
        <v>4.9499999999999993</v>
      </c>
      <c r="AR126" s="126" t="s">
        <v>85</v>
      </c>
      <c r="AT126" s="133" t="s">
        <v>76</v>
      </c>
      <c r="AU126" s="133" t="s">
        <v>85</v>
      </c>
      <c r="AY126" s="126" t="s">
        <v>253</v>
      </c>
      <c r="BK126" s="134">
        <f>SUM(BK127:BK172)</f>
        <v>0</v>
      </c>
    </row>
    <row r="127" spans="2:65" s="1" customFormat="1" ht="33" customHeight="1">
      <c r="B127" s="32"/>
      <c r="C127" s="137" t="s">
        <v>85</v>
      </c>
      <c r="D127" s="137" t="s">
        <v>255</v>
      </c>
      <c r="E127" s="138" t="s">
        <v>7208</v>
      </c>
      <c r="F127" s="139" t="s">
        <v>7209</v>
      </c>
      <c r="G127" s="140" t="s">
        <v>258</v>
      </c>
      <c r="H127" s="141">
        <v>6.6</v>
      </c>
      <c r="I127" s="142"/>
      <c r="J127" s="143">
        <f>ROUND(I127*H127,2)</f>
        <v>0</v>
      </c>
      <c r="K127" s="139" t="s">
        <v>259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0.28999999999999998</v>
      </c>
      <c r="T127" s="147">
        <f>S127*H127</f>
        <v>1.9139999999999997</v>
      </c>
      <c r="AR127" s="148" t="s">
        <v>260</v>
      </c>
      <c r="AT127" s="148" t="s">
        <v>255</v>
      </c>
      <c r="AU127" s="148" t="s">
        <v>87</v>
      </c>
      <c r="AY127" s="17" t="s">
        <v>253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85</v>
      </c>
      <c r="BK127" s="149">
        <f>ROUND(I127*H127,2)</f>
        <v>0</v>
      </c>
      <c r="BL127" s="17" t="s">
        <v>260</v>
      </c>
      <c r="BM127" s="148" t="s">
        <v>7210</v>
      </c>
    </row>
    <row r="128" spans="2:65" s="1" customFormat="1" ht="11.25">
      <c r="B128" s="32"/>
      <c r="D128" s="150" t="s">
        <v>262</v>
      </c>
      <c r="F128" s="151" t="s">
        <v>7211</v>
      </c>
      <c r="I128" s="152"/>
      <c r="L128" s="32"/>
      <c r="M128" s="153"/>
      <c r="T128" s="56"/>
      <c r="AT128" s="17" t="s">
        <v>262</v>
      </c>
      <c r="AU128" s="17" t="s">
        <v>87</v>
      </c>
    </row>
    <row r="129" spans="2:65" s="12" customFormat="1" ht="11.25">
      <c r="B129" s="154"/>
      <c r="D129" s="155" t="s">
        <v>264</v>
      </c>
      <c r="E129" s="156" t="s">
        <v>7203</v>
      </c>
      <c r="F129" s="157" t="s">
        <v>7204</v>
      </c>
      <c r="H129" s="158">
        <v>6.6</v>
      </c>
      <c r="I129" s="159"/>
      <c r="L129" s="154"/>
      <c r="M129" s="160"/>
      <c r="T129" s="161"/>
      <c r="AT129" s="156" t="s">
        <v>264</v>
      </c>
      <c r="AU129" s="156" t="s">
        <v>87</v>
      </c>
      <c r="AV129" s="12" t="s">
        <v>87</v>
      </c>
      <c r="AW129" s="12" t="s">
        <v>32</v>
      </c>
      <c r="AX129" s="12" t="s">
        <v>85</v>
      </c>
      <c r="AY129" s="156" t="s">
        <v>253</v>
      </c>
    </row>
    <row r="130" spans="2:65" s="1" customFormat="1" ht="24.2" customHeight="1">
      <c r="B130" s="32"/>
      <c r="C130" s="137" t="s">
        <v>87</v>
      </c>
      <c r="D130" s="137" t="s">
        <v>255</v>
      </c>
      <c r="E130" s="138" t="s">
        <v>7212</v>
      </c>
      <c r="F130" s="139" t="s">
        <v>7213</v>
      </c>
      <c r="G130" s="140" t="s">
        <v>258</v>
      </c>
      <c r="H130" s="141">
        <v>6.6</v>
      </c>
      <c r="I130" s="142"/>
      <c r="J130" s="143">
        <f>ROUND(I130*H130,2)</f>
        <v>0</v>
      </c>
      <c r="K130" s="139" t="s">
        <v>259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0.24</v>
      </c>
      <c r="T130" s="147">
        <f>S130*H130</f>
        <v>1.5839999999999999</v>
      </c>
      <c r="AR130" s="148" t="s">
        <v>260</v>
      </c>
      <c r="AT130" s="148" t="s">
        <v>255</v>
      </c>
      <c r="AU130" s="148" t="s">
        <v>87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260</v>
      </c>
      <c r="BM130" s="148" t="s">
        <v>7214</v>
      </c>
    </row>
    <row r="131" spans="2:65" s="1" customFormat="1" ht="11.25">
      <c r="B131" s="32"/>
      <c r="D131" s="150" t="s">
        <v>262</v>
      </c>
      <c r="F131" s="151" t="s">
        <v>7215</v>
      </c>
      <c r="I131" s="152"/>
      <c r="L131" s="32"/>
      <c r="M131" s="153"/>
      <c r="T131" s="56"/>
      <c r="AT131" s="17" t="s">
        <v>262</v>
      </c>
      <c r="AU131" s="17" t="s">
        <v>87</v>
      </c>
    </row>
    <row r="132" spans="2:65" s="12" customFormat="1" ht="11.25">
      <c r="B132" s="154"/>
      <c r="D132" s="155" t="s">
        <v>264</v>
      </c>
      <c r="E132" s="156" t="s">
        <v>1</v>
      </c>
      <c r="F132" s="157" t="s">
        <v>7203</v>
      </c>
      <c r="H132" s="158">
        <v>6.6</v>
      </c>
      <c r="I132" s="159"/>
      <c r="L132" s="154"/>
      <c r="M132" s="160"/>
      <c r="T132" s="161"/>
      <c r="AT132" s="156" t="s">
        <v>264</v>
      </c>
      <c r="AU132" s="156" t="s">
        <v>87</v>
      </c>
      <c r="AV132" s="12" t="s">
        <v>87</v>
      </c>
      <c r="AW132" s="12" t="s">
        <v>32</v>
      </c>
      <c r="AX132" s="12" t="s">
        <v>85</v>
      </c>
      <c r="AY132" s="156" t="s">
        <v>253</v>
      </c>
    </row>
    <row r="133" spans="2:65" s="1" customFormat="1" ht="24.2" customHeight="1">
      <c r="B133" s="32"/>
      <c r="C133" s="137" t="s">
        <v>97</v>
      </c>
      <c r="D133" s="137" t="s">
        <v>255</v>
      </c>
      <c r="E133" s="138" t="s">
        <v>7216</v>
      </c>
      <c r="F133" s="139" t="s">
        <v>7217</v>
      </c>
      <c r="G133" s="140" t="s">
        <v>258</v>
      </c>
      <c r="H133" s="141">
        <v>6.6</v>
      </c>
      <c r="I133" s="142"/>
      <c r="J133" s="143">
        <f>ROUND(I133*H133,2)</f>
        <v>0</v>
      </c>
      <c r="K133" s="139" t="s">
        <v>259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0.22</v>
      </c>
      <c r="T133" s="147">
        <f>S133*H133</f>
        <v>1.452</v>
      </c>
      <c r="AR133" s="148" t="s">
        <v>260</v>
      </c>
      <c r="AT133" s="148" t="s">
        <v>255</v>
      </c>
      <c r="AU133" s="148" t="s">
        <v>87</v>
      </c>
      <c r="AY133" s="17" t="s">
        <v>253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260</v>
      </c>
      <c r="BM133" s="148" t="s">
        <v>7218</v>
      </c>
    </row>
    <row r="134" spans="2:65" s="1" customFormat="1" ht="11.25">
      <c r="B134" s="32"/>
      <c r="D134" s="150" t="s">
        <v>262</v>
      </c>
      <c r="F134" s="151" t="s">
        <v>7219</v>
      </c>
      <c r="I134" s="152"/>
      <c r="L134" s="32"/>
      <c r="M134" s="153"/>
      <c r="T134" s="56"/>
      <c r="AT134" s="17" t="s">
        <v>262</v>
      </c>
      <c r="AU134" s="17" t="s">
        <v>87</v>
      </c>
    </row>
    <row r="135" spans="2:65" s="12" customFormat="1" ht="11.25">
      <c r="B135" s="154"/>
      <c r="D135" s="155" t="s">
        <v>264</v>
      </c>
      <c r="E135" s="156" t="s">
        <v>1</v>
      </c>
      <c r="F135" s="157" t="s">
        <v>7203</v>
      </c>
      <c r="H135" s="158">
        <v>6.6</v>
      </c>
      <c r="I135" s="159"/>
      <c r="L135" s="154"/>
      <c r="M135" s="160"/>
      <c r="T135" s="161"/>
      <c r="AT135" s="156" t="s">
        <v>264</v>
      </c>
      <c r="AU135" s="156" t="s">
        <v>87</v>
      </c>
      <c r="AV135" s="12" t="s">
        <v>87</v>
      </c>
      <c r="AW135" s="12" t="s">
        <v>32</v>
      </c>
      <c r="AX135" s="12" t="s">
        <v>85</v>
      </c>
      <c r="AY135" s="156" t="s">
        <v>253</v>
      </c>
    </row>
    <row r="136" spans="2:65" s="1" customFormat="1" ht="24.2" customHeight="1">
      <c r="B136" s="32"/>
      <c r="C136" s="137" t="s">
        <v>260</v>
      </c>
      <c r="D136" s="137" t="s">
        <v>255</v>
      </c>
      <c r="E136" s="138" t="s">
        <v>7087</v>
      </c>
      <c r="F136" s="139" t="s">
        <v>7088</v>
      </c>
      <c r="G136" s="140" t="s">
        <v>202</v>
      </c>
      <c r="H136" s="141">
        <v>13.7</v>
      </c>
      <c r="I136" s="142"/>
      <c r="J136" s="143">
        <f>ROUND(I136*H136,2)</f>
        <v>0</v>
      </c>
      <c r="K136" s="139" t="s">
        <v>259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260</v>
      </c>
      <c r="BM136" s="148" t="s">
        <v>7220</v>
      </c>
    </row>
    <row r="137" spans="2:65" s="1" customFormat="1" ht="11.25">
      <c r="B137" s="32"/>
      <c r="D137" s="150" t="s">
        <v>262</v>
      </c>
      <c r="F137" s="151" t="s">
        <v>7090</v>
      </c>
      <c r="I137" s="152"/>
      <c r="L137" s="32"/>
      <c r="M137" s="153"/>
      <c r="T137" s="56"/>
      <c r="AT137" s="17" t="s">
        <v>262</v>
      </c>
      <c r="AU137" s="17" t="s">
        <v>87</v>
      </c>
    </row>
    <row r="138" spans="2:65" s="12" customFormat="1" ht="11.25">
      <c r="B138" s="154"/>
      <c r="D138" s="155" t="s">
        <v>264</v>
      </c>
      <c r="E138" s="156" t="s">
        <v>4341</v>
      </c>
      <c r="F138" s="157" t="s">
        <v>7201</v>
      </c>
      <c r="H138" s="158">
        <v>13.7</v>
      </c>
      <c r="I138" s="159"/>
      <c r="L138" s="154"/>
      <c r="M138" s="160"/>
      <c r="T138" s="161"/>
      <c r="AT138" s="156" t="s">
        <v>264</v>
      </c>
      <c r="AU138" s="156" t="s">
        <v>87</v>
      </c>
      <c r="AV138" s="12" t="s">
        <v>87</v>
      </c>
      <c r="AW138" s="12" t="s">
        <v>32</v>
      </c>
      <c r="AX138" s="12" t="s">
        <v>85</v>
      </c>
      <c r="AY138" s="156" t="s">
        <v>253</v>
      </c>
    </row>
    <row r="139" spans="2:65" s="1" customFormat="1" ht="21.75" customHeight="1">
      <c r="B139" s="32"/>
      <c r="C139" s="137" t="s">
        <v>280</v>
      </c>
      <c r="D139" s="137" t="s">
        <v>255</v>
      </c>
      <c r="E139" s="138" t="s">
        <v>4371</v>
      </c>
      <c r="F139" s="139" t="s">
        <v>4372</v>
      </c>
      <c r="G139" s="140" t="s">
        <v>258</v>
      </c>
      <c r="H139" s="141">
        <v>18.8</v>
      </c>
      <c r="I139" s="142"/>
      <c r="J139" s="143">
        <f>ROUND(I139*H139,2)</f>
        <v>0</v>
      </c>
      <c r="K139" s="139" t="s">
        <v>259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6.9999999999999999E-4</v>
      </c>
      <c r="R139" s="146">
        <f>Q139*H139</f>
        <v>1.316E-2</v>
      </c>
      <c r="S139" s="146">
        <v>0</v>
      </c>
      <c r="T139" s="147">
        <f>S139*H139</f>
        <v>0</v>
      </c>
      <c r="AR139" s="148" t="s">
        <v>260</v>
      </c>
      <c r="AT139" s="148" t="s">
        <v>255</v>
      </c>
      <c r="AU139" s="148" t="s">
        <v>87</v>
      </c>
      <c r="AY139" s="17" t="s">
        <v>253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260</v>
      </c>
      <c r="BM139" s="148" t="s">
        <v>7221</v>
      </c>
    </row>
    <row r="140" spans="2:65" s="1" customFormat="1" ht="11.25">
      <c r="B140" s="32"/>
      <c r="D140" s="150" t="s">
        <v>262</v>
      </c>
      <c r="F140" s="151" t="s">
        <v>4374</v>
      </c>
      <c r="I140" s="152"/>
      <c r="L140" s="32"/>
      <c r="M140" s="153"/>
      <c r="T140" s="56"/>
      <c r="AT140" s="17" t="s">
        <v>262</v>
      </c>
      <c r="AU140" s="17" t="s">
        <v>87</v>
      </c>
    </row>
    <row r="141" spans="2:65" s="12" customFormat="1" ht="11.25">
      <c r="B141" s="154"/>
      <c r="D141" s="155" t="s">
        <v>264</v>
      </c>
      <c r="E141" s="156" t="s">
        <v>4344</v>
      </c>
      <c r="F141" s="157" t="s">
        <v>7202</v>
      </c>
      <c r="H141" s="158">
        <v>18.8</v>
      </c>
      <c r="I141" s="159"/>
      <c r="L141" s="154"/>
      <c r="M141" s="160"/>
      <c r="T141" s="161"/>
      <c r="AT141" s="156" t="s">
        <v>264</v>
      </c>
      <c r="AU141" s="156" t="s">
        <v>87</v>
      </c>
      <c r="AV141" s="12" t="s">
        <v>87</v>
      </c>
      <c r="AW141" s="12" t="s">
        <v>32</v>
      </c>
      <c r="AX141" s="12" t="s">
        <v>85</v>
      </c>
      <c r="AY141" s="156" t="s">
        <v>253</v>
      </c>
    </row>
    <row r="142" spans="2:65" s="1" customFormat="1" ht="16.5" customHeight="1">
      <c r="B142" s="32"/>
      <c r="C142" s="137" t="s">
        <v>285</v>
      </c>
      <c r="D142" s="137" t="s">
        <v>255</v>
      </c>
      <c r="E142" s="138" t="s">
        <v>4375</v>
      </c>
      <c r="F142" s="139" t="s">
        <v>4376</v>
      </c>
      <c r="G142" s="140" t="s">
        <v>258</v>
      </c>
      <c r="H142" s="141">
        <v>18.8</v>
      </c>
      <c r="I142" s="142"/>
      <c r="J142" s="143">
        <f>ROUND(I142*H142,2)</f>
        <v>0</v>
      </c>
      <c r="K142" s="139" t="s">
        <v>259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260</v>
      </c>
      <c r="AT142" s="148" t="s">
        <v>255</v>
      </c>
      <c r="AU142" s="148" t="s">
        <v>87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260</v>
      </c>
      <c r="BM142" s="148" t="s">
        <v>7222</v>
      </c>
    </row>
    <row r="143" spans="2:65" s="1" customFormat="1" ht="11.25">
      <c r="B143" s="32"/>
      <c r="D143" s="150" t="s">
        <v>262</v>
      </c>
      <c r="F143" s="151" t="s">
        <v>4378</v>
      </c>
      <c r="I143" s="152"/>
      <c r="L143" s="32"/>
      <c r="M143" s="153"/>
      <c r="T143" s="56"/>
      <c r="AT143" s="17" t="s">
        <v>262</v>
      </c>
      <c r="AU143" s="17" t="s">
        <v>87</v>
      </c>
    </row>
    <row r="144" spans="2:65" s="12" customFormat="1" ht="11.25">
      <c r="B144" s="154"/>
      <c r="D144" s="155" t="s">
        <v>264</v>
      </c>
      <c r="E144" s="156" t="s">
        <v>1</v>
      </c>
      <c r="F144" s="157" t="s">
        <v>4344</v>
      </c>
      <c r="H144" s="158">
        <v>18.8</v>
      </c>
      <c r="I144" s="159"/>
      <c r="L144" s="154"/>
      <c r="M144" s="160"/>
      <c r="T144" s="161"/>
      <c r="AT144" s="156" t="s">
        <v>264</v>
      </c>
      <c r="AU144" s="156" t="s">
        <v>87</v>
      </c>
      <c r="AV144" s="12" t="s">
        <v>87</v>
      </c>
      <c r="AW144" s="12" t="s">
        <v>32</v>
      </c>
      <c r="AX144" s="12" t="s">
        <v>85</v>
      </c>
      <c r="AY144" s="156" t="s">
        <v>253</v>
      </c>
    </row>
    <row r="145" spans="2:65" s="1" customFormat="1" ht="37.9" customHeight="1">
      <c r="B145" s="32"/>
      <c r="C145" s="137" t="s">
        <v>292</v>
      </c>
      <c r="D145" s="137" t="s">
        <v>255</v>
      </c>
      <c r="E145" s="138" t="s">
        <v>4379</v>
      </c>
      <c r="F145" s="139" t="s">
        <v>4380</v>
      </c>
      <c r="G145" s="140" t="s">
        <v>202</v>
      </c>
      <c r="H145" s="141">
        <v>22.608000000000001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7223</v>
      </c>
    </row>
    <row r="146" spans="2:65" s="1" customFormat="1" ht="11.25">
      <c r="B146" s="32"/>
      <c r="D146" s="150" t="s">
        <v>262</v>
      </c>
      <c r="F146" s="151" t="s">
        <v>4382</v>
      </c>
      <c r="I146" s="152"/>
      <c r="L146" s="32"/>
      <c r="M146" s="153"/>
      <c r="T146" s="56"/>
      <c r="AT146" s="17" t="s">
        <v>262</v>
      </c>
      <c r="AU146" s="17" t="s">
        <v>87</v>
      </c>
    </row>
    <row r="147" spans="2:65" s="14" customFormat="1" ht="11.25">
      <c r="B147" s="169"/>
      <c r="D147" s="155" t="s">
        <v>264</v>
      </c>
      <c r="E147" s="170" t="s">
        <v>1</v>
      </c>
      <c r="F147" s="171" t="s">
        <v>4383</v>
      </c>
      <c r="H147" s="170" t="s">
        <v>1</v>
      </c>
      <c r="I147" s="172"/>
      <c r="L147" s="169"/>
      <c r="M147" s="173"/>
      <c r="T147" s="174"/>
      <c r="AT147" s="170" t="s">
        <v>264</v>
      </c>
      <c r="AU147" s="170" t="s">
        <v>87</v>
      </c>
      <c r="AV147" s="14" t="s">
        <v>85</v>
      </c>
      <c r="AW147" s="14" t="s">
        <v>32</v>
      </c>
      <c r="AX147" s="14" t="s">
        <v>77</v>
      </c>
      <c r="AY147" s="170" t="s">
        <v>253</v>
      </c>
    </row>
    <row r="148" spans="2:65" s="12" customFormat="1" ht="11.25">
      <c r="B148" s="154"/>
      <c r="D148" s="155" t="s">
        <v>264</v>
      </c>
      <c r="E148" s="156" t="s">
        <v>1</v>
      </c>
      <c r="F148" s="157" t="s">
        <v>4347</v>
      </c>
      <c r="H148" s="158">
        <v>11.304</v>
      </c>
      <c r="I148" s="159"/>
      <c r="L148" s="154"/>
      <c r="M148" s="160"/>
      <c r="T148" s="161"/>
      <c r="AT148" s="156" t="s">
        <v>264</v>
      </c>
      <c r="AU148" s="156" t="s">
        <v>87</v>
      </c>
      <c r="AV148" s="12" t="s">
        <v>87</v>
      </c>
      <c r="AW148" s="12" t="s">
        <v>32</v>
      </c>
      <c r="AX148" s="12" t="s">
        <v>77</v>
      </c>
      <c r="AY148" s="156" t="s">
        <v>253</v>
      </c>
    </row>
    <row r="149" spans="2:65" s="14" customFormat="1" ht="11.25">
      <c r="B149" s="169"/>
      <c r="D149" s="155" t="s">
        <v>264</v>
      </c>
      <c r="E149" s="170" t="s">
        <v>1</v>
      </c>
      <c r="F149" s="171" t="s">
        <v>4384</v>
      </c>
      <c r="H149" s="170" t="s">
        <v>1</v>
      </c>
      <c r="I149" s="172"/>
      <c r="L149" s="169"/>
      <c r="M149" s="173"/>
      <c r="T149" s="174"/>
      <c r="AT149" s="170" t="s">
        <v>264</v>
      </c>
      <c r="AU149" s="170" t="s">
        <v>87</v>
      </c>
      <c r="AV149" s="14" t="s">
        <v>85</v>
      </c>
      <c r="AW149" s="14" t="s">
        <v>32</v>
      </c>
      <c r="AX149" s="14" t="s">
        <v>77</v>
      </c>
      <c r="AY149" s="170" t="s">
        <v>253</v>
      </c>
    </row>
    <row r="150" spans="2:65" s="12" customFormat="1" ht="11.25">
      <c r="B150" s="154"/>
      <c r="D150" s="155" t="s">
        <v>264</v>
      </c>
      <c r="E150" s="156" t="s">
        <v>1</v>
      </c>
      <c r="F150" s="157" t="s">
        <v>4347</v>
      </c>
      <c r="H150" s="158">
        <v>11.304</v>
      </c>
      <c r="I150" s="159"/>
      <c r="L150" s="154"/>
      <c r="M150" s="160"/>
      <c r="T150" s="161"/>
      <c r="AT150" s="156" t="s">
        <v>264</v>
      </c>
      <c r="AU150" s="156" t="s">
        <v>87</v>
      </c>
      <c r="AV150" s="12" t="s">
        <v>87</v>
      </c>
      <c r="AW150" s="12" t="s">
        <v>32</v>
      </c>
      <c r="AX150" s="12" t="s">
        <v>77</v>
      </c>
      <c r="AY150" s="156" t="s">
        <v>253</v>
      </c>
    </row>
    <row r="151" spans="2:65" s="13" customFormat="1" ht="11.25">
      <c r="B151" s="162"/>
      <c r="D151" s="155" t="s">
        <v>264</v>
      </c>
      <c r="E151" s="163" t="s">
        <v>1</v>
      </c>
      <c r="F151" s="164" t="s">
        <v>266</v>
      </c>
      <c r="H151" s="165">
        <v>22.608000000000001</v>
      </c>
      <c r="I151" s="166"/>
      <c r="L151" s="162"/>
      <c r="M151" s="167"/>
      <c r="T151" s="168"/>
      <c r="AT151" s="163" t="s">
        <v>264</v>
      </c>
      <c r="AU151" s="163" t="s">
        <v>87</v>
      </c>
      <c r="AV151" s="13" t="s">
        <v>260</v>
      </c>
      <c r="AW151" s="13" t="s">
        <v>32</v>
      </c>
      <c r="AX151" s="13" t="s">
        <v>85</v>
      </c>
      <c r="AY151" s="163" t="s">
        <v>253</v>
      </c>
    </row>
    <row r="152" spans="2:65" s="1" customFormat="1" ht="37.9" customHeight="1">
      <c r="B152" s="32"/>
      <c r="C152" s="137" t="s">
        <v>303</v>
      </c>
      <c r="D152" s="137" t="s">
        <v>255</v>
      </c>
      <c r="E152" s="138" t="s">
        <v>399</v>
      </c>
      <c r="F152" s="139" t="s">
        <v>400</v>
      </c>
      <c r="G152" s="140" t="s">
        <v>202</v>
      </c>
      <c r="H152" s="141">
        <v>2.3959999999999999</v>
      </c>
      <c r="I152" s="142"/>
      <c r="J152" s="143">
        <f>ROUND(I152*H152,2)</f>
        <v>0</v>
      </c>
      <c r="K152" s="139" t="s">
        <v>259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260</v>
      </c>
      <c r="AT152" s="148" t="s">
        <v>255</v>
      </c>
      <c r="AU152" s="148" t="s">
        <v>87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260</v>
      </c>
      <c r="BM152" s="148" t="s">
        <v>7224</v>
      </c>
    </row>
    <row r="153" spans="2:65" s="1" customFormat="1" ht="11.25">
      <c r="B153" s="32"/>
      <c r="D153" s="150" t="s">
        <v>262</v>
      </c>
      <c r="F153" s="151" t="s">
        <v>402</v>
      </c>
      <c r="I153" s="152"/>
      <c r="L153" s="32"/>
      <c r="M153" s="153"/>
      <c r="T153" s="56"/>
      <c r="AT153" s="17" t="s">
        <v>262</v>
      </c>
      <c r="AU153" s="17" t="s">
        <v>87</v>
      </c>
    </row>
    <row r="154" spans="2:65" s="14" customFormat="1" ht="11.25">
      <c r="B154" s="169"/>
      <c r="D154" s="155" t="s">
        <v>264</v>
      </c>
      <c r="E154" s="170" t="s">
        <v>1</v>
      </c>
      <c r="F154" s="171" t="s">
        <v>4386</v>
      </c>
      <c r="H154" s="170" t="s">
        <v>1</v>
      </c>
      <c r="I154" s="172"/>
      <c r="L154" s="169"/>
      <c r="M154" s="173"/>
      <c r="T154" s="174"/>
      <c r="AT154" s="170" t="s">
        <v>264</v>
      </c>
      <c r="AU154" s="170" t="s">
        <v>87</v>
      </c>
      <c r="AV154" s="14" t="s">
        <v>85</v>
      </c>
      <c r="AW154" s="14" t="s">
        <v>32</v>
      </c>
      <c r="AX154" s="14" t="s">
        <v>77</v>
      </c>
      <c r="AY154" s="170" t="s">
        <v>253</v>
      </c>
    </row>
    <row r="155" spans="2:65" s="12" customFormat="1" ht="11.25">
      <c r="B155" s="154"/>
      <c r="D155" s="155" t="s">
        <v>264</v>
      </c>
      <c r="E155" s="156" t="s">
        <v>4349</v>
      </c>
      <c r="F155" s="157" t="s">
        <v>4609</v>
      </c>
      <c r="H155" s="158">
        <v>2.3959999999999999</v>
      </c>
      <c r="I155" s="159"/>
      <c r="L155" s="154"/>
      <c r="M155" s="160"/>
      <c r="T155" s="161"/>
      <c r="AT155" s="156" t="s">
        <v>264</v>
      </c>
      <c r="AU155" s="156" t="s">
        <v>87</v>
      </c>
      <c r="AV155" s="12" t="s">
        <v>87</v>
      </c>
      <c r="AW155" s="12" t="s">
        <v>32</v>
      </c>
      <c r="AX155" s="12" t="s">
        <v>85</v>
      </c>
      <c r="AY155" s="156" t="s">
        <v>253</v>
      </c>
    </row>
    <row r="156" spans="2:65" s="1" customFormat="1" ht="24.2" customHeight="1">
      <c r="B156" s="32"/>
      <c r="C156" s="137" t="s">
        <v>310</v>
      </c>
      <c r="D156" s="137" t="s">
        <v>255</v>
      </c>
      <c r="E156" s="138" t="s">
        <v>860</v>
      </c>
      <c r="F156" s="139" t="s">
        <v>861</v>
      </c>
      <c r="G156" s="140" t="s">
        <v>202</v>
      </c>
      <c r="H156" s="141">
        <v>13.7</v>
      </c>
      <c r="I156" s="142"/>
      <c r="J156" s="143">
        <f>ROUND(I156*H156,2)</f>
        <v>0</v>
      </c>
      <c r="K156" s="139" t="s">
        <v>259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260</v>
      </c>
      <c r="AT156" s="148" t="s">
        <v>255</v>
      </c>
      <c r="AU156" s="148" t="s">
        <v>87</v>
      </c>
      <c r="AY156" s="17" t="s">
        <v>253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260</v>
      </c>
      <c r="BM156" s="148" t="s">
        <v>7225</v>
      </c>
    </row>
    <row r="157" spans="2:65" s="1" customFormat="1" ht="11.25">
      <c r="B157" s="32"/>
      <c r="D157" s="150" t="s">
        <v>262</v>
      </c>
      <c r="F157" s="151" t="s">
        <v>863</v>
      </c>
      <c r="I157" s="152"/>
      <c r="L157" s="32"/>
      <c r="M157" s="153"/>
      <c r="T157" s="56"/>
      <c r="AT157" s="17" t="s">
        <v>262</v>
      </c>
      <c r="AU157" s="17" t="s">
        <v>87</v>
      </c>
    </row>
    <row r="158" spans="2:65" s="14" customFormat="1" ht="11.25">
      <c r="B158" s="169"/>
      <c r="D158" s="155" t="s">
        <v>264</v>
      </c>
      <c r="E158" s="170" t="s">
        <v>1</v>
      </c>
      <c r="F158" s="171" t="s">
        <v>4384</v>
      </c>
      <c r="H158" s="170" t="s">
        <v>1</v>
      </c>
      <c r="I158" s="172"/>
      <c r="L158" s="169"/>
      <c r="M158" s="173"/>
      <c r="T158" s="174"/>
      <c r="AT158" s="170" t="s">
        <v>264</v>
      </c>
      <c r="AU158" s="170" t="s">
        <v>87</v>
      </c>
      <c r="AV158" s="14" t="s">
        <v>85</v>
      </c>
      <c r="AW158" s="14" t="s">
        <v>32</v>
      </c>
      <c r="AX158" s="14" t="s">
        <v>77</v>
      </c>
      <c r="AY158" s="170" t="s">
        <v>253</v>
      </c>
    </row>
    <row r="159" spans="2:65" s="12" customFormat="1" ht="11.25">
      <c r="B159" s="154"/>
      <c r="D159" s="155" t="s">
        <v>264</v>
      </c>
      <c r="E159" s="156" t="s">
        <v>1</v>
      </c>
      <c r="F159" s="157" t="s">
        <v>4347</v>
      </c>
      <c r="H159" s="158">
        <v>11.304</v>
      </c>
      <c r="I159" s="159"/>
      <c r="L159" s="154"/>
      <c r="M159" s="160"/>
      <c r="T159" s="161"/>
      <c r="AT159" s="156" t="s">
        <v>264</v>
      </c>
      <c r="AU159" s="156" t="s">
        <v>87</v>
      </c>
      <c r="AV159" s="12" t="s">
        <v>87</v>
      </c>
      <c r="AW159" s="12" t="s">
        <v>32</v>
      </c>
      <c r="AX159" s="12" t="s">
        <v>77</v>
      </c>
      <c r="AY159" s="156" t="s">
        <v>253</v>
      </c>
    </row>
    <row r="160" spans="2:65" s="14" customFormat="1" ht="11.25">
      <c r="B160" s="169"/>
      <c r="D160" s="155" t="s">
        <v>264</v>
      </c>
      <c r="E160" s="170" t="s">
        <v>1</v>
      </c>
      <c r="F160" s="171" t="s">
        <v>4389</v>
      </c>
      <c r="H160" s="170" t="s">
        <v>1</v>
      </c>
      <c r="I160" s="172"/>
      <c r="L160" s="169"/>
      <c r="M160" s="173"/>
      <c r="T160" s="174"/>
      <c r="AT160" s="170" t="s">
        <v>264</v>
      </c>
      <c r="AU160" s="170" t="s">
        <v>87</v>
      </c>
      <c r="AV160" s="14" t="s">
        <v>85</v>
      </c>
      <c r="AW160" s="14" t="s">
        <v>32</v>
      </c>
      <c r="AX160" s="14" t="s">
        <v>77</v>
      </c>
      <c r="AY160" s="170" t="s">
        <v>253</v>
      </c>
    </row>
    <row r="161" spans="2:65" s="12" customFormat="1" ht="11.25">
      <c r="B161" s="154"/>
      <c r="D161" s="155" t="s">
        <v>264</v>
      </c>
      <c r="E161" s="156" t="s">
        <v>1</v>
      </c>
      <c r="F161" s="157" t="s">
        <v>4349</v>
      </c>
      <c r="H161" s="158">
        <v>2.3959999999999999</v>
      </c>
      <c r="I161" s="159"/>
      <c r="L161" s="154"/>
      <c r="M161" s="160"/>
      <c r="T161" s="161"/>
      <c r="AT161" s="156" t="s">
        <v>264</v>
      </c>
      <c r="AU161" s="156" t="s">
        <v>87</v>
      </c>
      <c r="AV161" s="12" t="s">
        <v>87</v>
      </c>
      <c r="AW161" s="12" t="s">
        <v>32</v>
      </c>
      <c r="AX161" s="12" t="s">
        <v>77</v>
      </c>
      <c r="AY161" s="156" t="s">
        <v>253</v>
      </c>
    </row>
    <row r="162" spans="2:65" s="13" customFormat="1" ht="11.25">
      <c r="B162" s="162"/>
      <c r="D162" s="155" t="s">
        <v>264</v>
      </c>
      <c r="E162" s="163" t="s">
        <v>1</v>
      </c>
      <c r="F162" s="164" t="s">
        <v>266</v>
      </c>
      <c r="H162" s="165">
        <v>13.7</v>
      </c>
      <c r="I162" s="166"/>
      <c r="L162" s="162"/>
      <c r="M162" s="167"/>
      <c r="T162" s="168"/>
      <c r="AT162" s="163" t="s">
        <v>264</v>
      </c>
      <c r="AU162" s="163" t="s">
        <v>87</v>
      </c>
      <c r="AV162" s="13" t="s">
        <v>260</v>
      </c>
      <c r="AW162" s="13" t="s">
        <v>32</v>
      </c>
      <c r="AX162" s="13" t="s">
        <v>85</v>
      </c>
      <c r="AY162" s="163" t="s">
        <v>253</v>
      </c>
    </row>
    <row r="163" spans="2:65" s="1" customFormat="1" ht="33" customHeight="1">
      <c r="B163" s="32"/>
      <c r="C163" s="137" t="s">
        <v>317</v>
      </c>
      <c r="D163" s="137" t="s">
        <v>255</v>
      </c>
      <c r="E163" s="138" t="s">
        <v>416</v>
      </c>
      <c r="F163" s="139" t="s">
        <v>417</v>
      </c>
      <c r="G163" s="140" t="s">
        <v>418</v>
      </c>
      <c r="H163" s="141">
        <v>4.7919999999999998</v>
      </c>
      <c r="I163" s="142"/>
      <c r="J163" s="143">
        <f>ROUND(I163*H163,2)</f>
        <v>0</v>
      </c>
      <c r="K163" s="139" t="s">
        <v>259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260</v>
      </c>
      <c r="AT163" s="148" t="s">
        <v>255</v>
      </c>
      <c r="AU163" s="148" t="s">
        <v>87</v>
      </c>
      <c r="AY163" s="17" t="s">
        <v>253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260</v>
      </c>
      <c r="BM163" s="148" t="s">
        <v>7226</v>
      </c>
    </row>
    <row r="164" spans="2:65" s="1" customFormat="1" ht="11.25">
      <c r="B164" s="32"/>
      <c r="D164" s="150" t="s">
        <v>262</v>
      </c>
      <c r="F164" s="151" t="s">
        <v>420</v>
      </c>
      <c r="I164" s="152"/>
      <c r="L164" s="32"/>
      <c r="M164" s="153"/>
      <c r="T164" s="56"/>
      <c r="AT164" s="17" t="s">
        <v>262</v>
      </c>
      <c r="AU164" s="17" t="s">
        <v>87</v>
      </c>
    </row>
    <row r="165" spans="2:65" s="12" customFormat="1" ht="11.25">
      <c r="B165" s="154"/>
      <c r="D165" s="155" t="s">
        <v>264</v>
      </c>
      <c r="E165" s="156" t="s">
        <v>1</v>
      </c>
      <c r="F165" s="157" t="s">
        <v>4349</v>
      </c>
      <c r="H165" s="158">
        <v>2.3959999999999999</v>
      </c>
      <c r="I165" s="159"/>
      <c r="L165" s="154"/>
      <c r="M165" s="160"/>
      <c r="T165" s="161"/>
      <c r="AT165" s="156" t="s">
        <v>264</v>
      </c>
      <c r="AU165" s="156" t="s">
        <v>87</v>
      </c>
      <c r="AV165" s="12" t="s">
        <v>87</v>
      </c>
      <c r="AW165" s="12" t="s">
        <v>32</v>
      </c>
      <c r="AX165" s="12" t="s">
        <v>85</v>
      </c>
      <c r="AY165" s="156" t="s">
        <v>253</v>
      </c>
    </row>
    <row r="166" spans="2:65" s="12" customFormat="1" ht="11.25">
      <c r="B166" s="154"/>
      <c r="D166" s="155" t="s">
        <v>264</v>
      </c>
      <c r="F166" s="157" t="s">
        <v>7227</v>
      </c>
      <c r="H166" s="158">
        <v>4.7919999999999998</v>
      </c>
      <c r="I166" s="159"/>
      <c r="L166" s="154"/>
      <c r="M166" s="160"/>
      <c r="T166" s="161"/>
      <c r="AT166" s="156" t="s">
        <v>264</v>
      </c>
      <c r="AU166" s="156" t="s">
        <v>87</v>
      </c>
      <c r="AV166" s="12" t="s">
        <v>87</v>
      </c>
      <c r="AW166" s="12" t="s">
        <v>4</v>
      </c>
      <c r="AX166" s="12" t="s">
        <v>85</v>
      </c>
      <c r="AY166" s="156" t="s">
        <v>253</v>
      </c>
    </row>
    <row r="167" spans="2:65" s="1" customFormat="1" ht="16.5" customHeight="1">
      <c r="B167" s="32"/>
      <c r="C167" s="137" t="s">
        <v>323</v>
      </c>
      <c r="D167" s="137" t="s">
        <v>255</v>
      </c>
      <c r="E167" s="138" t="s">
        <v>423</v>
      </c>
      <c r="F167" s="139" t="s">
        <v>424</v>
      </c>
      <c r="G167" s="140" t="s">
        <v>202</v>
      </c>
      <c r="H167" s="141">
        <v>2.3959999999999999</v>
      </c>
      <c r="I167" s="142"/>
      <c r="J167" s="143">
        <f>ROUND(I167*H167,2)</f>
        <v>0</v>
      </c>
      <c r="K167" s="139" t="s">
        <v>259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260</v>
      </c>
      <c r="AT167" s="148" t="s">
        <v>255</v>
      </c>
      <c r="AU167" s="148" t="s">
        <v>87</v>
      </c>
      <c r="AY167" s="17" t="s">
        <v>253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260</v>
      </c>
      <c r="BM167" s="148" t="s">
        <v>7228</v>
      </c>
    </row>
    <row r="168" spans="2:65" s="1" customFormat="1" ht="11.25">
      <c r="B168" s="32"/>
      <c r="D168" s="150" t="s">
        <v>262</v>
      </c>
      <c r="F168" s="151" t="s">
        <v>4393</v>
      </c>
      <c r="I168" s="152"/>
      <c r="L168" s="32"/>
      <c r="M168" s="153"/>
      <c r="T168" s="56"/>
      <c r="AT168" s="17" t="s">
        <v>262</v>
      </c>
      <c r="AU168" s="17" t="s">
        <v>87</v>
      </c>
    </row>
    <row r="169" spans="2:65" s="12" customFormat="1" ht="11.25">
      <c r="B169" s="154"/>
      <c r="D169" s="155" t="s">
        <v>264</v>
      </c>
      <c r="E169" s="156" t="s">
        <v>1</v>
      </c>
      <c r="F169" s="157" t="s">
        <v>4349</v>
      </c>
      <c r="H169" s="158">
        <v>2.3959999999999999</v>
      </c>
      <c r="I169" s="159"/>
      <c r="L169" s="154"/>
      <c r="M169" s="160"/>
      <c r="T169" s="161"/>
      <c r="AT169" s="156" t="s">
        <v>264</v>
      </c>
      <c r="AU169" s="156" t="s">
        <v>87</v>
      </c>
      <c r="AV169" s="12" t="s">
        <v>87</v>
      </c>
      <c r="AW169" s="12" t="s">
        <v>32</v>
      </c>
      <c r="AX169" s="12" t="s">
        <v>85</v>
      </c>
      <c r="AY169" s="156" t="s">
        <v>253</v>
      </c>
    </row>
    <row r="170" spans="2:65" s="1" customFormat="1" ht="24.2" customHeight="1">
      <c r="B170" s="32"/>
      <c r="C170" s="137" t="s">
        <v>344</v>
      </c>
      <c r="D170" s="137" t="s">
        <v>255</v>
      </c>
      <c r="E170" s="138" t="s">
        <v>426</v>
      </c>
      <c r="F170" s="139" t="s">
        <v>427</v>
      </c>
      <c r="G170" s="140" t="s">
        <v>202</v>
      </c>
      <c r="H170" s="141">
        <v>11.304</v>
      </c>
      <c r="I170" s="142"/>
      <c r="J170" s="143">
        <f>ROUND(I170*H170,2)</f>
        <v>0</v>
      </c>
      <c r="K170" s="139" t="s">
        <v>259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260</v>
      </c>
      <c r="AT170" s="148" t="s">
        <v>255</v>
      </c>
      <c r="AU170" s="148" t="s">
        <v>87</v>
      </c>
      <c r="AY170" s="17" t="s">
        <v>253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260</v>
      </c>
      <c r="BM170" s="148" t="s">
        <v>7229</v>
      </c>
    </row>
    <row r="171" spans="2:65" s="1" customFormat="1" ht="11.25">
      <c r="B171" s="32"/>
      <c r="D171" s="150" t="s">
        <v>262</v>
      </c>
      <c r="F171" s="151" t="s">
        <v>867</v>
      </c>
      <c r="I171" s="152"/>
      <c r="L171" s="32"/>
      <c r="M171" s="153"/>
      <c r="T171" s="56"/>
      <c r="AT171" s="17" t="s">
        <v>262</v>
      </c>
      <c r="AU171" s="17" t="s">
        <v>87</v>
      </c>
    </row>
    <row r="172" spans="2:65" s="12" customFormat="1" ht="11.25">
      <c r="B172" s="154"/>
      <c r="D172" s="155" t="s">
        <v>264</v>
      </c>
      <c r="E172" s="156" t="s">
        <v>4347</v>
      </c>
      <c r="F172" s="157" t="s">
        <v>7230</v>
      </c>
      <c r="H172" s="158">
        <v>11.304</v>
      </c>
      <c r="I172" s="159"/>
      <c r="L172" s="154"/>
      <c r="M172" s="160"/>
      <c r="T172" s="161"/>
      <c r="AT172" s="156" t="s">
        <v>264</v>
      </c>
      <c r="AU172" s="156" t="s">
        <v>87</v>
      </c>
      <c r="AV172" s="12" t="s">
        <v>87</v>
      </c>
      <c r="AW172" s="12" t="s">
        <v>32</v>
      </c>
      <c r="AX172" s="12" t="s">
        <v>85</v>
      </c>
      <c r="AY172" s="156" t="s">
        <v>253</v>
      </c>
    </row>
    <row r="173" spans="2:65" s="11" customFormat="1" ht="22.9" customHeight="1">
      <c r="B173" s="125"/>
      <c r="D173" s="126" t="s">
        <v>76</v>
      </c>
      <c r="E173" s="135" t="s">
        <v>260</v>
      </c>
      <c r="F173" s="135" t="s">
        <v>4207</v>
      </c>
      <c r="I173" s="128"/>
      <c r="J173" s="136">
        <f>BK173</f>
        <v>0</v>
      </c>
      <c r="L173" s="125"/>
      <c r="M173" s="130"/>
      <c r="P173" s="131">
        <f>SUM(P174:P176)</f>
        <v>0</v>
      </c>
      <c r="R173" s="131">
        <f>SUM(R174:R176)</f>
        <v>0</v>
      </c>
      <c r="T173" s="132">
        <f>SUM(T174:T176)</f>
        <v>0</v>
      </c>
      <c r="AR173" s="126" t="s">
        <v>85</v>
      </c>
      <c r="AT173" s="133" t="s">
        <v>76</v>
      </c>
      <c r="AU173" s="133" t="s">
        <v>85</v>
      </c>
      <c r="AY173" s="126" t="s">
        <v>253</v>
      </c>
      <c r="BK173" s="134">
        <f>SUM(BK174:BK176)</f>
        <v>0</v>
      </c>
    </row>
    <row r="174" spans="2:65" s="1" customFormat="1" ht="16.5" customHeight="1">
      <c r="B174" s="32"/>
      <c r="C174" s="137" t="s">
        <v>355</v>
      </c>
      <c r="D174" s="137" t="s">
        <v>255</v>
      </c>
      <c r="E174" s="138" t="s">
        <v>4404</v>
      </c>
      <c r="F174" s="139" t="s">
        <v>4405</v>
      </c>
      <c r="G174" s="140" t="s">
        <v>202</v>
      </c>
      <c r="H174" s="141">
        <v>0.7</v>
      </c>
      <c r="I174" s="142"/>
      <c r="J174" s="143">
        <f>ROUND(I174*H174,2)</f>
        <v>0</v>
      </c>
      <c r="K174" s="139" t="s">
        <v>259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260</v>
      </c>
      <c r="AT174" s="148" t="s">
        <v>255</v>
      </c>
      <c r="AU174" s="148" t="s">
        <v>87</v>
      </c>
      <c r="AY174" s="17" t="s">
        <v>253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85</v>
      </c>
      <c r="BK174" s="149">
        <f>ROUND(I174*H174,2)</f>
        <v>0</v>
      </c>
      <c r="BL174" s="17" t="s">
        <v>260</v>
      </c>
      <c r="BM174" s="148" t="s">
        <v>7231</v>
      </c>
    </row>
    <row r="175" spans="2:65" s="1" customFormat="1" ht="11.25">
      <c r="B175" s="32"/>
      <c r="D175" s="150" t="s">
        <v>262</v>
      </c>
      <c r="F175" s="151" t="s">
        <v>4407</v>
      </c>
      <c r="I175" s="152"/>
      <c r="L175" s="32"/>
      <c r="M175" s="153"/>
      <c r="T175" s="56"/>
      <c r="AT175" s="17" t="s">
        <v>262</v>
      </c>
      <c r="AU175" s="17" t="s">
        <v>87</v>
      </c>
    </row>
    <row r="176" spans="2:65" s="12" customFormat="1" ht="11.25">
      <c r="B176" s="154"/>
      <c r="D176" s="155" t="s">
        <v>264</v>
      </c>
      <c r="E176" s="156" t="s">
        <v>4339</v>
      </c>
      <c r="F176" s="157" t="s">
        <v>7068</v>
      </c>
      <c r="H176" s="158">
        <v>0.7</v>
      </c>
      <c r="I176" s="159"/>
      <c r="L176" s="154"/>
      <c r="M176" s="160"/>
      <c r="T176" s="161"/>
      <c r="AT176" s="156" t="s">
        <v>264</v>
      </c>
      <c r="AU176" s="156" t="s">
        <v>87</v>
      </c>
      <c r="AV176" s="12" t="s">
        <v>87</v>
      </c>
      <c r="AW176" s="12" t="s">
        <v>32</v>
      </c>
      <c r="AX176" s="12" t="s">
        <v>85</v>
      </c>
      <c r="AY176" s="156" t="s">
        <v>253</v>
      </c>
    </row>
    <row r="177" spans="2:65" s="11" customFormat="1" ht="22.9" customHeight="1">
      <c r="B177" s="125"/>
      <c r="D177" s="126" t="s">
        <v>76</v>
      </c>
      <c r="E177" s="135" t="s">
        <v>303</v>
      </c>
      <c r="F177" s="135" t="s">
        <v>4409</v>
      </c>
      <c r="I177" s="128"/>
      <c r="J177" s="136">
        <f>BK177</f>
        <v>0</v>
      </c>
      <c r="L177" s="125"/>
      <c r="M177" s="130"/>
      <c r="P177" s="131">
        <f>SUM(P178:P195)</f>
        <v>0</v>
      </c>
      <c r="R177" s="131">
        <f>SUM(R178:R195)</f>
        <v>0.81601999999999997</v>
      </c>
      <c r="T177" s="132">
        <f>SUM(T178:T195)</f>
        <v>5.8E-4</v>
      </c>
      <c r="AR177" s="126" t="s">
        <v>85</v>
      </c>
      <c r="AT177" s="133" t="s">
        <v>76</v>
      </c>
      <c r="AU177" s="133" t="s">
        <v>85</v>
      </c>
      <c r="AY177" s="126" t="s">
        <v>253</v>
      </c>
      <c r="BK177" s="134">
        <f>SUM(BK178:BK195)</f>
        <v>0</v>
      </c>
    </row>
    <row r="178" spans="2:65" s="1" customFormat="1" ht="21.75" customHeight="1">
      <c r="B178" s="32"/>
      <c r="C178" s="137" t="s">
        <v>360</v>
      </c>
      <c r="D178" s="137" t="s">
        <v>255</v>
      </c>
      <c r="E178" s="138" t="s">
        <v>7232</v>
      </c>
      <c r="F178" s="139" t="s">
        <v>7233</v>
      </c>
      <c r="G178" s="140" t="s">
        <v>313</v>
      </c>
      <c r="H178" s="141">
        <v>2</v>
      </c>
      <c r="I178" s="142"/>
      <c r="J178" s="143">
        <f>ROUND(I178*H178,2)</f>
        <v>0</v>
      </c>
      <c r="K178" s="139" t="s">
        <v>259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2.9E-4</v>
      </c>
      <c r="T178" s="147">
        <f>S178*H178</f>
        <v>5.8E-4</v>
      </c>
      <c r="AR178" s="148" t="s">
        <v>260</v>
      </c>
      <c r="AT178" s="148" t="s">
        <v>255</v>
      </c>
      <c r="AU178" s="148" t="s">
        <v>87</v>
      </c>
      <c r="AY178" s="17" t="s">
        <v>253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260</v>
      </c>
      <c r="BM178" s="148" t="s">
        <v>7234</v>
      </c>
    </row>
    <row r="179" spans="2:65" s="1" customFormat="1" ht="11.25">
      <c r="B179" s="32"/>
      <c r="D179" s="150" t="s">
        <v>262</v>
      </c>
      <c r="F179" s="151" t="s">
        <v>7235</v>
      </c>
      <c r="I179" s="152"/>
      <c r="L179" s="32"/>
      <c r="M179" s="153"/>
      <c r="T179" s="56"/>
      <c r="AT179" s="17" t="s">
        <v>262</v>
      </c>
      <c r="AU179" s="17" t="s">
        <v>87</v>
      </c>
    </row>
    <row r="180" spans="2:65" s="1" customFormat="1" ht="24.2" customHeight="1">
      <c r="B180" s="32"/>
      <c r="C180" s="137" t="s">
        <v>8</v>
      </c>
      <c r="D180" s="137" t="s">
        <v>255</v>
      </c>
      <c r="E180" s="138" t="s">
        <v>4621</v>
      </c>
      <c r="F180" s="139" t="s">
        <v>4622</v>
      </c>
      <c r="G180" s="140" t="s">
        <v>313</v>
      </c>
      <c r="H180" s="141">
        <v>2</v>
      </c>
      <c r="I180" s="142"/>
      <c r="J180" s="143">
        <f>ROUND(I180*H180,2)</f>
        <v>0</v>
      </c>
      <c r="K180" s="139" t="s">
        <v>259</v>
      </c>
      <c r="L180" s="32"/>
      <c r="M180" s="144" t="s">
        <v>1</v>
      </c>
      <c r="N180" s="145" t="s">
        <v>42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260</v>
      </c>
      <c r="AT180" s="148" t="s">
        <v>255</v>
      </c>
      <c r="AU180" s="148" t="s">
        <v>87</v>
      </c>
      <c r="AY180" s="17" t="s">
        <v>253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85</v>
      </c>
      <c r="BK180" s="149">
        <f>ROUND(I180*H180,2)</f>
        <v>0</v>
      </c>
      <c r="BL180" s="17" t="s">
        <v>260</v>
      </c>
      <c r="BM180" s="148" t="s">
        <v>7236</v>
      </c>
    </row>
    <row r="181" spans="2:65" s="1" customFormat="1" ht="11.25">
      <c r="B181" s="32"/>
      <c r="D181" s="150" t="s">
        <v>262</v>
      </c>
      <c r="F181" s="151" t="s">
        <v>4624</v>
      </c>
      <c r="I181" s="152"/>
      <c r="L181" s="32"/>
      <c r="M181" s="153"/>
      <c r="T181" s="56"/>
      <c r="AT181" s="17" t="s">
        <v>262</v>
      </c>
      <c r="AU181" s="17" t="s">
        <v>87</v>
      </c>
    </row>
    <row r="182" spans="2:65" s="1" customFormat="1" ht="21.75" customHeight="1">
      <c r="B182" s="32"/>
      <c r="C182" s="185" t="s">
        <v>369</v>
      </c>
      <c r="D182" s="185" t="s">
        <v>1052</v>
      </c>
      <c r="E182" s="186" t="s">
        <v>4628</v>
      </c>
      <c r="F182" s="187" t="s">
        <v>4629</v>
      </c>
      <c r="G182" s="188" t="s">
        <v>313</v>
      </c>
      <c r="H182" s="189">
        <v>2</v>
      </c>
      <c r="I182" s="190"/>
      <c r="J182" s="191">
        <f>ROUND(I182*H182,2)</f>
        <v>0</v>
      </c>
      <c r="K182" s="187" t="s">
        <v>259</v>
      </c>
      <c r="L182" s="192"/>
      <c r="M182" s="193" t="s">
        <v>1</v>
      </c>
      <c r="N182" s="194" t="s">
        <v>42</v>
      </c>
      <c r="P182" s="146">
        <f>O182*H182</f>
        <v>0</v>
      </c>
      <c r="Q182" s="146">
        <v>2.7E-4</v>
      </c>
      <c r="R182" s="146">
        <f>Q182*H182</f>
        <v>5.4000000000000001E-4</v>
      </c>
      <c r="S182" s="146">
        <v>0</v>
      </c>
      <c r="T182" s="147">
        <f>S182*H182</f>
        <v>0</v>
      </c>
      <c r="AR182" s="148" t="s">
        <v>303</v>
      </c>
      <c r="AT182" s="148" t="s">
        <v>1052</v>
      </c>
      <c r="AU182" s="148" t="s">
        <v>87</v>
      </c>
      <c r="AY182" s="17" t="s">
        <v>253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260</v>
      </c>
      <c r="BM182" s="148" t="s">
        <v>7237</v>
      </c>
    </row>
    <row r="183" spans="2:65" s="1" customFormat="1" ht="33" customHeight="1">
      <c r="B183" s="32"/>
      <c r="C183" s="137" t="s">
        <v>374</v>
      </c>
      <c r="D183" s="137" t="s">
        <v>255</v>
      </c>
      <c r="E183" s="138" t="s">
        <v>7238</v>
      </c>
      <c r="F183" s="139" t="s">
        <v>7239</v>
      </c>
      <c r="G183" s="140" t="s">
        <v>269</v>
      </c>
      <c r="H183" s="141">
        <v>1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0.43786000000000003</v>
      </c>
      <c r="R183" s="146">
        <f>Q183*H183</f>
        <v>0.43786000000000003</v>
      </c>
      <c r="S183" s="146">
        <v>0</v>
      </c>
      <c r="T183" s="147">
        <f>S183*H183</f>
        <v>0</v>
      </c>
      <c r="AR183" s="148" t="s">
        <v>260</v>
      </c>
      <c r="AT183" s="148" t="s">
        <v>255</v>
      </c>
      <c r="AU183" s="148" t="s">
        <v>87</v>
      </c>
      <c r="AY183" s="17" t="s">
        <v>253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260</v>
      </c>
      <c r="BM183" s="148" t="s">
        <v>7240</v>
      </c>
    </row>
    <row r="184" spans="2:65" s="1" customFormat="1" ht="24.2" customHeight="1">
      <c r="B184" s="32"/>
      <c r="C184" s="185" t="s">
        <v>379</v>
      </c>
      <c r="D184" s="185" t="s">
        <v>1052</v>
      </c>
      <c r="E184" s="186" t="s">
        <v>7241</v>
      </c>
      <c r="F184" s="187" t="s">
        <v>7242</v>
      </c>
      <c r="G184" s="188" t="s">
        <v>269</v>
      </c>
      <c r="H184" s="189">
        <v>1</v>
      </c>
      <c r="I184" s="190"/>
      <c r="J184" s="191">
        <f>ROUND(I184*H184,2)</f>
        <v>0</v>
      </c>
      <c r="K184" s="187" t="s">
        <v>1</v>
      </c>
      <c r="L184" s="192"/>
      <c r="M184" s="193" t="s">
        <v>1</v>
      </c>
      <c r="N184" s="194" t="s">
        <v>42</v>
      </c>
      <c r="P184" s="146">
        <f>O184*H184</f>
        <v>0</v>
      </c>
      <c r="Q184" s="146">
        <v>8.4000000000000005E-2</v>
      </c>
      <c r="R184" s="146">
        <f>Q184*H184</f>
        <v>8.4000000000000005E-2</v>
      </c>
      <c r="S184" s="146">
        <v>0</v>
      </c>
      <c r="T184" s="147">
        <f>S184*H184</f>
        <v>0</v>
      </c>
      <c r="AR184" s="148" t="s">
        <v>303</v>
      </c>
      <c r="AT184" s="148" t="s">
        <v>1052</v>
      </c>
      <c r="AU184" s="148" t="s">
        <v>87</v>
      </c>
      <c r="AY184" s="17" t="s">
        <v>253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260</v>
      </c>
      <c r="BM184" s="148" t="s">
        <v>7243</v>
      </c>
    </row>
    <row r="185" spans="2:65" s="1" customFormat="1" ht="37.9" customHeight="1">
      <c r="B185" s="32"/>
      <c r="C185" s="137" t="s">
        <v>384</v>
      </c>
      <c r="D185" s="137" t="s">
        <v>255</v>
      </c>
      <c r="E185" s="138" t="s">
        <v>7244</v>
      </c>
      <c r="F185" s="139" t="s">
        <v>7245</v>
      </c>
      <c r="G185" s="140" t="s">
        <v>269</v>
      </c>
      <c r="H185" s="141">
        <v>1</v>
      </c>
      <c r="I185" s="142"/>
      <c r="J185" s="143">
        <f>ROUND(I185*H185,2)</f>
        <v>0</v>
      </c>
      <c r="K185" s="139" t="s">
        <v>259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0.09</v>
      </c>
      <c r="R185" s="146">
        <f>Q185*H185</f>
        <v>0.09</v>
      </c>
      <c r="S185" s="146">
        <v>0</v>
      </c>
      <c r="T185" s="147">
        <f>S185*H185</f>
        <v>0</v>
      </c>
      <c r="AR185" s="148" t="s">
        <v>260</v>
      </c>
      <c r="AT185" s="148" t="s">
        <v>255</v>
      </c>
      <c r="AU185" s="148" t="s">
        <v>87</v>
      </c>
      <c r="AY185" s="17" t="s">
        <v>253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260</v>
      </c>
      <c r="BM185" s="148" t="s">
        <v>7246</v>
      </c>
    </row>
    <row r="186" spans="2:65" s="1" customFormat="1" ht="11.25">
      <c r="B186" s="32"/>
      <c r="D186" s="150" t="s">
        <v>262</v>
      </c>
      <c r="F186" s="151" t="s">
        <v>7247</v>
      </c>
      <c r="I186" s="152"/>
      <c r="L186" s="32"/>
      <c r="M186" s="153"/>
      <c r="T186" s="56"/>
      <c r="AT186" s="17" t="s">
        <v>262</v>
      </c>
      <c r="AU186" s="17" t="s">
        <v>87</v>
      </c>
    </row>
    <row r="187" spans="2:65" s="1" customFormat="1" ht="21.75" customHeight="1">
      <c r="B187" s="32"/>
      <c r="C187" s="185" t="s">
        <v>389</v>
      </c>
      <c r="D187" s="185" t="s">
        <v>1052</v>
      </c>
      <c r="E187" s="186" t="s">
        <v>7248</v>
      </c>
      <c r="F187" s="187" t="s">
        <v>7249</v>
      </c>
      <c r="G187" s="188" t="s">
        <v>269</v>
      </c>
      <c r="H187" s="189">
        <v>1</v>
      </c>
      <c r="I187" s="190"/>
      <c r="J187" s="191">
        <f>ROUND(I187*H187,2)</f>
        <v>0</v>
      </c>
      <c r="K187" s="187" t="s">
        <v>259</v>
      </c>
      <c r="L187" s="192"/>
      <c r="M187" s="193" t="s">
        <v>1</v>
      </c>
      <c r="N187" s="194" t="s">
        <v>42</v>
      </c>
      <c r="P187" s="146">
        <f>O187*H187</f>
        <v>0</v>
      </c>
      <c r="Q187" s="146">
        <v>0.19600000000000001</v>
      </c>
      <c r="R187" s="146">
        <f>Q187*H187</f>
        <v>0.19600000000000001</v>
      </c>
      <c r="S187" s="146">
        <v>0</v>
      </c>
      <c r="T187" s="147">
        <f>S187*H187</f>
        <v>0</v>
      </c>
      <c r="AR187" s="148" t="s">
        <v>303</v>
      </c>
      <c r="AT187" s="148" t="s">
        <v>1052</v>
      </c>
      <c r="AU187" s="148" t="s">
        <v>87</v>
      </c>
      <c r="AY187" s="17" t="s">
        <v>253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260</v>
      </c>
      <c r="BM187" s="148" t="s">
        <v>7250</v>
      </c>
    </row>
    <row r="188" spans="2:65" s="1" customFormat="1" ht="21.75" customHeight="1">
      <c r="B188" s="32"/>
      <c r="C188" s="137" t="s">
        <v>7</v>
      </c>
      <c r="D188" s="137" t="s">
        <v>255</v>
      </c>
      <c r="E188" s="138" t="s">
        <v>4645</v>
      </c>
      <c r="F188" s="139" t="s">
        <v>4646</v>
      </c>
      <c r="G188" s="140" t="s">
        <v>313</v>
      </c>
      <c r="H188" s="141">
        <v>2</v>
      </c>
      <c r="I188" s="142"/>
      <c r="J188" s="143">
        <f>ROUND(I188*H188,2)</f>
        <v>0</v>
      </c>
      <c r="K188" s="139" t="s">
        <v>259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9.0000000000000006E-5</v>
      </c>
      <c r="R188" s="146">
        <f>Q188*H188</f>
        <v>1.8000000000000001E-4</v>
      </c>
      <c r="S188" s="146">
        <v>0</v>
      </c>
      <c r="T188" s="147">
        <f>S188*H188</f>
        <v>0</v>
      </c>
      <c r="AR188" s="148" t="s">
        <v>260</v>
      </c>
      <c r="AT188" s="148" t="s">
        <v>255</v>
      </c>
      <c r="AU188" s="148" t="s">
        <v>87</v>
      </c>
      <c r="AY188" s="17" t="s">
        <v>253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85</v>
      </c>
      <c r="BK188" s="149">
        <f>ROUND(I188*H188,2)</f>
        <v>0</v>
      </c>
      <c r="BL188" s="17" t="s">
        <v>260</v>
      </c>
      <c r="BM188" s="148" t="s">
        <v>7251</v>
      </c>
    </row>
    <row r="189" spans="2:65" s="1" customFormat="1" ht="11.25">
      <c r="B189" s="32"/>
      <c r="D189" s="150" t="s">
        <v>262</v>
      </c>
      <c r="F189" s="151" t="s">
        <v>4648</v>
      </c>
      <c r="I189" s="152"/>
      <c r="L189" s="32"/>
      <c r="M189" s="153"/>
      <c r="T189" s="56"/>
      <c r="AT189" s="17" t="s">
        <v>262</v>
      </c>
      <c r="AU189" s="17" t="s">
        <v>87</v>
      </c>
    </row>
    <row r="190" spans="2:65" s="1" customFormat="1" ht="16.5" customHeight="1">
      <c r="B190" s="32"/>
      <c r="C190" s="137" t="s">
        <v>398</v>
      </c>
      <c r="D190" s="137" t="s">
        <v>255</v>
      </c>
      <c r="E190" s="138" t="s">
        <v>7252</v>
      </c>
      <c r="F190" s="139" t="s">
        <v>7253</v>
      </c>
      <c r="G190" s="140" t="s">
        <v>692</v>
      </c>
      <c r="H190" s="141">
        <v>2</v>
      </c>
      <c r="I190" s="142"/>
      <c r="J190" s="143">
        <f>ROUND(I190*H190,2)</f>
        <v>0</v>
      </c>
      <c r="K190" s="139" t="s">
        <v>259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2E-3</v>
      </c>
      <c r="R190" s="146">
        <f>Q190*H190</f>
        <v>4.0000000000000001E-3</v>
      </c>
      <c r="S190" s="146">
        <v>0</v>
      </c>
      <c r="T190" s="147">
        <f>S190*H190</f>
        <v>0</v>
      </c>
      <c r="AR190" s="148" t="s">
        <v>260</v>
      </c>
      <c r="AT190" s="148" t="s">
        <v>255</v>
      </c>
      <c r="AU190" s="148" t="s">
        <v>87</v>
      </c>
      <c r="AY190" s="17" t="s">
        <v>253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260</v>
      </c>
      <c r="BM190" s="148" t="s">
        <v>7254</v>
      </c>
    </row>
    <row r="191" spans="2:65" s="1" customFormat="1" ht="11.25">
      <c r="B191" s="32"/>
      <c r="D191" s="150" t="s">
        <v>262</v>
      </c>
      <c r="F191" s="151" t="s">
        <v>7255</v>
      </c>
      <c r="I191" s="152"/>
      <c r="L191" s="32"/>
      <c r="M191" s="153"/>
      <c r="T191" s="56"/>
      <c r="AT191" s="17" t="s">
        <v>262</v>
      </c>
      <c r="AU191" s="17" t="s">
        <v>87</v>
      </c>
    </row>
    <row r="192" spans="2:65" s="1" customFormat="1" ht="33" customHeight="1">
      <c r="B192" s="32"/>
      <c r="C192" s="137" t="s">
        <v>404</v>
      </c>
      <c r="D192" s="137" t="s">
        <v>255</v>
      </c>
      <c r="E192" s="138" t="s">
        <v>4754</v>
      </c>
      <c r="F192" s="139" t="s">
        <v>4755</v>
      </c>
      <c r="G192" s="140" t="s">
        <v>269</v>
      </c>
      <c r="H192" s="141">
        <v>1</v>
      </c>
      <c r="I192" s="142"/>
      <c r="J192" s="143">
        <f>ROUND(I192*H192,2)</f>
        <v>0</v>
      </c>
      <c r="K192" s="139" t="s">
        <v>259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1.5499999999999999E-3</v>
      </c>
      <c r="R192" s="146">
        <f>Q192*H192</f>
        <v>1.5499999999999999E-3</v>
      </c>
      <c r="S192" s="146">
        <v>0</v>
      </c>
      <c r="T192" s="147">
        <f>S192*H192</f>
        <v>0</v>
      </c>
      <c r="AR192" s="148" t="s">
        <v>260</v>
      </c>
      <c r="AT192" s="148" t="s">
        <v>255</v>
      </c>
      <c r="AU192" s="148" t="s">
        <v>87</v>
      </c>
      <c r="AY192" s="17" t="s">
        <v>253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260</v>
      </c>
      <c r="BM192" s="148" t="s">
        <v>7256</v>
      </c>
    </row>
    <row r="193" spans="2:65" s="1" customFormat="1" ht="11.25">
      <c r="B193" s="32"/>
      <c r="D193" s="150" t="s">
        <v>262</v>
      </c>
      <c r="F193" s="151" t="s">
        <v>4757</v>
      </c>
      <c r="I193" s="152"/>
      <c r="L193" s="32"/>
      <c r="M193" s="153"/>
      <c r="T193" s="56"/>
      <c r="AT193" s="17" t="s">
        <v>262</v>
      </c>
      <c r="AU193" s="17" t="s">
        <v>87</v>
      </c>
    </row>
    <row r="194" spans="2:65" s="1" customFormat="1" ht="33" customHeight="1">
      <c r="B194" s="32"/>
      <c r="C194" s="137" t="s">
        <v>410</v>
      </c>
      <c r="D194" s="137" t="s">
        <v>255</v>
      </c>
      <c r="E194" s="138" t="s">
        <v>4758</v>
      </c>
      <c r="F194" s="139" t="s">
        <v>4759</v>
      </c>
      <c r="G194" s="140" t="s">
        <v>269</v>
      </c>
      <c r="H194" s="141">
        <v>1</v>
      </c>
      <c r="I194" s="142"/>
      <c r="J194" s="143">
        <f>ROUND(I194*H194,2)</f>
        <v>0</v>
      </c>
      <c r="K194" s="139" t="s">
        <v>259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1.89E-3</v>
      </c>
      <c r="R194" s="146">
        <f>Q194*H194</f>
        <v>1.89E-3</v>
      </c>
      <c r="S194" s="146">
        <v>0</v>
      </c>
      <c r="T194" s="147">
        <f>S194*H194</f>
        <v>0</v>
      </c>
      <c r="AR194" s="148" t="s">
        <v>260</v>
      </c>
      <c r="AT194" s="148" t="s">
        <v>255</v>
      </c>
      <c r="AU194" s="148" t="s">
        <v>87</v>
      </c>
      <c r="AY194" s="17" t="s">
        <v>253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260</v>
      </c>
      <c r="BM194" s="148" t="s">
        <v>7257</v>
      </c>
    </row>
    <row r="195" spans="2:65" s="1" customFormat="1" ht="11.25">
      <c r="B195" s="32"/>
      <c r="D195" s="150" t="s">
        <v>262</v>
      </c>
      <c r="F195" s="151" t="s">
        <v>4761</v>
      </c>
      <c r="I195" s="152"/>
      <c r="L195" s="32"/>
      <c r="M195" s="153"/>
      <c r="T195" s="56"/>
      <c r="AT195" s="17" t="s">
        <v>262</v>
      </c>
      <c r="AU195" s="17" t="s">
        <v>87</v>
      </c>
    </row>
    <row r="196" spans="2:65" s="11" customFormat="1" ht="22.9" customHeight="1">
      <c r="B196" s="125"/>
      <c r="D196" s="126" t="s">
        <v>76</v>
      </c>
      <c r="E196" s="135" t="s">
        <v>310</v>
      </c>
      <c r="F196" s="135" t="s">
        <v>454</v>
      </c>
      <c r="I196" s="128"/>
      <c r="J196" s="136">
        <f>BK196</f>
        <v>0</v>
      </c>
      <c r="L196" s="125"/>
      <c r="M196" s="130"/>
      <c r="P196" s="131">
        <f>SUM(P197:P200)</f>
        <v>0</v>
      </c>
      <c r="R196" s="131">
        <f>SUM(R197:R200)</f>
        <v>4.4000000000000002E-4</v>
      </c>
      <c r="T196" s="132">
        <f>SUM(T197:T200)</f>
        <v>0</v>
      </c>
      <c r="AR196" s="126" t="s">
        <v>85</v>
      </c>
      <c r="AT196" s="133" t="s">
        <v>76</v>
      </c>
      <c r="AU196" s="133" t="s">
        <v>85</v>
      </c>
      <c r="AY196" s="126" t="s">
        <v>253</v>
      </c>
      <c r="BK196" s="134">
        <f>SUM(BK197:BK200)</f>
        <v>0</v>
      </c>
    </row>
    <row r="197" spans="2:65" s="1" customFormat="1" ht="24.2" customHeight="1">
      <c r="B197" s="32"/>
      <c r="C197" s="137" t="s">
        <v>415</v>
      </c>
      <c r="D197" s="137" t="s">
        <v>255</v>
      </c>
      <c r="E197" s="138" t="s">
        <v>7165</v>
      </c>
      <c r="F197" s="139" t="s">
        <v>7166</v>
      </c>
      <c r="G197" s="140" t="s">
        <v>313</v>
      </c>
      <c r="H197" s="141">
        <v>4</v>
      </c>
      <c r="I197" s="142"/>
      <c r="J197" s="143">
        <f>ROUND(I197*H197,2)</f>
        <v>0</v>
      </c>
      <c r="K197" s="139" t="s">
        <v>259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1.1E-4</v>
      </c>
      <c r="R197" s="146">
        <f>Q197*H197</f>
        <v>4.4000000000000002E-4</v>
      </c>
      <c r="S197" s="146">
        <v>0</v>
      </c>
      <c r="T197" s="147">
        <f>S197*H197</f>
        <v>0</v>
      </c>
      <c r="AR197" s="148" t="s">
        <v>260</v>
      </c>
      <c r="AT197" s="148" t="s">
        <v>255</v>
      </c>
      <c r="AU197" s="148" t="s">
        <v>87</v>
      </c>
      <c r="AY197" s="17" t="s">
        <v>253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260</v>
      </c>
      <c r="BM197" s="148" t="s">
        <v>7258</v>
      </c>
    </row>
    <row r="198" spans="2:65" s="1" customFormat="1" ht="11.25">
      <c r="B198" s="32"/>
      <c r="D198" s="150" t="s">
        <v>262</v>
      </c>
      <c r="F198" s="151" t="s">
        <v>7168</v>
      </c>
      <c r="I198" s="152"/>
      <c r="L198" s="32"/>
      <c r="M198" s="153"/>
      <c r="T198" s="56"/>
      <c r="AT198" s="17" t="s">
        <v>262</v>
      </c>
      <c r="AU198" s="17" t="s">
        <v>87</v>
      </c>
    </row>
    <row r="199" spans="2:65" s="1" customFormat="1" ht="24.2" customHeight="1">
      <c r="B199" s="32"/>
      <c r="C199" s="137" t="s">
        <v>422</v>
      </c>
      <c r="D199" s="137" t="s">
        <v>255</v>
      </c>
      <c r="E199" s="138" t="s">
        <v>7169</v>
      </c>
      <c r="F199" s="139" t="s">
        <v>7170</v>
      </c>
      <c r="G199" s="140" t="s">
        <v>313</v>
      </c>
      <c r="H199" s="141">
        <v>4</v>
      </c>
      <c r="I199" s="142"/>
      <c r="J199" s="143">
        <f>ROUND(I199*H199,2)</f>
        <v>0</v>
      </c>
      <c r="K199" s="139" t="s">
        <v>259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260</v>
      </c>
      <c r="AT199" s="148" t="s">
        <v>255</v>
      </c>
      <c r="AU199" s="148" t="s">
        <v>87</v>
      </c>
      <c r="AY199" s="17" t="s">
        <v>253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85</v>
      </c>
      <c r="BK199" s="149">
        <f>ROUND(I199*H199,2)</f>
        <v>0</v>
      </c>
      <c r="BL199" s="17" t="s">
        <v>260</v>
      </c>
      <c r="BM199" s="148" t="s">
        <v>7259</v>
      </c>
    </row>
    <row r="200" spans="2:65" s="1" customFormat="1" ht="11.25">
      <c r="B200" s="32"/>
      <c r="D200" s="150" t="s">
        <v>262</v>
      </c>
      <c r="F200" s="151" t="s">
        <v>7172</v>
      </c>
      <c r="I200" s="152"/>
      <c r="L200" s="32"/>
      <c r="M200" s="153"/>
      <c r="T200" s="56"/>
      <c r="AT200" s="17" t="s">
        <v>262</v>
      </c>
      <c r="AU200" s="17" t="s">
        <v>87</v>
      </c>
    </row>
    <row r="201" spans="2:65" s="11" customFormat="1" ht="22.9" customHeight="1">
      <c r="B201" s="125"/>
      <c r="D201" s="126" t="s">
        <v>76</v>
      </c>
      <c r="E201" s="135" t="s">
        <v>506</v>
      </c>
      <c r="F201" s="135" t="s">
        <v>507</v>
      </c>
      <c r="I201" s="128"/>
      <c r="J201" s="136">
        <f>BK201</f>
        <v>0</v>
      </c>
      <c r="L201" s="125"/>
      <c r="M201" s="130"/>
      <c r="P201" s="131">
        <f>SUM(P202:P210)</f>
        <v>0</v>
      </c>
      <c r="R201" s="131">
        <f>SUM(R202:R210)</f>
        <v>0</v>
      </c>
      <c r="T201" s="132">
        <f>SUM(T202:T210)</f>
        <v>0</v>
      </c>
      <c r="AR201" s="126" t="s">
        <v>85</v>
      </c>
      <c r="AT201" s="133" t="s">
        <v>76</v>
      </c>
      <c r="AU201" s="133" t="s">
        <v>85</v>
      </c>
      <c r="AY201" s="126" t="s">
        <v>253</v>
      </c>
      <c r="BK201" s="134">
        <f>SUM(BK202:BK210)</f>
        <v>0</v>
      </c>
    </row>
    <row r="202" spans="2:65" s="1" customFormat="1" ht="16.5" customHeight="1">
      <c r="B202" s="32"/>
      <c r="C202" s="137" t="s">
        <v>291</v>
      </c>
      <c r="D202" s="137" t="s">
        <v>255</v>
      </c>
      <c r="E202" s="138" t="s">
        <v>7173</v>
      </c>
      <c r="F202" s="139" t="s">
        <v>7174</v>
      </c>
      <c r="G202" s="140" t="s">
        <v>418</v>
      </c>
      <c r="H202" s="141">
        <v>4.9509999999999996</v>
      </c>
      <c r="I202" s="142"/>
      <c r="J202" s="143">
        <f>ROUND(I202*H202,2)</f>
        <v>0</v>
      </c>
      <c r="K202" s="139" t="s">
        <v>259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260</v>
      </c>
      <c r="AT202" s="148" t="s">
        <v>255</v>
      </c>
      <c r="AU202" s="148" t="s">
        <v>87</v>
      </c>
      <c r="AY202" s="17" t="s">
        <v>253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260</v>
      </c>
      <c r="BM202" s="148" t="s">
        <v>7260</v>
      </c>
    </row>
    <row r="203" spans="2:65" s="1" customFormat="1" ht="11.25">
      <c r="B203" s="32"/>
      <c r="D203" s="150" t="s">
        <v>262</v>
      </c>
      <c r="F203" s="151" t="s">
        <v>7176</v>
      </c>
      <c r="I203" s="152"/>
      <c r="L203" s="32"/>
      <c r="M203" s="153"/>
      <c r="T203" s="56"/>
      <c r="AT203" s="17" t="s">
        <v>262</v>
      </c>
      <c r="AU203" s="17" t="s">
        <v>87</v>
      </c>
    </row>
    <row r="204" spans="2:65" s="1" customFormat="1" ht="24.2" customHeight="1">
      <c r="B204" s="32"/>
      <c r="C204" s="137" t="s">
        <v>302</v>
      </c>
      <c r="D204" s="137" t="s">
        <v>255</v>
      </c>
      <c r="E204" s="138" t="s">
        <v>7177</v>
      </c>
      <c r="F204" s="139" t="s">
        <v>7178</v>
      </c>
      <c r="G204" s="140" t="s">
        <v>418</v>
      </c>
      <c r="H204" s="141">
        <v>49.51</v>
      </c>
      <c r="I204" s="142"/>
      <c r="J204" s="143">
        <f>ROUND(I204*H204,2)</f>
        <v>0</v>
      </c>
      <c r="K204" s="139" t="s">
        <v>259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260</v>
      </c>
      <c r="AT204" s="148" t="s">
        <v>255</v>
      </c>
      <c r="AU204" s="148" t="s">
        <v>87</v>
      </c>
      <c r="AY204" s="17" t="s">
        <v>253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260</v>
      </c>
      <c r="BM204" s="148" t="s">
        <v>7261</v>
      </c>
    </row>
    <row r="205" spans="2:65" s="1" customFormat="1" ht="11.25">
      <c r="B205" s="32"/>
      <c r="D205" s="150" t="s">
        <v>262</v>
      </c>
      <c r="F205" s="151" t="s">
        <v>7180</v>
      </c>
      <c r="I205" s="152"/>
      <c r="L205" s="32"/>
      <c r="M205" s="153"/>
      <c r="T205" s="56"/>
      <c r="AT205" s="17" t="s">
        <v>262</v>
      </c>
      <c r="AU205" s="17" t="s">
        <v>87</v>
      </c>
    </row>
    <row r="206" spans="2:65" s="12" customFormat="1" ht="11.25">
      <c r="B206" s="154"/>
      <c r="D206" s="155" t="s">
        <v>264</v>
      </c>
      <c r="F206" s="157" t="s">
        <v>7262</v>
      </c>
      <c r="H206" s="158">
        <v>49.51</v>
      </c>
      <c r="I206" s="159"/>
      <c r="L206" s="154"/>
      <c r="M206" s="160"/>
      <c r="T206" s="161"/>
      <c r="AT206" s="156" t="s">
        <v>264</v>
      </c>
      <c r="AU206" s="156" t="s">
        <v>87</v>
      </c>
      <c r="AV206" s="12" t="s">
        <v>87</v>
      </c>
      <c r="AW206" s="12" t="s">
        <v>4</v>
      </c>
      <c r="AX206" s="12" t="s">
        <v>85</v>
      </c>
      <c r="AY206" s="156" t="s">
        <v>253</v>
      </c>
    </row>
    <row r="207" spans="2:65" s="1" customFormat="1" ht="24.2" customHeight="1">
      <c r="B207" s="32"/>
      <c r="C207" s="137" t="s">
        <v>437</v>
      </c>
      <c r="D207" s="137" t="s">
        <v>255</v>
      </c>
      <c r="E207" s="138" t="s">
        <v>7182</v>
      </c>
      <c r="F207" s="139" t="s">
        <v>7183</v>
      </c>
      <c r="G207" s="140" t="s">
        <v>418</v>
      </c>
      <c r="H207" s="141">
        <v>4.9509999999999996</v>
      </c>
      <c r="I207" s="142"/>
      <c r="J207" s="143">
        <f>ROUND(I207*H207,2)</f>
        <v>0</v>
      </c>
      <c r="K207" s="139" t="s">
        <v>259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260</v>
      </c>
      <c r="AT207" s="148" t="s">
        <v>255</v>
      </c>
      <c r="AU207" s="148" t="s">
        <v>87</v>
      </c>
      <c r="AY207" s="17" t="s">
        <v>253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260</v>
      </c>
      <c r="BM207" s="148" t="s">
        <v>7263</v>
      </c>
    </row>
    <row r="208" spans="2:65" s="1" customFormat="1" ht="11.25">
      <c r="B208" s="32"/>
      <c r="D208" s="150" t="s">
        <v>262</v>
      </c>
      <c r="F208" s="151" t="s">
        <v>7185</v>
      </c>
      <c r="I208" s="152"/>
      <c r="L208" s="32"/>
      <c r="M208" s="153"/>
      <c r="T208" s="56"/>
      <c r="AT208" s="17" t="s">
        <v>262</v>
      </c>
      <c r="AU208" s="17" t="s">
        <v>87</v>
      </c>
    </row>
    <row r="209" spans="2:65" s="1" customFormat="1" ht="33" customHeight="1">
      <c r="B209" s="32"/>
      <c r="C209" s="137" t="s">
        <v>444</v>
      </c>
      <c r="D209" s="137" t="s">
        <v>255</v>
      </c>
      <c r="E209" s="138" t="s">
        <v>7186</v>
      </c>
      <c r="F209" s="139" t="s">
        <v>7187</v>
      </c>
      <c r="G209" s="140" t="s">
        <v>418</v>
      </c>
      <c r="H209" s="141">
        <v>4.9509999999999996</v>
      </c>
      <c r="I209" s="142"/>
      <c r="J209" s="143">
        <f>ROUND(I209*H209,2)</f>
        <v>0</v>
      </c>
      <c r="K209" s="139" t="s">
        <v>259</v>
      </c>
      <c r="L209" s="32"/>
      <c r="M209" s="144" t="s">
        <v>1</v>
      </c>
      <c r="N209" s="145" t="s">
        <v>42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260</v>
      </c>
      <c r="AT209" s="148" t="s">
        <v>255</v>
      </c>
      <c r="AU209" s="148" t="s">
        <v>87</v>
      </c>
      <c r="AY209" s="17" t="s">
        <v>253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85</v>
      </c>
      <c r="BK209" s="149">
        <f>ROUND(I209*H209,2)</f>
        <v>0</v>
      </c>
      <c r="BL209" s="17" t="s">
        <v>260</v>
      </c>
      <c r="BM209" s="148" t="s">
        <v>7264</v>
      </c>
    </row>
    <row r="210" spans="2:65" s="1" customFormat="1" ht="11.25">
      <c r="B210" s="32"/>
      <c r="D210" s="150" t="s">
        <v>262</v>
      </c>
      <c r="F210" s="151" t="s">
        <v>7189</v>
      </c>
      <c r="I210" s="152"/>
      <c r="L210" s="32"/>
      <c r="M210" s="153"/>
      <c r="T210" s="56"/>
      <c r="AT210" s="17" t="s">
        <v>262</v>
      </c>
      <c r="AU210" s="17" t="s">
        <v>87</v>
      </c>
    </row>
    <row r="211" spans="2:65" s="11" customFormat="1" ht="22.9" customHeight="1">
      <c r="B211" s="125"/>
      <c r="D211" s="126" t="s">
        <v>76</v>
      </c>
      <c r="E211" s="135" t="s">
        <v>1475</v>
      </c>
      <c r="F211" s="135" t="s">
        <v>1476</v>
      </c>
      <c r="I211" s="128"/>
      <c r="J211" s="136">
        <f>BK211</f>
        <v>0</v>
      </c>
      <c r="L211" s="125"/>
      <c r="M211" s="130"/>
      <c r="P211" s="131">
        <f>SUM(P212:P213)</f>
        <v>0</v>
      </c>
      <c r="R211" s="131">
        <f>SUM(R212:R213)</f>
        <v>0</v>
      </c>
      <c r="T211" s="132">
        <f>SUM(T212:T213)</f>
        <v>0</v>
      </c>
      <c r="AR211" s="126" t="s">
        <v>85</v>
      </c>
      <c r="AT211" s="133" t="s">
        <v>76</v>
      </c>
      <c r="AU211" s="133" t="s">
        <v>85</v>
      </c>
      <c r="AY211" s="126" t="s">
        <v>253</v>
      </c>
      <c r="BK211" s="134">
        <f>SUM(BK212:BK213)</f>
        <v>0</v>
      </c>
    </row>
    <row r="212" spans="2:65" s="1" customFormat="1" ht="24.2" customHeight="1">
      <c r="B212" s="32"/>
      <c r="C212" s="137" t="s">
        <v>449</v>
      </c>
      <c r="D212" s="137" t="s">
        <v>255</v>
      </c>
      <c r="E212" s="138" t="s">
        <v>4450</v>
      </c>
      <c r="F212" s="139" t="s">
        <v>4451</v>
      </c>
      <c r="G212" s="140" t="s">
        <v>418</v>
      </c>
      <c r="H212" s="141">
        <v>0.81599999999999995</v>
      </c>
      <c r="I212" s="142"/>
      <c r="J212" s="143">
        <f>ROUND(I212*H212,2)</f>
        <v>0</v>
      </c>
      <c r="K212" s="139" t="s">
        <v>259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260</v>
      </c>
      <c r="AT212" s="148" t="s">
        <v>255</v>
      </c>
      <c r="AU212" s="148" t="s">
        <v>87</v>
      </c>
      <c r="AY212" s="17" t="s">
        <v>253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260</v>
      </c>
      <c r="BM212" s="148" t="s">
        <v>7265</v>
      </c>
    </row>
    <row r="213" spans="2:65" s="1" customFormat="1" ht="11.25">
      <c r="B213" s="32"/>
      <c r="D213" s="150" t="s">
        <v>262</v>
      </c>
      <c r="F213" s="151" t="s">
        <v>4453</v>
      </c>
      <c r="I213" s="152"/>
      <c r="L213" s="32"/>
      <c r="M213" s="153"/>
      <c r="T213" s="56"/>
      <c r="AT213" s="17" t="s">
        <v>262</v>
      </c>
      <c r="AU213" s="17" t="s">
        <v>87</v>
      </c>
    </row>
    <row r="214" spans="2:65" s="11" customFormat="1" ht="22.9" customHeight="1">
      <c r="B214" s="125"/>
      <c r="D214" s="126" t="s">
        <v>76</v>
      </c>
      <c r="E214" s="135" t="s">
        <v>5150</v>
      </c>
      <c r="F214" s="135" t="s">
        <v>5151</v>
      </c>
      <c r="I214" s="128"/>
      <c r="J214" s="136">
        <f>BK214</f>
        <v>0</v>
      </c>
      <c r="L214" s="125"/>
      <c r="M214" s="130"/>
      <c r="P214" s="131">
        <f>P215</f>
        <v>0</v>
      </c>
      <c r="R214" s="131">
        <f>R215</f>
        <v>0</v>
      </c>
      <c r="T214" s="132">
        <f>T215</f>
        <v>0</v>
      </c>
      <c r="AR214" s="126" t="s">
        <v>280</v>
      </c>
      <c r="AT214" s="133" t="s">
        <v>76</v>
      </c>
      <c r="AU214" s="133" t="s">
        <v>85</v>
      </c>
      <c r="AY214" s="126" t="s">
        <v>253</v>
      </c>
      <c r="BK214" s="134">
        <f>BK215</f>
        <v>0</v>
      </c>
    </row>
    <row r="215" spans="2:65" s="1" customFormat="1" ht="24.2" customHeight="1">
      <c r="B215" s="32"/>
      <c r="C215" s="137" t="s">
        <v>455</v>
      </c>
      <c r="D215" s="137" t="s">
        <v>255</v>
      </c>
      <c r="E215" s="138" t="s">
        <v>7266</v>
      </c>
      <c r="F215" s="139" t="s">
        <v>7267</v>
      </c>
      <c r="G215" s="140" t="s">
        <v>692</v>
      </c>
      <c r="H215" s="141">
        <v>1</v>
      </c>
      <c r="I215" s="142"/>
      <c r="J215" s="143">
        <f>ROUND(I215*H215,2)</f>
        <v>0</v>
      </c>
      <c r="K215" s="139" t="s">
        <v>1</v>
      </c>
      <c r="L215" s="32"/>
      <c r="M215" s="197" t="s">
        <v>1</v>
      </c>
      <c r="N215" s="198" t="s">
        <v>42</v>
      </c>
      <c r="O215" s="183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148" t="s">
        <v>5154</v>
      </c>
      <c r="AT215" s="148" t="s">
        <v>255</v>
      </c>
      <c r="AU215" s="148" t="s">
        <v>87</v>
      </c>
      <c r="AY215" s="17" t="s">
        <v>253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5154</v>
      </c>
      <c r="BM215" s="148" t="s">
        <v>7268</v>
      </c>
    </row>
    <row r="216" spans="2:65" s="1" customFormat="1" ht="6.95" customHeight="1">
      <c r="B216" s="44"/>
      <c r="C216" s="45"/>
      <c r="D216" s="45"/>
      <c r="E216" s="45"/>
      <c r="F216" s="45"/>
      <c r="G216" s="45"/>
      <c r="H216" s="45"/>
      <c r="I216" s="45"/>
      <c r="J216" s="45"/>
      <c r="K216" s="45"/>
      <c r="L216" s="32"/>
    </row>
  </sheetData>
  <sheetProtection algorithmName="SHA-512" hashValue="mIyTK3JnjOEt9G9Dg5ciPU/tOCMCLz/1aOSOX2EQMsDc15v1osdTSBHH5MN0V6NWOQVnx617bB75jxThNODXbA==" saltValue="kXJyEi4DnnqtP2gLhFAfox7GMrKB59B+g2HcIfon/Kw4J72HF6/0G26aZXP3XW8n5J0Mr7g4TOrdef0xRQRxaw==" spinCount="100000" sheet="1" objects="1" scenarios="1" formatColumns="0" formatRows="0" autoFilter="0"/>
  <autoFilter ref="C123:K215" xr:uid="{00000000-0009-0000-0000-00002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2100-000000000000}"/>
    <hyperlink ref="F131" r:id="rId2" xr:uid="{00000000-0004-0000-2100-000001000000}"/>
    <hyperlink ref="F134" r:id="rId3" xr:uid="{00000000-0004-0000-2100-000002000000}"/>
    <hyperlink ref="F137" r:id="rId4" xr:uid="{00000000-0004-0000-2100-000003000000}"/>
    <hyperlink ref="F140" r:id="rId5" xr:uid="{00000000-0004-0000-2100-000004000000}"/>
    <hyperlink ref="F143" r:id="rId6" xr:uid="{00000000-0004-0000-2100-000005000000}"/>
    <hyperlink ref="F146" r:id="rId7" xr:uid="{00000000-0004-0000-2100-000006000000}"/>
    <hyperlink ref="F153" r:id="rId8" xr:uid="{00000000-0004-0000-2100-000007000000}"/>
    <hyperlink ref="F157" r:id="rId9" xr:uid="{00000000-0004-0000-2100-000008000000}"/>
    <hyperlink ref="F164" r:id="rId10" xr:uid="{00000000-0004-0000-2100-000009000000}"/>
    <hyperlink ref="F168" r:id="rId11" xr:uid="{00000000-0004-0000-2100-00000A000000}"/>
    <hyperlink ref="F171" r:id="rId12" xr:uid="{00000000-0004-0000-2100-00000B000000}"/>
    <hyperlink ref="F175" r:id="rId13" xr:uid="{00000000-0004-0000-2100-00000C000000}"/>
    <hyperlink ref="F179" r:id="rId14" xr:uid="{00000000-0004-0000-2100-00000D000000}"/>
    <hyperlink ref="F181" r:id="rId15" xr:uid="{00000000-0004-0000-2100-00000E000000}"/>
    <hyperlink ref="F186" r:id="rId16" xr:uid="{00000000-0004-0000-2100-00000F000000}"/>
    <hyperlink ref="F189" r:id="rId17" xr:uid="{00000000-0004-0000-2100-000010000000}"/>
    <hyperlink ref="F191" r:id="rId18" xr:uid="{00000000-0004-0000-2100-000011000000}"/>
    <hyperlink ref="F193" r:id="rId19" xr:uid="{00000000-0004-0000-2100-000012000000}"/>
    <hyperlink ref="F195" r:id="rId20" xr:uid="{00000000-0004-0000-2100-000013000000}"/>
    <hyperlink ref="F198" r:id="rId21" xr:uid="{00000000-0004-0000-2100-000014000000}"/>
    <hyperlink ref="F200" r:id="rId22" xr:uid="{00000000-0004-0000-2100-000015000000}"/>
    <hyperlink ref="F203" r:id="rId23" xr:uid="{00000000-0004-0000-2100-000016000000}"/>
    <hyperlink ref="F205" r:id="rId24" xr:uid="{00000000-0004-0000-2100-000017000000}"/>
    <hyperlink ref="F208" r:id="rId25" xr:uid="{00000000-0004-0000-2100-000018000000}"/>
    <hyperlink ref="F210" r:id="rId26" xr:uid="{00000000-0004-0000-2100-000019000000}"/>
    <hyperlink ref="F213" r:id="rId27" xr:uid="{00000000-0004-0000-21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s="1" customFormat="1" ht="12" customHeight="1">
      <c r="B8" s="32"/>
      <c r="D8" s="27" t="s">
        <v>215</v>
      </c>
      <c r="L8" s="32"/>
    </row>
    <row r="9" spans="2:46" s="1" customFormat="1" ht="16.5" customHeight="1">
      <c r="B9" s="32"/>
      <c r="E9" s="237" t="s">
        <v>7269</v>
      </c>
      <c r="F9" s="257"/>
      <c r="G9" s="257"/>
      <c r="H9" s="25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17. 11. 2023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8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ROUND((SUM(BE120:BE151)),  2)</f>
        <v>0</v>
      </c>
      <c r="I33" s="97">
        <v>0.21</v>
      </c>
      <c r="J33" s="86">
        <f>ROUND(((SUM(BE120:BE151))*I33),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ROUND((SUM(BF120:BF151)),  2)</f>
        <v>0</v>
      </c>
      <c r="I34" s="97">
        <v>0.15</v>
      </c>
      <c r="J34" s="86">
        <f>ROUND(((SUM(BF120:BF151))*I34),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ROUND((SUM(BG120:BG151)),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ROUND((SUM(BH120:BH151)),  2)</f>
        <v>0</v>
      </c>
      <c r="I36" s="97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ROUND((SUM(BI120:BI151)),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215</v>
      </c>
      <c r="L86" s="32"/>
    </row>
    <row r="87" spans="2:47" s="1" customFormat="1" ht="16.5" customHeight="1">
      <c r="B87" s="32"/>
      <c r="E87" s="237" t="str">
        <f>E9</f>
        <v>ODS - Odstranění studny</v>
      </c>
      <c r="F87" s="257"/>
      <c r="G87" s="257"/>
      <c r="H87" s="25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Na Vyšehradě 1205, 509 01 Nová Paka </v>
      </c>
      <c r="I89" s="27" t="s">
        <v>22</v>
      </c>
      <c r="J89" s="52" t="str">
        <f>IF(J12="","",J12)</f>
        <v>17. 11. 2023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Královehradecký kraj</v>
      </c>
      <c r="I91" s="27" t="s">
        <v>30</v>
      </c>
      <c r="J91" s="30" t="str">
        <f>E21</f>
        <v>Růžička a partneři,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QSB,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224</v>
      </c>
      <c r="D94" s="98"/>
      <c r="E94" s="98"/>
      <c r="F94" s="98"/>
      <c r="G94" s="98"/>
      <c r="H94" s="98"/>
      <c r="I94" s="98"/>
      <c r="J94" s="107" t="s">
        <v>225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226</v>
      </c>
      <c r="J96" s="66">
        <f>J120</f>
        <v>0</v>
      </c>
      <c r="L96" s="32"/>
      <c r="AU96" s="17" t="s">
        <v>227</v>
      </c>
    </row>
    <row r="97" spans="2:12" s="8" customFormat="1" ht="24.95" customHeight="1">
      <c r="B97" s="109"/>
      <c r="D97" s="110" t="s">
        <v>228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2:12" s="9" customFormat="1" ht="19.899999999999999" customHeight="1">
      <c r="B98" s="113"/>
      <c r="D98" s="114" t="s">
        <v>229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2:12" s="9" customFormat="1" ht="19.899999999999999" customHeight="1">
      <c r="B99" s="113"/>
      <c r="D99" s="114" t="s">
        <v>4352</v>
      </c>
      <c r="E99" s="115"/>
      <c r="F99" s="115"/>
      <c r="G99" s="115"/>
      <c r="H99" s="115"/>
      <c r="I99" s="115"/>
      <c r="J99" s="116">
        <f>J135</f>
        <v>0</v>
      </c>
      <c r="L99" s="113"/>
    </row>
    <row r="100" spans="2:12" s="9" customFormat="1" ht="19.899999999999999" customHeight="1">
      <c r="B100" s="113"/>
      <c r="D100" s="114" t="s">
        <v>232</v>
      </c>
      <c r="E100" s="115"/>
      <c r="F100" s="115"/>
      <c r="G100" s="115"/>
      <c r="H100" s="115"/>
      <c r="I100" s="115"/>
      <c r="J100" s="116">
        <f>J142</f>
        <v>0</v>
      </c>
      <c r="L100" s="113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238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55" t="str">
        <f>E7</f>
        <v>VÝSTAVBA CHRÁNĚNÉHO BYDLENÍ V NOVÉ PACE</v>
      </c>
      <c r="F110" s="256"/>
      <c r="G110" s="256"/>
      <c r="H110" s="256"/>
      <c r="L110" s="32"/>
    </row>
    <row r="111" spans="2:12" s="1" customFormat="1" ht="12" customHeight="1">
      <c r="B111" s="32"/>
      <c r="C111" s="27" t="s">
        <v>215</v>
      </c>
      <c r="L111" s="32"/>
    </row>
    <row r="112" spans="2:12" s="1" customFormat="1" ht="16.5" customHeight="1">
      <c r="B112" s="32"/>
      <c r="E112" s="237" t="str">
        <f>E9</f>
        <v>ODS - Odstranění studny</v>
      </c>
      <c r="F112" s="257"/>
      <c r="G112" s="257"/>
      <c r="H112" s="257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Na Vyšehradě 1205, 509 01 Nová Paka </v>
      </c>
      <c r="I114" s="27" t="s">
        <v>22</v>
      </c>
      <c r="J114" s="52" t="str">
        <f>IF(J12="","",J12)</f>
        <v>17. 11. 2023</v>
      </c>
      <c r="L114" s="32"/>
    </row>
    <row r="115" spans="2:65" s="1" customFormat="1" ht="6.95" customHeight="1">
      <c r="B115" s="32"/>
      <c r="L115" s="32"/>
    </row>
    <row r="116" spans="2:65" s="1" customFormat="1" ht="25.7" customHeight="1">
      <c r="B116" s="32"/>
      <c r="C116" s="27" t="s">
        <v>24</v>
      </c>
      <c r="F116" s="25" t="str">
        <f>E15</f>
        <v>Královehradecký kraj</v>
      </c>
      <c r="I116" s="27" t="s">
        <v>30</v>
      </c>
      <c r="J116" s="30" t="str">
        <f>E21</f>
        <v>Růžička a partneři, s.r.o.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QSB, s.r.o.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7"/>
      <c r="C119" s="118" t="s">
        <v>239</v>
      </c>
      <c r="D119" s="119" t="s">
        <v>62</v>
      </c>
      <c r="E119" s="119" t="s">
        <v>58</v>
      </c>
      <c r="F119" s="119" t="s">
        <v>59</v>
      </c>
      <c r="G119" s="119" t="s">
        <v>240</v>
      </c>
      <c r="H119" s="119" t="s">
        <v>241</v>
      </c>
      <c r="I119" s="119" t="s">
        <v>242</v>
      </c>
      <c r="J119" s="119" t="s">
        <v>225</v>
      </c>
      <c r="K119" s="120" t="s">
        <v>243</v>
      </c>
      <c r="L119" s="117"/>
      <c r="M119" s="59" t="s">
        <v>1</v>
      </c>
      <c r="N119" s="60" t="s">
        <v>41</v>
      </c>
      <c r="O119" s="60" t="s">
        <v>244</v>
      </c>
      <c r="P119" s="60" t="s">
        <v>245</v>
      </c>
      <c r="Q119" s="60" t="s">
        <v>246</v>
      </c>
      <c r="R119" s="60" t="s">
        <v>247</v>
      </c>
      <c r="S119" s="60" t="s">
        <v>248</v>
      </c>
      <c r="T119" s="61" t="s">
        <v>249</v>
      </c>
    </row>
    <row r="120" spans="2:65" s="1" customFormat="1" ht="22.9" customHeight="1">
      <c r="B120" s="32"/>
      <c r="C120" s="64" t="s">
        <v>250</v>
      </c>
      <c r="J120" s="121">
        <f>BK120</f>
        <v>0</v>
      </c>
      <c r="L120" s="32"/>
      <c r="M120" s="62"/>
      <c r="N120" s="53"/>
      <c r="O120" s="53"/>
      <c r="P120" s="122">
        <f>P121</f>
        <v>0</v>
      </c>
      <c r="Q120" s="53"/>
      <c r="R120" s="122">
        <f>R121</f>
        <v>55.231000000000002</v>
      </c>
      <c r="S120" s="53"/>
      <c r="T120" s="123">
        <f>T121</f>
        <v>0.41399999999999998</v>
      </c>
      <c r="AT120" s="17" t="s">
        <v>76</v>
      </c>
      <c r="AU120" s="17" t="s">
        <v>227</v>
      </c>
      <c r="BK120" s="124">
        <f>BK121</f>
        <v>0</v>
      </c>
    </row>
    <row r="121" spans="2:65" s="11" customFormat="1" ht="25.9" customHeight="1">
      <c r="B121" s="125"/>
      <c r="D121" s="126" t="s">
        <v>76</v>
      </c>
      <c r="E121" s="127" t="s">
        <v>251</v>
      </c>
      <c r="F121" s="127" t="s">
        <v>252</v>
      </c>
      <c r="I121" s="128"/>
      <c r="J121" s="129">
        <f>BK121</f>
        <v>0</v>
      </c>
      <c r="L121" s="125"/>
      <c r="M121" s="130"/>
      <c r="P121" s="131">
        <f>P122+P135+P142</f>
        <v>0</v>
      </c>
      <c r="R121" s="131">
        <f>R122+R135+R142</f>
        <v>55.231000000000002</v>
      </c>
      <c r="T121" s="132">
        <f>T122+T135+T142</f>
        <v>0.41399999999999998</v>
      </c>
      <c r="AR121" s="126" t="s">
        <v>85</v>
      </c>
      <c r="AT121" s="133" t="s">
        <v>76</v>
      </c>
      <c r="AU121" s="133" t="s">
        <v>77</v>
      </c>
      <c r="AY121" s="126" t="s">
        <v>253</v>
      </c>
      <c r="BK121" s="134">
        <f>BK122+BK135+BK142</f>
        <v>0</v>
      </c>
    </row>
    <row r="122" spans="2:65" s="11" customFormat="1" ht="22.9" customHeight="1">
      <c r="B122" s="125"/>
      <c r="D122" s="126" t="s">
        <v>76</v>
      </c>
      <c r="E122" s="135" t="s">
        <v>85</v>
      </c>
      <c r="F122" s="135" t="s">
        <v>254</v>
      </c>
      <c r="I122" s="128"/>
      <c r="J122" s="136">
        <f>BK122</f>
        <v>0</v>
      </c>
      <c r="L122" s="125"/>
      <c r="M122" s="130"/>
      <c r="P122" s="131">
        <f>SUM(P123:P134)</f>
        <v>0</v>
      </c>
      <c r="R122" s="131">
        <f>SUM(R123:R134)</f>
        <v>55.231000000000002</v>
      </c>
      <c r="T122" s="132">
        <f>SUM(T123:T134)</f>
        <v>0</v>
      </c>
      <c r="AR122" s="126" t="s">
        <v>85</v>
      </c>
      <c r="AT122" s="133" t="s">
        <v>76</v>
      </c>
      <c r="AU122" s="133" t="s">
        <v>85</v>
      </c>
      <c r="AY122" s="126" t="s">
        <v>253</v>
      </c>
      <c r="BK122" s="134">
        <f>SUM(BK123:BK134)</f>
        <v>0</v>
      </c>
    </row>
    <row r="123" spans="2:65" s="1" customFormat="1" ht="24.2" customHeight="1">
      <c r="B123" s="32"/>
      <c r="C123" s="137" t="s">
        <v>85</v>
      </c>
      <c r="D123" s="137" t="s">
        <v>255</v>
      </c>
      <c r="E123" s="138" t="s">
        <v>7270</v>
      </c>
      <c r="F123" s="139" t="s">
        <v>7271</v>
      </c>
      <c r="G123" s="140" t="s">
        <v>202</v>
      </c>
      <c r="H123" s="141">
        <v>21.376000000000001</v>
      </c>
      <c r="I123" s="142"/>
      <c r="J123" s="143">
        <f>ROUND(I123*H123,2)</f>
        <v>0</v>
      </c>
      <c r="K123" s="139" t="s">
        <v>259</v>
      </c>
      <c r="L123" s="32"/>
      <c r="M123" s="144" t="s">
        <v>1</v>
      </c>
      <c r="N123" s="145" t="s">
        <v>42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260</v>
      </c>
      <c r="AT123" s="148" t="s">
        <v>255</v>
      </c>
      <c r="AU123" s="148" t="s">
        <v>87</v>
      </c>
      <c r="AY123" s="17" t="s">
        <v>253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85</v>
      </c>
      <c r="BK123" s="149">
        <f>ROUND(I123*H123,2)</f>
        <v>0</v>
      </c>
      <c r="BL123" s="17" t="s">
        <v>260</v>
      </c>
      <c r="BM123" s="148" t="s">
        <v>7272</v>
      </c>
    </row>
    <row r="124" spans="2:65" s="1" customFormat="1" ht="11.25">
      <c r="B124" s="32"/>
      <c r="D124" s="150" t="s">
        <v>262</v>
      </c>
      <c r="F124" s="151" t="s">
        <v>7273</v>
      </c>
      <c r="I124" s="152"/>
      <c r="L124" s="32"/>
      <c r="M124" s="153"/>
      <c r="T124" s="56"/>
      <c r="AT124" s="17" t="s">
        <v>262</v>
      </c>
      <c r="AU124" s="17" t="s">
        <v>87</v>
      </c>
    </row>
    <row r="125" spans="2:65" s="12" customFormat="1" ht="11.25">
      <c r="B125" s="154"/>
      <c r="D125" s="155" t="s">
        <v>264</v>
      </c>
      <c r="E125" s="156" t="s">
        <v>1</v>
      </c>
      <c r="F125" s="157" t="s">
        <v>7274</v>
      </c>
      <c r="H125" s="158">
        <v>11.31</v>
      </c>
      <c r="I125" s="159"/>
      <c r="L125" s="154"/>
      <c r="M125" s="160"/>
      <c r="T125" s="161"/>
      <c r="AT125" s="156" t="s">
        <v>264</v>
      </c>
      <c r="AU125" s="156" t="s">
        <v>87</v>
      </c>
      <c r="AV125" s="12" t="s">
        <v>87</v>
      </c>
      <c r="AW125" s="12" t="s">
        <v>32</v>
      </c>
      <c r="AX125" s="12" t="s">
        <v>77</v>
      </c>
      <c r="AY125" s="156" t="s">
        <v>253</v>
      </c>
    </row>
    <row r="126" spans="2:65" s="12" customFormat="1" ht="11.25">
      <c r="B126" s="154"/>
      <c r="D126" s="155" t="s">
        <v>264</v>
      </c>
      <c r="E126" s="156" t="s">
        <v>1</v>
      </c>
      <c r="F126" s="157" t="s">
        <v>7275</v>
      </c>
      <c r="H126" s="158">
        <v>10.066000000000001</v>
      </c>
      <c r="I126" s="159"/>
      <c r="L126" s="154"/>
      <c r="M126" s="160"/>
      <c r="T126" s="161"/>
      <c r="AT126" s="156" t="s">
        <v>264</v>
      </c>
      <c r="AU126" s="156" t="s">
        <v>87</v>
      </c>
      <c r="AV126" s="12" t="s">
        <v>87</v>
      </c>
      <c r="AW126" s="12" t="s">
        <v>32</v>
      </c>
      <c r="AX126" s="12" t="s">
        <v>77</v>
      </c>
      <c r="AY126" s="156" t="s">
        <v>253</v>
      </c>
    </row>
    <row r="127" spans="2:65" s="13" customFormat="1" ht="11.25">
      <c r="B127" s="162"/>
      <c r="D127" s="155" t="s">
        <v>264</v>
      </c>
      <c r="E127" s="163" t="s">
        <v>1</v>
      </c>
      <c r="F127" s="164" t="s">
        <v>266</v>
      </c>
      <c r="H127" s="165">
        <v>21.376000000000001</v>
      </c>
      <c r="I127" s="166"/>
      <c r="L127" s="162"/>
      <c r="M127" s="167"/>
      <c r="T127" s="168"/>
      <c r="AT127" s="163" t="s">
        <v>264</v>
      </c>
      <c r="AU127" s="163" t="s">
        <v>87</v>
      </c>
      <c r="AV127" s="13" t="s">
        <v>260</v>
      </c>
      <c r="AW127" s="13" t="s">
        <v>32</v>
      </c>
      <c r="AX127" s="13" t="s">
        <v>85</v>
      </c>
      <c r="AY127" s="163" t="s">
        <v>253</v>
      </c>
    </row>
    <row r="128" spans="2:65" s="1" customFormat="1" ht="16.5" customHeight="1">
      <c r="B128" s="32"/>
      <c r="C128" s="185" t="s">
        <v>87</v>
      </c>
      <c r="D128" s="185" t="s">
        <v>1052</v>
      </c>
      <c r="E128" s="186" t="s">
        <v>7276</v>
      </c>
      <c r="F128" s="187" t="s">
        <v>7277</v>
      </c>
      <c r="G128" s="188" t="s">
        <v>418</v>
      </c>
      <c r="H128" s="189">
        <v>22.619</v>
      </c>
      <c r="I128" s="190"/>
      <c r="J128" s="191">
        <f>ROUND(I128*H128,2)</f>
        <v>0</v>
      </c>
      <c r="K128" s="187" t="s">
        <v>1</v>
      </c>
      <c r="L128" s="192"/>
      <c r="M128" s="193" t="s">
        <v>1</v>
      </c>
      <c r="N128" s="194" t="s">
        <v>42</v>
      </c>
      <c r="P128" s="146">
        <f>O128*H128</f>
        <v>0</v>
      </c>
      <c r="Q128" s="146">
        <v>1</v>
      </c>
      <c r="R128" s="146">
        <f>Q128*H128</f>
        <v>22.619</v>
      </c>
      <c r="S128" s="146">
        <v>0</v>
      </c>
      <c r="T128" s="147">
        <f>S128*H128</f>
        <v>0</v>
      </c>
      <c r="AR128" s="148" t="s">
        <v>303</v>
      </c>
      <c r="AT128" s="148" t="s">
        <v>1052</v>
      </c>
      <c r="AU128" s="148" t="s">
        <v>87</v>
      </c>
      <c r="AY128" s="17" t="s">
        <v>253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260</v>
      </c>
      <c r="BM128" s="148" t="s">
        <v>7278</v>
      </c>
    </row>
    <row r="129" spans="2:65" s="12" customFormat="1" ht="11.25">
      <c r="B129" s="154"/>
      <c r="D129" s="155" t="s">
        <v>264</v>
      </c>
      <c r="E129" s="156" t="s">
        <v>1</v>
      </c>
      <c r="F129" s="157" t="s">
        <v>7279</v>
      </c>
      <c r="H129" s="158">
        <v>22.619</v>
      </c>
      <c r="I129" s="159"/>
      <c r="L129" s="154"/>
      <c r="M129" s="160"/>
      <c r="T129" s="161"/>
      <c r="AT129" s="156" t="s">
        <v>264</v>
      </c>
      <c r="AU129" s="156" t="s">
        <v>87</v>
      </c>
      <c r="AV129" s="12" t="s">
        <v>87</v>
      </c>
      <c r="AW129" s="12" t="s">
        <v>32</v>
      </c>
      <c r="AX129" s="12" t="s">
        <v>77</v>
      </c>
      <c r="AY129" s="156" t="s">
        <v>253</v>
      </c>
    </row>
    <row r="130" spans="2:65" s="13" customFormat="1" ht="11.25">
      <c r="B130" s="162"/>
      <c r="D130" s="155" t="s">
        <v>264</v>
      </c>
      <c r="E130" s="163" t="s">
        <v>1</v>
      </c>
      <c r="F130" s="164" t="s">
        <v>266</v>
      </c>
      <c r="H130" s="165">
        <v>22.619</v>
      </c>
      <c r="I130" s="166"/>
      <c r="L130" s="162"/>
      <c r="M130" s="167"/>
      <c r="T130" s="168"/>
      <c r="AT130" s="163" t="s">
        <v>264</v>
      </c>
      <c r="AU130" s="163" t="s">
        <v>87</v>
      </c>
      <c r="AV130" s="13" t="s">
        <v>260</v>
      </c>
      <c r="AW130" s="13" t="s">
        <v>32</v>
      </c>
      <c r="AX130" s="13" t="s">
        <v>85</v>
      </c>
      <c r="AY130" s="163" t="s">
        <v>253</v>
      </c>
    </row>
    <row r="131" spans="2:65" s="1" customFormat="1" ht="16.5" customHeight="1">
      <c r="B131" s="32"/>
      <c r="C131" s="185" t="s">
        <v>97</v>
      </c>
      <c r="D131" s="185" t="s">
        <v>1052</v>
      </c>
      <c r="E131" s="186" t="s">
        <v>7280</v>
      </c>
      <c r="F131" s="187" t="s">
        <v>7281</v>
      </c>
      <c r="G131" s="188" t="s">
        <v>418</v>
      </c>
      <c r="H131" s="189">
        <v>32.612000000000002</v>
      </c>
      <c r="I131" s="190"/>
      <c r="J131" s="191">
        <f>ROUND(I131*H131,2)</f>
        <v>0</v>
      </c>
      <c r="K131" s="187" t="s">
        <v>1</v>
      </c>
      <c r="L131" s="192"/>
      <c r="M131" s="193" t="s">
        <v>1</v>
      </c>
      <c r="N131" s="194" t="s">
        <v>42</v>
      </c>
      <c r="P131" s="146">
        <f>O131*H131</f>
        <v>0</v>
      </c>
      <c r="Q131" s="146">
        <v>1</v>
      </c>
      <c r="R131" s="146">
        <f>Q131*H131</f>
        <v>32.612000000000002</v>
      </c>
      <c r="S131" s="146">
        <v>0</v>
      </c>
      <c r="T131" s="147">
        <f>S131*H131</f>
        <v>0</v>
      </c>
      <c r="AR131" s="148" t="s">
        <v>303</v>
      </c>
      <c r="AT131" s="148" t="s">
        <v>1052</v>
      </c>
      <c r="AU131" s="148" t="s">
        <v>87</v>
      </c>
      <c r="AY131" s="17" t="s">
        <v>253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260</v>
      </c>
      <c r="BM131" s="148" t="s">
        <v>7282</v>
      </c>
    </row>
    <row r="132" spans="2:65" s="12" customFormat="1" ht="11.25">
      <c r="B132" s="154"/>
      <c r="D132" s="155" t="s">
        <v>264</v>
      </c>
      <c r="E132" s="156" t="s">
        <v>1</v>
      </c>
      <c r="F132" s="157" t="s">
        <v>7283</v>
      </c>
      <c r="H132" s="158">
        <v>18.117999999999999</v>
      </c>
      <c r="I132" s="159"/>
      <c r="L132" s="154"/>
      <c r="M132" s="160"/>
      <c r="T132" s="161"/>
      <c r="AT132" s="156" t="s">
        <v>264</v>
      </c>
      <c r="AU132" s="156" t="s">
        <v>87</v>
      </c>
      <c r="AV132" s="12" t="s">
        <v>87</v>
      </c>
      <c r="AW132" s="12" t="s">
        <v>32</v>
      </c>
      <c r="AX132" s="12" t="s">
        <v>77</v>
      </c>
      <c r="AY132" s="156" t="s">
        <v>253</v>
      </c>
    </row>
    <row r="133" spans="2:65" s="13" customFormat="1" ht="11.25">
      <c r="B133" s="162"/>
      <c r="D133" s="155" t="s">
        <v>264</v>
      </c>
      <c r="E133" s="163" t="s">
        <v>1</v>
      </c>
      <c r="F133" s="164" t="s">
        <v>266</v>
      </c>
      <c r="H133" s="165">
        <v>18.117999999999999</v>
      </c>
      <c r="I133" s="166"/>
      <c r="L133" s="162"/>
      <c r="M133" s="167"/>
      <c r="T133" s="168"/>
      <c r="AT133" s="163" t="s">
        <v>264</v>
      </c>
      <c r="AU133" s="163" t="s">
        <v>87</v>
      </c>
      <c r="AV133" s="13" t="s">
        <v>260</v>
      </c>
      <c r="AW133" s="13" t="s">
        <v>32</v>
      </c>
      <c r="AX133" s="13" t="s">
        <v>85</v>
      </c>
      <c r="AY133" s="163" t="s">
        <v>253</v>
      </c>
    </row>
    <row r="134" spans="2:65" s="12" customFormat="1" ht="11.25">
      <c r="B134" s="154"/>
      <c r="D134" s="155" t="s">
        <v>264</v>
      </c>
      <c r="F134" s="157" t="s">
        <v>7284</v>
      </c>
      <c r="H134" s="158">
        <v>32.612000000000002</v>
      </c>
      <c r="I134" s="159"/>
      <c r="L134" s="154"/>
      <c r="M134" s="160"/>
      <c r="T134" s="161"/>
      <c r="AT134" s="156" t="s">
        <v>264</v>
      </c>
      <c r="AU134" s="156" t="s">
        <v>87</v>
      </c>
      <c r="AV134" s="12" t="s">
        <v>87</v>
      </c>
      <c r="AW134" s="12" t="s">
        <v>4</v>
      </c>
      <c r="AX134" s="12" t="s">
        <v>85</v>
      </c>
      <c r="AY134" s="156" t="s">
        <v>253</v>
      </c>
    </row>
    <row r="135" spans="2:65" s="11" customFormat="1" ht="22.9" customHeight="1">
      <c r="B135" s="125"/>
      <c r="D135" s="126" t="s">
        <v>76</v>
      </c>
      <c r="E135" s="135" t="s">
        <v>303</v>
      </c>
      <c r="F135" s="135" t="s">
        <v>4409</v>
      </c>
      <c r="I135" s="128"/>
      <c r="J135" s="136">
        <f>BK135</f>
        <v>0</v>
      </c>
      <c r="L135" s="125"/>
      <c r="M135" s="130"/>
      <c r="P135" s="131">
        <f>SUM(P136:P141)</f>
        <v>0</v>
      </c>
      <c r="R135" s="131">
        <f>SUM(R136:R141)</f>
        <v>0</v>
      </c>
      <c r="T135" s="132">
        <f>SUM(T136:T141)</f>
        <v>0.41399999999999998</v>
      </c>
      <c r="AR135" s="126" t="s">
        <v>85</v>
      </c>
      <c r="AT135" s="133" t="s">
        <v>76</v>
      </c>
      <c r="AU135" s="133" t="s">
        <v>85</v>
      </c>
      <c r="AY135" s="126" t="s">
        <v>253</v>
      </c>
      <c r="BK135" s="134">
        <f>SUM(BK136:BK141)</f>
        <v>0</v>
      </c>
    </row>
    <row r="136" spans="2:65" s="1" customFormat="1" ht="24.2" customHeight="1">
      <c r="B136" s="32"/>
      <c r="C136" s="137" t="s">
        <v>260</v>
      </c>
      <c r="D136" s="137" t="s">
        <v>255</v>
      </c>
      <c r="E136" s="138" t="s">
        <v>7285</v>
      </c>
      <c r="F136" s="139" t="s">
        <v>7286</v>
      </c>
      <c r="G136" s="140" t="s">
        <v>202</v>
      </c>
      <c r="H136" s="141">
        <v>1.1499999999999999</v>
      </c>
      <c r="I136" s="142"/>
      <c r="J136" s="143">
        <f>ROUND(I136*H136,2)</f>
        <v>0</v>
      </c>
      <c r="K136" s="139" t="s">
        <v>259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0.36</v>
      </c>
      <c r="T136" s="147">
        <f>S136*H136</f>
        <v>0.41399999999999998</v>
      </c>
      <c r="AR136" s="148" t="s">
        <v>260</v>
      </c>
      <c r="AT136" s="148" t="s">
        <v>255</v>
      </c>
      <c r="AU136" s="148" t="s">
        <v>87</v>
      </c>
      <c r="AY136" s="17" t="s">
        <v>253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260</v>
      </c>
      <c r="BM136" s="148" t="s">
        <v>7287</v>
      </c>
    </row>
    <row r="137" spans="2:65" s="1" customFormat="1" ht="11.25">
      <c r="B137" s="32"/>
      <c r="D137" s="150" t="s">
        <v>262</v>
      </c>
      <c r="F137" s="151" t="s">
        <v>7288</v>
      </c>
      <c r="I137" s="152"/>
      <c r="L137" s="32"/>
      <c r="M137" s="153"/>
      <c r="T137" s="56"/>
      <c r="AT137" s="17" t="s">
        <v>262</v>
      </c>
      <c r="AU137" s="17" t="s">
        <v>87</v>
      </c>
    </row>
    <row r="138" spans="2:65" s="12" customFormat="1" ht="11.25">
      <c r="B138" s="154"/>
      <c r="D138" s="155" t="s">
        <v>264</v>
      </c>
      <c r="E138" s="156" t="s">
        <v>1</v>
      </c>
      <c r="F138" s="157" t="s">
        <v>7289</v>
      </c>
      <c r="H138" s="158">
        <v>0.113</v>
      </c>
      <c r="I138" s="159"/>
      <c r="L138" s="154"/>
      <c r="M138" s="160"/>
      <c r="T138" s="161"/>
      <c r="AT138" s="156" t="s">
        <v>264</v>
      </c>
      <c r="AU138" s="156" t="s">
        <v>87</v>
      </c>
      <c r="AV138" s="12" t="s">
        <v>87</v>
      </c>
      <c r="AW138" s="12" t="s">
        <v>32</v>
      </c>
      <c r="AX138" s="12" t="s">
        <v>77</v>
      </c>
      <c r="AY138" s="156" t="s">
        <v>253</v>
      </c>
    </row>
    <row r="139" spans="2:65" s="12" customFormat="1" ht="11.25">
      <c r="B139" s="154"/>
      <c r="D139" s="155" t="s">
        <v>264</v>
      </c>
      <c r="E139" s="156" t="s">
        <v>1</v>
      </c>
      <c r="F139" s="157" t="s">
        <v>7290</v>
      </c>
      <c r="H139" s="158">
        <v>1.0369999999999999</v>
      </c>
      <c r="I139" s="159"/>
      <c r="L139" s="154"/>
      <c r="M139" s="160"/>
      <c r="T139" s="161"/>
      <c r="AT139" s="156" t="s">
        <v>264</v>
      </c>
      <c r="AU139" s="156" t="s">
        <v>87</v>
      </c>
      <c r="AV139" s="12" t="s">
        <v>87</v>
      </c>
      <c r="AW139" s="12" t="s">
        <v>32</v>
      </c>
      <c r="AX139" s="12" t="s">
        <v>77</v>
      </c>
      <c r="AY139" s="156" t="s">
        <v>253</v>
      </c>
    </row>
    <row r="140" spans="2:65" s="13" customFormat="1" ht="11.25">
      <c r="B140" s="162"/>
      <c r="D140" s="155" t="s">
        <v>264</v>
      </c>
      <c r="E140" s="163" t="s">
        <v>1</v>
      </c>
      <c r="F140" s="164" t="s">
        <v>266</v>
      </c>
      <c r="H140" s="165">
        <v>1.1499999999999999</v>
      </c>
      <c r="I140" s="166"/>
      <c r="L140" s="162"/>
      <c r="M140" s="167"/>
      <c r="T140" s="168"/>
      <c r="AT140" s="163" t="s">
        <v>264</v>
      </c>
      <c r="AU140" s="163" t="s">
        <v>87</v>
      </c>
      <c r="AV140" s="13" t="s">
        <v>260</v>
      </c>
      <c r="AW140" s="13" t="s">
        <v>32</v>
      </c>
      <c r="AX140" s="13" t="s">
        <v>85</v>
      </c>
      <c r="AY140" s="163" t="s">
        <v>253</v>
      </c>
    </row>
    <row r="141" spans="2:65" s="1" customFormat="1" ht="16.5" customHeight="1">
      <c r="B141" s="32"/>
      <c r="C141" s="137" t="s">
        <v>280</v>
      </c>
      <c r="D141" s="137" t="s">
        <v>255</v>
      </c>
      <c r="E141" s="138" t="s">
        <v>7291</v>
      </c>
      <c r="F141" s="139" t="s">
        <v>7292</v>
      </c>
      <c r="G141" s="140" t="s">
        <v>452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260</v>
      </c>
      <c r="AT141" s="148" t="s">
        <v>255</v>
      </c>
      <c r="AU141" s="148" t="s">
        <v>87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260</v>
      </c>
      <c r="BM141" s="148" t="s">
        <v>7293</v>
      </c>
    </row>
    <row r="142" spans="2:65" s="11" customFormat="1" ht="22.9" customHeight="1">
      <c r="B142" s="125"/>
      <c r="D142" s="126" t="s">
        <v>76</v>
      </c>
      <c r="E142" s="135" t="s">
        <v>506</v>
      </c>
      <c r="F142" s="135" t="s">
        <v>507</v>
      </c>
      <c r="I142" s="128"/>
      <c r="J142" s="136">
        <f>BK142</f>
        <v>0</v>
      </c>
      <c r="L142" s="125"/>
      <c r="M142" s="130"/>
      <c r="P142" s="131">
        <f>SUM(P143:P151)</f>
        <v>0</v>
      </c>
      <c r="R142" s="131">
        <f>SUM(R143:R151)</f>
        <v>0</v>
      </c>
      <c r="T142" s="132">
        <f>SUM(T143:T151)</f>
        <v>0</v>
      </c>
      <c r="AR142" s="126" t="s">
        <v>85</v>
      </c>
      <c r="AT142" s="133" t="s">
        <v>76</v>
      </c>
      <c r="AU142" s="133" t="s">
        <v>85</v>
      </c>
      <c r="AY142" s="126" t="s">
        <v>253</v>
      </c>
      <c r="BK142" s="134">
        <f>SUM(BK143:BK151)</f>
        <v>0</v>
      </c>
    </row>
    <row r="143" spans="2:65" s="1" customFormat="1" ht="24.2" customHeight="1">
      <c r="B143" s="32"/>
      <c r="C143" s="137" t="s">
        <v>285</v>
      </c>
      <c r="D143" s="137" t="s">
        <v>255</v>
      </c>
      <c r="E143" s="138" t="s">
        <v>7294</v>
      </c>
      <c r="F143" s="139" t="s">
        <v>7295</v>
      </c>
      <c r="G143" s="140" t="s">
        <v>418</v>
      </c>
      <c r="H143" s="141">
        <v>0.41399999999999998</v>
      </c>
      <c r="I143" s="142"/>
      <c r="J143" s="143">
        <f>ROUND(I143*H143,2)</f>
        <v>0</v>
      </c>
      <c r="K143" s="139" t="s">
        <v>259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260</v>
      </c>
      <c r="AT143" s="148" t="s">
        <v>255</v>
      </c>
      <c r="AU143" s="148" t="s">
        <v>87</v>
      </c>
      <c r="AY143" s="17" t="s">
        <v>253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260</v>
      </c>
      <c r="BM143" s="148" t="s">
        <v>7296</v>
      </c>
    </row>
    <row r="144" spans="2:65" s="1" customFormat="1" ht="11.25">
      <c r="B144" s="32"/>
      <c r="D144" s="150" t="s">
        <v>262</v>
      </c>
      <c r="F144" s="151" t="s">
        <v>7297</v>
      </c>
      <c r="I144" s="152"/>
      <c r="L144" s="32"/>
      <c r="M144" s="153"/>
      <c r="T144" s="56"/>
      <c r="AT144" s="17" t="s">
        <v>262</v>
      </c>
      <c r="AU144" s="17" t="s">
        <v>87</v>
      </c>
    </row>
    <row r="145" spans="2:65" s="1" customFormat="1" ht="24.2" customHeight="1">
      <c r="B145" s="32"/>
      <c r="C145" s="137" t="s">
        <v>292</v>
      </c>
      <c r="D145" s="137" t="s">
        <v>255</v>
      </c>
      <c r="E145" s="138" t="s">
        <v>7298</v>
      </c>
      <c r="F145" s="139" t="s">
        <v>7299</v>
      </c>
      <c r="G145" s="140" t="s">
        <v>418</v>
      </c>
      <c r="H145" s="141">
        <v>8.2799999999999994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260</v>
      </c>
      <c r="AT145" s="148" t="s">
        <v>255</v>
      </c>
      <c r="AU145" s="148" t="s">
        <v>87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260</v>
      </c>
      <c r="BM145" s="148" t="s">
        <v>7300</v>
      </c>
    </row>
    <row r="146" spans="2:65" s="1" customFormat="1" ht="11.25">
      <c r="B146" s="32"/>
      <c r="D146" s="150" t="s">
        <v>262</v>
      </c>
      <c r="F146" s="151" t="s">
        <v>7301</v>
      </c>
      <c r="I146" s="152"/>
      <c r="L146" s="32"/>
      <c r="M146" s="153"/>
      <c r="T146" s="56"/>
      <c r="AT146" s="17" t="s">
        <v>262</v>
      </c>
      <c r="AU146" s="17" t="s">
        <v>87</v>
      </c>
    </row>
    <row r="147" spans="2:65" s="12" customFormat="1" ht="11.25">
      <c r="B147" s="154"/>
      <c r="D147" s="155" t="s">
        <v>264</v>
      </c>
      <c r="F147" s="157" t="s">
        <v>7302</v>
      </c>
      <c r="H147" s="158">
        <v>8.2799999999999994</v>
      </c>
      <c r="I147" s="159"/>
      <c r="L147" s="154"/>
      <c r="M147" s="160"/>
      <c r="T147" s="161"/>
      <c r="AT147" s="156" t="s">
        <v>264</v>
      </c>
      <c r="AU147" s="156" t="s">
        <v>87</v>
      </c>
      <c r="AV147" s="12" t="s">
        <v>87</v>
      </c>
      <c r="AW147" s="12" t="s">
        <v>4</v>
      </c>
      <c r="AX147" s="12" t="s">
        <v>85</v>
      </c>
      <c r="AY147" s="156" t="s">
        <v>253</v>
      </c>
    </row>
    <row r="148" spans="2:65" s="1" customFormat="1" ht="37.9" customHeight="1">
      <c r="B148" s="32"/>
      <c r="C148" s="137" t="s">
        <v>303</v>
      </c>
      <c r="D148" s="137" t="s">
        <v>255</v>
      </c>
      <c r="E148" s="138" t="s">
        <v>7303</v>
      </c>
      <c r="F148" s="139" t="s">
        <v>7304</v>
      </c>
      <c r="G148" s="140" t="s">
        <v>418</v>
      </c>
      <c r="H148" s="141">
        <v>0.41399999999999998</v>
      </c>
      <c r="I148" s="142"/>
      <c r="J148" s="143">
        <f>ROUND(I148*H148,2)</f>
        <v>0</v>
      </c>
      <c r="K148" s="139" t="s">
        <v>259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260</v>
      </c>
      <c r="AT148" s="148" t="s">
        <v>255</v>
      </c>
      <c r="AU148" s="148" t="s">
        <v>87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260</v>
      </c>
      <c r="BM148" s="148" t="s">
        <v>7305</v>
      </c>
    </row>
    <row r="149" spans="2:65" s="1" customFormat="1" ht="11.25">
      <c r="B149" s="32"/>
      <c r="D149" s="150" t="s">
        <v>262</v>
      </c>
      <c r="F149" s="151" t="s">
        <v>7306</v>
      </c>
      <c r="I149" s="152"/>
      <c r="L149" s="32"/>
      <c r="M149" s="153"/>
      <c r="T149" s="56"/>
      <c r="AT149" s="17" t="s">
        <v>262</v>
      </c>
      <c r="AU149" s="17" t="s">
        <v>87</v>
      </c>
    </row>
    <row r="150" spans="2:65" s="1" customFormat="1" ht="24.2" customHeight="1">
      <c r="B150" s="32"/>
      <c r="C150" s="137" t="s">
        <v>310</v>
      </c>
      <c r="D150" s="137" t="s">
        <v>255</v>
      </c>
      <c r="E150" s="138" t="s">
        <v>7182</v>
      </c>
      <c r="F150" s="139" t="s">
        <v>7183</v>
      </c>
      <c r="G150" s="140" t="s">
        <v>418</v>
      </c>
      <c r="H150" s="141">
        <v>0.41399999999999998</v>
      </c>
      <c r="I150" s="142"/>
      <c r="J150" s="143">
        <f>ROUND(I150*H150,2)</f>
        <v>0</v>
      </c>
      <c r="K150" s="139" t="s">
        <v>259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260</v>
      </c>
      <c r="AT150" s="148" t="s">
        <v>255</v>
      </c>
      <c r="AU150" s="148" t="s">
        <v>87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260</v>
      </c>
      <c r="BM150" s="148" t="s">
        <v>7307</v>
      </c>
    </row>
    <row r="151" spans="2:65" s="1" customFormat="1" ht="11.25">
      <c r="B151" s="32"/>
      <c r="D151" s="150" t="s">
        <v>262</v>
      </c>
      <c r="F151" s="151" t="s">
        <v>7185</v>
      </c>
      <c r="I151" s="152"/>
      <c r="L151" s="32"/>
      <c r="M151" s="182"/>
      <c r="N151" s="183"/>
      <c r="O151" s="183"/>
      <c r="P151" s="183"/>
      <c r="Q151" s="183"/>
      <c r="R151" s="183"/>
      <c r="S151" s="183"/>
      <c r="T151" s="184"/>
      <c r="AT151" s="17" t="s">
        <v>262</v>
      </c>
      <c r="AU151" s="17" t="s">
        <v>87</v>
      </c>
    </row>
    <row r="152" spans="2:65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Y2eiQZgPIPF6JCQli4LpStD0NoLa99efSizEi5PHbVgQwv0kRMvgNz4XrPrGWnnx744xb27Tce2qzW71K850yQ==" saltValue="hVXw/DFqhzIe+AHSUJ1antF0YBOriG3h7n/m23JGIskiHa4vYu4N4Uh1a/nEy5yecfCRhtjjZ1uC0SE2TVQDWQ==" spinCount="100000" sheet="1" objects="1" scenarios="1" formatColumns="0" formatRows="0" autoFilter="0"/>
  <autoFilter ref="C119:K151" xr:uid="{00000000-0009-0000-0000-00002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2200-000000000000}"/>
    <hyperlink ref="F137" r:id="rId2" xr:uid="{00000000-0004-0000-2200-000001000000}"/>
    <hyperlink ref="F144" r:id="rId3" xr:uid="{00000000-0004-0000-2200-000002000000}"/>
    <hyperlink ref="F146" r:id="rId4" xr:uid="{00000000-0004-0000-2200-000003000000}"/>
    <hyperlink ref="F149" r:id="rId5" xr:uid="{00000000-0004-0000-2200-000004000000}"/>
    <hyperlink ref="F151" r:id="rId6" xr:uid="{00000000-0004-0000-22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200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206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5" t="str">
        <f>'Rekapitulace stavby'!K6</f>
        <v>VÝSTAVBA CHRÁNĚNÉHO BYDLENÍ V NOVÉ PACE</v>
      </c>
      <c r="F7" s="256"/>
      <c r="G7" s="256"/>
      <c r="H7" s="256"/>
      <c r="L7" s="20"/>
    </row>
    <row r="8" spans="2:46" s="1" customFormat="1" ht="12" customHeight="1">
      <c r="B8" s="32"/>
      <c r="D8" s="27" t="s">
        <v>215</v>
      </c>
      <c r="L8" s="32"/>
    </row>
    <row r="9" spans="2:46" s="1" customFormat="1" ht="16.5" customHeight="1">
      <c r="B9" s="32"/>
      <c r="E9" s="237" t="s">
        <v>7308</v>
      </c>
      <c r="F9" s="257"/>
      <c r="G9" s="257"/>
      <c r="H9" s="25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17. 11. 2023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8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ROUND((SUM(BE117:BE155)),  2)</f>
        <v>0</v>
      </c>
      <c r="I33" s="97">
        <v>0.21</v>
      </c>
      <c r="J33" s="86">
        <f>ROUND(((SUM(BE117:BE155))*I33),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ROUND((SUM(BF117:BF155)),  2)</f>
        <v>0</v>
      </c>
      <c r="I34" s="97">
        <v>0.15</v>
      </c>
      <c r="J34" s="86">
        <f>ROUND(((SUM(BF117:BF155))*I34),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ROUND((SUM(BG117:BG155)),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ROUND((SUM(BH117:BH155)),  2)</f>
        <v>0</v>
      </c>
      <c r="I36" s="97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ROUND((SUM(BI117:BI155)),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5" t="str">
        <f>E7</f>
        <v>VÝSTAVBA CHRÁNĚNÉHO BYDLENÍ V NOVÉ PACE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215</v>
      </c>
      <c r="L86" s="32"/>
    </row>
    <row r="87" spans="2:47" s="1" customFormat="1" ht="16.5" customHeight="1">
      <c r="B87" s="32"/>
      <c r="E87" s="237" t="str">
        <f>E9</f>
        <v>VRN - Vedlejší rozpočtové náklady</v>
      </c>
      <c r="F87" s="257"/>
      <c r="G87" s="257"/>
      <c r="H87" s="25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Na Vyšehradě 1205, 509 01 Nová Paka </v>
      </c>
      <c r="I89" s="27" t="s">
        <v>22</v>
      </c>
      <c r="J89" s="52" t="str">
        <f>IF(J12="","",J12)</f>
        <v>17. 11. 2023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Královehradecký kraj</v>
      </c>
      <c r="I91" s="27" t="s">
        <v>30</v>
      </c>
      <c r="J91" s="30" t="str">
        <f>E21</f>
        <v>Růžička a partneři,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QSB,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224</v>
      </c>
      <c r="D94" s="98"/>
      <c r="E94" s="98"/>
      <c r="F94" s="98"/>
      <c r="G94" s="98"/>
      <c r="H94" s="98"/>
      <c r="I94" s="98"/>
      <c r="J94" s="107" t="s">
        <v>225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226</v>
      </c>
      <c r="J96" s="66">
        <f>J117</f>
        <v>0</v>
      </c>
      <c r="L96" s="32"/>
      <c r="AU96" s="17" t="s">
        <v>227</v>
      </c>
    </row>
    <row r="97" spans="2:12" s="8" customFormat="1" ht="24.95" customHeight="1">
      <c r="B97" s="109"/>
      <c r="D97" s="110" t="s">
        <v>7308</v>
      </c>
      <c r="E97" s="111"/>
      <c r="F97" s="111"/>
      <c r="G97" s="111"/>
      <c r="H97" s="111"/>
      <c r="I97" s="111"/>
      <c r="J97" s="112">
        <f>J118</f>
        <v>0</v>
      </c>
      <c r="L97" s="109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238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55" t="str">
        <f>E7</f>
        <v>VÝSTAVBA CHRÁNĚNÉHO BYDLENÍ V NOVÉ PACE</v>
      </c>
      <c r="F107" s="256"/>
      <c r="G107" s="256"/>
      <c r="H107" s="256"/>
      <c r="L107" s="32"/>
    </row>
    <row r="108" spans="2:12" s="1" customFormat="1" ht="12" customHeight="1">
      <c r="B108" s="32"/>
      <c r="C108" s="27" t="s">
        <v>215</v>
      </c>
      <c r="L108" s="32"/>
    </row>
    <row r="109" spans="2:12" s="1" customFormat="1" ht="16.5" customHeight="1">
      <c r="B109" s="32"/>
      <c r="E109" s="237" t="str">
        <f>E9</f>
        <v>VRN - Vedlejší rozpočtové náklady</v>
      </c>
      <c r="F109" s="257"/>
      <c r="G109" s="257"/>
      <c r="H109" s="257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Na Vyšehradě 1205, 509 01 Nová Paka </v>
      </c>
      <c r="I111" s="27" t="s">
        <v>22</v>
      </c>
      <c r="J111" s="52" t="str">
        <f>IF(J12="","",J12)</f>
        <v>17. 11. 2023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24</v>
      </c>
      <c r="F113" s="25" t="str">
        <f>E15</f>
        <v>Královehradecký kraj</v>
      </c>
      <c r="I113" s="27" t="s">
        <v>30</v>
      </c>
      <c r="J113" s="30" t="str">
        <f>E21</f>
        <v>Růžička a partneři, s.r.o.</v>
      </c>
      <c r="L113" s="32"/>
    </row>
    <row r="114" spans="2:65" s="1" customFormat="1" ht="15.2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>QSB, s.r.o.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7"/>
      <c r="C116" s="118" t="s">
        <v>239</v>
      </c>
      <c r="D116" s="119" t="s">
        <v>62</v>
      </c>
      <c r="E116" s="119" t="s">
        <v>58</v>
      </c>
      <c r="F116" s="119" t="s">
        <v>59</v>
      </c>
      <c r="G116" s="119" t="s">
        <v>240</v>
      </c>
      <c r="H116" s="119" t="s">
        <v>241</v>
      </c>
      <c r="I116" s="119" t="s">
        <v>242</v>
      </c>
      <c r="J116" s="119" t="s">
        <v>225</v>
      </c>
      <c r="K116" s="120" t="s">
        <v>243</v>
      </c>
      <c r="L116" s="117"/>
      <c r="M116" s="59" t="s">
        <v>1</v>
      </c>
      <c r="N116" s="60" t="s">
        <v>41</v>
      </c>
      <c r="O116" s="60" t="s">
        <v>244</v>
      </c>
      <c r="P116" s="60" t="s">
        <v>245</v>
      </c>
      <c r="Q116" s="60" t="s">
        <v>246</v>
      </c>
      <c r="R116" s="60" t="s">
        <v>247</v>
      </c>
      <c r="S116" s="60" t="s">
        <v>248</v>
      </c>
      <c r="T116" s="61" t="s">
        <v>249</v>
      </c>
    </row>
    <row r="117" spans="2:65" s="1" customFormat="1" ht="22.9" customHeight="1">
      <c r="B117" s="32"/>
      <c r="C117" s="64" t="s">
        <v>250</v>
      </c>
      <c r="J117" s="121">
        <f>BK117</f>
        <v>0</v>
      </c>
      <c r="L117" s="32"/>
      <c r="M117" s="62"/>
      <c r="N117" s="53"/>
      <c r="O117" s="53"/>
      <c r="P117" s="122">
        <f>P118</f>
        <v>0</v>
      </c>
      <c r="Q117" s="53"/>
      <c r="R117" s="122">
        <f>R118</f>
        <v>0</v>
      </c>
      <c r="S117" s="53"/>
      <c r="T117" s="123">
        <f>T118</f>
        <v>0</v>
      </c>
      <c r="AT117" s="17" t="s">
        <v>76</v>
      </c>
      <c r="AU117" s="17" t="s">
        <v>227</v>
      </c>
      <c r="BK117" s="124">
        <f>BK118</f>
        <v>0</v>
      </c>
    </row>
    <row r="118" spans="2:65" s="11" customFormat="1" ht="25.9" customHeight="1">
      <c r="B118" s="125"/>
      <c r="D118" s="126" t="s">
        <v>76</v>
      </c>
      <c r="E118" s="127" t="s">
        <v>198</v>
      </c>
      <c r="F118" s="127" t="s">
        <v>199</v>
      </c>
      <c r="I118" s="128"/>
      <c r="J118" s="129">
        <f>BK118</f>
        <v>0</v>
      </c>
      <c r="L118" s="125"/>
      <c r="M118" s="130"/>
      <c r="P118" s="131">
        <f>SUM(P119:P155)</f>
        <v>0</v>
      </c>
      <c r="R118" s="131">
        <f>SUM(R119:R155)</f>
        <v>0</v>
      </c>
      <c r="T118" s="132">
        <f>SUM(T119:T155)</f>
        <v>0</v>
      </c>
      <c r="AR118" s="126" t="s">
        <v>280</v>
      </c>
      <c r="AT118" s="133" t="s">
        <v>76</v>
      </c>
      <c r="AU118" s="133" t="s">
        <v>77</v>
      </c>
      <c r="AY118" s="126" t="s">
        <v>253</v>
      </c>
      <c r="BK118" s="134">
        <f>SUM(BK119:BK155)</f>
        <v>0</v>
      </c>
    </row>
    <row r="119" spans="2:65" s="1" customFormat="1" ht="24.2" customHeight="1">
      <c r="B119" s="32"/>
      <c r="C119" s="137" t="s">
        <v>85</v>
      </c>
      <c r="D119" s="137" t="s">
        <v>255</v>
      </c>
      <c r="E119" s="138" t="s">
        <v>7309</v>
      </c>
      <c r="F119" s="139" t="s">
        <v>7310</v>
      </c>
      <c r="G119" s="140" t="s">
        <v>452</v>
      </c>
      <c r="H119" s="141">
        <v>1</v>
      </c>
      <c r="I119" s="142"/>
      <c r="J119" s="143">
        <f>ROUND(I119*H119,2)</f>
        <v>0</v>
      </c>
      <c r="K119" s="139" t="s">
        <v>259</v>
      </c>
      <c r="L119" s="32"/>
      <c r="M119" s="144" t="s">
        <v>1</v>
      </c>
      <c r="N119" s="145" t="s">
        <v>42</v>
      </c>
      <c r="P119" s="146">
        <f>O119*H119</f>
        <v>0</v>
      </c>
      <c r="Q119" s="146">
        <v>0</v>
      </c>
      <c r="R119" s="146">
        <f>Q119*H119</f>
        <v>0</v>
      </c>
      <c r="S119" s="146">
        <v>0</v>
      </c>
      <c r="T119" s="147">
        <f>S119*H119</f>
        <v>0</v>
      </c>
      <c r="AR119" s="148" t="s">
        <v>5154</v>
      </c>
      <c r="AT119" s="148" t="s">
        <v>255</v>
      </c>
      <c r="AU119" s="148" t="s">
        <v>85</v>
      </c>
      <c r="AY119" s="17" t="s">
        <v>253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7" t="s">
        <v>85</v>
      </c>
      <c r="BK119" s="149">
        <f>ROUND(I119*H119,2)</f>
        <v>0</v>
      </c>
      <c r="BL119" s="17" t="s">
        <v>5154</v>
      </c>
      <c r="BM119" s="148" t="s">
        <v>7311</v>
      </c>
    </row>
    <row r="120" spans="2:65" s="1" customFormat="1" ht="11.25">
      <c r="B120" s="32"/>
      <c r="D120" s="150" t="s">
        <v>262</v>
      </c>
      <c r="F120" s="151" t="s">
        <v>7312</v>
      </c>
      <c r="I120" s="152"/>
      <c r="L120" s="32"/>
      <c r="M120" s="153"/>
      <c r="T120" s="56"/>
      <c r="AT120" s="17" t="s">
        <v>262</v>
      </c>
      <c r="AU120" s="17" t="s">
        <v>85</v>
      </c>
    </row>
    <row r="121" spans="2:65" s="1" customFormat="1" ht="33" customHeight="1">
      <c r="B121" s="32"/>
      <c r="C121" s="137" t="s">
        <v>87</v>
      </c>
      <c r="D121" s="137" t="s">
        <v>255</v>
      </c>
      <c r="E121" s="138" t="s">
        <v>7313</v>
      </c>
      <c r="F121" s="139" t="s">
        <v>7314</v>
      </c>
      <c r="G121" s="140" t="s">
        <v>452</v>
      </c>
      <c r="H121" s="141">
        <v>1</v>
      </c>
      <c r="I121" s="142"/>
      <c r="J121" s="143">
        <f>ROUND(I121*H121,2)</f>
        <v>0</v>
      </c>
      <c r="K121" s="139" t="s">
        <v>1</v>
      </c>
      <c r="L121" s="32"/>
      <c r="M121" s="144" t="s">
        <v>1</v>
      </c>
      <c r="N121" s="145" t="s">
        <v>42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AR121" s="148" t="s">
        <v>5154</v>
      </c>
      <c r="AT121" s="148" t="s">
        <v>255</v>
      </c>
      <c r="AU121" s="148" t="s">
        <v>85</v>
      </c>
      <c r="AY121" s="17" t="s">
        <v>253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85</v>
      </c>
      <c r="BK121" s="149">
        <f>ROUND(I121*H121,2)</f>
        <v>0</v>
      </c>
      <c r="BL121" s="17" t="s">
        <v>5154</v>
      </c>
      <c r="BM121" s="148" t="s">
        <v>7315</v>
      </c>
    </row>
    <row r="122" spans="2:65" s="1" customFormat="1" ht="16.5" customHeight="1">
      <c r="B122" s="32"/>
      <c r="C122" s="137" t="s">
        <v>97</v>
      </c>
      <c r="D122" s="137" t="s">
        <v>255</v>
      </c>
      <c r="E122" s="138" t="s">
        <v>7316</v>
      </c>
      <c r="F122" s="139" t="s">
        <v>7317</v>
      </c>
      <c r="G122" s="140" t="s">
        <v>452</v>
      </c>
      <c r="H122" s="141">
        <v>1</v>
      </c>
      <c r="I122" s="142"/>
      <c r="J122" s="143">
        <f>ROUND(I122*H122,2)</f>
        <v>0</v>
      </c>
      <c r="K122" s="139" t="s">
        <v>1</v>
      </c>
      <c r="L122" s="32"/>
      <c r="M122" s="144" t="s">
        <v>1</v>
      </c>
      <c r="N122" s="145" t="s">
        <v>42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5154</v>
      </c>
      <c r="AT122" s="148" t="s">
        <v>255</v>
      </c>
      <c r="AU122" s="148" t="s">
        <v>85</v>
      </c>
      <c r="AY122" s="17" t="s">
        <v>253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85</v>
      </c>
      <c r="BK122" s="149">
        <f>ROUND(I122*H122,2)</f>
        <v>0</v>
      </c>
      <c r="BL122" s="17" t="s">
        <v>5154</v>
      </c>
      <c r="BM122" s="148" t="s">
        <v>7318</v>
      </c>
    </row>
    <row r="123" spans="2:65" s="1" customFormat="1" ht="44.25" customHeight="1">
      <c r="B123" s="32"/>
      <c r="C123" s="137" t="s">
        <v>260</v>
      </c>
      <c r="D123" s="137" t="s">
        <v>255</v>
      </c>
      <c r="E123" s="138" t="s">
        <v>7319</v>
      </c>
      <c r="F123" s="139" t="s">
        <v>7320</v>
      </c>
      <c r="G123" s="140" t="s">
        <v>452</v>
      </c>
      <c r="H123" s="141">
        <v>1</v>
      </c>
      <c r="I123" s="142"/>
      <c r="J123" s="143">
        <f>ROUND(I123*H123,2)</f>
        <v>0</v>
      </c>
      <c r="K123" s="139" t="s">
        <v>259</v>
      </c>
      <c r="L123" s="32"/>
      <c r="M123" s="144" t="s">
        <v>1</v>
      </c>
      <c r="N123" s="145" t="s">
        <v>42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5154</v>
      </c>
      <c r="AT123" s="148" t="s">
        <v>255</v>
      </c>
      <c r="AU123" s="148" t="s">
        <v>85</v>
      </c>
      <c r="AY123" s="17" t="s">
        <v>253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85</v>
      </c>
      <c r="BK123" s="149">
        <f>ROUND(I123*H123,2)</f>
        <v>0</v>
      </c>
      <c r="BL123" s="17" t="s">
        <v>5154</v>
      </c>
      <c r="BM123" s="148" t="s">
        <v>7321</v>
      </c>
    </row>
    <row r="124" spans="2:65" s="1" customFormat="1" ht="11.25">
      <c r="B124" s="32"/>
      <c r="D124" s="150" t="s">
        <v>262</v>
      </c>
      <c r="F124" s="151" t="s">
        <v>7322</v>
      </c>
      <c r="I124" s="152"/>
      <c r="L124" s="32"/>
      <c r="M124" s="153"/>
      <c r="T124" s="56"/>
      <c r="AT124" s="17" t="s">
        <v>262</v>
      </c>
      <c r="AU124" s="17" t="s">
        <v>85</v>
      </c>
    </row>
    <row r="125" spans="2:65" s="1" customFormat="1" ht="78">
      <c r="B125" s="32"/>
      <c r="D125" s="155" t="s">
        <v>1346</v>
      </c>
      <c r="F125" s="195" t="s">
        <v>7323</v>
      </c>
      <c r="I125" s="152"/>
      <c r="L125" s="32"/>
      <c r="M125" s="153"/>
      <c r="T125" s="56"/>
      <c r="AT125" s="17" t="s">
        <v>1346</v>
      </c>
      <c r="AU125" s="17" t="s">
        <v>85</v>
      </c>
    </row>
    <row r="126" spans="2:65" s="1" customFormat="1" ht="16.5" customHeight="1">
      <c r="B126" s="32"/>
      <c r="C126" s="137" t="s">
        <v>280</v>
      </c>
      <c r="D126" s="137" t="s">
        <v>255</v>
      </c>
      <c r="E126" s="138" t="s">
        <v>7324</v>
      </c>
      <c r="F126" s="139" t="s">
        <v>7325</v>
      </c>
      <c r="G126" s="140" t="s">
        <v>452</v>
      </c>
      <c r="H126" s="141">
        <v>1</v>
      </c>
      <c r="I126" s="142"/>
      <c r="J126" s="143">
        <f>ROUND(I126*H126,2)</f>
        <v>0</v>
      </c>
      <c r="K126" s="139" t="s">
        <v>259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5154</v>
      </c>
      <c r="AT126" s="148" t="s">
        <v>255</v>
      </c>
      <c r="AU126" s="148" t="s">
        <v>85</v>
      </c>
      <c r="AY126" s="17" t="s">
        <v>253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85</v>
      </c>
      <c r="BK126" s="149">
        <f>ROUND(I126*H126,2)</f>
        <v>0</v>
      </c>
      <c r="BL126" s="17" t="s">
        <v>5154</v>
      </c>
      <c r="BM126" s="148" t="s">
        <v>7326</v>
      </c>
    </row>
    <row r="127" spans="2:65" s="1" customFormat="1" ht="11.25">
      <c r="B127" s="32"/>
      <c r="D127" s="150" t="s">
        <v>262</v>
      </c>
      <c r="F127" s="151" t="s">
        <v>7327</v>
      </c>
      <c r="I127" s="152"/>
      <c r="L127" s="32"/>
      <c r="M127" s="153"/>
      <c r="T127" s="56"/>
      <c r="AT127" s="17" t="s">
        <v>262</v>
      </c>
      <c r="AU127" s="17" t="s">
        <v>85</v>
      </c>
    </row>
    <row r="128" spans="2:65" s="1" customFormat="1" ht="24.2" customHeight="1">
      <c r="B128" s="32"/>
      <c r="C128" s="137" t="s">
        <v>285</v>
      </c>
      <c r="D128" s="137" t="s">
        <v>255</v>
      </c>
      <c r="E128" s="138" t="s">
        <v>7328</v>
      </c>
      <c r="F128" s="139" t="s">
        <v>7329</v>
      </c>
      <c r="G128" s="140" t="s">
        <v>452</v>
      </c>
      <c r="H128" s="141">
        <v>1</v>
      </c>
      <c r="I128" s="142"/>
      <c r="J128" s="143">
        <f>ROUND(I128*H128,2)</f>
        <v>0</v>
      </c>
      <c r="K128" s="139" t="s">
        <v>1729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5154</v>
      </c>
      <c r="AT128" s="148" t="s">
        <v>255</v>
      </c>
      <c r="AU128" s="148" t="s">
        <v>85</v>
      </c>
      <c r="AY128" s="17" t="s">
        <v>253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5154</v>
      </c>
      <c r="BM128" s="148" t="s">
        <v>7330</v>
      </c>
    </row>
    <row r="129" spans="2:65" s="1" customFormat="1" ht="11.25">
      <c r="B129" s="32"/>
      <c r="D129" s="150" t="s">
        <v>262</v>
      </c>
      <c r="F129" s="151" t="s">
        <v>7331</v>
      </c>
      <c r="I129" s="152"/>
      <c r="L129" s="32"/>
      <c r="M129" s="153"/>
      <c r="T129" s="56"/>
      <c r="AT129" s="17" t="s">
        <v>262</v>
      </c>
      <c r="AU129" s="17" t="s">
        <v>85</v>
      </c>
    </row>
    <row r="130" spans="2:65" s="1" customFormat="1" ht="24.2" customHeight="1">
      <c r="B130" s="32"/>
      <c r="C130" s="137" t="s">
        <v>292</v>
      </c>
      <c r="D130" s="137" t="s">
        <v>255</v>
      </c>
      <c r="E130" s="138" t="s">
        <v>7332</v>
      </c>
      <c r="F130" s="139" t="s">
        <v>7333</v>
      </c>
      <c r="G130" s="140" t="s">
        <v>452</v>
      </c>
      <c r="H130" s="141">
        <v>1</v>
      </c>
      <c r="I130" s="142"/>
      <c r="J130" s="143">
        <f>ROUND(I130*H130,2)</f>
        <v>0</v>
      </c>
      <c r="K130" s="139" t="s">
        <v>1729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5154</v>
      </c>
      <c r="AT130" s="148" t="s">
        <v>255</v>
      </c>
      <c r="AU130" s="148" t="s">
        <v>85</v>
      </c>
      <c r="AY130" s="17" t="s">
        <v>253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5154</v>
      </c>
      <c r="BM130" s="148" t="s">
        <v>7334</v>
      </c>
    </row>
    <row r="131" spans="2:65" s="1" customFormat="1" ht="11.25">
      <c r="B131" s="32"/>
      <c r="D131" s="150" t="s">
        <v>262</v>
      </c>
      <c r="F131" s="151" t="s">
        <v>7335</v>
      </c>
      <c r="I131" s="152"/>
      <c r="L131" s="32"/>
      <c r="M131" s="153"/>
      <c r="T131" s="56"/>
      <c r="AT131" s="17" t="s">
        <v>262</v>
      </c>
      <c r="AU131" s="17" t="s">
        <v>85</v>
      </c>
    </row>
    <row r="132" spans="2:65" s="1" customFormat="1" ht="62.65" customHeight="1">
      <c r="B132" s="32"/>
      <c r="C132" s="137" t="s">
        <v>303</v>
      </c>
      <c r="D132" s="137" t="s">
        <v>255</v>
      </c>
      <c r="E132" s="138" t="s">
        <v>7336</v>
      </c>
      <c r="F132" s="139" t="s">
        <v>7337</v>
      </c>
      <c r="G132" s="140" t="s">
        <v>452</v>
      </c>
      <c r="H132" s="141">
        <v>1</v>
      </c>
      <c r="I132" s="142"/>
      <c r="J132" s="143">
        <f>ROUND(I132*H132,2)</f>
        <v>0</v>
      </c>
      <c r="K132" s="139" t="s">
        <v>1729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5154</v>
      </c>
      <c r="AT132" s="148" t="s">
        <v>255</v>
      </c>
      <c r="AU132" s="148" t="s">
        <v>85</v>
      </c>
      <c r="AY132" s="17" t="s">
        <v>253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5154</v>
      </c>
      <c r="BM132" s="148" t="s">
        <v>7338</v>
      </c>
    </row>
    <row r="133" spans="2:65" s="1" customFormat="1" ht="11.25">
      <c r="B133" s="32"/>
      <c r="D133" s="150" t="s">
        <v>262</v>
      </c>
      <c r="F133" s="151" t="s">
        <v>7339</v>
      </c>
      <c r="I133" s="152"/>
      <c r="L133" s="32"/>
      <c r="M133" s="153"/>
      <c r="T133" s="56"/>
      <c r="AT133" s="17" t="s">
        <v>262</v>
      </c>
      <c r="AU133" s="17" t="s">
        <v>85</v>
      </c>
    </row>
    <row r="134" spans="2:65" s="1" customFormat="1" ht="21.75" customHeight="1">
      <c r="B134" s="32"/>
      <c r="C134" s="137" t="s">
        <v>310</v>
      </c>
      <c r="D134" s="137" t="s">
        <v>255</v>
      </c>
      <c r="E134" s="138" t="s">
        <v>7340</v>
      </c>
      <c r="F134" s="139" t="s">
        <v>7341</v>
      </c>
      <c r="G134" s="140" t="s">
        <v>452</v>
      </c>
      <c r="H134" s="141">
        <v>1</v>
      </c>
      <c r="I134" s="142"/>
      <c r="J134" s="143">
        <f>ROUND(I134*H134,2)</f>
        <v>0</v>
      </c>
      <c r="K134" s="139" t="s">
        <v>1729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5154</v>
      </c>
      <c r="AT134" s="148" t="s">
        <v>255</v>
      </c>
      <c r="AU134" s="148" t="s">
        <v>85</v>
      </c>
      <c r="AY134" s="17" t="s">
        <v>253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5154</v>
      </c>
      <c r="BM134" s="148" t="s">
        <v>7342</v>
      </c>
    </row>
    <row r="135" spans="2:65" s="1" customFormat="1" ht="11.25">
      <c r="B135" s="32"/>
      <c r="D135" s="150" t="s">
        <v>262</v>
      </c>
      <c r="F135" s="151" t="s">
        <v>7343</v>
      </c>
      <c r="I135" s="152"/>
      <c r="L135" s="32"/>
      <c r="M135" s="153"/>
      <c r="T135" s="56"/>
      <c r="AT135" s="17" t="s">
        <v>262</v>
      </c>
      <c r="AU135" s="17" t="s">
        <v>85</v>
      </c>
    </row>
    <row r="136" spans="2:65" s="1" customFormat="1" ht="48.75">
      <c r="B136" s="32"/>
      <c r="D136" s="155" t="s">
        <v>1346</v>
      </c>
      <c r="F136" s="195" t="s">
        <v>7344</v>
      </c>
      <c r="I136" s="152"/>
      <c r="L136" s="32"/>
      <c r="M136" s="153"/>
      <c r="T136" s="56"/>
      <c r="AT136" s="17" t="s">
        <v>1346</v>
      </c>
      <c r="AU136" s="17" t="s">
        <v>85</v>
      </c>
    </row>
    <row r="137" spans="2:65" s="1" customFormat="1" ht="16.5" customHeight="1">
      <c r="B137" s="32"/>
      <c r="C137" s="137" t="s">
        <v>317</v>
      </c>
      <c r="D137" s="137" t="s">
        <v>255</v>
      </c>
      <c r="E137" s="138" t="s">
        <v>7345</v>
      </c>
      <c r="F137" s="139" t="s">
        <v>7346</v>
      </c>
      <c r="G137" s="140" t="s">
        <v>452</v>
      </c>
      <c r="H137" s="141">
        <v>1</v>
      </c>
      <c r="I137" s="142"/>
      <c r="J137" s="143">
        <f>ROUND(I137*H137,2)</f>
        <v>0</v>
      </c>
      <c r="K137" s="139" t="s">
        <v>1729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5154</v>
      </c>
      <c r="AT137" s="148" t="s">
        <v>255</v>
      </c>
      <c r="AU137" s="148" t="s">
        <v>85</v>
      </c>
      <c r="AY137" s="17" t="s">
        <v>253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5154</v>
      </c>
      <c r="BM137" s="148" t="s">
        <v>7347</v>
      </c>
    </row>
    <row r="138" spans="2:65" s="1" customFormat="1" ht="11.25">
      <c r="B138" s="32"/>
      <c r="D138" s="150" t="s">
        <v>262</v>
      </c>
      <c r="F138" s="151" t="s">
        <v>7348</v>
      </c>
      <c r="I138" s="152"/>
      <c r="L138" s="32"/>
      <c r="M138" s="153"/>
      <c r="T138" s="56"/>
      <c r="AT138" s="17" t="s">
        <v>262</v>
      </c>
      <c r="AU138" s="17" t="s">
        <v>85</v>
      </c>
    </row>
    <row r="139" spans="2:65" s="1" customFormat="1" ht="117">
      <c r="B139" s="32"/>
      <c r="D139" s="155" t="s">
        <v>1346</v>
      </c>
      <c r="F139" s="195" t="s">
        <v>7349</v>
      </c>
      <c r="I139" s="152"/>
      <c r="L139" s="32"/>
      <c r="M139" s="153"/>
      <c r="T139" s="56"/>
      <c r="AT139" s="17" t="s">
        <v>1346</v>
      </c>
      <c r="AU139" s="17" t="s">
        <v>85</v>
      </c>
    </row>
    <row r="140" spans="2:65" s="1" customFormat="1" ht="33" customHeight="1">
      <c r="B140" s="32"/>
      <c r="C140" s="137" t="s">
        <v>323</v>
      </c>
      <c r="D140" s="137" t="s">
        <v>255</v>
      </c>
      <c r="E140" s="138" t="s">
        <v>7350</v>
      </c>
      <c r="F140" s="139" t="s">
        <v>7351</v>
      </c>
      <c r="G140" s="140" t="s">
        <v>452</v>
      </c>
      <c r="H140" s="141">
        <v>1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5154</v>
      </c>
      <c r="AT140" s="148" t="s">
        <v>255</v>
      </c>
      <c r="AU140" s="148" t="s">
        <v>85</v>
      </c>
      <c r="AY140" s="17" t="s">
        <v>253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5154</v>
      </c>
      <c r="BM140" s="148" t="s">
        <v>7352</v>
      </c>
    </row>
    <row r="141" spans="2:65" s="1" customFormat="1" ht="24.2" customHeight="1">
      <c r="B141" s="32"/>
      <c r="C141" s="137" t="s">
        <v>344</v>
      </c>
      <c r="D141" s="137" t="s">
        <v>255</v>
      </c>
      <c r="E141" s="138" t="s">
        <v>7353</v>
      </c>
      <c r="F141" s="139" t="s">
        <v>7354</v>
      </c>
      <c r="G141" s="140" t="s">
        <v>452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5154</v>
      </c>
      <c r="AT141" s="148" t="s">
        <v>255</v>
      </c>
      <c r="AU141" s="148" t="s">
        <v>85</v>
      </c>
      <c r="AY141" s="17" t="s">
        <v>253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5154</v>
      </c>
      <c r="BM141" s="148" t="s">
        <v>7355</v>
      </c>
    </row>
    <row r="142" spans="2:65" s="1" customFormat="1" ht="24.2" customHeight="1">
      <c r="B142" s="32"/>
      <c r="C142" s="137" t="s">
        <v>355</v>
      </c>
      <c r="D142" s="137" t="s">
        <v>255</v>
      </c>
      <c r="E142" s="138" t="s">
        <v>7356</v>
      </c>
      <c r="F142" s="139" t="s">
        <v>7357</v>
      </c>
      <c r="G142" s="140" t="s">
        <v>452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5154</v>
      </c>
      <c r="AT142" s="148" t="s">
        <v>255</v>
      </c>
      <c r="AU142" s="148" t="s">
        <v>85</v>
      </c>
      <c r="AY142" s="17" t="s">
        <v>253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5154</v>
      </c>
      <c r="BM142" s="148" t="s">
        <v>7358</v>
      </c>
    </row>
    <row r="143" spans="2:65" s="1" customFormat="1" ht="16.5" customHeight="1">
      <c r="B143" s="32"/>
      <c r="C143" s="137" t="s">
        <v>360</v>
      </c>
      <c r="D143" s="137" t="s">
        <v>255</v>
      </c>
      <c r="E143" s="138" t="s">
        <v>7359</v>
      </c>
      <c r="F143" s="139" t="s">
        <v>7360</v>
      </c>
      <c r="G143" s="140" t="s">
        <v>452</v>
      </c>
      <c r="H143" s="141">
        <v>1</v>
      </c>
      <c r="I143" s="142"/>
      <c r="J143" s="143">
        <f>ROUND(I143*H143,2)</f>
        <v>0</v>
      </c>
      <c r="K143" s="139" t="s">
        <v>259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5154</v>
      </c>
      <c r="AT143" s="148" t="s">
        <v>255</v>
      </c>
      <c r="AU143" s="148" t="s">
        <v>85</v>
      </c>
      <c r="AY143" s="17" t="s">
        <v>253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5154</v>
      </c>
      <c r="BM143" s="148" t="s">
        <v>7361</v>
      </c>
    </row>
    <row r="144" spans="2:65" s="1" customFormat="1" ht="11.25">
      <c r="B144" s="32"/>
      <c r="D144" s="150" t="s">
        <v>262</v>
      </c>
      <c r="F144" s="151" t="s">
        <v>7362</v>
      </c>
      <c r="I144" s="152"/>
      <c r="L144" s="32"/>
      <c r="M144" s="153"/>
      <c r="T144" s="56"/>
      <c r="AT144" s="17" t="s">
        <v>262</v>
      </c>
      <c r="AU144" s="17" t="s">
        <v>85</v>
      </c>
    </row>
    <row r="145" spans="2:65" s="1" customFormat="1" ht="24.2" customHeight="1">
      <c r="B145" s="32"/>
      <c r="C145" s="137" t="s">
        <v>8</v>
      </c>
      <c r="D145" s="137" t="s">
        <v>255</v>
      </c>
      <c r="E145" s="138" t="s">
        <v>7363</v>
      </c>
      <c r="F145" s="139" t="s">
        <v>7364</v>
      </c>
      <c r="G145" s="140" t="s">
        <v>313</v>
      </c>
      <c r="H145" s="141">
        <v>182</v>
      </c>
      <c r="I145" s="142"/>
      <c r="J145" s="143">
        <f>ROUND(I145*H145,2)</f>
        <v>0</v>
      </c>
      <c r="K145" s="139" t="s">
        <v>259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5154</v>
      </c>
      <c r="AT145" s="148" t="s">
        <v>255</v>
      </c>
      <c r="AU145" s="148" t="s">
        <v>85</v>
      </c>
      <c r="AY145" s="17" t="s">
        <v>253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5154</v>
      </c>
      <c r="BM145" s="148" t="s">
        <v>7365</v>
      </c>
    </row>
    <row r="146" spans="2:65" s="1" customFormat="1" ht="11.25">
      <c r="B146" s="32"/>
      <c r="D146" s="150" t="s">
        <v>262</v>
      </c>
      <c r="F146" s="151" t="s">
        <v>7366</v>
      </c>
      <c r="I146" s="152"/>
      <c r="L146" s="32"/>
      <c r="M146" s="153"/>
      <c r="T146" s="56"/>
      <c r="AT146" s="17" t="s">
        <v>262</v>
      </c>
      <c r="AU146" s="17" t="s">
        <v>85</v>
      </c>
    </row>
    <row r="147" spans="2:65" s="1" customFormat="1" ht="16.5" customHeight="1">
      <c r="B147" s="32"/>
      <c r="C147" s="137" t="s">
        <v>369</v>
      </c>
      <c r="D147" s="137" t="s">
        <v>255</v>
      </c>
      <c r="E147" s="138" t="s">
        <v>7367</v>
      </c>
      <c r="F147" s="139" t="s">
        <v>7368</v>
      </c>
      <c r="G147" s="140" t="s">
        <v>7369</v>
      </c>
      <c r="H147" s="141">
        <v>2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5154</v>
      </c>
      <c r="AT147" s="148" t="s">
        <v>255</v>
      </c>
      <c r="AU147" s="148" t="s">
        <v>85</v>
      </c>
      <c r="AY147" s="17" t="s">
        <v>253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5154</v>
      </c>
      <c r="BM147" s="148" t="s">
        <v>7370</v>
      </c>
    </row>
    <row r="148" spans="2:65" s="1" customFormat="1" ht="37.9" customHeight="1">
      <c r="B148" s="32"/>
      <c r="C148" s="137" t="s">
        <v>374</v>
      </c>
      <c r="D148" s="137" t="s">
        <v>255</v>
      </c>
      <c r="E148" s="138" t="s">
        <v>7371</v>
      </c>
      <c r="F148" s="139" t="s">
        <v>7372</v>
      </c>
      <c r="G148" s="140" t="s">
        <v>692</v>
      </c>
      <c r="H148" s="141">
        <v>1</v>
      </c>
      <c r="I148" s="142"/>
      <c r="J148" s="143">
        <f>ROUND(I148*H148,2)</f>
        <v>0</v>
      </c>
      <c r="K148" s="139" t="s">
        <v>259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5154</v>
      </c>
      <c r="AT148" s="148" t="s">
        <v>255</v>
      </c>
      <c r="AU148" s="148" t="s">
        <v>85</v>
      </c>
      <c r="AY148" s="17" t="s">
        <v>253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5154</v>
      </c>
      <c r="BM148" s="148" t="s">
        <v>7373</v>
      </c>
    </row>
    <row r="149" spans="2:65" s="1" customFormat="1" ht="11.25">
      <c r="B149" s="32"/>
      <c r="D149" s="150" t="s">
        <v>262</v>
      </c>
      <c r="F149" s="151" t="s">
        <v>7374</v>
      </c>
      <c r="I149" s="152"/>
      <c r="L149" s="32"/>
      <c r="M149" s="153"/>
      <c r="T149" s="56"/>
      <c r="AT149" s="17" t="s">
        <v>262</v>
      </c>
      <c r="AU149" s="17" t="s">
        <v>85</v>
      </c>
    </row>
    <row r="150" spans="2:65" s="1" customFormat="1" ht="16.5" customHeight="1">
      <c r="B150" s="32"/>
      <c r="C150" s="137" t="s">
        <v>379</v>
      </c>
      <c r="D150" s="137" t="s">
        <v>255</v>
      </c>
      <c r="E150" s="138" t="s">
        <v>7375</v>
      </c>
      <c r="F150" s="139" t="s">
        <v>7376</v>
      </c>
      <c r="G150" s="140" t="s">
        <v>452</v>
      </c>
      <c r="H150" s="141">
        <v>1</v>
      </c>
      <c r="I150" s="142"/>
      <c r="J150" s="143">
        <f>ROUND(I150*H150,2)</f>
        <v>0</v>
      </c>
      <c r="K150" s="139" t="s">
        <v>259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5154</v>
      </c>
      <c r="AT150" s="148" t="s">
        <v>255</v>
      </c>
      <c r="AU150" s="148" t="s">
        <v>85</v>
      </c>
      <c r="AY150" s="17" t="s">
        <v>253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5154</v>
      </c>
      <c r="BM150" s="148" t="s">
        <v>7377</v>
      </c>
    </row>
    <row r="151" spans="2:65" s="1" customFormat="1" ht="11.25">
      <c r="B151" s="32"/>
      <c r="D151" s="150" t="s">
        <v>262</v>
      </c>
      <c r="F151" s="151" t="s">
        <v>7378</v>
      </c>
      <c r="I151" s="152"/>
      <c r="L151" s="32"/>
      <c r="M151" s="153"/>
      <c r="T151" s="56"/>
      <c r="AT151" s="17" t="s">
        <v>262</v>
      </c>
      <c r="AU151" s="17" t="s">
        <v>85</v>
      </c>
    </row>
    <row r="152" spans="2:65" s="1" customFormat="1" ht="16.5" customHeight="1">
      <c r="B152" s="32"/>
      <c r="C152" s="137" t="s">
        <v>384</v>
      </c>
      <c r="D152" s="137" t="s">
        <v>255</v>
      </c>
      <c r="E152" s="138" t="s">
        <v>7379</v>
      </c>
      <c r="F152" s="139" t="s">
        <v>7380</v>
      </c>
      <c r="G152" s="140" t="s">
        <v>452</v>
      </c>
      <c r="H152" s="141">
        <v>1</v>
      </c>
      <c r="I152" s="142"/>
      <c r="J152" s="143">
        <f>ROUND(I152*H152,2)</f>
        <v>0</v>
      </c>
      <c r="K152" s="139" t="s">
        <v>259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5154</v>
      </c>
      <c r="AT152" s="148" t="s">
        <v>255</v>
      </c>
      <c r="AU152" s="148" t="s">
        <v>85</v>
      </c>
      <c r="AY152" s="17" t="s">
        <v>253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5154</v>
      </c>
      <c r="BM152" s="148" t="s">
        <v>7381</v>
      </c>
    </row>
    <row r="153" spans="2:65" s="1" customFormat="1" ht="11.25">
      <c r="B153" s="32"/>
      <c r="D153" s="150" t="s">
        <v>262</v>
      </c>
      <c r="F153" s="151" t="s">
        <v>7382</v>
      </c>
      <c r="I153" s="152"/>
      <c r="L153" s="32"/>
      <c r="M153" s="153"/>
      <c r="T153" s="56"/>
      <c r="AT153" s="17" t="s">
        <v>262</v>
      </c>
      <c r="AU153" s="17" t="s">
        <v>85</v>
      </c>
    </row>
    <row r="154" spans="2:65" s="1" customFormat="1" ht="16.5" customHeight="1">
      <c r="B154" s="32"/>
      <c r="C154" s="137" t="s">
        <v>389</v>
      </c>
      <c r="D154" s="137" t="s">
        <v>255</v>
      </c>
      <c r="E154" s="138" t="s">
        <v>7383</v>
      </c>
      <c r="F154" s="139" t="s">
        <v>7384</v>
      </c>
      <c r="G154" s="140" t="s">
        <v>452</v>
      </c>
      <c r="H154" s="141">
        <v>1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5154</v>
      </c>
      <c r="AT154" s="148" t="s">
        <v>255</v>
      </c>
      <c r="AU154" s="148" t="s">
        <v>85</v>
      </c>
      <c r="AY154" s="17" t="s">
        <v>253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5154</v>
      </c>
      <c r="BM154" s="148" t="s">
        <v>7385</v>
      </c>
    </row>
    <row r="155" spans="2:65" s="1" customFormat="1" ht="44.25" customHeight="1">
      <c r="B155" s="32"/>
      <c r="C155" s="137" t="s">
        <v>7</v>
      </c>
      <c r="D155" s="137" t="s">
        <v>255</v>
      </c>
      <c r="E155" s="138" t="s">
        <v>7386</v>
      </c>
      <c r="F155" s="139" t="s">
        <v>7387</v>
      </c>
      <c r="G155" s="140" t="s">
        <v>452</v>
      </c>
      <c r="H155" s="141">
        <v>1</v>
      </c>
      <c r="I155" s="142"/>
      <c r="J155" s="143">
        <f>ROUND(I155*H155,2)</f>
        <v>0</v>
      </c>
      <c r="K155" s="139" t="s">
        <v>1</v>
      </c>
      <c r="L155" s="32"/>
      <c r="M155" s="197" t="s">
        <v>1</v>
      </c>
      <c r="N155" s="198" t="s">
        <v>42</v>
      </c>
      <c r="O155" s="183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148" t="s">
        <v>5154</v>
      </c>
      <c r="AT155" s="148" t="s">
        <v>255</v>
      </c>
      <c r="AU155" s="148" t="s">
        <v>85</v>
      </c>
      <c r="AY155" s="17" t="s">
        <v>253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5154</v>
      </c>
      <c r="BM155" s="148" t="s">
        <v>7388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IYp4f5KRL5AhrXm/mt/paujWgRRJD7/ryIAc85bKNl6czFVZeVpFAwtiG/qTSa9AYaNBa2xVvRip0Vmoi7bhag==" saltValue="8K9c9h0+zvU7B5cHon5S8nEEOCvjAaF9cgYzNwyW6flcyt5rRMPs2tcRmxyaQeZnaYU8Q/oPmveahutCiPJ39g==" spinCount="100000" sheet="1" objects="1" scenarios="1" formatColumns="0" formatRows="0" autoFilter="0"/>
  <autoFilter ref="C116:K155" xr:uid="{00000000-0009-0000-0000-00002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hyperlinks>
    <hyperlink ref="F120" r:id="rId1" xr:uid="{00000000-0004-0000-2300-000000000000}"/>
    <hyperlink ref="F124" r:id="rId2" xr:uid="{00000000-0004-0000-2300-000001000000}"/>
    <hyperlink ref="F127" r:id="rId3" xr:uid="{00000000-0004-0000-2300-000002000000}"/>
    <hyperlink ref="F129" r:id="rId4" xr:uid="{00000000-0004-0000-2300-000003000000}"/>
    <hyperlink ref="F131" r:id="rId5" xr:uid="{00000000-0004-0000-2300-000004000000}"/>
    <hyperlink ref="F133" r:id="rId6" xr:uid="{00000000-0004-0000-2300-000005000000}"/>
    <hyperlink ref="F135" r:id="rId7" xr:uid="{00000000-0004-0000-2300-000006000000}"/>
    <hyperlink ref="F138" r:id="rId8" xr:uid="{00000000-0004-0000-2300-000007000000}"/>
    <hyperlink ref="F144" r:id="rId9" xr:uid="{00000000-0004-0000-2300-000008000000}"/>
    <hyperlink ref="F146" r:id="rId10" xr:uid="{00000000-0004-0000-2300-000009000000}"/>
    <hyperlink ref="F149" r:id="rId11" xr:uid="{00000000-0004-0000-2300-00000A000000}"/>
    <hyperlink ref="F151" r:id="rId12" xr:uid="{00000000-0004-0000-2300-00000B000000}"/>
    <hyperlink ref="F153" r:id="rId13" xr:uid="{00000000-0004-0000-23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H7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7389</v>
      </c>
      <c r="H4" s="20"/>
    </row>
    <row r="5" spans="2:8" ht="12" customHeight="1">
      <c r="B5" s="20"/>
      <c r="C5" s="24" t="s">
        <v>13</v>
      </c>
      <c r="D5" s="220" t="s">
        <v>14</v>
      </c>
      <c r="E5" s="216"/>
      <c r="F5" s="216"/>
      <c r="H5" s="20"/>
    </row>
    <row r="6" spans="2:8" ht="36.950000000000003" customHeight="1">
      <c r="B6" s="20"/>
      <c r="C6" s="26" t="s">
        <v>16</v>
      </c>
      <c r="D6" s="217" t="s">
        <v>17</v>
      </c>
      <c r="E6" s="216"/>
      <c r="F6" s="216"/>
      <c r="H6" s="20"/>
    </row>
    <row r="7" spans="2:8" ht="16.5" customHeight="1">
      <c r="B7" s="20"/>
      <c r="C7" s="27" t="s">
        <v>22</v>
      </c>
      <c r="D7" s="52" t="str">
        <f>'Rekapitulace stavby'!AN8</f>
        <v>17. 11. 2023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7"/>
      <c r="C9" s="118" t="s">
        <v>58</v>
      </c>
      <c r="D9" s="119" t="s">
        <v>59</v>
      </c>
      <c r="E9" s="119" t="s">
        <v>240</v>
      </c>
      <c r="F9" s="120" t="s">
        <v>7390</v>
      </c>
      <c r="H9" s="117"/>
    </row>
    <row r="10" spans="2:8" s="1" customFormat="1" ht="26.45" customHeight="1">
      <c r="B10" s="32"/>
      <c r="C10" s="204" t="s">
        <v>7391</v>
      </c>
      <c r="D10" s="204" t="s">
        <v>83</v>
      </c>
      <c r="H10" s="32"/>
    </row>
    <row r="11" spans="2:8" s="1" customFormat="1" ht="16.899999999999999" customHeight="1">
      <c r="B11" s="32"/>
      <c r="C11" s="205" t="s">
        <v>201</v>
      </c>
      <c r="D11" s="206" t="s">
        <v>1</v>
      </c>
      <c r="E11" s="207" t="s">
        <v>202</v>
      </c>
      <c r="F11" s="208">
        <v>86.09</v>
      </c>
      <c r="H11" s="32"/>
    </row>
    <row r="12" spans="2:8" s="1" customFormat="1" ht="16.899999999999999" customHeight="1">
      <c r="B12" s="32"/>
      <c r="C12" s="209" t="s">
        <v>1</v>
      </c>
      <c r="D12" s="209" t="s">
        <v>7392</v>
      </c>
      <c r="E12" s="17" t="s">
        <v>1</v>
      </c>
      <c r="F12" s="210">
        <v>0</v>
      </c>
      <c r="H12" s="32"/>
    </row>
    <row r="13" spans="2:8" s="1" customFormat="1" ht="16.899999999999999" customHeight="1">
      <c r="B13" s="32"/>
      <c r="C13" s="209" t="s">
        <v>1</v>
      </c>
      <c r="D13" s="209" t="s">
        <v>7393</v>
      </c>
      <c r="E13" s="17" t="s">
        <v>1</v>
      </c>
      <c r="F13" s="210">
        <v>86.09</v>
      </c>
      <c r="H13" s="32"/>
    </row>
    <row r="14" spans="2:8" s="1" customFormat="1" ht="16.899999999999999" customHeight="1">
      <c r="B14" s="32"/>
      <c r="C14" s="209" t="s">
        <v>1</v>
      </c>
      <c r="D14" s="209" t="s">
        <v>266</v>
      </c>
      <c r="E14" s="17" t="s">
        <v>1</v>
      </c>
      <c r="F14" s="210">
        <v>86.09</v>
      </c>
      <c r="H14" s="32"/>
    </row>
    <row r="15" spans="2:8" s="1" customFormat="1" ht="16.899999999999999" customHeight="1">
      <c r="B15" s="32"/>
      <c r="C15" s="211" t="s">
        <v>7394</v>
      </c>
      <c r="H15" s="32"/>
    </row>
    <row r="16" spans="2:8" s="1" customFormat="1" ht="16.899999999999999" customHeight="1">
      <c r="B16" s="32"/>
      <c r="C16" s="209" t="s">
        <v>426</v>
      </c>
      <c r="D16" s="209" t="s">
        <v>427</v>
      </c>
      <c r="E16" s="17" t="s">
        <v>202</v>
      </c>
      <c r="F16" s="210">
        <v>490.82</v>
      </c>
      <c r="H16" s="32"/>
    </row>
    <row r="17" spans="2:8" s="1" customFormat="1" ht="16.899999999999999" customHeight="1">
      <c r="B17" s="32"/>
      <c r="C17" s="205" t="s">
        <v>204</v>
      </c>
      <c r="D17" s="206" t="s">
        <v>1</v>
      </c>
      <c r="E17" s="207" t="s">
        <v>202</v>
      </c>
      <c r="F17" s="208">
        <v>167.43</v>
      </c>
      <c r="H17" s="32"/>
    </row>
    <row r="18" spans="2:8" s="1" customFormat="1" ht="16.899999999999999" customHeight="1">
      <c r="B18" s="32"/>
      <c r="C18" s="209" t="s">
        <v>1</v>
      </c>
      <c r="D18" s="209" t="s">
        <v>7395</v>
      </c>
      <c r="E18" s="17" t="s">
        <v>1</v>
      </c>
      <c r="F18" s="210">
        <v>0</v>
      </c>
      <c r="H18" s="32"/>
    </row>
    <row r="19" spans="2:8" s="1" customFormat="1" ht="16.899999999999999" customHeight="1">
      <c r="B19" s="32"/>
      <c r="C19" s="209" t="s">
        <v>1</v>
      </c>
      <c r="D19" s="209" t="s">
        <v>7396</v>
      </c>
      <c r="E19" s="17" t="s">
        <v>1</v>
      </c>
      <c r="F19" s="210">
        <v>167.43</v>
      </c>
      <c r="H19" s="32"/>
    </row>
    <row r="20" spans="2:8" s="1" customFormat="1" ht="16.899999999999999" customHeight="1">
      <c r="B20" s="32"/>
      <c r="C20" s="209" t="s">
        <v>1</v>
      </c>
      <c r="D20" s="209" t="s">
        <v>266</v>
      </c>
      <c r="E20" s="17" t="s">
        <v>1</v>
      </c>
      <c r="F20" s="210">
        <v>167.43</v>
      </c>
      <c r="H20" s="32"/>
    </row>
    <row r="21" spans="2:8" s="1" customFormat="1" ht="16.899999999999999" customHeight="1">
      <c r="B21" s="32"/>
      <c r="C21" s="211" t="s">
        <v>7394</v>
      </c>
      <c r="H21" s="32"/>
    </row>
    <row r="22" spans="2:8" s="1" customFormat="1" ht="16.899999999999999" customHeight="1">
      <c r="B22" s="32"/>
      <c r="C22" s="209" t="s">
        <v>426</v>
      </c>
      <c r="D22" s="209" t="s">
        <v>427</v>
      </c>
      <c r="E22" s="17" t="s">
        <v>202</v>
      </c>
      <c r="F22" s="210">
        <v>490.82</v>
      </c>
      <c r="H22" s="32"/>
    </row>
    <row r="23" spans="2:8" s="1" customFormat="1" ht="16.899999999999999" customHeight="1">
      <c r="B23" s="32"/>
      <c r="C23" s="205" t="s">
        <v>207</v>
      </c>
      <c r="D23" s="206" t="s">
        <v>1</v>
      </c>
      <c r="E23" s="207" t="s">
        <v>202</v>
      </c>
      <c r="F23" s="208">
        <v>196.59</v>
      </c>
      <c r="H23" s="32"/>
    </row>
    <row r="24" spans="2:8" s="1" customFormat="1" ht="16.899999999999999" customHeight="1">
      <c r="B24" s="32"/>
      <c r="C24" s="209" t="s">
        <v>1</v>
      </c>
      <c r="D24" s="209" t="s">
        <v>7397</v>
      </c>
      <c r="E24" s="17" t="s">
        <v>1</v>
      </c>
      <c r="F24" s="210">
        <v>196.59</v>
      </c>
      <c r="H24" s="32"/>
    </row>
    <row r="25" spans="2:8" s="1" customFormat="1" ht="16.899999999999999" customHeight="1">
      <c r="B25" s="32"/>
      <c r="C25" s="209" t="s">
        <v>1</v>
      </c>
      <c r="D25" s="209" t="s">
        <v>266</v>
      </c>
      <c r="E25" s="17" t="s">
        <v>1</v>
      </c>
      <c r="F25" s="210">
        <v>196.59</v>
      </c>
      <c r="H25" s="32"/>
    </row>
    <row r="26" spans="2:8" s="1" customFormat="1" ht="16.899999999999999" customHeight="1">
      <c r="B26" s="32"/>
      <c r="C26" s="211" t="s">
        <v>7394</v>
      </c>
      <c r="H26" s="32"/>
    </row>
    <row r="27" spans="2:8" s="1" customFormat="1" ht="16.899999999999999" customHeight="1">
      <c r="B27" s="32"/>
      <c r="C27" s="209" t="s">
        <v>318</v>
      </c>
      <c r="D27" s="209" t="s">
        <v>319</v>
      </c>
      <c r="E27" s="17" t="s">
        <v>202</v>
      </c>
      <c r="F27" s="210">
        <v>776.12</v>
      </c>
      <c r="H27" s="32"/>
    </row>
    <row r="28" spans="2:8" s="1" customFormat="1" ht="16.899999999999999" customHeight="1">
      <c r="B28" s="32"/>
      <c r="C28" s="205" t="s">
        <v>209</v>
      </c>
      <c r="D28" s="206" t="s">
        <v>1</v>
      </c>
      <c r="E28" s="207" t="s">
        <v>202</v>
      </c>
      <c r="F28" s="208">
        <v>397.96</v>
      </c>
      <c r="H28" s="32"/>
    </row>
    <row r="29" spans="2:8" s="1" customFormat="1" ht="16.899999999999999" customHeight="1">
      <c r="B29" s="32"/>
      <c r="C29" s="209" t="s">
        <v>1</v>
      </c>
      <c r="D29" s="209" t="s">
        <v>7398</v>
      </c>
      <c r="E29" s="17" t="s">
        <v>1</v>
      </c>
      <c r="F29" s="210">
        <v>0</v>
      </c>
      <c r="H29" s="32"/>
    </row>
    <row r="30" spans="2:8" s="1" customFormat="1" ht="16.899999999999999" customHeight="1">
      <c r="B30" s="32"/>
      <c r="C30" s="209" t="s">
        <v>1</v>
      </c>
      <c r="D30" s="209" t="s">
        <v>7399</v>
      </c>
      <c r="E30" s="17" t="s">
        <v>1</v>
      </c>
      <c r="F30" s="210">
        <v>397.96</v>
      </c>
      <c r="H30" s="32"/>
    </row>
    <row r="31" spans="2:8" s="1" customFormat="1" ht="16.899999999999999" customHeight="1">
      <c r="B31" s="32"/>
      <c r="C31" s="209" t="s">
        <v>1</v>
      </c>
      <c r="D31" s="209" t="s">
        <v>266</v>
      </c>
      <c r="E31" s="17" t="s">
        <v>1</v>
      </c>
      <c r="F31" s="210">
        <v>397.96</v>
      </c>
      <c r="H31" s="32"/>
    </row>
    <row r="32" spans="2:8" s="1" customFormat="1" ht="16.899999999999999" customHeight="1">
      <c r="B32" s="32"/>
      <c r="C32" s="211" t="s">
        <v>7394</v>
      </c>
      <c r="H32" s="32"/>
    </row>
    <row r="33" spans="2:8" s="1" customFormat="1" ht="16.899999999999999" customHeight="1">
      <c r="B33" s="32"/>
      <c r="C33" s="209" t="s">
        <v>318</v>
      </c>
      <c r="D33" s="209" t="s">
        <v>319</v>
      </c>
      <c r="E33" s="17" t="s">
        <v>202</v>
      </c>
      <c r="F33" s="210">
        <v>776.12</v>
      </c>
      <c r="H33" s="32"/>
    </row>
    <row r="34" spans="2:8" s="1" customFormat="1" ht="16.899999999999999" customHeight="1">
      <c r="B34" s="32"/>
      <c r="C34" s="205" t="s">
        <v>211</v>
      </c>
      <c r="D34" s="206" t="s">
        <v>1</v>
      </c>
      <c r="E34" s="207" t="s">
        <v>202</v>
      </c>
      <c r="F34" s="208">
        <v>155.38</v>
      </c>
      <c r="H34" s="32"/>
    </row>
    <row r="35" spans="2:8" s="1" customFormat="1" ht="16.899999999999999" customHeight="1">
      <c r="B35" s="32"/>
      <c r="C35" s="209" t="s">
        <v>1</v>
      </c>
      <c r="D35" s="209" t="s">
        <v>7400</v>
      </c>
      <c r="E35" s="17" t="s">
        <v>1</v>
      </c>
      <c r="F35" s="210">
        <v>155.38</v>
      </c>
      <c r="H35" s="32"/>
    </row>
    <row r="36" spans="2:8" s="1" customFormat="1" ht="16.899999999999999" customHeight="1">
      <c r="B36" s="32"/>
      <c r="C36" s="209" t="s">
        <v>1</v>
      </c>
      <c r="D36" s="209" t="s">
        <v>266</v>
      </c>
      <c r="E36" s="17" t="s">
        <v>1</v>
      </c>
      <c r="F36" s="210">
        <v>155.38</v>
      </c>
      <c r="H36" s="32"/>
    </row>
    <row r="37" spans="2:8" s="1" customFormat="1" ht="16.899999999999999" customHeight="1">
      <c r="B37" s="32"/>
      <c r="C37" s="211" t="s">
        <v>7394</v>
      </c>
      <c r="H37" s="32"/>
    </row>
    <row r="38" spans="2:8" s="1" customFormat="1" ht="16.899999999999999" customHeight="1">
      <c r="B38" s="32"/>
      <c r="C38" s="209" t="s">
        <v>318</v>
      </c>
      <c r="D38" s="209" t="s">
        <v>319</v>
      </c>
      <c r="E38" s="17" t="s">
        <v>202</v>
      </c>
      <c r="F38" s="210">
        <v>776.12</v>
      </c>
      <c r="H38" s="32"/>
    </row>
    <row r="39" spans="2:8" s="1" customFormat="1" ht="16.899999999999999" customHeight="1">
      <c r="B39" s="32"/>
      <c r="C39" s="205" t="s">
        <v>213</v>
      </c>
      <c r="D39" s="206" t="s">
        <v>1</v>
      </c>
      <c r="E39" s="207" t="s">
        <v>202</v>
      </c>
      <c r="F39" s="208">
        <v>26.19</v>
      </c>
      <c r="H39" s="32"/>
    </row>
    <row r="40" spans="2:8" s="1" customFormat="1" ht="16.899999999999999" customHeight="1">
      <c r="B40" s="32"/>
      <c r="C40" s="209" t="s">
        <v>1</v>
      </c>
      <c r="D40" s="209" t="s">
        <v>7401</v>
      </c>
      <c r="E40" s="17" t="s">
        <v>1</v>
      </c>
      <c r="F40" s="210">
        <v>0</v>
      </c>
      <c r="H40" s="32"/>
    </row>
    <row r="41" spans="2:8" s="1" customFormat="1" ht="16.899999999999999" customHeight="1">
      <c r="B41" s="32"/>
      <c r="C41" s="209" t="s">
        <v>1</v>
      </c>
      <c r="D41" s="209" t="s">
        <v>7402</v>
      </c>
      <c r="E41" s="17" t="s">
        <v>1</v>
      </c>
      <c r="F41" s="210">
        <v>26.19</v>
      </c>
      <c r="H41" s="32"/>
    </row>
    <row r="42" spans="2:8" s="1" customFormat="1" ht="16.899999999999999" customHeight="1">
      <c r="B42" s="32"/>
      <c r="C42" s="209" t="s">
        <v>1</v>
      </c>
      <c r="D42" s="209" t="s">
        <v>266</v>
      </c>
      <c r="E42" s="17" t="s">
        <v>1</v>
      </c>
      <c r="F42" s="210">
        <v>26.19</v>
      </c>
      <c r="H42" s="32"/>
    </row>
    <row r="43" spans="2:8" s="1" customFormat="1" ht="16.899999999999999" customHeight="1">
      <c r="B43" s="32"/>
      <c r="C43" s="211" t="s">
        <v>7394</v>
      </c>
      <c r="H43" s="32"/>
    </row>
    <row r="44" spans="2:8" s="1" customFormat="1" ht="16.899999999999999" customHeight="1">
      <c r="B44" s="32"/>
      <c r="C44" s="209" t="s">
        <v>318</v>
      </c>
      <c r="D44" s="209" t="s">
        <v>319</v>
      </c>
      <c r="E44" s="17" t="s">
        <v>202</v>
      </c>
      <c r="F44" s="210">
        <v>776.12</v>
      </c>
      <c r="H44" s="32"/>
    </row>
    <row r="45" spans="2:8" s="1" customFormat="1" ht="16.899999999999999" customHeight="1">
      <c r="B45" s="32"/>
      <c r="C45" s="205" t="s">
        <v>216</v>
      </c>
      <c r="D45" s="206" t="s">
        <v>1</v>
      </c>
      <c r="E45" s="207" t="s">
        <v>202</v>
      </c>
      <c r="F45" s="208">
        <v>776.12</v>
      </c>
      <c r="H45" s="32"/>
    </row>
    <row r="46" spans="2:8" s="1" customFormat="1" ht="16.899999999999999" customHeight="1">
      <c r="B46" s="32"/>
      <c r="C46" s="209" t="s">
        <v>1</v>
      </c>
      <c r="D46" s="209" t="s">
        <v>207</v>
      </c>
      <c r="E46" s="17" t="s">
        <v>1</v>
      </c>
      <c r="F46" s="210">
        <v>196.59</v>
      </c>
      <c r="H46" s="32"/>
    </row>
    <row r="47" spans="2:8" s="1" customFormat="1" ht="16.899999999999999" customHeight="1">
      <c r="B47" s="32"/>
      <c r="C47" s="209" t="s">
        <v>1</v>
      </c>
      <c r="D47" s="209" t="s">
        <v>211</v>
      </c>
      <c r="E47" s="17" t="s">
        <v>1</v>
      </c>
      <c r="F47" s="210">
        <v>155.38</v>
      </c>
      <c r="H47" s="32"/>
    </row>
    <row r="48" spans="2:8" s="1" customFormat="1" ht="16.899999999999999" customHeight="1">
      <c r="B48" s="32"/>
      <c r="C48" s="209" t="s">
        <v>1</v>
      </c>
      <c r="D48" s="209" t="s">
        <v>213</v>
      </c>
      <c r="E48" s="17" t="s">
        <v>1</v>
      </c>
      <c r="F48" s="210">
        <v>26.19</v>
      </c>
      <c r="H48" s="32"/>
    </row>
    <row r="49" spans="2:8" s="1" customFormat="1" ht="16.899999999999999" customHeight="1">
      <c r="B49" s="32"/>
      <c r="C49" s="209" t="s">
        <v>1</v>
      </c>
      <c r="D49" s="209" t="s">
        <v>209</v>
      </c>
      <c r="E49" s="17" t="s">
        <v>1</v>
      </c>
      <c r="F49" s="210">
        <v>397.96</v>
      </c>
      <c r="H49" s="32"/>
    </row>
    <row r="50" spans="2:8" s="1" customFormat="1" ht="16.899999999999999" customHeight="1">
      <c r="B50" s="32"/>
      <c r="C50" s="209" t="s">
        <v>216</v>
      </c>
      <c r="D50" s="209" t="s">
        <v>266</v>
      </c>
      <c r="E50" s="17" t="s">
        <v>1</v>
      </c>
      <c r="F50" s="210">
        <v>776.12</v>
      </c>
      <c r="H50" s="32"/>
    </row>
    <row r="51" spans="2:8" s="1" customFormat="1" ht="16.899999999999999" customHeight="1">
      <c r="B51" s="32"/>
      <c r="C51" s="211" t="s">
        <v>7394</v>
      </c>
      <c r="H51" s="32"/>
    </row>
    <row r="52" spans="2:8" s="1" customFormat="1" ht="16.899999999999999" customHeight="1">
      <c r="B52" s="32"/>
      <c r="C52" s="209" t="s">
        <v>318</v>
      </c>
      <c r="D52" s="209" t="s">
        <v>319</v>
      </c>
      <c r="E52" s="17" t="s">
        <v>202</v>
      </c>
      <c r="F52" s="210">
        <v>776.12</v>
      </c>
      <c r="H52" s="32"/>
    </row>
    <row r="53" spans="2:8" s="1" customFormat="1" ht="22.5">
      <c r="B53" s="32"/>
      <c r="C53" s="209" t="s">
        <v>399</v>
      </c>
      <c r="D53" s="209" t="s">
        <v>400</v>
      </c>
      <c r="E53" s="17" t="s">
        <v>202</v>
      </c>
      <c r="F53" s="210">
        <v>819.62</v>
      </c>
      <c r="H53" s="32"/>
    </row>
    <row r="54" spans="2:8" s="1" customFormat="1" ht="22.5">
      <c r="B54" s="32"/>
      <c r="C54" s="209" t="s">
        <v>405</v>
      </c>
      <c r="D54" s="209" t="s">
        <v>406</v>
      </c>
      <c r="E54" s="17" t="s">
        <v>202</v>
      </c>
      <c r="F54" s="210">
        <v>4098.1000000000004</v>
      </c>
      <c r="H54" s="32"/>
    </row>
    <row r="55" spans="2:8" s="1" customFormat="1" ht="22.5">
      <c r="B55" s="32"/>
      <c r="C55" s="209" t="s">
        <v>416</v>
      </c>
      <c r="D55" s="209" t="s">
        <v>417</v>
      </c>
      <c r="E55" s="17" t="s">
        <v>418</v>
      </c>
      <c r="F55" s="210">
        <v>1434.335</v>
      </c>
      <c r="H55" s="32"/>
    </row>
    <row r="56" spans="2:8" s="1" customFormat="1" ht="16.899999999999999" customHeight="1">
      <c r="B56" s="32"/>
      <c r="C56" s="205" t="s">
        <v>7403</v>
      </c>
      <c r="D56" s="206" t="s">
        <v>1</v>
      </c>
      <c r="E56" s="207" t="s">
        <v>202</v>
      </c>
      <c r="F56" s="208">
        <v>417.851</v>
      </c>
      <c r="H56" s="32"/>
    </row>
    <row r="57" spans="2:8" s="1" customFormat="1" ht="16.899999999999999" customHeight="1">
      <c r="B57" s="32"/>
      <c r="C57" s="205" t="s">
        <v>219</v>
      </c>
      <c r="D57" s="206" t="s">
        <v>1</v>
      </c>
      <c r="E57" s="207" t="s">
        <v>202</v>
      </c>
      <c r="F57" s="208">
        <v>180.8</v>
      </c>
      <c r="H57" s="32"/>
    </row>
    <row r="58" spans="2:8" s="1" customFormat="1" ht="16.899999999999999" customHeight="1">
      <c r="B58" s="32"/>
      <c r="C58" s="209" t="s">
        <v>1</v>
      </c>
      <c r="D58" s="209" t="s">
        <v>328</v>
      </c>
      <c r="E58" s="17" t="s">
        <v>1</v>
      </c>
      <c r="F58" s="210">
        <v>0</v>
      </c>
      <c r="H58" s="32"/>
    </row>
    <row r="59" spans="2:8" s="1" customFormat="1" ht="16.899999999999999" customHeight="1">
      <c r="B59" s="32"/>
      <c r="C59" s="209" t="s">
        <v>1</v>
      </c>
      <c r="D59" s="209" t="s">
        <v>329</v>
      </c>
      <c r="E59" s="17" t="s">
        <v>1</v>
      </c>
      <c r="F59" s="210">
        <v>4.8</v>
      </c>
      <c r="H59" s="32"/>
    </row>
    <row r="60" spans="2:8" s="1" customFormat="1" ht="16.899999999999999" customHeight="1">
      <c r="B60" s="32"/>
      <c r="C60" s="209" t="s">
        <v>1</v>
      </c>
      <c r="D60" s="209" t="s">
        <v>330</v>
      </c>
      <c r="E60" s="17" t="s">
        <v>1</v>
      </c>
      <c r="F60" s="210">
        <v>0</v>
      </c>
      <c r="H60" s="32"/>
    </row>
    <row r="61" spans="2:8" s="1" customFormat="1" ht="16.899999999999999" customHeight="1">
      <c r="B61" s="32"/>
      <c r="C61" s="209" t="s">
        <v>1</v>
      </c>
      <c r="D61" s="209" t="s">
        <v>331</v>
      </c>
      <c r="E61" s="17" t="s">
        <v>1</v>
      </c>
      <c r="F61" s="210">
        <v>14.8</v>
      </c>
      <c r="H61" s="32"/>
    </row>
    <row r="62" spans="2:8" s="1" customFormat="1" ht="16.899999999999999" customHeight="1">
      <c r="B62" s="32"/>
      <c r="C62" s="209" t="s">
        <v>1</v>
      </c>
      <c r="D62" s="209" t="s">
        <v>332</v>
      </c>
      <c r="E62" s="17" t="s">
        <v>1</v>
      </c>
      <c r="F62" s="210">
        <v>0</v>
      </c>
      <c r="H62" s="32"/>
    </row>
    <row r="63" spans="2:8" s="1" customFormat="1" ht="16.899999999999999" customHeight="1">
      <c r="B63" s="32"/>
      <c r="C63" s="209" t="s">
        <v>1</v>
      </c>
      <c r="D63" s="209" t="s">
        <v>333</v>
      </c>
      <c r="E63" s="17" t="s">
        <v>1</v>
      </c>
      <c r="F63" s="210">
        <v>7</v>
      </c>
      <c r="H63" s="32"/>
    </row>
    <row r="64" spans="2:8" s="1" customFormat="1" ht="16.899999999999999" customHeight="1">
      <c r="B64" s="32"/>
      <c r="C64" s="209" t="s">
        <v>1</v>
      </c>
      <c r="D64" s="209" t="s">
        <v>334</v>
      </c>
      <c r="E64" s="17" t="s">
        <v>1</v>
      </c>
      <c r="F64" s="210">
        <v>0</v>
      </c>
      <c r="H64" s="32"/>
    </row>
    <row r="65" spans="2:8" s="1" customFormat="1" ht="16.899999999999999" customHeight="1">
      <c r="B65" s="32"/>
      <c r="C65" s="209" t="s">
        <v>1</v>
      </c>
      <c r="D65" s="209" t="s">
        <v>335</v>
      </c>
      <c r="E65" s="17" t="s">
        <v>1</v>
      </c>
      <c r="F65" s="210">
        <v>36</v>
      </c>
      <c r="H65" s="32"/>
    </row>
    <row r="66" spans="2:8" s="1" customFormat="1" ht="16.899999999999999" customHeight="1">
      <c r="B66" s="32"/>
      <c r="C66" s="209" t="s">
        <v>1</v>
      </c>
      <c r="D66" s="209" t="s">
        <v>336</v>
      </c>
      <c r="E66" s="17" t="s">
        <v>1</v>
      </c>
      <c r="F66" s="210">
        <v>0</v>
      </c>
      <c r="H66" s="32"/>
    </row>
    <row r="67" spans="2:8" s="1" customFormat="1" ht="16.899999999999999" customHeight="1">
      <c r="B67" s="32"/>
      <c r="C67" s="209" t="s">
        <v>1</v>
      </c>
      <c r="D67" s="209" t="s">
        <v>337</v>
      </c>
      <c r="E67" s="17" t="s">
        <v>1</v>
      </c>
      <c r="F67" s="210">
        <v>18.7</v>
      </c>
      <c r="H67" s="32"/>
    </row>
    <row r="68" spans="2:8" s="1" customFormat="1" ht="16.899999999999999" customHeight="1">
      <c r="B68" s="32"/>
      <c r="C68" s="209" t="s">
        <v>1</v>
      </c>
      <c r="D68" s="209" t="s">
        <v>338</v>
      </c>
      <c r="E68" s="17" t="s">
        <v>1</v>
      </c>
      <c r="F68" s="210">
        <v>0</v>
      </c>
      <c r="H68" s="32"/>
    </row>
    <row r="69" spans="2:8" s="1" customFormat="1" ht="16.899999999999999" customHeight="1">
      <c r="B69" s="32"/>
      <c r="C69" s="209" t="s">
        <v>1</v>
      </c>
      <c r="D69" s="209" t="s">
        <v>339</v>
      </c>
      <c r="E69" s="17" t="s">
        <v>1</v>
      </c>
      <c r="F69" s="210">
        <v>56</v>
      </c>
      <c r="H69" s="32"/>
    </row>
    <row r="70" spans="2:8" s="1" customFormat="1" ht="16.899999999999999" customHeight="1">
      <c r="B70" s="32"/>
      <c r="C70" s="209" t="s">
        <v>1</v>
      </c>
      <c r="D70" s="209" t="s">
        <v>340</v>
      </c>
      <c r="E70" s="17" t="s">
        <v>1</v>
      </c>
      <c r="F70" s="210">
        <v>0</v>
      </c>
      <c r="H70" s="32"/>
    </row>
    <row r="71" spans="2:8" s="1" customFormat="1" ht="16.899999999999999" customHeight="1">
      <c r="B71" s="32"/>
      <c r="C71" s="209" t="s">
        <v>1</v>
      </c>
      <c r="D71" s="209" t="s">
        <v>341</v>
      </c>
      <c r="E71" s="17" t="s">
        <v>1</v>
      </c>
      <c r="F71" s="210">
        <v>28.5</v>
      </c>
      <c r="H71" s="32"/>
    </row>
    <row r="72" spans="2:8" s="1" customFormat="1" ht="16.899999999999999" customHeight="1">
      <c r="B72" s="32"/>
      <c r="C72" s="209" t="s">
        <v>1</v>
      </c>
      <c r="D72" s="209" t="s">
        <v>342</v>
      </c>
      <c r="E72" s="17" t="s">
        <v>1</v>
      </c>
      <c r="F72" s="210">
        <v>0</v>
      </c>
      <c r="H72" s="32"/>
    </row>
    <row r="73" spans="2:8" s="1" customFormat="1" ht="16.899999999999999" customHeight="1">
      <c r="B73" s="32"/>
      <c r="C73" s="209" t="s">
        <v>1</v>
      </c>
      <c r="D73" s="209" t="s">
        <v>343</v>
      </c>
      <c r="E73" s="17" t="s">
        <v>1</v>
      </c>
      <c r="F73" s="210">
        <v>15</v>
      </c>
      <c r="H73" s="32"/>
    </row>
    <row r="74" spans="2:8" s="1" customFormat="1" ht="16.899999999999999" customHeight="1">
      <c r="B74" s="32"/>
      <c r="C74" s="209" t="s">
        <v>219</v>
      </c>
      <c r="D74" s="209" t="s">
        <v>266</v>
      </c>
      <c r="E74" s="17" t="s">
        <v>1</v>
      </c>
      <c r="F74" s="210">
        <v>180.8</v>
      </c>
      <c r="H74" s="32"/>
    </row>
    <row r="75" spans="2:8" s="1" customFormat="1" ht="16.899999999999999" customHeight="1">
      <c r="B75" s="32"/>
      <c r="C75" s="211" t="s">
        <v>7394</v>
      </c>
      <c r="H75" s="32"/>
    </row>
    <row r="76" spans="2:8" s="1" customFormat="1" ht="22.5">
      <c r="B76" s="32"/>
      <c r="C76" s="209" t="s">
        <v>324</v>
      </c>
      <c r="D76" s="209" t="s">
        <v>325</v>
      </c>
      <c r="E76" s="17" t="s">
        <v>202</v>
      </c>
      <c r="F76" s="210">
        <v>180.8</v>
      </c>
      <c r="H76" s="32"/>
    </row>
    <row r="77" spans="2:8" s="1" customFormat="1" ht="22.5">
      <c r="B77" s="32"/>
      <c r="C77" s="209" t="s">
        <v>399</v>
      </c>
      <c r="D77" s="209" t="s">
        <v>400</v>
      </c>
      <c r="E77" s="17" t="s">
        <v>202</v>
      </c>
      <c r="F77" s="210">
        <v>819.62</v>
      </c>
      <c r="H77" s="32"/>
    </row>
    <row r="78" spans="2:8" s="1" customFormat="1" ht="22.5">
      <c r="B78" s="32"/>
      <c r="C78" s="209" t="s">
        <v>405</v>
      </c>
      <c r="D78" s="209" t="s">
        <v>406</v>
      </c>
      <c r="E78" s="17" t="s">
        <v>202</v>
      </c>
      <c r="F78" s="210">
        <v>4098.1000000000004</v>
      </c>
      <c r="H78" s="32"/>
    </row>
    <row r="79" spans="2:8" s="1" customFormat="1" ht="22.5">
      <c r="B79" s="32"/>
      <c r="C79" s="209" t="s">
        <v>416</v>
      </c>
      <c r="D79" s="209" t="s">
        <v>417</v>
      </c>
      <c r="E79" s="17" t="s">
        <v>418</v>
      </c>
      <c r="F79" s="210">
        <v>1434.335</v>
      </c>
      <c r="H79" s="32"/>
    </row>
    <row r="80" spans="2:8" s="1" customFormat="1" ht="16.899999999999999" customHeight="1">
      <c r="B80" s="32"/>
      <c r="C80" s="205" t="s">
        <v>7404</v>
      </c>
      <c r="D80" s="206" t="s">
        <v>1</v>
      </c>
      <c r="E80" s="207" t="s">
        <v>202</v>
      </c>
      <c r="F80" s="208">
        <v>417.851</v>
      </c>
      <c r="H80" s="32"/>
    </row>
    <row r="81" spans="2:8" s="1" customFormat="1" ht="16.899999999999999" customHeight="1">
      <c r="B81" s="32"/>
      <c r="C81" s="205" t="s">
        <v>430</v>
      </c>
      <c r="D81" s="206" t="s">
        <v>1</v>
      </c>
      <c r="E81" s="207" t="s">
        <v>202</v>
      </c>
      <c r="F81" s="208">
        <v>490.82</v>
      </c>
      <c r="H81" s="32"/>
    </row>
    <row r="82" spans="2:8" s="1" customFormat="1" ht="16.899999999999999" customHeight="1">
      <c r="B82" s="32"/>
      <c r="C82" s="209" t="s">
        <v>1</v>
      </c>
      <c r="D82" s="209" t="s">
        <v>328</v>
      </c>
      <c r="E82" s="17" t="s">
        <v>1</v>
      </c>
      <c r="F82" s="210">
        <v>0</v>
      </c>
      <c r="H82" s="32"/>
    </row>
    <row r="83" spans="2:8" s="1" customFormat="1" ht="16.899999999999999" customHeight="1">
      <c r="B83" s="32"/>
      <c r="C83" s="209" t="s">
        <v>1</v>
      </c>
      <c r="D83" s="209" t="s">
        <v>329</v>
      </c>
      <c r="E83" s="17" t="s">
        <v>1</v>
      </c>
      <c r="F83" s="210">
        <v>4.8</v>
      </c>
      <c r="H83" s="32"/>
    </row>
    <row r="84" spans="2:8" s="1" customFormat="1" ht="16.899999999999999" customHeight="1">
      <c r="B84" s="32"/>
      <c r="C84" s="209" t="s">
        <v>1</v>
      </c>
      <c r="D84" s="209" t="s">
        <v>330</v>
      </c>
      <c r="E84" s="17" t="s">
        <v>1</v>
      </c>
      <c r="F84" s="210">
        <v>0</v>
      </c>
      <c r="H84" s="32"/>
    </row>
    <row r="85" spans="2:8" s="1" customFormat="1" ht="16.899999999999999" customHeight="1">
      <c r="B85" s="32"/>
      <c r="C85" s="209" t="s">
        <v>1</v>
      </c>
      <c r="D85" s="209" t="s">
        <v>331</v>
      </c>
      <c r="E85" s="17" t="s">
        <v>1</v>
      </c>
      <c r="F85" s="210">
        <v>14.8</v>
      </c>
      <c r="H85" s="32"/>
    </row>
    <row r="86" spans="2:8" s="1" customFormat="1" ht="16.899999999999999" customHeight="1">
      <c r="B86" s="32"/>
      <c r="C86" s="209" t="s">
        <v>1</v>
      </c>
      <c r="D86" s="209" t="s">
        <v>332</v>
      </c>
      <c r="E86" s="17" t="s">
        <v>1</v>
      </c>
      <c r="F86" s="210">
        <v>0</v>
      </c>
      <c r="H86" s="32"/>
    </row>
    <row r="87" spans="2:8" s="1" customFormat="1" ht="16.899999999999999" customHeight="1">
      <c r="B87" s="32"/>
      <c r="C87" s="209" t="s">
        <v>1</v>
      </c>
      <c r="D87" s="209" t="s">
        <v>333</v>
      </c>
      <c r="E87" s="17" t="s">
        <v>1</v>
      </c>
      <c r="F87" s="210">
        <v>7</v>
      </c>
      <c r="H87" s="32"/>
    </row>
    <row r="88" spans="2:8" s="1" customFormat="1" ht="16.899999999999999" customHeight="1">
      <c r="B88" s="32"/>
      <c r="C88" s="209" t="s">
        <v>1</v>
      </c>
      <c r="D88" s="209" t="s">
        <v>334</v>
      </c>
      <c r="E88" s="17" t="s">
        <v>1</v>
      </c>
      <c r="F88" s="210">
        <v>0</v>
      </c>
      <c r="H88" s="32"/>
    </row>
    <row r="89" spans="2:8" s="1" customFormat="1" ht="16.899999999999999" customHeight="1">
      <c r="B89" s="32"/>
      <c r="C89" s="209" t="s">
        <v>1</v>
      </c>
      <c r="D89" s="209" t="s">
        <v>335</v>
      </c>
      <c r="E89" s="17" t="s">
        <v>1</v>
      </c>
      <c r="F89" s="210">
        <v>36</v>
      </c>
      <c r="H89" s="32"/>
    </row>
    <row r="90" spans="2:8" s="1" customFormat="1" ht="16.899999999999999" customHeight="1">
      <c r="B90" s="32"/>
      <c r="C90" s="209" t="s">
        <v>1</v>
      </c>
      <c r="D90" s="209" t="s">
        <v>336</v>
      </c>
      <c r="E90" s="17" t="s">
        <v>1</v>
      </c>
      <c r="F90" s="210">
        <v>0</v>
      </c>
      <c r="H90" s="32"/>
    </row>
    <row r="91" spans="2:8" s="1" customFormat="1" ht="16.899999999999999" customHeight="1">
      <c r="B91" s="32"/>
      <c r="C91" s="209" t="s">
        <v>1</v>
      </c>
      <c r="D91" s="209" t="s">
        <v>337</v>
      </c>
      <c r="E91" s="17" t="s">
        <v>1</v>
      </c>
      <c r="F91" s="210">
        <v>18.7</v>
      </c>
      <c r="H91" s="32"/>
    </row>
    <row r="92" spans="2:8" s="1" customFormat="1" ht="16.899999999999999" customHeight="1">
      <c r="B92" s="32"/>
      <c r="C92" s="209" t="s">
        <v>1</v>
      </c>
      <c r="D92" s="209" t="s">
        <v>338</v>
      </c>
      <c r="E92" s="17" t="s">
        <v>1</v>
      </c>
      <c r="F92" s="210">
        <v>0</v>
      </c>
      <c r="H92" s="32"/>
    </row>
    <row r="93" spans="2:8" s="1" customFormat="1" ht="16.899999999999999" customHeight="1">
      <c r="B93" s="32"/>
      <c r="C93" s="209" t="s">
        <v>1</v>
      </c>
      <c r="D93" s="209" t="s">
        <v>339</v>
      </c>
      <c r="E93" s="17" t="s">
        <v>1</v>
      </c>
      <c r="F93" s="210">
        <v>56</v>
      </c>
      <c r="H93" s="32"/>
    </row>
    <row r="94" spans="2:8" s="1" customFormat="1" ht="16.899999999999999" customHeight="1">
      <c r="B94" s="32"/>
      <c r="C94" s="209" t="s">
        <v>1</v>
      </c>
      <c r="D94" s="209" t="s">
        <v>201</v>
      </c>
      <c r="E94" s="17" t="s">
        <v>1</v>
      </c>
      <c r="F94" s="210">
        <v>86.09</v>
      </c>
      <c r="H94" s="32"/>
    </row>
    <row r="95" spans="2:8" s="1" customFormat="1" ht="16.899999999999999" customHeight="1">
      <c r="B95" s="32"/>
      <c r="C95" s="209" t="s">
        <v>1</v>
      </c>
      <c r="D95" s="209" t="s">
        <v>204</v>
      </c>
      <c r="E95" s="17" t="s">
        <v>1</v>
      </c>
      <c r="F95" s="210">
        <v>167.43</v>
      </c>
      <c r="H95" s="32"/>
    </row>
    <row r="96" spans="2:8" s="1" customFormat="1" ht="16.899999999999999" customHeight="1">
      <c r="B96" s="32"/>
      <c r="C96" s="209" t="s">
        <v>1</v>
      </c>
      <c r="D96" s="209" t="s">
        <v>429</v>
      </c>
      <c r="E96" s="17" t="s">
        <v>1</v>
      </c>
      <c r="F96" s="210">
        <v>100</v>
      </c>
      <c r="H96" s="32"/>
    </row>
    <row r="97" spans="2:8" s="1" customFormat="1" ht="16.899999999999999" customHeight="1">
      <c r="B97" s="32"/>
      <c r="C97" s="209" t="s">
        <v>430</v>
      </c>
      <c r="D97" s="209" t="s">
        <v>266</v>
      </c>
      <c r="E97" s="17" t="s">
        <v>1</v>
      </c>
      <c r="F97" s="210">
        <v>490.82</v>
      </c>
      <c r="H97" s="32"/>
    </row>
    <row r="98" spans="2:8" s="1" customFormat="1" ht="16.899999999999999" customHeight="1">
      <c r="B98" s="32"/>
      <c r="C98" s="205" t="s">
        <v>221</v>
      </c>
      <c r="D98" s="206" t="s">
        <v>1</v>
      </c>
      <c r="E98" s="207" t="s">
        <v>202</v>
      </c>
      <c r="F98" s="208">
        <v>137.30000000000001</v>
      </c>
      <c r="H98" s="32"/>
    </row>
    <row r="99" spans="2:8" s="1" customFormat="1" ht="16.899999999999999" customHeight="1">
      <c r="B99" s="32"/>
      <c r="C99" s="209" t="s">
        <v>1</v>
      </c>
      <c r="D99" s="209" t="s">
        <v>328</v>
      </c>
      <c r="E99" s="17" t="s">
        <v>1</v>
      </c>
      <c r="F99" s="210">
        <v>0</v>
      </c>
      <c r="H99" s="32"/>
    </row>
    <row r="100" spans="2:8" s="1" customFormat="1" ht="16.899999999999999" customHeight="1">
      <c r="B100" s="32"/>
      <c r="C100" s="209" t="s">
        <v>1</v>
      </c>
      <c r="D100" s="209" t="s">
        <v>329</v>
      </c>
      <c r="E100" s="17" t="s">
        <v>1</v>
      </c>
      <c r="F100" s="210">
        <v>4.8</v>
      </c>
      <c r="H100" s="32"/>
    </row>
    <row r="101" spans="2:8" s="1" customFormat="1" ht="16.899999999999999" customHeight="1">
      <c r="B101" s="32"/>
      <c r="C101" s="209" t="s">
        <v>1</v>
      </c>
      <c r="D101" s="209" t="s">
        <v>330</v>
      </c>
      <c r="E101" s="17" t="s">
        <v>1</v>
      </c>
      <c r="F101" s="210">
        <v>0</v>
      </c>
      <c r="H101" s="32"/>
    </row>
    <row r="102" spans="2:8" s="1" customFormat="1" ht="16.899999999999999" customHeight="1">
      <c r="B102" s="32"/>
      <c r="C102" s="209" t="s">
        <v>1</v>
      </c>
      <c r="D102" s="209" t="s">
        <v>331</v>
      </c>
      <c r="E102" s="17" t="s">
        <v>1</v>
      </c>
      <c r="F102" s="210">
        <v>14.8</v>
      </c>
      <c r="H102" s="32"/>
    </row>
    <row r="103" spans="2:8" s="1" customFormat="1" ht="16.899999999999999" customHeight="1">
      <c r="B103" s="32"/>
      <c r="C103" s="209" t="s">
        <v>1</v>
      </c>
      <c r="D103" s="209" t="s">
        <v>332</v>
      </c>
      <c r="E103" s="17" t="s">
        <v>1</v>
      </c>
      <c r="F103" s="210">
        <v>0</v>
      </c>
      <c r="H103" s="32"/>
    </row>
    <row r="104" spans="2:8" s="1" customFormat="1" ht="16.899999999999999" customHeight="1">
      <c r="B104" s="32"/>
      <c r="C104" s="209" t="s">
        <v>1</v>
      </c>
      <c r="D104" s="209" t="s">
        <v>333</v>
      </c>
      <c r="E104" s="17" t="s">
        <v>1</v>
      </c>
      <c r="F104" s="210">
        <v>7</v>
      </c>
      <c r="H104" s="32"/>
    </row>
    <row r="105" spans="2:8" s="1" customFormat="1" ht="16.899999999999999" customHeight="1">
      <c r="B105" s="32"/>
      <c r="C105" s="209" t="s">
        <v>1</v>
      </c>
      <c r="D105" s="209" t="s">
        <v>334</v>
      </c>
      <c r="E105" s="17" t="s">
        <v>1</v>
      </c>
      <c r="F105" s="210">
        <v>0</v>
      </c>
      <c r="H105" s="32"/>
    </row>
    <row r="106" spans="2:8" s="1" customFormat="1" ht="16.899999999999999" customHeight="1">
      <c r="B106" s="32"/>
      <c r="C106" s="209" t="s">
        <v>1</v>
      </c>
      <c r="D106" s="209" t="s">
        <v>335</v>
      </c>
      <c r="E106" s="17" t="s">
        <v>1</v>
      </c>
      <c r="F106" s="210">
        <v>36</v>
      </c>
      <c r="H106" s="32"/>
    </row>
    <row r="107" spans="2:8" s="1" customFormat="1" ht="16.899999999999999" customHeight="1">
      <c r="B107" s="32"/>
      <c r="C107" s="209" t="s">
        <v>1</v>
      </c>
      <c r="D107" s="209" t="s">
        <v>336</v>
      </c>
      <c r="E107" s="17" t="s">
        <v>1</v>
      </c>
      <c r="F107" s="210">
        <v>0</v>
      </c>
      <c r="H107" s="32"/>
    </row>
    <row r="108" spans="2:8" s="1" customFormat="1" ht="16.899999999999999" customHeight="1">
      <c r="B108" s="32"/>
      <c r="C108" s="209" t="s">
        <v>1</v>
      </c>
      <c r="D108" s="209" t="s">
        <v>337</v>
      </c>
      <c r="E108" s="17" t="s">
        <v>1</v>
      </c>
      <c r="F108" s="210">
        <v>18.7</v>
      </c>
      <c r="H108" s="32"/>
    </row>
    <row r="109" spans="2:8" s="1" customFormat="1" ht="16.899999999999999" customHeight="1">
      <c r="B109" s="32"/>
      <c r="C109" s="209" t="s">
        <v>1</v>
      </c>
      <c r="D109" s="209" t="s">
        <v>338</v>
      </c>
      <c r="E109" s="17" t="s">
        <v>1</v>
      </c>
      <c r="F109" s="210">
        <v>0</v>
      </c>
      <c r="H109" s="32"/>
    </row>
    <row r="110" spans="2:8" s="1" customFormat="1" ht="16.899999999999999" customHeight="1">
      <c r="B110" s="32"/>
      <c r="C110" s="209" t="s">
        <v>1</v>
      </c>
      <c r="D110" s="209" t="s">
        <v>339</v>
      </c>
      <c r="E110" s="17" t="s">
        <v>1</v>
      </c>
      <c r="F110" s="210">
        <v>56</v>
      </c>
      <c r="H110" s="32"/>
    </row>
    <row r="111" spans="2:8" s="1" customFormat="1" ht="16.899999999999999" customHeight="1">
      <c r="B111" s="32"/>
      <c r="C111" s="209" t="s">
        <v>221</v>
      </c>
      <c r="D111" s="209" t="s">
        <v>322</v>
      </c>
      <c r="E111" s="17" t="s">
        <v>1</v>
      </c>
      <c r="F111" s="210">
        <v>137.30000000000001</v>
      </c>
      <c r="H111" s="32"/>
    </row>
    <row r="112" spans="2:8" s="1" customFormat="1" ht="16.899999999999999" customHeight="1">
      <c r="B112" s="32"/>
      <c r="C112" s="211" t="s">
        <v>7394</v>
      </c>
      <c r="H112" s="32"/>
    </row>
    <row r="113" spans="2:8" s="1" customFormat="1" ht="16.899999999999999" customHeight="1">
      <c r="B113" s="32"/>
      <c r="C113" s="209" t="s">
        <v>426</v>
      </c>
      <c r="D113" s="209" t="s">
        <v>427</v>
      </c>
      <c r="E113" s="17" t="s">
        <v>202</v>
      </c>
      <c r="F113" s="210">
        <v>490.82</v>
      </c>
      <c r="H113" s="32"/>
    </row>
    <row r="114" spans="2:8" s="1" customFormat="1" ht="22.5">
      <c r="B114" s="32"/>
      <c r="C114" s="209" t="s">
        <v>399</v>
      </c>
      <c r="D114" s="209" t="s">
        <v>400</v>
      </c>
      <c r="E114" s="17" t="s">
        <v>202</v>
      </c>
      <c r="F114" s="210">
        <v>819.62</v>
      </c>
      <c r="H114" s="32"/>
    </row>
    <row r="115" spans="2:8" s="1" customFormat="1" ht="22.5">
      <c r="B115" s="32"/>
      <c r="C115" s="209" t="s">
        <v>405</v>
      </c>
      <c r="D115" s="209" t="s">
        <v>406</v>
      </c>
      <c r="E115" s="17" t="s">
        <v>202</v>
      </c>
      <c r="F115" s="210">
        <v>4098.1000000000004</v>
      </c>
      <c r="H115" s="32"/>
    </row>
    <row r="116" spans="2:8" s="1" customFormat="1" ht="22.5">
      <c r="B116" s="32"/>
      <c r="C116" s="209" t="s">
        <v>416</v>
      </c>
      <c r="D116" s="209" t="s">
        <v>417</v>
      </c>
      <c r="E116" s="17" t="s">
        <v>418</v>
      </c>
      <c r="F116" s="210">
        <v>1434.335</v>
      </c>
      <c r="H116" s="32"/>
    </row>
    <row r="117" spans="2:8" s="1" customFormat="1" ht="26.45" customHeight="1">
      <c r="B117" s="32"/>
      <c r="C117" s="204" t="s">
        <v>7405</v>
      </c>
      <c r="D117" s="204" t="s">
        <v>96</v>
      </c>
      <c r="H117" s="32"/>
    </row>
    <row r="118" spans="2:8" s="1" customFormat="1" ht="16.899999999999999" customHeight="1">
      <c r="B118" s="32"/>
      <c r="C118" s="205" t="s">
        <v>781</v>
      </c>
      <c r="D118" s="206" t="s">
        <v>1</v>
      </c>
      <c r="E118" s="207" t="s">
        <v>202</v>
      </c>
      <c r="F118" s="208">
        <v>212.25800000000001</v>
      </c>
      <c r="H118" s="32"/>
    </row>
    <row r="119" spans="2:8" s="1" customFormat="1" ht="16.899999999999999" customHeight="1">
      <c r="B119" s="32"/>
      <c r="C119" s="209" t="s">
        <v>1</v>
      </c>
      <c r="D119" s="209" t="s">
        <v>1307</v>
      </c>
      <c r="E119" s="17" t="s">
        <v>1</v>
      </c>
      <c r="F119" s="210">
        <v>212.25800000000001</v>
      </c>
      <c r="H119" s="32"/>
    </row>
    <row r="120" spans="2:8" s="1" customFormat="1" ht="16.899999999999999" customHeight="1">
      <c r="B120" s="32"/>
      <c r="C120" s="209" t="s">
        <v>781</v>
      </c>
      <c r="D120" s="209" t="s">
        <v>322</v>
      </c>
      <c r="E120" s="17" t="s">
        <v>1</v>
      </c>
      <c r="F120" s="210">
        <v>212.25800000000001</v>
      </c>
      <c r="H120" s="32"/>
    </row>
    <row r="121" spans="2:8" s="1" customFormat="1" ht="16.899999999999999" customHeight="1">
      <c r="B121" s="32"/>
      <c r="C121" s="211" t="s">
        <v>7394</v>
      </c>
      <c r="H121" s="32"/>
    </row>
    <row r="122" spans="2:8" s="1" customFormat="1" ht="22.5">
      <c r="B122" s="32"/>
      <c r="C122" s="209" t="s">
        <v>1303</v>
      </c>
      <c r="D122" s="209" t="s">
        <v>1304</v>
      </c>
      <c r="E122" s="17" t="s">
        <v>258</v>
      </c>
      <c r="F122" s="210">
        <v>212.25800000000001</v>
      </c>
      <c r="H122" s="32"/>
    </row>
    <row r="123" spans="2:8" s="1" customFormat="1" ht="22.5">
      <c r="B123" s="32"/>
      <c r="C123" s="209" t="s">
        <v>1308</v>
      </c>
      <c r="D123" s="209" t="s">
        <v>1309</v>
      </c>
      <c r="E123" s="17" t="s">
        <v>258</v>
      </c>
      <c r="F123" s="210">
        <v>19739.993999999999</v>
      </c>
      <c r="H123" s="32"/>
    </row>
    <row r="124" spans="2:8" s="1" customFormat="1" ht="22.5">
      <c r="B124" s="32"/>
      <c r="C124" s="209" t="s">
        <v>1317</v>
      </c>
      <c r="D124" s="209" t="s">
        <v>1318</v>
      </c>
      <c r="E124" s="17" t="s">
        <v>258</v>
      </c>
      <c r="F124" s="210">
        <v>212.25800000000001</v>
      </c>
      <c r="H124" s="32"/>
    </row>
    <row r="125" spans="2:8" s="1" customFormat="1" ht="16.899999999999999" customHeight="1">
      <c r="B125" s="32"/>
      <c r="C125" s="209" t="s">
        <v>1321</v>
      </c>
      <c r="D125" s="209" t="s">
        <v>1322</v>
      </c>
      <c r="E125" s="17" t="s">
        <v>258</v>
      </c>
      <c r="F125" s="210">
        <v>212.25800000000001</v>
      </c>
      <c r="H125" s="32"/>
    </row>
    <row r="126" spans="2:8" s="1" customFormat="1" ht="16.899999999999999" customHeight="1">
      <c r="B126" s="32"/>
      <c r="C126" s="209" t="s">
        <v>1325</v>
      </c>
      <c r="D126" s="209" t="s">
        <v>1326</v>
      </c>
      <c r="E126" s="17" t="s">
        <v>258</v>
      </c>
      <c r="F126" s="210">
        <v>212.25800000000001</v>
      </c>
      <c r="H126" s="32"/>
    </row>
    <row r="127" spans="2:8" s="1" customFormat="1" ht="16.899999999999999" customHeight="1">
      <c r="B127" s="32"/>
      <c r="C127" s="209" t="s">
        <v>1329</v>
      </c>
      <c r="D127" s="209" t="s">
        <v>1330</v>
      </c>
      <c r="E127" s="17" t="s">
        <v>258</v>
      </c>
      <c r="F127" s="210">
        <v>212.25800000000001</v>
      </c>
      <c r="H127" s="32"/>
    </row>
    <row r="128" spans="2:8" s="1" customFormat="1" ht="16.899999999999999" customHeight="1">
      <c r="B128" s="32"/>
      <c r="C128" s="205" t="s">
        <v>783</v>
      </c>
      <c r="D128" s="206" t="s">
        <v>1</v>
      </c>
      <c r="E128" s="207" t="s">
        <v>202</v>
      </c>
      <c r="F128" s="208">
        <v>8.9060000000000006</v>
      </c>
      <c r="H128" s="32"/>
    </row>
    <row r="129" spans="2:8" s="1" customFormat="1" ht="16.899999999999999" customHeight="1">
      <c r="B129" s="32"/>
      <c r="C129" s="209" t="s">
        <v>1</v>
      </c>
      <c r="D129" s="209" t="s">
        <v>821</v>
      </c>
      <c r="E129" s="17" t="s">
        <v>1</v>
      </c>
      <c r="F129" s="210">
        <v>8.9060000000000006</v>
      </c>
      <c r="H129" s="32"/>
    </row>
    <row r="130" spans="2:8" s="1" customFormat="1" ht="16.899999999999999" customHeight="1">
      <c r="B130" s="32"/>
      <c r="C130" s="209" t="s">
        <v>783</v>
      </c>
      <c r="D130" s="209" t="s">
        <v>322</v>
      </c>
      <c r="E130" s="17" t="s">
        <v>1</v>
      </c>
      <c r="F130" s="210">
        <v>8.9060000000000006</v>
      </c>
      <c r="H130" s="32"/>
    </row>
    <row r="131" spans="2:8" s="1" customFormat="1" ht="16.899999999999999" customHeight="1">
      <c r="B131" s="32"/>
      <c r="C131" s="211" t="s">
        <v>7394</v>
      </c>
      <c r="H131" s="32"/>
    </row>
    <row r="132" spans="2:8" s="1" customFormat="1" ht="16.899999999999999" customHeight="1">
      <c r="B132" s="32"/>
      <c r="C132" s="209" t="s">
        <v>817</v>
      </c>
      <c r="D132" s="209" t="s">
        <v>818</v>
      </c>
      <c r="E132" s="17" t="s">
        <v>202</v>
      </c>
      <c r="F132" s="210">
        <v>8.9060000000000006</v>
      </c>
      <c r="H132" s="32"/>
    </row>
    <row r="133" spans="2:8" s="1" customFormat="1" ht="22.5">
      <c r="B133" s="32"/>
      <c r="C133" s="209" t="s">
        <v>399</v>
      </c>
      <c r="D133" s="209" t="s">
        <v>400</v>
      </c>
      <c r="E133" s="17" t="s">
        <v>202</v>
      </c>
      <c r="F133" s="210">
        <v>55.350999999999999</v>
      </c>
      <c r="H133" s="32"/>
    </row>
    <row r="134" spans="2:8" s="1" customFormat="1" ht="22.5">
      <c r="B134" s="32"/>
      <c r="C134" s="209" t="s">
        <v>416</v>
      </c>
      <c r="D134" s="209" t="s">
        <v>417</v>
      </c>
      <c r="E134" s="17" t="s">
        <v>418</v>
      </c>
      <c r="F134" s="210">
        <v>99.632000000000005</v>
      </c>
      <c r="H134" s="32"/>
    </row>
    <row r="135" spans="2:8" s="1" customFormat="1" ht="16.899999999999999" customHeight="1">
      <c r="B135" s="32"/>
      <c r="C135" s="209" t="s">
        <v>426</v>
      </c>
      <c r="D135" s="209" t="s">
        <v>427</v>
      </c>
      <c r="E135" s="17" t="s">
        <v>202</v>
      </c>
      <c r="F135" s="210">
        <v>26.686</v>
      </c>
      <c r="H135" s="32"/>
    </row>
    <row r="136" spans="2:8" s="1" customFormat="1" ht="16.899999999999999" customHeight="1">
      <c r="B136" s="32"/>
      <c r="C136" s="205" t="s">
        <v>785</v>
      </c>
      <c r="D136" s="206" t="s">
        <v>1</v>
      </c>
      <c r="E136" s="207" t="s">
        <v>202</v>
      </c>
      <c r="F136" s="208">
        <v>17.59</v>
      </c>
      <c r="H136" s="32"/>
    </row>
    <row r="137" spans="2:8" s="1" customFormat="1" ht="22.5">
      <c r="B137" s="32"/>
      <c r="C137" s="209" t="s">
        <v>1</v>
      </c>
      <c r="D137" s="209" t="s">
        <v>826</v>
      </c>
      <c r="E137" s="17" t="s">
        <v>1</v>
      </c>
      <c r="F137" s="210">
        <v>17.59</v>
      </c>
      <c r="H137" s="32"/>
    </row>
    <row r="138" spans="2:8" s="1" customFormat="1" ht="16.899999999999999" customHeight="1">
      <c r="B138" s="32"/>
      <c r="C138" s="209" t="s">
        <v>785</v>
      </c>
      <c r="D138" s="209" t="s">
        <v>322</v>
      </c>
      <c r="E138" s="17" t="s">
        <v>1</v>
      </c>
      <c r="F138" s="210">
        <v>17.59</v>
      </c>
      <c r="H138" s="32"/>
    </row>
    <row r="139" spans="2:8" s="1" customFormat="1" ht="16.899999999999999" customHeight="1">
      <c r="B139" s="32"/>
      <c r="C139" s="211" t="s">
        <v>7394</v>
      </c>
      <c r="H139" s="32"/>
    </row>
    <row r="140" spans="2:8" s="1" customFormat="1" ht="22.5">
      <c r="B140" s="32"/>
      <c r="C140" s="209" t="s">
        <v>822</v>
      </c>
      <c r="D140" s="209" t="s">
        <v>823</v>
      </c>
      <c r="E140" s="17" t="s">
        <v>202</v>
      </c>
      <c r="F140" s="210">
        <v>17.59</v>
      </c>
      <c r="H140" s="32"/>
    </row>
    <row r="141" spans="2:8" s="1" customFormat="1" ht="22.5">
      <c r="B141" s="32"/>
      <c r="C141" s="209" t="s">
        <v>399</v>
      </c>
      <c r="D141" s="209" t="s">
        <v>400</v>
      </c>
      <c r="E141" s="17" t="s">
        <v>202</v>
      </c>
      <c r="F141" s="210">
        <v>55.350999999999999</v>
      </c>
      <c r="H141" s="32"/>
    </row>
    <row r="142" spans="2:8" s="1" customFormat="1" ht="22.5">
      <c r="B142" s="32"/>
      <c r="C142" s="209" t="s">
        <v>416</v>
      </c>
      <c r="D142" s="209" t="s">
        <v>417</v>
      </c>
      <c r="E142" s="17" t="s">
        <v>418</v>
      </c>
      <c r="F142" s="210">
        <v>99.632000000000005</v>
      </c>
      <c r="H142" s="32"/>
    </row>
    <row r="143" spans="2:8" s="1" customFormat="1" ht="16.899999999999999" customHeight="1">
      <c r="B143" s="32"/>
      <c r="C143" s="209" t="s">
        <v>426</v>
      </c>
      <c r="D143" s="209" t="s">
        <v>427</v>
      </c>
      <c r="E143" s="17" t="s">
        <v>202</v>
      </c>
      <c r="F143" s="210">
        <v>26.686</v>
      </c>
      <c r="H143" s="32"/>
    </row>
    <row r="144" spans="2:8" s="1" customFormat="1" ht="16.899999999999999" customHeight="1">
      <c r="B144" s="32"/>
      <c r="C144" s="205" t="s">
        <v>787</v>
      </c>
      <c r="D144" s="206" t="s">
        <v>1</v>
      </c>
      <c r="E144" s="207" t="s">
        <v>202</v>
      </c>
      <c r="F144" s="208">
        <v>55.540999999999997</v>
      </c>
      <c r="H144" s="32"/>
    </row>
    <row r="145" spans="2:8" s="1" customFormat="1" ht="16.899999999999999" customHeight="1">
      <c r="B145" s="32"/>
      <c r="C145" s="209" t="s">
        <v>1</v>
      </c>
      <c r="D145" s="209" t="s">
        <v>831</v>
      </c>
      <c r="E145" s="17" t="s">
        <v>1</v>
      </c>
      <c r="F145" s="210">
        <v>0</v>
      </c>
      <c r="H145" s="32"/>
    </row>
    <row r="146" spans="2:8" s="1" customFormat="1" ht="16.899999999999999" customHeight="1">
      <c r="B146" s="32"/>
      <c r="C146" s="209" t="s">
        <v>1</v>
      </c>
      <c r="D146" s="209" t="s">
        <v>832</v>
      </c>
      <c r="E146" s="17" t="s">
        <v>1</v>
      </c>
      <c r="F146" s="210">
        <v>32.625</v>
      </c>
      <c r="H146" s="32"/>
    </row>
    <row r="147" spans="2:8" s="1" customFormat="1" ht="16.899999999999999" customHeight="1">
      <c r="B147" s="32"/>
      <c r="C147" s="209" t="s">
        <v>1</v>
      </c>
      <c r="D147" s="209" t="s">
        <v>833</v>
      </c>
      <c r="E147" s="17" t="s">
        <v>1</v>
      </c>
      <c r="F147" s="210">
        <v>0.4</v>
      </c>
      <c r="H147" s="32"/>
    </row>
    <row r="148" spans="2:8" s="1" customFormat="1" ht="16.899999999999999" customHeight="1">
      <c r="B148" s="32"/>
      <c r="C148" s="209" t="s">
        <v>1</v>
      </c>
      <c r="D148" s="209" t="s">
        <v>834</v>
      </c>
      <c r="E148" s="17" t="s">
        <v>1</v>
      </c>
      <c r="F148" s="210">
        <v>15.138</v>
      </c>
      <c r="H148" s="32"/>
    </row>
    <row r="149" spans="2:8" s="1" customFormat="1" ht="16.899999999999999" customHeight="1">
      <c r="B149" s="32"/>
      <c r="C149" s="209" t="s">
        <v>1</v>
      </c>
      <c r="D149" s="209" t="s">
        <v>835</v>
      </c>
      <c r="E149" s="17" t="s">
        <v>1</v>
      </c>
      <c r="F149" s="210">
        <v>1.845</v>
      </c>
      <c r="H149" s="32"/>
    </row>
    <row r="150" spans="2:8" s="1" customFormat="1" ht="16.899999999999999" customHeight="1">
      <c r="B150" s="32"/>
      <c r="C150" s="209" t="s">
        <v>1</v>
      </c>
      <c r="D150" s="209" t="s">
        <v>836</v>
      </c>
      <c r="E150" s="17" t="s">
        <v>1</v>
      </c>
      <c r="F150" s="210">
        <v>0.25</v>
      </c>
      <c r="H150" s="32"/>
    </row>
    <row r="151" spans="2:8" s="1" customFormat="1" ht="16.899999999999999" customHeight="1">
      <c r="B151" s="32"/>
      <c r="C151" s="209" t="s">
        <v>1</v>
      </c>
      <c r="D151" s="209" t="s">
        <v>837</v>
      </c>
      <c r="E151" s="17" t="s">
        <v>1</v>
      </c>
      <c r="F151" s="210">
        <v>1.63</v>
      </c>
      <c r="H151" s="32"/>
    </row>
    <row r="152" spans="2:8" s="1" customFormat="1" ht="16.899999999999999" customHeight="1">
      <c r="B152" s="32"/>
      <c r="C152" s="209" t="s">
        <v>1</v>
      </c>
      <c r="D152" s="209" t="s">
        <v>838</v>
      </c>
      <c r="E152" s="17" t="s">
        <v>1</v>
      </c>
      <c r="F152" s="210">
        <v>0.45</v>
      </c>
      <c r="H152" s="32"/>
    </row>
    <row r="153" spans="2:8" s="1" customFormat="1" ht="16.899999999999999" customHeight="1">
      <c r="B153" s="32"/>
      <c r="C153" s="209" t="s">
        <v>1</v>
      </c>
      <c r="D153" s="209" t="s">
        <v>839</v>
      </c>
      <c r="E153" s="17" t="s">
        <v>1</v>
      </c>
      <c r="F153" s="210">
        <v>10.715</v>
      </c>
      <c r="H153" s="32"/>
    </row>
    <row r="154" spans="2:8" s="1" customFormat="1" ht="16.899999999999999" customHeight="1">
      <c r="B154" s="32"/>
      <c r="C154" s="209" t="s">
        <v>1</v>
      </c>
      <c r="D154" s="209" t="s">
        <v>840</v>
      </c>
      <c r="E154" s="17" t="s">
        <v>1</v>
      </c>
      <c r="F154" s="210">
        <v>0.5</v>
      </c>
      <c r="H154" s="32"/>
    </row>
    <row r="155" spans="2:8" s="1" customFormat="1" ht="16.899999999999999" customHeight="1">
      <c r="B155" s="32"/>
      <c r="C155" s="209" t="s">
        <v>1</v>
      </c>
      <c r="D155" s="209" t="s">
        <v>841</v>
      </c>
      <c r="E155" s="17" t="s">
        <v>1</v>
      </c>
      <c r="F155" s="210">
        <v>0.625</v>
      </c>
      <c r="H155" s="32"/>
    </row>
    <row r="156" spans="2:8" s="1" customFormat="1" ht="16.899999999999999" customHeight="1">
      <c r="B156" s="32"/>
      <c r="C156" s="209" t="s">
        <v>1</v>
      </c>
      <c r="D156" s="209" t="s">
        <v>842</v>
      </c>
      <c r="E156" s="17" t="s">
        <v>1</v>
      </c>
      <c r="F156" s="210">
        <v>0</v>
      </c>
      <c r="H156" s="32"/>
    </row>
    <row r="157" spans="2:8" s="1" customFormat="1" ht="16.899999999999999" customHeight="1">
      <c r="B157" s="32"/>
      <c r="C157" s="209" t="s">
        <v>1</v>
      </c>
      <c r="D157" s="209" t="s">
        <v>843</v>
      </c>
      <c r="E157" s="17" t="s">
        <v>1</v>
      </c>
      <c r="F157" s="210">
        <v>1.2789999999999999</v>
      </c>
      <c r="H157" s="32"/>
    </row>
    <row r="158" spans="2:8" s="1" customFormat="1" ht="16.899999999999999" customHeight="1">
      <c r="B158" s="32"/>
      <c r="C158" s="209" t="s">
        <v>1</v>
      </c>
      <c r="D158" s="209" t="s">
        <v>844</v>
      </c>
      <c r="E158" s="17" t="s">
        <v>1</v>
      </c>
      <c r="F158" s="210">
        <v>0.28999999999999998</v>
      </c>
      <c r="H158" s="32"/>
    </row>
    <row r="159" spans="2:8" s="1" customFormat="1" ht="16.899999999999999" customHeight="1">
      <c r="B159" s="32"/>
      <c r="C159" s="209" t="s">
        <v>1</v>
      </c>
      <c r="D159" s="209" t="s">
        <v>845</v>
      </c>
      <c r="E159" s="17" t="s">
        <v>1</v>
      </c>
      <c r="F159" s="210">
        <v>0.218</v>
      </c>
      <c r="H159" s="32"/>
    </row>
    <row r="160" spans="2:8" s="1" customFormat="1" ht="16.899999999999999" customHeight="1">
      <c r="B160" s="32"/>
      <c r="C160" s="209" t="s">
        <v>1</v>
      </c>
      <c r="D160" s="209" t="s">
        <v>846</v>
      </c>
      <c r="E160" s="17" t="s">
        <v>1</v>
      </c>
      <c r="F160" s="210">
        <v>0.68500000000000005</v>
      </c>
      <c r="H160" s="32"/>
    </row>
    <row r="161" spans="2:8" s="1" customFormat="1" ht="16.899999999999999" customHeight="1">
      <c r="B161" s="32"/>
      <c r="C161" s="209" t="s">
        <v>1</v>
      </c>
      <c r="D161" s="209" t="s">
        <v>847</v>
      </c>
      <c r="E161" s="17" t="s">
        <v>1</v>
      </c>
      <c r="F161" s="210">
        <v>15.387</v>
      </c>
      <c r="H161" s="32"/>
    </row>
    <row r="162" spans="2:8" s="1" customFormat="1" ht="16.899999999999999" customHeight="1">
      <c r="B162" s="32"/>
      <c r="C162" s="209" t="s">
        <v>1</v>
      </c>
      <c r="D162" s="209" t="s">
        <v>1</v>
      </c>
      <c r="E162" s="17" t="s">
        <v>1</v>
      </c>
      <c r="F162" s="210">
        <v>0</v>
      </c>
      <c r="H162" s="32"/>
    </row>
    <row r="163" spans="2:8" s="1" customFormat="1" ht="16.899999999999999" customHeight="1">
      <c r="B163" s="32"/>
      <c r="C163" s="209" t="s">
        <v>1</v>
      </c>
      <c r="D163" s="209" t="s">
        <v>848</v>
      </c>
      <c r="E163" s="17" t="s">
        <v>1</v>
      </c>
      <c r="F163" s="210">
        <v>-8.9060000000000006</v>
      </c>
      <c r="H163" s="32"/>
    </row>
    <row r="164" spans="2:8" s="1" customFormat="1" ht="22.5">
      <c r="B164" s="32"/>
      <c r="C164" s="209" t="s">
        <v>1</v>
      </c>
      <c r="D164" s="209" t="s">
        <v>849</v>
      </c>
      <c r="E164" s="17" t="s">
        <v>1</v>
      </c>
      <c r="F164" s="210">
        <v>-17.59</v>
      </c>
      <c r="H164" s="32"/>
    </row>
    <row r="165" spans="2:8" s="1" customFormat="1" ht="16.899999999999999" customHeight="1">
      <c r="B165" s="32"/>
      <c r="C165" s="209" t="s">
        <v>787</v>
      </c>
      <c r="D165" s="209" t="s">
        <v>322</v>
      </c>
      <c r="E165" s="17" t="s">
        <v>1</v>
      </c>
      <c r="F165" s="210">
        <v>55.540999999999997</v>
      </c>
      <c r="H165" s="32"/>
    </row>
    <row r="166" spans="2:8" s="1" customFormat="1" ht="16.899999999999999" customHeight="1">
      <c r="B166" s="32"/>
      <c r="C166" s="211" t="s">
        <v>7394</v>
      </c>
      <c r="H166" s="32"/>
    </row>
    <row r="167" spans="2:8" s="1" customFormat="1" ht="22.5">
      <c r="B167" s="32"/>
      <c r="C167" s="209" t="s">
        <v>827</v>
      </c>
      <c r="D167" s="209" t="s">
        <v>828</v>
      </c>
      <c r="E167" s="17" t="s">
        <v>202</v>
      </c>
      <c r="F167" s="210">
        <v>55.540999999999997</v>
      </c>
      <c r="H167" s="32"/>
    </row>
    <row r="168" spans="2:8" s="1" customFormat="1" ht="22.5">
      <c r="B168" s="32"/>
      <c r="C168" s="209" t="s">
        <v>399</v>
      </c>
      <c r="D168" s="209" t="s">
        <v>400</v>
      </c>
      <c r="E168" s="17" t="s">
        <v>202</v>
      </c>
      <c r="F168" s="210">
        <v>55.350999999999999</v>
      </c>
      <c r="H168" s="32"/>
    </row>
    <row r="169" spans="2:8" s="1" customFormat="1" ht="22.5">
      <c r="B169" s="32"/>
      <c r="C169" s="209" t="s">
        <v>416</v>
      </c>
      <c r="D169" s="209" t="s">
        <v>417</v>
      </c>
      <c r="E169" s="17" t="s">
        <v>418</v>
      </c>
      <c r="F169" s="210">
        <v>99.632000000000005</v>
      </c>
      <c r="H169" s="32"/>
    </row>
    <row r="170" spans="2:8" s="1" customFormat="1" ht="16.899999999999999" customHeight="1">
      <c r="B170" s="32"/>
      <c r="C170" s="209" t="s">
        <v>426</v>
      </c>
      <c r="D170" s="209" t="s">
        <v>427</v>
      </c>
      <c r="E170" s="17" t="s">
        <v>202</v>
      </c>
      <c r="F170" s="210">
        <v>26.686</v>
      </c>
      <c r="H170" s="32"/>
    </row>
    <row r="171" spans="2:8" s="1" customFormat="1" ht="16.899999999999999" customHeight="1">
      <c r="B171" s="32"/>
      <c r="C171" s="205" t="s">
        <v>789</v>
      </c>
      <c r="D171" s="206" t="s">
        <v>1</v>
      </c>
      <c r="E171" s="207" t="s">
        <v>202</v>
      </c>
      <c r="F171" s="208">
        <v>26.686</v>
      </c>
      <c r="H171" s="32"/>
    </row>
    <row r="172" spans="2:8" s="1" customFormat="1" ht="16.899999999999999" customHeight="1">
      <c r="B172" s="32"/>
      <c r="C172" s="209" t="s">
        <v>1</v>
      </c>
      <c r="D172" s="209" t="s">
        <v>783</v>
      </c>
      <c r="E172" s="17" t="s">
        <v>1</v>
      </c>
      <c r="F172" s="210">
        <v>8.9060000000000006</v>
      </c>
      <c r="H172" s="32"/>
    </row>
    <row r="173" spans="2:8" s="1" customFormat="1" ht="16.899999999999999" customHeight="1">
      <c r="B173" s="32"/>
      <c r="C173" s="209" t="s">
        <v>1</v>
      </c>
      <c r="D173" s="209" t="s">
        <v>785</v>
      </c>
      <c r="E173" s="17" t="s">
        <v>1</v>
      </c>
      <c r="F173" s="210">
        <v>17.59</v>
      </c>
      <c r="H173" s="32"/>
    </row>
    <row r="174" spans="2:8" s="1" customFormat="1" ht="16.899999999999999" customHeight="1">
      <c r="B174" s="32"/>
      <c r="C174" s="209" t="s">
        <v>1</v>
      </c>
      <c r="D174" s="209" t="s">
        <v>787</v>
      </c>
      <c r="E174" s="17" t="s">
        <v>1</v>
      </c>
      <c r="F174" s="210">
        <v>55.540999999999997</v>
      </c>
      <c r="H174" s="32"/>
    </row>
    <row r="175" spans="2:8" s="1" customFormat="1" ht="16.899999999999999" customHeight="1">
      <c r="B175" s="32"/>
      <c r="C175" s="209" t="s">
        <v>1</v>
      </c>
      <c r="D175" s="209" t="s">
        <v>868</v>
      </c>
      <c r="E175" s="17" t="s">
        <v>1</v>
      </c>
      <c r="F175" s="210">
        <v>-22.867000000000001</v>
      </c>
      <c r="H175" s="32"/>
    </row>
    <row r="176" spans="2:8" s="1" customFormat="1" ht="16.899999999999999" customHeight="1">
      <c r="B176" s="32"/>
      <c r="C176" s="209" t="s">
        <v>1</v>
      </c>
      <c r="D176" s="209" t="s">
        <v>869</v>
      </c>
      <c r="E176" s="17" t="s">
        <v>1</v>
      </c>
      <c r="F176" s="210">
        <v>-32.484000000000002</v>
      </c>
      <c r="H176" s="32"/>
    </row>
    <row r="177" spans="2:8" s="1" customFormat="1" ht="16.899999999999999" customHeight="1">
      <c r="B177" s="32"/>
      <c r="C177" s="209" t="s">
        <v>789</v>
      </c>
      <c r="D177" s="209" t="s">
        <v>322</v>
      </c>
      <c r="E177" s="17" t="s">
        <v>1</v>
      </c>
      <c r="F177" s="210">
        <v>26.686</v>
      </c>
      <c r="H177" s="32"/>
    </row>
    <row r="178" spans="2:8" s="1" customFormat="1" ht="16.899999999999999" customHeight="1">
      <c r="B178" s="32"/>
      <c r="C178" s="211" t="s">
        <v>7394</v>
      </c>
      <c r="H178" s="32"/>
    </row>
    <row r="179" spans="2:8" s="1" customFormat="1" ht="16.899999999999999" customHeight="1">
      <c r="B179" s="32"/>
      <c r="C179" s="209" t="s">
        <v>426</v>
      </c>
      <c r="D179" s="209" t="s">
        <v>427</v>
      </c>
      <c r="E179" s="17" t="s">
        <v>202</v>
      </c>
      <c r="F179" s="210">
        <v>26.686</v>
      </c>
      <c r="H179" s="32"/>
    </row>
    <row r="180" spans="2:8" s="1" customFormat="1" ht="16.899999999999999" customHeight="1">
      <c r="B180" s="32"/>
      <c r="C180" s="209" t="s">
        <v>850</v>
      </c>
      <c r="D180" s="209" t="s">
        <v>851</v>
      </c>
      <c r="E180" s="17" t="s">
        <v>202</v>
      </c>
      <c r="F180" s="210">
        <v>53.372</v>
      </c>
      <c r="H180" s="32"/>
    </row>
    <row r="181" spans="2:8" s="1" customFormat="1" ht="22.5">
      <c r="B181" s="32"/>
      <c r="C181" s="209" t="s">
        <v>399</v>
      </c>
      <c r="D181" s="209" t="s">
        <v>400</v>
      </c>
      <c r="E181" s="17" t="s">
        <v>202</v>
      </c>
      <c r="F181" s="210">
        <v>55.350999999999999</v>
      </c>
      <c r="H181" s="32"/>
    </row>
    <row r="182" spans="2:8" s="1" customFormat="1" ht="16.899999999999999" customHeight="1">
      <c r="B182" s="32"/>
      <c r="C182" s="209" t="s">
        <v>860</v>
      </c>
      <c r="D182" s="209" t="s">
        <v>861</v>
      </c>
      <c r="E182" s="17" t="s">
        <v>202</v>
      </c>
      <c r="F182" s="210">
        <v>26.686</v>
      </c>
      <c r="H182" s="32"/>
    </row>
    <row r="183" spans="2:8" s="1" customFormat="1" ht="22.5">
      <c r="B183" s="32"/>
      <c r="C183" s="209" t="s">
        <v>416</v>
      </c>
      <c r="D183" s="209" t="s">
        <v>417</v>
      </c>
      <c r="E183" s="17" t="s">
        <v>418</v>
      </c>
      <c r="F183" s="210">
        <v>99.632000000000005</v>
      </c>
      <c r="H183" s="32"/>
    </row>
    <row r="184" spans="2:8" s="1" customFormat="1" ht="26.45" customHeight="1">
      <c r="B184" s="32"/>
      <c r="C184" s="204" t="s">
        <v>7406</v>
      </c>
      <c r="D184" s="204" t="s">
        <v>100</v>
      </c>
      <c r="H184" s="32"/>
    </row>
    <row r="185" spans="2:8" s="1" customFormat="1" ht="16.899999999999999" customHeight="1">
      <c r="B185" s="32"/>
      <c r="C185" s="205" t="s">
        <v>781</v>
      </c>
      <c r="D185" s="206" t="s">
        <v>1</v>
      </c>
      <c r="E185" s="207" t="s">
        <v>202</v>
      </c>
      <c r="F185" s="208">
        <v>205.71799999999999</v>
      </c>
      <c r="H185" s="32"/>
    </row>
    <row r="186" spans="2:8" s="1" customFormat="1" ht="16.899999999999999" customHeight="1">
      <c r="B186" s="32"/>
      <c r="C186" s="209" t="s">
        <v>1</v>
      </c>
      <c r="D186" s="209" t="s">
        <v>2930</v>
      </c>
      <c r="E186" s="17" t="s">
        <v>1</v>
      </c>
      <c r="F186" s="210">
        <v>205.71799999999999</v>
      </c>
      <c r="H186" s="32"/>
    </row>
    <row r="187" spans="2:8" s="1" customFormat="1" ht="16.899999999999999" customHeight="1">
      <c r="B187" s="32"/>
      <c r="C187" s="209" t="s">
        <v>781</v>
      </c>
      <c r="D187" s="209" t="s">
        <v>322</v>
      </c>
      <c r="E187" s="17" t="s">
        <v>1</v>
      </c>
      <c r="F187" s="210">
        <v>205.71799999999999</v>
      </c>
      <c r="H187" s="32"/>
    </row>
    <row r="188" spans="2:8" s="1" customFormat="1" ht="16.899999999999999" customHeight="1">
      <c r="B188" s="32"/>
      <c r="C188" s="211" t="s">
        <v>7394</v>
      </c>
      <c r="H188" s="32"/>
    </row>
    <row r="189" spans="2:8" s="1" customFormat="1" ht="22.5">
      <c r="B189" s="32"/>
      <c r="C189" s="209" t="s">
        <v>1303</v>
      </c>
      <c r="D189" s="209" t="s">
        <v>1304</v>
      </c>
      <c r="E189" s="17" t="s">
        <v>258</v>
      </c>
      <c r="F189" s="210">
        <v>205.71799999999999</v>
      </c>
      <c r="H189" s="32"/>
    </row>
    <row r="190" spans="2:8" s="1" customFormat="1" ht="22.5">
      <c r="B190" s="32"/>
      <c r="C190" s="209" t="s">
        <v>1308</v>
      </c>
      <c r="D190" s="209" t="s">
        <v>1309</v>
      </c>
      <c r="E190" s="17" t="s">
        <v>258</v>
      </c>
      <c r="F190" s="210">
        <v>19131.774000000001</v>
      </c>
      <c r="H190" s="32"/>
    </row>
    <row r="191" spans="2:8" s="1" customFormat="1" ht="22.5">
      <c r="B191" s="32"/>
      <c r="C191" s="209" t="s">
        <v>1317</v>
      </c>
      <c r="D191" s="209" t="s">
        <v>1318</v>
      </c>
      <c r="E191" s="17" t="s">
        <v>258</v>
      </c>
      <c r="F191" s="210">
        <v>205.71799999999999</v>
      </c>
      <c r="H191" s="32"/>
    </row>
    <row r="192" spans="2:8" s="1" customFormat="1" ht="16.899999999999999" customHeight="1">
      <c r="B192" s="32"/>
      <c r="C192" s="209" t="s">
        <v>1321</v>
      </c>
      <c r="D192" s="209" t="s">
        <v>1322</v>
      </c>
      <c r="E192" s="17" t="s">
        <v>258</v>
      </c>
      <c r="F192" s="210">
        <v>205.71799999999999</v>
      </c>
      <c r="H192" s="32"/>
    </row>
    <row r="193" spans="2:8" s="1" customFormat="1" ht="16.899999999999999" customHeight="1">
      <c r="B193" s="32"/>
      <c r="C193" s="209" t="s">
        <v>1325</v>
      </c>
      <c r="D193" s="209" t="s">
        <v>1326</v>
      </c>
      <c r="E193" s="17" t="s">
        <v>258</v>
      </c>
      <c r="F193" s="210">
        <v>205.71799999999999</v>
      </c>
      <c r="H193" s="32"/>
    </row>
    <row r="194" spans="2:8" s="1" customFormat="1" ht="16.899999999999999" customHeight="1">
      <c r="B194" s="32"/>
      <c r="C194" s="209" t="s">
        <v>1329</v>
      </c>
      <c r="D194" s="209" t="s">
        <v>1330</v>
      </c>
      <c r="E194" s="17" t="s">
        <v>258</v>
      </c>
      <c r="F194" s="210">
        <v>205.71799999999999</v>
      </c>
      <c r="H194" s="32"/>
    </row>
    <row r="195" spans="2:8" s="1" customFormat="1" ht="16.899999999999999" customHeight="1">
      <c r="B195" s="32"/>
      <c r="C195" s="205" t="s">
        <v>2777</v>
      </c>
      <c r="D195" s="206" t="s">
        <v>1</v>
      </c>
      <c r="E195" s="207" t="s">
        <v>202</v>
      </c>
      <c r="F195" s="208">
        <v>138.96199999999999</v>
      </c>
      <c r="H195" s="32"/>
    </row>
    <row r="196" spans="2:8" s="1" customFormat="1" ht="16.899999999999999" customHeight="1">
      <c r="B196" s="32"/>
      <c r="C196" s="209" t="s">
        <v>1</v>
      </c>
      <c r="D196" s="209" t="s">
        <v>2790</v>
      </c>
      <c r="E196" s="17" t="s">
        <v>1</v>
      </c>
      <c r="F196" s="210">
        <v>201.55199999999999</v>
      </c>
      <c r="H196" s="32"/>
    </row>
    <row r="197" spans="2:8" s="1" customFormat="1" ht="16.899999999999999" customHeight="1">
      <c r="B197" s="32"/>
      <c r="C197" s="209" t="s">
        <v>1</v>
      </c>
      <c r="D197" s="209" t="s">
        <v>2791</v>
      </c>
      <c r="E197" s="17" t="s">
        <v>1</v>
      </c>
      <c r="F197" s="210">
        <v>-62.59</v>
      </c>
      <c r="H197" s="32"/>
    </row>
    <row r="198" spans="2:8" s="1" customFormat="1" ht="16.899999999999999" customHeight="1">
      <c r="B198" s="32"/>
      <c r="C198" s="209" t="s">
        <v>2777</v>
      </c>
      <c r="D198" s="209" t="s">
        <v>322</v>
      </c>
      <c r="E198" s="17" t="s">
        <v>1</v>
      </c>
      <c r="F198" s="210">
        <v>138.96199999999999</v>
      </c>
      <c r="H198" s="32"/>
    </row>
    <row r="199" spans="2:8" s="1" customFormat="1" ht="16.899999999999999" customHeight="1">
      <c r="B199" s="32"/>
      <c r="C199" s="211" t="s">
        <v>7394</v>
      </c>
      <c r="H199" s="32"/>
    </row>
    <row r="200" spans="2:8" s="1" customFormat="1" ht="16.899999999999999" customHeight="1">
      <c r="B200" s="32"/>
      <c r="C200" s="209" t="s">
        <v>2786</v>
      </c>
      <c r="D200" s="209" t="s">
        <v>2787</v>
      </c>
      <c r="E200" s="17" t="s">
        <v>202</v>
      </c>
      <c r="F200" s="210">
        <v>138.96199999999999</v>
      </c>
      <c r="H200" s="32"/>
    </row>
    <row r="201" spans="2:8" s="1" customFormat="1" ht="22.5">
      <c r="B201" s="32"/>
      <c r="C201" s="209" t="s">
        <v>399</v>
      </c>
      <c r="D201" s="209" t="s">
        <v>400</v>
      </c>
      <c r="E201" s="17" t="s">
        <v>202</v>
      </c>
      <c r="F201" s="210">
        <v>122.366</v>
      </c>
      <c r="H201" s="32"/>
    </row>
    <row r="202" spans="2:8" s="1" customFormat="1" ht="22.5">
      <c r="B202" s="32"/>
      <c r="C202" s="209" t="s">
        <v>405</v>
      </c>
      <c r="D202" s="209" t="s">
        <v>406</v>
      </c>
      <c r="E202" s="17" t="s">
        <v>202</v>
      </c>
      <c r="F202" s="210">
        <v>1346.0260000000001</v>
      </c>
      <c r="H202" s="32"/>
    </row>
    <row r="203" spans="2:8" s="1" customFormat="1" ht="22.5">
      <c r="B203" s="32"/>
      <c r="C203" s="209" t="s">
        <v>416</v>
      </c>
      <c r="D203" s="209" t="s">
        <v>417</v>
      </c>
      <c r="E203" s="17" t="s">
        <v>418</v>
      </c>
      <c r="F203" s="210">
        <v>220.25899999999999</v>
      </c>
      <c r="H203" s="32"/>
    </row>
    <row r="204" spans="2:8" s="1" customFormat="1" ht="16.899999999999999" customHeight="1">
      <c r="B204" s="32"/>
      <c r="C204" s="209" t="s">
        <v>426</v>
      </c>
      <c r="D204" s="209" t="s">
        <v>427</v>
      </c>
      <c r="E204" s="17" t="s">
        <v>202</v>
      </c>
      <c r="F204" s="210">
        <v>115.831</v>
      </c>
      <c r="H204" s="32"/>
    </row>
    <row r="205" spans="2:8" s="1" customFormat="1" ht="16.899999999999999" customHeight="1">
      <c r="B205" s="32"/>
      <c r="C205" s="205" t="s">
        <v>2779</v>
      </c>
      <c r="D205" s="206" t="s">
        <v>1</v>
      </c>
      <c r="E205" s="207" t="s">
        <v>202</v>
      </c>
      <c r="F205" s="208">
        <v>16.96</v>
      </c>
      <c r="H205" s="32"/>
    </row>
    <row r="206" spans="2:8" s="1" customFormat="1" ht="16.899999999999999" customHeight="1">
      <c r="B206" s="32"/>
      <c r="C206" s="209" t="s">
        <v>1</v>
      </c>
      <c r="D206" s="209" t="s">
        <v>2793</v>
      </c>
      <c r="E206" s="17" t="s">
        <v>1</v>
      </c>
      <c r="F206" s="210">
        <v>16.96</v>
      </c>
      <c r="H206" s="32"/>
    </row>
    <row r="207" spans="2:8" s="1" customFormat="1" ht="16.899999999999999" customHeight="1">
      <c r="B207" s="32"/>
      <c r="C207" s="209" t="s">
        <v>2779</v>
      </c>
      <c r="D207" s="209" t="s">
        <v>322</v>
      </c>
      <c r="E207" s="17" t="s">
        <v>1</v>
      </c>
      <c r="F207" s="210">
        <v>16.96</v>
      </c>
      <c r="H207" s="32"/>
    </row>
    <row r="208" spans="2:8" s="1" customFormat="1" ht="16.899999999999999" customHeight="1">
      <c r="B208" s="32"/>
      <c r="C208" s="211" t="s">
        <v>7394</v>
      </c>
      <c r="H208" s="32"/>
    </row>
    <row r="209" spans="2:8" s="1" customFormat="1" ht="22.5">
      <c r="B209" s="32"/>
      <c r="C209" s="209" t="s">
        <v>822</v>
      </c>
      <c r="D209" s="209" t="s">
        <v>823</v>
      </c>
      <c r="E209" s="17" t="s">
        <v>202</v>
      </c>
      <c r="F209" s="210">
        <v>16.96</v>
      </c>
      <c r="H209" s="32"/>
    </row>
    <row r="210" spans="2:8" s="1" customFormat="1" ht="22.5">
      <c r="B210" s="32"/>
      <c r="C210" s="209" t="s">
        <v>399</v>
      </c>
      <c r="D210" s="209" t="s">
        <v>400</v>
      </c>
      <c r="E210" s="17" t="s">
        <v>202</v>
      </c>
      <c r="F210" s="210">
        <v>122.366</v>
      </c>
      <c r="H210" s="32"/>
    </row>
    <row r="211" spans="2:8" s="1" customFormat="1" ht="22.5">
      <c r="B211" s="32"/>
      <c r="C211" s="209" t="s">
        <v>405</v>
      </c>
      <c r="D211" s="209" t="s">
        <v>406</v>
      </c>
      <c r="E211" s="17" t="s">
        <v>202</v>
      </c>
      <c r="F211" s="210">
        <v>1346.0260000000001</v>
      </c>
      <c r="H211" s="32"/>
    </row>
    <row r="212" spans="2:8" s="1" customFormat="1" ht="22.5">
      <c r="B212" s="32"/>
      <c r="C212" s="209" t="s">
        <v>416</v>
      </c>
      <c r="D212" s="209" t="s">
        <v>417</v>
      </c>
      <c r="E212" s="17" t="s">
        <v>418</v>
      </c>
      <c r="F212" s="210">
        <v>220.25899999999999</v>
      </c>
      <c r="H212" s="32"/>
    </row>
    <row r="213" spans="2:8" s="1" customFormat="1" ht="16.899999999999999" customHeight="1">
      <c r="B213" s="32"/>
      <c r="C213" s="209" t="s">
        <v>426</v>
      </c>
      <c r="D213" s="209" t="s">
        <v>427</v>
      </c>
      <c r="E213" s="17" t="s">
        <v>202</v>
      </c>
      <c r="F213" s="210">
        <v>115.831</v>
      </c>
      <c r="H213" s="32"/>
    </row>
    <row r="214" spans="2:8" s="1" customFormat="1" ht="16.899999999999999" customHeight="1">
      <c r="B214" s="32"/>
      <c r="C214" s="205" t="s">
        <v>2781</v>
      </c>
      <c r="D214" s="206" t="s">
        <v>1</v>
      </c>
      <c r="E214" s="207" t="s">
        <v>202</v>
      </c>
      <c r="F214" s="208">
        <v>82.275000000000006</v>
      </c>
      <c r="H214" s="32"/>
    </row>
    <row r="215" spans="2:8" s="1" customFormat="1" ht="16.899999999999999" customHeight="1">
      <c r="B215" s="32"/>
      <c r="C215" s="209" t="s">
        <v>1</v>
      </c>
      <c r="D215" s="209" t="s">
        <v>2795</v>
      </c>
      <c r="E215" s="17" t="s">
        <v>1</v>
      </c>
      <c r="F215" s="210">
        <v>0</v>
      </c>
      <c r="H215" s="32"/>
    </row>
    <row r="216" spans="2:8" s="1" customFormat="1" ht="16.899999999999999" customHeight="1">
      <c r="B216" s="32"/>
      <c r="C216" s="209" t="s">
        <v>1</v>
      </c>
      <c r="D216" s="209" t="s">
        <v>2796</v>
      </c>
      <c r="E216" s="17" t="s">
        <v>1</v>
      </c>
      <c r="F216" s="210">
        <v>1.41</v>
      </c>
      <c r="H216" s="32"/>
    </row>
    <row r="217" spans="2:8" s="1" customFormat="1" ht="16.899999999999999" customHeight="1">
      <c r="B217" s="32"/>
      <c r="C217" s="209" t="s">
        <v>1</v>
      </c>
      <c r="D217" s="209" t="s">
        <v>2797</v>
      </c>
      <c r="E217" s="17" t="s">
        <v>1</v>
      </c>
      <c r="F217" s="210">
        <v>122.866</v>
      </c>
      <c r="H217" s="32"/>
    </row>
    <row r="218" spans="2:8" s="1" customFormat="1" ht="16.899999999999999" customHeight="1">
      <c r="B218" s="32"/>
      <c r="C218" s="209" t="s">
        <v>1</v>
      </c>
      <c r="D218" s="209" t="s">
        <v>2798</v>
      </c>
      <c r="E218" s="17" t="s">
        <v>1</v>
      </c>
      <c r="F218" s="210">
        <v>17.963999999999999</v>
      </c>
      <c r="H218" s="32"/>
    </row>
    <row r="219" spans="2:8" s="1" customFormat="1" ht="16.899999999999999" customHeight="1">
      <c r="B219" s="32"/>
      <c r="C219" s="209" t="s">
        <v>1</v>
      </c>
      <c r="D219" s="209" t="s">
        <v>2799</v>
      </c>
      <c r="E219" s="17" t="s">
        <v>1</v>
      </c>
      <c r="F219" s="210">
        <v>122.86199999999999</v>
      </c>
      <c r="H219" s="32"/>
    </row>
    <row r="220" spans="2:8" s="1" customFormat="1" ht="16.899999999999999" customHeight="1">
      <c r="B220" s="32"/>
      <c r="C220" s="209" t="s">
        <v>1</v>
      </c>
      <c r="D220" s="209" t="s">
        <v>2800</v>
      </c>
      <c r="E220" s="17" t="s">
        <v>1</v>
      </c>
      <c r="F220" s="210">
        <v>7.6440000000000001</v>
      </c>
      <c r="H220" s="32"/>
    </row>
    <row r="221" spans="2:8" s="1" customFormat="1" ht="16.899999999999999" customHeight="1">
      <c r="B221" s="32"/>
      <c r="C221" s="209" t="s">
        <v>1</v>
      </c>
      <c r="D221" s="209" t="s">
        <v>2801</v>
      </c>
      <c r="E221" s="17" t="s">
        <v>1</v>
      </c>
      <c r="F221" s="210">
        <v>3.7440000000000002</v>
      </c>
      <c r="H221" s="32"/>
    </row>
    <row r="222" spans="2:8" s="1" customFormat="1" ht="16.899999999999999" customHeight="1">
      <c r="B222" s="32"/>
      <c r="C222" s="209" t="s">
        <v>1</v>
      </c>
      <c r="D222" s="209" t="s">
        <v>2802</v>
      </c>
      <c r="E222" s="17" t="s">
        <v>1</v>
      </c>
      <c r="F222" s="210">
        <v>0.54900000000000004</v>
      </c>
      <c r="H222" s="32"/>
    </row>
    <row r="223" spans="2:8" s="1" customFormat="1" ht="16.899999999999999" customHeight="1">
      <c r="B223" s="32"/>
      <c r="C223" s="209" t="s">
        <v>1</v>
      </c>
      <c r="D223" s="209" t="s">
        <v>2803</v>
      </c>
      <c r="E223" s="17" t="s">
        <v>1</v>
      </c>
      <c r="F223" s="210">
        <v>23.748000000000001</v>
      </c>
      <c r="H223" s="32"/>
    </row>
    <row r="224" spans="2:8" s="1" customFormat="1" ht="16.899999999999999" customHeight="1">
      <c r="B224" s="32"/>
      <c r="C224" s="209" t="s">
        <v>1</v>
      </c>
      <c r="D224" s="209" t="s">
        <v>1</v>
      </c>
      <c r="E224" s="17" t="s">
        <v>1</v>
      </c>
      <c r="F224" s="210">
        <v>0</v>
      </c>
      <c r="H224" s="32"/>
    </row>
    <row r="225" spans="2:8" s="1" customFormat="1" ht="16.899999999999999" customHeight="1">
      <c r="B225" s="32"/>
      <c r="C225" s="209" t="s">
        <v>1</v>
      </c>
      <c r="D225" s="209" t="s">
        <v>2804</v>
      </c>
      <c r="E225" s="17" t="s">
        <v>1</v>
      </c>
      <c r="F225" s="210">
        <v>-201.55199999999999</v>
      </c>
      <c r="H225" s="32"/>
    </row>
    <row r="226" spans="2:8" s="1" customFormat="1" ht="16.899999999999999" customHeight="1">
      <c r="B226" s="32"/>
      <c r="C226" s="209" t="s">
        <v>1</v>
      </c>
      <c r="D226" s="209" t="s">
        <v>2805</v>
      </c>
      <c r="E226" s="17" t="s">
        <v>1</v>
      </c>
      <c r="F226" s="210">
        <v>-16.96</v>
      </c>
      <c r="H226" s="32"/>
    </row>
    <row r="227" spans="2:8" s="1" customFormat="1" ht="16.899999999999999" customHeight="1">
      <c r="B227" s="32"/>
      <c r="C227" s="209" t="s">
        <v>2781</v>
      </c>
      <c r="D227" s="209" t="s">
        <v>322</v>
      </c>
      <c r="E227" s="17" t="s">
        <v>1</v>
      </c>
      <c r="F227" s="210">
        <v>82.275000000000006</v>
      </c>
      <c r="H227" s="32"/>
    </row>
    <row r="228" spans="2:8" s="1" customFormat="1" ht="16.899999999999999" customHeight="1">
      <c r="B228" s="32"/>
      <c r="C228" s="211" t="s">
        <v>7394</v>
      </c>
      <c r="H228" s="32"/>
    </row>
    <row r="229" spans="2:8" s="1" customFormat="1" ht="22.5">
      <c r="B229" s="32"/>
      <c r="C229" s="209" t="s">
        <v>827</v>
      </c>
      <c r="D229" s="209" t="s">
        <v>828</v>
      </c>
      <c r="E229" s="17" t="s">
        <v>202</v>
      </c>
      <c r="F229" s="210">
        <v>82.275000000000006</v>
      </c>
      <c r="H229" s="32"/>
    </row>
    <row r="230" spans="2:8" s="1" customFormat="1" ht="22.5">
      <c r="B230" s="32"/>
      <c r="C230" s="209" t="s">
        <v>399</v>
      </c>
      <c r="D230" s="209" t="s">
        <v>400</v>
      </c>
      <c r="E230" s="17" t="s">
        <v>202</v>
      </c>
      <c r="F230" s="210">
        <v>122.366</v>
      </c>
      <c r="H230" s="32"/>
    </row>
    <row r="231" spans="2:8" s="1" customFormat="1" ht="22.5">
      <c r="B231" s="32"/>
      <c r="C231" s="209" t="s">
        <v>405</v>
      </c>
      <c r="D231" s="209" t="s">
        <v>406</v>
      </c>
      <c r="E231" s="17" t="s">
        <v>202</v>
      </c>
      <c r="F231" s="210">
        <v>1346.0260000000001</v>
      </c>
      <c r="H231" s="32"/>
    </row>
    <row r="232" spans="2:8" s="1" customFormat="1" ht="22.5">
      <c r="B232" s="32"/>
      <c r="C232" s="209" t="s">
        <v>416</v>
      </c>
      <c r="D232" s="209" t="s">
        <v>417</v>
      </c>
      <c r="E232" s="17" t="s">
        <v>418</v>
      </c>
      <c r="F232" s="210">
        <v>220.25899999999999</v>
      </c>
      <c r="H232" s="32"/>
    </row>
    <row r="233" spans="2:8" s="1" customFormat="1" ht="16.899999999999999" customHeight="1">
      <c r="B233" s="32"/>
      <c r="C233" s="209" t="s">
        <v>426</v>
      </c>
      <c r="D233" s="209" t="s">
        <v>427</v>
      </c>
      <c r="E233" s="17" t="s">
        <v>202</v>
      </c>
      <c r="F233" s="210">
        <v>115.831</v>
      </c>
      <c r="H233" s="32"/>
    </row>
    <row r="234" spans="2:8" s="1" customFormat="1" ht="16.899999999999999" customHeight="1">
      <c r="B234" s="32"/>
      <c r="C234" s="205" t="s">
        <v>2783</v>
      </c>
      <c r="D234" s="206" t="s">
        <v>1</v>
      </c>
      <c r="E234" s="207" t="s">
        <v>202</v>
      </c>
      <c r="F234" s="208">
        <v>115.831</v>
      </c>
      <c r="H234" s="32"/>
    </row>
    <row r="235" spans="2:8" s="1" customFormat="1" ht="16.899999999999999" customHeight="1">
      <c r="B235" s="32"/>
      <c r="C235" s="209" t="s">
        <v>1</v>
      </c>
      <c r="D235" s="209" t="s">
        <v>2777</v>
      </c>
      <c r="E235" s="17" t="s">
        <v>1</v>
      </c>
      <c r="F235" s="210">
        <v>138.96199999999999</v>
      </c>
      <c r="H235" s="32"/>
    </row>
    <row r="236" spans="2:8" s="1" customFormat="1" ht="16.899999999999999" customHeight="1">
      <c r="B236" s="32"/>
      <c r="C236" s="209" t="s">
        <v>1</v>
      </c>
      <c r="D236" s="209" t="s">
        <v>2779</v>
      </c>
      <c r="E236" s="17" t="s">
        <v>1</v>
      </c>
      <c r="F236" s="210">
        <v>16.96</v>
      </c>
      <c r="H236" s="32"/>
    </row>
    <row r="237" spans="2:8" s="1" customFormat="1" ht="16.899999999999999" customHeight="1">
      <c r="B237" s="32"/>
      <c r="C237" s="209" t="s">
        <v>1</v>
      </c>
      <c r="D237" s="209" t="s">
        <v>2781</v>
      </c>
      <c r="E237" s="17" t="s">
        <v>1</v>
      </c>
      <c r="F237" s="210">
        <v>82.275000000000006</v>
      </c>
      <c r="H237" s="32"/>
    </row>
    <row r="238" spans="2:8" s="1" customFormat="1" ht="16.899999999999999" customHeight="1">
      <c r="B238" s="32"/>
      <c r="C238" s="209" t="s">
        <v>1</v>
      </c>
      <c r="D238" s="209" t="s">
        <v>2810</v>
      </c>
      <c r="E238" s="17" t="s">
        <v>1</v>
      </c>
      <c r="F238" s="210">
        <v>-43.4</v>
      </c>
      <c r="H238" s="32"/>
    </row>
    <row r="239" spans="2:8" s="1" customFormat="1" ht="16.899999999999999" customHeight="1">
      <c r="B239" s="32"/>
      <c r="C239" s="209" t="s">
        <v>1</v>
      </c>
      <c r="D239" s="209" t="s">
        <v>2811</v>
      </c>
      <c r="E239" s="17" t="s">
        <v>1</v>
      </c>
      <c r="F239" s="210">
        <v>-16.96</v>
      </c>
      <c r="H239" s="32"/>
    </row>
    <row r="240" spans="2:8" s="1" customFormat="1" ht="16.899999999999999" customHeight="1">
      <c r="B240" s="32"/>
      <c r="C240" s="209" t="s">
        <v>1</v>
      </c>
      <c r="D240" s="209" t="s">
        <v>2812</v>
      </c>
      <c r="E240" s="17" t="s">
        <v>1</v>
      </c>
      <c r="F240" s="210">
        <v>-62.006</v>
      </c>
      <c r="H240" s="32"/>
    </row>
    <row r="241" spans="2:8" s="1" customFormat="1" ht="16.899999999999999" customHeight="1">
      <c r="B241" s="32"/>
      <c r="C241" s="209" t="s">
        <v>2783</v>
      </c>
      <c r="D241" s="209" t="s">
        <v>322</v>
      </c>
      <c r="E241" s="17" t="s">
        <v>1</v>
      </c>
      <c r="F241" s="210">
        <v>115.831</v>
      </c>
      <c r="H241" s="32"/>
    </row>
    <row r="242" spans="2:8" s="1" customFormat="1" ht="16.899999999999999" customHeight="1">
      <c r="B242" s="32"/>
      <c r="C242" s="211" t="s">
        <v>7394</v>
      </c>
      <c r="H242" s="32"/>
    </row>
    <row r="243" spans="2:8" s="1" customFormat="1" ht="16.899999999999999" customHeight="1">
      <c r="B243" s="32"/>
      <c r="C243" s="209" t="s">
        <v>426</v>
      </c>
      <c r="D243" s="209" t="s">
        <v>427</v>
      </c>
      <c r="E243" s="17" t="s">
        <v>202</v>
      </c>
      <c r="F243" s="210">
        <v>115.831</v>
      </c>
      <c r="H243" s="32"/>
    </row>
    <row r="244" spans="2:8" s="1" customFormat="1" ht="16.899999999999999" customHeight="1">
      <c r="B244" s="32"/>
      <c r="C244" s="209" t="s">
        <v>850</v>
      </c>
      <c r="D244" s="209" t="s">
        <v>851</v>
      </c>
      <c r="E244" s="17" t="s">
        <v>202</v>
      </c>
      <c r="F244" s="210">
        <v>231.66200000000001</v>
      </c>
      <c r="H244" s="32"/>
    </row>
    <row r="245" spans="2:8" s="1" customFormat="1" ht="22.5">
      <c r="B245" s="32"/>
      <c r="C245" s="209" t="s">
        <v>399</v>
      </c>
      <c r="D245" s="209" t="s">
        <v>400</v>
      </c>
      <c r="E245" s="17" t="s">
        <v>202</v>
      </c>
      <c r="F245" s="210">
        <v>122.366</v>
      </c>
      <c r="H245" s="32"/>
    </row>
    <row r="246" spans="2:8" s="1" customFormat="1" ht="22.5">
      <c r="B246" s="32"/>
      <c r="C246" s="209" t="s">
        <v>405</v>
      </c>
      <c r="D246" s="209" t="s">
        <v>406</v>
      </c>
      <c r="E246" s="17" t="s">
        <v>202</v>
      </c>
      <c r="F246" s="210">
        <v>1346.0260000000001</v>
      </c>
      <c r="H246" s="32"/>
    </row>
    <row r="247" spans="2:8" s="1" customFormat="1" ht="16.899999999999999" customHeight="1">
      <c r="B247" s="32"/>
      <c r="C247" s="209" t="s">
        <v>860</v>
      </c>
      <c r="D247" s="209" t="s">
        <v>861</v>
      </c>
      <c r="E247" s="17" t="s">
        <v>202</v>
      </c>
      <c r="F247" s="210">
        <v>115.831</v>
      </c>
      <c r="H247" s="32"/>
    </row>
    <row r="248" spans="2:8" s="1" customFormat="1" ht="22.5">
      <c r="B248" s="32"/>
      <c r="C248" s="209" t="s">
        <v>416</v>
      </c>
      <c r="D248" s="209" t="s">
        <v>417</v>
      </c>
      <c r="E248" s="17" t="s">
        <v>418</v>
      </c>
      <c r="F248" s="210">
        <v>220.25899999999999</v>
      </c>
      <c r="H248" s="32"/>
    </row>
    <row r="249" spans="2:8" s="1" customFormat="1" ht="26.45" customHeight="1">
      <c r="B249" s="32"/>
      <c r="C249" s="204" t="s">
        <v>7407</v>
      </c>
      <c r="D249" s="204" t="s">
        <v>103</v>
      </c>
      <c r="H249" s="32"/>
    </row>
    <row r="250" spans="2:8" s="1" customFormat="1" ht="16.899999999999999" customHeight="1">
      <c r="B250" s="32"/>
      <c r="C250" s="205" t="s">
        <v>781</v>
      </c>
      <c r="D250" s="206" t="s">
        <v>1</v>
      </c>
      <c r="E250" s="207" t="s">
        <v>202</v>
      </c>
      <c r="F250" s="208">
        <v>210.44800000000001</v>
      </c>
      <c r="H250" s="32"/>
    </row>
    <row r="251" spans="2:8" s="1" customFormat="1" ht="16.899999999999999" customHeight="1">
      <c r="B251" s="32"/>
      <c r="C251" s="209" t="s">
        <v>1</v>
      </c>
      <c r="D251" s="209" t="s">
        <v>3383</v>
      </c>
      <c r="E251" s="17" t="s">
        <v>1</v>
      </c>
      <c r="F251" s="210">
        <v>210.44800000000001</v>
      </c>
      <c r="H251" s="32"/>
    </row>
    <row r="252" spans="2:8" s="1" customFormat="1" ht="16.899999999999999" customHeight="1">
      <c r="B252" s="32"/>
      <c r="C252" s="209" t="s">
        <v>781</v>
      </c>
      <c r="D252" s="209" t="s">
        <v>322</v>
      </c>
      <c r="E252" s="17" t="s">
        <v>1</v>
      </c>
      <c r="F252" s="210">
        <v>210.44800000000001</v>
      </c>
      <c r="H252" s="32"/>
    </row>
    <row r="253" spans="2:8" s="1" customFormat="1" ht="16.899999999999999" customHeight="1">
      <c r="B253" s="32"/>
      <c r="C253" s="211" t="s">
        <v>7394</v>
      </c>
      <c r="H253" s="32"/>
    </row>
    <row r="254" spans="2:8" s="1" customFormat="1" ht="22.5">
      <c r="B254" s="32"/>
      <c r="C254" s="209" t="s">
        <v>1303</v>
      </c>
      <c r="D254" s="209" t="s">
        <v>1304</v>
      </c>
      <c r="E254" s="17" t="s">
        <v>258</v>
      </c>
      <c r="F254" s="210">
        <v>210.44800000000001</v>
      </c>
      <c r="H254" s="32"/>
    </row>
    <row r="255" spans="2:8" s="1" customFormat="1" ht="22.5">
      <c r="B255" s="32"/>
      <c r="C255" s="209" t="s">
        <v>1308</v>
      </c>
      <c r="D255" s="209" t="s">
        <v>1309</v>
      </c>
      <c r="E255" s="17" t="s">
        <v>258</v>
      </c>
      <c r="F255" s="210">
        <v>19571.664000000001</v>
      </c>
      <c r="H255" s="32"/>
    </row>
    <row r="256" spans="2:8" s="1" customFormat="1" ht="22.5">
      <c r="B256" s="32"/>
      <c r="C256" s="209" t="s">
        <v>1317</v>
      </c>
      <c r="D256" s="209" t="s">
        <v>1318</v>
      </c>
      <c r="E256" s="17" t="s">
        <v>258</v>
      </c>
      <c r="F256" s="210">
        <v>210.44800000000001</v>
      </c>
      <c r="H256" s="32"/>
    </row>
    <row r="257" spans="2:8" s="1" customFormat="1" ht="16.899999999999999" customHeight="1">
      <c r="B257" s="32"/>
      <c r="C257" s="209" t="s">
        <v>1321</v>
      </c>
      <c r="D257" s="209" t="s">
        <v>1322</v>
      </c>
      <c r="E257" s="17" t="s">
        <v>258</v>
      </c>
      <c r="F257" s="210">
        <v>210.44800000000001</v>
      </c>
      <c r="H257" s="32"/>
    </row>
    <row r="258" spans="2:8" s="1" customFormat="1" ht="16.899999999999999" customHeight="1">
      <c r="B258" s="32"/>
      <c r="C258" s="209" t="s">
        <v>1325</v>
      </c>
      <c r="D258" s="209" t="s">
        <v>1326</v>
      </c>
      <c r="E258" s="17" t="s">
        <v>258</v>
      </c>
      <c r="F258" s="210">
        <v>210.44800000000001</v>
      </c>
      <c r="H258" s="32"/>
    </row>
    <row r="259" spans="2:8" s="1" customFormat="1" ht="16.899999999999999" customHeight="1">
      <c r="B259" s="32"/>
      <c r="C259" s="209" t="s">
        <v>1329</v>
      </c>
      <c r="D259" s="209" t="s">
        <v>1330</v>
      </c>
      <c r="E259" s="17" t="s">
        <v>258</v>
      </c>
      <c r="F259" s="210">
        <v>210.44800000000001</v>
      </c>
      <c r="H259" s="32"/>
    </row>
    <row r="260" spans="2:8" s="1" customFormat="1" ht="16.899999999999999" customHeight="1">
      <c r="B260" s="32"/>
      <c r="C260" s="205" t="s">
        <v>3258</v>
      </c>
      <c r="D260" s="206" t="s">
        <v>1</v>
      </c>
      <c r="E260" s="207" t="s">
        <v>202</v>
      </c>
      <c r="F260" s="208">
        <v>145.52799999999999</v>
      </c>
      <c r="H260" s="32"/>
    </row>
    <row r="261" spans="2:8" s="1" customFormat="1" ht="16.899999999999999" customHeight="1">
      <c r="B261" s="32"/>
      <c r="C261" s="209" t="s">
        <v>1</v>
      </c>
      <c r="D261" s="209" t="s">
        <v>3268</v>
      </c>
      <c r="E261" s="17" t="s">
        <v>1</v>
      </c>
      <c r="F261" s="210">
        <v>173.72800000000001</v>
      </c>
      <c r="H261" s="32"/>
    </row>
    <row r="262" spans="2:8" s="1" customFormat="1" ht="16.899999999999999" customHeight="1">
      <c r="B262" s="32"/>
      <c r="C262" s="209" t="s">
        <v>1</v>
      </c>
      <c r="D262" s="209" t="s">
        <v>3269</v>
      </c>
      <c r="E262" s="17" t="s">
        <v>1</v>
      </c>
      <c r="F262" s="210">
        <v>-28.2</v>
      </c>
      <c r="H262" s="32"/>
    </row>
    <row r="263" spans="2:8" s="1" customFormat="1" ht="16.899999999999999" customHeight="1">
      <c r="B263" s="32"/>
      <c r="C263" s="209" t="s">
        <v>3258</v>
      </c>
      <c r="D263" s="209" t="s">
        <v>322</v>
      </c>
      <c r="E263" s="17" t="s">
        <v>1</v>
      </c>
      <c r="F263" s="210">
        <v>145.52799999999999</v>
      </c>
      <c r="H263" s="32"/>
    </row>
    <row r="264" spans="2:8" s="1" customFormat="1" ht="16.899999999999999" customHeight="1">
      <c r="B264" s="32"/>
      <c r="C264" s="211" t="s">
        <v>7394</v>
      </c>
      <c r="H264" s="32"/>
    </row>
    <row r="265" spans="2:8" s="1" customFormat="1" ht="16.899999999999999" customHeight="1">
      <c r="B265" s="32"/>
      <c r="C265" s="209" t="s">
        <v>2786</v>
      </c>
      <c r="D265" s="209" t="s">
        <v>2787</v>
      </c>
      <c r="E265" s="17" t="s">
        <v>202</v>
      </c>
      <c r="F265" s="210">
        <v>145.52799999999999</v>
      </c>
      <c r="H265" s="32"/>
    </row>
    <row r="266" spans="2:8" s="1" customFormat="1" ht="22.5">
      <c r="B266" s="32"/>
      <c r="C266" s="209" t="s">
        <v>399</v>
      </c>
      <c r="D266" s="209" t="s">
        <v>400</v>
      </c>
      <c r="E266" s="17" t="s">
        <v>202</v>
      </c>
      <c r="F266" s="210">
        <v>206.14699999999999</v>
      </c>
      <c r="H266" s="32"/>
    </row>
    <row r="267" spans="2:8" s="1" customFormat="1" ht="22.5">
      <c r="B267" s="32"/>
      <c r="C267" s="209" t="s">
        <v>405</v>
      </c>
      <c r="D267" s="209" t="s">
        <v>406</v>
      </c>
      <c r="E267" s="17" t="s">
        <v>202</v>
      </c>
      <c r="F267" s="210">
        <v>2267.6170000000002</v>
      </c>
      <c r="H267" s="32"/>
    </row>
    <row r="268" spans="2:8" s="1" customFormat="1" ht="22.5">
      <c r="B268" s="32"/>
      <c r="C268" s="209" t="s">
        <v>416</v>
      </c>
      <c r="D268" s="209" t="s">
        <v>417</v>
      </c>
      <c r="E268" s="17" t="s">
        <v>418</v>
      </c>
      <c r="F268" s="210">
        <v>371.065</v>
      </c>
      <c r="H268" s="32"/>
    </row>
    <row r="269" spans="2:8" s="1" customFormat="1" ht="16.899999999999999" customHeight="1">
      <c r="B269" s="32"/>
      <c r="C269" s="209" t="s">
        <v>426</v>
      </c>
      <c r="D269" s="209" t="s">
        <v>427</v>
      </c>
      <c r="E269" s="17" t="s">
        <v>202</v>
      </c>
      <c r="F269" s="210">
        <v>88.474000000000004</v>
      </c>
      <c r="H269" s="32"/>
    </row>
    <row r="270" spans="2:8" s="1" customFormat="1" ht="16.899999999999999" customHeight="1">
      <c r="B270" s="32"/>
      <c r="C270" s="205" t="s">
        <v>3260</v>
      </c>
      <c r="D270" s="206" t="s">
        <v>1</v>
      </c>
      <c r="E270" s="207" t="s">
        <v>202</v>
      </c>
      <c r="F270" s="208">
        <v>17.079999999999998</v>
      </c>
      <c r="H270" s="32"/>
    </row>
    <row r="271" spans="2:8" s="1" customFormat="1" ht="16.899999999999999" customHeight="1">
      <c r="B271" s="32"/>
      <c r="C271" s="209" t="s">
        <v>1</v>
      </c>
      <c r="D271" s="209" t="s">
        <v>3271</v>
      </c>
      <c r="E271" s="17" t="s">
        <v>1</v>
      </c>
      <c r="F271" s="210">
        <v>17.079999999999998</v>
      </c>
      <c r="H271" s="32"/>
    </row>
    <row r="272" spans="2:8" s="1" customFormat="1" ht="16.899999999999999" customHeight="1">
      <c r="B272" s="32"/>
      <c r="C272" s="209" t="s">
        <v>3260</v>
      </c>
      <c r="D272" s="209" t="s">
        <v>322</v>
      </c>
      <c r="E272" s="17" t="s">
        <v>1</v>
      </c>
      <c r="F272" s="210">
        <v>17.079999999999998</v>
      </c>
      <c r="H272" s="32"/>
    </row>
    <row r="273" spans="2:8" s="1" customFormat="1" ht="16.899999999999999" customHeight="1">
      <c r="B273" s="32"/>
      <c r="C273" s="211" t="s">
        <v>7394</v>
      </c>
      <c r="H273" s="32"/>
    </row>
    <row r="274" spans="2:8" s="1" customFormat="1" ht="22.5">
      <c r="B274" s="32"/>
      <c r="C274" s="209" t="s">
        <v>822</v>
      </c>
      <c r="D274" s="209" t="s">
        <v>823</v>
      </c>
      <c r="E274" s="17" t="s">
        <v>202</v>
      </c>
      <c r="F274" s="210">
        <v>17.079999999999998</v>
      </c>
      <c r="H274" s="32"/>
    </row>
    <row r="275" spans="2:8" s="1" customFormat="1" ht="22.5">
      <c r="B275" s="32"/>
      <c r="C275" s="209" t="s">
        <v>399</v>
      </c>
      <c r="D275" s="209" t="s">
        <v>400</v>
      </c>
      <c r="E275" s="17" t="s">
        <v>202</v>
      </c>
      <c r="F275" s="210">
        <v>206.14699999999999</v>
      </c>
      <c r="H275" s="32"/>
    </row>
    <row r="276" spans="2:8" s="1" customFormat="1" ht="22.5">
      <c r="B276" s="32"/>
      <c r="C276" s="209" t="s">
        <v>405</v>
      </c>
      <c r="D276" s="209" t="s">
        <v>406</v>
      </c>
      <c r="E276" s="17" t="s">
        <v>202</v>
      </c>
      <c r="F276" s="210">
        <v>2267.6170000000002</v>
      </c>
      <c r="H276" s="32"/>
    </row>
    <row r="277" spans="2:8" s="1" customFormat="1" ht="22.5">
      <c r="B277" s="32"/>
      <c r="C277" s="209" t="s">
        <v>416</v>
      </c>
      <c r="D277" s="209" t="s">
        <v>417</v>
      </c>
      <c r="E277" s="17" t="s">
        <v>418</v>
      </c>
      <c r="F277" s="210">
        <v>371.065</v>
      </c>
      <c r="H277" s="32"/>
    </row>
    <row r="278" spans="2:8" s="1" customFormat="1" ht="16.899999999999999" customHeight="1">
      <c r="B278" s="32"/>
      <c r="C278" s="209" t="s">
        <v>426</v>
      </c>
      <c r="D278" s="209" t="s">
        <v>427</v>
      </c>
      <c r="E278" s="17" t="s">
        <v>202</v>
      </c>
      <c r="F278" s="210">
        <v>88.474000000000004</v>
      </c>
      <c r="H278" s="32"/>
    </row>
    <row r="279" spans="2:8" s="1" customFormat="1" ht="16.899999999999999" customHeight="1">
      <c r="B279" s="32"/>
      <c r="C279" s="205" t="s">
        <v>3262</v>
      </c>
      <c r="D279" s="206" t="s">
        <v>1</v>
      </c>
      <c r="E279" s="207" t="s">
        <v>202</v>
      </c>
      <c r="F279" s="208">
        <v>132.01300000000001</v>
      </c>
      <c r="H279" s="32"/>
    </row>
    <row r="280" spans="2:8" s="1" customFormat="1" ht="16.899999999999999" customHeight="1">
      <c r="B280" s="32"/>
      <c r="C280" s="209" t="s">
        <v>1</v>
      </c>
      <c r="D280" s="209" t="s">
        <v>2795</v>
      </c>
      <c r="E280" s="17" t="s">
        <v>1</v>
      </c>
      <c r="F280" s="210">
        <v>0</v>
      </c>
      <c r="H280" s="32"/>
    </row>
    <row r="281" spans="2:8" s="1" customFormat="1" ht="16.899999999999999" customHeight="1">
      <c r="B281" s="32"/>
      <c r="C281" s="209" t="s">
        <v>1</v>
      </c>
      <c r="D281" s="209" t="s">
        <v>3276</v>
      </c>
      <c r="E281" s="17" t="s">
        <v>1</v>
      </c>
      <c r="F281" s="210">
        <v>1.419</v>
      </c>
      <c r="H281" s="32"/>
    </row>
    <row r="282" spans="2:8" s="1" customFormat="1" ht="16.899999999999999" customHeight="1">
      <c r="B282" s="32"/>
      <c r="C282" s="209" t="s">
        <v>1</v>
      </c>
      <c r="D282" s="209" t="s">
        <v>3277</v>
      </c>
      <c r="E282" s="17" t="s">
        <v>1</v>
      </c>
      <c r="F282" s="210">
        <v>52.279000000000003</v>
      </c>
      <c r="H282" s="32"/>
    </row>
    <row r="283" spans="2:8" s="1" customFormat="1" ht="16.899999999999999" customHeight="1">
      <c r="B283" s="32"/>
      <c r="C283" s="209" t="s">
        <v>1</v>
      </c>
      <c r="D283" s="209" t="s">
        <v>3278</v>
      </c>
      <c r="E283" s="17" t="s">
        <v>1</v>
      </c>
      <c r="F283" s="210">
        <v>59.822000000000003</v>
      </c>
      <c r="H283" s="32"/>
    </row>
    <row r="284" spans="2:8" s="1" customFormat="1" ht="16.899999999999999" customHeight="1">
      <c r="B284" s="32"/>
      <c r="C284" s="209" t="s">
        <v>1</v>
      </c>
      <c r="D284" s="209" t="s">
        <v>3279</v>
      </c>
      <c r="E284" s="17" t="s">
        <v>1</v>
      </c>
      <c r="F284" s="210">
        <v>36.287999999999997</v>
      </c>
      <c r="H284" s="32"/>
    </row>
    <row r="285" spans="2:8" s="1" customFormat="1" ht="16.899999999999999" customHeight="1">
      <c r="B285" s="32"/>
      <c r="C285" s="209" t="s">
        <v>1</v>
      </c>
      <c r="D285" s="209" t="s">
        <v>3280</v>
      </c>
      <c r="E285" s="17" t="s">
        <v>1</v>
      </c>
      <c r="F285" s="210">
        <v>42.387</v>
      </c>
      <c r="H285" s="32"/>
    </row>
    <row r="286" spans="2:8" s="1" customFormat="1" ht="16.899999999999999" customHeight="1">
      <c r="B286" s="32"/>
      <c r="C286" s="209" t="s">
        <v>1</v>
      </c>
      <c r="D286" s="209" t="s">
        <v>3281</v>
      </c>
      <c r="E286" s="17" t="s">
        <v>1</v>
      </c>
      <c r="F286" s="210">
        <v>101.736</v>
      </c>
      <c r="H286" s="32"/>
    </row>
    <row r="287" spans="2:8" s="1" customFormat="1" ht="16.899999999999999" customHeight="1">
      <c r="B287" s="32"/>
      <c r="C287" s="209" t="s">
        <v>1</v>
      </c>
      <c r="D287" s="209" t="s">
        <v>3282</v>
      </c>
      <c r="E287" s="17" t="s">
        <v>1</v>
      </c>
      <c r="F287" s="210">
        <v>28.89</v>
      </c>
      <c r="H287" s="32"/>
    </row>
    <row r="288" spans="2:8" s="1" customFormat="1" ht="16.899999999999999" customHeight="1">
      <c r="B288" s="32"/>
      <c r="C288" s="209" t="s">
        <v>1</v>
      </c>
      <c r="D288" s="209" t="s">
        <v>1</v>
      </c>
      <c r="E288" s="17" t="s">
        <v>1</v>
      </c>
      <c r="F288" s="210">
        <v>0</v>
      </c>
      <c r="H288" s="32"/>
    </row>
    <row r="289" spans="2:8" s="1" customFormat="1" ht="16.899999999999999" customHeight="1">
      <c r="B289" s="32"/>
      <c r="C289" s="209" t="s">
        <v>1</v>
      </c>
      <c r="D289" s="209" t="s">
        <v>3283</v>
      </c>
      <c r="E289" s="17" t="s">
        <v>1</v>
      </c>
      <c r="F289" s="210">
        <v>-173.72800000000001</v>
      </c>
      <c r="H289" s="32"/>
    </row>
    <row r="290" spans="2:8" s="1" customFormat="1" ht="16.899999999999999" customHeight="1">
      <c r="B290" s="32"/>
      <c r="C290" s="209" t="s">
        <v>1</v>
      </c>
      <c r="D290" s="209" t="s">
        <v>3284</v>
      </c>
      <c r="E290" s="17" t="s">
        <v>1</v>
      </c>
      <c r="F290" s="210">
        <v>-17.079999999999998</v>
      </c>
      <c r="H290" s="32"/>
    </row>
    <row r="291" spans="2:8" s="1" customFormat="1" ht="16.899999999999999" customHeight="1">
      <c r="B291" s="32"/>
      <c r="C291" s="209" t="s">
        <v>3262</v>
      </c>
      <c r="D291" s="209" t="s">
        <v>322</v>
      </c>
      <c r="E291" s="17" t="s">
        <v>1</v>
      </c>
      <c r="F291" s="210">
        <v>132.01300000000001</v>
      </c>
      <c r="H291" s="32"/>
    </row>
    <row r="292" spans="2:8" s="1" customFormat="1" ht="16.899999999999999" customHeight="1">
      <c r="B292" s="32"/>
      <c r="C292" s="211" t="s">
        <v>7394</v>
      </c>
      <c r="H292" s="32"/>
    </row>
    <row r="293" spans="2:8" s="1" customFormat="1" ht="22.5">
      <c r="B293" s="32"/>
      <c r="C293" s="209" t="s">
        <v>3272</v>
      </c>
      <c r="D293" s="209" t="s">
        <v>3273</v>
      </c>
      <c r="E293" s="17" t="s">
        <v>202</v>
      </c>
      <c r="F293" s="210">
        <v>132.01300000000001</v>
      </c>
      <c r="H293" s="32"/>
    </row>
    <row r="294" spans="2:8" s="1" customFormat="1" ht="22.5">
      <c r="B294" s="32"/>
      <c r="C294" s="209" t="s">
        <v>399</v>
      </c>
      <c r="D294" s="209" t="s">
        <v>400</v>
      </c>
      <c r="E294" s="17" t="s">
        <v>202</v>
      </c>
      <c r="F294" s="210">
        <v>206.14699999999999</v>
      </c>
      <c r="H294" s="32"/>
    </row>
    <row r="295" spans="2:8" s="1" customFormat="1" ht="22.5">
      <c r="B295" s="32"/>
      <c r="C295" s="209" t="s">
        <v>405</v>
      </c>
      <c r="D295" s="209" t="s">
        <v>406</v>
      </c>
      <c r="E295" s="17" t="s">
        <v>202</v>
      </c>
      <c r="F295" s="210">
        <v>2267.6170000000002</v>
      </c>
      <c r="H295" s="32"/>
    </row>
    <row r="296" spans="2:8" s="1" customFormat="1" ht="22.5">
      <c r="B296" s="32"/>
      <c r="C296" s="209" t="s">
        <v>416</v>
      </c>
      <c r="D296" s="209" t="s">
        <v>417</v>
      </c>
      <c r="E296" s="17" t="s">
        <v>418</v>
      </c>
      <c r="F296" s="210">
        <v>371.065</v>
      </c>
      <c r="H296" s="32"/>
    </row>
    <row r="297" spans="2:8" s="1" customFormat="1" ht="16.899999999999999" customHeight="1">
      <c r="B297" s="32"/>
      <c r="C297" s="209" t="s">
        <v>426</v>
      </c>
      <c r="D297" s="209" t="s">
        <v>427</v>
      </c>
      <c r="E297" s="17" t="s">
        <v>202</v>
      </c>
      <c r="F297" s="210">
        <v>88.474000000000004</v>
      </c>
      <c r="H297" s="32"/>
    </row>
    <row r="298" spans="2:8" s="1" customFormat="1" ht="16.899999999999999" customHeight="1">
      <c r="B298" s="32"/>
      <c r="C298" s="205" t="s">
        <v>3264</v>
      </c>
      <c r="D298" s="206" t="s">
        <v>1</v>
      </c>
      <c r="E298" s="207" t="s">
        <v>202</v>
      </c>
      <c r="F298" s="208">
        <v>88.474000000000004</v>
      </c>
      <c r="H298" s="32"/>
    </row>
    <row r="299" spans="2:8" s="1" customFormat="1" ht="16.899999999999999" customHeight="1">
      <c r="B299" s="32"/>
      <c r="C299" s="209" t="s">
        <v>1</v>
      </c>
      <c r="D299" s="209" t="s">
        <v>3258</v>
      </c>
      <c r="E299" s="17" t="s">
        <v>1</v>
      </c>
      <c r="F299" s="210">
        <v>145.52799999999999</v>
      </c>
      <c r="H299" s="32"/>
    </row>
    <row r="300" spans="2:8" s="1" customFormat="1" ht="16.899999999999999" customHeight="1">
      <c r="B300" s="32"/>
      <c r="C300" s="209" t="s">
        <v>1</v>
      </c>
      <c r="D300" s="209" t="s">
        <v>3260</v>
      </c>
      <c r="E300" s="17" t="s">
        <v>1</v>
      </c>
      <c r="F300" s="210">
        <v>17.079999999999998</v>
      </c>
      <c r="H300" s="32"/>
    </row>
    <row r="301" spans="2:8" s="1" customFormat="1" ht="16.899999999999999" customHeight="1">
      <c r="B301" s="32"/>
      <c r="C301" s="209" t="s">
        <v>1</v>
      </c>
      <c r="D301" s="209" t="s">
        <v>3262</v>
      </c>
      <c r="E301" s="17" t="s">
        <v>1</v>
      </c>
      <c r="F301" s="210">
        <v>132.01300000000001</v>
      </c>
      <c r="H301" s="32"/>
    </row>
    <row r="302" spans="2:8" s="1" customFormat="1" ht="16.899999999999999" customHeight="1">
      <c r="B302" s="32"/>
      <c r="C302" s="209" t="s">
        <v>1</v>
      </c>
      <c r="D302" s="209" t="s">
        <v>3289</v>
      </c>
      <c r="E302" s="17" t="s">
        <v>1</v>
      </c>
      <c r="F302" s="210">
        <v>-81.400000000000006</v>
      </c>
      <c r="H302" s="32"/>
    </row>
    <row r="303" spans="2:8" s="1" customFormat="1" ht="16.899999999999999" customHeight="1">
      <c r="B303" s="32"/>
      <c r="C303" s="209" t="s">
        <v>1</v>
      </c>
      <c r="D303" s="209" t="s">
        <v>3290</v>
      </c>
      <c r="E303" s="17" t="s">
        <v>1</v>
      </c>
      <c r="F303" s="210">
        <v>-17.079999999999998</v>
      </c>
      <c r="H303" s="32"/>
    </row>
    <row r="304" spans="2:8" s="1" customFormat="1" ht="16.899999999999999" customHeight="1">
      <c r="B304" s="32"/>
      <c r="C304" s="209" t="s">
        <v>1</v>
      </c>
      <c r="D304" s="209" t="s">
        <v>3291</v>
      </c>
      <c r="E304" s="17" t="s">
        <v>1</v>
      </c>
      <c r="F304" s="210">
        <v>-107.667</v>
      </c>
      <c r="H304" s="32"/>
    </row>
    <row r="305" spans="2:8" s="1" customFormat="1" ht="16.899999999999999" customHeight="1">
      <c r="B305" s="32"/>
      <c r="C305" s="209" t="s">
        <v>3264</v>
      </c>
      <c r="D305" s="209" t="s">
        <v>322</v>
      </c>
      <c r="E305" s="17" t="s">
        <v>1</v>
      </c>
      <c r="F305" s="210">
        <v>88.474000000000004</v>
      </c>
      <c r="H305" s="32"/>
    </row>
    <row r="306" spans="2:8" s="1" customFormat="1" ht="16.899999999999999" customHeight="1">
      <c r="B306" s="32"/>
      <c r="C306" s="211" t="s">
        <v>7394</v>
      </c>
      <c r="H306" s="32"/>
    </row>
    <row r="307" spans="2:8" s="1" customFormat="1" ht="16.899999999999999" customHeight="1">
      <c r="B307" s="32"/>
      <c r="C307" s="209" t="s">
        <v>426</v>
      </c>
      <c r="D307" s="209" t="s">
        <v>427</v>
      </c>
      <c r="E307" s="17" t="s">
        <v>202</v>
      </c>
      <c r="F307" s="210">
        <v>88.474000000000004</v>
      </c>
      <c r="H307" s="32"/>
    </row>
    <row r="308" spans="2:8" s="1" customFormat="1" ht="16.899999999999999" customHeight="1">
      <c r="B308" s="32"/>
      <c r="C308" s="209" t="s">
        <v>850</v>
      </c>
      <c r="D308" s="209" t="s">
        <v>851</v>
      </c>
      <c r="E308" s="17" t="s">
        <v>202</v>
      </c>
      <c r="F308" s="210">
        <v>176.94800000000001</v>
      </c>
      <c r="H308" s="32"/>
    </row>
    <row r="309" spans="2:8" s="1" customFormat="1" ht="22.5">
      <c r="B309" s="32"/>
      <c r="C309" s="209" t="s">
        <v>399</v>
      </c>
      <c r="D309" s="209" t="s">
        <v>400</v>
      </c>
      <c r="E309" s="17" t="s">
        <v>202</v>
      </c>
      <c r="F309" s="210">
        <v>206.14699999999999</v>
      </c>
      <c r="H309" s="32"/>
    </row>
    <row r="310" spans="2:8" s="1" customFormat="1" ht="22.5">
      <c r="B310" s="32"/>
      <c r="C310" s="209" t="s">
        <v>405</v>
      </c>
      <c r="D310" s="209" t="s">
        <v>406</v>
      </c>
      <c r="E310" s="17" t="s">
        <v>202</v>
      </c>
      <c r="F310" s="210">
        <v>2267.6170000000002</v>
      </c>
      <c r="H310" s="32"/>
    </row>
    <row r="311" spans="2:8" s="1" customFormat="1" ht="16.899999999999999" customHeight="1">
      <c r="B311" s="32"/>
      <c r="C311" s="209" t="s">
        <v>860</v>
      </c>
      <c r="D311" s="209" t="s">
        <v>861</v>
      </c>
      <c r="E311" s="17" t="s">
        <v>202</v>
      </c>
      <c r="F311" s="210">
        <v>88.474000000000004</v>
      </c>
      <c r="H311" s="32"/>
    </row>
    <row r="312" spans="2:8" s="1" customFormat="1" ht="22.5">
      <c r="B312" s="32"/>
      <c r="C312" s="209" t="s">
        <v>416</v>
      </c>
      <c r="D312" s="209" t="s">
        <v>417</v>
      </c>
      <c r="E312" s="17" t="s">
        <v>418</v>
      </c>
      <c r="F312" s="210">
        <v>371.065</v>
      </c>
      <c r="H312" s="32"/>
    </row>
    <row r="313" spans="2:8" s="1" customFormat="1" ht="26.45" customHeight="1">
      <c r="B313" s="32"/>
      <c r="C313" s="204" t="s">
        <v>7408</v>
      </c>
      <c r="D313" s="204" t="s">
        <v>106</v>
      </c>
      <c r="H313" s="32"/>
    </row>
    <row r="314" spans="2:8" s="1" customFormat="1" ht="16.899999999999999" customHeight="1">
      <c r="B314" s="32"/>
      <c r="C314" s="205" t="s">
        <v>781</v>
      </c>
      <c r="D314" s="206" t="s">
        <v>1</v>
      </c>
      <c r="E314" s="207" t="s">
        <v>202</v>
      </c>
      <c r="F314" s="208">
        <v>207.268</v>
      </c>
      <c r="H314" s="32"/>
    </row>
    <row r="315" spans="2:8" s="1" customFormat="1" ht="16.899999999999999" customHeight="1">
      <c r="B315" s="32"/>
      <c r="C315" s="209" t="s">
        <v>1</v>
      </c>
      <c r="D315" s="209" t="s">
        <v>3805</v>
      </c>
      <c r="E315" s="17" t="s">
        <v>1</v>
      </c>
      <c r="F315" s="210">
        <v>207.268</v>
      </c>
      <c r="H315" s="32"/>
    </row>
    <row r="316" spans="2:8" s="1" customFormat="1" ht="16.899999999999999" customHeight="1">
      <c r="B316" s="32"/>
      <c r="C316" s="209" t="s">
        <v>781</v>
      </c>
      <c r="D316" s="209" t="s">
        <v>322</v>
      </c>
      <c r="E316" s="17" t="s">
        <v>1</v>
      </c>
      <c r="F316" s="210">
        <v>207.268</v>
      </c>
      <c r="H316" s="32"/>
    </row>
    <row r="317" spans="2:8" s="1" customFormat="1" ht="16.899999999999999" customHeight="1">
      <c r="B317" s="32"/>
      <c r="C317" s="211" t="s">
        <v>7394</v>
      </c>
      <c r="H317" s="32"/>
    </row>
    <row r="318" spans="2:8" s="1" customFormat="1" ht="22.5">
      <c r="B318" s="32"/>
      <c r="C318" s="209" t="s">
        <v>1303</v>
      </c>
      <c r="D318" s="209" t="s">
        <v>1304</v>
      </c>
      <c r="E318" s="17" t="s">
        <v>258</v>
      </c>
      <c r="F318" s="210">
        <v>207.268</v>
      </c>
      <c r="H318" s="32"/>
    </row>
    <row r="319" spans="2:8" s="1" customFormat="1" ht="22.5">
      <c r="B319" s="32"/>
      <c r="C319" s="209" t="s">
        <v>1308</v>
      </c>
      <c r="D319" s="209" t="s">
        <v>1309</v>
      </c>
      <c r="E319" s="17" t="s">
        <v>258</v>
      </c>
      <c r="F319" s="210">
        <v>19275.923999999999</v>
      </c>
      <c r="H319" s="32"/>
    </row>
    <row r="320" spans="2:8" s="1" customFormat="1" ht="22.5">
      <c r="B320" s="32"/>
      <c r="C320" s="209" t="s">
        <v>1317</v>
      </c>
      <c r="D320" s="209" t="s">
        <v>1318</v>
      </c>
      <c r="E320" s="17" t="s">
        <v>258</v>
      </c>
      <c r="F320" s="210">
        <v>207.268</v>
      </c>
      <c r="H320" s="32"/>
    </row>
    <row r="321" spans="2:8" s="1" customFormat="1" ht="16.899999999999999" customHeight="1">
      <c r="B321" s="32"/>
      <c r="C321" s="209" t="s">
        <v>1321</v>
      </c>
      <c r="D321" s="209" t="s">
        <v>1322</v>
      </c>
      <c r="E321" s="17" t="s">
        <v>258</v>
      </c>
      <c r="F321" s="210">
        <v>207.268</v>
      </c>
      <c r="H321" s="32"/>
    </row>
    <row r="322" spans="2:8" s="1" customFormat="1" ht="16.899999999999999" customHeight="1">
      <c r="B322" s="32"/>
      <c r="C322" s="209" t="s">
        <v>1325</v>
      </c>
      <c r="D322" s="209" t="s">
        <v>1326</v>
      </c>
      <c r="E322" s="17" t="s">
        <v>258</v>
      </c>
      <c r="F322" s="210">
        <v>207.268</v>
      </c>
      <c r="H322" s="32"/>
    </row>
    <row r="323" spans="2:8" s="1" customFormat="1" ht="16.899999999999999" customHeight="1">
      <c r="B323" s="32"/>
      <c r="C323" s="209" t="s">
        <v>1329</v>
      </c>
      <c r="D323" s="209" t="s">
        <v>1330</v>
      </c>
      <c r="E323" s="17" t="s">
        <v>258</v>
      </c>
      <c r="F323" s="210">
        <v>207.268</v>
      </c>
      <c r="H323" s="32"/>
    </row>
    <row r="324" spans="2:8" s="1" customFormat="1" ht="16.899999999999999" customHeight="1">
      <c r="B324" s="32"/>
      <c r="C324" s="205" t="s">
        <v>3654</v>
      </c>
      <c r="D324" s="206" t="s">
        <v>1</v>
      </c>
      <c r="E324" s="207" t="s">
        <v>202</v>
      </c>
      <c r="F324" s="208">
        <v>113.008</v>
      </c>
      <c r="H324" s="32"/>
    </row>
    <row r="325" spans="2:8" s="1" customFormat="1" ht="16.899999999999999" customHeight="1">
      <c r="B325" s="32"/>
      <c r="C325" s="209" t="s">
        <v>1</v>
      </c>
      <c r="D325" s="209" t="s">
        <v>3664</v>
      </c>
      <c r="E325" s="17" t="s">
        <v>1</v>
      </c>
      <c r="F325" s="210">
        <v>0</v>
      </c>
      <c r="H325" s="32"/>
    </row>
    <row r="326" spans="2:8" s="1" customFormat="1" ht="16.899999999999999" customHeight="1">
      <c r="B326" s="32"/>
      <c r="C326" s="209" t="s">
        <v>1</v>
      </c>
      <c r="D326" s="209" t="s">
        <v>3665</v>
      </c>
      <c r="E326" s="17" t="s">
        <v>1</v>
      </c>
      <c r="F326" s="210">
        <v>17.591999999999999</v>
      </c>
      <c r="H326" s="32"/>
    </row>
    <row r="327" spans="2:8" s="1" customFormat="1" ht="16.899999999999999" customHeight="1">
      <c r="B327" s="32"/>
      <c r="C327" s="209" t="s">
        <v>1</v>
      </c>
      <c r="D327" s="209" t="s">
        <v>3666</v>
      </c>
      <c r="E327" s="17" t="s">
        <v>1</v>
      </c>
      <c r="F327" s="210">
        <v>61.908000000000001</v>
      </c>
      <c r="H327" s="32"/>
    </row>
    <row r="328" spans="2:8" s="1" customFormat="1" ht="16.899999999999999" customHeight="1">
      <c r="B328" s="32"/>
      <c r="C328" s="209" t="s">
        <v>1</v>
      </c>
      <c r="D328" s="209" t="s">
        <v>3667</v>
      </c>
      <c r="E328" s="17" t="s">
        <v>1</v>
      </c>
      <c r="F328" s="210">
        <v>71.405000000000001</v>
      </c>
      <c r="H328" s="32"/>
    </row>
    <row r="329" spans="2:8" s="1" customFormat="1" ht="16.899999999999999" customHeight="1">
      <c r="B329" s="32"/>
      <c r="C329" s="209" t="s">
        <v>1</v>
      </c>
      <c r="D329" s="209" t="s">
        <v>1</v>
      </c>
      <c r="E329" s="17" t="s">
        <v>1</v>
      </c>
      <c r="F329" s="210">
        <v>0</v>
      </c>
      <c r="H329" s="32"/>
    </row>
    <row r="330" spans="2:8" s="1" customFormat="1" ht="16.899999999999999" customHeight="1">
      <c r="B330" s="32"/>
      <c r="C330" s="209" t="s">
        <v>1</v>
      </c>
      <c r="D330" s="209" t="s">
        <v>3668</v>
      </c>
      <c r="E330" s="17" t="s">
        <v>1</v>
      </c>
      <c r="F330" s="210">
        <v>-9.8019999999999996</v>
      </c>
      <c r="H330" s="32"/>
    </row>
    <row r="331" spans="2:8" s="1" customFormat="1" ht="16.899999999999999" customHeight="1">
      <c r="B331" s="32"/>
      <c r="C331" s="209" t="s">
        <v>1</v>
      </c>
      <c r="D331" s="209" t="s">
        <v>3669</v>
      </c>
      <c r="E331" s="17" t="s">
        <v>1</v>
      </c>
      <c r="F331" s="210">
        <v>-28.094999999999999</v>
      </c>
      <c r="H331" s="32"/>
    </row>
    <row r="332" spans="2:8" s="1" customFormat="1" ht="16.899999999999999" customHeight="1">
      <c r="B332" s="32"/>
      <c r="C332" s="209" t="s">
        <v>3654</v>
      </c>
      <c r="D332" s="209" t="s">
        <v>322</v>
      </c>
      <c r="E332" s="17" t="s">
        <v>1</v>
      </c>
      <c r="F332" s="210">
        <v>113.008</v>
      </c>
      <c r="H332" s="32"/>
    </row>
    <row r="333" spans="2:8" s="1" customFormat="1" ht="16.899999999999999" customHeight="1">
      <c r="B333" s="32"/>
      <c r="C333" s="211" t="s">
        <v>7394</v>
      </c>
      <c r="H333" s="32"/>
    </row>
    <row r="334" spans="2:8" s="1" customFormat="1" ht="16.899999999999999" customHeight="1">
      <c r="B334" s="32"/>
      <c r="C334" s="209" t="s">
        <v>2786</v>
      </c>
      <c r="D334" s="209" t="s">
        <v>2787</v>
      </c>
      <c r="E334" s="17" t="s">
        <v>202</v>
      </c>
      <c r="F334" s="210">
        <v>113.008</v>
      </c>
      <c r="H334" s="32"/>
    </row>
    <row r="335" spans="2:8" s="1" customFormat="1" ht="22.5">
      <c r="B335" s="32"/>
      <c r="C335" s="209" t="s">
        <v>399</v>
      </c>
      <c r="D335" s="209" t="s">
        <v>400</v>
      </c>
      <c r="E335" s="17" t="s">
        <v>202</v>
      </c>
      <c r="F335" s="210">
        <v>74.617000000000004</v>
      </c>
      <c r="H335" s="32"/>
    </row>
    <row r="336" spans="2:8" s="1" customFormat="1" ht="22.5">
      <c r="B336" s="32"/>
      <c r="C336" s="209" t="s">
        <v>405</v>
      </c>
      <c r="D336" s="209" t="s">
        <v>406</v>
      </c>
      <c r="E336" s="17" t="s">
        <v>202</v>
      </c>
      <c r="F336" s="210">
        <v>820.78700000000003</v>
      </c>
      <c r="H336" s="32"/>
    </row>
    <row r="337" spans="2:8" s="1" customFormat="1" ht="22.5">
      <c r="B337" s="32"/>
      <c r="C337" s="209" t="s">
        <v>416</v>
      </c>
      <c r="D337" s="209" t="s">
        <v>417</v>
      </c>
      <c r="E337" s="17" t="s">
        <v>418</v>
      </c>
      <c r="F337" s="210">
        <v>134.31100000000001</v>
      </c>
      <c r="H337" s="32"/>
    </row>
    <row r="338" spans="2:8" s="1" customFormat="1" ht="16.899999999999999" customHeight="1">
      <c r="B338" s="32"/>
      <c r="C338" s="209" t="s">
        <v>426</v>
      </c>
      <c r="D338" s="209" t="s">
        <v>427</v>
      </c>
      <c r="E338" s="17" t="s">
        <v>202</v>
      </c>
      <c r="F338" s="210">
        <v>76.287999999999997</v>
      </c>
      <c r="H338" s="32"/>
    </row>
    <row r="339" spans="2:8" s="1" customFormat="1" ht="16.899999999999999" customHeight="1">
      <c r="B339" s="32"/>
      <c r="C339" s="205" t="s">
        <v>3656</v>
      </c>
      <c r="D339" s="206" t="s">
        <v>1</v>
      </c>
      <c r="E339" s="207" t="s">
        <v>202</v>
      </c>
      <c r="F339" s="208">
        <v>28.094999999999999</v>
      </c>
      <c r="H339" s="32"/>
    </row>
    <row r="340" spans="2:8" s="1" customFormat="1" ht="16.899999999999999" customHeight="1">
      <c r="B340" s="32"/>
      <c r="C340" s="209" t="s">
        <v>1</v>
      </c>
      <c r="D340" s="209" t="s">
        <v>3671</v>
      </c>
      <c r="E340" s="17" t="s">
        <v>1</v>
      </c>
      <c r="F340" s="210">
        <v>28.094999999999999</v>
      </c>
      <c r="H340" s="32"/>
    </row>
    <row r="341" spans="2:8" s="1" customFormat="1" ht="16.899999999999999" customHeight="1">
      <c r="B341" s="32"/>
      <c r="C341" s="209" t="s">
        <v>3656</v>
      </c>
      <c r="D341" s="209" t="s">
        <v>322</v>
      </c>
      <c r="E341" s="17" t="s">
        <v>1</v>
      </c>
      <c r="F341" s="210">
        <v>28.094999999999999</v>
      </c>
      <c r="H341" s="32"/>
    </row>
    <row r="342" spans="2:8" s="1" customFormat="1" ht="16.899999999999999" customHeight="1">
      <c r="B342" s="32"/>
      <c r="C342" s="211" t="s">
        <v>7394</v>
      </c>
      <c r="H342" s="32"/>
    </row>
    <row r="343" spans="2:8" s="1" customFormat="1" ht="22.5">
      <c r="B343" s="32"/>
      <c r="C343" s="209" t="s">
        <v>822</v>
      </c>
      <c r="D343" s="209" t="s">
        <v>823</v>
      </c>
      <c r="E343" s="17" t="s">
        <v>202</v>
      </c>
      <c r="F343" s="210">
        <v>28.094999999999999</v>
      </c>
      <c r="H343" s="32"/>
    </row>
    <row r="344" spans="2:8" s="1" customFormat="1" ht="22.5">
      <c r="B344" s="32"/>
      <c r="C344" s="209" t="s">
        <v>399</v>
      </c>
      <c r="D344" s="209" t="s">
        <v>400</v>
      </c>
      <c r="E344" s="17" t="s">
        <v>202</v>
      </c>
      <c r="F344" s="210">
        <v>74.617000000000004</v>
      </c>
      <c r="H344" s="32"/>
    </row>
    <row r="345" spans="2:8" s="1" customFormat="1" ht="22.5">
      <c r="B345" s="32"/>
      <c r="C345" s="209" t="s">
        <v>405</v>
      </c>
      <c r="D345" s="209" t="s">
        <v>406</v>
      </c>
      <c r="E345" s="17" t="s">
        <v>202</v>
      </c>
      <c r="F345" s="210">
        <v>820.78700000000003</v>
      </c>
      <c r="H345" s="32"/>
    </row>
    <row r="346" spans="2:8" s="1" customFormat="1" ht="22.5">
      <c r="B346" s="32"/>
      <c r="C346" s="209" t="s">
        <v>416</v>
      </c>
      <c r="D346" s="209" t="s">
        <v>417</v>
      </c>
      <c r="E346" s="17" t="s">
        <v>418</v>
      </c>
      <c r="F346" s="210">
        <v>134.31100000000001</v>
      </c>
      <c r="H346" s="32"/>
    </row>
    <row r="347" spans="2:8" s="1" customFormat="1" ht="16.899999999999999" customHeight="1">
      <c r="B347" s="32"/>
      <c r="C347" s="209" t="s">
        <v>426</v>
      </c>
      <c r="D347" s="209" t="s">
        <v>427</v>
      </c>
      <c r="E347" s="17" t="s">
        <v>202</v>
      </c>
      <c r="F347" s="210">
        <v>76.287999999999997</v>
      </c>
      <c r="H347" s="32"/>
    </row>
    <row r="348" spans="2:8" s="1" customFormat="1" ht="16.899999999999999" customHeight="1">
      <c r="B348" s="32"/>
      <c r="C348" s="205" t="s">
        <v>3658</v>
      </c>
      <c r="D348" s="206" t="s">
        <v>1</v>
      </c>
      <c r="E348" s="207" t="s">
        <v>202</v>
      </c>
      <c r="F348" s="208">
        <v>9.8019999999999996</v>
      </c>
      <c r="H348" s="32"/>
    </row>
    <row r="349" spans="2:8" s="1" customFormat="1" ht="16.899999999999999" customHeight="1">
      <c r="B349" s="32"/>
      <c r="C349" s="209" t="s">
        <v>1</v>
      </c>
      <c r="D349" s="209" t="s">
        <v>3673</v>
      </c>
      <c r="E349" s="17" t="s">
        <v>1</v>
      </c>
      <c r="F349" s="210">
        <v>9.8019999999999996</v>
      </c>
      <c r="H349" s="32"/>
    </row>
    <row r="350" spans="2:8" s="1" customFormat="1" ht="16.899999999999999" customHeight="1">
      <c r="B350" s="32"/>
      <c r="C350" s="209" t="s">
        <v>3658</v>
      </c>
      <c r="D350" s="209" t="s">
        <v>322</v>
      </c>
      <c r="E350" s="17" t="s">
        <v>1</v>
      </c>
      <c r="F350" s="210">
        <v>9.8019999999999996</v>
      </c>
      <c r="H350" s="32"/>
    </row>
    <row r="351" spans="2:8" s="1" customFormat="1" ht="16.899999999999999" customHeight="1">
      <c r="B351" s="32"/>
      <c r="C351" s="211" t="s">
        <v>7394</v>
      </c>
      <c r="H351" s="32"/>
    </row>
    <row r="352" spans="2:8" s="1" customFormat="1" ht="22.5">
      <c r="B352" s="32"/>
      <c r="C352" s="209" t="s">
        <v>3272</v>
      </c>
      <c r="D352" s="209" t="s">
        <v>3273</v>
      </c>
      <c r="E352" s="17" t="s">
        <v>202</v>
      </c>
      <c r="F352" s="210">
        <v>9.8019999999999996</v>
      </c>
      <c r="H352" s="32"/>
    </row>
    <row r="353" spans="2:8" s="1" customFormat="1" ht="22.5">
      <c r="B353" s="32"/>
      <c r="C353" s="209" t="s">
        <v>399</v>
      </c>
      <c r="D353" s="209" t="s">
        <v>400</v>
      </c>
      <c r="E353" s="17" t="s">
        <v>202</v>
      </c>
      <c r="F353" s="210">
        <v>74.617000000000004</v>
      </c>
      <c r="H353" s="32"/>
    </row>
    <row r="354" spans="2:8" s="1" customFormat="1" ht="22.5">
      <c r="B354" s="32"/>
      <c r="C354" s="209" t="s">
        <v>405</v>
      </c>
      <c r="D354" s="209" t="s">
        <v>406</v>
      </c>
      <c r="E354" s="17" t="s">
        <v>202</v>
      </c>
      <c r="F354" s="210">
        <v>820.78700000000003</v>
      </c>
      <c r="H354" s="32"/>
    </row>
    <row r="355" spans="2:8" s="1" customFormat="1" ht="22.5">
      <c r="B355" s="32"/>
      <c r="C355" s="209" t="s">
        <v>416</v>
      </c>
      <c r="D355" s="209" t="s">
        <v>417</v>
      </c>
      <c r="E355" s="17" t="s">
        <v>418</v>
      </c>
      <c r="F355" s="210">
        <v>134.31100000000001</v>
      </c>
      <c r="H355" s="32"/>
    </row>
    <row r="356" spans="2:8" s="1" customFormat="1" ht="16.899999999999999" customHeight="1">
      <c r="B356" s="32"/>
      <c r="C356" s="209" t="s">
        <v>426</v>
      </c>
      <c r="D356" s="209" t="s">
        <v>427</v>
      </c>
      <c r="E356" s="17" t="s">
        <v>202</v>
      </c>
      <c r="F356" s="210">
        <v>76.287999999999997</v>
      </c>
      <c r="H356" s="32"/>
    </row>
    <row r="357" spans="2:8" s="1" customFormat="1" ht="16.899999999999999" customHeight="1">
      <c r="B357" s="32"/>
      <c r="C357" s="205" t="s">
        <v>3660</v>
      </c>
      <c r="D357" s="206" t="s">
        <v>1</v>
      </c>
      <c r="E357" s="207" t="s">
        <v>202</v>
      </c>
      <c r="F357" s="208">
        <v>76.287999999999997</v>
      </c>
      <c r="H357" s="32"/>
    </row>
    <row r="358" spans="2:8" s="1" customFormat="1" ht="16.899999999999999" customHeight="1">
      <c r="B358" s="32"/>
      <c r="C358" s="209" t="s">
        <v>1</v>
      </c>
      <c r="D358" s="209" t="s">
        <v>3654</v>
      </c>
      <c r="E358" s="17" t="s">
        <v>1</v>
      </c>
      <c r="F358" s="210">
        <v>113.008</v>
      </c>
      <c r="H358" s="32"/>
    </row>
    <row r="359" spans="2:8" s="1" customFormat="1" ht="16.899999999999999" customHeight="1">
      <c r="B359" s="32"/>
      <c r="C359" s="209" t="s">
        <v>1</v>
      </c>
      <c r="D359" s="209" t="s">
        <v>3656</v>
      </c>
      <c r="E359" s="17" t="s">
        <v>1</v>
      </c>
      <c r="F359" s="210">
        <v>28.094999999999999</v>
      </c>
      <c r="H359" s="32"/>
    </row>
    <row r="360" spans="2:8" s="1" customFormat="1" ht="16.899999999999999" customHeight="1">
      <c r="B360" s="32"/>
      <c r="C360" s="209" t="s">
        <v>1</v>
      </c>
      <c r="D360" s="209" t="s">
        <v>3658</v>
      </c>
      <c r="E360" s="17" t="s">
        <v>1</v>
      </c>
      <c r="F360" s="210">
        <v>9.8019999999999996</v>
      </c>
      <c r="H360" s="32"/>
    </row>
    <row r="361" spans="2:8" s="1" customFormat="1" ht="16.899999999999999" customHeight="1">
      <c r="B361" s="32"/>
      <c r="C361" s="209" t="s">
        <v>1</v>
      </c>
      <c r="D361" s="209" t="s">
        <v>3678</v>
      </c>
      <c r="E361" s="17" t="s">
        <v>1</v>
      </c>
      <c r="F361" s="210">
        <v>-40.700000000000003</v>
      </c>
      <c r="H361" s="32"/>
    </row>
    <row r="362" spans="2:8" s="1" customFormat="1" ht="16.899999999999999" customHeight="1">
      <c r="B362" s="32"/>
      <c r="C362" s="209" t="s">
        <v>1</v>
      </c>
      <c r="D362" s="209" t="s">
        <v>3679</v>
      </c>
      <c r="E362" s="17" t="s">
        <v>1</v>
      </c>
      <c r="F362" s="210">
        <v>-28.094999999999999</v>
      </c>
      <c r="H362" s="32"/>
    </row>
    <row r="363" spans="2:8" s="1" customFormat="1" ht="16.899999999999999" customHeight="1">
      <c r="B363" s="32"/>
      <c r="C363" s="209" t="s">
        <v>1</v>
      </c>
      <c r="D363" s="209" t="s">
        <v>3680</v>
      </c>
      <c r="E363" s="17" t="s">
        <v>1</v>
      </c>
      <c r="F363" s="210">
        <v>-5.8220000000000001</v>
      </c>
      <c r="H363" s="32"/>
    </row>
    <row r="364" spans="2:8" s="1" customFormat="1" ht="16.899999999999999" customHeight="1">
      <c r="B364" s="32"/>
      <c r="C364" s="209" t="s">
        <v>3660</v>
      </c>
      <c r="D364" s="209" t="s">
        <v>322</v>
      </c>
      <c r="E364" s="17" t="s">
        <v>1</v>
      </c>
      <c r="F364" s="210">
        <v>76.287999999999997</v>
      </c>
      <c r="H364" s="32"/>
    </row>
    <row r="365" spans="2:8" s="1" customFormat="1" ht="16.899999999999999" customHeight="1">
      <c r="B365" s="32"/>
      <c r="C365" s="211" t="s">
        <v>7394</v>
      </c>
      <c r="H365" s="32"/>
    </row>
    <row r="366" spans="2:8" s="1" customFormat="1" ht="16.899999999999999" customHeight="1">
      <c r="B366" s="32"/>
      <c r="C366" s="209" t="s">
        <v>426</v>
      </c>
      <c r="D366" s="209" t="s">
        <v>427</v>
      </c>
      <c r="E366" s="17" t="s">
        <v>202</v>
      </c>
      <c r="F366" s="210">
        <v>76.287999999999997</v>
      </c>
      <c r="H366" s="32"/>
    </row>
    <row r="367" spans="2:8" s="1" customFormat="1" ht="16.899999999999999" customHeight="1">
      <c r="B367" s="32"/>
      <c r="C367" s="209" t="s">
        <v>850</v>
      </c>
      <c r="D367" s="209" t="s">
        <v>851</v>
      </c>
      <c r="E367" s="17" t="s">
        <v>202</v>
      </c>
      <c r="F367" s="210">
        <v>152.57599999999999</v>
      </c>
      <c r="H367" s="32"/>
    </row>
    <row r="368" spans="2:8" s="1" customFormat="1" ht="22.5">
      <c r="B368" s="32"/>
      <c r="C368" s="209" t="s">
        <v>399</v>
      </c>
      <c r="D368" s="209" t="s">
        <v>400</v>
      </c>
      <c r="E368" s="17" t="s">
        <v>202</v>
      </c>
      <c r="F368" s="210">
        <v>74.617000000000004</v>
      </c>
      <c r="H368" s="32"/>
    </row>
    <row r="369" spans="2:8" s="1" customFormat="1" ht="22.5">
      <c r="B369" s="32"/>
      <c r="C369" s="209" t="s">
        <v>405</v>
      </c>
      <c r="D369" s="209" t="s">
        <v>406</v>
      </c>
      <c r="E369" s="17" t="s">
        <v>202</v>
      </c>
      <c r="F369" s="210">
        <v>820.78700000000003</v>
      </c>
      <c r="H369" s="32"/>
    </row>
    <row r="370" spans="2:8" s="1" customFormat="1" ht="16.899999999999999" customHeight="1">
      <c r="B370" s="32"/>
      <c r="C370" s="209" t="s">
        <v>860</v>
      </c>
      <c r="D370" s="209" t="s">
        <v>861</v>
      </c>
      <c r="E370" s="17" t="s">
        <v>202</v>
      </c>
      <c r="F370" s="210">
        <v>76.287999999999997</v>
      </c>
      <c r="H370" s="32"/>
    </row>
    <row r="371" spans="2:8" s="1" customFormat="1" ht="22.5">
      <c r="B371" s="32"/>
      <c r="C371" s="209" t="s">
        <v>416</v>
      </c>
      <c r="D371" s="209" t="s">
        <v>417</v>
      </c>
      <c r="E371" s="17" t="s">
        <v>418</v>
      </c>
      <c r="F371" s="210">
        <v>134.31100000000001</v>
      </c>
      <c r="H371" s="32"/>
    </row>
    <row r="372" spans="2:8" s="1" customFormat="1" ht="26.45" customHeight="1">
      <c r="B372" s="32"/>
      <c r="C372" s="204" t="s">
        <v>7409</v>
      </c>
      <c r="D372" s="204" t="s">
        <v>120</v>
      </c>
      <c r="H372" s="32"/>
    </row>
    <row r="373" spans="2:8" s="1" customFormat="1" ht="16.899999999999999" customHeight="1">
      <c r="B373" s="32"/>
      <c r="C373" s="205" t="s">
        <v>4339</v>
      </c>
      <c r="D373" s="206" t="s">
        <v>1</v>
      </c>
      <c r="E373" s="207" t="s">
        <v>1</v>
      </c>
      <c r="F373" s="208">
        <v>35.9</v>
      </c>
      <c r="H373" s="32"/>
    </row>
    <row r="374" spans="2:8" s="1" customFormat="1" ht="16.899999999999999" customHeight="1">
      <c r="B374" s="32"/>
      <c r="C374" s="209" t="s">
        <v>4339</v>
      </c>
      <c r="D374" s="209" t="s">
        <v>4408</v>
      </c>
      <c r="E374" s="17" t="s">
        <v>1</v>
      </c>
      <c r="F374" s="210">
        <v>35.9</v>
      </c>
      <c r="H374" s="32"/>
    </row>
    <row r="375" spans="2:8" s="1" customFormat="1" ht="16.899999999999999" customHeight="1">
      <c r="B375" s="32"/>
      <c r="C375" s="211" t="s">
        <v>7394</v>
      </c>
      <c r="H375" s="32"/>
    </row>
    <row r="376" spans="2:8" s="1" customFormat="1" ht="16.899999999999999" customHeight="1">
      <c r="B376" s="32"/>
      <c r="C376" s="209" t="s">
        <v>4404</v>
      </c>
      <c r="D376" s="209" t="s">
        <v>4405</v>
      </c>
      <c r="E376" s="17" t="s">
        <v>202</v>
      </c>
      <c r="F376" s="210">
        <v>35.9</v>
      </c>
      <c r="H376" s="32"/>
    </row>
    <row r="377" spans="2:8" s="1" customFormat="1" ht="16.899999999999999" customHeight="1">
      <c r="B377" s="32"/>
      <c r="C377" s="209" t="s">
        <v>426</v>
      </c>
      <c r="D377" s="209" t="s">
        <v>427</v>
      </c>
      <c r="E377" s="17" t="s">
        <v>202</v>
      </c>
      <c r="F377" s="210">
        <v>357.5</v>
      </c>
      <c r="H377" s="32"/>
    </row>
    <row r="378" spans="2:8" s="1" customFormat="1" ht="16.899999999999999" customHeight="1">
      <c r="B378" s="32"/>
      <c r="C378" s="205" t="s">
        <v>4341</v>
      </c>
      <c r="D378" s="206" t="s">
        <v>1</v>
      </c>
      <c r="E378" s="207" t="s">
        <v>1</v>
      </c>
      <c r="F378" s="208">
        <v>257</v>
      </c>
      <c r="H378" s="32"/>
    </row>
    <row r="379" spans="2:8" s="1" customFormat="1" ht="16.899999999999999" customHeight="1">
      <c r="B379" s="32"/>
      <c r="C379" s="209" t="s">
        <v>4341</v>
      </c>
      <c r="D379" s="209" t="s">
        <v>2307</v>
      </c>
      <c r="E379" s="17" t="s">
        <v>1</v>
      </c>
      <c r="F379" s="210">
        <v>257</v>
      </c>
      <c r="H379" s="32"/>
    </row>
    <row r="380" spans="2:8" s="1" customFormat="1" ht="16.899999999999999" customHeight="1">
      <c r="B380" s="32"/>
      <c r="C380" s="211" t="s">
        <v>7394</v>
      </c>
      <c r="H380" s="32"/>
    </row>
    <row r="381" spans="2:8" s="1" customFormat="1" ht="16.899999999999999" customHeight="1">
      <c r="B381" s="32"/>
      <c r="C381" s="209" t="s">
        <v>4355</v>
      </c>
      <c r="D381" s="209" t="s">
        <v>4356</v>
      </c>
      <c r="E381" s="17" t="s">
        <v>202</v>
      </c>
      <c r="F381" s="210">
        <v>257</v>
      </c>
      <c r="H381" s="32"/>
    </row>
    <row r="382" spans="2:8" s="1" customFormat="1" ht="22.5">
      <c r="B382" s="32"/>
      <c r="C382" s="209" t="s">
        <v>399</v>
      </c>
      <c r="D382" s="209" t="s">
        <v>400</v>
      </c>
      <c r="E382" s="17" t="s">
        <v>202</v>
      </c>
      <c r="F382" s="210">
        <v>155.5</v>
      </c>
      <c r="H382" s="32"/>
    </row>
    <row r="383" spans="2:8" s="1" customFormat="1" ht="16.899999999999999" customHeight="1">
      <c r="B383" s="32"/>
      <c r="C383" s="209" t="s">
        <v>426</v>
      </c>
      <c r="D383" s="209" t="s">
        <v>427</v>
      </c>
      <c r="E383" s="17" t="s">
        <v>202</v>
      </c>
      <c r="F383" s="210">
        <v>357.5</v>
      </c>
      <c r="H383" s="32"/>
    </row>
    <row r="384" spans="2:8" s="1" customFormat="1" ht="16.899999999999999" customHeight="1">
      <c r="B384" s="32"/>
      <c r="C384" s="205" t="s">
        <v>4342</v>
      </c>
      <c r="D384" s="206" t="s">
        <v>1</v>
      </c>
      <c r="E384" s="207" t="s">
        <v>1</v>
      </c>
      <c r="F384" s="208">
        <v>134</v>
      </c>
      <c r="H384" s="32"/>
    </row>
    <row r="385" spans="2:8" s="1" customFormat="1" ht="16.899999999999999" customHeight="1">
      <c r="B385" s="32"/>
      <c r="C385" s="209" t="s">
        <v>4342</v>
      </c>
      <c r="D385" s="209" t="s">
        <v>1581</v>
      </c>
      <c r="E385" s="17" t="s">
        <v>1</v>
      </c>
      <c r="F385" s="210">
        <v>134</v>
      </c>
      <c r="H385" s="32"/>
    </row>
    <row r="386" spans="2:8" s="1" customFormat="1" ht="16.899999999999999" customHeight="1">
      <c r="B386" s="32"/>
      <c r="C386" s="211" t="s">
        <v>7394</v>
      </c>
      <c r="H386" s="32"/>
    </row>
    <row r="387" spans="2:8" s="1" customFormat="1" ht="16.899999999999999" customHeight="1">
      <c r="B387" s="32"/>
      <c r="C387" s="209" t="s">
        <v>4363</v>
      </c>
      <c r="D387" s="209" t="s">
        <v>4364</v>
      </c>
      <c r="E387" s="17" t="s">
        <v>258</v>
      </c>
      <c r="F387" s="210">
        <v>134</v>
      </c>
      <c r="H387" s="32"/>
    </row>
    <row r="388" spans="2:8" s="1" customFormat="1" ht="16.899999999999999" customHeight="1">
      <c r="B388" s="32"/>
      <c r="C388" s="209" t="s">
        <v>4367</v>
      </c>
      <c r="D388" s="209" t="s">
        <v>4368</v>
      </c>
      <c r="E388" s="17" t="s">
        <v>258</v>
      </c>
      <c r="F388" s="210">
        <v>134</v>
      </c>
      <c r="H388" s="32"/>
    </row>
    <row r="389" spans="2:8" s="1" customFormat="1" ht="16.899999999999999" customHeight="1">
      <c r="B389" s="32"/>
      <c r="C389" s="205" t="s">
        <v>4343</v>
      </c>
      <c r="D389" s="206" t="s">
        <v>1</v>
      </c>
      <c r="E389" s="207" t="s">
        <v>1</v>
      </c>
      <c r="F389" s="208">
        <v>256</v>
      </c>
      <c r="H389" s="32"/>
    </row>
    <row r="390" spans="2:8" s="1" customFormat="1" ht="16.899999999999999" customHeight="1">
      <c r="B390" s="32"/>
      <c r="C390" s="209" t="s">
        <v>4343</v>
      </c>
      <c r="D390" s="209" t="s">
        <v>2301</v>
      </c>
      <c r="E390" s="17" t="s">
        <v>1</v>
      </c>
      <c r="F390" s="210">
        <v>256</v>
      </c>
      <c r="H390" s="32"/>
    </row>
    <row r="391" spans="2:8" s="1" customFormat="1" ht="16.899999999999999" customHeight="1">
      <c r="B391" s="32"/>
      <c r="C391" s="211" t="s">
        <v>7394</v>
      </c>
      <c r="H391" s="32"/>
    </row>
    <row r="392" spans="2:8" s="1" customFormat="1" ht="22.5">
      <c r="B392" s="32"/>
      <c r="C392" s="209" t="s">
        <v>4359</v>
      </c>
      <c r="D392" s="209" t="s">
        <v>4360</v>
      </c>
      <c r="E392" s="17" t="s">
        <v>202</v>
      </c>
      <c r="F392" s="210">
        <v>256</v>
      </c>
      <c r="H392" s="32"/>
    </row>
    <row r="393" spans="2:8" s="1" customFormat="1" ht="22.5">
      <c r="B393" s="32"/>
      <c r="C393" s="209" t="s">
        <v>399</v>
      </c>
      <c r="D393" s="209" t="s">
        <v>400</v>
      </c>
      <c r="E393" s="17" t="s">
        <v>202</v>
      </c>
      <c r="F393" s="210">
        <v>155.5</v>
      </c>
      <c r="H393" s="32"/>
    </row>
    <row r="394" spans="2:8" s="1" customFormat="1" ht="16.899999999999999" customHeight="1">
      <c r="B394" s="32"/>
      <c r="C394" s="209" t="s">
        <v>426</v>
      </c>
      <c r="D394" s="209" t="s">
        <v>427</v>
      </c>
      <c r="E394" s="17" t="s">
        <v>202</v>
      </c>
      <c r="F394" s="210">
        <v>357.5</v>
      </c>
      <c r="H394" s="32"/>
    </row>
    <row r="395" spans="2:8" s="1" customFormat="1" ht="16.899999999999999" customHeight="1">
      <c r="B395" s="32"/>
      <c r="C395" s="205" t="s">
        <v>4344</v>
      </c>
      <c r="D395" s="206" t="s">
        <v>1</v>
      </c>
      <c r="E395" s="207" t="s">
        <v>1</v>
      </c>
      <c r="F395" s="208">
        <v>190</v>
      </c>
      <c r="H395" s="32"/>
    </row>
    <row r="396" spans="2:8" s="1" customFormat="1" ht="16.899999999999999" customHeight="1">
      <c r="B396" s="32"/>
      <c r="C396" s="209" t="s">
        <v>4344</v>
      </c>
      <c r="D396" s="209" t="s">
        <v>1923</v>
      </c>
      <c r="E396" s="17" t="s">
        <v>1</v>
      </c>
      <c r="F396" s="210">
        <v>190</v>
      </c>
      <c r="H396" s="32"/>
    </row>
    <row r="397" spans="2:8" s="1" customFormat="1" ht="16.899999999999999" customHeight="1">
      <c r="B397" s="32"/>
      <c r="C397" s="211" t="s">
        <v>7394</v>
      </c>
      <c r="H397" s="32"/>
    </row>
    <row r="398" spans="2:8" s="1" customFormat="1" ht="16.899999999999999" customHeight="1">
      <c r="B398" s="32"/>
      <c r="C398" s="209" t="s">
        <v>4371</v>
      </c>
      <c r="D398" s="209" t="s">
        <v>4372</v>
      </c>
      <c r="E398" s="17" t="s">
        <v>258</v>
      </c>
      <c r="F398" s="210">
        <v>190</v>
      </c>
      <c r="H398" s="32"/>
    </row>
    <row r="399" spans="2:8" s="1" customFormat="1" ht="16.899999999999999" customHeight="1">
      <c r="B399" s="32"/>
      <c r="C399" s="209" t="s">
        <v>4375</v>
      </c>
      <c r="D399" s="209" t="s">
        <v>4376</v>
      </c>
      <c r="E399" s="17" t="s">
        <v>258</v>
      </c>
      <c r="F399" s="210">
        <v>190</v>
      </c>
      <c r="H399" s="32"/>
    </row>
    <row r="400" spans="2:8" s="1" customFormat="1" ht="16.899999999999999" customHeight="1">
      <c r="B400" s="32"/>
      <c r="C400" s="205" t="s">
        <v>4345</v>
      </c>
      <c r="D400" s="206" t="s">
        <v>1</v>
      </c>
      <c r="E400" s="207" t="s">
        <v>1</v>
      </c>
      <c r="F400" s="208">
        <v>89.6</v>
      </c>
      <c r="H400" s="32"/>
    </row>
    <row r="401" spans="2:8" s="1" customFormat="1" ht="16.899999999999999" customHeight="1">
      <c r="B401" s="32"/>
      <c r="C401" s="209" t="s">
        <v>4345</v>
      </c>
      <c r="D401" s="209" t="s">
        <v>4346</v>
      </c>
      <c r="E401" s="17" t="s">
        <v>1</v>
      </c>
      <c r="F401" s="210">
        <v>89.6</v>
      </c>
      <c r="H401" s="32"/>
    </row>
    <row r="402" spans="2:8" s="1" customFormat="1" ht="16.899999999999999" customHeight="1">
      <c r="B402" s="32"/>
      <c r="C402" s="211" t="s">
        <v>7394</v>
      </c>
      <c r="H402" s="32"/>
    </row>
    <row r="403" spans="2:8" s="1" customFormat="1" ht="16.899999999999999" customHeight="1">
      <c r="B403" s="32"/>
      <c r="C403" s="209" t="s">
        <v>4396</v>
      </c>
      <c r="D403" s="209" t="s">
        <v>4397</v>
      </c>
      <c r="E403" s="17" t="s">
        <v>202</v>
      </c>
      <c r="F403" s="210">
        <v>89.6</v>
      </c>
      <c r="H403" s="32"/>
    </row>
    <row r="404" spans="2:8" s="1" customFormat="1" ht="16.899999999999999" customHeight="1">
      <c r="B404" s="32"/>
      <c r="C404" s="209" t="s">
        <v>426</v>
      </c>
      <c r="D404" s="209" t="s">
        <v>427</v>
      </c>
      <c r="E404" s="17" t="s">
        <v>202</v>
      </c>
      <c r="F404" s="210">
        <v>357.5</v>
      </c>
      <c r="H404" s="32"/>
    </row>
    <row r="405" spans="2:8" s="1" customFormat="1" ht="16.899999999999999" customHeight="1">
      <c r="B405" s="32"/>
      <c r="C405" s="209" t="s">
        <v>4400</v>
      </c>
      <c r="D405" s="209" t="s">
        <v>4401</v>
      </c>
      <c r="E405" s="17" t="s">
        <v>418</v>
      </c>
      <c r="F405" s="210">
        <v>179.2</v>
      </c>
      <c r="H405" s="32"/>
    </row>
    <row r="406" spans="2:8" s="1" customFormat="1" ht="16.899999999999999" customHeight="1">
      <c r="B406" s="32"/>
      <c r="C406" s="205" t="s">
        <v>4347</v>
      </c>
      <c r="D406" s="206" t="s">
        <v>1</v>
      </c>
      <c r="E406" s="207" t="s">
        <v>1</v>
      </c>
      <c r="F406" s="208">
        <v>357.5</v>
      </c>
      <c r="H406" s="32"/>
    </row>
    <row r="407" spans="2:8" s="1" customFormat="1" ht="16.899999999999999" customHeight="1">
      <c r="B407" s="32"/>
      <c r="C407" s="209" t="s">
        <v>4347</v>
      </c>
      <c r="D407" s="209" t="s">
        <v>4395</v>
      </c>
      <c r="E407" s="17" t="s">
        <v>1</v>
      </c>
      <c r="F407" s="210">
        <v>357.5</v>
      </c>
      <c r="H407" s="32"/>
    </row>
    <row r="408" spans="2:8" s="1" customFormat="1" ht="16.899999999999999" customHeight="1">
      <c r="B408" s="32"/>
      <c r="C408" s="211" t="s">
        <v>7394</v>
      </c>
      <c r="H408" s="32"/>
    </row>
    <row r="409" spans="2:8" s="1" customFormat="1" ht="16.899999999999999" customHeight="1">
      <c r="B409" s="32"/>
      <c r="C409" s="209" t="s">
        <v>426</v>
      </c>
      <c r="D409" s="209" t="s">
        <v>427</v>
      </c>
      <c r="E409" s="17" t="s">
        <v>202</v>
      </c>
      <c r="F409" s="210">
        <v>357.5</v>
      </c>
      <c r="H409" s="32"/>
    </row>
    <row r="410" spans="2:8" s="1" customFormat="1" ht="22.5">
      <c r="B410" s="32"/>
      <c r="C410" s="209" t="s">
        <v>4379</v>
      </c>
      <c r="D410" s="209" t="s">
        <v>4380</v>
      </c>
      <c r="E410" s="17" t="s">
        <v>202</v>
      </c>
      <c r="F410" s="210">
        <v>715</v>
      </c>
      <c r="H410" s="32"/>
    </row>
    <row r="411" spans="2:8" s="1" customFormat="1" ht="22.5">
      <c r="B411" s="32"/>
      <c r="C411" s="209" t="s">
        <v>399</v>
      </c>
      <c r="D411" s="209" t="s">
        <v>400</v>
      </c>
      <c r="E411" s="17" t="s">
        <v>202</v>
      </c>
      <c r="F411" s="210">
        <v>155.5</v>
      </c>
      <c r="H411" s="32"/>
    </row>
    <row r="412" spans="2:8" s="1" customFormat="1" ht="16.899999999999999" customHeight="1">
      <c r="B412" s="32"/>
      <c r="C412" s="209" t="s">
        <v>411</v>
      </c>
      <c r="D412" s="209" t="s">
        <v>412</v>
      </c>
      <c r="E412" s="17" t="s">
        <v>202</v>
      </c>
      <c r="F412" s="210">
        <v>513</v>
      </c>
      <c r="H412" s="32"/>
    </row>
    <row r="413" spans="2:8" s="1" customFormat="1" ht="16.899999999999999" customHeight="1">
      <c r="B413" s="32"/>
      <c r="C413" s="205" t="s">
        <v>4349</v>
      </c>
      <c r="D413" s="206" t="s">
        <v>1</v>
      </c>
      <c r="E413" s="207" t="s">
        <v>1</v>
      </c>
      <c r="F413" s="208">
        <v>155.5</v>
      </c>
      <c r="H413" s="32"/>
    </row>
    <row r="414" spans="2:8" s="1" customFormat="1" ht="16.899999999999999" customHeight="1">
      <c r="B414" s="32"/>
      <c r="C414" s="209" t="s">
        <v>1</v>
      </c>
      <c r="D414" s="209" t="s">
        <v>4386</v>
      </c>
      <c r="E414" s="17" t="s">
        <v>1</v>
      </c>
      <c r="F414" s="210">
        <v>0</v>
      </c>
      <c r="H414" s="32"/>
    </row>
    <row r="415" spans="2:8" s="1" customFormat="1" ht="16.899999999999999" customHeight="1">
      <c r="B415" s="32"/>
      <c r="C415" s="209" t="s">
        <v>4349</v>
      </c>
      <c r="D415" s="209" t="s">
        <v>4387</v>
      </c>
      <c r="E415" s="17" t="s">
        <v>1</v>
      </c>
      <c r="F415" s="210">
        <v>155.5</v>
      </c>
      <c r="H415" s="32"/>
    </row>
    <row r="416" spans="2:8" s="1" customFormat="1" ht="16.899999999999999" customHeight="1">
      <c r="B416" s="32"/>
      <c r="C416" s="211" t="s">
        <v>7394</v>
      </c>
      <c r="H416" s="32"/>
    </row>
    <row r="417" spans="2:8" s="1" customFormat="1" ht="22.5">
      <c r="B417" s="32"/>
      <c r="C417" s="209" t="s">
        <v>399</v>
      </c>
      <c r="D417" s="209" t="s">
        <v>400</v>
      </c>
      <c r="E417" s="17" t="s">
        <v>202</v>
      </c>
      <c r="F417" s="210">
        <v>155.5</v>
      </c>
      <c r="H417" s="32"/>
    </row>
    <row r="418" spans="2:8" s="1" customFormat="1" ht="16.899999999999999" customHeight="1">
      <c r="B418" s="32"/>
      <c r="C418" s="209" t="s">
        <v>411</v>
      </c>
      <c r="D418" s="209" t="s">
        <v>412</v>
      </c>
      <c r="E418" s="17" t="s">
        <v>202</v>
      </c>
      <c r="F418" s="210">
        <v>513</v>
      </c>
      <c r="H418" s="32"/>
    </row>
    <row r="419" spans="2:8" s="1" customFormat="1" ht="22.5">
      <c r="B419" s="32"/>
      <c r="C419" s="209" t="s">
        <v>416</v>
      </c>
      <c r="D419" s="209" t="s">
        <v>417</v>
      </c>
      <c r="E419" s="17" t="s">
        <v>418</v>
      </c>
      <c r="F419" s="210">
        <v>311</v>
      </c>
      <c r="H419" s="32"/>
    </row>
    <row r="420" spans="2:8" s="1" customFormat="1" ht="16.899999999999999" customHeight="1">
      <c r="B420" s="32"/>
      <c r="C420" s="209" t="s">
        <v>423</v>
      </c>
      <c r="D420" s="209" t="s">
        <v>424</v>
      </c>
      <c r="E420" s="17" t="s">
        <v>202</v>
      </c>
      <c r="F420" s="210">
        <v>155.5</v>
      </c>
      <c r="H420" s="32"/>
    </row>
    <row r="421" spans="2:8" s="1" customFormat="1" ht="26.45" customHeight="1">
      <c r="B421" s="32"/>
      <c r="C421" s="204" t="s">
        <v>7410</v>
      </c>
      <c r="D421" s="204" t="s">
        <v>123</v>
      </c>
      <c r="H421" s="32"/>
    </row>
    <row r="422" spans="2:8" s="1" customFormat="1" ht="16.899999999999999" customHeight="1">
      <c r="B422" s="32"/>
      <c r="C422" s="205" t="s">
        <v>4339</v>
      </c>
      <c r="D422" s="206" t="s">
        <v>1</v>
      </c>
      <c r="E422" s="207" t="s">
        <v>1</v>
      </c>
      <c r="F422" s="208">
        <v>11</v>
      </c>
      <c r="H422" s="32"/>
    </row>
    <row r="423" spans="2:8" s="1" customFormat="1" ht="16.899999999999999" customHeight="1">
      <c r="B423" s="32"/>
      <c r="C423" s="209" t="s">
        <v>4339</v>
      </c>
      <c r="D423" s="209" t="s">
        <v>323</v>
      </c>
      <c r="E423" s="17" t="s">
        <v>1</v>
      </c>
      <c r="F423" s="210">
        <v>11</v>
      </c>
      <c r="H423" s="32"/>
    </row>
    <row r="424" spans="2:8" s="1" customFormat="1" ht="16.899999999999999" customHeight="1">
      <c r="B424" s="32"/>
      <c r="C424" s="211" t="s">
        <v>7394</v>
      </c>
      <c r="H424" s="32"/>
    </row>
    <row r="425" spans="2:8" s="1" customFormat="1" ht="16.899999999999999" customHeight="1">
      <c r="B425" s="32"/>
      <c r="C425" s="209" t="s">
        <v>4404</v>
      </c>
      <c r="D425" s="209" t="s">
        <v>4405</v>
      </c>
      <c r="E425" s="17" t="s">
        <v>202</v>
      </c>
      <c r="F425" s="210">
        <v>11</v>
      </c>
      <c r="H425" s="32"/>
    </row>
    <row r="426" spans="2:8" s="1" customFormat="1" ht="16.899999999999999" customHeight="1">
      <c r="B426" s="32"/>
      <c r="C426" s="209" t="s">
        <v>426</v>
      </c>
      <c r="D426" s="209" t="s">
        <v>427</v>
      </c>
      <c r="E426" s="17" t="s">
        <v>202</v>
      </c>
      <c r="F426" s="210">
        <v>60.5</v>
      </c>
      <c r="H426" s="32"/>
    </row>
    <row r="427" spans="2:8" s="1" customFormat="1" ht="16.899999999999999" customHeight="1">
      <c r="B427" s="32"/>
      <c r="C427" s="205" t="s">
        <v>4341</v>
      </c>
      <c r="D427" s="206" t="s">
        <v>1</v>
      </c>
      <c r="E427" s="207" t="s">
        <v>1</v>
      </c>
      <c r="F427" s="208">
        <v>110</v>
      </c>
      <c r="H427" s="32"/>
    </row>
    <row r="428" spans="2:8" s="1" customFormat="1" ht="16.899999999999999" customHeight="1">
      <c r="B428" s="32"/>
      <c r="C428" s="209" t="s">
        <v>4341</v>
      </c>
      <c r="D428" s="209" t="s">
        <v>1440</v>
      </c>
      <c r="E428" s="17" t="s">
        <v>1</v>
      </c>
      <c r="F428" s="210">
        <v>110</v>
      </c>
      <c r="H428" s="32"/>
    </row>
    <row r="429" spans="2:8" s="1" customFormat="1" ht="16.899999999999999" customHeight="1">
      <c r="B429" s="32"/>
      <c r="C429" s="211" t="s">
        <v>7394</v>
      </c>
      <c r="H429" s="32"/>
    </row>
    <row r="430" spans="2:8" s="1" customFormat="1" ht="22.5">
      <c r="B430" s="32"/>
      <c r="C430" s="209" t="s">
        <v>4359</v>
      </c>
      <c r="D430" s="209" t="s">
        <v>4360</v>
      </c>
      <c r="E430" s="17" t="s">
        <v>202</v>
      </c>
      <c r="F430" s="210">
        <v>110</v>
      </c>
      <c r="H430" s="32"/>
    </row>
    <row r="431" spans="2:8" s="1" customFormat="1" ht="22.5">
      <c r="B431" s="32"/>
      <c r="C431" s="209" t="s">
        <v>399</v>
      </c>
      <c r="D431" s="209" t="s">
        <v>400</v>
      </c>
      <c r="E431" s="17" t="s">
        <v>202</v>
      </c>
      <c r="F431" s="210">
        <v>49.5</v>
      </c>
      <c r="H431" s="32"/>
    </row>
    <row r="432" spans="2:8" s="1" customFormat="1" ht="16.899999999999999" customHeight="1">
      <c r="B432" s="32"/>
      <c r="C432" s="209" t="s">
        <v>426</v>
      </c>
      <c r="D432" s="209" t="s">
        <v>427</v>
      </c>
      <c r="E432" s="17" t="s">
        <v>202</v>
      </c>
      <c r="F432" s="210">
        <v>60.5</v>
      </c>
      <c r="H432" s="32"/>
    </row>
    <row r="433" spans="2:8" s="1" customFormat="1" ht="16.899999999999999" customHeight="1">
      <c r="B433" s="32"/>
      <c r="C433" s="205" t="s">
        <v>4342</v>
      </c>
      <c r="D433" s="206" t="s">
        <v>1</v>
      </c>
      <c r="E433" s="207" t="s">
        <v>1</v>
      </c>
      <c r="F433" s="208">
        <v>87</v>
      </c>
      <c r="H433" s="32"/>
    </row>
    <row r="434" spans="2:8" s="1" customFormat="1" ht="16.899999999999999" customHeight="1">
      <c r="B434" s="32"/>
      <c r="C434" s="209" t="s">
        <v>4342</v>
      </c>
      <c r="D434" s="209" t="s">
        <v>758</v>
      </c>
      <c r="E434" s="17" t="s">
        <v>1</v>
      </c>
      <c r="F434" s="210">
        <v>87</v>
      </c>
      <c r="H434" s="32"/>
    </row>
    <row r="435" spans="2:8" s="1" customFormat="1" ht="16.899999999999999" customHeight="1">
      <c r="B435" s="32"/>
      <c r="C435" s="211" t="s">
        <v>7394</v>
      </c>
      <c r="H435" s="32"/>
    </row>
    <row r="436" spans="2:8" s="1" customFormat="1" ht="16.899999999999999" customHeight="1">
      <c r="B436" s="32"/>
      <c r="C436" s="209" t="s">
        <v>4363</v>
      </c>
      <c r="D436" s="209" t="s">
        <v>4364</v>
      </c>
      <c r="E436" s="17" t="s">
        <v>258</v>
      </c>
      <c r="F436" s="210">
        <v>87</v>
      </c>
      <c r="H436" s="32"/>
    </row>
    <row r="437" spans="2:8" s="1" customFormat="1" ht="16.899999999999999" customHeight="1">
      <c r="B437" s="32"/>
      <c r="C437" s="209" t="s">
        <v>4367</v>
      </c>
      <c r="D437" s="209" t="s">
        <v>4368</v>
      </c>
      <c r="E437" s="17" t="s">
        <v>258</v>
      </c>
      <c r="F437" s="210">
        <v>87</v>
      </c>
      <c r="H437" s="32"/>
    </row>
    <row r="438" spans="2:8" s="1" customFormat="1" ht="16.899999999999999" customHeight="1">
      <c r="B438" s="32"/>
      <c r="C438" s="205" t="s">
        <v>4345</v>
      </c>
      <c r="D438" s="206" t="s">
        <v>1</v>
      </c>
      <c r="E438" s="207" t="s">
        <v>1</v>
      </c>
      <c r="F438" s="208">
        <v>38.5</v>
      </c>
      <c r="H438" s="32"/>
    </row>
    <row r="439" spans="2:8" s="1" customFormat="1" ht="16.899999999999999" customHeight="1">
      <c r="B439" s="32"/>
      <c r="C439" s="209" t="s">
        <v>4345</v>
      </c>
      <c r="D439" s="209" t="s">
        <v>4597</v>
      </c>
      <c r="E439" s="17" t="s">
        <v>1</v>
      </c>
      <c r="F439" s="210">
        <v>38.5</v>
      </c>
      <c r="H439" s="32"/>
    </row>
    <row r="440" spans="2:8" s="1" customFormat="1" ht="16.899999999999999" customHeight="1">
      <c r="B440" s="32"/>
      <c r="C440" s="211" t="s">
        <v>7394</v>
      </c>
      <c r="H440" s="32"/>
    </row>
    <row r="441" spans="2:8" s="1" customFormat="1" ht="16.899999999999999" customHeight="1">
      <c r="B441" s="32"/>
      <c r="C441" s="209" t="s">
        <v>4396</v>
      </c>
      <c r="D441" s="209" t="s">
        <v>4397</v>
      </c>
      <c r="E441" s="17" t="s">
        <v>202</v>
      </c>
      <c r="F441" s="210">
        <v>38.5</v>
      </c>
      <c r="H441" s="32"/>
    </row>
    <row r="442" spans="2:8" s="1" customFormat="1" ht="16.899999999999999" customHeight="1">
      <c r="B442" s="32"/>
      <c r="C442" s="209" t="s">
        <v>426</v>
      </c>
      <c r="D442" s="209" t="s">
        <v>427</v>
      </c>
      <c r="E442" s="17" t="s">
        <v>202</v>
      </c>
      <c r="F442" s="210">
        <v>60.5</v>
      </c>
      <c r="H442" s="32"/>
    </row>
    <row r="443" spans="2:8" s="1" customFormat="1" ht="16.899999999999999" customHeight="1">
      <c r="B443" s="32"/>
      <c r="C443" s="209" t="s">
        <v>4400</v>
      </c>
      <c r="D443" s="209" t="s">
        <v>4401</v>
      </c>
      <c r="E443" s="17" t="s">
        <v>418</v>
      </c>
      <c r="F443" s="210">
        <v>77</v>
      </c>
      <c r="H443" s="32"/>
    </row>
    <row r="444" spans="2:8" s="1" customFormat="1" ht="16.899999999999999" customHeight="1">
      <c r="B444" s="32"/>
      <c r="C444" s="205" t="s">
        <v>7411</v>
      </c>
      <c r="D444" s="206" t="s">
        <v>1</v>
      </c>
      <c r="E444" s="207" t="s">
        <v>1</v>
      </c>
      <c r="F444" s="208">
        <v>1</v>
      </c>
      <c r="H444" s="32"/>
    </row>
    <row r="445" spans="2:8" s="1" customFormat="1" ht="16.899999999999999" customHeight="1">
      <c r="B445" s="32"/>
      <c r="C445" s="205" t="s">
        <v>4347</v>
      </c>
      <c r="D445" s="206" t="s">
        <v>1</v>
      </c>
      <c r="E445" s="207" t="s">
        <v>1</v>
      </c>
      <c r="F445" s="208">
        <v>60.5</v>
      </c>
      <c r="H445" s="32"/>
    </row>
    <row r="446" spans="2:8" s="1" customFormat="1" ht="16.899999999999999" customHeight="1">
      <c r="B446" s="32"/>
      <c r="C446" s="209" t="s">
        <v>4347</v>
      </c>
      <c r="D446" s="209" t="s">
        <v>4616</v>
      </c>
      <c r="E446" s="17" t="s">
        <v>1</v>
      </c>
      <c r="F446" s="210">
        <v>60.5</v>
      </c>
      <c r="H446" s="32"/>
    </row>
    <row r="447" spans="2:8" s="1" customFormat="1" ht="16.899999999999999" customHeight="1">
      <c r="B447" s="32"/>
      <c r="C447" s="211" t="s">
        <v>7394</v>
      </c>
      <c r="H447" s="32"/>
    </row>
    <row r="448" spans="2:8" s="1" customFormat="1" ht="16.899999999999999" customHeight="1">
      <c r="B448" s="32"/>
      <c r="C448" s="209" t="s">
        <v>426</v>
      </c>
      <c r="D448" s="209" t="s">
        <v>427</v>
      </c>
      <c r="E448" s="17" t="s">
        <v>202</v>
      </c>
      <c r="F448" s="210">
        <v>60.5</v>
      </c>
      <c r="H448" s="32"/>
    </row>
    <row r="449" spans="2:8" s="1" customFormat="1" ht="22.5">
      <c r="B449" s="32"/>
      <c r="C449" s="209" t="s">
        <v>4379</v>
      </c>
      <c r="D449" s="209" t="s">
        <v>4380</v>
      </c>
      <c r="E449" s="17" t="s">
        <v>202</v>
      </c>
      <c r="F449" s="210">
        <v>121</v>
      </c>
      <c r="H449" s="32"/>
    </row>
    <row r="450" spans="2:8" s="1" customFormat="1" ht="22.5">
      <c r="B450" s="32"/>
      <c r="C450" s="209" t="s">
        <v>399</v>
      </c>
      <c r="D450" s="209" t="s">
        <v>400</v>
      </c>
      <c r="E450" s="17" t="s">
        <v>202</v>
      </c>
      <c r="F450" s="210">
        <v>49.5</v>
      </c>
      <c r="H450" s="32"/>
    </row>
    <row r="451" spans="2:8" s="1" customFormat="1" ht="16.899999999999999" customHeight="1">
      <c r="B451" s="32"/>
      <c r="C451" s="209" t="s">
        <v>860</v>
      </c>
      <c r="D451" s="209" t="s">
        <v>861</v>
      </c>
      <c r="E451" s="17" t="s">
        <v>202</v>
      </c>
      <c r="F451" s="210">
        <v>110</v>
      </c>
      <c r="H451" s="32"/>
    </row>
    <row r="452" spans="2:8" s="1" customFormat="1" ht="16.899999999999999" customHeight="1">
      <c r="B452" s="32"/>
      <c r="C452" s="209" t="s">
        <v>411</v>
      </c>
      <c r="D452" s="209" t="s">
        <v>412</v>
      </c>
      <c r="E452" s="17" t="s">
        <v>202</v>
      </c>
      <c r="F452" s="210">
        <v>110</v>
      </c>
      <c r="H452" s="32"/>
    </row>
    <row r="453" spans="2:8" s="1" customFormat="1" ht="16.899999999999999" customHeight="1">
      <c r="B453" s="32"/>
      <c r="C453" s="205" t="s">
        <v>4349</v>
      </c>
      <c r="D453" s="206" t="s">
        <v>1</v>
      </c>
      <c r="E453" s="207" t="s">
        <v>1</v>
      </c>
      <c r="F453" s="208">
        <v>49.5</v>
      </c>
      <c r="H453" s="32"/>
    </row>
    <row r="454" spans="2:8" s="1" customFormat="1" ht="16.899999999999999" customHeight="1">
      <c r="B454" s="32"/>
      <c r="C454" s="209" t="s">
        <v>1</v>
      </c>
      <c r="D454" s="209" t="s">
        <v>4386</v>
      </c>
      <c r="E454" s="17" t="s">
        <v>1</v>
      </c>
      <c r="F454" s="210">
        <v>0</v>
      </c>
      <c r="H454" s="32"/>
    </row>
    <row r="455" spans="2:8" s="1" customFormat="1" ht="16.899999999999999" customHeight="1">
      <c r="B455" s="32"/>
      <c r="C455" s="209" t="s">
        <v>4349</v>
      </c>
      <c r="D455" s="209" t="s">
        <v>4609</v>
      </c>
      <c r="E455" s="17" t="s">
        <v>1</v>
      </c>
      <c r="F455" s="210">
        <v>49.5</v>
      </c>
      <c r="H455" s="32"/>
    </row>
    <row r="456" spans="2:8" s="1" customFormat="1" ht="16.899999999999999" customHeight="1">
      <c r="B456" s="32"/>
      <c r="C456" s="211" t="s">
        <v>7394</v>
      </c>
      <c r="H456" s="32"/>
    </row>
    <row r="457" spans="2:8" s="1" customFormat="1" ht="22.5">
      <c r="B457" s="32"/>
      <c r="C457" s="209" t="s">
        <v>399</v>
      </c>
      <c r="D457" s="209" t="s">
        <v>400</v>
      </c>
      <c r="E457" s="17" t="s">
        <v>202</v>
      </c>
      <c r="F457" s="210">
        <v>49.5</v>
      </c>
      <c r="H457" s="32"/>
    </row>
    <row r="458" spans="2:8" s="1" customFormat="1" ht="16.899999999999999" customHeight="1">
      <c r="B458" s="32"/>
      <c r="C458" s="209" t="s">
        <v>860</v>
      </c>
      <c r="D458" s="209" t="s">
        <v>861</v>
      </c>
      <c r="E458" s="17" t="s">
        <v>202</v>
      </c>
      <c r="F458" s="210">
        <v>110</v>
      </c>
      <c r="H458" s="32"/>
    </row>
    <row r="459" spans="2:8" s="1" customFormat="1" ht="16.899999999999999" customHeight="1">
      <c r="B459" s="32"/>
      <c r="C459" s="209" t="s">
        <v>411</v>
      </c>
      <c r="D459" s="209" t="s">
        <v>412</v>
      </c>
      <c r="E459" s="17" t="s">
        <v>202</v>
      </c>
      <c r="F459" s="210">
        <v>110</v>
      </c>
      <c r="H459" s="32"/>
    </row>
    <row r="460" spans="2:8" s="1" customFormat="1" ht="22.5">
      <c r="B460" s="32"/>
      <c r="C460" s="209" t="s">
        <v>416</v>
      </c>
      <c r="D460" s="209" t="s">
        <v>417</v>
      </c>
      <c r="E460" s="17" t="s">
        <v>418</v>
      </c>
      <c r="F460" s="210">
        <v>99</v>
      </c>
      <c r="H460" s="32"/>
    </row>
    <row r="461" spans="2:8" s="1" customFormat="1" ht="16.899999999999999" customHeight="1">
      <c r="B461" s="32"/>
      <c r="C461" s="209" t="s">
        <v>423</v>
      </c>
      <c r="D461" s="209" t="s">
        <v>424</v>
      </c>
      <c r="E461" s="17" t="s">
        <v>202</v>
      </c>
      <c r="F461" s="210">
        <v>49.5</v>
      </c>
      <c r="H461" s="32"/>
    </row>
    <row r="462" spans="2:8" s="1" customFormat="1" ht="26.45" customHeight="1">
      <c r="B462" s="32"/>
      <c r="C462" s="204" t="s">
        <v>7412</v>
      </c>
      <c r="D462" s="204" t="s">
        <v>109</v>
      </c>
      <c r="H462" s="32"/>
    </row>
    <row r="463" spans="2:8" s="1" customFormat="1" ht="16.899999999999999" customHeight="1">
      <c r="B463" s="32"/>
      <c r="C463" s="205" t="s">
        <v>6108</v>
      </c>
      <c r="D463" s="206" t="s">
        <v>1</v>
      </c>
      <c r="E463" s="207" t="s">
        <v>202</v>
      </c>
      <c r="F463" s="208">
        <v>97.956000000000003</v>
      </c>
      <c r="H463" s="32"/>
    </row>
    <row r="464" spans="2:8" s="1" customFormat="1" ht="16.899999999999999" customHeight="1">
      <c r="B464" s="32"/>
      <c r="C464" s="209" t="s">
        <v>1</v>
      </c>
      <c r="D464" s="209" t="s">
        <v>6338</v>
      </c>
      <c r="E464" s="17" t="s">
        <v>1</v>
      </c>
      <c r="F464" s="210">
        <v>0</v>
      </c>
      <c r="H464" s="32"/>
    </row>
    <row r="465" spans="2:8" s="1" customFormat="1" ht="16.899999999999999" customHeight="1">
      <c r="B465" s="32"/>
      <c r="C465" s="209" t="s">
        <v>1</v>
      </c>
      <c r="D465" s="209" t="s">
        <v>6365</v>
      </c>
      <c r="E465" s="17" t="s">
        <v>1</v>
      </c>
      <c r="F465" s="210">
        <v>12.628</v>
      </c>
      <c r="H465" s="32"/>
    </row>
    <row r="466" spans="2:8" s="1" customFormat="1" ht="33.75">
      <c r="B466" s="32"/>
      <c r="C466" s="209" t="s">
        <v>1</v>
      </c>
      <c r="D466" s="209" t="s">
        <v>6366</v>
      </c>
      <c r="E466" s="17" t="s">
        <v>1</v>
      </c>
      <c r="F466" s="210">
        <v>32.962000000000003</v>
      </c>
      <c r="H466" s="32"/>
    </row>
    <row r="467" spans="2:8" s="1" customFormat="1" ht="16.899999999999999" customHeight="1">
      <c r="B467" s="32"/>
      <c r="C467" s="209" t="s">
        <v>1</v>
      </c>
      <c r="D467" s="209" t="s">
        <v>6367</v>
      </c>
      <c r="E467" s="17" t="s">
        <v>1</v>
      </c>
      <c r="F467" s="210">
        <v>30.416</v>
      </c>
      <c r="H467" s="32"/>
    </row>
    <row r="468" spans="2:8" s="1" customFormat="1" ht="16.899999999999999" customHeight="1">
      <c r="B468" s="32"/>
      <c r="C468" s="209" t="s">
        <v>1</v>
      </c>
      <c r="D468" s="209" t="s">
        <v>6368</v>
      </c>
      <c r="E468" s="17" t="s">
        <v>1</v>
      </c>
      <c r="F468" s="210">
        <v>3.552</v>
      </c>
      <c r="H468" s="32"/>
    </row>
    <row r="469" spans="2:8" s="1" customFormat="1" ht="16.899999999999999" customHeight="1">
      <c r="B469" s="32"/>
      <c r="C469" s="209" t="s">
        <v>1</v>
      </c>
      <c r="D469" s="209" t="s">
        <v>6369</v>
      </c>
      <c r="E469" s="17" t="s">
        <v>1</v>
      </c>
      <c r="F469" s="210">
        <v>6.6280000000000001</v>
      </c>
      <c r="H469" s="32"/>
    </row>
    <row r="470" spans="2:8" s="1" customFormat="1" ht="16.899999999999999" customHeight="1">
      <c r="B470" s="32"/>
      <c r="C470" s="209" t="s">
        <v>1</v>
      </c>
      <c r="D470" s="209" t="s">
        <v>6370</v>
      </c>
      <c r="E470" s="17" t="s">
        <v>1</v>
      </c>
      <c r="F470" s="210">
        <v>10.313000000000001</v>
      </c>
      <c r="H470" s="32"/>
    </row>
    <row r="471" spans="2:8" s="1" customFormat="1" ht="16.899999999999999" customHeight="1">
      <c r="B471" s="32"/>
      <c r="C471" s="209" t="s">
        <v>1</v>
      </c>
      <c r="D471" s="209" t="s">
        <v>6371</v>
      </c>
      <c r="E471" s="17" t="s">
        <v>1</v>
      </c>
      <c r="F471" s="210">
        <v>1.4570000000000001</v>
      </c>
      <c r="H471" s="32"/>
    </row>
    <row r="472" spans="2:8" s="1" customFormat="1" ht="16.899999999999999" customHeight="1">
      <c r="B472" s="32"/>
      <c r="C472" s="209" t="s">
        <v>6108</v>
      </c>
      <c r="D472" s="209" t="s">
        <v>322</v>
      </c>
      <c r="E472" s="17" t="s">
        <v>1</v>
      </c>
      <c r="F472" s="210">
        <v>97.956000000000003</v>
      </c>
      <c r="H472" s="32"/>
    </row>
    <row r="473" spans="2:8" s="1" customFormat="1" ht="16.899999999999999" customHeight="1">
      <c r="B473" s="32"/>
      <c r="C473" s="211" t="s">
        <v>7394</v>
      </c>
      <c r="H473" s="32"/>
    </row>
    <row r="474" spans="2:8" s="1" customFormat="1" ht="16.899999999999999" customHeight="1">
      <c r="B474" s="32"/>
      <c r="C474" s="209" t="s">
        <v>6361</v>
      </c>
      <c r="D474" s="209" t="s">
        <v>6362</v>
      </c>
      <c r="E474" s="17" t="s">
        <v>202</v>
      </c>
      <c r="F474" s="210">
        <v>97.956000000000003</v>
      </c>
      <c r="H474" s="32"/>
    </row>
    <row r="475" spans="2:8" s="1" customFormat="1" ht="22.5">
      <c r="B475" s="32"/>
      <c r="C475" s="209" t="s">
        <v>6254</v>
      </c>
      <c r="D475" s="209" t="s">
        <v>6255</v>
      </c>
      <c r="E475" s="17" t="s">
        <v>202</v>
      </c>
      <c r="F475" s="210">
        <v>583.10400000000004</v>
      </c>
      <c r="H475" s="32"/>
    </row>
    <row r="476" spans="2:8" s="1" customFormat="1" ht="16.899999999999999" customHeight="1">
      <c r="B476" s="32"/>
      <c r="C476" s="205" t="s">
        <v>6110</v>
      </c>
      <c r="D476" s="206" t="s">
        <v>1</v>
      </c>
      <c r="E476" s="207" t="s">
        <v>202</v>
      </c>
      <c r="F476" s="208">
        <v>75.784000000000006</v>
      </c>
      <c r="H476" s="32"/>
    </row>
    <row r="477" spans="2:8" s="1" customFormat="1" ht="16.899999999999999" customHeight="1">
      <c r="B477" s="32"/>
      <c r="C477" s="209" t="s">
        <v>1</v>
      </c>
      <c r="D477" s="209" t="s">
        <v>6351</v>
      </c>
      <c r="E477" s="17" t="s">
        <v>1</v>
      </c>
      <c r="F477" s="210">
        <v>0</v>
      </c>
      <c r="H477" s="32"/>
    </row>
    <row r="478" spans="2:8" s="1" customFormat="1" ht="16.899999999999999" customHeight="1">
      <c r="B478" s="32"/>
      <c r="C478" s="209" t="s">
        <v>1</v>
      </c>
      <c r="D478" s="209" t="s">
        <v>6352</v>
      </c>
      <c r="E478" s="17" t="s">
        <v>1</v>
      </c>
      <c r="F478" s="210">
        <v>8.1319999999999997</v>
      </c>
      <c r="H478" s="32"/>
    </row>
    <row r="479" spans="2:8" s="1" customFormat="1" ht="16.899999999999999" customHeight="1">
      <c r="B479" s="32"/>
      <c r="C479" s="209" t="s">
        <v>1</v>
      </c>
      <c r="D479" s="209" t="s">
        <v>6353</v>
      </c>
      <c r="E479" s="17" t="s">
        <v>1</v>
      </c>
      <c r="F479" s="210">
        <v>20.239999999999998</v>
      </c>
      <c r="H479" s="32"/>
    </row>
    <row r="480" spans="2:8" s="1" customFormat="1" ht="16.899999999999999" customHeight="1">
      <c r="B480" s="32"/>
      <c r="C480" s="209" t="s">
        <v>1</v>
      </c>
      <c r="D480" s="209" t="s">
        <v>6354</v>
      </c>
      <c r="E480" s="17" t="s">
        <v>1</v>
      </c>
      <c r="F480" s="210">
        <v>3.4239999999999999</v>
      </c>
      <c r="H480" s="32"/>
    </row>
    <row r="481" spans="2:8" s="1" customFormat="1" ht="16.899999999999999" customHeight="1">
      <c r="B481" s="32"/>
      <c r="C481" s="209" t="s">
        <v>1</v>
      </c>
      <c r="D481" s="209" t="s">
        <v>6355</v>
      </c>
      <c r="E481" s="17" t="s">
        <v>1</v>
      </c>
      <c r="F481" s="210">
        <v>25.347999999999999</v>
      </c>
      <c r="H481" s="32"/>
    </row>
    <row r="482" spans="2:8" s="1" customFormat="1" ht="16.899999999999999" customHeight="1">
      <c r="B482" s="32"/>
      <c r="C482" s="209" t="s">
        <v>1</v>
      </c>
      <c r="D482" s="209" t="s">
        <v>6356</v>
      </c>
      <c r="E482" s="17" t="s">
        <v>1</v>
      </c>
      <c r="F482" s="210">
        <v>4.6059999999999999</v>
      </c>
      <c r="H482" s="32"/>
    </row>
    <row r="483" spans="2:8" s="1" customFormat="1" ht="16.899999999999999" customHeight="1">
      <c r="B483" s="32"/>
      <c r="C483" s="209" t="s">
        <v>1</v>
      </c>
      <c r="D483" s="209" t="s">
        <v>6357</v>
      </c>
      <c r="E483" s="17" t="s">
        <v>1</v>
      </c>
      <c r="F483" s="210">
        <v>2.1179999999999999</v>
      </c>
      <c r="H483" s="32"/>
    </row>
    <row r="484" spans="2:8" s="1" customFormat="1" ht="16.899999999999999" customHeight="1">
      <c r="B484" s="32"/>
      <c r="C484" s="209" t="s">
        <v>1</v>
      </c>
      <c r="D484" s="209" t="s">
        <v>6358</v>
      </c>
      <c r="E484" s="17" t="s">
        <v>1</v>
      </c>
      <c r="F484" s="210">
        <v>3.7530000000000001</v>
      </c>
      <c r="H484" s="32"/>
    </row>
    <row r="485" spans="2:8" s="1" customFormat="1" ht="16.899999999999999" customHeight="1">
      <c r="B485" s="32"/>
      <c r="C485" s="209" t="s">
        <v>1</v>
      </c>
      <c r="D485" s="209" t="s">
        <v>6359</v>
      </c>
      <c r="E485" s="17" t="s">
        <v>1</v>
      </c>
      <c r="F485" s="210">
        <v>7.0469999999999997</v>
      </c>
      <c r="H485" s="32"/>
    </row>
    <row r="486" spans="2:8" s="1" customFormat="1" ht="16.899999999999999" customHeight="1">
      <c r="B486" s="32"/>
      <c r="C486" s="209" t="s">
        <v>1</v>
      </c>
      <c r="D486" s="209" t="s">
        <v>6360</v>
      </c>
      <c r="E486" s="17" t="s">
        <v>1</v>
      </c>
      <c r="F486" s="210">
        <v>1.1160000000000001</v>
      </c>
      <c r="H486" s="32"/>
    </row>
    <row r="487" spans="2:8" s="1" customFormat="1" ht="16.899999999999999" customHeight="1">
      <c r="B487" s="32"/>
      <c r="C487" s="209" t="s">
        <v>6110</v>
      </c>
      <c r="D487" s="209" t="s">
        <v>322</v>
      </c>
      <c r="E487" s="17" t="s">
        <v>1</v>
      </c>
      <c r="F487" s="210">
        <v>75.784000000000006</v>
      </c>
      <c r="H487" s="32"/>
    </row>
    <row r="488" spans="2:8" s="1" customFormat="1" ht="16.899999999999999" customHeight="1">
      <c r="B488" s="32"/>
      <c r="C488" s="211" t="s">
        <v>7394</v>
      </c>
      <c r="H488" s="32"/>
    </row>
    <row r="489" spans="2:8" s="1" customFormat="1" ht="16.899999999999999" customHeight="1">
      <c r="B489" s="32"/>
      <c r="C489" s="209" t="s">
        <v>6347</v>
      </c>
      <c r="D489" s="209" t="s">
        <v>6348</v>
      </c>
      <c r="E489" s="17" t="s">
        <v>202</v>
      </c>
      <c r="F489" s="210">
        <v>75.784000000000006</v>
      </c>
      <c r="H489" s="32"/>
    </row>
    <row r="490" spans="2:8" s="1" customFormat="1" ht="22.5">
      <c r="B490" s="32"/>
      <c r="C490" s="209" t="s">
        <v>6254</v>
      </c>
      <c r="D490" s="209" t="s">
        <v>6255</v>
      </c>
      <c r="E490" s="17" t="s">
        <v>202</v>
      </c>
      <c r="F490" s="210">
        <v>583.10400000000004</v>
      </c>
      <c r="H490" s="32"/>
    </row>
    <row r="491" spans="2:8" s="1" customFormat="1" ht="16.899999999999999" customHeight="1">
      <c r="B491" s="32"/>
      <c r="C491" s="205" t="s">
        <v>6112</v>
      </c>
      <c r="D491" s="206" t="s">
        <v>1</v>
      </c>
      <c r="E491" s="207" t="s">
        <v>202</v>
      </c>
      <c r="F491" s="208">
        <v>894.404</v>
      </c>
      <c r="H491" s="32"/>
    </row>
    <row r="492" spans="2:8" s="1" customFormat="1" ht="16.899999999999999" customHeight="1">
      <c r="B492" s="32"/>
      <c r="C492" s="209" t="s">
        <v>1</v>
      </c>
      <c r="D492" s="209" t="s">
        <v>6136</v>
      </c>
      <c r="E492" s="17" t="s">
        <v>1</v>
      </c>
      <c r="F492" s="210">
        <v>0</v>
      </c>
      <c r="H492" s="32"/>
    </row>
    <row r="493" spans="2:8" s="1" customFormat="1" ht="16.899999999999999" customHeight="1">
      <c r="B493" s="32"/>
      <c r="C493" s="209" t="s">
        <v>1</v>
      </c>
      <c r="D493" s="209" t="s">
        <v>6137</v>
      </c>
      <c r="E493" s="17" t="s">
        <v>1</v>
      </c>
      <c r="F493" s="210">
        <v>0</v>
      </c>
      <c r="H493" s="32"/>
    </row>
    <row r="494" spans="2:8" s="1" customFormat="1" ht="16.899999999999999" customHeight="1">
      <c r="B494" s="32"/>
      <c r="C494" s="209" t="s">
        <v>1</v>
      </c>
      <c r="D494" s="209" t="s">
        <v>6138</v>
      </c>
      <c r="E494" s="17" t="s">
        <v>1</v>
      </c>
      <c r="F494" s="210">
        <v>51.744</v>
      </c>
      <c r="H494" s="32"/>
    </row>
    <row r="495" spans="2:8" s="1" customFormat="1" ht="16.899999999999999" customHeight="1">
      <c r="B495" s="32"/>
      <c r="C495" s="209" t="s">
        <v>1</v>
      </c>
      <c r="D495" s="209" t="s">
        <v>6139</v>
      </c>
      <c r="E495" s="17" t="s">
        <v>1</v>
      </c>
      <c r="F495" s="210">
        <v>66.784999999999997</v>
      </c>
      <c r="H495" s="32"/>
    </row>
    <row r="496" spans="2:8" s="1" customFormat="1" ht="16.899999999999999" customHeight="1">
      <c r="B496" s="32"/>
      <c r="C496" s="209" t="s">
        <v>1</v>
      </c>
      <c r="D496" s="209" t="s">
        <v>6140</v>
      </c>
      <c r="E496" s="17" t="s">
        <v>1</v>
      </c>
      <c r="F496" s="210">
        <v>10.68</v>
      </c>
      <c r="H496" s="32"/>
    </row>
    <row r="497" spans="2:8" s="1" customFormat="1" ht="16.899999999999999" customHeight="1">
      <c r="B497" s="32"/>
      <c r="C497" s="209" t="s">
        <v>1</v>
      </c>
      <c r="D497" s="209" t="s">
        <v>6141</v>
      </c>
      <c r="E497" s="17" t="s">
        <v>1</v>
      </c>
      <c r="F497" s="210">
        <v>4.5</v>
      </c>
      <c r="H497" s="32"/>
    </row>
    <row r="498" spans="2:8" s="1" customFormat="1" ht="16.899999999999999" customHeight="1">
      <c r="B498" s="32"/>
      <c r="C498" s="209" t="s">
        <v>1</v>
      </c>
      <c r="D498" s="209" t="s">
        <v>6142</v>
      </c>
      <c r="E498" s="17" t="s">
        <v>1</v>
      </c>
      <c r="F498" s="210">
        <v>13.566000000000001</v>
      </c>
      <c r="H498" s="32"/>
    </row>
    <row r="499" spans="2:8" s="1" customFormat="1" ht="16.899999999999999" customHeight="1">
      <c r="B499" s="32"/>
      <c r="C499" s="209" t="s">
        <v>1</v>
      </c>
      <c r="D499" s="209" t="s">
        <v>1</v>
      </c>
      <c r="E499" s="17" t="s">
        <v>1</v>
      </c>
      <c r="F499" s="210">
        <v>0</v>
      </c>
      <c r="H499" s="32"/>
    </row>
    <row r="500" spans="2:8" s="1" customFormat="1" ht="16.899999999999999" customHeight="1">
      <c r="B500" s="32"/>
      <c r="C500" s="209" t="s">
        <v>1</v>
      </c>
      <c r="D500" s="209" t="s">
        <v>6143</v>
      </c>
      <c r="E500" s="17" t="s">
        <v>1</v>
      </c>
      <c r="F500" s="210">
        <v>0</v>
      </c>
      <c r="H500" s="32"/>
    </row>
    <row r="501" spans="2:8" s="1" customFormat="1" ht="16.899999999999999" customHeight="1">
      <c r="B501" s="32"/>
      <c r="C501" s="209" t="s">
        <v>1</v>
      </c>
      <c r="D501" s="209" t="s">
        <v>6144</v>
      </c>
      <c r="E501" s="17" t="s">
        <v>1</v>
      </c>
      <c r="F501" s="210">
        <v>0</v>
      </c>
      <c r="H501" s="32"/>
    </row>
    <row r="502" spans="2:8" s="1" customFormat="1" ht="16.899999999999999" customHeight="1">
      <c r="B502" s="32"/>
      <c r="C502" s="209" t="s">
        <v>1</v>
      </c>
      <c r="D502" s="209" t="s">
        <v>6145</v>
      </c>
      <c r="E502" s="17" t="s">
        <v>1</v>
      </c>
      <c r="F502" s="210">
        <v>10.26</v>
      </c>
      <c r="H502" s="32"/>
    </row>
    <row r="503" spans="2:8" s="1" customFormat="1" ht="16.899999999999999" customHeight="1">
      <c r="B503" s="32"/>
      <c r="C503" s="209" t="s">
        <v>1</v>
      </c>
      <c r="D503" s="209" t="s">
        <v>6146</v>
      </c>
      <c r="E503" s="17" t="s">
        <v>1</v>
      </c>
      <c r="F503" s="210">
        <v>61.572000000000003</v>
      </c>
      <c r="H503" s="32"/>
    </row>
    <row r="504" spans="2:8" s="1" customFormat="1" ht="16.899999999999999" customHeight="1">
      <c r="B504" s="32"/>
      <c r="C504" s="209" t="s">
        <v>1</v>
      </c>
      <c r="D504" s="209" t="s">
        <v>6147</v>
      </c>
      <c r="E504" s="17" t="s">
        <v>1</v>
      </c>
      <c r="F504" s="210">
        <v>51.713999999999999</v>
      </c>
      <c r="H504" s="32"/>
    </row>
    <row r="505" spans="2:8" s="1" customFormat="1" ht="16.899999999999999" customHeight="1">
      <c r="B505" s="32"/>
      <c r="C505" s="209" t="s">
        <v>1</v>
      </c>
      <c r="D505" s="209" t="s">
        <v>6148</v>
      </c>
      <c r="E505" s="17" t="s">
        <v>1</v>
      </c>
      <c r="F505" s="210">
        <v>4.55</v>
      </c>
      <c r="H505" s="32"/>
    </row>
    <row r="506" spans="2:8" s="1" customFormat="1" ht="16.899999999999999" customHeight="1">
      <c r="B506" s="32"/>
      <c r="C506" s="209" t="s">
        <v>1</v>
      </c>
      <c r="D506" s="209" t="s">
        <v>6149</v>
      </c>
      <c r="E506" s="17" t="s">
        <v>1</v>
      </c>
      <c r="F506" s="210">
        <v>11.62</v>
      </c>
      <c r="H506" s="32"/>
    </row>
    <row r="507" spans="2:8" s="1" customFormat="1" ht="16.899999999999999" customHeight="1">
      <c r="B507" s="32"/>
      <c r="C507" s="209" t="s">
        <v>1</v>
      </c>
      <c r="D507" s="209" t="s">
        <v>6150</v>
      </c>
      <c r="E507" s="17" t="s">
        <v>1</v>
      </c>
      <c r="F507" s="210">
        <v>6.22</v>
      </c>
      <c r="H507" s="32"/>
    </row>
    <row r="508" spans="2:8" s="1" customFormat="1" ht="16.899999999999999" customHeight="1">
      <c r="B508" s="32"/>
      <c r="C508" s="209" t="s">
        <v>1</v>
      </c>
      <c r="D508" s="209" t="s">
        <v>6151</v>
      </c>
      <c r="E508" s="17" t="s">
        <v>1</v>
      </c>
      <c r="F508" s="210">
        <v>1.504</v>
      </c>
      <c r="H508" s="32"/>
    </row>
    <row r="509" spans="2:8" s="1" customFormat="1" ht="16.899999999999999" customHeight="1">
      <c r="B509" s="32"/>
      <c r="C509" s="209" t="s">
        <v>1</v>
      </c>
      <c r="D509" s="209" t="s">
        <v>6152</v>
      </c>
      <c r="E509" s="17" t="s">
        <v>1</v>
      </c>
      <c r="F509" s="210">
        <v>10.382</v>
      </c>
      <c r="H509" s="32"/>
    </row>
    <row r="510" spans="2:8" s="1" customFormat="1" ht="16.899999999999999" customHeight="1">
      <c r="B510" s="32"/>
      <c r="C510" s="209" t="s">
        <v>1</v>
      </c>
      <c r="D510" s="209" t="s">
        <v>6153</v>
      </c>
      <c r="E510" s="17" t="s">
        <v>1</v>
      </c>
      <c r="F510" s="210">
        <v>1.76</v>
      </c>
      <c r="H510" s="32"/>
    </row>
    <row r="511" spans="2:8" s="1" customFormat="1" ht="16.899999999999999" customHeight="1">
      <c r="B511" s="32"/>
      <c r="C511" s="209" t="s">
        <v>1</v>
      </c>
      <c r="D511" s="209" t="s">
        <v>6154</v>
      </c>
      <c r="E511" s="17" t="s">
        <v>1</v>
      </c>
      <c r="F511" s="210">
        <v>4.5540000000000003</v>
      </c>
      <c r="H511" s="32"/>
    </row>
    <row r="512" spans="2:8" s="1" customFormat="1" ht="16.899999999999999" customHeight="1">
      <c r="B512" s="32"/>
      <c r="C512" s="209" t="s">
        <v>1</v>
      </c>
      <c r="D512" s="209" t="s">
        <v>6155</v>
      </c>
      <c r="E512" s="17" t="s">
        <v>1</v>
      </c>
      <c r="F512" s="210">
        <v>16.847999999999999</v>
      </c>
      <c r="H512" s="32"/>
    </row>
    <row r="513" spans="2:8" s="1" customFormat="1" ht="16.899999999999999" customHeight="1">
      <c r="B513" s="32"/>
      <c r="C513" s="209" t="s">
        <v>1</v>
      </c>
      <c r="D513" s="209" t="s">
        <v>6156</v>
      </c>
      <c r="E513" s="17" t="s">
        <v>1</v>
      </c>
      <c r="F513" s="210">
        <v>11.375</v>
      </c>
      <c r="H513" s="32"/>
    </row>
    <row r="514" spans="2:8" s="1" customFormat="1" ht="16.899999999999999" customHeight="1">
      <c r="B514" s="32"/>
      <c r="C514" s="209" t="s">
        <v>1</v>
      </c>
      <c r="D514" s="209" t="s">
        <v>6157</v>
      </c>
      <c r="E514" s="17" t="s">
        <v>1</v>
      </c>
      <c r="F514" s="210">
        <v>0</v>
      </c>
      <c r="H514" s="32"/>
    </row>
    <row r="515" spans="2:8" s="1" customFormat="1" ht="16.899999999999999" customHeight="1">
      <c r="B515" s="32"/>
      <c r="C515" s="209" t="s">
        <v>1</v>
      </c>
      <c r="D515" s="209" t="s">
        <v>6158</v>
      </c>
      <c r="E515" s="17" t="s">
        <v>1</v>
      </c>
      <c r="F515" s="210">
        <v>0</v>
      </c>
      <c r="H515" s="32"/>
    </row>
    <row r="516" spans="2:8" s="1" customFormat="1" ht="16.899999999999999" customHeight="1">
      <c r="B516" s="32"/>
      <c r="C516" s="209" t="s">
        <v>1</v>
      </c>
      <c r="D516" s="209" t="s">
        <v>6159</v>
      </c>
      <c r="E516" s="17" t="s">
        <v>1</v>
      </c>
      <c r="F516" s="210">
        <v>10.044</v>
      </c>
      <c r="H516" s="32"/>
    </row>
    <row r="517" spans="2:8" s="1" customFormat="1" ht="16.899999999999999" customHeight="1">
      <c r="B517" s="32"/>
      <c r="C517" s="209" t="s">
        <v>1</v>
      </c>
      <c r="D517" s="209" t="s">
        <v>6160</v>
      </c>
      <c r="E517" s="17" t="s">
        <v>1</v>
      </c>
      <c r="F517" s="210">
        <v>38.313000000000002</v>
      </c>
      <c r="H517" s="32"/>
    </row>
    <row r="518" spans="2:8" s="1" customFormat="1" ht="16.899999999999999" customHeight="1">
      <c r="B518" s="32"/>
      <c r="C518" s="209" t="s">
        <v>1</v>
      </c>
      <c r="D518" s="209" t="s">
        <v>6161</v>
      </c>
      <c r="E518" s="17" t="s">
        <v>1</v>
      </c>
      <c r="F518" s="210">
        <v>12.528</v>
      </c>
      <c r="H518" s="32"/>
    </row>
    <row r="519" spans="2:8" s="1" customFormat="1" ht="16.899999999999999" customHeight="1">
      <c r="B519" s="32"/>
      <c r="C519" s="209" t="s">
        <v>1</v>
      </c>
      <c r="D519" s="209" t="s">
        <v>6162</v>
      </c>
      <c r="E519" s="17" t="s">
        <v>1</v>
      </c>
      <c r="F519" s="210">
        <v>4.32</v>
      </c>
      <c r="H519" s="32"/>
    </row>
    <row r="520" spans="2:8" s="1" customFormat="1" ht="16.899999999999999" customHeight="1">
      <c r="B520" s="32"/>
      <c r="C520" s="209" t="s">
        <v>1</v>
      </c>
      <c r="D520" s="209" t="s">
        <v>6163</v>
      </c>
      <c r="E520" s="17" t="s">
        <v>1</v>
      </c>
      <c r="F520" s="210">
        <v>6.1</v>
      </c>
      <c r="H520" s="32"/>
    </row>
    <row r="521" spans="2:8" s="1" customFormat="1" ht="16.899999999999999" customHeight="1">
      <c r="B521" s="32"/>
      <c r="C521" s="209" t="s">
        <v>1</v>
      </c>
      <c r="D521" s="209" t="s">
        <v>6164</v>
      </c>
      <c r="E521" s="17" t="s">
        <v>1</v>
      </c>
      <c r="F521" s="210">
        <v>7.2119999999999997</v>
      </c>
      <c r="H521" s="32"/>
    </row>
    <row r="522" spans="2:8" s="1" customFormat="1" ht="16.899999999999999" customHeight="1">
      <c r="B522" s="32"/>
      <c r="C522" s="209" t="s">
        <v>1</v>
      </c>
      <c r="D522" s="209" t="s">
        <v>6165</v>
      </c>
      <c r="E522" s="17" t="s">
        <v>1</v>
      </c>
      <c r="F522" s="210">
        <v>1.1200000000000001</v>
      </c>
      <c r="H522" s="32"/>
    </row>
    <row r="523" spans="2:8" s="1" customFormat="1" ht="16.899999999999999" customHeight="1">
      <c r="B523" s="32"/>
      <c r="C523" s="209" t="s">
        <v>1</v>
      </c>
      <c r="D523" s="209" t="s">
        <v>6166</v>
      </c>
      <c r="E523" s="17" t="s">
        <v>1</v>
      </c>
      <c r="F523" s="210">
        <v>3.4089999999999998</v>
      </c>
      <c r="H523" s="32"/>
    </row>
    <row r="524" spans="2:8" s="1" customFormat="1" ht="16.899999999999999" customHeight="1">
      <c r="B524" s="32"/>
      <c r="C524" s="209" t="s">
        <v>1</v>
      </c>
      <c r="D524" s="209" t="s">
        <v>6167</v>
      </c>
      <c r="E524" s="17" t="s">
        <v>1</v>
      </c>
      <c r="F524" s="210">
        <v>1.65</v>
      </c>
      <c r="H524" s="32"/>
    </row>
    <row r="525" spans="2:8" s="1" customFormat="1" ht="16.899999999999999" customHeight="1">
      <c r="B525" s="32"/>
      <c r="C525" s="209" t="s">
        <v>1</v>
      </c>
      <c r="D525" s="209" t="s">
        <v>6168</v>
      </c>
      <c r="E525" s="17" t="s">
        <v>1</v>
      </c>
      <c r="F525" s="210">
        <v>1.0860000000000001</v>
      </c>
      <c r="H525" s="32"/>
    </row>
    <row r="526" spans="2:8" s="1" customFormat="1" ht="16.899999999999999" customHeight="1">
      <c r="B526" s="32"/>
      <c r="C526" s="209" t="s">
        <v>1</v>
      </c>
      <c r="D526" s="209" t="s">
        <v>6169</v>
      </c>
      <c r="E526" s="17" t="s">
        <v>1</v>
      </c>
      <c r="F526" s="210">
        <v>0</v>
      </c>
      <c r="H526" s="32"/>
    </row>
    <row r="527" spans="2:8" s="1" customFormat="1" ht="16.899999999999999" customHeight="1">
      <c r="B527" s="32"/>
      <c r="C527" s="209" t="s">
        <v>1</v>
      </c>
      <c r="D527" s="209" t="s">
        <v>6170</v>
      </c>
      <c r="E527" s="17" t="s">
        <v>1</v>
      </c>
      <c r="F527" s="210">
        <v>0</v>
      </c>
      <c r="H527" s="32"/>
    </row>
    <row r="528" spans="2:8" s="1" customFormat="1" ht="16.899999999999999" customHeight="1">
      <c r="B528" s="32"/>
      <c r="C528" s="209" t="s">
        <v>1</v>
      </c>
      <c r="D528" s="209" t="s">
        <v>1</v>
      </c>
      <c r="E528" s="17" t="s">
        <v>1</v>
      </c>
      <c r="F528" s="210">
        <v>0</v>
      </c>
      <c r="H528" s="32"/>
    </row>
    <row r="529" spans="2:8" s="1" customFormat="1" ht="16.899999999999999" customHeight="1">
      <c r="B529" s="32"/>
      <c r="C529" s="209" t="s">
        <v>1</v>
      </c>
      <c r="D529" s="209" t="s">
        <v>6143</v>
      </c>
      <c r="E529" s="17" t="s">
        <v>1</v>
      </c>
      <c r="F529" s="210">
        <v>0</v>
      </c>
      <c r="H529" s="32"/>
    </row>
    <row r="530" spans="2:8" s="1" customFormat="1" ht="16.899999999999999" customHeight="1">
      <c r="B530" s="32"/>
      <c r="C530" s="209" t="s">
        <v>1</v>
      </c>
      <c r="D530" s="209" t="s">
        <v>6171</v>
      </c>
      <c r="E530" s="17" t="s">
        <v>1</v>
      </c>
      <c r="F530" s="210">
        <v>0</v>
      </c>
      <c r="H530" s="32"/>
    </row>
    <row r="531" spans="2:8" s="1" customFormat="1" ht="16.899999999999999" customHeight="1">
      <c r="B531" s="32"/>
      <c r="C531" s="209" t="s">
        <v>1</v>
      </c>
      <c r="D531" s="209" t="s">
        <v>1</v>
      </c>
      <c r="E531" s="17" t="s">
        <v>1</v>
      </c>
      <c r="F531" s="210">
        <v>0</v>
      </c>
      <c r="H531" s="32"/>
    </row>
    <row r="532" spans="2:8" s="1" customFormat="1" ht="16.899999999999999" customHeight="1">
      <c r="B532" s="32"/>
      <c r="C532" s="209" t="s">
        <v>1</v>
      </c>
      <c r="D532" s="209" t="s">
        <v>6172</v>
      </c>
      <c r="E532" s="17" t="s">
        <v>1</v>
      </c>
      <c r="F532" s="210">
        <v>17.157</v>
      </c>
      <c r="H532" s="32"/>
    </row>
    <row r="533" spans="2:8" s="1" customFormat="1" ht="16.899999999999999" customHeight="1">
      <c r="B533" s="32"/>
      <c r="C533" s="209" t="s">
        <v>1</v>
      </c>
      <c r="D533" s="209" t="s">
        <v>6173</v>
      </c>
      <c r="E533" s="17" t="s">
        <v>1</v>
      </c>
      <c r="F533" s="210">
        <v>16.059000000000001</v>
      </c>
      <c r="H533" s="32"/>
    </row>
    <row r="534" spans="2:8" s="1" customFormat="1" ht="16.899999999999999" customHeight="1">
      <c r="B534" s="32"/>
      <c r="C534" s="209" t="s">
        <v>1</v>
      </c>
      <c r="D534" s="209" t="s">
        <v>6174</v>
      </c>
      <c r="E534" s="17" t="s">
        <v>1</v>
      </c>
      <c r="F534" s="210">
        <v>107.04900000000001</v>
      </c>
      <c r="H534" s="32"/>
    </row>
    <row r="535" spans="2:8" s="1" customFormat="1" ht="16.899999999999999" customHeight="1">
      <c r="B535" s="32"/>
      <c r="C535" s="209" t="s">
        <v>1</v>
      </c>
      <c r="D535" s="209" t="s">
        <v>1</v>
      </c>
      <c r="E535" s="17" t="s">
        <v>1</v>
      </c>
      <c r="F535" s="210">
        <v>0</v>
      </c>
      <c r="H535" s="32"/>
    </row>
    <row r="536" spans="2:8" s="1" customFormat="1" ht="16.899999999999999" customHeight="1">
      <c r="B536" s="32"/>
      <c r="C536" s="209" t="s">
        <v>1</v>
      </c>
      <c r="D536" s="209" t="s">
        <v>6175</v>
      </c>
      <c r="E536" s="17" t="s">
        <v>1</v>
      </c>
      <c r="F536" s="210">
        <v>7.92</v>
      </c>
      <c r="H536" s="32"/>
    </row>
    <row r="537" spans="2:8" s="1" customFormat="1" ht="16.899999999999999" customHeight="1">
      <c r="B537" s="32"/>
      <c r="C537" s="209" t="s">
        <v>1</v>
      </c>
      <c r="D537" s="209" t="s">
        <v>6176</v>
      </c>
      <c r="E537" s="17" t="s">
        <v>1</v>
      </c>
      <c r="F537" s="210">
        <v>31.302</v>
      </c>
      <c r="H537" s="32"/>
    </row>
    <row r="538" spans="2:8" s="1" customFormat="1" ht="16.899999999999999" customHeight="1">
      <c r="B538" s="32"/>
      <c r="C538" s="209" t="s">
        <v>1</v>
      </c>
      <c r="D538" s="209" t="s">
        <v>6177</v>
      </c>
      <c r="E538" s="17" t="s">
        <v>1</v>
      </c>
      <c r="F538" s="210">
        <v>6</v>
      </c>
      <c r="H538" s="32"/>
    </row>
    <row r="539" spans="2:8" s="1" customFormat="1" ht="16.899999999999999" customHeight="1">
      <c r="B539" s="32"/>
      <c r="C539" s="209" t="s">
        <v>1</v>
      </c>
      <c r="D539" s="209" t="s">
        <v>6178</v>
      </c>
      <c r="E539" s="17" t="s">
        <v>1</v>
      </c>
      <c r="F539" s="210">
        <v>26.100999999999999</v>
      </c>
      <c r="H539" s="32"/>
    </row>
    <row r="540" spans="2:8" s="1" customFormat="1" ht="16.899999999999999" customHeight="1">
      <c r="B540" s="32"/>
      <c r="C540" s="209" t="s">
        <v>1</v>
      </c>
      <c r="D540" s="209" t="s">
        <v>6179</v>
      </c>
      <c r="E540" s="17" t="s">
        <v>1</v>
      </c>
      <c r="F540" s="210">
        <v>6</v>
      </c>
      <c r="H540" s="32"/>
    </row>
    <row r="541" spans="2:8" s="1" customFormat="1" ht="16.899999999999999" customHeight="1">
      <c r="B541" s="32"/>
      <c r="C541" s="209" t="s">
        <v>1</v>
      </c>
      <c r="D541" s="209" t="s">
        <v>6180</v>
      </c>
      <c r="E541" s="17" t="s">
        <v>1</v>
      </c>
      <c r="F541" s="210">
        <v>48.552</v>
      </c>
      <c r="H541" s="32"/>
    </row>
    <row r="542" spans="2:8" s="1" customFormat="1" ht="16.899999999999999" customHeight="1">
      <c r="B542" s="32"/>
      <c r="C542" s="209" t="s">
        <v>1</v>
      </c>
      <c r="D542" s="209" t="s">
        <v>6181</v>
      </c>
      <c r="E542" s="17" t="s">
        <v>1</v>
      </c>
      <c r="F542" s="210">
        <v>12.54</v>
      </c>
      <c r="H542" s="32"/>
    </row>
    <row r="543" spans="2:8" s="1" customFormat="1" ht="16.899999999999999" customHeight="1">
      <c r="B543" s="32"/>
      <c r="C543" s="209" t="s">
        <v>1</v>
      </c>
      <c r="D543" s="209" t="s">
        <v>6182</v>
      </c>
      <c r="E543" s="17" t="s">
        <v>1</v>
      </c>
      <c r="F543" s="210">
        <v>3.3</v>
      </c>
      <c r="H543" s="32"/>
    </row>
    <row r="544" spans="2:8" s="1" customFormat="1" ht="16.899999999999999" customHeight="1">
      <c r="B544" s="32"/>
      <c r="C544" s="209" t="s">
        <v>1</v>
      </c>
      <c r="D544" s="209" t="s">
        <v>1</v>
      </c>
      <c r="E544" s="17" t="s">
        <v>1</v>
      </c>
      <c r="F544" s="210">
        <v>0</v>
      </c>
      <c r="H544" s="32"/>
    </row>
    <row r="545" spans="2:8" s="1" customFormat="1" ht="16.899999999999999" customHeight="1">
      <c r="B545" s="32"/>
      <c r="C545" s="209" t="s">
        <v>1</v>
      </c>
      <c r="D545" s="209" t="s">
        <v>6183</v>
      </c>
      <c r="E545" s="17" t="s">
        <v>1</v>
      </c>
      <c r="F545" s="210">
        <v>0</v>
      </c>
      <c r="H545" s="32"/>
    </row>
    <row r="546" spans="2:8" s="1" customFormat="1" ht="16.899999999999999" customHeight="1">
      <c r="B546" s="32"/>
      <c r="C546" s="209" t="s">
        <v>1</v>
      </c>
      <c r="D546" s="209" t="s">
        <v>6184</v>
      </c>
      <c r="E546" s="17" t="s">
        <v>1</v>
      </c>
      <c r="F546" s="210">
        <v>0</v>
      </c>
      <c r="H546" s="32"/>
    </row>
    <row r="547" spans="2:8" s="1" customFormat="1" ht="16.899999999999999" customHeight="1">
      <c r="B547" s="32"/>
      <c r="C547" s="209" t="s">
        <v>1</v>
      </c>
      <c r="D547" s="209" t="s">
        <v>6185</v>
      </c>
      <c r="E547" s="17" t="s">
        <v>1</v>
      </c>
      <c r="F547" s="210">
        <v>60.99</v>
      </c>
      <c r="H547" s="32"/>
    </row>
    <row r="548" spans="2:8" s="1" customFormat="1" ht="16.899999999999999" customHeight="1">
      <c r="B548" s="32"/>
      <c r="C548" s="209" t="s">
        <v>1</v>
      </c>
      <c r="D548" s="209" t="s">
        <v>6186</v>
      </c>
      <c r="E548" s="17" t="s">
        <v>1</v>
      </c>
      <c r="F548" s="210">
        <v>6.2</v>
      </c>
      <c r="H548" s="32"/>
    </row>
    <row r="549" spans="2:8" s="1" customFormat="1" ht="16.899999999999999" customHeight="1">
      <c r="B549" s="32"/>
      <c r="C549" s="209" t="s">
        <v>1</v>
      </c>
      <c r="D549" s="209" t="s">
        <v>6187</v>
      </c>
      <c r="E549" s="17" t="s">
        <v>1</v>
      </c>
      <c r="F549" s="210">
        <v>0</v>
      </c>
      <c r="H549" s="32"/>
    </row>
    <row r="550" spans="2:8" s="1" customFormat="1" ht="16.899999999999999" customHeight="1">
      <c r="B550" s="32"/>
      <c r="C550" s="209" t="s">
        <v>1</v>
      </c>
      <c r="D550" s="209" t="s">
        <v>6188</v>
      </c>
      <c r="E550" s="17" t="s">
        <v>1</v>
      </c>
      <c r="F550" s="210">
        <v>11.97</v>
      </c>
      <c r="H550" s="32"/>
    </row>
    <row r="551" spans="2:8" s="1" customFormat="1" ht="16.899999999999999" customHeight="1">
      <c r="B551" s="32"/>
      <c r="C551" s="209" t="s">
        <v>1</v>
      </c>
      <c r="D551" s="209" t="s">
        <v>1</v>
      </c>
      <c r="E551" s="17" t="s">
        <v>1</v>
      </c>
      <c r="F551" s="210">
        <v>0</v>
      </c>
      <c r="H551" s="32"/>
    </row>
    <row r="552" spans="2:8" s="1" customFormat="1" ht="16.899999999999999" customHeight="1">
      <c r="B552" s="32"/>
      <c r="C552" s="209" t="s">
        <v>1</v>
      </c>
      <c r="D552" s="209" t="s">
        <v>6183</v>
      </c>
      <c r="E552" s="17" t="s">
        <v>1</v>
      </c>
      <c r="F552" s="210">
        <v>0</v>
      </c>
      <c r="H552" s="32"/>
    </row>
    <row r="553" spans="2:8" s="1" customFormat="1" ht="16.899999999999999" customHeight="1">
      <c r="B553" s="32"/>
      <c r="C553" s="209" t="s">
        <v>1</v>
      </c>
      <c r="D553" s="209" t="s">
        <v>6189</v>
      </c>
      <c r="E553" s="17" t="s">
        <v>1</v>
      </c>
      <c r="F553" s="210">
        <v>0</v>
      </c>
      <c r="H553" s="32"/>
    </row>
    <row r="554" spans="2:8" s="1" customFormat="1" ht="16.899999999999999" customHeight="1">
      <c r="B554" s="32"/>
      <c r="C554" s="209" t="s">
        <v>1</v>
      </c>
      <c r="D554" s="209" t="s">
        <v>6190</v>
      </c>
      <c r="E554" s="17" t="s">
        <v>1</v>
      </c>
      <c r="F554" s="210">
        <v>6.7759999999999998</v>
      </c>
      <c r="H554" s="32"/>
    </row>
    <row r="555" spans="2:8" s="1" customFormat="1" ht="16.899999999999999" customHeight="1">
      <c r="B555" s="32"/>
      <c r="C555" s="209" t="s">
        <v>1</v>
      </c>
      <c r="D555" s="209" t="s">
        <v>6191</v>
      </c>
      <c r="E555" s="17" t="s">
        <v>1</v>
      </c>
      <c r="F555" s="210">
        <v>2.3370000000000002</v>
      </c>
      <c r="H555" s="32"/>
    </row>
    <row r="556" spans="2:8" s="1" customFormat="1" ht="16.899999999999999" customHeight="1">
      <c r="B556" s="32"/>
      <c r="C556" s="209" t="s">
        <v>1</v>
      </c>
      <c r="D556" s="209" t="s">
        <v>6192</v>
      </c>
      <c r="E556" s="17" t="s">
        <v>1</v>
      </c>
      <c r="F556" s="210">
        <v>1.23</v>
      </c>
      <c r="H556" s="32"/>
    </row>
    <row r="557" spans="2:8" s="1" customFormat="1" ht="16.899999999999999" customHeight="1">
      <c r="B557" s="32"/>
      <c r="C557" s="209" t="s">
        <v>1</v>
      </c>
      <c r="D557" s="209" t="s">
        <v>6193</v>
      </c>
      <c r="E557" s="17" t="s">
        <v>1</v>
      </c>
      <c r="F557" s="210">
        <v>3.8919999999999999</v>
      </c>
      <c r="H557" s="32"/>
    </row>
    <row r="558" spans="2:8" s="1" customFormat="1" ht="16.899999999999999" customHeight="1">
      <c r="B558" s="32"/>
      <c r="C558" s="209" t="s">
        <v>1</v>
      </c>
      <c r="D558" s="209" t="s">
        <v>6194</v>
      </c>
      <c r="E558" s="17" t="s">
        <v>1</v>
      </c>
      <c r="F558" s="210">
        <v>1.2210000000000001</v>
      </c>
      <c r="H558" s="32"/>
    </row>
    <row r="559" spans="2:8" s="1" customFormat="1" ht="16.899999999999999" customHeight="1">
      <c r="B559" s="32"/>
      <c r="C559" s="209" t="s">
        <v>1</v>
      </c>
      <c r="D559" s="209" t="s">
        <v>6195</v>
      </c>
      <c r="E559" s="17" t="s">
        <v>1</v>
      </c>
      <c r="F559" s="210">
        <v>1.1100000000000001</v>
      </c>
      <c r="H559" s="32"/>
    </row>
    <row r="560" spans="2:8" s="1" customFormat="1" ht="16.899999999999999" customHeight="1">
      <c r="B560" s="32"/>
      <c r="C560" s="209" t="s">
        <v>1</v>
      </c>
      <c r="D560" s="209" t="s">
        <v>6196</v>
      </c>
      <c r="E560" s="17" t="s">
        <v>1</v>
      </c>
      <c r="F560" s="210">
        <v>2.91</v>
      </c>
      <c r="H560" s="32"/>
    </row>
    <row r="561" spans="2:8" s="1" customFormat="1" ht="16.899999999999999" customHeight="1">
      <c r="B561" s="32"/>
      <c r="C561" s="209" t="s">
        <v>1</v>
      </c>
      <c r="D561" s="209" t="s">
        <v>1</v>
      </c>
      <c r="E561" s="17" t="s">
        <v>1</v>
      </c>
      <c r="F561" s="210">
        <v>0</v>
      </c>
      <c r="H561" s="32"/>
    </row>
    <row r="562" spans="2:8" s="1" customFormat="1" ht="16.899999999999999" customHeight="1">
      <c r="B562" s="32"/>
      <c r="C562" s="209" t="s">
        <v>1</v>
      </c>
      <c r="D562" s="209" t="s">
        <v>831</v>
      </c>
      <c r="E562" s="17" t="s">
        <v>1</v>
      </c>
      <c r="F562" s="210">
        <v>0</v>
      </c>
      <c r="H562" s="32"/>
    </row>
    <row r="563" spans="2:8" s="1" customFormat="1" ht="16.899999999999999" customHeight="1">
      <c r="B563" s="32"/>
      <c r="C563" s="209" t="s">
        <v>1</v>
      </c>
      <c r="D563" s="209" t="s">
        <v>6197</v>
      </c>
      <c r="E563" s="17" t="s">
        <v>1</v>
      </c>
      <c r="F563" s="210">
        <v>0</v>
      </c>
      <c r="H563" s="32"/>
    </row>
    <row r="564" spans="2:8" s="1" customFormat="1" ht="16.899999999999999" customHeight="1">
      <c r="B564" s="32"/>
      <c r="C564" s="209" t="s">
        <v>1</v>
      </c>
      <c r="D564" s="209" t="s">
        <v>6198</v>
      </c>
      <c r="E564" s="17" t="s">
        <v>1</v>
      </c>
      <c r="F564" s="210">
        <v>8.9570000000000007</v>
      </c>
      <c r="H564" s="32"/>
    </row>
    <row r="565" spans="2:8" s="1" customFormat="1" ht="16.899999999999999" customHeight="1">
      <c r="B565" s="32"/>
      <c r="C565" s="209" t="s">
        <v>1</v>
      </c>
      <c r="D565" s="209" t="s">
        <v>6199</v>
      </c>
      <c r="E565" s="17" t="s">
        <v>1</v>
      </c>
      <c r="F565" s="210">
        <v>2.17</v>
      </c>
      <c r="H565" s="32"/>
    </row>
    <row r="566" spans="2:8" s="1" customFormat="1" ht="16.899999999999999" customHeight="1">
      <c r="B566" s="32"/>
      <c r="C566" s="209" t="s">
        <v>1</v>
      </c>
      <c r="D566" s="209" t="s">
        <v>6200</v>
      </c>
      <c r="E566" s="17" t="s">
        <v>1</v>
      </c>
      <c r="F566" s="210">
        <v>4.3739999999999997</v>
      </c>
      <c r="H566" s="32"/>
    </row>
    <row r="567" spans="2:8" s="1" customFormat="1" ht="16.899999999999999" customHeight="1">
      <c r="B567" s="32"/>
      <c r="C567" s="209" t="s">
        <v>1</v>
      </c>
      <c r="D567" s="209" t="s">
        <v>6201</v>
      </c>
      <c r="E567" s="17" t="s">
        <v>1</v>
      </c>
      <c r="F567" s="210">
        <v>4.1900000000000004</v>
      </c>
      <c r="H567" s="32"/>
    </row>
    <row r="568" spans="2:8" s="1" customFormat="1" ht="16.899999999999999" customHeight="1">
      <c r="B568" s="32"/>
      <c r="C568" s="209" t="s">
        <v>1</v>
      </c>
      <c r="D568" s="209" t="s">
        <v>6202</v>
      </c>
      <c r="E568" s="17" t="s">
        <v>1</v>
      </c>
      <c r="F568" s="210">
        <v>1.242</v>
      </c>
      <c r="H568" s="32"/>
    </row>
    <row r="569" spans="2:8" s="1" customFormat="1" ht="16.899999999999999" customHeight="1">
      <c r="B569" s="32"/>
      <c r="C569" s="209" t="s">
        <v>1</v>
      </c>
      <c r="D569" s="209" t="s">
        <v>6203</v>
      </c>
      <c r="E569" s="17" t="s">
        <v>1</v>
      </c>
      <c r="F569" s="210">
        <v>2.04</v>
      </c>
      <c r="H569" s="32"/>
    </row>
    <row r="570" spans="2:8" s="1" customFormat="1" ht="16.899999999999999" customHeight="1">
      <c r="B570" s="32"/>
      <c r="C570" s="209" t="s">
        <v>1</v>
      </c>
      <c r="D570" s="209" t="s">
        <v>6204</v>
      </c>
      <c r="E570" s="17" t="s">
        <v>1</v>
      </c>
      <c r="F570" s="210">
        <v>1.27</v>
      </c>
      <c r="H570" s="32"/>
    </row>
    <row r="571" spans="2:8" s="1" customFormat="1" ht="16.899999999999999" customHeight="1">
      <c r="B571" s="32"/>
      <c r="C571" s="209" t="s">
        <v>1</v>
      </c>
      <c r="D571" s="209" t="s">
        <v>1</v>
      </c>
      <c r="E571" s="17" t="s">
        <v>1</v>
      </c>
      <c r="F571" s="210">
        <v>0</v>
      </c>
      <c r="H571" s="32"/>
    </row>
    <row r="572" spans="2:8" s="1" customFormat="1" ht="16.899999999999999" customHeight="1">
      <c r="B572" s="32"/>
      <c r="C572" s="209" t="s">
        <v>1</v>
      </c>
      <c r="D572" s="209" t="s">
        <v>6183</v>
      </c>
      <c r="E572" s="17" t="s">
        <v>1</v>
      </c>
      <c r="F572" s="210">
        <v>0</v>
      </c>
      <c r="H572" s="32"/>
    </row>
    <row r="573" spans="2:8" s="1" customFormat="1" ht="16.899999999999999" customHeight="1">
      <c r="B573" s="32"/>
      <c r="C573" s="209" t="s">
        <v>1</v>
      </c>
      <c r="D573" s="209" t="s">
        <v>6205</v>
      </c>
      <c r="E573" s="17" t="s">
        <v>1</v>
      </c>
      <c r="F573" s="210">
        <v>19.936</v>
      </c>
      <c r="H573" s="32"/>
    </row>
    <row r="574" spans="2:8" s="1" customFormat="1" ht="16.899999999999999" customHeight="1">
      <c r="B574" s="32"/>
      <c r="C574" s="209" t="s">
        <v>1</v>
      </c>
      <c r="D574" s="209" t="s">
        <v>6206</v>
      </c>
      <c r="E574" s="17" t="s">
        <v>1</v>
      </c>
      <c r="F574" s="210">
        <v>23.355</v>
      </c>
      <c r="H574" s="32"/>
    </row>
    <row r="575" spans="2:8" s="1" customFormat="1" ht="16.899999999999999" customHeight="1">
      <c r="B575" s="32"/>
      <c r="C575" s="209" t="s">
        <v>1</v>
      </c>
      <c r="D575" s="209" t="s">
        <v>6207</v>
      </c>
      <c r="E575" s="17" t="s">
        <v>1</v>
      </c>
      <c r="F575" s="210">
        <v>6.9969999999999999</v>
      </c>
      <c r="H575" s="32"/>
    </row>
    <row r="576" spans="2:8" s="1" customFormat="1" ht="16.899999999999999" customHeight="1">
      <c r="B576" s="32"/>
      <c r="C576" s="209" t="s">
        <v>1</v>
      </c>
      <c r="D576" s="209" t="s">
        <v>6208</v>
      </c>
      <c r="E576" s="17" t="s">
        <v>1</v>
      </c>
      <c r="F576" s="210">
        <v>13.840999999999999</v>
      </c>
      <c r="H576" s="32"/>
    </row>
    <row r="577" spans="2:8" s="1" customFormat="1" ht="16.899999999999999" customHeight="1">
      <c r="B577" s="32"/>
      <c r="C577" s="209" t="s">
        <v>6112</v>
      </c>
      <c r="D577" s="209" t="s">
        <v>322</v>
      </c>
      <c r="E577" s="17" t="s">
        <v>1</v>
      </c>
      <c r="F577" s="210">
        <v>894.404</v>
      </c>
      <c r="H577" s="32"/>
    </row>
    <row r="578" spans="2:8" s="1" customFormat="1" ht="16.899999999999999" customHeight="1">
      <c r="B578" s="32"/>
      <c r="C578" s="211" t="s">
        <v>7394</v>
      </c>
      <c r="H578" s="32"/>
    </row>
    <row r="579" spans="2:8" s="1" customFormat="1" ht="16.899999999999999" customHeight="1">
      <c r="B579" s="32"/>
      <c r="C579" s="209" t="s">
        <v>318</v>
      </c>
      <c r="D579" s="209" t="s">
        <v>319</v>
      </c>
      <c r="E579" s="17" t="s">
        <v>202</v>
      </c>
      <c r="F579" s="210">
        <v>946.59199999999998</v>
      </c>
      <c r="H579" s="32"/>
    </row>
    <row r="580" spans="2:8" s="1" customFormat="1" ht="22.5">
      <c r="B580" s="32"/>
      <c r="C580" s="209" t="s">
        <v>399</v>
      </c>
      <c r="D580" s="209" t="s">
        <v>400</v>
      </c>
      <c r="E580" s="17" t="s">
        <v>202</v>
      </c>
      <c r="F580" s="210">
        <v>422.31900000000002</v>
      </c>
      <c r="H580" s="32"/>
    </row>
    <row r="581" spans="2:8" s="1" customFormat="1" ht="22.5">
      <c r="B581" s="32"/>
      <c r="C581" s="209" t="s">
        <v>405</v>
      </c>
      <c r="D581" s="209" t="s">
        <v>406</v>
      </c>
      <c r="E581" s="17" t="s">
        <v>202</v>
      </c>
      <c r="F581" s="210">
        <v>4645.509</v>
      </c>
      <c r="H581" s="32"/>
    </row>
    <row r="582" spans="2:8" s="1" customFormat="1" ht="22.5">
      <c r="B582" s="32"/>
      <c r="C582" s="209" t="s">
        <v>416</v>
      </c>
      <c r="D582" s="209" t="s">
        <v>417</v>
      </c>
      <c r="E582" s="17" t="s">
        <v>418</v>
      </c>
      <c r="F582" s="210">
        <v>760.17399999999998</v>
      </c>
      <c r="H582" s="32"/>
    </row>
    <row r="583" spans="2:8" s="1" customFormat="1" ht="22.5">
      <c r="B583" s="32"/>
      <c r="C583" s="209" t="s">
        <v>6254</v>
      </c>
      <c r="D583" s="209" t="s">
        <v>6255</v>
      </c>
      <c r="E583" s="17" t="s">
        <v>202</v>
      </c>
      <c r="F583" s="210">
        <v>583.10400000000004</v>
      </c>
      <c r="H583" s="32"/>
    </row>
    <row r="584" spans="2:8" s="1" customFormat="1" ht="16.899999999999999" customHeight="1">
      <c r="B584" s="32"/>
      <c r="C584" s="205" t="s">
        <v>6114</v>
      </c>
      <c r="D584" s="206" t="s">
        <v>1</v>
      </c>
      <c r="E584" s="207" t="s">
        <v>202</v>
      </c>
      <c r="F584" s="208">
        <v>52.188000000000002</v>
      </c>
      <c r="H584" s="32"/>
    </row>
    <row r="585" spans="2:8" s="1" customFormat="1" ht="16.899999999999999" customHeight="1">
      <c r="B585" s="32"/>
      <c r="C585" s="209" t="s">
        <v>1</v>
      </c>
      <c r="D585" s="209" t="s">
        <v>6128</v>
      </c>
      <c r="E585" s="17" t="s">
        <v>1</v>
      </c>
      <c r="F585" s="210">
        <v>0</v>
      </c>
      <c r="H585" s="32"/>
    </row>
    <row r="586" spans="2:8" s="1" customFormat="1" ht="16.899999999999999" customHeight="1">
      <c r="B586" s="32"/>
      <c r="C586" s="209" t="s">
        <v>1</v>
      </c>
      <c r="D586" s="209" t="s">
        <v>6129</v>
      </c>
      <c r="E586" s="17" t="s">
        <v>1</v>
      </c>
      <c r="F586" s="210">
        <v>0</v>
      </c>
      <c r="H586" s="32"/>
    </row>
    <row r="587" spans="2:8" s="1" customFormat="1" ht="16.899999999999999" customHeight="1">
      <c r="B587" s="32"/>
      <c r="C587" s="209" t="s">
        <v>1</v>
      </c>
      <c r="D587" s="209" t="s">
        <v>6130</v>
      </c>
      <c r="E587" s="17" t="s">
        <v>1</v>
      </c>
      <c r="F587" s="210">
        <v>10.504</v>
      </c>
      <c r="H587" s="32"/>
    </row>
    <row r="588" spans="2:8" s="1" customFormat="1" ht="16.899999999999999" customHeight="1">
      <c r="B588" s="32"/>
      <c r="C588" s="209" t="s">
        <v>1</v>
      </c>
      <c r="D588" s="209" t="s">
        <v>6131</v>
      </c>
      <c r="E588" s="17" t="s">
        <v>1</v>
      </c>
      <c r="F588" s="210">
        <v>18.899999999999999</v>
      </c>
      <c r="H588" s="32"/>
    </row>
    <row r="589" spans="2:8" s="1" customFormat="1" ht="16.899999999999999" customHeight="1">
      <c r="B589" s="32"/>
      <c r="C589" s="209" t="s">
        <v>1</v>
      </c>
      <c r="D589" s="209" t="s">
        <v>6132</v>
      </c>
      <c r="E589" s="17" t="s">
        <v>1</v>
      </c>
      <c r="F589" s="210">
        <v>0</v>
      </c>
      <c r="H589" s="32"/>
    </row>
    <row r="590" spans="2:8" s="1" customFormat="1" ht="16.899999999999999" customHeight="1">
      <c r="B590" s="32"/>
      <c r="C590" s="209" t="s">
        <v>1</v>
      </c>
      <c r="D590" s="209" t="s">
        <v>6133</v>
      </c>
      <c r="E590" s="17" t="s">
        <v>1</v>
      </c>
      <c r="F590" s="210">
        <v>13.6</v>
      </c>
      <c r="H590" s="32"/>
    </row>
    <row r="591" spans="2:8" s="1" customFormat="1" ht="16.899999999999999" customHeight="1">
      <c r="B591" s="32"/>
      <c r="C591" s="209" t="s">
        <v>1</v>
      </c>
      <c r="D591" s="209" t="s">
        <v>6134</v>
      </c>
      <c r="E591" s="17" t="s">
        <v>1</v>
      </c>
      <c r="F591" s="210">
        <v>4.1440000000000001</v>
      </c>
      <c r="H591" s="32"/>
    </row>
    <row r="592" spans="2:8" s="1" customFormat="1" ht="16.899999999999999" customHeight="1">
      <c r="B592" s="32"/>
      <c r="C592" s="209" t="s">
        <v>1</v>
      </c>
      <c r="D592" s="209" t="s">
        <v>6135</v>
      </c>
      <c r="E592" s="17" t="s">
        <v>1</v>
      </c>
      <c r="F592" s="210">
        <v>5.04</v>
      </c>
      <c r="H592" s="32"/>
    </row>
    <row r="593" spans="2:8" s="1" customFormat="1" ht="16.899999999999999" customHeight="1">
      <c r="B593" s="32"/>
      <c r="C593" s="209" t="s">
        <v>6114</v>
      </c>
      <c r="D593" s="209" t="s">
        <v>322</v>
      </c>
      <c r="E593" s="17" t="s">
        <v>1</v>
      </c>
      <c r="F593" s="210">
        <v>52.188000000000002</v>
      </c>
      <c r="H593" s="32"/>
    </row>
    <row r="594" spans="2:8" s="1" customFormat="1" ht="16.899999999999999" customHeight="1">
      <c r="B594" s="32"/>
      <c r="C594" s="211" t="s">
        <v>7394</v>
      </c>
      <c r="H594" s="32"/>
    </row>
    <row r="595" spans="2:8" s="1" customFormat="1" ht="16.899999999999999" customHeight="1">
      <c r="B595" s="32"/>
      <c r="C595" s="209" t="s">
        <v>318</v>
      </c>
      <c r="D595" s="209" t="s">
        <v>319</v>
      </c>
      <c r="E595" s="17" t="s">
        <v>202</v>
      </c>
      <c r="F595" s="210">
        <v>946.59199999999998</v>
      </c>
      <c r="H595" s="32"/>
    </row>
    <row r="596" spans="2:8" s="1" customFormat="1" ht="22.5">
      <c r="B596" s="32"/>
      <c r="C596" s="209" t="s">
        <v>399</v>
      </c>
      <c r="D596" s="209" t="s">
        <v>400</v>
      </c>
      <c r="E596" s="17" t="s">
        <v>202</v>
      </c>
      <c r="F596" s="210">
        <v>422.31900000000002</v>
      </c>
      <c r="H596" s="32"/>
    </row>
    <row r="597" spans="2:8" s="1" customFormat="1" ht="22.5">
      <c r="B597" s="32"/>
      <c r="C597" s="209" t="s">
        <v>405</v>
      </c>
      <c r="D597" s="209" t="s">
        <v>406</v>
      </c>
      <c r="E597" s="17" t="s">
        <v>202</v>
      </c>
      <c r="F597" s="210">
        <v>4645.509</v>
      </c>
      <c r="H597" s="32"/>
    </row>
    <row r="598" spans="2:8" s="1" customFormat="1" ht="22.5">
      <c r="B598" s="32"/>
      <c r="C598" s="209" t="s">
        <v>416</v>
      </c>
      <c r="D598" s="209" t="s">
        <v>417</v>
      </c>
      <c r="E598" s="17" t="s">
        <v>418</v>
      </c>
      <c r="F598" s="210">
        <v>760.17399999999998</v>
      </c>
      <c r="H598" s="32"/>
    </row>
    <row r="599" spans="2:8" s="1" customFormat="1" ht="16.899999999999999" customHeight="1">
      <c r="B599" s="32"/>
      <c r="C599" s="205" t="s">
        <v>6116</v>
      </c>
      <c r="D599" s="206" t="s">
        <v>1</v>
      </c>
      <c r="E599" s="207" t="s">
        <v>202</v>
      </c>
      <c r="F599" s="208">
        <v>0.48499999999999999</v>
      </c>
      <c r="H599" s="32"/>
    </row>
    <row r="600" spans="2:8" s="1" customFormat="1" ht="16.899999999999999" customHeight="1">
      <c r="B600" s="32"/>
      <c r="C600" s="209" t="s">
        <v>1</v>
      </c>
      <c r="D600" s="209" t="s">
        <v>6240</v>
      </c>
      <c r="E600" s="17" t="s">
        <v>1</v>
      </c>
      <c r="F600" s="210">
        <v>0.48499999999999999</v>
      </c>
      <c r="H600" s="32"/>
    </row>
    <row r="601" spans="2:8" s="1" customFormat="1" ht="16.899999999999999" customHeight="1">
      <c r="B601" s="32"/>
      <c r="C601" s="209" t="s">
        <v>6116</v>
      </c>
      <c r="D601" s="209" t="s">
        <v>322</v>
      </c>
      <c r="E601" s="17" t="s">
        <v>1</v>
      </c>
      <c r="F601" s="210">
        <v>0.48499999999999999</v>
      </c>
      <c r="H601" s="32"/>
    </row>
    <row r="602" spans="2:8" s="1" customFormat="1" ht="16.899999999999999" customHeight="1">
      <c r="B602" s="32"/>
      <c r="C602" s="211" t="s">
        <v>7394</v>
      </c>
      <c r="H602" s="32"/>
    </row>
    <row r="603" spans="2:8" s="1" customFormat="1" ht="22.5">
      <c r="B603" s="32"/>
      <c r="C603" s="209" t="s">
        <v>6236</v>
      </c>
      <c r="D603" s="209" t="s">
        <v>6237</v>
      </c>
      <c r="E603" s="17" t="s">
        <v>202</v>
      </c>
      <c r="F603" s="210">
        <v>0.48499999999999999</v>
      </c>
      <c r="H603" s="32"/>
    </row>
    <row r="604" spans="2:8" s="1" customFormat="1" ht="22.5">
      <c r="B604" s="32"/>
      <c r="C604" s="209" t="s">
        <v>399</v>
      </c>
      <c r="D604" s="209" t="s">
        <v>400</v>
      </c>
      <c r="E604" s="17" t="s">
        <v>202</v>
      </c>
      <c r="F604" s="210">
        <v>422.31900000000002</v>
      </c>
      <c r="H604" s="32"/>
    </row>
    <row r="605" spans="2:8" s="1" customFormat="1" ht="22.5">
      <c r="B605" s="32"/>
      <c r="C605" s="209" t="s">
        <v>405</v>
      </c>
      <c r="D605" s="209" t="s">
        <v>406</v>
      </c>
      <c r="E605" s="17" t="s">
        <v>202</v>
      </c>
      <c r="F605" s="210">
        <v>4645.509</v>
      </c>
      <c r="H605" s="32"/>
    </row>
    <row r="606" spans="2:8" s="1" customFormat="1" ht="22.5">
      <c r="B606" s="32"/>
      <c r="C606" s="209" t="s">
        <v>416</v>
      </c>
      <c r="D606" s="209" t="s">
        <v>417</v>
      </c>
      <c r="E606" s="17" t="s">
        <v>418</v>
      </c>
      <c r="F606" s="210">
        <v>760.17399999999998</v>
      </c>
      <c r="H606" s="32"/>
    </row>
    <row r="607" spans="2:8" s="1" customFormat="1" ht="16.899999999999999" customHeight="1">
      <c r="B607" s="32"/>
      <c r="C607" s="205" t="s">
        <v>6118</v>
      </c>
      <c r="D607" s="206" t="s">
        <v>1</v>
      </c>
      <c r="E607" s="207" t="s">
        <v>202</v>
      </c>
      <c r="F607" s="208">
        <v>58.345999999999997</v>
      </c>
      <c r="H607" s="32"/>
    </row>
    <row r="608" spans="2:8" s="1" customFormat="1" ht="16.899999999999999" customHeight="1">
      <c r="B608" s="32"/>
      <c r="C608" s="209" t="s">
        <v>1</v>
      </c>
      <c r="D608" s="209" t="s">
        <v>6213</v>
      </c>
      <c r="E608" s="17" t="s">
        <v>1</v>
      </c>
      <c r="F608" s="210">
        <v>0</v>
      </c>
      <c r="H608" s="32"/>
    </row>
    <row r="609" spans="2:8" s="1" customFormat="1" ht="16.899999999999999" customHeight="1">
      <c r="B609" s="32"/>
      <c r="C609" s="209" t="s">
        <v>1</v>
      </c>
      <c r="D609" s="209" t="s">
        <v>6214</v>
      </c>
      <c r="E609" s="17" t="s">
        <v>1</v>
      </c>
      <c r="F609" s="210">
        <v>0</v>
      </c>
      <c r="H609" s="32"/>
    </row>
    <row r="610" spans="2:8" s="1" customFormat="1" ht="16.899999999999999" customHeight="1">
      <c r="B610" s="32"/>
      <c r="C610" s="209" t="s">
        <v>1</v>
      </c>
      <c r="D610" s="209" t="s">
        <v>6215</v>
      </c>
      <c r="E610" s="17" t="s">
        <v>1</v>
      </c>
      <c r="F610" s="210">
        <v>6.6959999999999997</v>
      </c>
      <c r="H610" s="32"/>
    </row>
    <row r="611" spans="2:8" s="1" customFormat="1" ht="16.899999999999999" customHeight="1">
      <c r="B611" s="32"/>
      <c r="C611" s="209" t="s">
        <v>1</v>
      </c>
      <c r="D611" s="209" t="s">
        <v>6216</v>
      </c>
      <c r="E611" s="17" t="s">
        <v>1</v>
      </c>
      <c r="F611" s="210">
        <v>2.7040000000000002</v>
      </c>
      <c r="H611" s="32"/>
    </row>
    <row r="612" spans="2:8" s="1" customFormat="1" ht="16.899999999999999" customHeight="1">
      <c r="B612" s="32"/>
      <c r="C612" s="209" t="s">
        <v>1</v>
      </c>
      <c r="D612" s="209" t="s">
        <v>6217</v>
      </c>
      <c r="E612" s="17" t="s">
        <v>1</v>
      </c>
      <c r="F612" s="210">
        <v>5.7290000000000001</v>
      </c>
      <c r="H612" s="32"/>
    </row>
    <row r="613" spans="2:8" s="1" customFormat="1" ht="16.899999999999999" customHeight="1">
      <c r="B613" s="32"/>
      <c r="C613" s="209" t="s">
        <v>1</v>
      </c>
      <c r="D613" s="209" t="s">
        <v>6218</v>
      </c>
      <c r="E613" s="17" t="s">
        <v>1</v>
      </c>
      <c r="F613" s="210">
        <v>4.4029999999999996</v>
      </c>
      <c r="H613" s="32"/>
    </row>
    <row r="614" spans="2:8" s="1" customFormat="1" ht="16.899999999999999" customHeight="1">
      <c r="B614" s="32"/>
      <c r="C614" s="209" t="s">
        <v>1</v>
      </c>
      <c r="D614" s="209" t="s">
        <v>6219</v>
      </c>
      <c r="E614" s="17" t="s">
        <v>1</v>
      </c>
      <c r="F614" s="210">
        <v>0</v>
      </c>
      <c r="H614" s="32"/>
    </row>
    <row r="615" spans="2:8" s="1" customFormat="1" ht="16.899999999999999" customHeight="1">
      <c r="B615" s="32"/>
      <c r="C615" s="209" t="s">
        <v>1</v>
      </c>
      <c r="D615" s="209" t="s">
        <v>6220</v>
      </c>
      <c r="E615" s="17" t="s">
        <v>1</v>
      </c>
      <c r="F615" s="210">
        <v>1.44</v>
      </c>
      <c r="H615" s="32"/>
    </row>
    <row r="616" spans="2:8" s="1" customFormat="1" ht="16.899999999999999" customHeight="1">
      <c r="B616" s="32"/>
      <c r="C616" s="209" t="s">
        <v>1</v>
      </c>
      <c r="D616" s="209" t="s">
        <v>6221</v>
      </c>
      <c r="E616" s="17" t="s">
        <v>1</v>
      </c>
      <c r="F616" s="210">
        <v>3.456</v>
      </c>
      <c r="H616" s="32"/>
    </row>
    <row r="617" spans="2:8" s="1" customFormat="1" ht="16.899999999999999" customHeight="1">
      <c r="B617" s="32"/>
      <c r="C617" s="209" t="s">
        <v>1</v>
      </c>
      <c r="D617" s="209" t="s">
        <v>6222</v>
      </c>
      <c r="E617" s="17" t="s">
        <v>1</v>
      </c>
      <c r="F617" s="210">
        <v>2.88</v>
      </c>
      <c r="H617" s="32"/>
    </row>
    <row r="618" spans="2:8" s="1" customFormat="1" ht="16.899999999999999" customHeight="1">
      <c r="B618" s="32"/>
      <c r="C618" s="209" t="s">
        <v>1</v>
      </c>
      <c r="D618" s="209" t="s">
        <v>6223</v>
      </c>
      <c r="E618" s="17" t="s">
        <v>1</v>
      </c>
      <c r="F618" s="210">
        <v>2.3039999999999998</v>
      </c>
      <c r="H618" s="32"/>
    </row>
    <row r="619" spans="2:8" s="1" customFormat="1" ht="16.899999999999999" customHeight="1">
      <c r="B619" s="32"/>
      <c r="C619" s="209" t="s">
        <v>1</v>
      </c>
      <c r="D619" s="209" t="s">
        <v>6224</v>
      </c>
      <c r="E619" s="17" t="s">
        <v>1</v>
      </c>
      <c r="F619" s="210">
        <v>1.98</v>
      </c>
      <c r="H619" s="32"/>
    </row>
    <row r="620" spans="2:8" s="1" customFormat="1" ht="16.899999999999999" customHeight="1">
      <c r="B620" s="32"/>
      <c r="C620" s="209" t="s">
        <v>1</v>
      </c>
      <c r="D620" s="209" t="s">
        <v>6225</v>
      </c>
      <c r="E620" s="17" t="s">
        <v>1</v>
      </c>
      <c r="F620" s="210">
        <v>2.254</v>
      </c>
      <c r="H620" s="32"/>
    </row>
    <row r="621" spans="2:8" s="1" customFormat="1" ht="16.899999999999999" customHeight="1">
      <c r="B621" s="32"/>
      <c r="C621" s="209" t="s">
        <v>1</v>
      </c>
      <c r="D621" s="209" t="s">
        <v>6226</v>
      </c>
      <c r="E621" s="17" t="s">
        <v>1</v>
      </c>
      <c r="F621" s="210">
        <v>0.8</v>
      </c>
      <c r="H621" s="32"/>
    </row>
    <row r="622" spans="2:8" s="1" customFormat="1" ht="16.899999999999999" customHeight="1">
      <c r="B622" s="32"/>
      <c r="C622" s="209" t="s">
        <v>1</v>
      </c>
      <c r="D622" s="209" t="s">
        <v>6227</v>
      </c>
      <c r="E622" s="17" t="s">
        <v>1</v>
      </c>
      <c r="F622" s="210">
        <v>0.2</v>
      </c>
      <c r="H622" s="32"/>
    </row>
    <row r="623" spans="2:8" s="1" customFormat="1" ht="16.899999999999999" customHeight="1">
      <c r="B623" s="32"/>
      <c r="C623" s="209" t="s">
        <v>1</v>
      </c>
      <c r="D623" s="209" t="s">
        <v>6228</v>
      </c>
      <c r="E623" s="17" t="s">
        <v>1</v>
      </c>
      <c r="F623" s="210">
        <v>0.32</v>
      </c>
      <c r="H623" s="32"/>
    </row>
    <row r="624" spans="2:8" s="1" customFormat="1" ht="16.899999999999999" customHeight="1">
      <c r="B624" s="32"/>
      <c r="C624" s="209" t="s">
        <v>1</v>
      </c>
      <c r="D624" s="209" t="s">
        <v>6229</v>
      </c>
      <c r="E624" s="17" t="s">
        <v>1</v>
      </c>
      <c r="F624" s="210">
        <v>0.17599999999999999</v>
      </c>
      <c r="H624" s="32"/>
    </row>
    <row r="625" spans="2:8" s="1" customFormat="1" ht="16.899999999999999" customHeight="1">
      <c r="B625" s="32"/>
      <c r="C625" s="209" t="s">
        <v>1</v>
      </c>
      <c r="D625" s="209" t="s">
        <v>6230</v>
      </c>
      <c r="E625" s="17" t="s">
        <v>1</v>
      </c>
      <c r="F625" s="210">
        <v>0.48</v>
      </c>
      <c r="H625" s="32"/>
    </row>
    <row r="626" spans="2:8" s="1" customFormat="1" ht="16.899999999999999" customHeight="1">
      <c r="B626" s="32"/>
      <c r="C626" s="209" t="s">
        <v>1</v>
      </c>
      <c r="D626" s="209" t="s">
        <v>6231</v>
      </c>
      <c r="E626" s="17" t="s">
        <v>1</v>
      </c>
      <c r="F626" s="210">
        <v>0.22</v>
      </c>
      <c r="H626" s="32"/>
    </row>
    <row r="627" spans="2:8" s="1" customFormat="1" ht="16.899999999999999" customHeight="1">
      <c r="B627" s="32"/>
      <c r="C627" s="209" t="s">
        <v>1</v>
      </c>
      <c r="D627" s="209" t="s">
        <v>6232</v>
      </c>
      <c r="E627" s="17" t="s">
        <v>1</v>
      </c>
      <c r="F627" s="210">
        <v>0.16200000000000001</v>
      </c>
      <c r="H627" s="32"/>
    </row>
    <row r="628" spans="2:8" s="1" customFormat="1" ht="16.899999999999999" customHeight="1">
      <c r="B628" s="32"/>
      <c r="C628" s="209" t="s">
        <v>1</v>
      </c>
      <c r="D628" s="209" t="s">
        <v>6233</v>
      </c>
      <c r="E628" s="17" t="s">
        <v>1</v>
      </c>
      <c r="F628" s="210">
        <v>0.52</v>
      </c>
      <c r="H628" s="32"/>
    </row>
    <row r="629" spans="2:8" s="1" customFormat="1" ht="16.899999999999999" customHeight="1">
      <c r="B629" s="32"/>
      <c r="C629" s="209" t="s">
        <v>1</v>
      </c>
      <c r="D629" s="209" t="s">
        <v>6234</v>
      </c>
      <c r="E629" s="17" t="s">
        <v>1</v>
      </c>
      <c r="F629" s="210">
        <v>11.78</v>
      </c>
      <c r="H629" s="32"/>
    </row>
    <row r="630" spans="2:8" s="1" customFormat="1" ht="16.899999999999999" customHeight="1">
      <c r="B630" s="32"/>
      <c r="C630" s="209" t="s">
        <v>1</v>
      </c>
      <c r="D630" s="209" t="s">
        <v>6235</v>
      </c>
      <c r="E630" s="17" t="s">
        <v>1</v>
      </c>
      <c r="F630" s="210">
        <v>9.8420000000000005</v>
      </c>
      <c r="H630" s="32"/>
    </row>
    <row r="631" spans="2:8" s="1" customFormat="1" ht="16.899999999999999" customHeight="1">
      <c r="B631" s="32"/>
      <c r="C631" s="209" t="s">
        <v>6118</v>
      </c>
      <c r="D631" s="209" t="s">
        <v>322</v>
      </c>
      <c r="E631" s="17" t="s">
        <v>1</v>
      </c>
      <c r="F631" s="210">
        <v>58.345999999999997</v>
      </c>
      <c r="H631" s="32"/>
    </row>
    <row r="632" spans="2:8" s="1" customFormat="1" ht="16.899999999999999" customHeight="1">
      <c r="B632" s="32"/>
      <c r="C632" s="211" t="s">
        <v>7394</v>
      </c>
      <c r="H632" s="32"/>
    </row>
    <row r="633" spans="2:8" s="1" customFormat="1" ht="22.5">
      <c r="B633" s="32"/>
      <c r="C633" s="209" t="s">
        <v>6209</v>
      </c>
      <c r="D633" s="209" t="s">
        <v>6210</v>
      </c>
      <c r="E633" s="17" t="s">
        <v>202</v>
      </c>
      <c r="F633" s="210">
        <v>58.345999999999997</v>
      </c>
      <c r="H633" s="32"/>
    </row>
    <row r="634" spans="2:8" s="1" customFormat="1" ht="22.5">
      <c r="B634" s="32"/>
      <c r="C634" s="209" t="s">
        <v>399</v>
      </c>
      <c r="D634" s="209" t="s">
        <v>400</v>
      </c>
      <c r="E634" s="17" t="s">
        <v>202</v>
      </c>
      <c r="F634" s="210">
        <v>422.31900000000002</v>
      </c>
      <c r="H634" s="32"/>
    </row>
    <row r="635" spans="2:8" s="1" customFormat="1" ht="22.5">
      <c r="B635" s="32"/>
      <c r="C635" s="209" t="s">
        <v>405</v>
      </c>
      <c r="D635" s="209" t="s">
        <v>406</v>
      </c>
      <c r="E635" s="17" t="s">
        <v>202</v>
      </c>
      <c r="F635" s="210">
        <v>4645.509</v>
      </c>
      <c r="H635" s="32"/>
    </row>
    <row r="636" spans="2:8" s="1" customFormat="1" ht="22.5">
      <c r="B636" s="32"/>
      <c r="C636" s="209" t="s">
        <v>416</v>
      </c>
      <c r="D636" s="209" t="s">
        <v>417</v>
      </c>
      <c r="E636" s="17" t="s">
        <v>418</v>
      </c>
      <c r="F636" s="210">
        <v>760.17399999999998</v>
      </c>
      <c r="H636" s="32"/>
    </row>
    <row r="637" spans="2:8" s="1" customFormat="1" ht="16.899999999999999" customHeight="1">
      <c r="B637" s="32"/>
      <c r="C637" s="205" t="s">
        <v>6120</v>
      </c>
      <c r="D637" s="206" t="s">
        <v>1</v>
      </c>
      <c r="E637" s="207" t="s">
        <v>202</v>
      </c>
      <c r="F637" s="208">
        <v>541.48400000000004</v>
      </c>
      <c r="H637" s="32"/>
    </row>
    <row r="638" spans="2:8" s="1" customFormat="1" ht="16.899999999999999" customHeight="1">
      <c r="B638" s="32"/>
      <c r="C638" s="209" t="s">
        <v>1</v>
      </c>
      <c r="D638" s="209" t="s">
        <v>6261</v>
      </c>
      <c r="E638" s="17" t="s">
        <v>1</v>
      </c>
      <c r="F638" s="210">
        <v>0</v>
      </c>
      <c r="H638" s="32"/>
    </row>
    <row r="639" spans="2:8" s="1" customFormat="1" ht="16.899999999999999" customHeight="1">
      <c r="B639" s="32"/>
      <c r="C639" s="209" t="s">
        <v>1</v>
      </c>
      <c r="D639" s="209" t="s">
        <v>6112</v>
      </c>
      <c r="E639" s="17" t="s">
        <v>1</v>
      </c>
      <c r="F639" s="210">
        <v>894.404</v>
      </c>
      <c r="H639" s="32"/>
    </row>
    <row r="640" spans="2:8" s="1" customFormat="1" ht="16.899999999999999" customHeight="1">
      <c r="B640" s="32"/>
      <c r="C640" s="209" t="s">
        <v>1</v>
      </c>
      <c r="D640" s="209" t="s">
        <v>6262</v>
      </c>
      <c r="E640" s="17" t="s">
        <v>1</v>
      </c>
      <c r="F640" s="210">
        <v>-97.956000000000003</v>
      </c>
      <c r="H640" s="32"/>
    </row>
    <row r="641" spans="2:8" s="1" customFormat="1" ht="33.75">
      <c r="B641" s="32"/>
      <c r="C641" s="209" t="s">
        <v>1</v>
      </c>
      <c r="D641" s="209" t="s">
        <v>6263</v>
      </c>
      <c r="E641" s="17" t="s">
        <v>1</v>
      </c>
      <c r="F641" s="210">
        <v>10.82</v>
      </c>
      <c r="H641" s="32"/>
    </row>
    <row r="642" spans="2:8" s="1" customFormat="1" ht="16.899999999999999" customHeight="1">
      <c r="B642" s="32"/>
      <c r="C642" s="209" t="s">
        <v>1</v>
      </c>
      <c r="D642" s="209" t="s">
        <v>6264</v>
      </c>
      <c r="E642" s="17" t="s">
        <v>1</v>
      </c>
      <c r="F642" s="210">
        <v>-75.784000000000006</v>
      </c>
      <c r="H642" s="32"/>
    </row>
    <row r="643" spans="2:8" s="1" customFormat="1" ht="16.899999999999999" customHeight="1">
      <c r="B643" s="32"/>
      <c r="C643" s="209" t="s">
        <v>1</v>
      </c>
      <c r="D643" s="209" t="s">
        <v>6265</v>
      </c>
      <c r="E643" s="17" t="s">
        <v>1</v>
      </c>
      <c r="F643" s="210">
        <v>-190</v>
      </c>
      <c r="H643" s="32"/>
    </row>
    <row r="644" spans="2:8" s="1" customFormat="1" ht="16.899999999999999" customHeight="1">
      <c r="B644" s="32"/>
      <c r="C644" s="209" t="s">
        <v>6120</v>
      </c>
      <c r="D644" s="209" t="s">
        <v>322</v>
      </c>
      <c r="E644" s="17" t="s">
        <v>1</v>
      </c>
      <c r="F644" s="210">
        <v>541.48400000000004</v>
      </c>
      <c r="H644" s="32"/>
    </row>
    <row r="645" spans="2:8" s="1" customFormat="1" ht="16.899999999999999" customHeight="1">
      <c r="B645" s="32"/>
      <c r="C645" s="211" t="s">
        <v>7394</v>
      </c>
      <c r="H645" s="32"/>
    </row>
    <row r="646" spans="2:8" s="1" customFormat="1" ht="22.5">
      <c r="B646" s="32"/>
      <c r="C646" s="209" t="s">
        <v>6254</v>
      </c>
      <c r="D646" s="209" t="s">
        <v>6255</v>
      </c>
      <c r="E646" s="17" t="s">
        <v>202</v>
      </c>
      <c r="F646" s="210">
        <v>583.10400000000004</v>
      </c>
      <c r="H646" s="32"/>
    </row>
    <row r="647" spans="2:8" s="1" customFormat="1" ht="16.899999999999999" customHeight="1">
      <c r="B647" s="32"/>
      <c r="C647" s="209" t="s">
        <v>850</v>
      </c>
      <c r="D647" s="209" t="s">
        <v>851</v>
      </c>
      <c r="E647" s="17" t="s">
        <v>202</v>
      </c>
      <c r="F647" s="210">
        <v>1166.2080000000001</v>
      </c>
      <c r="H647" s="32"/>
    </row>
    <row r="648" spans="2:8" s="1" customFormat="1" ht="22.5">
      <c r="B648" s="32"/>
      <c r="C648" s="209" t="s">
        <v>399</v>
      </c>
      <c r="D648" s="209" t="s">
        <v>400</v>
      </c>
      <c r="E648" s="17" t="s">
        <v>202</v>
      </c>
      <c r="F648" s="210">
        <v>422.31900000000002</v>
      </c>
      <c r="H648" s="32"/>
    </row>
    <row r="649" spans="2:8" s="1" customFormat="1" ht="22.5">
      <c r="B649" s="32"/>
      <c r="C649" s="209" t="s">
        <v>405</v>
      </c>
      <c r="D649" s="209" t="s">
        <v>406</v>
      </c>
      <c r="E649" s="17" t="s">
        <v>202</v>
      </c>
      <c r="F649" s="210">
        <v>4645.509</v>
      </c>
      <c r="H649" s="32"/>
    </row>
    <row r="650" spans="2:8" s="1" customFormat="1" ht="16.899999999999999" customHeight="1">
      <c r="B650" s="32"/>
      <c r="C650" s="209" t="s">
        <v>860</v>
      </c>
      <c r="D650" s="209" t="s">
        <v>861</v>
      </c>
      <c r="E650" s="17" t="s">
        <v>202</v>
      </c>
      <c r="F650" s="210">
        <v>583.10400000000004</v>
      </c>
      <c r="H650" s="32"/>
    </row>
    <row r="651" spans="2:8" s="1" customFormat="1" ht="22.5">
      <c r="B651" s="32"/>
      <c r="C651" s="209" t="s">
        <v>416</v>
      </c>
      <c r="D651" s="209" t="s">
        <v>417</v>
      </c>
      <c r="E651" s="17" t="s">
        <v>418</v>
      </c>
      <c r="F651" s="210">
        <v>760.17399999999998</v>
      </c>
      <c r="H651" s="32"/>
    </row>
    <row r="652" spans="2:8" s="1" customFormat="1" ht="16.899999999999999" customHeight="1">
      <c r="B652" s="32"/>
      <c r="C652" s="205" t="s">
        <v>6122</v>
      </c>
      <c r="D652" s="206" t="s">
        <v>1</v>
      </c>
      <c r="E652" s="207" t="s">
        <v>202</v>
      </c>
      <c r="F652" s="208">
        <v>41.454999999999998</v>
      </c>
      <c r="H652" s="32"/>
    </row>
    <row r="653" spans="2:8" s="1" customFormat="1" ht="16.899999999999999" customHeight="1">
      <c r="B653" s="32"/>
      <c r="C653" s="209" t="s">
        <v>1</v>
      </c>
      <c r="D653" s="209" t="s">
        <v>6128</v>
      </c>
      <c r="E653" s="17" t="s">
        <v>1</v>
      </c>
      <c r="F653" s="210">
        <v>0</v>
      </c>
      <c r="H653" s="32"/>
    </row>
    <row r="654" spans="2:8" s="1" customFormat="1" ht="16.899999999999999" customHeight="1">
      <c r="B654" s="32"/>
      <c r="C654" s="209" t="s">
        <v>1</v>
      </c>
      <c r="D654" s="209" t="s">
        <v>6132</v>
      </c>
      <c r="E654" s="17" t="s">
        <v>1</v>
      </c>
      <c r="F654" s="210">
        <v>0</v>
      </c>
      <c r="H654" s="32"/>
    </row>
    <row r="655" spans="2:8" s="1" customFormat="1" ht="16.899999999999999" customHeight="1">
      <c r="B655" s="32"/>
      <c r="C655" s="209" t="s">
        <v>1</v>
      </c>
      <c r="D655" s="209" t="s">
        <v>6129</v>
      </c>
      <c r="E655" s="17" t="s">
        <v>1</v>
      </c>
      <c r="F655" s="210">
        <v>0</v>
      </c>
      <c r="H655" s="32"/>
    </row>
    <row r="656" spans="2:8" s="1" customFormat="1" ht="16.899999999999999" customHeight="1">
      <c r="B656" s="32"/>
      <c r="C656" s="209" t="s">
        <v>1</v>
      </c>
      <c r="D656" s="209" t="s">
        <v>6130</v>
      </c>
      <c r="E656" s="17" t="s">
        <v>1</v>
      </c>
      <c r="F656" s="210">
        <v>10.504</v>
      </c>
      <c r="H656" s="32"/>
    </row>
    <row r="657" spans="2:8" s="1" customFormat="1" ht="16.899999999999999" customHeight="1">
      <c r="B657" s="32"/>
      <c r="C657" s="209" t="s">
        <v>1</v>
      </c>
      <c r="D657" s="209" t="s">
        <v>6131</v>
      </c>
      <c r="E657" s="17" t="s">
        <v>1</v>
      </c>
      <c r="F657" s="210">
        <v>18.899999999999999</v>
      </c>
      <c r="H657" s="32"/>
    </row>
    <row r="658" spans="2:8" s="1" customFormat="1" ht="16.899999999999999" customHeight="1">
      <c r="B658" s="32"/>
      <c r="C658" s="209" t="s">
        <v>1</v>
      </c>
      <c r="D658" s="209" t="s">
        <v>6133</v>
      </c>
      <c r="E658" s="17" t="s">
        <v>1</v>
      </c>
      <c r="F658" s="210">
        <v>13.6</v>
      </c>
      <c r="H658" s="32"/>
    </row>
    <row r="659" spans="2:8" s="1" customFormat="1" ht="16.899999999999999" customHeight="1">
      <c r="B659" s="32"/>
      <c r="C659" s="209" t="s">
        <v>1</v>
      </c>
      <c r="D659" s="209" t="s">
        <v>6134</v>
      </c>
      <c r="E659" s="17" t="s">
        <v>1</v>
      </c>
      <c r="F659" s="210">
        <v>4.1440000000000001</v>
      </c>
      <c r="H659" s="32"/>
    </row>
    <row r="660" spans="2:8" s="1" customFormat="1" ht="16.899999999999999" customHeight="1">
      <c r="B660" s="32"/>
      <c r="C660" s="209" t="s">
        <v>1</v>
      </c>
      <c r="D660" s="209" t="s">
        <v>6135</v>
      </c>
      <c r="E660" s="17" t="s">
        <v>1</v>
      </c>
      <c r="F660" s="210">
        <v>5.04</v>
      </c>
      <c r="H660" s="32"/>
    </row>
    <row r="661" spans="2:8" s="1" customFormat="1" ht="16.899999999999999" customHeight="1">
      <c r="B661" s="32"/>
      <c r="C661" s="209" t="s">
        <v>1</v>
      </c>
      <c r="D661" s="209" t="s">
        <v>6258</v>
      </c>
      <c r="E661" s="17" t="s">
        <v>1</v>
      </c>
      <c r="F661" s="210">
        <v>0</v>
      </c>
      <c r="H661" s="32"/>
    </row>
    <row r="662" spans="2:8" s="1" customFormat="1" ht="16.899999999999999" customHeight="1">
      <c r="B662" s="32"/>
      <c r="C662" s="209" t="s">
        <v>1</v>
      </c>
      <c r="D662" s="209" t="s">
        <v>6259</v>
      </c>
      <c r="E662" s="17" t="s">
        <v>1</v>
      </c>
      <c r="F662" s="210">
        <v>-7.2450000000000001</v>
      </c>
      <c r="H662" s="32"/>
    </row>
    <row r="663" spans="2:8" s="1" customFormat="1" ht="16.899999999999999" customHeight="1">
      <c r="B663" s="32"/>
      <c r="C663" s="209" t="s">
        <v>1</v>
      </c>
      <c r="D663" s="209" t="s">
        <v>6260</v>
      </c>
      <c r="E663" s="17" t="s">
        <v>1</v>
      </c>
      <c r="F663" s="210">
        <v>-3.488</v>
      </c>
      <c r="H663" s="32"/>
    </row>
    <row r="664" spans="2:8" s="1" customFormat="1" ht="16.899999999999999" customHeight="1">
      <c r="B664" s="32"/>
      <c r="C664" s="209" t="s">
        <v>6122</v>
      </c>
      <c r="D664" s="209" t="s">
        <v>322</v>
      </c>
      <c r="E664" s="17" t="s">
        <v>1</v>
      </c>
      <c r="F664" s="210">
        <v>41.454999999999998</v>
      </c>
      <c r="H664" s="32"/>
    </row>
    <row r="665" spans="2:8" s="1" customFormat="1" ht="16.899999999999999" customHeight="1">
      <c r="B665" s="32"/>
      <c r="C665" s="211" t="s">
        <v>7394</v>
      </c>
      <c r="H665" s="32"/>
    </row>
    <row r="666" spans="2:8" s="1" customFormat="1" ht="22.5">
      <c r="B666" s="32"/>
      <c r="C666" s="209" t="s">
        <v>6254</v>
      </c>
      <c r="D666" s="209" t="s">
        <v>6255</v>
      </c>
      <c r="E666" s="17" t="s">
        <v>202</v>
      </c>
      <c r="F666" s="210">
        <v>583.10400000000004</v>
      </c>
      <c r="H666" s="32"/>
    </row>
    <row r="667" spans="2:8" s="1" customFormat="1" ht="16.899999999999999" customHeight="1">
      <c r="B667" s="32"/>
      <c r="C667" s="209" t="s">
        <v>850</v>
      </c>
      <c r="D667" s="209" t="s">
        <v>851</v>
      </c>
      <c r="E667" s="17" t="s">
        <v>202</v>
      </c>
      <c r="F667" s="210">
        <v>1166.2080000000001</v>
      </c>
      <c r="H667" s="32"/>
    </row>
    <row r="668" spans="2:8" s="1" customFormat="1" ht="22.5">
      <c r="B668" s="32"/>
      <c r="C668" s="209" t="s">
        <v>399</v>
      </c>
      <c r="D668" s="209" t="s">
        <v>400</v>
      </c>
      <c r="E668" s="17" t="s">
        <v>202</v>
      </c>
      <c r="F668" s="210">
        <v>422.31900000000002</v>
      </c>
      <c r="H668" s="32"/>
    </row>
    <row r="669" spans="2:8" s="1" customFormat="1" ht="22.5">
      <c r="B669" s="32"/>
      <c r="C669" s="209" t="s">
        <v>405</v>
      </c>
      <c r="D669" s="209" t="s">
        <v>406</v>
      </c>
      <c r="E669" s="17" t="s">
        <v>202</v>
      </c>
      <c r="F669" s="210">
        <v>4645.509</v>
      </c>
      <c r="H669" s="32"/>
    </row>
    <row r="670" spans="2:8" s="1" customFormat="1" ht="16.899999999999999" customHeight="1">
      <c r="B670" s="32"/>
      <c r="C670" s="209" t="s">
        <v>860</v>
      </c>
      <c r="D670" s="209" t="s">
        <v>861</v>
      </c>
      <c r="E670" s="17" t="s">
        <v>202</v>
      </c>
      <c r="F670" s="210">
        <v>583.10400000000004</v>
      </c>
      <c r="H670" s="32"/>
    </row>
    <row r="671" spans="2:8" s="1" customFormat="1" ht="22.5">
      <c r="B671" s="32"/>
      <c r="C671" s="209" t="s">
        <v>416</v>
      </c>
      <c r="D671" s="209" t="s">
        <v>417</v>
      </c>
      <c r="E671" s="17" t="s">
        <v>418</v>
      </c>
      <c r="F671" s="210">
        <v>760.17399999999998</v>
      </c>
      <c r="H671" s="32"/>
    </row>
    <row r="672" spans="2:8" s="1" customFormat="1" ht="16.899999999999999" customHeight="1">
      <c r="B672" s="32"/>
      <c r="C672" s="205" t="s">
        <v>6124</v>
      </c>
      <c r="D672" s="206" t="s">
        <v>1</v>
      </c>
      <c r="E672" s="207" t="s">
        <v>202</v>
      </c>
      <c r="F672" s="208">
        <v>0.16500000000000001</v>
      </c>
      <c r="H672" s="32"/>
    </row>
    <row r="673" spans="2:8" s="1" customFormat="1" ht="16.899999999999999" customHeight="1">
      <c r="B673" s="32"/>
      <c r="C673" s="209" t="s">
        <v>1</v>
      </c>
      <c r="D673" s="209" t="s">
        <v>6266</v>
      </c>
      <c r="E673" s="17" t="s">
        <v>1</v>
      </c>
      <c r="F673" s="210">
        <v>0.16500000000000001</v>
      </c>
      <c r="H673" s="32"/>
    </row>
    <row r="674" spans="2:8" s="1" customFormat="1" ht="16.899999999999999" customHeight="1">
      <c r="B674" s="32"/>
      <c r="C674" s="209" t="s">
        <v>6124</v>
      </c>
      <c r="D674" s="209" t="s">
        <v>322</v>
      </c>
      <c r="E674" s="17" t="s">
        <v>1</v>
      </c>
      <c r="F674" s="210">
        <v>0.16500000000000001</v>
      </c>
      <c r="H674" s="32"/>
    </row>
    <row r="675" spans="2:8" s="1" customFormat="1" ht="16.899999999999999" customHeight="1">
      <c r="B675" s="32"/>
      <c r="C675" s="211" t="s">
        <v>7394</v>
      </c>
      <c r="H675" s="32"/>
    </row>
    <row r="676" spans="2:8" s="1" customFormat="1" ht="22.5">
      <c r="B676" s="32"/>
      <c r="C676" s="209" t="s">
        <v>6254</v>
      </c>
      <c r="D676" s="209" t="s">
        <v>6255</v>
      </c>
      <c r="E676" s="17" t="s">
        <v>202</v>
      </c>
      <c r="F676" s="210">
        <v>583.10400000000004</v>
      </c>
      <c r="H676" s="32"/>
    </row>
    <row r="677" spans="2:8" s="1" customFormat="1" ht="16.899999999999999" customHeight="1">
      <c r="B677" s="32"/>
      <c r="C677" s="209" t="s">
        <v>850</v>
      </c>
      <c r="D677" s="209" t="s">
        <v>851</v>
      </c>
      <c r="E677" s="17" t="s">
        <v>202</v>
      </c>
      <c r="F677" s="210">
        <v>1166.2080000000001</v>
      </c>
      <c r="H677" s="32"/>
    </row>
    <row r="678" spans="2:8" s="1" customFormat="1" ht="22.5">
      <c r="B678" s="32"/>
      <c r="C678" s="209" t="s">
        <v>399</v>
      </c>
      <c r="D678" s="209" t="s">
        <v>400</v>
      </c>
      <c r="E678" s="17" t="s">
        <v>202</v>
      </c>
      <c r="F678" s="210">
        <v>422.31900000000002</v>
      </c>
      <c r="H678" s="32"/>
    </row>
    <row r="679" spans="2:8" s="1" customFormat="1" ht="22.5">
      <c r="B679" s="32"/>
      <c r="C679" s="209" t="s">
        <v>405</v>
      </c>
      <c r="D679" s="209" t="s">
        <v>406</v>
      </c>
      <c r="E679" s="17" t="s">
        <v>202</v>
      </c>
      <c r="F679" s="210">
        <v>4645.509</v>
      </c>
      <c r="H679" s="32"/>
    </row>
    <row r="680" spans="2:8" s="1" customFormat="1" ht="16.899999999999999" customHeight="1">
      <c r="B680" s="32"/>
      <c r="C680" s="209" t="s">
        <v>860</v>
      </c>
      <c r="D680" s="209" t="s">
        <v>861</v>
      </c>
      <c r="E680" s="17" t="s">
        <v>202</v>
      </c>
      <c r="F680" s="210">
        <v>583.10400000000004</v>
      </c>
      <c r="H680" s="32"/>
    </row>
    <row r="681" spans="2:8" s="1" customFormat="1" ht="22.5">
      <c r="B681" s="32"/>
      <c r="C681" s="209" t="s">
        <v>416</v>
      </c>
      <c r="D681" s="209" t="s">
        <v>417</v>
      </c>
      <c r="E681" s="17" t="s">
        <v>418</v>
      </c>
      <c r="F681" s="210">
        <v>760.17399999999998</v>
      </c>
      <c r="H681" s="32"/>
    </row>
    <row r="682" spans="2:8" s="1" customFormat="1" ht="26.45" customHeight="1">
      <c r="B682" s="32"/>
      <c r="C682" s="204" t="s">
        <v>7413</v>
      </c>
      <c r="D682" s="204" t="s">
        <v>190</v>
      </c>
      <c r="H682" s="32"/>
    </row>
    <row r="683" spans="2:8" s="1" customFormat="1" ht="16.899999999999999" customHeight="1">
      <c r="B683" s="32"/>
      <c r="C683" s="205" t="s">
        <v>4339</v>
      </c>
      <c r="D683" s="206" t="s">
        <v>1</v>
      </c>
      <c r="E683" s="207" t="s">
        <v>1</v>
      </c>
      <c r="F683" s="208">
        <v>1.9</v>
      </c>
      <c r="H683" s="32"/>
    </row>
    <row r="684" spans="2:8" s="1" customFormat="1" ht="16.899999999999999" customHeight="1">
      <c r="B684" s="32"/>
      <c r="C684" s="209" t="s">
        <v>4339</v>
      </c>
      <c r="D684" s="209" t="s">
        <v>7117</v>
      </c>
      <c r="E684" s="17" t="s">
        <v>1</v>
      </c>
      <c r="F684" s="210">
        <v>1.9</v>
      </c>
      <c r="H684" s="32"/>
    </row>
    <row r="685" spans="2:8" s="1" customFormat="1" ht="16.899999999999999" customHeight="1">
      <c r="B685" s="32"/>
      <c r="C685" s="211" t="s">
        <v>7394</v>
      </c>
      <c r="H685" s="32"/>
    </row>
    <row r="686" spans="2:8" s="1" customFormat="1" ht="16.899999999999999" customHeight="1">
      <c r="B686" s="32"/>
      <c r="C686" s="209" t="s">
        <v>4404</v>
      </c>
      <c r="D686" s="209" t="s">
        <v>4405</v>
      </c>
      <c r="E686" s="17" t="s">
        <v>202</v>
      </c>
      <c r="F686" s="210">
        <v>1.9</v>
      </c>
      <c r="H686" s="32"/>
    </row>
    <row r="687" spans="2:8" s="1" customFormat="1" ht="16.899999999999999" customHeight="1">
      <c r="B687" s="32"/>
      <c r="C687" s="209" t="s">
        <v>426</v>
      </c>
      <c r="D687" s="209" t="s">
        <v>427</v>
      </c>
      <c r="E687" s="17" t="s">
        <v>202</v>
      </c>
      <c r="F687" s="210">
        <v>28</v>
      </c>
      <c r="H687" s="32"/>
    </row>
    <row r="688" spans="2:8" s="1" customFormat="1" ht="16.899999999999999" customHeight="1">
      <c r="B688" s="32"/>
      <c r="C688" s="205" t="s">
        <v>4341</v>
      </c>
      <c r="D688" s="206" t="s">
        <v>1</v>
      </c>
      <c r="E688" s="207" t="s">
        <v>1</v>
      </c>
      <c r="F688" s="208">
        <v>19.899999999999999</v>
      </c>
      <c r="H688" s="32"/>
    </row>
    <row r="689" spans="2:8" s="1" customFormat="1" ht="16.899999999999999" customHeight="1">
      <c r="B689" s="32"/>
      <c r="C689" s="209" t="s">
        <v>4341</v>
      </c>
      <c r="D689" s="209" t="s">
        <v>7061</v>
      </c>
      <c r="E689" s="17" t="s">
        <v>1</v>
      </c>
      <c r="F689" s="210">
        <v>19.899999999999999</v>
      </c>
      <c r="H689" s="32"/>
    </row>
    <row r="690" spans="2:8" s="1" customFormat="1" ht="16.899999999999999" customHeight="1">
      <c r="B690" s="32"/>
      <c r="C690" s="211" t="s">
        <v>7394</v>
      </c>
      <c r="H690" s="32"/>
    </row>
    <row r="691" spans="2:8" s="1" customFormat="1" ht="16.899999999999999" customHeight="1">
      <c r="B691" s="32"/>
      <c r="C691" s="209" t="s">
        <v>7087</v>
      </c>
      <c r="D691" s="209" t="s">
        <v>7088</v>
      </c>
      <c r="E691" s="17" t="s">
        <v>202</v>
      </c>
      <c r="F691" s="210">
        <v>19.899999999999999</v>
      </c>
      <c r="H691" s="32"/>
    </row>
    <row r="692" spans="2:8" s="1" customFormat="1" ht="22.5">
      <c r="B692" s="32"/>
      <c r="C692" s="209" t="s">
        <v>399</v>
      </c>
      <c r="D692" s="209" t="s">
        <v>400</v>
      </c>
      <c r="E692" s="17" t="s">
        <v>202</v>
      </c>
      <c r="F692" s="210">
        <v>7.7</v>
      </c>
      <c r="H692" s="32"/>
    </row>
    <row r="693" spans="2:8" s="1" customFormat="1" ht="16.899999999999999" customHeight="1">
      <c r="B693" s="32"/>
      <c r="C693" s="209" t="s">
        <v>426</v>
      </c>
      <c r="D693" s="209" t="s">
        <v>427</v>
      </c>
      <c r="E693" s="17" t="s">
        <v>202</v>
      </c>
      <c r="F693" s="210">
        <v>28</v>
      </c>
      <c r="H693" s="32"/>
    </row>
    <row r="694" spans="2:8" s="1" customFormat="1" ht="16.899999999999999" customHeight="1">
      <c r="B694" s="32"/>
      <c r="C694" s="205" t="s">
        <v>7062</v>
      </c>
      <c r="D694" s="206" t="s">
        <v>1</v>
      </c>
      <c r="E694" s="207" t="s">
        <v>1</v>
      </c>
      <c r="F694" s="208">
        <v>29.7</v>
      </c>
      <c r="H694" s="32"/>
    </row>
    <row r="695" spans="2:8" s="1" customFormat="1" ht="16.899999999999999" customHeight="1">
      <c r="B695" s="32"/>
      <c r="C695" s="209" t="s">
        <v>7062</v>
      </c>
      <c r="D695" s="209" t="s">
        <v>7063</v>
      </c>
      <c r="E695" s="17" t="s">
        <v>1</v>
      </c>
      <c r="F695" s="210">
        <v>29.7</v>
      </c>
      <c r="H695" s="32"/>
    </row>
    <row r="696" spans="2:8" s="1" customFormat="1" ht="16.899999999999999" customHeight="1">
      <c r="B696" s="32"/>
      <c r="C696" s="211" t="s">
        <v>7394</v>
      </c>
      <c r="H696" s="32"/>
    </row>
    <row r="697" spans="2:8" s="1" customFormat="1" ht="16.899999999999999" customHeight="1">
      <c r="B697" s="32"/>
      <c r="C697" s="209" t="s">
        <v>7095</v>
      </c>
      <c r="D697" s="209" t="s">
        <v>7096</v>
      </c>
      <c r="E697" s="17" t="s">
        <v>258</v>
      </c>
      <c r="F697" s="210">
        <v>29.7</v>
      </c>
      <c r="H697" s="32"/>
    </row>
    <row r="698" spans="2:8" s="1" customFormat="1" ht="16.899999999999999" customHeight="1">
      <c r="B698" s="32"/>
      <c r="C698" s="209" t="s">
        <v>7099</v>
      </c>
      <c r="D698" s="209" t="s">
        <v>7100</v>
      </c>
      <c r="E698" s="17" t="s">
        <v>258</v>
      </c>
      <c r="F698" s="210">
        <v>29.7</v>
      </c>
      <c r="H698" s="32"/>
    </row>
    <row r="699" spans="2:8" s="1" customFormat="1" ht="16.899999999999999" customHeight="1">
      <c r="B699" s="32"/>
      <c r="C699" s="205" t="s">
        <v>4343</v>
      </c>
      <c r="D699" s="206" t="s">
        <v>1</v>
      </c>
      <c r="E699" s="207" t="s">
        <v>1</v>
      </c>
      <c r="F699" s="208">
        <v>15.8</v>
      </c>
      <c r="H699" s="32"/>
    </row>
    <row r="700" spans="2:8" s="1" customFormat="1" ht="16.899999999999999" customHeight="1">
      <c r="B700" s="32"/>
      <c r="C700" s="209" t="s">
        <v>4343</v>
      </c>
      <c r="D700" s="209" t="s">
        <v>7064</v>
      </c>
      <c r="E700" s="17" t="s">
        <v>1</v>
      </c>
      <c r="F700" s="210">
        <v>15.8</v>
      </c>
      <c r="H700" s="32"/>
    </row>
    <row r="701" spans="2:8" s="1" customFormat="1" ht="16.899999999999999" customHeight="1">
      <c r="B701" s="32"/>
      <c r="C701" s="211" t="s">
        <v>7394</v>
      </c>
      <c r="H701" s="32"/>
    </row>
    <row r="702" spans="2:8" s="1" customFormat="1" ht="22.5">
      <c r="B702" s="32"/>
      <c r="C702" s="209" t="s">
        <v>7091</v>
      </c>
      <c r="D702" s="209" t="s">
        <v>7092</v>
      </c>
      <c r="E702" s="17" t="s">
        <v>202</v>
      </c>
      <c r="F702" s="210">
        <v>15.8</v>
      </c>
      <c r="H702" s="32"/>
    </row>
    <row r="703" spans="2:8" s="1" customFormat="1" ht="22.5">
      <c r="B703" s="32"/>
      <c r="C703" s="209" t="s">
        <v>399</v>
      </c>
      <c r="D703" s="209" t="s">
        <v>400</v>
      </c>
      <c r="E703" s="17" t="s">
        <v>202</v>
      </c>
      <c r="F703" s="210">
        <v>7.7</v>
      </c>
      <c r="H703" s="32"/>
    </row>
    <row r="704" spans="2:8" s="1" customFormat="1" ht="16.899999999999999" customHeight="1">
      <c r="B704" s="32"/>
      <c r="C704" s="209" t="s">
        <v>426</v>
      </c>
      <c r="D704" s="209" t="s">
        <v>427</v>
      </c>
      <c r="E704" s="17" t="s">
        <v>202</v>
      </c>
      <c r="F704" s="210">
        <v>28</v>
      </c>
      <c r="H704" s="32"/>
    </row>
    <row r="705" spans="2:8" s="1" customFormat="1" ht="16.899999999999999" customHeight="1">
      <c r="B705" s="32"/>
      <c r="C705" s="205" t="s">
        <v>4344</v>
      </c>
      <c r="D705" s="206" t="s">
        <v>1</v>
      </c>
      <c r="E705" s="207" t="s">
        <v>1</v>
      </c>
      <c r="F705" s="208">
        <v>32.700000000000003</v>
      </c>
      <c r="H705" s="32"/>
    </row>
    <row r="706" spans="2:8" s="1" customFormat="1" ht="16.899999999999999" customHeight="1">
      <c r="B706" s="32"/>
      <c r="C706" s="209" t="s">
        <v>4344</v>
      </c>
      <c r="D706" s="209" t="s">
        <v>7065</v>
      </c>
      <c r="E706" s="17" t="s">
        <v>1</v>
      </c>
      <c r="F706" s="210">
        <v>32.700000000000003</v>
      </c>
      <c r="H706" s="32"/>
    </row>
    <row r="707" spans="2:8" s="1" customFormat="1" ht="16.899999999999999" customHeight="1">
      <c r="B707" s="32"/>
      <c r="C707" s="211" t="s">
        <v>7394</v>
      </c>
      <c r="H707" s="32"/>
    </row>
    <row r="708" spans="2:8" s="1" customFormat="1" ht="16.899999999999999" customHeight="1">
      <c r="B708" s="32"/>
      <c r="C708" s="209" t="s">
        <v>4371</v>
      </c>
      <c r="D708" s="209" t="s">
        <v>4372</v>
      </c>
      <c r="E708" s="17" t="s">
        <v>258</v>
      </c>
      <c r="F708" s="210">
        <v>32.700000000000003</v>
      </c>
      <c r="H708" s="32"/>
    </row>
    <row r="709" spans="2:8" s="1" customFormat="1" ht="16.899999999999999" customHeight="1">
      <c r="B709" s="32"/>
      <c r="C709" s="209" t="s">
        <v>4375</v>
      </c>
      <c r="D709" s="209" t="s">
        <v>4376</v>
      </c>
      <c r="E709" s="17" t="s">
        <v>258</v>
      </c>
      <c r="F709" s="210">
        <v>32.700000000000003</v>
      </c>
      <c r="H709" s="32"/>
    </row>
    <row r="710" spans="2:8" s="1" customFormat="1" ht="16.899999999999999" customHeight="1">
      <c r="B710" s="32"/>
      <c r="C710" s="205" t="s">
        <v>4345</v>
      </c>
      <c r="D710" s="206" t="s">
        <v>1</v>
      </c>
      <c r="E710" s="207" t="s">
        <v>1</v>
      </c>
      <c r="F710" s="208">
        <v>1.1000000000000001</v>
      </c>
      <c r="H710" s="32"/>
    </row>
    <row r="711" spans="2:8" s="1" customFormat="1" ht="16.899999999999999" customHeight="1">
      <c r="B711" s="32"/>
      <c r="C711" s="209" t="s">
        <v>4345</v>
      </c>
      <c r="D711" s="209" t="s">
        <v>7066</v>
      </c>
      <c r="E711" s="17" t="s">
        <v>1</v>
      </c>
      <c r="F711" s="210">
        <v>1.1000000000000001</v>
      </c>
      <c r="H711" s="32"/>
    </row>
    <row r="712" spans="2:8" s="1" customFormat="1" ht="16.899999999999999" customHeight="1">
      <c r="B712" s="32"/>
      <c r="C712" s="211" t="s">
        <v>7394</v>
      </c>
      <c r="H712" s="32"/>
    </row>
    <row r="713" spans="2:8" s="1" customFormat="1" ht="16.899999999999999" customHeight="1">
      <c r="B713" s="32"/>
      <c r="C713" s="209" t="s">
        <v>4396</v>
      </c>
      <c r="D713" s="209" t="s">
        <v>4397</v>
      </c>
      <c r="E713" s="17" t="s">
        <v>202</v>
      </c>
      <c r="F713" s="210">
        <v>1.1000000000000001</v>
      </c>
      <c r="H713" s="32"/>
    </row>
    <row r="714" spans="2:8" s="1" customFormat="1" ht="16.899999999999999" customHeight="1">
      <c r="B714" s="32"/>
      <c r="C714" s="209" t="s">
        <v>426</v>
      </c>
      <c r="D714" s="209" t="s">
        <v>427</v>
      </c>
      <c r="E714" s="17" t="s">
        <v>202</v>
      </c>
      <c r="F714" s="210">
        <v>28</v>
      </c>
      <c r="H714" s="32"/>
    </row>
    <row r="715" spans="2:8" s="1" customFormat="1" ht="16.899999999999999" customHeight="1">
      <c r="B715" s="32"/>
      <c r="C715" s="209" t="s">
        <v>4400</v>
      </c>
      <c r="D715" s="209" t="s">
        <v>4401</v>
      </c>
      <c r="E715" s="17" t="s">
        <v>418</v>
      </c>
      <c r="F715" s="210">
        <v>2.2000000000000002</v>
      </c>
      <c r="H715" s="32"/>
    </row>
    <row r="716" spans="2:8" s="1" customFormat="1" ht="16.899999999999999" customHeight="1">
      <c r="B716" s="32"/>
      <c r="C716" s="205" t="s">
        <v>7067</v>
      </c>
      <c r="D716" s="206" t="s">
        <v>1</v>
      </c>
      <c r="E716" s="207" t="s">
        <v>1</v>
      </c>
      <c r="F716" s="208">
        <v>0.7</v>
      </c>
      <c r="H716" s="32"/>
    </row>
    <row r="717" spans="2:8" s="1" customFormat="1" ht="16.899999999999999" customHeight="1">
      <c r="B717" s="32"/>
      <c r="C717" s="209" t="s">
        <v>7067</v>
      </c>
      <c r="D717" s="209" t="s">
        <v>7068</v>
      </c>
      <c r="E717" s="17" t="s">
        <v>1</v>
      </c>
      <c r="F717" s="210">
        <v>0.7</v>
      </c>
      <c r="H717" s="32"/>
    </row>
    <row r="718" spans="2:8" s="1" customFormat="1" ht="16.899999999999999" customHeight="1">
      <c r="B718" s="32"/>
      <c r="C718" s="211" t="s">
        <v>7394</v>
      </c>
      <c r="H718" s="32"/>
    </row>
    <row r="719" spans="2:8" s="1" customFormat="1" ht="22.5">
      <c r="B719" s="32"/>
      <c r="C719" s="209" t="s">
        <v>7118</v>
      </c>
      <c r="D719" s="209" t="s">
        <v>7119</v>
      </c>
      <c r="E719" s="17" t="s">
        <v>202</v>
      </c>
      <c r="F719" s="210">
        <v>0.7</v>
      </c>
      <c r="H719" s="32"/>
    </row>
    <row r="720" spans="2:8" s="1" customFormat="1" ht="16.899999999999999" customHeight="1">
      <c r="B720" s="32"/>
      <c r="C720" s="209" t="s">
        <v>426</v>
      </c>
      <c r="D720" s="209" t="s">
        <v>427</v>
      </c>
      <c r="E720" s="17" t="s">
        <v>202</v>
      </c>
      <c r="F720" s="210">
        <v>28</v>
      </c>
      <c r="H720" s="32"/>
    </row>
    <row r="721" spans="2:8" s="1" customFormat="1" ht="16.899999999999999" customHeight="1">
      <c r="B721" s="32"/>
      <c r="C721" s="205" t="s">
        <v>7070</v>
      </c>
      <c r="D721" s="206" t="s">
        <v>1</v>
      </c>
      <c r="E721" s="207" t="s">
        <v>1</v>
      </c>
      <c r="F721" s="208">
        <v>4</v>
      </c>
      <c r="H721" s="32"/>
    </row>
    <row r="722" spans="2:8" s="1" customFormat="1" ht="16.899999999999999" customHeight="1">
      <c r="B722" s="32"/>
      <c r="C722" s="209" t="s">
        <v>7070</v>
      </c>
      <c r="D722" s="209" t="s">
        <v>7126</v>
      </c>
      <c r="E722" s="17" t="s">
        <v>1</v>
      </c>
      <c r="F722" s="210">
        <v>4</v>
      </c>
      <c r="H722" s="32"/>
    </row>
    <row r="723" spans="2:8" s="1" customFormat="1" ht="16.899999999999999" customHeight="1">
      <c r="B723" s="32"/>
      <c r="C723" s="211" t="s">
        <v>7394</v>
      </c>
      <c r="H723" s="32"/>
    </row>
    <row r="724" spans="2:8" s="1" customFormat="1" ht="16.899999999999999" customHeight="1">
      <c r="B724" s="32"/>
      <c r="C724" s="209" t="s">
        <v>7122</v>
      </c>
      <c r="D724" s="209" t="s">
        <v>7123</v>
      </c>
      <c r="E724" s="17" t="s">
        <v>202</v>
      </c>
      <c r="F724" s="210">
        <v>4</v>
      </c>
      <c r="H724" s="32"/>
    </row>
    <row r="725" spans="2:8" s="1" customFormat="1" ht="16.899999999999999" customHeight="1">
      <c r="B725" s="32"/>
      <c r="C725" s="209" t="s">
        <v>426</v>
      </c>
      <c r="D725" s="209" t="s">
        <v>427</v>
      </c>
      <c r="E725" s="17" t="s">
        <v>202</v>
      </c>
      <c r="F725" s="210">
        <v>28</v>
      </c>
      <c r="H725" s="32"/>
    </row>
    <row r="726" spans="2:8" s="1" customFormat="1" ht="16.899999999999999" customHeight="1">
      <c r="B726" s="32"/>
      <c r="C726" s="205" t="s">
        <v>7071</v>
      </c>
      <c r="D726" s="206" t="s">
        <v>1</v>
      </c>
      <c r="E726" s="207" t="s">
        <v>1</v>
      </c>
      <c r="F726" s="208">
        <v>18.600000000000001</v>
      </c>
      <c r="H726" s="32"/>
    </row>
    <row r="727" spans="2:8" s="1" customFormat="1" ht="16.899999999999999" customHeight="1">
      <c r="B727" s="32"/>
      <c r="C727" s="209" t="s">
        <v>7071</v>
      </c>
      <c r="D727" s="209" t="s">
        <v>7072</v>
      </c>
      <c r="E727" s="17" t="s">
        <v>1</v>
      </c>
      <c r="F727" s="210">
        <v>18.600000000000001</v>
      </c>
      <c r="H727" s="32"/>
    </row>
    <row r="728" spans="2:8" s="1" customFormat="1" ht="16.899999999999999" customHeight="1">
      <c r="B728" s="32"/>
      <c r="C728" s="211" t="s">
        <v>7394</v>
      </c>
      <c r="H728" s="32"/>
    </row>
    <row r="729" spans="2:8" s="1" customFormat="1" ht="22.5">
      <c r="B729" s="32"/>
      <c r="C729" s="209" t="s">
        <v>7075</v>
      </c>
      <c r="D729" s="209" t="s">
        <v>7076</v>
      </c>
      <c r="E729" s="17" t="s">
        <v>258</v>
      </c>
      <c r="F729" s="210">
        <v>18.600000000000001</v>
      </c>
      <c r="H729" s="32"/>
    </row>
    <row r="730" spans="2:8" s="1" customFormat="1" ht="16.899999999999999" customHeight="1">
      <c r="B730" s="32"/>
      <c r="C730" s="209" t="s">
        <v>7079</v>
      </c>
      <c r="D730" s="209" t="s">
        <v>7080</v>
      </c>
      <c r="E730" s="17" t="s">
        <v>258</v>
      </c>
      <c r="F730" s="210">
        <v>18.600000000000001</v>
      </c>
      <c r="H730" s="32"/>
    </row>
    <row r="731" spans="2:8" s="1" customFormat="1" ht="16.899999999999999" customHeight="1">
      <c r="B731" s="32"/>
      <c r="C731" s="209" t="s">
        <v>7083</v>
      </c>
      <c r="D731" s="209" t="s">
        <v>7084</v>
      </c>
      <c r="E731" s="17" t="s">
        <v>258</v>
      </c>
      <c r="F731" s="210">
        <v>18.600000000000001</v>
      </c>
      <c r="H731" s="32"/>
    </row>
    <row r="732" spans="2:8" s="1" customFormat="1" ht="16.899999999999999" customHeight="1">
      <c r="B732" s="32"/>
      <c r="C732" s="209" t="s">
        <v>7128</v>
      </c>
      <c r="D732" s="209" t="s">
        <v>7129</v>
      </c>
      <c r="E732" s="17" t="s">
        <v>258</v>
      </c>
      <c r="F732" s="210">
        <v>18.600000000000001</v>
      </c>
      <c r="H732" s="32"/>
    </row>
    <row r="733" spans="2:8" s="1" customFormat="1" ht="16.899999999999999" customHeight="1">
      <c r="B733" s="32"/>
      <c r="C733" s="209" t="s">
        <v>7132</v>
      </c>
      <c r="D733" s="209" t="s">
        <v>7133</v>
      </c>
      <c r="E733" s="17" t="s">
        <v>258</v>
      </c>
      <c r="F733" s="210">
        <v>18.600000000000001</v>
      </c>
      <c r="H733" s="32"/>
    </row>
    <row r="734" spans="2:8" s="1" customFormat="1" ht="16.899999999999999" customHeight="1">
      <c r="B734" s="32"/>
      <c r="C734" s="209" t="s">
        <v>7136</v>
      </c>
      <c r="D734" s="209" t="s">
        <v>7137</v>
      </c>
      <c r="E734" s="17" t="s">
        <v>258</v>
      </c>
      <c r="F734" s="210">
        <v>18.600000000000001</v>
      </c>
      <c r="H734" s="32"/>
    </row>
    <row r="735" spans="2:8" s="1" customFormat="1" ht="16.899999999999999" customHeight="1">
      <c r="B735" s="32"/>
      <c r="C735" s="209" t="s">
        <v>7140</v>
      </c>
      <c r="D735" s="209" t="s">
        <v>7141</v>
      </c>
      <c r="E735" s="17" t="s">
        <v>258</v>
      </c>
      <c r="F735" s="210">
        <v>37.200000000000003</v>
      </c>
      <c r="H735" s="32"/>
    </row>
    <row r="736" spans="2:8" s="1" customFormat="1" ht="16.899999999999999" customHeight="1">
      <c r="B736" s="32"/>
      <c r="C736" s="209" t="s">
        <v>7145</v>
      </c>
      <c r="D736" s="209" t="s">
        <v>7146</v>
      </c>
      <c r="E736" s="17" t="s">
        <v>258</v>
      </c>
      <c r="F736" s="210">
        <v>18.600000000000001</v>
      </c>
      <c r="H736" s="32"/>
    </row>
    <row r="737" spans="2:8" s="1" customFormat="1" ht="16.899999999999999" customHeight="1">
      <c r="B737" s="32"/>
      <c r="C737" s="205" t="s">
        <v>7414</v>
      </c>
      <c r="D737" s="206" t="s">
        <v>1</v>
      </c>
      <c r="E737" s="207" t="s">
        <v>1</v>
      </c>
      <c r="F737" s="208">
        <v>1000</v>
      </c>
      <c r="H737" s="32"/>
    </row>
    <row r="738" spans="2:8" s="1" customFormat="1" ht="16.899999999999999" customHeight="1">
      <c r="B738" s="32"/>
      <c r="C738" s="205" t="s">
        <v>4347</v>
      </c>
      <c r="D738" s="206" t="s">
        <v>1</v>
      </c>
      <c r="E738" s="207" t="s">
        <v>1</v>
      </c>
      <c r="F738" s="208">
        <v>28</v>
      </c>
      <c r="H738" s="32"/>
    </row>
    <row r="739" spans="2:8" s="1" customFormat="1" ht="16.899999999999999" customHeight="1">
      <c r="B739" s="32"/>
      <c r="C739" s="209" t="s">
        <v>4347</v>
      </c>
      <c r="D739" s="209" t="s">
        <v>7112</v>
      </c>
      <c r="E739" s="17" t="s">
        <v>1</v>
      </c>
      <c r="F739" s="210">
        <v>28</v>
      </c>
      <c r="H739" s="32"/>
    </row>
    <row r="740" spans="2:8" s="1" customFormat="1" ht="16.899999999999999" customHeight="1">
      <c r="B740" s="32"/>
      <c r="C740" s="211" t="s">
        <v>7394</v>
      </c>
      <c r="H740" s="32"/>
    </row>
    <row r="741" spans="2:8" s="1" customFormat="1" ht="16.899999999999999" customHeight="1">
      <c r="B741" s="32"/>
      <c r="C741" s="209" t="s">
        <v>426</v>
      </c>
      <c r="D741" s="209" t="s">
        <v>427</v>
      </c>
      <c r="E741" s="17" t="s">
        <v>202</v>
      </c>
      <c r="F741" s="210">
        <v>28</v>
      </c>
      <c r="H741" s="32"/>
    </row>
    <row r="742" spans="2:8" s="1" customFormat="1" ht="22.5">
      <c r="B742" s="32"/>
      <c r="C742" s="209" t="s">
        <v>4379</v>
      </c>
      <c r="D742" s="209" t="s">
        <v>4380</v>
      </c>
      <c r="E742" s="17" t="s">
        <v>202</v>
      </c>
      <c r="F742" s="210">
        <v>56</v>
      </c>
      <c r="H742" s="32"/>
    </row>
    <row r="743" spans="2:8" s="1" customFormat="1" ht="22.5">
      <c r="B743" s="32"/>
      <c r="C743" s="209" t="s">
        <v>399</v>
      </c>
      <c r="D743" s="209" t="s">
        <v>400</v>
      </c>
      <c r="E743" s="17" t="s">
        <v>202</v>
      </c>
      <c r="F743" s="210">
        <v>7.7</v>
      </c>
      <c r="H743" s="32"/>
    </row>
    <row r="744" spans="2:8" s="1" customFormat="1" ht="16.899999999999999" customHeight="1">
      <c r="B744" s="32"/>
      <c r="C744" s="209" t="s">
        <v>860</v>
      </c>
      <c r="D744" s="209" t="s">
        <v>861</v>
      </c>
      <c r="E744" s="17" t="s">
        <v>202</v>
      </c>
      <c r="F744" s="210">
        <v>35.700000000000003</v>
      </c>
      <c r="H744" s="32"/>
    </row>
    <row r="745" spans="2:8" s="1" customFormat="1" ht="16.899999999999999" customHeight="1">
      <c r="B745" s="32"/>
      <c r="C745" s="205" t="s">
        <v>4349</v>
      </c>
      <c r="D745" s="206" t="s">
        <v>1</v>
      </c>
      <c r="E745" s="207" t="s">
        <v>1</v>
      </c>
      <c r="F745" s="208">
        <v>7.7</v>
      </c>
      <c r="H745" s="32"/>
    </row>
    <row r="746" spans="2:8" s="1" customFormat="1" ht="16.899999999999999" customHeight="1">
      <c r="B746" s="32"/>
      <c r="C746" s="209" t="s">
        <v>1</v>
      </c>
      <c r="D746" s="209" t="s">
        <v>4386</v>
      </c>
      <c r="E746" s="17" t="s">
        <v>1</v>
      </c>
      <c r="F746" s="210">
        <v>0</v>
      </c>
      <c r="H746" s="32"/>
    </row>
    <row r="747" spans="2:8" s="1" customFormat="1" ht="16.899999999999999" customHeight="1">
      <c r="B747" s="32"/>
      <c r="C747" s="209" t="s">
        <v>4349</v>
      </c>
      <c r="D747" s="209" t="s">
        <v>4387</v>
      </c>
      <c r="E747" s="17" t="s">
        <v>1</v>
      </c>
      <c r="F747" s="210">
        <v>7.7</v>
      </c>
      <c r="H747" s="32"/>
    </row>
    <row r="748" spans="2:8" s="1" customFormat="1" ht="16.899999999999999" customHeight="1">
      <c r="B748" s="32"/>
      <c r="C748" s="211" t="s">
        <v>7394</v>
      </c>
      <c r="H748" s="32"/>
    </row>
    <row r="749" spans="2:8" s="1" customFormat="1" ht="22.5">
      <c r="B749" s="32"/>
      <c r="C749" s="209" t="s">
        <v>399</v>
      </c>
      <c r="D749" s="209" t="s">
        <v>400</v>
      </c>
      <c r="E749" s="17" t="s">
        <v>202</v>
      </c>
      <c r="F749" s="210">
        <v>7.7</v>
      </c>
      <c r="H749" s="32"/>
    </row>
    <row r="750" spans="2:8" s="1" customFormat="1" ht="16.899999999999999" customHeight="1">
      <c r="B750" s="32"/>
      <c r="C750" s="209" t="s">
        <v>860</v>
      </c>
      <c r="D750" s="209" t="s">
        <v>861</v>
      </c>
      <c r="E750" s="17" t="s">
        <v>202</v>
      </c>
      <c r="F750" s="210">
        <v>35.700000000000003</v>
      </c>
      <c r="H750" s="32"/>
    </row>
    <row r="751" spans="2:8" s="1" customFormat="1" ht="22.5">
      <c r="B751" s="32"/>
      <c r="C751" s="209" t="s">
        <v>416</v>
      </c>
      <c r="D751" s="209" t="s">
        <v>417</v>
      </c>
      <c r="E751" s="17" t="s">
        <v>418</v>
      </c>
      <c r="F751" s="210">
        <v>15.4</v>
      </c>
      <c r="H751" s="32"/>
    </row>
    <row r="752" spans="2:8" s="1" customFormat="1" ht="16.899999999999999" customHeight="1">
      <c r="B752" s="32"/>
      <c r="C752" s="209" t="s">
        <v>423</v>
      </c>
      <c r="D752" s="209" t="s">
        <v>424</v>
      </c>
      <c r="E752" s="17" t="s">
        <v>202</v>
      </c>
      <c r="F752" s="210">
        <v>7.7</v>
      </c>
      <c r="H752" s="32"/>
    </row>
    <row r="753" spans="2:8" s="1" customFormat="1" ht="26.45" customHeight="1">
      <c r="B753" s="32"/>
      <c r="C753" s="204" t="s">
        <v>7415</v>
      </c>
      <c r="D753" s="204" t="s">
        <v>193</v>
      </c>
      <c r="H753" s="32"/>
    </row>
    <row r="754" spans="2:8" s="1" customFormat="1" ht="16.899999999999999" customHeight="1">
      <c r="B754" s="32"/>
      <c r="C754" s="205" t="s">
        <v>4339</v>
      </c>
      <c r="D754" s="206" t="s">
        <v>1</v>
      </c>
      <c r="E754" s="207" t="s">
        <v>1</v>
      </c>
      <c r="F754" s="208">
        <v>0.7</v>
      </c>
      <c r="H754" s="32"/>
    </row>
    <row r="755" spans="2:8" s="1" customFormat="1" ht="16.899999999999999" customHeight="1">
      <c r="B755" s="32"/>
      <c r="C755" s="209" t="s">
        <v>4339</v>
      </c>
      <c r="D755" s="209" t="s">
        <v>7068</v>
      </c>
      <c r="E755" s="17" t="s">
        <v>1</v>
      </c>
      <c r="F755" s="210">
        <v>0.7</v>
      </c>
      <c r="H755" s="32"/>
    </row>
    <row r="756" spans="2:8" s="1" customFormat="1" ht="16.899999999999999" customHeight="1">
      <c r="B756" s="32"/>
      <c r="C756" s="211" t="s">
        <v>7394</v>
      </c>
      <c r="H756" s="32"/>
    </row>
    <row r="757" spans="2:8" s="1" customFormat="1" ht="16.899999999999999" customHeight="1">
      <c r="B757" s="32"/>
      <c r="C757" s="209" t="s">
        <v>4404</v>
      </c>
      <c r="D757" s="209" t="s">
        <v>4405</v>
      </c>
      <c r="E757" s="17" t="s">
        <v>202</v>
      </c>
      <c r="F757" s="210">
        <v>0.7</v>
      </c>
      <c r="H757" s="32"/>
    </row>
    <row r="758" spans="2:8" s="1" customFormat="1" ht="16.899999999999999" customHeight="1">
      <c r="B758" s="32"/>
      <c r="C758" s="209" t="s">
        <v>426</v>
      </c>
      <c r="D758" s="209" t="s">
        <v>427</v>
      </c>
      <c r="E758" s="17" t="s">
        <v>202</v>
      </c>
      <c r="F758" s="210">
        <v>11.304</v>
      </c>
      <c r="H758" s="32"/>
    </row>
    <row r="759" spans="2:8" s="1" customFormat="1" ht="16.899999999999999" customHeight="1">
      <c r="B759" s="32"/>
      <c r="C759" s="205" t="s">
        <v>4341</v>
      </c>
      <c r="D759" s="206" t="s">
        <v>1</v>
      </c>
      <c r="E759" s="207" t="s">
        <v>1</v>
      </c>
      <c r="F759" s="208">
        <v>13.7</v>
      </c>
      <c r="H759" s="32"/>
    </row>
    <row r="760" spans="2:8" s="1" customFormat="1" ht="16.899999999999999" customHeight="1">
      <c r="B760" s="32"/>
      <c r="C760" s="209" t="s">
        <v>4341</v>
      </c>
      <c r="D760" s="209" t="s">
        <v>7201</v>
      </c>
      <c r="E760" s="17" t="s">
        <v>1</v>
      </c>
      <c r="F760" s="210">
        <v>13.7</v>
      </c>
      <c r="H760" s="32"/>
    </row>
    <row r="761" spans="2:8" s="1" customFormat="1" ht="16.899999999999999" customHeight="1">
      <c r="B761" s="32"/>
      <c r="C761" s="211" t="s">
        <v>7394</v>
      </c>
      <c r="H761" s="32"/>
    </row>
    <row r="762" spans="2:8" s="1" customFormat="1" ht="16.899999999999999" customHeight="1">
      <c r="B762" s="32"/>
      <c r="C762" s="209" t="s">
        <v>7087</v>
      </c>
      <c r="D762" s="209" t="s">
        <v>7088</v>
      </c>
      <c r="E762" s="17" t="s">
        <v>202</v>
      </c>
      <c r="F762" s="210">
        <v>13.7</v>
      </c>
      <c r="H762" s="32"/>
    </row>
    <row r="763" spans="2:8" s="1" customFormat="1" ht="22.5">
      <c r="B763" s="32"/>
      <c r="C763" s="209" t="s">
        <v>399</v>
      </c>
      <c r="D763" s="209" t="s">
        <v>400</v>
      </c>
      <c r="E763" s="17" t="s">
        <v>202</v>
      </c>
      <c r="F763" s="210">
        <v>2.3959999999999999</v>
      </c>
      <c r="H763" s="32"/>
    </row>
    <row r="764" spans="2:8" s="1" customFormat="1" ht="16.899999999999999" customHeight="1">
      <c r="B764" s="32"/>
      <c r="C764" s="209" t="s">
        <v>426</v>
      </c>
      <c r="D764" s="209" t="s">
        <v>427</v>
      </c>
      <c r="E764" s="17" t="s">
        <v>202</v>
      </c>
      <c r="F764" s="210">
        <v>11.304</v>
      </c>
      <c r="H764" s="32"/>
    </row>
    <row r="765" spans="2:8" s="1" customFormat="1" ht="16.899999999999999" customHeight="1">
      <c r="B765" s="32"/>
      <c r="C765" s="205" t="s">
        <v>7062</v>
      </c>
      <c r="D765" s="206" t="s">
        <v>1</v>
      </c>
      <c r="E765" s="207" t="s">
        <v>1</v>
      </c>
      <c r="F765" s="208">
        <v>29.7</v>
      </c>
      <c r="H765" s="32"/>
    </row>
    <row r="766" spans="2:8" s="1" customFormat="1" ht="16.899999999999999" customHeight="1">
      <c r="B766" s="32"/>
      <c r="C766" s="205" t="s">
        <v>4343</v>
      </c>
      <c r="D766" s="206" t="s">
        <v>1</v>
      </c>
      <c r="E766" s="207" t="s">
        <v>1</v>
      </c>
      <c r="F766" s="208">
        <v>15.8</v>
      </c>
      <c r="H766" s="32"/>
    </row>
    <row r="767" spans="2:8" s="1" customFormat="1" ht="16.899999999999999" customHeight="1">
      <c r="B767" s="32"/>
      <c r="C767" s="205" t="s">
        <v>4344</v>
      </c>
      <c r="D767" s="206" t="s">
        <v>1</v>
      </c>
      <c r="E767" s="207" t="s">
        <v>1</v>
      </c>
      <c r="F767" s="208">
        <v>18.8</v>
      </c>
      <c r="H767" s="32"/>
    </row>
    <row r="768" spans="2:8" s="1" customFormat="1" ht="16.899999999999999" customHeight="1">
      <c r="B768" s="32"/>
      <c r="C768" s="209" t="s">
        <v>4344</v>
      </c>
      <c r="D768" s="209" t="s">
        <v>7202</v>
      </c>
      <c r="E768" s="17" t="s">
        <v>1</v>
      </c>
      <c r="F768" s="210">
        <v>18.8</v>
      </c>
      <c r="H768" s="32"/>
    </row>
    <row r="769" spans="2:8" s="1" customFormat="1" ht="16.899999999999999" customHeight="1">
      <c r="B769" s="32"/>
      <c r="C769" s="211" t="s">
        <v>7394</v>
      </c>
      <c r="H769" s="32"/>
    </row>
    <row r="770" spans="2:8" s="1" customFormat="1" ht="16.899999999999999" customHeight="1">
      <c r="B770" s="32"/>
      <c r="C770" s="209" t="s">
        <v>4371</v>
      </c>
      <c r="D770" s="209" t="s">
        <v>4372</v>
      </c>
      <c r="E770" s="17" t="s">
        <v>258</v>
      </c>
      <c r="F770" s="210">
        <v>18.8</v>
      </c>
      <c r="H770" s="32"/>
    </row>
    <row r="771" spans="2:8" s="1" customFormat="1" ht="16.899999999999999" customHeight="1">
      <c r="B771" s="32"/>
      <c r="C771" s="209" t="s">
        <v>4375</v>
      </c>
      <c r="D771" s="209" t="s">
        <v>4376</v>
      </c>
      <c r="E771" s="17" t="s">
        <v>258</v>
      </c>
      <c r="F771" s="210">
        <v>18.8</v>
      </c>
      <c r="H771" s="32"/>
    </row>
    <row r="772" spans="2:8" s="1" customFormat="1" ht="16.899999999999999" customHeight="1">
      <c r="B772" s="32"/>
      <c r="C772" s="205" t="s">
        <v>4345</v>
      </c>
      <c r="D772" s="206" t="s">
        <v>1</v>
      </c>
      <c r="E772" s="207" t="s">
        <v>1</v>
      </c>
      <c r="F772" s="208">
        <v>1.1000000000000001</v>
      </c>
      <c r="H772" s="32"/>
    </row>
    <row r="773" spans="2:8" s="1" customFormat="1" ht="16.899999999999999" customHeight="1">
      <c r="B773" s="32"/>
      <c r="C773" s="205" t="s">
        <v>7067</v>
      </c>
      <c r="D773" s="206" t="s">
        <v>1</v>
      </c>
      <c r="E773" s="207" t="s">
        <v>1</v>
      </c>
      <c r="F773" s="208">
        <v>0.7</v>
      </c>
      <c r="H773" s="32"/>
    </row>
    <row r="774" spans="2:8" s="1" customFormat="1" ht="16.899999999999999" customHeight="1">
      <c r="B774" s="32"/>
      <c r="C774" s="205" t="s">
        <v>7070</v>
      </c>
      <c r="D774" s="206" t="s">
        <v>1</v>
      </c>
      <c r="E774" s="207" t="s">
        <v>1</v>
      </c>
      <c r="F774" s="208">
        <v>4</v>
      </c>
      <c r="H774" s="32"/>
    </row>
    <row r="775" spans="2:8" s="1" customFormat="1" ht="16.899999999999999" customHeight="1">
      <c r="B775" s="32"/>
      <c r="C775" s="205" t="s">
        <v>7203</v>
      </c>
      <c r="D775" s="206" t="s">
        <v>1</v>
      </c>
      <c r="E775" s="207" t="s">
        <v>1</v>
      </c>
      <c r="F775" s="208">
        <v>6.6</v>
      </c>
      <c r="H775" s="32"/>
    </row>
    <row r="776" spans="2:8" s="1" customFormat="1" ht="16.899999999999999" customHeight="1">
      <c r="B776" s="32"/>
      <c r="C776" s="209" t="s">
        <v>7203</v>
      </c>
      <c r="D776" s="209" t="s">
        <v>7204</v>
      </c>
      <c r="E776" s="17" t="s">
        <v>1</v>
      </c>
      <c r="F776" s="210">
        <v>6.6</v>
      </c>
      <c r="H776" s="32"/>
    </row>
    <row r="777" spans="2:8" s="1" customFormat="1" ht="16.899999999999999" customHeight="1">
      <c r="B777" s="32"/>
      <c r="C777" s="211" t="s">
        <v>7394</v>
      </c>
      <c r="H777" s="32"/>
    </row>
    <row r="778" spans="2:8" s="1" customFormat="1" ht="22.5">
      <c r="B778" s="32"/>
      <c r="C778" s="209" t="s">
        <v>7208</v>
      </c>
      <c r="D778" s="209" t="s">
        <v>7209</v>
      </c>
      <c r="E778" s="17" t="s">
        <v>258</v>
      </c>
      <c r="F778" s="210">
        <v>6.6</v>
      </c>
      <c r="H778" s="32"/>
    </row>
    <row r="779" spans="2:8" s="1" customFormat="1" ht="16.899999999999999" customHeight="1">
      <c r="B779" s="32"/>
      <c r="C779" s="209" t="s">
        <v>7212</v>
      </c>
      <c r="D779" s="209" t="s">
        <v>7213</v>
      </c>
      <c r="E779" s="17" t="s">
        <v>258</v>
      </c>
      <c r="F779" s="210">
        <v>6.6</v>
      </c>
      <c r="H779" s="32"/>
    </row>
    <row r="780" spans="2:8" s="1" customFormat="1" ht="16.899999999999999" customHeight="1">
      <c r="B780" s="32"/>
      <c r="C780" s="209" t="s">
        <v>7216</v>
      </c>
      <c r="D780" s="209" t="s">
        <v>7217</v>
      </c>
      <c r="E780" s="17" t="s">
        <v>258</v>
      </c>
      <c r="F780" s="210">
        <v>6.6</v>
      </c>
      <c r="H780" s="32"/>
    </row>
    <row r="781" spans="2:8" s="1" customFormat="1" ht="16.899999999999999" customHeight="1">
      <c r="B781" s="32"/>
      <c r="C781" s="205" t="s">
        <v>7071</v>
      </c>
      <c r="D781" s="206" t="s">
        <v>1</v>
      </c>
      <c r="E781" s="207" t="s">
        <v>1</v>
      </c>
      <c r="F781" s="208">
        <v>18.600000000000001</v>
      </c>
      <c r="H781" s="32"/>
    </row>
    <row r="782" spans="2:8" s="1" customFormat="1" ht="16.899999999999999" customHeight="1">
      <c r="B782" s="32"/>
      <c r="C782" s="205" t="s">
        <v>4347</v>
      </c>
      <c r="D782" s="206" t="s">
        <v>1</v>
      </c>
      <c r="E782" s="207" t="s">
        <v>1</v>
      </c>
      <c r="F782" s="208">
        <v>11.304</v>
      </c>
      <c r="H782" s="32"/>
    </row>
    <row r="783" spans="2:8" s="1" customFormat="1" ht="16.899999999999999" customHeight="1">
      <c r="B783" s="32"/>
      <c r="C783" s="209" t="s">
        <v>4347</v>
      </c>
      <c r="D783" s="209" t="s">
        <v>7230</v>
      </c>
      <c r="E783" s="17" t="s">
        <v>1</v>
      </c>
      <c r="F783" s="210">
        <v>11.304</v>
      </c>
      <c r="H783" s="32"/>
    </row>
    <row r="784" spans="2:8" s="1" customFormat="1" ht="16.899999999999999" customHeight="1">
      <c r="B784" s="32"/>
      <c r="C784" s="211" t="s">
        <v>7394</v>
      </c>
      <c r="H784" s="32"/>
    </row>
    <row r="785" spans="2:8" s="1" customFormat="1" ht="16.899999999999999" customHeight="1">
      <c r="B785" s="32"/>
      <c r="C785" s="209" t="s">
        <v>426</v>
      </c>
      <c r="D785" s="209" t="s">
        <v>427</v>
      </c>
      <c r="E785" s="17" t="s">
        <v>202</v>
      </c>
      <c r="F785" s="210">
        <v>11.304</v>
      </c>
      <c r="H785" s="32"/>
    </row>
    <row r="786" spans="2:8" s="1" customFormat="1" ht="22.5">
      <c r="B786" s="32"/>
      <c r="C786" s="209" t="s">
        <v>4379</v>
      </c>
      <c r="D786" s="209" t="s">
        <v>4380</v>
      </c>
      <c r="E786" s="17" t="s">
        <v>202</v>
      </c>
      <c r="F786" s="210">
        <v>22.608000000000001</v>
      </c>
      <c r="H786" s="32"/>
    </row>
    <row r="787" spans="2:8" s="1" customFormat="1" ht="22.5">
      <c r="B787" s="32"/>
      <c r="C787" s="209" t="s">
        <v>399</v>
      </c>
      <c r="D787" s="209" t="s">
        <v>400</v>
      </c>
      <c r="E787" s="17" t="s">
        <v>202</v>
      </c>
      <c r="F787" s="210">
        <v>2.3959999999999999</v>
      </c>
      <c r="H787" s="32"/>
    </row>
    <row r="788" spans="2:8" s="1" customFormat="1" ht="16.899999999999999" customHeight="1">
      <c r="B788" s="32"/>
      <c r="C788" s="209" t="s">
        <v>860</v>
      </c>
      <c r="D788" s="209" t="s">
        <v>861</v>
      </c>
      <c r="E788" s="17" t="s">
        <v>202</v>
      </c>
      <c r="F788" s="210">
        <v>13.7</v>
      </c>
      <c r="H788" s="32"/>
    </row>
    <row r="789" spans="2:8" s="1" customFormat="1" ht="16.899999999999999" customHeight="1">
      <c r="B789" s="32"/>
      <c r="C789" s="205" t="s">
        <v>4349</v>
      </c>
      <c r="D789" s="206" t="s">
        <v>1</v>
      </c>
      <c r="E789" s="207" t="s">
        <v>1</v>
      </c>
      <c r="F789" s="208">
        <v>2.3959999999999999</v>
      </c>
      <c r="H789" s="32"/>
    </row>
    <row r="790" spans="2:8" s="1" customFormat="1" ht="16.899999999999999" customHeight="1">
      <c r="B790" s="32"/>
      <c r="C790" s="209" t="s">
        <v>1</v>
      </c>
      <c r="D790" s="209" t="s">
        <v>4386</v>
      </c>
      <c r="E790" s="17" t="s">
        <v>1</v>
      </c>
      <c r="F790" s="210">
        <v>0</v>
      </c>
      <c r="H790" s="32"/>
    </row>
    <row r="791" spans="2:8" s="1" customFormat="1" ht="16.899999999999999" customHeight="1">
      <c r="B791" s="32"/>
      <c r="C791" s="209" t="s">
        <v>4349</v>
      </c>
      <c r="D791" s="209" t="s">
        <v>4609</v>
      </c>
      <c r="E791" s="17" t="s">
        <v>1</v>
      </c>
      <c r="F791" s="210">
        <v>2.3959999999999999</v>
      </c>
      <c r="H791" s="32"/>
    </row>
    <row r="792" spans="2:8" s="1" customFormat="1" ht="16.899999999999999" customHeight="1">
      <c r="B792" s="32"/>
      <c r="C792" s="211" t="s">
        <v>7394</v>
      </c>
      <c r="H792" s="32"/>
    </row>
    <row r="793" spans="2:8" s="1" customFormat="1" ht="22.5">
      <c r="B793" s="32"/>
      <c r="C793" s="209" t="s">
        <v>399</v>
      </c>
      <c r="D793" s="209" t="s">
        <v>400</v>
      </c>
      <c r="E793" s="17" t="s">
        <v>202</v>
      </c>
      <c r="F793" s="210">
        <v>2.3959999999999999</v>
      </c>
      <c r="H793" s="32"/>
    </row>
    <row r="794" spans="2:8" s="1" customFormat="1" ht="16.899999999999999" customHeight="1">
      <c r="B794" s="32"/>
      <c r="C794" s="209" t="s">
        <v>860</v>
      </c>
      <c r="D794" s="209" t="s">
        <v>861</v>
      </c>
      <c r="E794" s="17" t="s">
        <v>202</v>
      </c>
      <c r="F794" s="210">
        <v>13.7</v>
      </c>
      <c r="H794" s="32"/>
    </row>
    <row r="795" spans="2:8" s="1" customFormat="1" ht="22.5">
      <c r="B795" s="32"/>
      <c r="C795" s="209" t="s">
        <v>416</v>
      </c>
      <c r="D795" s="209" t="s">
        <v>417</v>
      </c>
      <c r="E795" s="17" t="s">
        <v>418</v>
      </c>
      <c r="F795" s="210">
        <v>4.7919999999999998</v>
      </c>
      <c r="H795" s="32"/>
    </row>
    <row r="796" spans="2:8" s="1" customFormat="1" ht="16.899999999999999" customHeight="1">
      <c r="B796" s="32"/>
      <c r="C796" s="209" t="s">
        <v>423</v>
      </c>
      <c r="D796" s="209" t="s">
        <v>424</v>
      </c>
      <c r="E796" s="17" t="s">
        <v>202</v>
      </c>
      <c r="F796" s="210">
        <v>2.3959999999999999</v>
      </c>
      <c r="H796" s="32"/>
    </row>
    <row r="797" spans="2:8" s="1" customFormat="1" ht="7.35" customHeight="1">
      <c r="B797" s="44"/>
      <c r="C797" s="45"/>
      <c r="D797" s="45"/>
      <c r="E797" s="45"/>
      <c r="F797" s="45"/>
      <c r="G797" s="45"/>
      <c r="H797" s="32"/>
    </row>
    <row r="798" spans="2:8" s="1" customFormat="1" ht="11.25"/>
  </sheetData>
  <sheetProtection algorithmName="SHA-512" hashValue="SMZUFj3W6ftMu+yTB2Tv9rDdHDGZ6gWQXMw34063hgb8qhfziQ6WcIAUrySECG2yQnx1j8ufiDwTWXCGNEyLqw==" saltValue="hqouwyzE0a3Z9IhLKBsHSrIbCJRMgG9zgTp7oTtwps1SNEk2mbxPHSacf6QrvGMv1ZyWkMVM/1TvsI5Rj0gB9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68</vt:i4>
      </vt:variant>
    </vt:vector>
  </HeadingPairs>
  <TitlesOfParts>
    <vt:vector size="102" baseType="lpstr">
      <vt:lpstr>Rekapitulace stavby</vt:lpstr>
      <vt:lpstr>DEM - Demolice</vt:lpstr>
      <vt:lpstr>D.1.1.A - Objekt A</vt:lpstr>
      <vt:lpstr>D.1.1.B - Objekt B</vt:lpstr>
      <vt:lpstr>D.1.1.C - Objekt C</vt:lpstr>
      <vt:lpstr>D.1.1.D - Objekt D</vt:lpstr>
      <vt:lpstr>D.1.2.A - Objekt A</vt:lpstr>
      <vt:lpstr>D.1.2.B - Objekt B</vt:lpstr>
      <vt:lpstr>D.1.2.C - Objekt C</vt:lpstr>
      <vt:lpstr>D.1.2.D - Objekt D</vt:lpstr>
      <vt:lpstr>D.1.4.1 - Zdravotně techn...</vt:lpstr>
      <vt:lpstr>D.1.4.2. - Zdravotně tech...</vt:lpstr>
      <vt:lpstr>D.1.4.3. - Vzduchotechnika</vt:lpstr>
      <vt:lpstr>D.1.4.4. - Vytápění a chl...</vt:lpstr>
      <vt:lpstr>D.1.4.5.1 - Silnoproud (p...</vt:lpstr>
      <vt:lpstr>D.1.4.5.2 - Slaboproud (s...</vt:lpstr>
      <vt:lpstr>D.1.4.5.3 - Slaboproud (s...</vt:lpstr>
      <vt:lpstr>D.1.4.5.4 - Slaboproud (s...</vt:lpstr>
      <vt:lpstr>D.1.5.02 - Vestavný nábyt...</vt:lpstr>
      <vt:lpstr>D.1.5.04 - Vestavné spotř...</vt:lpstr>
      <vt:lpstr>D.1.5.07 - Doplňky pevně ...</vt:lpstr>
      <vt:lpstr>D.2.1. - Dopravní řešení</vt:lpstr>
      <vt:lpstr>D.2.2.1. - Architektonick...</vt:lpstr>
      <vt:lpstr>D.2.2.2. - Stavebně konst...</vt:lpstr>
      <vt:lpstr>D.2.3. - Sadové úpravy</vt:lpstr>
      <vt:lpstr>D.2.4. - Areálové osvětlení</vt:lpstr>
      <vt:lpstr>D.3.1 - Zdroj tepla a chl...</vt:lpstr>
      <vt:lpstr>D.3.2. - Primární okruh t...</vt:lpstr>
      <vt:lpstr>D.4. - IO.02 - FVE</vt:lpstr>
      <vt:lpstr>D.5. - IO 03 - Kanalizačn...</vt:lpstr>
      <vt:lpstr>D.6. - IO 04 - Vodovodní ...</vt:lpstr>
      <vt:lpstr>ODS - Odstranění studny</vt:lpstr>
      <vt:lpstr>VRN - Vedlejší rozpočtové...</vt:lpstr>
      <vt:lpstr>Seznam figur</vt:lpstr>
      <vt:lpstr>'D.1.1.A - Objekt A'!Názvy_tisku</vt:lpstr>
      <vt:lpstr>'D.1.1.B - Objekt B'!Názvy_tisku</vt:lpstr>
      <vt:lpstr>'D.1.1.C - Objekt C'!Názvy_tisku</vt:lpstr>
      <vt:lpstr>'D.1.1.D - Objekt D'!Názvy_tisku</vt:lpstr>
      <vt:lpstr>'D.1.2.A - Objekt A'!Názvy_tisku</vt:lpstr>
      <vt:lpstr>'D.1.2.B - Objekt B'!Názvy_tisku</vt:lpstr>
      <vt:lpstr>'D.1.2.C - Objekt C'!Názvy_tisku</vt:lpstr>
      <vt:lpstr>'D.1.2.D - Objekt D'!Názvy_tisku</vt:lpstr>
      <vt:lpstr>'D.1.4.1 - Zdravotně techn...'!Názvy_tisku</vt:lpstr>
      <vt:lpstr>'D.1.4.2. - Zdravotně tech...'!Názvy_tisku</vt:lpstr>
      <vt:lpstr>'D.1.4.3. - Vzduchotechnika'!Názvy_tisku</vt:lpstr>
      <vt:lpstr>'D.1.4.4. - Vytápění a chl...'!Názvy_tisku</vt:lpstr>
      <vt:lpstr>'D.1.4.5.1 - Silnoproud (p...'!Názvy_tisku</vt:lpstr>
      <vt:lpstr>'D.1.4.5.2 - Slaboproud (s...'!Názvy_tisku</vt:lpstr>
      <vt:lpstr>'D.1.4.5.3 - Slaboproud (s...'!Názvy_tisku</vt:lpstr>
      <vt:lpstr>'D.1.4.5.4 - Slaboproud (s...'!Názvy_tisku</vt:lpstr>
      <vt:lpstr>'D.1.5.02 - Vestavný nábyt...'!Názvy_tisku</vt:lpstr>
      <vt:lpstr>'D.1.5.04 - Vestavné spotř...'!Názvy_tisku</vt:lpstr>
      <vt:lpstr>'D.1.5.07 - Doplňky pevně ...'!Názvy_tisku</vt:lpstr>
      <vt:lpstr>'D.2.1. - Dopravní řešení'!Názvy_tisku</vt:lpstr>
      <vt:lpstr>'D.2.2.1. - Architektonick...'!Názvy_tisku</vt:lpstr>
      <vt:lpstr>'D.2.2.2. - Stavebně konst...'!Názvy_tisku</vt:lpstr>
      <vt:lpstr>'D.2.3. - Sadové úpravy'!Názvy_tisku</vt:lpstr>
      <vt:lpstr>'D.2.4. - Areálové osvětlení'!Názvy_tisku</vt:lpstr>
      <vt:lpstr>'D.3.1 - Zdroj tepla a chl...'!Názvy_tisku</vt:lpstr>
      <vt:lpstr>'D.3.2. - Primární okruh t...'!Názvy_tisku</vt:lpstr>
      <vt:lpstr>'D.4. - IO.02 - FVE'!Názvy_tisku</vt:lpstr>
      <vt:lpstr>'D.5. - IO 03 - Kanalizačn...'!Názvy_tisku</vt:lpstr>
      <vt:lpstr>'D.6. - IO 04 - Vodovodní ...'!Názvy_tisku</vt:lpstr>
      <vt:lpstr>'DEM - Demolice'!Názvy_tisku</vt:lpstr>
      <vt:lpstr>'ODS - Odstranění studny'!Názvy_tisku</vt:lpstr>
      <vt:lpstr>'Rekapitulace stavby'!Názvy_tisku</vt:lpstr>
      <vt:lpstr>'Seznam figur'!Názvy_tisku</vt:lpstr>
      <vt:lpstr>'VRN - Vedlejší rozpočtové...'!Názvy_tisku</vt:lpstr>
      <vt:lpstr>'D.1.1.A - Objekt A'!Oblast_tisku</vt:lpstr>
      <vt:lpstr>'D.1.1.B - Objekt B'!Oblast_tisku</vt:lpstr>
      <vt:lpstr>'D.1.1.C - Objekt C'!Oblast_tisku</vt:lpstr>
      <vt:lpstr>'D.1.1.D - Objekt D'!Oblast_tisku</vt:lpstr>
      <vt:lpstr>'D.1.2.A - Objekt A'!Oblast_tisku</vt:lpstr>
      <vt:lpstr>'D.1.2.B - Objekt B'!Oblast_tisku</vt:lpstr>
      <vt:lpstr>'D.1.2.C - Objekt C'!Oblast_tisku</vt:lpstr>
      <vt:lpstr>'D.1.2.D - Objekt D'!Oblast_tisku</vt:lpstr>
      <vt:lpstr>'D.1.4.1 - Zdravotně techn...'!Oblast_tisku</vt:lpstr>
      <vt:lpstr>'D.1.4.2. - Zdravotně tech...'!Oblast_tisku</vt:lpstr>
      <vt:lpstr>'D.1.4.3. - Vzduchotechnika'!Oblast_tisku</vt:lpstr>
      <vt:lpstr>'D.1.4.4. - Vytápění a chl...'!Oblast_tisku</vt:lpstr>
      <vt:lpstr>'D.1.4.5.1 - Silnoproud (p...'!Oblast_tisku</vt:lpstr>
      <vt:lpstr>'D.1.4.5.2 - Slaboproud (s...'!Oblast_tisku</vt:lpstr>
      <vt:lpstr>'D.1.4.5.3 - Slaboproud (s...'!Oblast_tisku</vt:lpstr>
      <vt:lpstr>'D.1.4.5.4 - Slaboproud (s...'!Oblast_tisku</vt:lpstr>
      <vt:lpstr>'D.1.5.02 - Vestavný nábyt...'!Oblast_tisku</vt:lpstr>
      <vt:lpstr>'D.1.5.04 - Vestavné spotř...'!Oblast_tisku</vt:lpstr>
      <vt:lpstr>'D.1.5.07 - Doplňky pevně ...'!Oblast_tisku</vt:lpstr>
      <vt:lpstr>'D.2.1. - Dopravní řešení'!Oblast_tisku</vt:lpstr>
      <vt:lpstr>'D.2.2.1. - Architektonick...'!Oblast_tisku</vt:lpstr>
      <vt:lpstr>'D.2.2.2. - Stavebně konst...'!Oblast_tisku</vt:lpstr>
      <vt:lpstr>'D.2.3. - Sadové úpravy'!Oblast_tisku</vt:lpstr>
      <vt:lpstr>'D.2.4. - Areálové osvětlení'!Oblast_tisku</vt:lpstr>
      <vt:lpstr>'D.3.1 - Zdroj tepla a chl...'!Oblast_tisku</vt:lpstr>
      <vt:lpstr>'D.3.2. - Primární okruh t...'!Oblast_tisku</vt:lpstr>
      <vt:lpstr>'D.4. - IO.02 - FVE'!Oblast_tisku</vt:lpstr>
      <vt:lpstr>'D.5. - IO 03 - Kanalizačn...'!Oblast_tisku</vt:lpstr>
      <vt:lpstr>'D.6. - IO 04 - Vodovodní ...'!Oblast_tisku</vt:lpstr>
      <vt:lpstr>'DEM - Demolice'!Oblast_tisku</vt:lpstr>
      <vt:lpstr>'ODS - Odstranění studny'!Oblast_tisku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Váňa</dc:creator>
  <cp:lastModifiedBy>os</cp:lastModifiedBy>
  <dcterms:created xsi:type="dcterms:W3CDTF">2023-11-17T15:06:36Z</dcterms:created>
  <dcterms:modified xsi:type="dcterms:W3CDTF">2023-11-30T09:47:01Z</dcterms:modified>
</cp:coreProperties>
</file>